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204A8EF1-9801-4DA4-8644-B938C21AF97A}"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EC207" i="46"/>
  <c r="BN207" i="46" s="1"/>
  <c r="EB207" i="46"/>
  <c r="BM207" i="46" s="1"/>
  <c r="EA207" i="46"/>
  <c r="BL207" i="46" s="1"/>
  <c r="DZ207" i="46"/>
  <c r="BK207" i="46" s="1"/>
  <c r="DY207" i="46"/>
  <c r="DX207" i="46"/>
  <c r="BI207" i="46" s="1"/>
  <c r="DW207" i="46"/>
  <c r="BH207" i="46" s="1"/>
  <c r="DV207" i="46"/>
  <c r="BG207" i="46" s="1"/>
  <c r="DU207" i="46"/>
  <c r="BF207" i="46" s="1"/>
  <c r="DT207" i="46"/>
  <c r="BE207" i="46" s="1"/>
  <c r="DS207" i="46"/>
  <c r="BD207" i="46" s="1"/>
  <c r="DR207" i="46"/>
  <c r="BC207" i="46" s="1"/>
  <c r="DQ207" i="46"/>
  <c r="BB207" i="46" s="1"/>
  <c r="DP207" i="46"/>
  <c r="BA207" i="46" s="1"/>
  <c r="DO207" i="46"/>
  <c r="DN207" i="46"/>
  <c r="AY207" i="46" s="1"/>
  <c r="DM207" i="46"/>
  <c r="AX207" i="46" s="1"/>
  <c r="DL207" i="46"/>
  <c r="AW207" i="46" s="1"/>
  <c r="DK207" i="46"/>
  <c r="AV207" i="46" s="1"/>
  <c r="DJ207" i="46"/>
  <c r="DI207" i="46"/>
  <c r="DH207" i="46"/>
  <c r="DG207" i="46"/>
  <c r="DF207" i="46"/>
  <c r="AQ207" i="46" s="1"/>
  <c r="DE207" i="46"/>
  <c r="AP207" i="46" s="1"/>
  <c r="DD207" i="46"/>
  <c r="DC207" i="46"/>
  <c r="AN207" i="46" s="1"/>
  <c r="DB207" i="46"/>
  <c r="AM207" i="46" s="1"/>
  <c r="DA207" i="46"/>
  <c r="AL207" i="46" s="1"/>
  <c r="CZ207" i="46"/>
  <c r="CY207" i="46"/>
  <c r="CX207" i="46"/>
  <c r="AI207" i="46" s="1"/>
  <c r="CW207" i="46"/>
  <c r="AH207" i="46" s="1"/>
  <c r="CV207" i="46"/>
  <c r="AG207" i="46" s="1"/>
  <c r="CU207" i="46"/>
  <c r="AF207" i="46" s="1"/>
  <c r="CT207" i="46"/>
  <c r="AE207" i="46" s="1"/>
  <c r="CS207" i="46"/>
  <c r="AD207" i="46" s="1"/>
  <c r="CR207" i="46"/>
  <c r="AC207" i="46" s="1"/>
  <c r="CQ207" i="46"/>
  <c r="CP207" i="46"/>
  <c r="AA207" i="46" s="1"/>
  <c r="CO207" i="46"/>
  <c r="Z207" i="46" s="1"/>
  <c r="CN207" i="46"/>
  <c r="Y207" i="46" s="1"/>
  <c r="CM207" i="46"/>
  <c r="X207" i="46" s="1"/>
  <c r="CL207" i="46"/>
  <c r="W207" i="46" s="1"/>
  <c r="CK207" i="46"/>
  <c r="CJ207" i="46"/>
  <c r="CI207" i="46"/>
  <c r="CH207" i="46"/>
  <c r="CG207" i="46"/>
  <c r="R207" i="46" s="1"/>
  <c r="CF207" i="46"/>
  <c r="CE207" i="46"/>
  <c r="P207" i="46" s="1"/>
  <c r="CD207" i="46"/>
  <c r="O207" i="46" s="1"/>
  <c r="CC207" i="46"/>
  <c r="CB207" i="46"/>
  <c r="CA207" i="46"/>
  <c r="BZ207" i="46"/>
  <c r="K207" i="46" s="1"/>
  <c r="BY207" i="46"/>
  <c r="J207" i="46" s="1"/>
  <c r="BX207" i="46"/>
  <c r="I207" i="46" s="1"/>
  <c r="BW207" i="46"/>
  <c r="H207" i="46" s="1"/>
  <c r="BV207" i="46"/>
  <c r="G207" i="46" s="1"/>
  <c r="BU207" i="46"/>
  <c r="F207" i="46" s="1"/>
  <c r="BT207" i="46"/>
  <c r="BS207" i="46"/>
  <c r="D207" i="46" s="1"/>
  <c r="B207" i="46"/>
  <c r="B207" i="44" s="1"/>
  <c r="A207" i="46"/>
  <c r="C207" i="46" s="1"/>
  <c r="C207" i="44" s="1"/>
  <c r="EF206" i="46"/>
  <c r="BQ206" i="46" s="1"/>
  <c r="EE206" i="46"/>
  <c r="BP206" i="46" s="1"/>
  <c r="ED206" i="46"/>
  <c r="BO206" i="46" s="1"/>
  <c r="EC206" i="46"/>
  <c r="BN206" i="46" s="1"/>
  <c r="EB206" i="46"/>
  <c r="BM206" i="46" s="1"/>
  <c r="EA206" i="46"/>
  <c r="DZ206" i="46"/>
  <c r="BK206" i="46" s="1"/>
  <c r="DY206" i="46"/>
  <c r="BJ206" i="46" s="1"/>
  <c r="DX206" i="46"/>
  <c r="BI206" i="46" s="1"/>
  <c r="DW206" i="46"/>
  <c r="BH206" i="46" s="1"/>
  <c r="DV206" i="46"/>
  <c r="BG206" i="46" s="1"/>
  <c r="DU206" i="46"/>
  <c r="BF206" i="46" s="1"/>
  <c r="DT206" i="46"/>
  <c r="BE206" i="46" s="1"/>
  <c r="DS206" i="46"/>
  <c r="BD206" i="46" s="1"/>
  <c r="DR206" i="46"/>
  <c r="BC206" i="46" s="1"/>
  <c r="DQ206" i="46"/>
  <c r="BB206" i="46" s="1"/>
  <c r="DP206" i="46"/>
  <c r="BA206" i="46" s="1"/>
  <c r="DO206" i="46"/>
  <c r="AZ206" i="46" s="1"/>
  <c r="DN206" i="46"/>
  <c r="AY206" i="46" s="1"/>
  <c r="DM206" i="46"/>
  <c r="AX206" i="46" s="1"/>
  <c r="DL206" i="46"/>
  <c r="DK206" i="46"/>
  <c r="AV206" i="46" s="1"/>
  <c r="DJ206" i="46"/>
  <c r="AU206" i="46" s="1"/>
  <c r="DI206" i="46"/>
  <c r="AT206" i="46" s="1"/>
  <c r="DH206" i="46"/>
  <c r="AS206" i="46" s="1"/>
  <c r="DG206" i="46"/>
  <c r="AR206" i="46" s="1"/>
  <c r="DF206" i="46"/>
  <c r="AQ206" i="46" s="1"/>
  <c r="DE206" i="46"/>
  <c r="AP206" i="46" s="1"/>
  <c r="DD206" i="46"/>
  <c r="AO206" i="46" s="1"/>
  <c r="DC206" i="46"/>
  <c r="AN206" i="46" s="1"/>
  <c r="DB206" i="46"/>
  <c r="DA206" i="46"/>
  <c r="AL206" i="46" s="1"/>
  <c r="CZ206" i="46"/>
  <c r="AK206" i="46" s="1"/>
  <c r="CY206" i="46"/>
  <c r="AJ206" i="46" s="1"/>
  <c r="CX206" i="46"/>
  <c r="AI206" i="46" s="1"/>
  <c r="CW206" i="46"/>
  <c r="AH206" i="46" s="1"/>
  <c r="CV206" i="46"/>
  <c r="AG206" i="46" s="1"/>
  <c r="CU206" i="46"/>
  <c r="CT206" i="46"/>
  <c r="AE206" i="46" s="1"/>
  <c r="CS206" i="46"/>
  <c r="AD206" i="46" s="1"/>
  <c r="CR206" i="46"/>
  <c r="AC206" i="46" s="1"/>
  <c r="CQ206" i="46"/>
  <c r="AB206" i="46" s="1"/>
  <c r="CP206" i="46"/>
  <c r="AA206" i="46" s="1"/>
  <c r="CO206" i="46"/>
  <c r="Z206" i="46" s="1"/>
  <c r="CN206" i="46"/>
  <c r="Y206" i="46" s="1"/>
  <c r="CM206" i="46"/>
  <c r="X206" i="46" s="1"/>
  <c r="CL206" i="46"/>
  <c r="W206" i="46" s="1"/>
  <c r="CK206" i="46"/>
  <c r="V206" i="46" s="1"/>
  <c r="CJ206" i="46"/>
  <c r="U206" i="46" s="1"/>
  <c r="CI206" i="46"/>
  <c r="T206" i="46" s="1"/>
  <c r="CH206" i="46"/>
  <c r="S206" i="46" s="1"/>
  <c r="CG206" i="46"/>
  <c r="R206" i="46" s="1"/>
  <c r="CF206" i="46"/>
  <c r="Q206" i="46" s="1"/>
  <c r="CE206" i="46"/>
  <c r="P206" i="46" s="1"/>
  <c r="CD206" i="46"/>
  <c r="O206" i="46" s="1"/>
  <c r="CC206" i="46"/>
  <c r="N206" i="46" s="1"/>
  <c r="CB206" i="46"/>
  <c r="M206" i="46" s="1"/>
  <c r="CA206" i="46"/>
  <c r="L206" i="46" s="1"/>
  <c r="BZ206" i="46"/>
  <c r="K206" i="46" s="1"/>
  <c r="BY206" i="46"/>
  <c r="BX206" i="46"/>
  <c r="I206" i="46" s="1"/>
  <c r="BW206" i="46"/>
  <c r="H206" i="46" s="1"/>
  <c r="BV206" i="46"/>
  <c r="G206" i="46" s="1"/>
  <c r="BU206" i="46"/>
  <c r="F206" i="46" s="1"/>
  <c r="BT206" i="46"/>
  <c r="E206" i="46" s="1"/>
  <c r="BS206" i="46"/>
  <c r="D206" i="46" s="1"/>
  <c r="B206" i="46"/>
  <c r="B206" i="44" s="1"/>
  <c r="A206" i="46"/>
  <c r="C206" i="46" s="1"/>
  <c r="C206" i="44" s="1"/>
  <c r="EF205" i="46"/>
  <c r="EE205" i="46"/>
  <c r="ED205" i="46"/>
  <c r="BO205" i="46" s="1"/>
  <c r="EC205" i="46"/>
  <c r="BN205" i="46" s="1"/>
  <c r="EB205" i="46"/>
  <c r="BM205" i="46" s="1"/>
  <c r="EA205" i="46"/>
  <c r="BL205" i="46" s="1"/>
  <c r="DZ205" i="46"/>
  <c r="BK205" i="46" s="1"/>
  <c r="DY205" i="46"/>
  <c r="BJ205" i="46" s="1"/>
  <c r="DX205" i="46"/>
  <c r="DW205" i="46"/>
  <c r="DV205" i="46"/>
  <c r="BG205" i="46" s="1"/>
  <c r="DU205" i="46"/>
  <c r="BF205" i="46" s="1"/>
  <c r="DT205" i="46"/>
  <c r="DS205" i="46"/>
  <c r="BD205" i="46" s="1"/>
  <c r="DR205" i="46"/>
  <c r="BC205" i="46" s="1"/>
  <c r="DQ205" i="46"/>
  <c r="BB205" i="46" s="1"/>
  <c r="DP205" i="46"/>
  <c r="DO205" i="46"/>
  <c r="DN205" i="46"/>
  <c r="AY205" i="46" s="1"/>
  <c r="DM205" i="46"/>
  <c r="AX205" i="46" s="1"/>
  <c r="DL205" i="46"/>
  <c r="DK205" i="46"/>
  <c r="DJ205" i="46"/>
  <c r="AU205" i="46" s="1"/>
  <c r="DI205" i="46"/>
  <c r="DH205" i="46"/>
  <c r="DG205" i="46"/>
  <c r="DF205" i="46"/>
  <c r="AQ205" i="46" s="1"/>
  <c r="DE205" i="46"/>
  <c r="AP205" i="46" s="1"/>
  <c r="DD205" i="46"/>
  <c r="AO205" i="46" s="1"/>
  <c r="DC205" i="46"/>
  <c r="AN205" i="46" s="1"/>
  <c r="DB205" i="46"/>
  <c r="AM205" i="46" s="1"/>
  <c r="DA205" i="46"/>
  <c r="AL205" i="46" s="1"/>
  <c r="CZ205" i="46"/>
  <c r="AK205" i="46" s="1"/>
  <c r="CY205" i="46"/>
  <c r="CX205" i="46"/>
  <c r="AI205" i="46" s="1"/>
  <c r="CW205" i="46"/>
  <c r="AH205" i="46" s="1"/>
  <c r="CV205" i="46"/>
  <c r="CU205" i="46"/>
  <c r="AF205" i="46" s="1"/>
  <c r="CT205" i="46"/>
  <c r="AE205" i="46" s="1"/>
  <c r="CS205" i="46"/>
  <c r="AD205" i="46" s="1"/>
  <c r="CR205" i="46"/>
  <c r="AC205" i="46" s="1"/>
  <c r="CQ205" i="46"/>
  <c r="AB205" i="46" s="1"/>
  <c r="CP205" i="46"/>
  <c r="AA205" i="46" s="1"/>
  <c r="CO205" i="46"/>
  <c r="Z205" i="46" s="1"/>
  <c r="CN205" i="46"/>
  <c r="CM205" i="46"/>
  <c r="X205" i="46" s="1"/>
  <c r="CL205" i="46"/>
  <c r="W205" i="46" s="1"/>
  <c r="CK205" i="46"/>
  <c r="CJ205" i="46"/>
  <c r="CI205" i="46"/>
  <c r="CH205" i="46"/>
  <c r="S205" i="46" s="1"/>
  <c r="CG205" i="46"/>
  <c r="R205" i="46" s="1"/>
  <c r="CF205" i="46"/>
  <c r="Q205" i="46" s="1"/>
  <c r="CE205" i="46"/>
  <c r="CD205" i="46"/>
  <c r="O205" i="46" s="1"/>
  <c r="CC205" i="46"/>
  <c r="CB205" i="46"/>
  <c r="M205" i="46" s="1"/>
  <c r="CA205" i="46"/>
  <c r="BZ205" i="46"/>
  <c r="K205" i="46" s="1"/>
  <c r="BY205" i="46"/>
  <c r="J205" i="46" s="1"/>
  <c r="BX205" i="46"/>
  <c r="BW205" i="46"/>
  <c r="H205" i="46" s="1"/>
  <c r="BV205" i="46"/>
  <c r="G205" i="46" s="1"/>
  <c r="BU205" i="46"/>
  <c r="BT205" i="46"/>
  <c r="BS205" i="46"/>
  <c r="B205" i="46"/>
  <c r="B205" i="44" s="1"/>
  <c r="A205" i="46"/>
  <c r="C205" i="46" s="1"/>
  <c r="C205" i="44" s="1"/>
  <c r="EF204" i="46"/>
  <c r="EE204" i="46"/>
  <c r="BP204" i="46" s="1"/>
  <c r="ED204" i="46"/>
  <c r="BO204" i="44" s="1"/>
  <c r="EC204" i="46"/>
  <c r="BN204" i="46" s="1"/>
  <c r="EB204" i="46"/>
  <c r="EA204" i="46"/>
  <c r="BL204" i="46" s="1"/>
  <c r="DZ204" i="46"/>
  <c r="DY204" i="46"/>
  <c r="BJ204" i="46" s="1"/>
  <c r="DX204" i="46"/>
  <c r="DW204" i="46"/>
  <c r="BH204" i="46" s="1"/>
  <c r="DV204" i="46"/>
  <c r="BG204" i="46" s="1"/>
  <c r="DU204" i="46"/>
  <c r="BF204" i="46" s="1"/>
  <c r="DT204" i="46"/>
  <c r="DS204" i="46"/>
  <c r="DR204" i="46"/>
  <c r="DQ204" i="46"/>
  <c r="BB204" i="46" s="1"/>
  <c r="DP204" i="46"/>
  <c r="BA204" i="46" s="1"/>
  <c r="DO204" i="46"/>
  <c r="AZ204" i="46" s="1"/>
  <c r="DN204" i="46"/>
  <c r="AY204" i="46" s="1"/>
  <c r="DM204" i="46"/>
  <c r="DL204" i="46"/>
  <c r="DK204" i="46"/>
  <c r="DJ204" i="46"/>
  <c r="DI204" i="46"/>
  <c r="AT204" i="46" s="1"/>
  <c r="DH204" i="46"/>
  <c r="AS204" i="46" s="1"/>
  <c r="DG204" i="46"/>
  <c r="AR204" i="46" s="1"/>
  <c r="DF204" i="46"/>
  <c r="AQ204" i="46" s="1"/>
  <c r="DE204" i="46"/>
  <c r="AP204" i="46" s="1"/>
  <c r="DD204" i="46"/>
  <c r="DC204" i="46"/>
  <c r="AN204" i="46" s="1"/>
  <c r="DB204" i="46"/>
  <c r="DA204" i="46"/>
  <c r="AL204" i="46" s="1"/>
  <c r="CZ204" i="46"/>
  <c r="CY204" i="46"/>
  <c r="CX204" i="46"/>
  <c r="AI204" i="46" s="1"/>
  <c r="CW204" i="46"/>
  <c r="AH204" i="46" s="1"/>
  <c r="CV204" i="46"/>
  <c r="CU204" i="46"/>
  <c r="CT204" i="46"/>
  <c r="CS204" i="46"/>
  <c r="AD204" i="46" s="1"/>
  <c r="CR204" i="46"/>
  <c r="CQ204" i="46"/>
  <c r="AB204" i="46" s="1"/>
  <c r="CP204" i="46"/>
  <c r="AA204" i="46" s="1"/>
  <c r="CO204" i="46"/>
  <c r="Z204" i="46" s="1"/>
  <c r="CN204" i="46"/>
  <c r="Y204" i="46" s="1"/>
  <c r="CM204" i="46"/>
  <c r="X204" i="46" s="1"/>
  <c r="CL204" i="46"/>
  <c r="CK204" i="46"/>
  <c r="V204" i="46" s="1"/>
  <c r="CJ204" i="46"/>
  <c r="U204" i="46" s="1"/>
  <c r="CI204" i="46"/>
  <c r="T204" i="46" s="1"/>
  <c r="CH204" i="46"/>
  <c r="CG204" i="46"/>
  <c r="CF204" i="46"/>
  <c r="CE204" i="46"/>
  <c r="P204" i="46" s="1"/>
  <c r="CD204" i="46"/>
  <c r="CC204" i="46"/>
  <c r="N204" i="46" s="1"/>
  <c r="CB204" i="46"/>
  <c r="CA204" i="46"/>
  <c r="L204" i="46" s="1"/>
  <c r="BZ204" i="46"/>
  <c r="K204" i="46" s="1"/>
  <c r="BY204" i="46"/>
  <c r="J204" i="46" s="1"/>
  <c r="BX204" i="46"/>
  <c r="BW204" i="46"/>
  <c r="BV204" i="46"/>
  <c r="BU204" i="46"/>
  <c r="F204" i="46" s="1"/>
  <c r="BT204" i="46"/>
  <c r="BS204" i="46"/>
  <c r="D204" i="46" s="1"/>
  <c r="BO204" i="46"/>
  <c r="B204" i="46"/>
  <c r="B204" i="44" s="1"/>
  <c r="A204" i="46"/>
  <c r="EF203" i="46"/>
  <c r="BQ203" i="46" s="1"/>
  <c r="EE203" i="46"/>
  <c r="ED203" i="46"/>
  <c r="BO203" i="46" s="1"/>
  <c r="EC203" i="46"/>
  <c r="EB203" i="46"/>
  <c r="BM203" i="46" s="1"/>
  <c r="EA203" i="46"/>
  <c r="DZ203" i="46"/>
  <c r="BK203" i="46" s="1"/>
  <c r="DY203" i="46"/>
  <c r="DX203" i="46"/>
  <c r="DW203" i="46"/>
  <c r="DV203" i="46"/>
  <c r="BG203" i="46" s="1"/>
  <c r="DU203" i="46"/>
  <c r="DT203" i="46"/>
  <c r="BE203" i="46" s="1"/>
  <c r="DS203" i="46"/>
  <c r="BD203" i="46" s="1"/>
  <c r="DR203" i="46"/>
  <c r="DQ203" i="46"/>
  <c r="DP203" i="46"/>
  <c r="BA203" i="46" s="1"/>
  <c r="DO203" i="46"/>
  <c r="DN203" i="46"/>
  <c r="AY203" i="46" s="1"/>
  <c r="DM203" i="46"/>
  <c r="AX203" i="46" s="1"/>
  <c r="DL203" i="46"/>
  <c r="DK203" i="46"/>
  <c r="AV203" i="46" s="1"/>
  <c r="DJ203" i="46"/>
  <c r="AU203" i="46" s="1"/>
  <c r="DI203" i="46"/>
  <c r="DH203" i="46"/>
  <c r="DG203" i="46"/>
  <c r="DF203" i="46"/>
  <c r="AQ203" i="46" s="1"/>
  <c r="DE203" i="46"/>
  <c r="AP203" i="46" s="1"/>
  <c r="DD203" i="46"/>
  <c r="AO203" i="46" s="1"/>
  <c r="DC203" i="46"/>
  <c r="AN203" i="46" s="1"/>
  <c r="DB203" i="46"/>
  <c r="AM203" i="46" s="1"/>
  <c r="DA203" i="46"/>
  <c r="AL203" i="46" s="1"/>
  <c r="CZ203" i="46"/>
  <c r="CY203" i="46"/>
  <c r="CX203" i="46"/>
  <c r="AI203" i="44" s="1"/>
  <c r="CW203" i="46"/>
  <c r="CV203" i="46"/>
  <c r="AG203" i="46" s="1"/>
  <c r="CU203" i="46"/>
  <c r="AF203" i="46" s="1"/>
  <c r="CT203" i="46"/>
  <c r="CS203" i="46"/>
  <c r="CR203" i="46"/>
  <c r="CQ203" i="46"/>
  <c r="CP203" i="46"/>
  <c r="AA203" i="46" s="1"/>
  <c r="CO203" i="46"/>
  <c r="CN203" i="46"/>
  <c r="CM203" i="46"/>
  <c r="CL203" i="46"/>
  <c r="W203" i="46" s="1"/>
  <c r="CK203" i="46"/>
  <c r="V203" i="46" s="1"/>
  <c r="CJ203" i="46"/>
  <c r="CI203" i="46"/>
  <c r="CH203" i="46"/>
  <c r="S203" i="46" s="1"/>
  <c r="CG203" i="46"/>
  <c r="R203" i="46" s="1"/>
  <c r="CF203" i="46"/>
  <c r="Q203" i="46" s="1"/>
  <c r="CE203" i="46"/>
  <c r="P203" i="46" s="1"/>
  <c r="CD203" i="46"/>
  <c r="O203" i="46" s="1"/>
  <c r="CC203" i="46"/>
  <c r="CB203" i="46"/>
  <c r="CA203" i="46"/>
  <c r="BZ203" i="46"/>
  <c r="K203" i="46" s="1"/>
  <c r="BY203" i="46"/>
  <c r="J203" i="46" s="1"/>
  <c r="BX203" i="46"/>
  <c r="I203" i="46" s="1"/>
  <c r="BW203" i="46"/>
  <c r="H203" i="46" s="1"/>
  <c r="BV203" i="46"/>
  <c r="G203" i="46" s="1"/>
  <c r="BU203" i="46"/>
  <c r="BT203" i="46"/>
  <c r="BS203" i="46"/>
  <c r="AI203" i="46"/>
  <c r="B203" i="46"/>
  <c r="B203" i="44" s="1"/>
  <c r="A203" i="46"/>
  <c r="C203" i="46" s="1"/>
  <c r="C203" i="44" s="1"/>
  <c r="EF202" i="46"/>
  <c r="EE202" i="46"/>
  <c r="BP202" i="46" s="1"/>
  <c r="ED202" i="46"/>
  <c r="BO202" i="44" s="1"/>
  <c r="EC202" i="46"/>
  <c r="EB202" i="46"/>
  <c r="BM202" i="46" s="1"/>
  <c r="EA202" i="46"/>
  <c r="BL202" i="46" s="1"/>
  <c r="DZ202" i="46"/>
  <c r="BK202" i="46" s="1"/>
  <c r="DY202" i="46"/>
  <c r="BJ202" i="46" s="1"/>
  <c r="DX202" i="46"/>
  <c r="BI202" i="46" s="1"/>
  <c r="DW202" i="46"/>
  <c r="BH202" i="46" s="1"/>
  <c r="DV202" i="46"/>
  <c r="DU202" i="46"/>
  <c r="DT202" i="46"/>
  <c r="BE202" i="46" s="1"/>
  <c r="DS202" i="46"/>
  <c r="BD202" i="46" s="1"/>
  <c r="DR202" i="46"/>
  <c r="DQ202" i="46"/>
  <c r="DP202" i="46"/>
  <c r="BA202" i="46" s="1"/>
  <c r="DO202" i="46"/>
  <c r="AZ202" i="46" s="1"/>
  <c r="DN202" i="46"/>
  <c r="DM202" i="46"/>
  <c r="DL202" i="46"/>
  <c r="AW202" i="46" s="1"/>
  <c r="DK202" i="46"/>
  <c r="AV202" i="46" s="1"/>
  <c r="DJ202" i="46"/>
  <c r="DI202" i="46"/>
  <c r="AT202" i="46" s="1"/>
  <c r="DH202" i="46"/>
  <c r="AS202" i="46" s="1"/>
  <c r="DG202" i="46"/>
  <c r="AR202" i="46" s="1"/>
  <c r="DF202" i="46"/>
  <c r="DE202" i="46"/>
  <c r="AP202" i="46" s="1"/>
  <c r="DD202" i="46"/>
  <c r="AO202" i="46" s="1"/>
  <c r="DC202" i="46"/>
  <c r="AN202" i="46" s="1"/>
  <c r="DB202" i="46"/>
  <c r="DA202" i="46"/>
  <c r="AL202" i="46" s="1"/>
  <c r="CZ202" i="46"/>
  <c r="AK202" i="46" s="1"/>
  <c r="CY202" i="46"/>
  <c r="CX202" i="46"/>
  <c r="CW202" i="46"/>
  <c r="CV202" i="46"/>
  <c r="AG202" i="46" s="1"/>
  <c r="CU202" i="46"/>
  <c r="AF202" i="46" s="1"/>
  <c r="CT202" i="46"/>
  <c r="AE202" i="46" s="1"/>
  <c r="CS202" i="46"/>
  <c r="CR202" i="46"/>
  <c r="AC202" i="46" s="1"/>
  <c r="CQ202" i="46"/>
  <c r="AB202" i="46" s="1"/>
  <c r="CP202" i="46"/>
  <c r="CO202" i="46"/>
  <c r="CN202" i="46"/>
  <c r="Y202" i="46" s="1"/>
  <c r="CM202" i="46"/>
  <c r="X202" i="46" s="1"/>
  <c r="CL202" i="46"/>
  <c r="CK202" i="46"/>
  <c r="V202" i="46" s="1"/>
  <c r="CJ202" i="46"/>
  <c r="U202" i="46" s="1"/>
  <c r="CI202" i="46"/>
  <c r="T202" i="46" s="1"/>
  <c r="CH202" i="46"/>
  <c r="CG202" i="46"/>
  <c r="R202" i="46" s="1"/>
  <c r="CF202" i="46"/>
  <c r="Q202" i="46" s="1"/>
  <c r="CE202" i="46"/>
  <c r="P202" i="46" s="1"/>
  <c r="CD202" i="46"/>
  <c r="CC202" i="46"/>
  <c r="N202" i="46" s="1"/>
  <c r="CB202" i="46"/>
  <c r="M202" i="46" s="1"/>
  <c r="CA202" i="46"/>
  <c r="L202" i="46" s="1"/>
  <c r="BZ202" i="46"/>
  <c r="BY202" i="46"/>
  <c r="J202" i="46" s="1"/>
  <c r="BX202" i="46"/>
  <c r="I202" i="46" s="1"/>
  <c r="BW202" i="46"/>
  <c r="H202" i="46" s="1"/>
  <c r="BV202" i="46"/>
  <c r="BU202" i="46"/>
  <c r="F202" i="46" s="1"/>
  <c r="BT202" i="46"/>
  <c r="E202" i="46" s="1"/>
  <c r="BS202" i="46"/>
  <c r="D202" i="46" s="1"/>
  <c r="BO202" i="46"/>
  <c r="B202" i="46"/>
  <c r="B202" i="44" s="1"/>
  <c r="A202" i="46"/>
  <c r="C202" i="46" s="1"/>
  <c r="C202" i="44" s="1"/>
  <c r="EF201" i="46"/>
  <c r="BQ201" i="46" s="1"/>
  <c r="EE201" i="46"/>
  <c r="ED201" i="46"/>
  <c r="BO201" i="46" s="1"/>
  <c r="EC201" i="46"/>
  <c r="BN201" i="46" s="1"/>
  <c r="EB201" i="46"/>
  <c r="BM201" i="46" s="1"/>
  <c r="EA201" i="46"/>
  <c r="DZ201" i="46"/>
  <c r="DY201" i="46"/>
  <c r="BJ201" i="46" s="1"/>
  <c r="DX201" i="46"/>
  <c r="BI201" i="46" s="1"/>
  <c r="DW201" i="46"/>
  <c r="BH201" i="46" s="1"/>
  <c r="DV201" i="46"/>
  <c r="BG201" i="46" s="1"/>
  <c r="DU201" i="46"/>
  <c r="BF201" i="46" s="1"/>
  <c r="DT201" i="46"/>
  <c r="BE201" i="46" s="1"/>
  <c r="DS201" i="46"/>
  <c r="DR201" i="46"/>
  <c r="DQ201" i="46"/>
  <c r="BB201" i="46" s="1"/>
  <c r="DP201" i="46"/>
  <c r="BA201" i="46" s="1"/>
  <c r="DO201" i="46"/>
  <c r="DN201" i="46"/>
  <c r="AY201" i="46" s="1"/>
  <c r="DM201" i="46"/>
  <c r="AX201" i="46" s="1"/>
  <c r="DL201" i="46"/>
  <c r="AW201" i="46" s="1"/>
  <c r="DK201" i="46"/>
  <c r="AV201" i="46" s="1"/>
  <c r="DJ201" i="46"/>
  <c r="AU201" i="46" s="1"/>
  <c r="DI201" i="46"/>
  <c r="AT201" i="46" s="1"/>
  <c r="DH201" i="46"/>
  <c r="AS201" i="46" s="1"/>
  <c r="DG201" i="46"/>
  <c r="AR201" i="46" s="1"/>
  <c r="DF201" i="46"/>
  <c r="DE201" i="46"/>
  <c r="AP201" i="46" s="1"/>
  <c r="DD201" i="46"/>
  <c r="AO201" i="46" s="1"/>
  <c r="DC201" i="46"/>
  <c r="DB201" i="46"/>
  <c r="AM201" i="46" s="1"/>
  <c r="DA201" i="46"/>
  <c r="AL201" i="46" s="1"/>
  <c r="CZ201" i="46"/>
  <c r="AK201" i="46" s="1"/>
  <c r="CY201" i="46"/>
  <c r="CX201" i="46"/>
  <c r="CW201" i="46"/>
  <c r="AH201" i="46" s="1"/>
  <c r="CV201" i="46"/>
  <c r="AG201" i="46" s="1"/>
  <c r="CU201" i="46"/>
  <c r="CT201" i="46"/>
  <c r="AE201" i="46" s="1"/>
  <c r="CS201" i="46"/>
  <c r="AD201" i="46" s="1"/>
  <c r="CR201" i="46"/>
  <c r="AC201" i="46" s="1"/>
  <c r="CQ201" i="46"/>
  <c r="AB201" i="46" s="1"/>
  <c r="CP201" i="46"/>
  <c r="AA201" i="46" s="1"/>
  <c r="CO201" i="46"/>
  <c r="Z201" i="46" s="1"/>
  <c r="CN201" i="46"/>
  <c r="CM201" i="46"/>
  <c r="CL201" i="46"/>
  <c r="CK201" i="46"/>
  <c r="V201" i="46" s="1"/>
  <c r="CJ201" i="46"/>
  <c r="U201" i="46" s="1"/>
  <c r="CI201" i="46"/>
  <c r="CH201" i="46"/>
  <c r="CG201" i="46"/>
  <c r="R201" i="46" s="1"/>
  <c r="CF201" i="46"/>
  <c r="Q201" i="46" s="1"/>
  <c r="CE201" i="46"/>
  <c r="CD201" i="46"/>
  <c r="CC201" i="46"/>
  <c r="N201" i="46" s="1"/>
  <c r="CB201" i="46"/>
  <c r="M201" i="46" s="1"/>
  <c r="CA201" i="46"/>
  <c r="BZ201" i="46"/>
  <c r="K201" i="46" s="1"/>
  <c r="BY201" i="46"/>
  <c r="J201" i="46" s="1"/>
  <c r="BX201" i="46"/>
  <c r="I201" i="46" s="1"/>
  <c r="BW201" i="46"/>
  <c r="BV201" i="46"/>
  <c r="BU201" i="46"/>
  <c r="F201" i="46" s="1"/>
  <c r="BT201" i="46"/>
  <c r="E201" i="46" s="1"/>
  <c r="BS201" i="46"/>
  <c r="D201" i="46" s="1"/>
  <c r="B201" i="46"/>
  <c r="B201" i="44" s="1"/>
  <c r="A201" i="46"/>
  <c r="C201" i="46" s="1"/>
  <c r="C201" i="44" s="1"/>
  <c r="EF200" i="46"/>
  <c r="EE200" i="46"/>
  <c r="BP200" i="46" s="1"/>
  <c r="ED200" i="46"/>
  <c r="EC200" i="46"/>
  <c r="EB200" i="46"/>
  <c r="BM200" i="46" s="1"/>
  <c r="EA200" i="46"/>
  <c r="DZ200" i="46"/>
  <c r="BK200" i="46" s="1"/>
  <c r="DY200" i="46"/>
  <c r="BJ200" i="46" s="1"/>
  <c r="DX200" i="46"/>
  <c r="BI200" i="46" s="1"/>
  <c r="DW200" i="46"/>
  <c r="DV200" i="46"/>
  <c r="BG200" i="46" s="1"/>
  <c r="DU200" i="46"/>
  <c r="DT200" i="46"/>
  <c r="BE200" i="46" s="1"/>
  <c r="DS200" i="46"/>
  <c r="BD200" i="46" s="1"/>
  <c r="DR200" i="46"/>
  <c r="BC200" i="46" s="1"/>
  <c r="DQ200" i="46"/>
  <c r="BB200" i="46" s="1"/>
  <c r="DP200" i="46"/>
  <c r="BA200" i="46" s="1"/>
  <c r="DO200" i="46"/>
  <c r="DN200" i="46"/>
  <c r="DM200" i="46"/>
  <c r="DL200" i="46"/>
  <c r="AW200" i="46" s="1"/>
  <c r="DK200" i="46"/>
  <c r="DJ200" i="46"/>
  <c r="DI200" i="46"/>
  <c r="AT200" i="46" s="1"/>
  <c r="DH200" i="46"/>
  <c r="AS200" i="46" s="1"/>
  <c r="DG200" i="46"/>
  <c r="DF200" i="46"/>
  <c r="DE200" i="46"/>
  <c r="DD200" i="46"/>
  <c r="AO200" i="46" s="1"/>
  <c r="DC200" i="46"/>
  <c r="AN200" i="46" s="1"/>
  <c r="DB200" i="46"/>
  <c r="AM200" i="46" s="1"/>
  <c r="DA200" i="46"/>
  <c r="AL200" i="46" s="1"/>
  <c r="CZ200" i="46"/>
  <c r="AK200" i="46" s="1"/>
  <c r="CY200" i="46"/>
  <c r="CX200" i="46"/>
  <c r="CW200" i="46"/>
  <c r="CV200" i="46"/>
  <c r="AG200" i="46" s="1"/>
  <c r="CU200" i="46"/>
  <c r="CT200" i="46"/>
  <c r="AE200" i="46" s="1"/>
  <c r="CS200" i="46"/>
  <c r="AD200" i="46" s="1"/>
  <c r="CR200" i="46"/>
  <c r="AC200" i="46" s="1"/>
  <c r="CQ200" i="46"/>
  <c r="CP200" i="46"/>
  <c r="AA200" i="46" s="1"/>
  <c r="CO200" i="46"/>
  <c r="CN200" i="46"/>
  <c r="Y200" i="46" s="1"/>
  <c r="CM200" i="46"/>
  <c r="X200" i="46" s="1"/>
  <c r="CL200" i="46"/>
  <c r="CK200" i="46"/>
  <c r="V200" i="46" s="1"/>
  <c r="CJ200" i="46"/>
  <c r="U200" i="46" s="1"/>
  <c r="CI200" i="46"/>
  <c r="CH200" i="46"/>
  <c r="CG200" i="46"/>
  <c r="CF200" i="46"/>
  <c r="Q200" i="46" s="1"/>
  <c r="CE200" i="46"/>
  <c r="P200" i="46" s="1"/>
  <c r="CD200" i="46"/>
  <c r="O200" i="46" s="1"/>
  <c r="CC200" i="46"/>
  <c r="N200" i="46" s="1"/>
  <c r="CB200" i="46"/>
  <c r="CA200" i="46"/>
  <c r="L200" i="46" s="1"/>
  <c r="BZ200" i="46"/>
  <c r="K200" i="46" s="1"/>
  <c r="BY200" i="46"/>
  <c r="BX200" i="46"/>
  <c r="I200" i="46" s="1"/>
  <c r="BW200" i="46"/>
  <c r="BV200" i="46"/>
  <c r="G200" i="46" s="1"/>
  <c r="BU200" i="46"/>
  <c r="F200" i="46" s="1"/>
  <c r="BT200" i="46"/>
  <c r="BS200" i="46"/>
  <c r="B200" i="46"/>
  <c r="B200" i="44" s="1"/>
  <c r="A200" i="46"/>
  <c r="A200" i="44" s="1"/>
  <c r="EF199" i="46"/>
  <c r="BQ199" i="46" s="1"/>
  <c r="EE199" i="46"/>
  <c r="BP199" i="46" s="1"/>
  <c r="ED199" i="46"/>
  <c r="BO199" i="46" s="1"/>
  <c r="EC199" i="46"/>
  <c r="BN199" i="46" s="1"/>
  <c r="EB199" i="46"/>
  <c r="BM199" i="46" s="1"/>
  <c r="EA199" i="46"/>
  <c r="DZ199" i="46"/>
  <c r="DY199" i="46"/>
  <c r="BJ199" i="46" s="1"/>
  <c r="DX199" i="46"/>
  <c r="BI199" i="46" s="1"/>
  <c r="DW199" i="46"/>
  <c r="DV199" i="46"/>
  <c r="BG199" i="44" s="1"/>
  <c r="DU199" i="46"/>
  <c r="BF199" i="46" s="1"/>
  <c r="DT199" i="46"/>
  <c r="BE199" i="46" s="1"/>
  <c r="DS199" i="46"/>
  <c r="DR199" i="46"/>
  <c r="DQ199" i="46"/>
  <c r="BB199" i="46" s="1"/>
  <c r="DP199" i="46"/>
  <c r="BA199" i="46" s="1"/>
  <c r="DO199" i="46"/>
  <c r="DN199" i="46"/>
  <c r="AY199" i="46" s="1"/>
  <c r="DM199" i="46"/>
  <c r="AX199" i="46" s="1"/>
  <c r="DL199" i="46"/>
  <c r="AW199" i="46" s="1"/>
  <c r="DK199" i="46"/>
  <c r="DJ199" i="46"/>
  <c r="AU199" i="46" s="1"/>
  <c r="DI199" i="46"/>
  <c r="AT199" i="46" s="1"/>
  <c r="DH199" i="46"/>
  <c r="AS199" i="46" s="1"/>
  <c r="DG199" i="46"/>
  <c r="AR199" i="46" s="1"/>
  <c r="DF199" i="46"/>
  <c r="AQ199" i="46" s="1"/>
  <c r="DE199" i="46"/>
  <c r="AP199" i="46" s="1"/>
  <c r="DD199" i="46"/>
  <c r="DC199" i="46"/>
  <c r="DB199" i="46"/>
  <c r="DA199" i="46"/>
  <c r="AL199" i="46" s="1"/>
  <c r="CZ199" i="46"/>
  <c r="AK199" i="46" s="1"/>
  <c r="CY199" i="46"/>
  <c r="CX199" i="46"/>
  <c r="AI199" i="46" s="1"/>
  <c r="CW199" i="46"/>
  <c r="AH199" i="46" s="1"/>
  <c r="CV199" i="46"/>
  <c r="AG199" i="46" s="1"/>
  <c r="CU199" i="46"/>
  <c r="CT199" i="46"/>
  <c r="AE199" i="46" s="1"/>
  <c r="CS199" i="46"/>
  <c r="AD199" i="46" s="1"/>
  <c r="CR199" i="46"/>
  <c r="AC199" i="46" s="1"/>
  <c r="CQ199" i="46"/>
  <c r="CP199" i="46"/>
  <c r="AA199" i="46" s="1"/>
  <c r="CO199" i="46"/>
  <c r="Z199" i="46" s="1"/>
  <c r="CN199" i="46"/>
  <c r="Y199" i="46" s="1"/>
  <c r="CM199" i="46"/>
  <c r="X199" i="46" s="1"/>
  <c r="CL199" i="46"/>
  <c r="W199" i="46" s="1"/>
  <c r="CK199" i="46"/>
  <c r="V199" i="46" s="1"/>
  <c r="CJ199" i="46"/>
  <c r="U199" i="46" s="1"/>
  <c r="CI199" i="46"/>
  <c r="T199" i="46" s="1"/>
  <c r="CH199" i="46"/>
  <c r="CG199" i="46"/>
  <c r="R199" i="46" s="1"/>
  <c r="CF199" i="46"/>
  <c r="Q199" i="46" s="1"/>
  <c r="CE199" i="46"/>
  <c r="CD199" i="46"/>
  <c r="CC199" i="46"/>
  <c r="N199" i="46" s="1"/>
  <c r="CB199" i="46"/>
  <c r="M199" i="46" s="1"/>
  <c r="CA199" i="46"/>
  <c r="BZ199" i="46"/>
  <c r="K199" i="46" s="1"/>
  <c r="BY199" i="46"/>
  <c r="J199" i="46" s="1"/>
  <c r="BX199" i="46"/>
  <c r="BW199" i="46"/>
  <c r="BV199" i="46"/>
  <c r="BU199" i="46"/>
  <c r="F199" i="46" s="1"/>
  <c r="BT199" i="46"/>
  <c r="E199" i="46" s="1"/>
  <c r="BS199" i="46"/>
  <c r="BG199" i="46"/>
  <c r="B199" i="46"/>
  <c r="B199" i="44" s="1"/>
  <c r="A199" i="46"/>
  <c r="C199" i="46" s="1"/>
  <c r="C199" i="44" s="1"/>
  <c r="EF198" i="46"/>
  <c r="BQ198" i="46" s="1"/>
  <c r="EE198" i="46"/>
  <c r="BP198" i="46" s="1"/>
  <c r="ED198" i="46"/>
  <c r="BO198" i="46" s="1"/>
  <c r="EC198" i="46"/>
  <c r="BN198" i="46" s="1"/>
  <c r="EB198" i="46"/>
  <c r="EA198" i="46"/>
  <c r="BL198" i="46" s="1"/>
  <c r="DZ198" i="46"/>
  <c r="DY198" i="46"/>
  <c r="BJ198" i="46" s="1"/>
  <c r="DX198" i="46"/>
  <c r="DW198" i="46"/>
  <c r="BH198" i="46" s="1"/>
  <c r="DV198" i="46"/>
  <c r="BG198" i="46" s="1"/>
  <c r="DU198" i="46"/>
  <c r="BF198" i="46" s="1"/>
  <c r="DT198" i="46"/>
  <c r="DS198" i="46"/>
  <c r="BD198" i="46" s="1"/>
  <c r="DR198" i="46"/>
  <c r="BC198" i="46" s="1"/>
  <c r="DQ198" i="46"/>
  <c r="DP198" i="46"/>
  <c r="BA198" i="46" s="1"/>
  <c r="DO198" i="46"/>
  <c r="DN198" i="46"/>
  <c r="AY198" i="46" s="1"/>
  <c r="DM198" i="46"/>
  <c r="AX198" i="46" s="1"/>
  <c r="DL198" i="46"/>
  <c r="DK198" i="46"/>
  <c r="AV198" i="46" s="1"/>
  <c r="DJ198" i="46"/>
  <c r="AU198" i="46" s="1"/>
  <c r="DI198" i="46"/>
  <c r="AT198" i="46" s="1"/>
  <c r="DH198" i="46"/>
  <c r="DG198" i="46"/>
  <c r="DF198" i="46"/>
  <c r="AQ198" i="46" s="1"/>
  <c r="DE198" i="46"/>
  <c r="AP198" i="46" s="1"/>
  <c r="DD198" i="46"/>
  <c r="AO198" i="46" s="1"/>
  <c r="DC198" i="46"/>
  <c r="AN198" i="46" s="1"/>
  <c r="DB198" i="46"/>
  <c r="AM198" i="46" s="1"/>
  <c r="DA198" i="46"/>
  <c r="AL198" i="46" s="1"/>
  <c r="CZ198" i="46"/>
  <c r="CY198" i="46"/>
  <c r="CX198" i="46"/>
  <c r="AI198" i="46" s="1"/>
  <c r="CW198" i="46"/>
  <c r="AH198" i="46" s="1"/>
  <c r="CV198" i="46"/>
  <c r="CU198" i="46"/>
  <c r="CT198" i="46"/>
  <c r="CS198" i="46"/>
  <c r="AD198" i="46" s="1"/>
  <c r="CR198" i="46"/>
  <c r="CQ198" i="46"/>
  <c r="AB198" i="46" s="1"/>
  <c r="CP198" i="46"/>
  <c r="AA198" i="46" s="1"/>
  <c r="CO198" i="46"/>
  <c r="Z198" i="46" s="1"/>
  <c r="CN198" i="46"/>
  <c r="CM198" i="46"/>
  <c r="CL198" i="46"/>
  <c r="W198" i="46" s="1"/>
  <c r="CK198" i="46"/>
  <c r="V198" i="46" s="1"/>
  <c r="CJ198" i="46"/>
  <c r="CI198" i="46"/>
  <c r="CH198" i="46"/>
  <c r="S198" i="46" s="1"/>
  <c r="CG198" i="46"/>
  <c r="R198" i="46" s="1"/>
  <c r="CF198" i="46"/>
  <c r="CE198" i="46"/>
  <c r="P198" i="46" s="1"/>
  <c r="CD198" i="46"/>
  <c r="O198" i="46" s="1"/>
  <c r="CC198" i="46"/>
  <c r="N198" i="46" s="1"/>
  <c r="CB198" i="46"/>
  <c r="CA198" i="46"/>
  <c r="L198" i="46" s="1"/>
  <c r="BZ198" i="46"/>
  <c r="K198" i="46" s="1"/>
  <c r="BY198" i="46"/>
  <c r="J198" i="46" s="1"/>
  <c r="BX198" i="46"/>
  <c r="I198" i="46" s="1"/>
  <c r="BW198" i="46"/>
  <c r="H198" i="46" s="1"/>
  <c r="BV198" i="46"/>
  <c r="G198" i="46" s="1"/>
  <c r="BU198" i="46"/>
  <c r="F198" i="46" s="1"/>
  <c r="BT198" i="46"/>
  <c r="BS198" i="46"/>
  <c r="B198" i="46"/>
  <c r="B198" i="44" s="1"/>
  <c r="A198" i="46"/>
  <c r="A198" i="44" s="1"/>
  <c r="EF197" i="46"/>
  <c r="BQ197" i="46" s="1"/>
  <c r="EE197" i="46"/>
  <c r="ED197" i="46"/>
  <c r="EC197" i="46"/>
  <c r="BN197" i="46" s="1"/>
  <c r="EB197" i="46"/>
  <c r="EA197" i="46"/>
  <c r="DZ197" i="46"/>
  <c r="BK197" i="46" s="1"/>
  <c r="DY197" i="46"/>
  <c r="BJ197" i="46" s="1"/>
  <c r="DX197" i="46"/>
  <c r="BI197" i="46" s="1"/>
  <c r="DW197" i="46"/>
  <c r="DV197" i="46"/>
  <c r="BG197" i="46" s="1"/>
  <c r="DU197" i="46"/>
  <c r="BF197" i="46" s="1"/>
  <c r="DT197" i="46"/>
  <c r="DS197" i="46"/>
  <c r="DR197" i="46"/>
  <c r="BC197" i="46" s="1"/>
  <c r="DQ197" i="46"/>
  <c r="BB197" i="46" s="1"/>
  <c r="DP197" i="46"/>
  <c r="DO197" i="46"/>
  <c r="AZ197" i="46" s="1"/>
  <c r="DN197" i="46"/>
  <c r="AY197" i="46" s="1"/>
  <c r="DM197" i="46"/>
  <c r="AX197" i="46" s="1"/>
  <c r="DL197" i="46"/>
  <c r="DK197" i="46"/>
  <c r="AV197" i="46" s="1"/>
  <c r="DJ197" i="46"/>
  <c r="AU197" i="46" s="1"/>
  <c r="DI197" i="46"/>
  <c r="AT197" i="46" s="1"/>
  <c r="DH197" i="46"/>
  <c r="DG197" i="46"/>
  <c r="AR197" i="46" s="1"/>
  <c r="DF197" i="46"/>
  <c r="AQ197" i="46" s="1"/>
  <c r="DE197" i="46"/>
  <c r="AP197" i="46" s="1"/>
  <c r="DD197" i="46"/>
  <c r="DC197" i="46"/>
  <c r="DB197" i="46"/>
  <c r="AM197" i="46" s="1"/>
  <c r="DA197" i="46"/>
  <c r="AL197" i="46" s="1"/>
  <c r="CZ197" i="46"/>
  <c r="AK197" i="46" s="1"/>
  <c r="CY197" i="46"/>
  <c r="AJ197" i="46" s="1"/>
  <c r="CX197" i="46"/>
  <c r="AI197" i="46" s="1"/>
  <c r="CW197" i="46"/>
  <c r="CV197" i="46"/>
  <c r="CU197" i="46"/>
  <c r="AF197" i="46" s="1"/>
  <c r="CT197" i="46"/>
  <c r="AE197" i="46" s="1"/>
  <c r="CS197" i="46"/>
  <c r="AD197" i="46" s="1"/>
  <c r="CR197" i="46"/>
  <c r="CQ197" i="46"/>
  <c r="CP197" i="46"/>
  <c r="AA197" i="46" s="1"/>
  <c r="CO197" i="46"/>
  <c r="Z197" i="46" s="1"/>
  <c r="CN197" i="46"/>
  <c r="CM197" i="46"/>
  <c r="CL197" i="46"/>
  <c r="W197" i="46" s="1"/>
  <c r="CK197" i="46"/>
  <c r="V197" i="46" s="1"/>
  <c r="CJ197" i="46"/>
  <c r="CI197" i="46"/>
  <c r="T197" i="46" s="1"/>
  <c r="CH197" i="46"/>
  <c r="S197" i="46" s="1"/>
  <c r="CG197" i="46"/>
  <c r="R197" i="46" s="1"/>
  <c r="CF197" i="46"/>
  <c r="CE197" i="46"/>
  <c r="P197" i="46" s="1"/>
  <c r="CD197" i="46"/>
  <c r="O197" i="46" s="1"/>
  <c r="CC197" i="46"/>
  <c r="N197" i="46" s="1"/>
  <c r="CB197" i="46"/>
  <c r="CA197" i="46"/>
  <c r="L197" i="46" s="1"/>
  <c r="BZ197" i="46"/>
  <c r="K197" i="46" s="1"/>
  <c r="BY197" i="46"/>
  <c r="J197" i="46" s="1"/>
  <c r="BX197" i="46"/>
  <c r="BW197" i="46"/>
  <c r="BV197" i="46"/>
  <c r="G197" i="46" s="1"/>
  <c r="BU197" i="46"/>
  <c r="F197" i="46" s="1"/>
  <c r="BT197" i="46"/>
  <c r="BS197" i="46"/>
  <c r="D197" i="46" s="1"/>
  <c r="B197" i="46"/>
  <c r="B197" i="44" s="1"/>
  <c r="A197" i="46"/>
  <c r="C197" i="46" s="1"/>
  <c r="C197" i="44" s="1"/>
  <c r="EF196" i="46"/>
  <c r="BQ196" i="46" s="1"/>
  <c r="EE196" i="46"/>
  <c r="ED196" i="46"/>
  <c r="BO196" i="46" s="1"/>
  <c r="EC196" i="46"/>
  <c r="BN196" i="46" s="1"/>
  <c r="EB196" i="46"/>
  <c r="BM196" i="46" s="1"/>
  <c r="EA196" i="46"/>
  <c r="BL196" i="46" s="1"/>
  <c r="DZ196" i="46"/>
  <c r="BK196" i="46" s="1"/>
  <c r="DY196" i="46"/>
  <c r="DX196" i="46"/>
  <c r="DW196" i="46"/>
  <c r="BH196" i="46" s="1"/>
  <c r="DV196" i="46"/>
  <c r="BG196" i="46" s="1"/>
  <c r="DU196" i="46"/>
  <c r="DT196" i="46"/>
  <c r="DS196" i="46"/>
  <c r="BD196" i="46" s="1"/>
  <c r="DR196" i="46"/>
  <c r="BC196" i="46" s="1"/>
  <c r="DQ196" i="46"/>
  <c r="BB196" i="46" s="1"/>
  <c r="DP196" i="46"/>
  <c r="BA196" i="46" s="1"/>
  <c r="DO196" i="46"/>
  <c r="AZ196" i="46" s="1"/>
  <c r="DN196" i="46"/>
  <c r="AY196" i="46" s="1"/>
  <c r="DM196" i="46"/>
  <c r="AX196" i="46" s="1"/>
  <c r="DL196" i="46"/>
  <c r="DK196" i="46"/>
  <c r="AV196" i="46" s="1"/>
  <c r="DJ196" i="46"/>
  <c r="AU196" i="46" s="1"/>
  <c r="DI196" i="46"/>
  <c r="DH196" i="46"/>
  <c r="DG196" i="46"/>
  <c r="DF196" i="46"/>
  <c r="AQ196" i="46" s="1"/>
  <c r="DE196" i="46"/>
  <c r="AP196" i="46" s="1"/>
  <c r="DD196" i="46"/>
  <c r="AO196" i="46" s="1"/>
  <c r="DC196" i="46"/>
  <c r="AN196" i="46" s="1"/>
  <c r="DB196" i="46"/>
  <c r="AM196" i="46" s="1"/>
  <c r="DA196" i="46"/>
  <c r="AL196" i="46" s="1"/>
  <c r="CZ196" i="46"/>
  <c r="AK196" i="46" s="1"/>
  <c r="CY196" i="46"/>
  <c r="CX196" i="46"/>
  <c r="AI196" i="46" s="1"/>
  <c r="CW196" i="46"/>
  <c r="CV196" i="46"/>
  <c r="CU196" i="46"/>
  <c r="AF196" i="46" s="1"/>
  <c r="CT196" i="46"/>
  <c r="AE196" i="46" s="1"/>
  <c r="CS196" i="46"/>
  <c r="AD196" i="46" s="1"/>
  <c r="CR196" i="46"/>
  <c r="CQ196" i="46"/>
  <c r="CP196" i="46"/>
  <c r="AA196" i="46" s="1"/>
  <c r="CO196" i="46"/>
  <c r="Z196" i="46" s="1"/>
  <c r="CN196" i="46"/>
  <c r="Y196" i="46" s="1"/>
  <c r="CM196" i="46"/>
  <c r="X196" i="46" s="1"/>
  <c r="CL196" i="46"/>
  <c r="W196" i="46" s="1"/>
  <c r="CK196" i="46"/>
  <c r="CJ196" i="46"/>
  <c r="U196" i="46" s="1"/>
  <c r="CI196" i="46"/>
  <c r="CH196" i="46"/>
  <c r="S196" i="46" s="1"/>
  <c r="CG196" i="46"/>
  <c r="CF196" i="46"/>
  <c r="CE196" i="46"/>
  <c r="CD196" i="46"/>
  <c r="O196" i="46" s="1"/>
  <c r="CC196" i="46"/>
  <c r="N196" i="46" s="1"/>
  <c r="CB196" i="46"/>
  <c r="CA196" i="46"/>
  <c r="BZ196" i="46"/>
  <c r="K196" i="46" s="1"/>
  <c r="BY196" i="46"/>
  <c r="J196" i="46" s="1"/>
  <c r="BX196" i="46"/>
  <c r="I196" i="46" s="1"/>
  <c r="BW196" i="46"/>
  <c r="BV196" i="46"/>
  <c r="G196" i="46" s="1"/>
  <c r="BU196" i="46"/>
  <c r="F196" i="46" s="1"/>
  <c r="BT196" i="46"/>
  <c r="BS196" i="46"/>
  <c r="D196" i="46" s="1"/>
  <c r="B196" i="46"/>
  <c r="B196" i="44" s="1"/>
  <c r="A196" i="46"/>
  <c r="C196" i="46" s="1"/>
  <c r="C196" i="44" s="1"/>
  <c r="EF195" i="46"/>
  <c r="EE195" i="46"/>
  <c r="BP195" i="46" s="1"/>
  <c r="ED195" i="46"/>
  <c r="BO195" i="44" s="1"/>
  <c r="EC195" i="46"/>
  <c r="BN195" i="46" s="1"/>
  <c r="EB195" i="46"/>
  <c r="EA195" i="46"/>
  <c r="DZ195" i="46"/>
  <c r="BK195" i="46" s="1"/>
  <c r="DY195" i="46"/>
  <c r="DX195" i="46"/>
  <c r="BI195" i="46" s="1"/>
  <c r="DW195" i="46"/>
  <c r="BH195" i="46" s="1"/>
  <c r="DV195" i="46"/>
  <c r="BG195" i="46" s="1"/>
  <c r="DU195" i="46"/>
  <c r="DT195" i="46"/>
  <c r="DS195" i="46"/>
  <c r="BD195" i="46" s="1"/>
  <c r="DR195" i="46"/>
  <c r="BC195" i="46" s="1"/>
  <c r="DQ195" i="46"/>
  <c r="DP195" i="46"/>
  <c r="DO195" i="46"/>
  <c r="AZ195" i="46" s="1"/>
  <c r="DN195" i="46"/>
  <c r="AY195" i="46" s="1"/>
  <c r="DM195" i="46"/>
  <c r="AX195" i="46" s="1"/>
  <c r="DL195" i="46"/>
  <c r="AW195" i="46" s="1"/>
  <c r="DK195" i="46"/>
  <c r="DJ195" i="46"/>
  <c r="AU195" i="46" s="1"/>
  <c r="DI195" i="46"/>
  <c r="DH195" i="46"/>
  <c r="AS195" i="46" s="1"/>
  <c r="DG195" i="46"/>
  <c r="AR195" i="46" s="1"/>
  <c r="DF195" i="46"/>
  <c r="AQ195" i="46" s="1"/>
  <c r="DE195" i="46"/>
  <c r="AP195" i="46" s="1"/>
  <c r="DD195" i="46"/>
  <c r="DC195" i="46"/>
  <c r="AN195" i="46" s="1"/>
  <c r="DB195" i="46"/>
  <c r="AM195" i="46" s="1"/>
  <c r="DA195" i="46"/>
  <c r="CZ195" i="46"/>
  <c r="CY195" i="46"/>
  <c r="AJ195" i="46" s="1"/>
  <c r="CX195" i="46"/>
  <c r="CW195" i="46"/>
  <c r="AH195" i="46" s="1"/>
  <c r="CV195" i="46"/>
  <c r="CU195" i="46"/>
  <c r="CT195" i="46"/>
  <c r="AE195" i="46" s="1"/>
  <c r="CS195" i="46"/>
  <c r="AD195" i="46" s="1"/>
  <c r="CR195" i="46"/>
  <c r="AC195" i="46" s="1"/>
  <c r="CQ195" i="46"/>
  <c r="AB195" i="46" s="1"/>
  <c r="CP195" i="46"/>
  <c r="AA195" i="46" s="1"/>
  <c r="CO195" i="46"/>
  <c r="Z195" i="46" s="1"/>
  <c r="CN195" i="46"/>
  <c r="Y195" i="46" s="1"/>
  <c r="CM195" i="46"/>
  <c r="CL195" i="46"/>
  <c r="W195" i="46" s="1"/>
  <c r="CK195" i="46"/>
  <c r="CJ195" i="46"/>
  <c r="CI195" i="46"/>
  <c r="T195" i="46" s="1"/>
  <c r="CH195" i="46"/>
  <c r="S195" i="46" s="1"/>
  <c r="CG195" i="46"/>
  <c r="R195" i="46" s="1"/>
  <c r="CF195" i="46"/>
  <c r="Q195" i="46" s="1"/>
  <c r="CE195" i="46"/>
  <c r="P195" i="46" s="1"/>
  <c r="CD195" i="46"/>
  <c r="O195" i="46" s="1"/>
  <c r="CC195" i="46"/>
  <c r="N195" i="46" s="1"/>
  <c r="CB195" i="46"/>
  <c r="CA195" i="46"/>
  <c r="BZ195" i="46"/>
  <c r="K195" i="46" s="1"/>
  <c r="BY195" i="46"/>
  <c r="J195" i="46" s="1"/>
  <c r="BX195" i="46"/>
  <c r="I195" i="46" s="1"/>
  <c r="BW195" i="46"/>
  <c r="H195" i="46" s="1"/>
  <c r="BV195" i="46"/>
  <c r="G195" i="46" s="1"/>
  <c r="BU195" i="46"/>
  <c r="BT195" i="46"/>
  <c r="BS195" i="46"/>
  <c r="D195" i="46" s="1"/>
  <c r="BO195" i="46"/>
  <c r="B195" i="46"/>
  <c r="B195" i="44" s="1"/>
  <c r="A195" i="46"/>
  <c r="C195" i="46" s="1"/>
  <c r="C195" i="44" s="1"/>
  <c r="EF194" i="46"/>
  <c r="EE194" i="46"/>
  <c r="ED194" i="46"/>
  <c r="BO194" i="46" s="1"/>
  <c r="EC194" i="46"/>
  <c r="EB194" i="46"/>
  <c r="EA194" i="46"/>
  <c r="BL194" i="46" s="1"/>
  <c r="DZ194" i="46"/>
  <c r="DY194" i="46"/>
  <c r="DX194" i="46"/>
  <c r="DW194" i="46"/>
  <c r="BH194" i="46" s="1"/>
  <c r="DV194" i="46"/>
  <c r="DU194" i="46"/>
  <c r="DT194" i="46"/>
  <c r="DS194" i="46"/>
  <c r="BD194" i="46" s="1"/>
  <c r="DR194" i="46"/>
  <c r="BC194" i="46" s="1"/>
  <c r="DQ194" i="46"/>
  <c r="BB194" i="46" s="1"/>
  <c r="DP194" i="46"/>
  <c r="DO194" i="46"/>
  <c r="AZ194" i="46" s="1"/>
  <c r="DN194" i="46"/>
  <c r="DM194" i="46"/>
  <c r="AX194" i="46" s="1"/>
  <c r="DL194" i="46"/>
  <c r="AW194" i="46" s="1"/>
  <c r="DK194" i="46"/>
  <c r="AV194" i="46" s="1"/>
  <c r="DJ194" i="46"/>
  <c r="AU194" i="46" s="1"/>
  <c r="DI194" i="46"/>
  <c r="DH194" i="46"/>
  <c r="DG194" i="46"/>
  <c r="AR194" i="46" s="1"/>
  <c r="DF194" i="46"/>
  <c r="AQ194" i="46" s="1"/>
  <c r="DE194" i="46"/>
  <c r="DD194" i="46"/>
  <c r="AO194" i="46" s="1"/>
  <c r="DC194" i="46"/>
  <c r="AN194" i="46" s="1"/>
  <c r="DB194" i="46"/>
  <c r="AM194" i="46" s="1"/>
  <c r="DA194" i="46"/>
  <c r="CZ194" i="46"/>
  <c r="CY194" i="46"/>
  <c r="AJ194" i="46" s="1"/>
  <c r="CX194" i="46"/>
  <c r="CW194" i="46"/>
  <c r="CV194" i="46"/>
  <c r="AG194" i="46" s="1"/>
  <c r="CU194" i="46"/>
  <c r="CT194" i="46"/>
  <c r="AE194" i="46" s="1"/>
  <c r="CS194" i="46"/>
  <c r="AD194" i="46" s="1"/>
  <c r="CR194" i="46"/>
  <c r="CQ194" i="46"/>
  <c r="AB194" i="46" s="1"/>
  <c r="CP194" i="46"/>
  <c r="AA194" i="46" s="1"/>
  <c r="CO194" i="46"/>
  <c r="CN194" i="46"/>
  <c r="Y194" i="46" s="1"/>
  <c r="CM194" i="46"/>
  <c r="X194" i="46" s="1"/>
  <c r="CL194" i="46"/>
  <c r="CK194" i="46"/>
  <c r="CJ194" i="46"/>
  <c r="CI194" i="46"/>
  <c r="T194" i="46" s="1"/>
  <c r="CH194" i="46"/>
  <c r="CG194" i="46"/>
  <c r="R194" i="46" s="1"/>
  <c r="CF194" i="46"/>
  <c r="Q194" i="46" s="1"/>
  <c r="CE194" i="46"/>
  <c r="P194" i="46" s="1"/>
  <c r="CD194" i="46"/>
  <c r="CC194" i="46"/>
  <c r="N194" i="46" s="1"/>
  <c r="CB194" i="46"/>
  <c r="CA194" i="46"/>
  <c r="BZ194" i="46"/>
  <c r="BY194" i="46"/>
  <c r="BX194" i="46"/>
  <c r="I194" i="46" s="1"/>
  <c r="BW194" i="46"/>
  <c r="H194" i="46" s="1"/>
  <c r="BV194" i="46"/>
  <c r="G194" i="46" s="1"/>
  <c r="BU194" i="46"/>
  <c r="BT194" i="46"/>
  <c r="BS194" i="46"/>
  <c r="D194" i="46" s="1"/>
  <c r="B194" i="46"/>
  <c r="B194" i="44" s="1"/>
  <c r="A194" i="46"/>
  <c r="EF193" i="46"/>
  <c r="EE193" i="46"/>
  <c r="ED193" i="46"/>
  <c r="BO193" i="44" s="1"/>
  <c r="EC193" i="46"/>
  <c r="BN193" i="46" s="1"/>
  <c r="EB193" i="46"/>
  <c r="BM193" i="46" s="1"/>
  <c r="EA193" i="46"/>
  <c r="DZ193" i="46"/>
  <c r="DY193" i="46"/>
  <c r="DX193" i="46"/>
  <c r="BI193" i="46" s="1"/>
  <c r="DW193" i="46"/>
  <c r="BH193" i="46" s="1"/>
  <c r="DV193" i="46"/>
  <c r="DU193" i="46"/>
  <c r="BF193" i="46" s="1"/>
  <c r="DT193" i="46"/>
  <c r="BE193" i="46" s="1"/>
  <c r="DS193" i="46"/>
  <c r="DR193" i="46"/>
  <c r="BC193" i="46" s="1"/>
  <c r="DQ193" i="46"/>
  <c r="DP193" i="46"/>
  <c r="BA193" i="46" s="1"/>
  <c r="DO193" i="46"/>
  <c r="AZ193" i="46" s="1"/>
  <c r="DN193" i="46"/>
  <c r="DM193" i="46"/>
  <c r="AX193" i="46" s="1"/>
  <c r="DL193" i="46"/>
  <c r="DK193" i="46"/>
  <c r="DJ193" i="46"/>
  <c r="DI193" i="46"/>
  <c r="AT193" i="46" s="1"/>
  <c r="DH193" i="46"/>
  <c r="AS193" i="46" s="1"/>
  <c r="DG193" i="46"/>
  <c r="AR193" i="46" s="1"/>
  <c r="DF193" i="46"/>
  <c r="AQ193" i="46" s="1"/>
  <c r="DE193" i="46"/>
  <c r="DD193" i="46"/>
  <c r="DC193" i="46"/>
  <c r="DB193" i="46"/>
  <c r="AM193" i="46" s="1"/>
  <c r="DA193" i="46"/>
  <c r="CZ193" i="46"/>
  <c r="CY193" i="46"/>
  <c r="AJ193" i="46" s="1"/>
  <c r="CX193" i="46"/>
  <c r="AI193" i="46" s="1"/>
  <c r="CW193" i="46"/>
  <c r="AH193" i="46" s="1"/>
  <c r="CV193" i="46"/>
  <c r="CU193" i="46"/>
  <c r="CT193" i="46"/>
  <c r="AE193" i="46" s="1"/>
  <c r="CS193" i="46"/>
  <c r="AD193" i="46" s="1"/>
  <c r="CR193" i="46"/>
  <c r="CQ193" i="46"/>
  <c r="AB193" i="46" s="1"/>
  <c r="CP193" i="46"/>
  <c r="AA193" i="46" s="1"/>
  <c r="CO193" i="46"/>
  <c r="CN193" i="46"/>
  <c r="Y193" i="46" s="1"/>
  <c r="CM193" i="46"/>
  <c r="CL193" i="46"/>
  <c r="CK193" i="46"/>
  <c r="V193" i="46" s="1"/>
  <c r="CJ193" i="46"/>
  <c r="CI193" i="46"/>
  <c r="T193" i="46" s="1"/>
  <c r="CH193" i="46"/>
  <c r="S193" i="46" s="1"/>
  <c r="CG193" i="46"/>
  <c r="R193" i="46" s="1"/>
  <c r="CF193" i="46"/>
  <c r="Q193" i="46" s="1"/>
  <c r="CE193" i="46"/>
  <c r="CD193" i="46"/>
  <c r="O193" i="46" s="1"/>
  <c r="CC193" i="46"/>
  <c r="CB193" i="46"/>
  <c r="M193" i="46" s="1"/>
  <c r="CA193" i="46"/>
  <c r="BZ193" i="46"/>
  <c r="BY193" i="46"/>
  <c r="BX193" i="46"/>
  <c r="BW193" i="46"/>
  <c r="BV193" i="46"/>
  <c r="G193" i="46" s="1"/>
  <c r="BU193" i="46"/>
  <c r="F193" i="46" s="1"/>
  <c r="BT193" i="46"/>
  <c r="E193" i="46" s="1"/>
  <c r="BS193" i="46"/>
  <c r="D193" i="46" s="1"/>
  <c r="BO193" i="46"/>
  <c r="B193" i="46"/>
  <c r="B193" i="44" s="1"/>
  <c r="A193" i="46"/>
  <c r="EF192" i="46"/>
  <c r="EE192" i="46"/>
  <c r="BP192" i="46" s="1"/>
  <c r="ED192" i="46"/>
  <c r="EC192" i="46"/>
  <c r="BN192" i="46" s="1"/>
  <c r="EB192" i="46"/>
  <c r="BM192" i="46" s="1"/>
  <c r="EA192" i="46"/>
  <c r="BL192" i="46" s="1"/>
  <c r="DZ192" i="46"/>
  <c r="DY192" i="46"/>
  <c r="BJ192" i="46" s="1"/>
  <c r="DX192" i="46"/>
  <c r="DW192" i="46"/>
  <c r="DV192" i="46"/>
  <c r="BG192" i="46" s="1"/>
  <c r="DU192" i="46"/>
  <c r="BF192" i="46" s="1"/>
  <c r="DT192" i="46"/>
  <c r="BE192" i="46" s="1"/>
  <c r="DS192" i="46"/>
  <c r="DR192" i="46"/>
  <c r="DQ192" i="46"/>
  <c r="BB192" i="46" s="1"/>
  <c r="DP192" i="46"/>
  <c r="DO192" i="46"/>
  <c r="DN192" i="46"/>
  <c r="AY192" i="46" s="1"/>
  <c r="DM192" i="46"/>
  <c r="DL192" i="46"/>
  <c r="AW192" i="46" s="1"/>
  <c r="DK192" i="46"/>
  <c r="AV192" i="46" s="1"/>
  <c r="DJ192" i="46"/>
  <c r="AU192" i="46" s="1"/>
  <c r="DI192" i="46"/>
  <c r="AT192" i="46" s="1"/>
  <c r="DH192" i="46"/>
  <c r="DG192" i="46"/>
  <c r="AR192" i="46" s="1"/>
  <c r="DF192" i="46"/>
  <c r="AQ192" i="46" s="1"/>
  <c r="DE192" i="46"/>
  <c r="AP192" i="46" s="1"/>
  <c r="DD192" i="46"/>
  <c r="AO192" i="46" s="1"/>
  <c r="DC192" i="46"/>
  <c r="AN192" i="46" s="1"/>
  <c r="DB192" i="46"/>
  <c r="DA192" i="46"/>
  <c r="AL192" i="46" s="1"/>
  <c r="CZ192" i="46"/>
  <c r="CY192" i="46"/>
  <c r="CX192" i="46"/>
  <c r="AI192" i="46" s="1"/>
  <c r="CW192" i="46"/>
  <c r="AH192" i="46" s="1"/>
  <c r="CV192" i="46"/>
  <c r="AG192" i="46" s="1"/>
  <c r="CU192" i="46"/>
  <c r="CT192" i="46"/>
  <c r="AE192" i="46" s="1"/>
  <c r="CS192" i="46"/>
  <c r="CR192" i="46"/>
  <c r="CQ192" i="46"/>
  <c r="AB192" i="46" s="1"/>
  <c r="CP192" i="46"/>
  <c r="AA192" i="46" s="1"/>
  <c r="CO192" i="46"/>
  <c r="Z192" i="46" s="1"/>
  <c r="CN192" i="46"/>
  <c r="Y192" i="46" s="1"/>
  <c r="CM192" i="46"/>
  <c r="X192" i="46" s="1"/>
  <c r="CL192" i="46"/>
  <c r="CK192" i="46"/>
  <c r="CJ192" i="46"/>
  <c r="CI192" i="46"/>
  <c r="CH192" i="46"/>
  <c r="S192" i="46" s="1"/>
  <c r="CG192" i="46"/>
  <c r="CF192" i="46"/>
  <c r="Q192" i="46" s="1"/>
  <c r="CE192" i="46"/>
  <c r="P192" i="46" s="1"/>
  <c r="CD192" i="46"/>
  <c r="O192" i="46" s="1"/>
  <c r="CC192" i="46"/>
  <c r="N192" i="46" s="1"/>
  <c r="CB192" i="46"/>
  <c r="CA192" i="46"/>
  <c r="L192" i="46" s="1"/>
  <c r="BZ192" i="46"/>
  <c r="K192" i="46" s="1"/>
  <c r="BY192" i="46"/>
  <c r="J192" i="46" s="1"/>
  <c r="BX192" i="46"/>
  <c r="BW192" i="46"/>
  <c r="H192" i="46" s="1"/>
  <c r="BV192" i="46"/>
  <c r="BU192" i="46"/>
  <c r="F192" i="46" s="1"/>
  <c r="BT192" i="46"/>
  <c r="BS192" i="46"/>
  <c r="B192" i="46"/>
  <c r="B192" i="44" s="1"/>
  <c r="A192" i="46"/>
  <c r="C192" i="46" s="1"/>
  <c r="C192" i="44" s="1"/>
  <c r="EF191" i="46"/>
  <c r="BQ191" i="46" s="1"/>
  <c r="EE191" i="46"/>
  <c r="BP191" i="46" s="1"/>
  <c r="ED191" i="46"/>
  <c r="BO191" i="44" s="1"/>
  <c r="EC191" i="46"/>
  <c r="BN191" i="44" s="1"/>
  <c r="EB191" i="46"/>
  <c r="BM191" i="46" s="1"/>
  <c r="EA191" i="46"/>
  <c r="BL191" i="46" s="1"/>
  <c r="DZ191" i="46"/>
  <c r="BK191" i="46" s="1"/>
  <c r="DY191" i="46"/>
  <c r="BJ191" i="46" s="1"/>
  <c r="DX191" i="46"/>
  <c r="BI191" i="46" s="1"/>
  <c r="DW191" i="46"/>
  <c r="DV191" i="46"/>
  <c r="BG191" i="46" s="1"/>
  <c r="DU191" i="46"/>
  <c r="BF191" i="46" s="1"/>
  <c r="DT191" i="46"/>
  <c r="BE191" i="46" s="1"/>
  <c r="DS191" i="46"/>
  <c r="DR191" i="46"/>
  <c r="BC191" i="46" s="1"/>
  <c r="DQ191" i="46"/>
  <c r="BB191" i="46" s="1"/>
  <c r="DP191" i="46"/>
  <c r="DO191" i="46"/>
  <c r="DN191" i="46"/>
  <c r="DM191" i="46"/>
  <c r="DL191" i="46"/>
  <c r="AW191" i="46" s="1"/>
  <c r="DK191" i="46"/>
  <c r="AV191" i="46" s="1"/>
  <c r="DJ191" i="46"/>
  <c r="AU191" i="46" s="1"/>
  <c r="DI191" i="46"/>
  <c r="AT191" i="46" s="1"/>
  <c r="DH191" i="46"/>
  <c r="AS191" i="46" s="1"/>
  <c r="DG191" i="46"/>
  <c r="AR191" i="46" s="1"/>
  <c r="DF191" i="46"/>
  <c r="DE191" i="46"/>
  <c r="DD191" i="46"/>
  <c r="AO191" i="46" s="1"/>
  <c r="DC191" i="46"/>
  <c r="AN191" i="46" s="1"/>
  <c r="DB191" i="46"/>
  <c r="AM191" i="46" s="1"/>
  <c r="DA191" i="46"/>
  <c r="AL191" i="46" s="1"/>
  <c r="CZ191" i="46"/>
  <c r="AK191" i="46" s="1"/>
  <c r="CY191" i="46"/>
  <c r="CX191" i="46"/>
  <c r="AI191" i="46" s="1"/>
  <c r="CW191" i="46"/>
  <c r="CV191" i="46"/>
  <c r="AG191" i="46" s="1"/>
  <c r="CU191" i="46"/>
  <c r="CT191" i="46"/>
  <c r="AE191" i="46" s="1"/>
  <c r="CS191" i="46"/>
  <c r="CR191" i="46"/>
  <c r="CQ191" i="46"/>
  <c r="AB191" i="46" s="1"/>
  <c r="CP191" i="46"/>
  <c r="AA191" i="46" s="1"/>
  <c r="CO191" i="46"/>
  <c r="CN191" i="46"/>
  <c r="Y191" i="46" s="1"/>
  <c r="CM191" i="46"/>
  <c r="X191" i="46" s="1"/>
  <c r="CL191" i="46"/>
  <c r="W191" i="46" s="1"/>
  <c r="CK191" i="46"/>
  <c r="V191" i="46" s="1"/>
  <c r="CJ191" i="46"/>
  <c r="U191" i="46" s="1"/>
  <c r="CI191" i="46"/>
  <c r="CH191" i="46"/>
  <c r="S191" i="46" s="1"/>
  <c r="CG191" i="46"/>
  <c r="CF191" i="46"/>
  <c r="Q191" i="46" s="1"/>
  <c r="CE191" i="46"/>
  <c r="CD191" i="46"/>
  <c r="O191" i="46" s="1"/>
  <c r="CC191" i="46"/>
  <c r="N191" i="46" s="1"/>
  <c r="CB191" i="46"/>
  <c r="M191" i="46" s="1"/>
  <c r="CA191" i="46"/>
  <c r="BZ191" i="46"/>
  <c r="K191" i="46" s="1"/>
  <c r="BY191" i="46"/>
  <c r="BX191" i="46"/>
  <c r="I191" i="46" s="1"/>
  <c r="BW191" i="46"/>
  <c r="H191" i="46" s="1"/>
  <c r="BV191" i="46"/>
  <c r="BU191" i="46"/>
  <c r="F191" i="46" s="1"/>
  <c r="BT191" i="46"/>
  <c r="E191" i="46" s="1"/>
  <c r="BS191" i="46"/>
  <c r="BO191" i="46"/>
  <c r="BN191" i="46"/>
  <c r="B191" i="46"/>
  <c r="B191" i="44" s="1"/>
  <c r="A191" i="46"/>
  <c r="C191" i="46" s="1"/>
  <c r="C191" i="44" s="1"/>
  <c r="EF190" i="46"/>
  <c r="EE190" i="46"/>
  <c r="BP190" i="46" s="1"/>
  <c r="ED190" i="46"/>
  <c r="EC190" i="46"/>
  <c r="EB190" i="46"/>
  <c r="EA190" i="46"/>
  <c r="BL190" i="46" s="1"/>
  <c r="DZ190" i="46"/>
  <c r="BK190" i="46" s="1"/>
  <c r="DY190" i="46"/>
  <c r="BJ190" i="46" s="1"/>
  <c r="DX190" i="46"/>
  <c r="BI190" i="46" s="1"/>
  <c r="DW190" i="46"/>
  <c r="BH190" i="46" s="1"/>
  <c r="DV190" i="46"/>
  <c r="BG190" i="46" s="1"/>
  <c r="DU190" i="46"/>
  <c r="BF190" i="46" s="1"/>
  <c r="DT190" i="46"/>
  <c r="BE190" i="46" s="1"/>
  <c r="DS190" i="46"/>
  <c r="BD190" i="46" s="1"/>
  <c r="DR190" i="46"/>
  <c r="DQ190" i="46"/>
  <c r="DP190" i="46"/>
  <c r="DO190" i="46"/>
  <c r="AZ190" i="46" s="1"/>
  <c r="DN190" i="46"/>
  <c r="AY190" i="46" s="1"/>
  <c r="DM190" i="46"/>
  <c r="DL190" i="46"/>
  <c r="DK190" i="46"/>
  <c r="DJ190" i="46"/>
  <c r="AU190" i="46" s="1"/>
  <c r="DI190" i="46"/>
  <c r="DH190" i="46"/>
  <c r="AS190" i="46" s="1"/>
  <c r="DG190" i="46"/>
  <c r="AR190" i="46" s="1"/>
  <c r="DF190" i="46"/>
  <c r="AQ190" i="46" s="1"/>
  <c r="DE190" i="46"/>
  <c r="AP190" i="46" s="1"/>
  <c r="DD190" i="46"/>
  <c r="DC190" i="46"/>
  <c r="AN190" i="46" s="1"/>
  <c r="DB190" i="46"/>
  <c r="AM190" i="46" s="1"/>
  <c r="DA190" i="46"/>
  <c r="CZ190" i="46"/>
  <c r="AK190" i="46" s="1"/>
  <c r="CY190" i="46"/>
  <c r="AJ190" i="46" s="1"/>
  <c r="CX190" i="46"/>
  <c r="AI190" i="44" s="1"/>
  <c r="CW190" i="46"/>
  <c r="CV190" i="46"/>
  <c r="CU190" i="46"/>
  <c r="AF190" i="46" s="1"/>
  <c r="CT190" i="46"/>
  <c r="AE190" i="46" s="1"/>
  <c r="CS190" i="46"/>
  <c r="CR190" i="46"/>
  <c r="CQ190" i="46"/>
  <c r="AB190" i="46" s="1"/>
  <c r="CP190" i="46"/>
  <c r="AA190" i="46" s="1"/>
  <c r="CO190" i="46"/>
  <c r="Z190" i="46" s="1"/>
  <c r="CN190" i="46"/>
  <c r="Y190" i="46" s="1"/>
  <c r="CM190" i="46"/>
  <c r="CL190" i="46"/>
  <c r="W190" i="46" s="1"/>
  <c r="CK190" i="46"/>
  <c r="CJ190" i="46"/>
  <c r="U190" i="46" s="1"/>
  <c r="CI190" i="46"/>
  <c r="T190" i="46" s="1"/>
  <c r="CH190" i="46"/>
  <c r="S190" i="46" s="1"/>
  <c r="CG190" i="46"/>
  <c r="R190" i="46" s="1"/>
  <c r="CF190" i="46"/>
  <c r="Q190" i="46" s="1"/>
  <c r="CE190" i="46"/>
  <c r="P190" i="46" s="1"/>
  <c r="CD190" i="46"/>
  <c r="O190" i="46" s="1"/>
  <c r="CC190" i="46"/>
  <c r="CB190" i="46"/>
  <c r="M190" i="46" s="1"/>
  <c r="CA190" i="46"/>
  <c r="L190" i="46" s="1"/>
  <c r="BZ190" i="46"/>
  <c r="K190" i="46" s="1"/>
  <c r="BY190" i="46"/>
  <c r="J190" i="46" s="1"/>
  <c r="BX190" i="46"/>
  <c r="BW190" i="46"/>
  <c r="BV190" i="46"/>
  <c r="G190" i="46" s="1"/>
  <c r="BU190" i="46"/>
  <c r="BT190" i="46"/>
  <c r="E190" i="46" s="1"/>
  <c r="BS190" i="46"/>
  <c r="D190" i="46" s="1"/>
  <c r="AI190" i="46"/>
  <c r="B190" i="46"/>
  <c r="B190" i="44" s="1"/>
  <c r="A190" i="46"/>
  <c r="EF189" i="46"/>
  <c r="EE189" i="46"/>
  <c r="ED189" i="46"/>
  <c r="EC189" i="46"/>
  <c r="EB189" i="46"/>
  <c r="BM189" i="46" s="1"/>
  <c r="EA189" i="46"/>
  <c r="DZ189" i="46"/>
  <c r="DY189" i="46"/>
  <c r="DX189" i="46"/>
  <c r="DW189" i="46"/>
  <c r="DV189" i="46"/>
  <c r="DU189" i="46"/>
  <c r="DT189" i="46"/>
  <c r="BE189" i="46" s="1"/>
  <c r="DS189" i="46"/>
  <c r="BD189" i="46" s="1"/>
  <c r="DR189" i="46"/>
  <c r="DQ189" i="46"/>
  <c r="BB189" i="46" s="1"/>
  <c r="DP189" i="46"/>
  <c r="DO189" i="46"/>
  <c r="DN189" i="46"/>
  <c r="DM189" i="46"/>
  <c r="AX189" i="46" s="1"/>
  <c r="DL189" i="46"/>
  <c r="AW189" i="46" s="1"/>
  <c r="DK189" i="46"/>
  <c r="AV189" i="46" s="1"/>
  <c r="DJ189" i="46"/>
  <c r="DI189" i="46"/>
  <c r="DH189" i="46"/>
  <c r="AS189" i="46" s="1"/>
  <c r="DG189" i="46"/>
  <c r="DF189" i="46"/>
  <c r="DE189" i="46"/>
  <c r="DD189" i="46"/>
  <c r="AO189" i="46" s="1"/>
  <c r="DC189" i="46"/>
  <c r="AN189" i="46" s="1"/>
  <c r="DB189" i="46"/>
  <c r="DA189" i="46"/>
  <c r="AL189" i="46" s="1"/>
  <c r="CZ189" i="46"/>
  <c r="CY189" i="46"/>
  <c r="CX189" i="46"/>
  <c r="AI189" i="46" s="1"/>
  <c r="CW189" i="46"/>
  <c r="CV189" i="46"/>
  <c r="AG189" i="46" s="1"/>
  <c r="CU189" i="46"/>
  <c r="AF189" i="46" s="1"/>
  <c r="CT189" i="46"/>
  <c r="AE189" i="46" s="1"/>
  <c r="CS189" i="46"/>
  <c r="CR189" i="46"/>
  <c r="AC189" i="46" s="1"/>
  <c r="CQ189" i="46"/>
  <c r="CP189" i="46"/>
  <c r="CO189" i="46"/>
  <c r="CN189" i="46"/>
  <c r="CM189" i="46"/>
  <c r="X189" i="46" s="1"/>
  <c r="CL189" i="46"/>
  <c r="W189" i="46" s="1"/>
  <c r="CK189" i="46"/>
  <c r="V189" i="46" s="1"/>
  <c r="CJ189" i="46"/>
  <c r="U189" i="46" s="1"/>
  <c r="CI189" i="46"/>
  <c r="CH189" i="46"/>
  <c r="S189" i="46" s="1"/>
  <c r="CG189" i="46"/>
  <c r="CF189" i="46"/>
  <c r="CE189" i="46"/>
  <c r="P189" i="46" s="1"/>
  <c r="CD189" i="46"/>
  <c r="O189" i="46" s="1"/>
  <c r="CC189" i="46"/>
  <c r="CB189" i="46"/>
  <c r="M189" i="46" s="1"/>
  <c r="CA189" i="46"/>
  <c r="BZ189" i="46"/>
  <c r="K189" i="46" s="1"/>
  <c r="BY189" i="46"/>
  <c r="BX189" i="46"/>
  <c r="BW189" i="46"/>
  <c r="H189" i="46" s="1"/>
  <c r="BV189" i="46"/>
  <c r="BU189" i="46"/>
  <c r="BT189" i="46"/>
  <c r="BS189" i="46"/>
  <c r="B189" i="46"/>
  <c r="B189" i="44" s="1"/>
  <c r="A189" i="46"/>
  <c r="C189" i="46" s="1"/>
  <c r="C189" i="44" s="1"/>
  <c r="EF188" i="46"/>
  <c r="EE188" i="46"/>
  <c r="BP188" i="46" s="1"/>
  <c r="ED188" i="46"/>
  <c r="BO188" i="44" s="1"/>
  <c r="EC188" i="46"/>
  <c r="BN188" i="44" s="1"/>
  <c r="EB188" i="46"/>
  <c r="EA188" i="46"/>
  <c r="BL188" i="46" s="1"/>
  <c r="DZ188" i="46"/>
  <c r="DY188" i="46"/>
  <c r="DX188" i="46"/>
  <c r="BI188" i="46" s="1"/>
  <c r="DW188" i="46"/>
  <c r="BH188" i="46" s="1"/>
  <c r="DV188" i="46"/>
  <c r="BG188" i="46" s="1"/>
  <c r="DU188" i="46"/>
  <c r="BF188" i="46" s="1"/>
  <c r="DT188" i="46"/>
  <c r="DS188" i="46"/>
  <c r="BD188" i="46" s="1"/>
  <c r="DR188" i="46"/>
  <c r="BC188" i="46" s="1"/>
  <c r="DQ188" i="46"/>
  <c r="DP188" i="46"/>
  <c r="DO188" i="46"/>
  <c r="DN188" i="46"/>
  <c r="DM188" i="46"/>
  <c r="AX188" i="46" s="1"/>
  <c r="DL188" i="46"/>
  <c r="AW188" i="46" s="1"/>
  <c r="DK188" i="46"/>
  <c r="AV188" i="46" s="1"/>
  <c r="DJ188" i="46"/>
  <c r="DI188" i="46"/>
  <c r="AT188" i="46" s="1"/>
  <c r="DH188" i="46"/>
  <c r="AS188" i="46" s="1"/>
  <c r="DG188" i="46"/>
  <c r="DF188" i="46"/>
  <c r="DE188" i="46"/>
  <c r="DD188" i="46"/>
  <c r="DC188" i="46"/>
  <c r="AN188" i="46" s="1"/>
  <c r="DB188" i="46"/>
  <c r="DA188" i="46"/>
  <c r="CZ188" i="46"/>
  <c r="CY188" i="46"/>
  <c r="CX188" i="46"/>
  <c r="AI188" i="46" s="1"/>
  <c r="CW188" i="46"/>
  <c r="CV188" i="46"/>
  <c r="AG188" i="46" s="1"/>
  <c r="CU188" i="46"/>
  <c r="AF188" i="46" s="1"/>
  <c r="CT188" i="46"/>
  <c r="AE188" i="46" s="1"/>
  <c r="CS188" i="46"/>
  <c r="AD188" i="46" s="1"/>
  <c r="CR188" i="46"/>
  <c r="CQ188" i="46"/>
  <c r="AB188" i="46" s="1"/>
  <c r="CP188" i="46"/>
  <c r="AA188" i="46" s="1"/>
  <c r="CO188" i="46"/>
  <c r="CN188" i="46"/>
  <c r="CM188" i="46"/>
  <c r="X188" i="46" s="1"/>
  <c r="CL188" i="46"/>
  <c r="W188" i="46" s="1"/>
  <c r="CK188" i="46"/>
  <c r="CJ188" i="46"/>
  <c r="CI188" i="46"/>
  <c r="T188" i="46" s="1"/>
  <c r="CH188" i="46"/>
  <c r="S188" i="46" s="1"/>
  <c r="CG188" i="46"/>
  <c r="CF188" i="46"/>
  <c r="CE188" i="46"/>
  <c r="P188" i="46" s="1"/>
  <c r="CD188" i="46"/>
  <c r="O188" i="46" s="1"/>
  <c r="CC188" i="46"/>
  <c r="N188" i="46" s="1"/>
  <c r="CB188" i="46"/>
  <c r="M188" i="46" s="1"/>
  <c r="CA188" i="46"/>
  <c r="L188" i="46" s="1"/>
  <c r="BZ188" i="46"/>
  <c r="BY188" i="46"/>
  <c r="BX188" i="46"/>
  <c r="BW188" i="46"/>
  <c r="H188" i="46" s="1"/>
  <c r="BV188" i="46"/>
  <c r="BU188" i="46"/>
  <c r="BT188" i="46"/>
  <c r="E188" i="46" s="1"/>
  <c r="BS188" i="46"/>
  <c r="BO188" i="46"/>
  <c r="BN188" i="46"/>
  <c r="B188" i="46"/>
  <c r="B188" i="44" s="1"/>
  <c r="A188" i="46"/>
  <c r="C188" i="46" s="1"/>
  <c r="C188" i="44" s="1"/>
  <c r="EF187" i="46"/>
  <c r="EE187" i="46"/>
  <c r="ED187" i="46"/>
  <c r="EC187" i="46"/>
  <c r="BN187" i="46" s="1"/>
  <c r="EB187" i="46"/>
  <c r="BM187" i="46" s="1"/>
  <c r="EA187" i="46"/>
  <c r="DZ187" i="46"/>
  <c r="DY187" i="46"/>
  <c r="BJ187" i="46" s="1"/>
  <c r="DX187" i="46"/>
  <c r="BI187" i="46" s="1"/>
  <c r="DW187" i="46"/>
  <c r="BH187" i="46" s="1"/>
  <c r="DV187" i="46"/>
  <c r="DU187" i="46"/>
  <c r="DT187" i="46"/>
  <c r="BE187" i="46" s="1"/>
  <c r="DS187" i="46"/>
  <c r="DR187" i="46"/>
  <c r="BC187" i="46" s="1"/>
  <c r="DQ187" i="46"/>
  <c r="BB187" i="46" s="1"/>
  <c r="DP187" i="46"/>
  <c r="DO187" i="46"/>
  <c r="DN187" i="46"/>
  <c r="AY187" i="46" s="1"/>
  <c r="DM187" i="46"/>
  <c r="AX187" i="46" s="1"/>
  <c r="DL187" i="46"/>
  <c r="DK187" i="46"/>
  <c r="DJ187" i="46"/>
  <c r="AU187" i="46" s="1"/>
  <c r="DI187" i="46"/>
  <c r="AT187" i="46" s="1"/>
  <c r="DH187" i="46"/>
  <c r="AS187" i="46" s="1"/>
  <c r="DG187" i="46"/>
  <c r="AR187" i="46" s="1"/>
  <c r="DF187" i="46"/>
  <c r="AQ187" i="46" s="1"/>
  <c r="DE187" i="46"/>
  <c r="AP187" i="46" s="1"/>
  <c r="DD187" i="46"/>
  <c r="DC187" i="46"/>
  <c r="AN187" i="46" s="1"/>
  <c r="DB187" i="46"/>
  <c r="DA187" i="46"/>
  <c r="AL187" i="46" s="1"/>
  <c r="CZ187" i="46"/>
  <c r="CY187" i="46"/>
  <c r="AJ187" i="46" s="1"/>
  <c r="CX187" i="46"/>
  <c r="AI187" i="46" s="1"/>
  <c r="CW187" i="46"/>
  <c r="AH187" i="46" s="1"/>
  <c r="CV187" i="46"/>
  <c r="CU187" i="46"/>
  <c r="CT187" i="46"/>
  <c r="CS187" i="46"/>
  <c r="AD187" i="46" s="1"/>
  <c r="CR187" i="46"/>
  <c r="CQ187" i="46"/>
  <c r="CP187" i="46"/>
  <c r="AA187" i="46" s="1"/>
  <c r="CO187" i="46"/>
  <c r="Z187" i="46" s="1"/>
  <c r="CN187" i="46"/>
  <c r="Y187" i="46" s="1"/>
  <c r="CM187" i="46"/>
  <c r="CL187" i="46"/>
  <c r="CK187" i="46"/>
  <c r="V187" i="46" s="1"/>
  <c r="CJ187" i="46"/>
  <c r="U187" i="46" s="1"/>
  <c r="CI187" i="46"/>
  <c r="CH187" i="46"/>
  <c r="S187" i="46" s="1"/>
  <c r="CG187" i="46"/>
  <c r="R187" i="46" s="1"/>
  <c r="CF187" i="46"/>
  <c r="Q187" i="46" s="1"/>
  <c r="CE187" i="46"/>
  <c r="CD187" i="46"/>
  <c r="CC187" i="46"/>
  <c r="N187" i="46" s="1"/>
  <c r="CB187" i="46"/>
  <c r="M187" i="46" s="1"/>
  <c r="CA187" i="46"/>
  <c r="BZ187" i="46"/>
  <c r="BY187" i="46"/>
  <c r="BX187" i="46"/>
  <c r="I187" i="46" s="1"/>
  <c r="BW187" i="46"/>
  <c r="H187" i="46" s="1"/>
  <c r="BV187" i="46"/>
  <c r="G187" i="46" s="1"/>
  <c r="BU187" i="46"/>
  <c r="F187" i="46" s="1"/>
  <c r="BT187" i="46"/>
  <c r="E187" i="46" s="1"/>
  <c r="BS187" i="46"/>
  <c r="D187" i="46" s="1"/>
  <c r="B187" i="46"/>
  <c r="B187" i="44" s="1"/>
  <c r="A187" i="46"/>
  <c r="C187" i="46" s="1"/>
  <c r="C187" i="44" s="1"/>
  <c r="EF186" i="46"/>
  <c r="EE186" i="46"/>
  <c r="BP186" i="46" s="1"/>
  <c r="ED186" i="46"/>
  <c r="BO186" i="44" s="1"/>
  <c r="EC186" i="46"/>
  <c r="BN186" i="44" s="1"/>
  <c r="EB186" i="46"/>
  <c r="BM186" i="44" s="1"/>
  <c r="EA186" i="46"/>
  <c r="BL186" i="44" s="1"/>
  <c r="DZ186" i="46"/>
  <c r="BK186" i="44" s="1"/>
  <c r="DY186" i="46"/>
  <c r="BJ186" i="44" s="1"/>
  <c r="DX186" i="46"/>
  <c r="BI186" i="46" s="1"/>
  <c r="DW186" i="46"/>
  <c r="BH186" i="46" s="1"/>
  <c r="DV186" i="46"/>
  <c r="DU186" i="46"/>
  <c r="DT186" i="46"/>
  <c r="BE186" i="46" s="1"/>
  <c r="DS186" i="46"/>
  <c r="DR186" i="46"/>
  <c r="BC186" i="46" s="1"/>
  <c r="DQ186" i="46"/>
  <c r="BB186" i="46" s="1"/>
  <c r="DP186" i="46"/>
  <c r="DO186" i="46"/>
  <c r="DN186" i="46"/>
  <c r="AY186" i="46" s="1"/>
  <c r="DM186" i="46"/>
  <c r="DL186" i="46"/>
  <c r="DK186" i="46"/>
  <c r="DJ186" i="46"/>
  <c r="AU186" i="46" s="1"/>
  <c r="DI186" i="46"/>
  <c r="DH186" i="46"/>
  <c r="DG186" i="46"/>
  <c r="DF186" i="46"/>
  <c r="AQ186" i="46" s="1"/>
  <c r="DE186" i="46"/>
  <c r="DD186" i="46"/>
  <c r="AO186" i="46" s="1"/>
  <c r="DC186" i="46"/>
  <c r="AN186" i="46" s="1"/>
  <c r="DB186" i="46"/>
  <c r="AM186" i="46" s="1"/>
  <c r="DA186" i="46"/>
  <c r="AL186" i="46" s="1"/>
  <c r="CZ186" i="46"/>
  <c r="CY186" i="46"/>
  <c r="AJ186" i="46" s="1"/>
  <c r="CX186" i="46"/>
  <c r="AI186" i="46" s="1"/>
  <c r="CW186" i="46"/>
  <c r="CV186" i="46"/>
  <c r="CU186" i="46"/>
  <c r="CT186" i="46"/>
  <c r="AE186" i="46" s="1"/>
  <c r="CS186" i="46"/>
  <c r="CR186" i="46"/>
  <c r="AC186" i="46" s="1"/>
  <c r="CQ186" i="46"/>
  <c r="CP186" i="46"/>
  <c r="AA186" i="46" s="1"/>
  <c r="CO186" i="46"/>
  <c r="CN186" i="46"/>
  <c r="Y186" i="46" s="1"/>
  <c r="CM186" i="46"/>
  <c r="CL186" i="46"/>
  <c r="CK186" i="46"/>
  <c r="CJ186" i="46"/>
  <c r="CI186" i="46"/>
  <c r="CH186" i="46"/>
  <c r="CG186" i="46"/>
  <c r="CF186" i="46"/>
  <c r="Q186" i="46" s="1"/>
  <c r="CE186" i="46"/>
  <c r="P186" i="46" s="1"/>
  <c r="CD186" i="46"/>
  <c r="CC186" i="46"/>
  <c r="CB186" i="46"/>
  <c r="CA186" i="46"/>
  <c r="L186" i="46" s="1"/>
  <c r="BZ186" i="46"/>
  <c r="K186" i="46" s="1"/>
  <c r="BY186" i="46"/>
  <c r="BX186" i="46"/>
  <c r="I186" i="46" s="1"/>
  <c r="BW186" i="46"/>
  <c r="H186" i="46" s="1"/>
  <c r="BV186" i="46"/>
  <c r="G186" i="46" s="1"/>
  <c r="BU186" i="46"/>
  <c r="BT186" i="46"/>
  <c r="BS186" i="46"/>
  <c r="D186" i="46" s="1"/>
  <c r="BO186" i="46"/>
  <c r="BN186" i="46"/>
  <c r="BM186" i="46"/>
  <c r="BL186" i="46"/>
  <c r="BK186" i="46"/>
  <c r="BJ186" i="46"/>
  <c r="B186" i="46"/>
  <c r="B186" i="44" s="1"/>
  <c r="A186" i="46"/>
  <c r="EF185" i="46"/>
  <c r="BQ185" i="46" s="1"/>
  <c r="EE185" i="46"/>
  <c r="ED185" i="46"/>
  <c r="EC185" i="46"/>
  <c r="BN185" i="46" s="1"/>
  <c r="EB185" i="46"/>
  <c r="EA185" i="46"/>
  <c r="BL185" i="46" s="1"/>
  <c r="DZ185" i="46"/>
  <c r="DY185" i="46"/>
  <c r="BJ185" i="46" s="1"/>
  <c r="DX185" i="46"/>
  <c r="DW185" i="46"/>
  <c r="DV185" i="46"/>
  <c r="BG185" i="46" s="1"/>
  <c r="DU185" i="46"/>
  <c r="DT185" i="46"/>
  <c r="BE185" i="46" s="1"/>
  <c r="DS185" i="46"/>
  <c r="BD185" i="46" s="1"/>
  <c r="DR185" i="46"/>
  <c r="DQ185" i="46"/>
  <c r="BB185" i="46" s="1"/>
  <c r="DP185" i="46"/>
  <c r="DO185" i="46"/>
  <c r="DN185" i="46"/>
  <c r="DM185" i="46"/>
  <c r="DL185" i="46"/>
  <c r="AW185" i="46" s="1"/>
  <c r="DK185" i="46"/>
  <c r="AV185" i="46" s="1"/>
  <c r="DJ185" i="46"/>
  <c r="DI185" i="46"/>
  <c r="DH185" i="46"/>
  <c r="AS185" i="46" s="1"/>
  <c r="DG185" i="46"/>
  <c r="DF185" i="46"/>
  <c r="AQ185" i="46" s="1"/>
  <c r="DE185" i="46"/>
  <c r="DD185" i="46"/>
  <c r="AO185" i="46" s="1"/>
  <c r="DC185" i="46"/>
  <c r="AN185" i="46" s="1"/>
  <c r="DB185" i="46"/>
  <c r="AM185" i="46" s="1"/>
  <c r="DA185" i="46"/>
  <c r="AL185" i="46" s="1"/>
  <c r="CZ185" i="46"/>
  <c r="AK185" i="46" s="1"/>
  <c r="CY185" i="46"/>
  <c r="CX185" i="46"/>
  <c r="CW185" i="46"/>
  <c r="CV185" i="46"/>
  <c r="AG185" i="46" s="1"/>
  <c r="CU185" i="46"/>
  <c r="CT185" i="46"/>
  <c r="AE185" i="46" s="1"/>
  <c r="CS185" i="46"/>
  <c r="CR185" i="46"/>
  <c r="AC185" i="46" s="1"/>
  <c r="CQ185" i="46"/>
  <c r="CP185" i="46"/>
  <c r="AA185" i="46" s="1"/>
  <c r="CO185" i="46"/>
  <c r="CN185" i="46"/>
  <c r="Y185" i="46" s="1"/>
  <c r="CM185" i="46"/>
  <c r="X185" i="46" s="1"/>
  <c r="CL185" i="46"/>
  <c r="CK185" i="46"/>
  <c r="V185" i="46" s="1"/>
  <c r="CJ185" i="46"/>
  <c r="U185" i="46" s="1"/>
  <c r="CI185" i="46"/>
  <c r="CH185" i="46"/>
  <c r="S185" i="46" s="1"/>
  <c r="CG185" i="46"/>
  <c r="R185" i="46" s="1"/>
  <c r="CF185" i="46"/>
  <c r="CE185" i="46"/>
  <c r="P185" i="46" s="1"/>
  <c r="CD185" i="46"/>
  <c r="CC185" i="46"/>
  <c r="N185" i="46" s="1"/>
  <c r="CB185" i="46"/>
  <c r="CA185" i="46"/>
  <c r="BZ185" i="46"/>
  <c r="BY185" i="46"/>
  <c r="BX185" i="46"/>
  <c r="BW185" i="46"/>
  <c r="H185" i="46" s="1"/>
  <c r="BV185" i="46"/>
  <c r="BU185" i="46"/>
  <c r="BT185" i="46"/>
  <c r="E185" i="46" s="1"/>
  <c r="BS185" i="46"/>
  <c r="B185" i="46"/>
  <c r="B185" i="44" s="1"/>
  <c r="A185" i="46"/>
  <c r="EF184" i="46"/>
  <c r="BQ184" i="46" s="1"/>
  <c r="EE184" i="46"/>
  <c r="BP184" i="46" s="1"/>
  <c r="ED184" i="46"/>
  <c r="BO184" i="44" s="1"/>
  <c r="EC184" i="46"/>
  <c r="BN184" i="46" s="1"/>
  <c r="EB184" i="46"/>
  <c r="BM184" i="46" s="1"/>
  <c r="EA184" i="46"/>
  <c r="BL184" i="46" s="1"/>
  <c r="DZ184" i="46"/>
  <c r="BK184" i="46" s="1"/>
  <c r="DY184" i="46"/>
  <c r="DX184" i="46"/>
  <c r="BI184" i="46" s="1"/>
  <c r="DW184" i="46"/>
  <c r="DV184" i="46"/>
  <c r="DU184" i="46"/>
  <c r="DT184" i="46"/>
  <c r="DS184" i="46"/>
  <c r="BD184" i="46" s="1"/>
  <c r="DR184" i="46"/>
  <c r="BC184" i="46" s="1"/>
  <c r="DQ184" i="46"/>
  <c r="DP184" i="46"/>
  <c r="DO184" i="46"/>
  <c r="DN184" i="46"/>
  <c r="AY184" i="46" s="1"/>
  <c r="DM184" i="46"/>
  <c r="AX184" i="46" s="1"/>
  <c r="DL184" i="46"/>
  <c r="AW184" i="46" s="1"/>
  <c r="DK184" i="46"/>
  <c r="AV184" i="46" s="1"/>
  <c r="DJ184" i="46"/>
  <c r="DI184" i="46"/>
  <c r="AT184" i="46" s="1"/>
  <c r="DH184" i="46"/>
  <c r="AS184" i="46" s="1"/>
  <c r="DG184" i="46"/>
  <c r="AR184" i="46" s="1"/>
  <c r="DF184" i="46"/>
  <c r="DE184" i="46"/>
  <c r="AP184" i="46" s="1"/>
  <c r="DD184" i="46"/>
  <c r="AO184" i="46" s="1"/>
  <c r="DC184" i="46"/>
  <c r="AN184" i="46" s="1"/>
  <c r="DB184" i="46"/>
  <c r="DA184" i="46"/>
  <c r="CZ184" i="46"/>
  <c r="CY184" i="46"/>
  <c r="CX184" i="46"/>
  <c r="AI184" i="46" s="1"/>
  <c r="CW184" i="46"/>
  <c r="CV184" i="46"/>
  <c r="CU184" i="46"/>
  <c r="AF184" i="46" s="1"/>
  <c r="CT184" i="46"/>
  <c r="AE184" i="46" s="1"/>
  <c r="CS184" i="46"/>
  <c r="CR184" i="46"/>
  <c r="AC184" i="46" s="1"/>
  <c r="CQ184" i="46"/>
  <c r="AB184" i="46" s="1"/>
  <c r="CP184" i="46"/>
  <c r="AA184" i="46" s="1"/>
  <c r="CO184" i="46"/>
  <c r="Z184" i="46" s="1"/>
  <c r="CN184" i="46"/>
  <c r="CM184" i="46"/>
  <c r="X184" i="46" s="1"/>
  <c r="CL184" i="46"/>
  <c r="W184" i="46" s="1"/>
  <c r="CK184" i="46"/>
  <c r="CJ184" i="46"/>
  <c r="CI184" i="46"/>
  <c r="T184" i="46" s="1"/>
  <c r="CH184" i="46"/>
  <c r="CG184" i="46"/>
  <c r="CF184" i="46"/>
  <c r="Q184" i="46" s="1"/>
  <c r="CE184" i="46"/>
  <c r="P184" i="46" s="1"/>
  <c r="CD184" i="46"/>
  <c r="O184" i="46" s="1"/>
  <c r="CC184" i="46"/>
  <c r="N184" i="46" s="1"/>
  <c r="CB184" i="46"/>
  <c r="CA184" i="46"/>
  <c r="L184" i="46" s="1"/>
  <c r="BZ184" i="46"/>
  <c r="BY184" i="46"/>
  <c r="J184" i="46" s="1"/>
  <c r="BX184" i="46"/>
  <c r="BW184" i="46"/>
  <c r="H184" i="46" s="1"/>
  <c r="BV184" i="46"/>
  <c r="G184" i="46" s="1"/>
  <c r="BU184" i="46"/>
  <c r="F184" i="46" s="1"/>
  <c r="BT184" i="46"/>
  <c r="BS184" i="46"/>
  <c r="BO184" i="46"/>
  <c r="B184" i="46"/>
  <c r="B184" i="44" s="1"/>
  <c r="A184" i="46"/>
  <c r="EF183" i="46"/>
  <c r="BQ183" i="46" s="1"/>
  <c r="EE183" i="46"/>
  <c r="BP183" i="46" s="1"/>
  <c r="ED183" i="46"/>
  <c r="EC183" i="46"/>
  <c r="EB183" i="46"/>
  <c r="BM183" i="46" s="1"/>
  <c r="EA183" i="46"/>
  <c r="BL183" i="46" s="1"/>
  <c r="DZ183" i="46"/>
  <c r="DY183" i="46"/>
  <c r="DX183" i="46"/>
  <c r="BI183" i="46" s="1"/>
  <c r="DW183" i="46"/>
  <c r="BH183" i="46" s="1"/>
  <c r="DV183" i="46"/>
  <c r="DU183" i="46"/>
  <c r="BF183" i="46" s="1"/>
  <c r="DT183" i="46"/>
  <c r="BE183" i="46" s="1"/>
  <c r="DS183" i="46"/>
  <c r="DR183" i="46"/>
  <c r="DQ183" i="46"/>
  <c r="BB183" i="46" s="1"/>
  <c r="DP183" i="46"/>
  <c r="BA183" i="46" s="1"/>
  <c r="DO183" i="46"/>
  <c r="AZ183" i="46" s="1"/>
  <c r="DN183" i="46"/>
  <c r="DM183" i="46"/>
  <c r="AX183" i="46" s="1"/>
  <c r="DL183" i="46"/>
  <c r="AW183" i="46" s="1"/>
  <c r="DK183" i="46"/>
  <c r="AV183" i="46" s="1"/>
  <c r="DJ183" i="46"/>
  <c r="DI183" i="46"/>
  <c r="AT183" i="46" s="1"/>
  <c r="DH183" i="46"/>
  <c r="AS183" i="46" s="1"/>
  <c r="DG183" i="46"/>
  <c r="AR183" i="46" s="1"/>
  <c r="DF183" i="46"/>
  <c r="AQ183" i="46" s="1"/>
  <c r="DE183" i="46"/>
  <c r="DD183" i="46"/>
  <c r="DC183" i="46"/>
  <c r="DB183" i="46"/>
  <c r="DA183" i="46"/>
  <c r="CZ183" i="46"/>
  <c r="AK183" i="46" s="1"/>
  <c r="CY183" i="46"/>
  <c r="AJ183" i="46" s="1"/>
  <c r="CX183" i="46"/>
  <c r="CW183" i="46"/>
  <c r="AH183" i="46" s="1"/>
  <c r="CV183" i="46"/>
  <c r="AG183" i="46" s="1"/>
  <c r="CU183" i="46"/>
  <c r="CT183" i="46"/>
  <c r="CS183" i="46"/>
  <c r="CR183" i="46"/>
  <c r="AC183" i="46" s="1"/>
  <c r="CQ183" i="46"/>
  <c r="CP183" i="46"/>
  <c r="AA183" i="46" s="1"/>
  <c r="CO183" i="46"/>
  <c r="CN183" i="46"/>
  <c r="Y183" i="46" s="1"/>
  <c r="CM183" i="46"/>
  <c r="X183" i="46" s="1"/>
  <c r="CL183" i="46"/>
  <c r="W183" i="46" s="1"/>
  <c r="CK183" i="46"/>
  <c r="CJ183" i="46"/>
  <c r="U183" i="46" s="1"/>
  <c r="CI183" i="46"/>
  <c r="T183" i="46" s="1"/>
  <c r="CH183" i="46"/>
  <c r="S183" i="46" s="1"/>
  <c r="CG183" i="46"/>
  <c r="R183" i="46" s="1"/>
  <c r="CF183" i="46"/>
  <c r="Q183" i="46" s="1"/>
  <c r="CE183" i="46"/>
  <c r="P183" i="46" s="1"/>
  <c r="CD183" i="46"/>
  <c r="O183" i="46" s="1"/>
  <c r="CC183" i="46"/>
  <c r="CB183" i="46"/>
  <c r="M183" i="46" s="1"/>
  <c r="CA183" i="46"/>
  <c r="L183" i="46" s="1"/>
  <c r="BZ183" i="46"/>
  <c r="BY183" i="46"/>
  <c r="J183" i="46" s="1"/>
  <c r="BX183" i="46"/>
  <c r="I183" i="46" s="1"/>
  <c r="BW183" i="46"/>
  <c r="BV183" i="46"/>
  <c r="G183" i="46" s="1"/>
  <c r="BU183" i="46"/>
  <c r="F183" i="46" s="1"/>
  <c r="BT183" i="46"/>
  <c r="E183" i="46" s="1"/>
  <c r="BS183" i="46"/>
  <c r="D183" i="46" s="1"/>
  <c r="B183" i="46"/>
  <c r="B183" i="44" s="1"/>
  <c r="A183" i="46"/>
  <c r="A183" i="44" s="1"/>
  <c r="EF182" i="46"/>
  <c r="BQ182" i="46" s="1"/>
  <c r="EE182" i="46"/>
  <c r="ED182" i="46"/>
  <c r="BO182" i="44" s="1"/>
  <c r="EC182" i="46"/>
  <c r="BN182" i="44" s="1"/>
  <c r="EB182" i="46"/>
  <c r="BM182" i="44" s="1"/>
  <c r="EA182" i="46"/>
  <c r="BL182" i="44" s="1"/>
  <c r="DZ182" i="46"/>
  <c r="BK182" i="44" s="1"/>
  <c r="DY182" i="46"/>
  <c r="BJ182" i="44" s="1"/>
  <c r="DX182" i="46"/>
  <c r="BI182" i="46" s="1"/>
  <c r="DW182" i="46"/>
  <c r="BH182" i="46" s="1"/>
  <c r="DV182" i="46"/>
  <c r="BG182" i="46" s="1"/>
  <c r="DU182" i="46"/>
  <c r="DT182" i="46"/>
  <c r="BE182" i="46" s="1"/>
  <c r="DS182" i="46"/>
  <c r="BD182" i="46" s="1"/>
  <c r="DR182" i="46"/>
  <c r="BC182" i="46" s="1"/>
  <c r="DQ182" i="46"/>
  <c r="DP182" i="46"/>
  <c r="BA182" i="46" s="1"/>
  <c r="DO182" i="46"/>
  <c r="DN182" i="46"/>
  <c r="AY182" i="46" s="1"/>
  <c r="DM182" i="46"/>
  <c r="AX182" i="46" s="1"/>
  <c r="DL182" i="46"/>
  <c r="AW182" i="46" s="1"/>
  <c r="DK182" i="46"/>
  <c r="AV182" i="46" s="1"/>
  <c r="DJ182" i="46"/>
  <c r="DI182" i="46"/>
  <c r="AT182" i="46" s="1"/>
  <c r="DH182" i="46"/>
  <c r="AS182" i="46" s="1"/>
  <c r="DG182" i="46"/>
  <c r="DF182" i="46"/>
  <c r="DE182" i="46"/>
  <c r="AP182" i="46" s="1"/>
  <c r="DD182" i="46"/>
  <c r="AO182" i="46" s="1"/>
  <c r="DC182" i="46"/>
  <c r="DB182" i="46"/>
  <c r="DA182" i="46"/>
  <c r="AL182" i="46" s="1"/>
  <c r="CZ182" i="46"/>
  <c r="CY182" i="46"/>
  <c r="CX182" i="46"/>
  <c r="AI182" i="46" s="1"/>
  <c r="CW182" i="46"/>
  <c r="AH182" i="46" s="1"/>
  <c r="CV182" i="46"/>
  <c r="AG182" i="46" s="1"/>
  <c r="CU182" i="46"/>
  <c r="CT182" i="46"/>
  <c r="AE182" i="46" s="1"/>
  <c r="CS182" i="46"/>
  <c r="AD182" i="46" s="1"/>
  <c r="CR182" i="46"/>
  <c r="AC182" i="46" s="1"/>
  <c r="CQ182" i="46"/>
  <c r="AB182" i="46" s="1"/>
  <c r="CP182" i="46"/>
  <c r="CO182" i="46"/>
  <c r="Z182" i="46" s="1"/>
  <c r="CN182" i="46"/>
  <c r="Y182" i="46" s="1"/>
  <c r="CM182" i="46"/>
  <c r="CL182" i="46"/>
  <c r="CK182" i="46"/>
  <c r="CJ182" i="46"/>
  <c r="U182" i="46" s="1"/>
  <c r="CI182" i="46"/>
  <c r="T182" i="46" s="1"/>
  <c r="CH182" i="46"/>
  <c r="CG182" i="46"/>
  <c r="CF182" i="46"/>
  <c r="Q182" i="46" s="1"/>
  <c r="CE182" i="46"/>
  <c r="CD182" i="46"/>
  <c r="CC182" i="46"/>
  <c r="N182" i="46" s="1"/>
  <c r="CB182" i="46"/>
  <c r="M182" i="46" s="1"/>
  <c r="CA182" i="46"/>
  <c r="L182" i="46" s="1"/>
  <c r="BZ182" i="46"/>
  <c r="K182" i="46" s="1"/>
  <c r="BY182" i="46"/>
  <c r="BX182" i="46"/>
  <c r="I182" i="46" s="1"/>
  <c r="BW182" i="46"/>
  <c r="H182" i="46" s="1"/>
  <c r="BV182" i="46"/>
  <c r="BU182" i="46"/>
  <c r="F182" i="46" s="1"/>
  <c r="BT182" i="46"/>
  <c r="BS182" i="46"/>
  <c r="D182" i="46" s="1"/>
  <c r="BO182" i="46"/>
  <c r="BN182" i="46"/>
  <c r="BM182" i="46"/>
  <c r="BL182" i="46"/>
  <c r="BK182" i="46"/>
  <c r="B182" i="46"/>
  <c r="B182" i="44" s="1"/>
  <c r="A182" i="46"/>
  <c r="C182" i="46" s="1"/>
  <c r="C182" i="44" s="1"/>
  <c r="EF181" i="46"/>
  <c r="BQ181" i="46" s="1"/>
  <c r="EE181" i="46"/>
  <c r="BP181" i="46" s="1"/>
  <c r="ED181" i="46"/>
  <c r="BO181" i="46" s="1"/>
  <c r="EC181" i="46"/>
  <c r="BN181" i="46" s="1"/>
  <c r="EB181" i="46"/>
  <c r="EA181" i="46"/>
  <c r="BL181" i="46" s="1"/>
  <c r="DZ181" i="46"/>
  <c r="BK181" i="46" s="1"/>
  <c r="DY181" i="46"/>
  <c r="DX181" i="46"/>
  <c r="DW181" i="46"/>
  <c r="DV181" i="46"/>
  <c r="BG181" i="46" s="1"/>
  <c r="DU181" i="46"/>
  <c r="BF181" i="46" s="1"/>
  <c r="DT181" i="46"/>
  <c r="DS181" i="46"/>
  <c r="BD181" i="46" s="1"/>
  <c r="DR181" i="46"/>
  <c r="DQ181" i="46"/>
  <c r="BB181" i="46" s="1"/>
  <c r="DP181" i="46"/>
  <c r="BA181" i="46" s="1"/>
  <c r="DO181" i="46"/>
  <c r="AZ181" i="46" s="1"/>
  <c r="DN181" i="46"/>
  <c r="AY181" i="46" s="1"/>
  <c r="DM181" i="46"/>
  <c r="AX181" i="46" s="1"/>
  <c r="DL181" i="46"/>
  <c r="AW181" i="46" s="1"/>
  <c r="DK181" i="46"/>
  <c r="AV181" i="46" s="1"/>
  <c r="DJ181" i="46"/>
  <c r="AU181" i="46" s="1"/>
  <c r="DI181" i="46"/>
  <c r="DH181" i="46"/>
  <c r="DG181" i="46"/>
  <c r="DF181" i="46"/>
  <c r="AQ181" i="46" s="1"/>
  <c r="DE181" i="46"/>
  <c r="DD181" i="46"/>
  <c r="DC181" i="46"/>
  <c r="AN181" i="46" s="1"/>
  <c r="DB181" i="46"/>
  <c r="AM181" i="46" s="1"/>
  <c r="DA181" i="46"/>
  <c r="AL181" i="46" s="1"/>
  <c r="CZ181" i="46"/>
  <c r="AK181" i="46" s="1"/>
  <c r="CY181" i="46"/>
  <c r="CX181" i="46"/>
  <c r="AI181" i="46" s="1"/>
  <c r="CW181" i="46"/>
  <c r="CV181" i="46"/>
  <c r="CU181" i="46"/>
  <c r="CT181" i="46"/>
  <c r="AE181" i="46" s="1"/>
  <c r="CS181" i="46"/>
  <c r="CR181" i="46"/>
  <c r="CQ181" i="46"/>
  <c r="CP181" i="46"/>
  <c r="AA181" i="46" s="1"/>
  <c r="CO181" i="46"/>
  <c r="Z181" i="46" s="1"/>
  <c r="CN181" i="46"/>
  <c r="CM181" i="46"/>
  <c r="CL181" i="46"/>
  <c r="W181" i="46" s="1"/>
  <c r="CK181" i="46"/>
  <c r="CJ181" i="46"/>
  <c r="U181" i="46" s="1"/>
  <c r="CI181" i="46"/>
  <c r="T181" i="46" s="1"/>
  <c r="CH181" i="46"/>
  <c r="S181" i="46" s="1"/>
  <c r="CG181" i="46"/>
  <c r="CF181" i="46"/>
  <c r="CE181" i="46"/>
  <c r="P181" i="46" s="1"/>
  <c r="CD181" i="46"/>
  <c r="CC181" i="46"/>
  <c r="N181" i="46" s="1"/>
  <c r="CB181" i="46"/>
  <c r="CA181" i="46"/>
  <c r="L181" i="46" s="1"/>
  <c r="BZ181" i="46"/>
  <c r="K181" i="46" s="1"/>
  <c r="BY181" i="46"/>
  <c r="J181" i="46" s="1"/>
  <c r="BX181" i="46"/>
  <c r="BW181" i="46"/>
  <c r="H181" i="46" s="1"/>
  <c r="BV181" i="46"/>
  <c r="G181" i="46" s="1"/>
  <c r="BU181" i="46"/>
  <c r="F181" i="46" s="1"/>
  <c r="BT181" i="46"/>
  <c r="BS181" i="46"/>
  <c r="B181" i="46"/>
  <c r="B181" i="44" s="1"/>
  <c r="A181" i="46"/>
  <c r="A181" i="44" s="1"/>
  <c r="EF180" i="46"/>
  <c r="EE180" i="46"/>
  <c r="BP180" i="46" s="1"/>
  <c r="ED180" i="46"/>
  <c r="BO180" i="44" s="1"/>
  <c r="EC180" i="46"/>
  <c r="BN180" i="46" s="1"/>
  <c r="EB180" i="46"/>
  <c r="EA180" i="46"/>
  <c r="BL180" i="46" s="1"/>
  <c r="DZ180" i="46"/>
  <c r="BK180" i="46" s="1"/>
  <c r="DY180" i="46"/>
  <c r="DX180" i="46"/>
  <c r="DW180" i="46"/>
  <c r="BH180" i="46" s="1"/>
  <c r="DV180" i="46"/>
  <c r="BG180" i="46" s="1"/>
  <c r="DU180" i="46"/>
  <c r="BF180" i="46" s="1"/>
  <c r="DT180" i="46"/>
  <c r="BE180" i="46" s="1"/>
  <c r="DS180" i="46"/>
  <c r="BD180" i="46" s="1"/>
  <c r="DR180" i="46"/>
  <c r="BC180" i="46" s="1"/>
  <c r="DQ180" i="46"/>
  <c r="BB180" i="46" s="1"/>
  <c r="DP180" i="46"/>
  <c r="DO180" i="46"/>
  <c r="AZ180" i="46" s="1"/>
  <c r="DN180" i="46"/>
  <c r="DM180" i="46"/>
  <c r="DL180" i="46"/>
  <c r="DK180" i="46"/>
  <c r="DJ180" i="46"/>
  <c r="AU180" i="46" s="1"/>
  <c r="DI180" i="46"/>
  <c r="AT180" i="46" s="1"/>
  <c r="DH180" i="46"/>
  <c r="DG180" i="46"/>
  <c r="AR180" i="46" s="1"/>
  <c r="DF180" i="46"/>
  <c r="AQ180" i="46" s="1"/>
  <c r="DE180" i="46"/>
  <c r="DD180" i="46"/>
  <c r="AO180" i="46" s="1"/>
  <c r="DC180" i="46"/>
  <c r="AN180" i="46" s="1"/>
  <c r="DB180" i="46"/>
  <c r="AM180" i="46" s="1"/>
  <c r="DA180" i="46"/>
  <c r="AL180" i="46" s="1"/>
  <c r="CZ180" i="46"/>
  <c r="CY180" i="46"/>
  <c r="CX180" i="46"/>
  <c r="CW180" i="46"/>
  <c r="AH180" i="46" s="1"/>
  <c r="CV180" i="46"/>
  <c r="CU180" i="46"/>
  <c r="AF180" i="46" s="1"/>
  <c r="CT180" i="46"/>
  <c r="AE180" i="46" s="1"/>
  <c r="CS180" i="46"/>
  <c r="AD180" i="46" s="1"/>
  <c r="CR180" i="46"/>
  <c r="CQ180" i="46"/>
  <c r="CP180" i="46"/>
  <c r="AA180" i="46" s="1"/>
  <c r="CO180" i="46"/>
  <c r="Z180" i="46" s="1"/>
  <c r="CN180" i="46"/>
  <c r="CM180" i="46"/>
  <c r="CL180" i="46"/>
  <c r="W180" i="46" s="1"/>
  <c r="CK180" i="46"/>
  <c r="V180" i="46" s="1"/>
  <c r="CJ180" i="46"/>
  <c r="U180" i="46" s="1"/>
  <c r="CI180" i="46"/>
  <c r="T180" i="46" s="1"/>
  <c r="CH180" i="46"/>
  <c r="S180" i="46" s="1"/>
  <c r="CG180" i="46"/>
  <c r="R180" i="46" s="1"/>
  <c r="CF180" i="46"/>
  <c r="CE180" i="46"/>
  <c r="P180" i="46" s="1"/>
  <c r="CD180" i="46"/>
  <c r="O180" i="46" s="1"/>
  <c r="CC180" i="46"/>
  <c r="N180" i="46" s="1"/>
  <c r="CB180" i="46"/>
  <c r="M180" i="46" s="1"/>
  <c r="CA180" i="46"/>
  <c r="L180" i="46" s="1"/>
  <c r="BZ180" i="46"/>
  <c r="K180" i="46" s="1"/>
  <c r="BY180" i="46"/>
  <c r="BX180" i="46"/>
  <c r="BW180" i="46"/>
  <c r="BV180" i="46"/>
  <c r="G180" i="46" s="1"/>
  <c r="BU180" i="46"/>
  <c r="F180" i="46" s="1"/>
  <c r="BT180" i="46"/>
  <c r="E180" i="46" s="1"/>
  <c r="BS180" i="46"/>
  <c r="D180" i="46" s="1"/>
  <c r="BO180" i="46"/>
  <c r="B180" i="46"/>
  <c r="B180" i="44" s="1"/>
  <c r="A180" i="46"/>
  <c r="C180" i="46" s="1"/>
  <c r="C180" i="44" s="1"/>
  <c r="EF179" i="46"/>
  <c r="EE179" i="46"/>
  <c r="ED179" i="46"/>
  <c r="BO179" i="46" s="1"/>
  <c r="EC179" i="46"/>
  <c r="EB179" i="46"/>
  <c r="EA179" i="46"/>
  <c r="BL179" i="46" s="1"/>
  <c r="DZ179" i="46"/>
  <c r="BK179" i="46" s="1"/>
  <c r="DY179" i="46"/>
  <c r="DX179" i="46"/>
  <c r="DW179" i="46"/>
  <c r="DV179" i="46"/>
  <c r="BG179" i="46" s="1"/>
  <c r="DU179" i="46"/>
  <c r="BF179" i="46" s="1"/>
  <c r="DT179" i="46"/>
  <c r="DS179" i="46"/>
  <c r="BD179" i="46" s="1"/>
  <c r="DR179" i="46"/>
  <c r="BC179" i="46" s="1"/>
  <c r="DQ179" i="46"/>
  <c r="DP179" i="46"/>
  <c r="BA179" i="46" s="1"/>
  <c r="DO179" i="46"/>
  <c r="DN179" i="46"/>
  <c r="AY179" i="46" s="1"/>
  <c r="DM179" i="46"/>
  <c r="DL179" i="46"/>
  <c r="AW179" i="46" s="1"/>
  <c r="DK179" i="46"/>
  <c r="AV179" i="46" s="1"/>
  <c r="DJ179" i="46"/>
  <c r="DI179" i="46"/>
  <c r="AT179" i="46" s="1"/>
  <c r="DH179" i="46"/>
  <c r="AS179" i="46" s="1"/>
  <c r="DG179" i="46"/>
  <c r="DF179" i="46"/>
  <c r="DE179" i="46"/>
  <c r="AP179" i="46" s="1"/>
  <c r="DD179" i="46"/>
  <c r="AO179" i="46" s="1"/>
  <c r="DC179" i="46"/>
  <c r="DB179" i="46"/>
  <c r="DA179" i="46"/>
  <c r="AL179" i="46" s="1"/>
  <c r="CZ179" i="46"/>
  <c r="CY179" i="46"/>
  <c r="CX179" i="46"/>
  <c r="CW179" i="46"/>
  <c r="CV179" i="46"/>
  <c r="CU179" i="46"/>
  <c r="AF179" i="46" s="1"/>
  <c r="CT179" i="46"/>
  <c r="CS179" i="46"/>
  <c r="CR179" i="46"/>
  <c r="AC179" i="46" s="1"/>
  <c r="CQ179" i="46"/>
  <c r="CP179" i="46"/>
  <c r="AA179" i="46" s="1"/>
  <c r="CO179" i="46"/>
  <c r="Z179" i="46" s="1"/>
  <c r="CN179" i="46"/>
  <c r="Y179" i="46" s="1"/>
  <c r="CM179" i="46"/>
  <c r="X179" i="46" s="1"/>
  <c r="CL179" i="46"/>
  <c r="W179" i="46" s="1"/>
  <c r="CK179" i="46"/>
  <c r="V179" i="46" s="1"/>
  <c r="CJ179" i="46"/>
  <c r="CI179" i="46"/>
  <c r="CH179" i="46"/>
  <c r="S179" i="46" s="1"/>
  <c r="CG179" i="46"/>
  <c r="CF179" i="46"/>
  <c r="Q179" i="46" s="1"/>
  <c r="CE179" i="46"/>
  <c r="P179" i="46" s="1"/>
  <c r="CD179" i="46"/>
  <c r="O179" i="46" s="1"/>
  <c r="CC179" i="46"/>
  <c r="N179" i="46" s="1"/>
  <c r="CB179" i="46"/>
  <c r="CA179" i="46"/>
  <c r="BZ179" i="46"/>
  <c r="K179" i="46" s="1"/>
  <c r="BY179" i="46"/>
  <c r="BX179" i="46"/>
  <c r="BW179" i="46"/>
  <c r="H179" i="46" s="1"/>
  <c r="BV179" i="46"/>
  <c r="G179" i="46" s="1"/>
  <c r="BU179" i="46"/>
  <c r="BT179" i="46"/>
  <c r="BS179" i="46"/>
  <c r="B179" i="46"/>
  <c r="B179" i="44" s="1"/>
  <c r="A179" i="46"/>
  <c r="A179" i="44" s="1"/>
  <c r="EF178" i="46"/>
  <c r="BQ178" i="46" s="1"/>
  <c r="EE178" i="46"/>
  <c r="BP178" i="46" s="1"/>
  <c r="ED178" i="46"/>
  <c r="BO178" i="44" s="1"/>
  <c r="EC178" i="46"/>
  <c r="EB178" i="46"/>
  <c r="BM178" i="46" s="1"/>
  <c r="EA178" i="46"/>
  <c r="BL178" i="46" s="1"/>
  <c r="DZ178" i="46"/>
  <c r="BK178" i="46" s="1"/>
  <c r="DY178" i="46"/>
  <c r="DX178" i="46"/>
  <c r="BI178" i="46" s="1"/>
  <c r="DW178" i="46"/>
  <c r="BH178" i="46" s="1"/>
  <c r="DV178" i="46"/>
  <c r="DU178" i="46"/>
  <c r="BF178" i="46" s="1"/>
  <c r="DT178" i="46"/>
  <c r="BE178" i="46" s="1"/>
  <c r="DS178" i="46"/>
  <c r="BD178" i="46" s="1"/>
  <c r="DR178" i="46"/>
  <c r="DQ178" i="46"/>
  <c r="BB178" i="46" s="1"/>
  <c r="DP178" i="46"/>
  <c r="DO178" i="46"/>
  <c r="AZ178" i="46" s="1"/>
  <c r="DN178" i="46"/>
  <c r="AY178" i="46" s="1"/>
  <c r="DM178" i="46"/>
  <c r="AX178" i="46" s="1"/>
  <c r="DL178" i="46"/>
  <c r="DK178" i="46"/>
  <c r="AV178" i="46" s="1"/>
  <c r="DJ178" i="46"/>
  <c r="AU178" i="46" s="1"/>
  <c r="DI178" i="46"/>
  <c r="AT178" i="46" s="1"/>
  <c r="DH178" i="46"/>
  <c r="AS178" i="46" s="1"/>
  <c r="DG178" i="46"/>
  <c r="AR178" i="46" s="1"/>
  <c r="DF178" i="46"/>
  <c r="AQ178" i="46" s="1"/>
  <c r="DE178" i="46"/>
  <c r="DD178" i="46"/>
  <c r="AO178" i="46" s="1"/>
  <c r="DC178" i="46"/>
  <c r="AN178" i="46" s="1"/>
  <c r="DB178" i="46"/>
  <c r="AM178" i="46" s="1"/>
  <c r="DA178" i="46"/>
  <c r="CZ178" i="46"/>
  <c r="AK178" i="46" s="1"/>
  <c r="CY178" i="46"/>
  <c r="AJ178" i="46" s="1"/>
  <c r="CX178" i="46"/>
  <c r="CW178" i="46"/>
  <c r="AH178" i="46" s="1"/>
  <c r="CV178" i="46"/>
  <c r="AG178" i="46" s="1"/>
  <c r="CU178" i="46"/>
  <c r="AF178" i="46" s="1"/>
  <c r="CT178" i="46"/>
  <c r="AE178" i="46" s="1"/>
  <c r="CS178" i="46"/>
  <c r="CR178" i="46"/>
  <c r="AC178" i="46" s="1"/>
  <c r="CQ178" i="46"/>
  <c r="CP178" i="46"/>
  <c r="CO178" i="46"/>
  <c r="Z178" i="46" s="1"/>
  <c r="CN178" i="46"/>
  <c r="CM178" i="46"/>
  <c r="X178" i="46" s="1"/>
  <c r="CL178" i="46"/>
  <c r="W178" i="46" s="1"/>
  <c r="CK178" i="46"/>
  <c r="CJ178" i="46"/>
  <c r="CI178" i="46"/>
  <c r="T178" i="46" s="1"/>
  <c r="CH178" i="46"/>
  <c r="S178" i="46" s="1"/>
  <c r="CG178" i="46"/>
  <c r="CF178" i="46"/>
  <c r="CE178" i="46"/>
  <c r="P178" i="46" s="1"/>
  <c r="CD178" i="46"/>
  <c r="O178" i="46" s="1"/>
  <c r="CC178" i="46"/>
  <c r="N178" i="46" s="1"/>
  <c r="CB178" i="46"/>
  <c r="M178" i="46" s="1"/>
  <c r="CA178" i="46"/>
  <c r="BZ178" i="46"/>
  <c r="BY178" i="46"/>
  <c r="J178" i="46" s="1"/>
  <c r="BX178" i="46"/>
  <c r="I178" i="46" s="1"/>
  <c r="BW178" i="46"/>
  <c r="H178" i="46" s="1"/>
  <c r="BV178" i="46"/>
  <c r="G178" i="46" s="1"/>
  <c r="BU178" i="46"/>
  <c r="BT178" i="46"/>
  <c r="E178" i="46" s="1"/>
  <c r="BS178" i="46"/>
  <c r="D178" i="46" s="1"/>
  <c r="BO178" i="46"/>
  <c r="B178" i="46"/>
  <c r="B178" i="44" s="1"/>
  <c r="A178" i="46"/>
  <c r="A178" i="44" s="1"/>
  <c r="EF177" i="46"/>
  <c r="BQ177" i="46" s="1"/>
  <c r="EE177" i="46"/>
  <c r="BP177" i="46" s="1"/>
  <c r="ED177" i="46"/>
  <c r="BO177" i="46" s="1"/>
  <c r="EC177" i="46"/>
  <c r="EB177" i="46"/>
  <c r="EA177" i="46"/>
  <c r="BL177" i="46" s="1"/>
  <c r="DZ177" i="46"/>
  <c r="DY177" i="46"/>
  <c r="BJ177" i="46" s="1"/>
  <c r="DX177" i="46"/>
  <c r="BI177" i="46" s="1"/>
  <c r="DW177" i="46"/>
  <c r="BH177" i="46" s="1"/>
  <c r="DV177" i="46"/>
  <c r="BG177" i="46" s="1"/>
  <c r="DU177" i="46"/>
  <c r="BF177" i="46" s="1"/>
  <c r="DT177" i="46"/>
  <c r="BE177" i="46" s="1"/>
  <c r="DS177" i="46"/>
  <c r="DR177" i="46"/>
  <c r="BC177" i="46" s="1"/>
  <c r="DQ177" i="46"/>
  <c r="BB177" i="46" s="1"/>
  <c r="DP177" i="46"/>
  <c r="BA177" i="46" s="1"/>
  <c r="DO177" i="46"/>
  <c r="AZ177" i="46" s="1"/>
  <c r="DN177" i="46"/>
  <c r="DM177" i="46"/>
  <c r="DL177" i="46"/>
  <c r="DK177" i="46"/>
  <c r="AV177" i="46" s="1"/>
  <c r="DJ177" i="46"/>
  <c r="DI177" i="46"/>
  <c r="DH177" i="46"/>
  <c r="AS177" i="46" s="1"/>
  <c r="DG177" i="46"/>
  <c r="AR177" i="46" s="1"/>
  <c r="DF177" i="46"/>
  <c r="AQ177" i="46" s="1"/>
  <c r="DE177" i="46"/>
  <c r="AP177" i="46" s="1"/>
  <c r="DD177" i="46"/>
  <c r="DC177" i="46"/>
  <c r="AN177" i="46" s="1"/>
  <c r="DB177" i="46"/>
  <c r="DA177" i="46"/>
  <c r="CZ177" i="46"/>
  <c r="AK177" i="46" s="1"/>
  <c r="CY177" i="46"/>
  <c r="AJ177" i="46" s="1"/>
  <c r="CX177" i="46"/>
  <c r="CW177" i="46"/>
  <c r="CV177" i="46"/>
  <c r="AG177" i="46" s="1"/>
  <c r="CU177" i="46"/>
  <c r="AF177" i="46" s="1"/>
  <c r="CT177" i="46"/>
  <c r="AE177" i="46" s="1"/>
  <c r="CS177" i="46"/>
  <c r="AD177" i="46" s="1"/>
  <c r="CR177" i="46"/>
  <c r="AC177" i="46" s="1"/>
  <c r="CQ177" i="46"/>
  <c r="AB177" i="46" s="1"/>
  <c r="CP177" i="46"/>
  <c r="AA177" i="46" s="1"/>
  <c r="CO177" i="46"/>
  <c r="Z177" i="46" s="1"/>
  <c r="CN177" i="46"/>
  <c r="CM177" i="46"/>
  <c r="CL177" i="46"/>
  <c r="W177" i="46" s="1"/>
  <c r="CK177" i="46"/>
  <c r="V177" i="46" s="1"/>
  <c r="CJ177" i="46"/>
  <c r="U177" i="46" s="1"/>
  <c r="CI177" i="46"/>
  <c r="T177" i="46" s="1"/>
  <c r="CH177" i="46"/>
  <c r="S177" i="46" s="1"/>
  <c r="CG177" i="46"/>
  <c r="R177" i="46" s="1"/>
  <c r="CF177" i="46"/>
  <c r="Q177" i="46" s="1"/>
  <c r="CE177" i="46"/>
  <c r="P177" i="46" s="1"/>
  <c r="CD177" i="46"/>
  <c r="CC177" i="46"/>
  <c r="CB177" i="46"/>
  <c r="M177" i="46" s="1"/>
  <c r="CA177" i="46"/>
  <c r="L177" i="46" s="1"/>
  <c r="BZ177" i="46"/>
  <c r="K177" i="46" s="1"/>
  <c r="BY177" i="46"/>
  <c r="J177" i="46" s="1"/>
  <c r="BX177" i="46"/>
  <c r="I177" i="46" s="1"/>
  <c r="BW177" i="46"/>
  <c r="H177" i="46" s="1"/>
  <c r="BV177" i="46"/>
  <c r="G177" i="46" s="1"/>
  <c r="BU177" i="46"/>
  <c r="BT177" i="46"/>
  <c r="E177" i="46" s="1"/>
  <c r="BS177" i="46"/>
  <c r="D177" i="46" s="1"/>
  <c r="B177" i="46"/>
  <c r="B177" i="44" s="1"/>
  <c r="A177" i="46"/>
  <c r="C177" i="46" s="1"/>
  <c r="C177" i="44" s="1"/>
  <c r="EF176" i="46"/>
  <c r="EE176" i="46"/>
  <c r="BP176" i="46" s="1"/>
  <c r="ED176" i="46"/>
  <c r="EC176" i="46"/>
  <c r="BN176" i="46" s="1"/>
  <c r="EB176" i="46"/>
  <c r="BM176" i="46" s="1"/>
  <c r="EA176" i="46"/>
  <c r="BL176" i="46" s="1"/>
  <c r="DZ176" i="46"/>
  <c r="BK176" i="46" s="1"/>
  <c r="DY176" i="46"/>
  <c r="DX176" i="46"/>
  <c r="BI176" i="46" s="1"/>
  <c r="DW176" i="46"/>
  <c r="DV176" i="46"/>
  <c r="DU176" i="46"/>
  <c r="DT176" i="46"/>
  <c r="BE176" i="46" s="1"/>
  <c r="DS176" i="46"/>
  <c r="BD176" i="46" s="1"/>
  <c r="DR176" i="46"/>
  <c r="DQ176" i="46"/>
  <c r="DP176" i="46"/>
  <c r="BA176" i="46" s="1"/>
  <c r="DO176" i="46"/>
  <c r="AZ176" i="46" s="1"/>
  <c r="DN176" i="46"/>
  <c r="AY176" i="46" s="1"/>
  <c r="DM176" i="46"/>
  <c r="AX176" i="46" s="1"/>
  <c r="DL176" i="46"/>
  <c r="AW176" i="46" s="1"/>
  <c r="DK176" i="46"/>
  <c r="AV176" i="46" s="1"/>
  <c r="DJ176" i="46"/>
  <c r="DI176" i="46"/>
  <c r="DH176" i="46"/>
  <c r="AS176" i="46" s="1"/>
  <c r="DG176" i="46"/>
  <c r="DF176" i="46"/>
  <c r="AQ176" i="46" s="1"/>
  <c r="DE176" i="46"/>
  <c r="DD176" i="46"/>
  <c r="AO176" i="46" s="1"/>
  <c r="DC176" i="46"/>
  <c r="AN176" i="46" s="1"/>
  <c r="DB176" i="46"/>
  <c r="DA176" i="46"/>
  <c r="CZ176" i="46"/>
  <c r="AK176" i="46" s="1"/>
  <c r="CY176" i="46"/>
  <c r="CX176" i="46"/>
  <c r="CW176" i="46"/>
  <c r="CV176" i="46"/>
  <c r="CU176" i="46"/>
  <c r="AF176" i="46" s="1"/>
  <c r="CT176" i="46"/>
  <c r="AE176" i="46" s="1"/>
  <c r="CS176" i="46"/>
  <c r="CR176" i="46"/>
  <c r="AC176" i="46" s="1"/>
  <c r="CQ176" i="46"/>
  <c r="AB176" i="46" s="1"/>
  <c r="CP176" i="46"/>
  <c r="AA176" i="46" s="1"/>
  <c r="CO176" i="46"/>
  <c r="CN176" i="46"/>
  <c r="Y176" i="46" s="1"/>
  <c r="CM176" i="46"/>
  <c r="CL176" i="46"/>
  <c r="CK176" i="46"/>
  <c r="CJ176" i="46"/>
  <c r="CI176" i="46"/>
  <c r="T176" i="46" s="1"/>
  <c r="CH176" i="46"/>
  <c r="S176" i="46" s="1"/>
  <c r="CG176" i="46"/>
  <c r="CF176" i="46"/>
  <c r="Q176" i="46" s="1"/>
  <c r="CE176" i="46"/>
  <c r="P176" i="46" s="1"/>
  <c r="CD176" i="46"/>
  <c r="CC176" i="46"/>
  <c r="CB176" i="46"/>
  <c r="M176" i="46" s="1"/>
  <c r="CA176" i="46"/>
  <c r="L176" i="46" s="1"/>
  <c r="BZ176" i="46"/>
  <c r="K176" i="46" s="1"/>
  <c r="BY176" i="46"/>
  <c r="BX176" i="46"/>
  <c r="I176" i="46" s="1"/>
  <c r="BW176" i="46"/>
  <c r="H176" i="46" s="1"/>
  <c r="BV176" i="46"/>
  <c r="G176" i="46" s="1"/>
  <c r="BU176" i="46"/>
  <c r="BT176" i="46"/>
  <c r="BS176" i="46"/>
  <c r="D176" i="46" s="1"/>
  <c r="B176" i="46"/>
  <c r="B176" i="44" s="1"/>
  <c r="A176" i="46"/>
  <c r="C176" i="46" s="1"/>
  <c r="C176" i="44" s="1"/>
  <c r="EF175" i="46"/>
  <c r="BQ175" i="46" s="1"/>
  <c r="EE175" i="46"/>
  <c r="ED175" i="46"/>
  <c r="BO175" i="46" s="1"/>
  <c r="EC175" i="46"/>
  <c r="BN175" i="46" s="1"/>
  <c r="EB175" i="46"/>
  <c r="BM175" i="46" s="1"/>
  <c r="EA175" i="46"/>
  <c r="BL175" i="46" s="1"/>
  <c r="DZ175" i="46"/>
  <c r="BK175" i="46" s="1"/>
  <c r="DY175" i="46"/>
  <c r="DX175" i="46"/>
  <c r="BI175" i="46" s="1"/>
  <c r="DW175" i="46"/>
  <c r="BH175" i="46" s="1"/>
  <c r="DV175" i="46"/>
  <c r="DU175" i="46"/>
  <c r="BF175" i="46" s="1"/>
  <c r="DT175" i="46"/>
  <c r="BE175" i="46" s="1"/>
  <c r="DS175" i="46"/>
  <c r="BD175" i="46" s="1"/>
  <c r="DR175" i="46"/>
  <c r="BC175" i="46" s="1"/>
  <c r="DQ175" i="46"/>
  <c r="BB175" i="46" s="1"/>
  <c r="DP175" i="46"/>
  <c r="BA175" i="46" s="1"/>
  <c r="DO175" i="46"/>
  <c r="AZ175" i="46" s="1"/>
  <c r="DN175" i="46"/>
  <c r="AY175" i="46" s="1"/>
  <c r="DM175" i="46"/>
  <c r="DL175" i="46"/>
  <c r="DK175" i="46"/>
  <c r="DJ175" i="46"/>
  <c r="AU175" i="46" s="1"/>
  <c r="DI175" i="46"/>
  <c r="AT175" i="46" s="1"/>
  <c r="DH175" i="46"/>
  <c r="AS175" i="46" s="1"/>
  <c r="DG175" i="46"/>
  <c r="AR175" i="46" s="1"/>
  <c r="DF175" i="46"/>
  <c r="DE175" i="46"/>
  <c r="AP175" i="46" s="1"/>
  <c r="DD175" i="46"/>
  <c r="AO175" i="46" s="1"/>
  <c r="DC175" i="46"/>
  <c r="AN175" i="46" s="1"/>
  <c r="DB175" i="46"/>
  <c r="DA175" i="46"/>
  <c r="CZ175" i="46"/>
  <c r="AK175" i="46" s="1"/>
  <c r="CY175" i="46"/>
  <c r="CX175" i="46"/>
  <c r="AI175" i="46" s="1"/>
  <c r="CW175" i="46"/>
  <c r="AH175" i="46" s="1"/>
  <c r="CV175" i="46"/>
  <c r="AG175" i="46" s="1"/>
  <c r="CU175" i="46"/>
  <c r="AF175" i="46" s="1"/>
  <c r="CT175" i="46"/>
  <c r="CS175" i="46"/>
  <c r="AD175" i="46" s="1"/>
  <c r="CR175" i="46"/>
  <c r="AC175" i="46" s="1"/>
  <c r="CQ175" i="46"/>
  <c r="AB175" i="46" s="1"/>
  <c r="CP175" i="46"/>
  <c r="AA175" i="46" s="1"/>
  <c r="CO175" i="46"/>
  <c r="CN175" i="46"/>
  <c r="Y175" i="46" s="1"/>
  <c r="CM175" i="46"/>
  <c r="CL175" i="46"/>
  <c r="W175" i="46" s="1"/>
  <c r="CK175" i="46"/>
  <c r="V175" i="46" s="1"/>
  <c r="CJ175" i="46"/>
  <c r="U175" i="46" s="1"/>
  <c r="CI175" i="46"/>
  <c r="T175" i="46" s="1"/>
  <c r="CH175" i="46"/>
  <c r="S175" i="46" s="1"/>
  <c r="CG175" i="46"/>
  <c r="R175" i="46" s="1"/>
  <c r="CF175" i="46"/>
  <c r="Q175" i="46" s="1"/>
  <c r="CE175" i="46"/>
  <c r="P175" i="46" s="1"/>
  <c r="CD175" i="46"/>
  <c r="O175" i="46" s="1"/>
  <c r="CC175" i="46"/>
  <c r="CB175" i="46"/>
  <c r="M175" i="46" s="1"/>
  <c r="CA175" i="46"/>
  <c r="L175" i="46" s="1"/>
  <c r="BZ175" i="46"/>
  <c r="BY175" i="46"/>
  <c r="J175" i="46" s="1"/>
  <c r="BX175" i="46"/>
  <c r="I175" i="46" s="1"/>
  <c r="BW175" i="46"/>
  <c r="H175" i="46" s="1"/>
  <c r="BV175" i="46"/>
  <c r="G175" i="46" s="1"/>
  <c r="BU175" i="46"/>
  <c r="BT175" i="46"/>
  <c r="E175" i="46" s="1"/>
  <c r="BS175" i="46"/>
  <c r="B175" i="46"/>
  <c r="B175" i="44" s="1"/>
  <c r="A175" i="46"/>
  <c r="A175" i="44" s="1"/>
  <c r="EF174" i="46"/>
  <c r="BQ174" i="46" s="1"/>
  <c r="EE174" i="46"/>
  <c r="BP174" i="46" s="1"/>
  <c r="ED174" i="46"/>
  <c r="BO174" i="44" s="1"/>
  <c r="EC174" i="46"/>
  <c r="EB174" i="46"/>
  <c r="EA174" i="46"/>
  <c r="DZ174" i="46"/>
  <c r="BK174" i="46" s="1"/>
  <c r="DY174" i="46"/>
  <c r="BJ174" i="46" s="1"/>
  <c r="DX174" i="46"/>
  <c r="BI174" i="46" s="1"/>
  <c r="DW174" i="46"/>
  <c r="BH174" i="46" s="1"/>
  <c r="DV174" i="46"/>
  <c r="BG174" i="46" s="1"/>
  <c r="DU174" i="46"/>
  <c r="DT174" i="46"/>
  <c r="DS174" i="46"/>
  <c r="BD174" i="46" s="1"/>
  <c r="DR174" i="46"/>
  <c r="DQ174" i="46"/>
  <c r="BB174" i="46" s="1"/>
  <c r="DP174" i="46"/>
  <c r="BA174" i="46" s="1"/>
  <c r="DO174" i="46"/>
  <c r="AZ174" i="46" s="1"/>
  <c r="DN174" i="46"/>
  <c r="AY174" i="46" s="1"/>
  <c r="DM174" i="46"/>
  <c r="AX174" i="46" s="1"/>
  <c r="DL174" i="46"/>
  <c r="DK174" i="46"/>
  <c r="AV174" i="46" s="1"/>
  <c r="DJ174" i="46"/>
  <c r="AU174" i="46" s="1"/>
  <c r="DI174" i="46"/>
  <c r="DH174" i="46"/>
  <c r="AS174" i="46" s="1"/>
  <c r="DG174" i="46"/>
  <c r="AR174" i="46" s="1"/>
  <c r="DF174" i="46"/>
  <c r="DE174" i="46"/>
  <c r="DD174" i="46"/>
  <c r="DC174" i="46"/>
  <c r="AN174" i="46" s="1"/>
  <c r="DB174" i="46"/>
  <c r="DA174" i="46"/>
  <c r="AL174" i="46" s="1"/>
  <c r="CZ174" i="46"/>
  <c r="AK174" i="46" s="1"/>
  <c r="CY174" i="46"/>
  <c r="AJ174" i="46" s="1"/>
  <c r="CX174" i="46"/>
  <c r="CW174" i="46"/>
  <c r="CV174" i="46"/>
  <c r="CU174" i="46"/>
  <c r="AF174" i="46" s="1"/>
  <c r="CT174" i="46"/>
  <c r="AE174" i="46" s="1"/>
  <c r="CS174" i="46"/>
  <c r="CR174" i="46"/>
  <c r="AC174" i="46" s="1"/>
  <c r="CQ174" i="46"/>
  <c r="AB174" i="46" s="1"/>
  <c r="CP174" i="46"/>
  <c r="AA174" i="46" s="1"/>
  <c r="CO174" i="46"/>
  <c r="CN174" i="46"/>
  <c r="CM174" i="46"/>
  <c r="CL174" i="46"/>
  <c r="W174" i="46" s="1"/>
  <c r="CK174" i="46"/>
  <c r="V174" i="46" s="1"/>
  <c r="CJ174" i="46"/>
  <c r="U174" i="46" s="1"/>
  <c r="CI174" i="46"/>
  <c r="CH174" i="46"/>
  <c r="S174" i="46" s="1"/>
  <c r="CG174" i="46"/>
  <c r="CF174" i="46"/>
  <c r="CE174" i="46"/>
  <c r="P174" i="46" s="1"/>
  <c r="CD174" i="46"/>
  <c r="O174" i="46" s="1"/>
  <c r="CC174" i="46"/>
  <c r="CB174" i="46"/>
  <c r="M174" i="46" s="1"/>
  <c r="CA174" i="46"/>
  <c r="L174" i="46" s="1"/>
  <c r="BZ174" i="46"/>
  <c r="BY174" i="46"/>
  <c r="J174" i="46" s="1"/>
  <c r="BX174" i="46"/>
  <c r="BW174" i="46"/>
  <c r="H174" i="46" s="1"/>
  <c r="BV174" i="46"/>
  <c r="G174" i="46" s="1"/>
  <c r="BU174" i="46"/>
  <c r="BT174" i="46"/>
  <c r="E174" i="46" s="1"/>
  <c r="BS174" i="46"/>
  <c r="D174" i="46" s="1"/>
  <c r="BO174" i="46"/>
  <c r="B174" i="46"/>
  <c r="B174" i="44" s="1"/>
  <c r="A174" i="46"/>
  <c r="A174" i="44" s="1"/>
  <c r="EF173" i="46"/>
  <c r="EE173" i="46"/>
  <c r="BP173" i="46" s="1"/>
  <c r="ED173" i="46"/>
  <c r="BO173" i="44" s="1"/>
  <c r="EC173" i="46"/>
  <c r="BN173" i="46" s="1"/>
  <c r="EB173" i="46"/>
  <c r="EA173" i="46"/>
  <c r="BL173" i="46" s="1"/>
  <c r="DZ173" i="46"/>
  <c r="DY173" i="46"/>
  <c r="DX173" i="46"/>
  <c r="BI173" i="46" s="1"/>
  <c r="DW173" i="46"/>
  <c r="BH173" i="46" s="1"/>
  <c r="DV173" i="46"/>
  <c r="DU173" i="46"/>
  <c r="BF173" i="46" s="1"/>
  <c r="DT173" i="46"/>
  <c r="BE173" i="46" s="1"/>
  <c r="DS173" i="46"/>
  <c r="BD173" i="46" s="1"/>
  <c r="DR173" i="46"/>
  <c r="DQ173" i="46"/>
  <c r="DP173" i="46"/>
  <c r="BA173" i="46" s="1"/>
  <c r="DO173" i="46"/>
  <c r="AZ173" i="46" s="1"/>
  <c r="DN173" i="46"/>
  <c r="AY173" i="46" s="1"/>
  <c r="DM173" i="46"/>
  <c r="AX173" i="46" s="1"/>
  <c r="DL173" i="46"/>
  <c r="AW173" i="46" s="1"/>
  <c r="DK173" i="46"/>
  <c r="DJ173" i="46"/>
  <c r="AU173" i="46" s="1"/>
  <c r="DI173" i="46"/>
  <c r="DH173" i="46"/>
  <c r="DG173" i="46"/>
  <c r="DF173" i="46"/>
  <c r="AQ173" i="46" s="1"/>
  <c r="DE173" i="46"/>
  <c r="AP173" i="46" s="1"/>
  <c r="DD173" i="46"/>
  <c r="DC173" i="46"/>
  <c r="DB173" i="46"/>
  <c r="AM173" i="46" s="1"/>
  <c r="DA173" i="46"/>
  <c r="CZ173" i="46"/>
  <c r="AK173" i="46" s="1"/>
  <c r="CY173" i="46"/>
  <c r="AJ173" i="46" s="1"/>
  <c r="CX173" i="46"/>
  <c r="CW173" i="46"/>
  <c r="AH173" i="46" s="1"/>
  <c r="CV173" i="46"/>
  <c r="AG173" i="46" s="1"/>
  <c r="CU173" i="46"/>
  <c r="AF173" i="46" s="1"/>
  <c r="CT173" i="46"/>
  <c r="AE173" i="46" s="1"/>
  <c r="CS173" i="46"/>
  <c r="CR173" i="46"/>
  <c r="AC173" i="46" s="1"/>
  <c r="CQ173" i="46"/>
  <c r="CP173" i="46"/>
  <c r="AA173" i="46" s="1"/>
  <c r="CO173" i="46"/>
  <c r="CN173" i="46"/>
  <c r="Y173" i="46" s="1"/>
  <c r="CM173" i="46"/>
  <c r="CL173" i="46"/>
  <c r="W173" i="46" s="1"/>
  <c r="CK173" i="46"/>
  <c r="CJ173" i="46"/>
  <c r="CI173" i="46"/>
  <c r="T173" i="46" s="1"/>
  <c r="CH173" i="46"/>
  <c r="S173" i="46" s="1"/>
  <c r="CG173" i="46"/>
  <c r="R173" i="46" s="1"/>
  <c r="CF173" i="46"/>
  <c r="CE173" i="46"/>
  <c r="P173" i="46" s="1"/>
  <c r="CD173" i="46"/>
  <c r="CC173" i="46"/>
  <c r="CB173" i="46"/>
  <c r="M173" i="46" s="1"/>
  <c r="CA173" i="46"/>
  <c r="BZ173" i="46"/>
  <c r="BY173" i="46"/>
  <c r="J173" i="46" s="1"/>
  <c r="BX173" i="46"/>
  <c r="BW173" i="46"/>
  <c r="H173" i="46" s="1"/>
  <c r="BV173" i="46"/>
  <c r="G173" i="46" s="1"/>
  <c r="BU173" i="46"/>
  <c r="BT173" i="46"/>
  <c r="BS173" i="46"/>
  <c r="D173" i="46" s="1"/>
  <c r="BO173" i="46"/>
  <c r="B173" i="46"/>
  <c r="B173" i="44" s="1"/>
  <c r="A173" i="46"/>
  <c r="C173" i="46" s="1"/>
  <c r="C173" i="44" s="1"/>
  <c r="EF172" i="46"/>
  <c r="BQ172" i="46" s="1"/>
  <c r="EE172" i="46"/>
  <c r="ED172" i="46"/>
  <c r="BO172" i="46" s="1"/>
  <c r="EC172" i="46"/>
  <c r="BN172" i="46" s="1"/>
  <c r="EB172" i="46"/>
  <c r="BM172" i="44" s="1"/>
  <c r="EA172" i="46"/>
  <c r="DZ172" i="46"/>
  <c r="BK172" i="46" s="1"/>
  <c r="DY172" i="46"/>
  <c r="BJ172" i="46" s="1"/>
  <c r="DX172" i="46"/>
  <c r="DW172" i="46"/>
  <c r="DV172" i="46"/>
  <c r="DU172" i="46"/>
  <c r="BF172" i="46" s="1"/>
  <c r="DT172" i="46"/>
  <c r="BE172" i="44" s="1"/>
  <c r="DS172" i="46"/>
  <c r="DR172" i="46"/>
  <c r="BC172" i="46" s="1"/>
  <c r="DQ172" i="46"/>
  <c r="BB172" i="46" s="1"/>
  <c r="DP172" i="46"/>
  <c r="DO172" i="46"/>
  <c r="DN172" i="46"/>
  <c r="AY172" i="46" s="1"/>
  <c r="DM172" i="46"/>
  <c r="AX172" i="46" s="1"/>
  <c r="DL172" i="46"/>
  <c r="AW172" i="46" s="1"/>
  <c r="DK172" i="46"/>
  <c r="AV172" i="46" s="1"/>
  <c r="DJ172" i="46"/>
  <c r="AU172" i="46" s="1"/>
  <c r="DI172" i="46"/>
  <c r="AT172" i="46" s="1"/>
  <c r="DH172" i="46"/>
  <c r="AS172" i="46" s="1"/>
  <c r="DG172" i="46"/>
  <c r="AR172" i="46" s="1"/>
  <c r="DF172" i="46"/>
  <c r="AQ172" i="46" s="1"/>
  <c r="DE172" i="46"/>
  <c r="DD172" i="46"/>
  <c r="AO172" i="46" s="1"/>
  <c r="DC172" i="46"/>
  <c r="DB172" i="46"/>
  <c r="AM172" i="46" s="1"/>
  <c r="DA172" i="46"/>
  <c r="CZ172" i="46"/>
  <c r="AK172" i="46" s="1"/>
  <c r="CY172" i="46"/>
  <c r="AJ172" i="46" s="1"/>
  <c r="CX172" i="46"/>
  <c r="AI172" i="46" s="1"/>
  <c r="CW172" i="46"/>
  <c r="AH172" i="46" s="1"/>
  <c r="CV172" i="46"/>
  <c r="AG172" i="46" s="1"/>
  <c r="CU172" i="46"/>
  <c r="AF172" i="46" s="1"/>
  <c r="CT172" i="46"/>
  <c r="AE172" i="46" s="1"/>
  <c r="CS172" i="46"/>
  <c r="CR172" i="46"/>
  <c r="CQ172" i="46"/>
  <c r="AB172" i="46" s="1"/>
  <c r="CP172" i="46"/>
  <c r="CO172" i="46"/>
  <c r="Z172" i="46" s="1"/>
  <c r="CN172" i="46"/>
  <c r="Y172" i="46" s="1"/>
  <c r="CM172" i="46"/>
  <c r="X172" i="46" s="1"/>
  <c r="CL172" i="46"/>
  <c r="CK172" i="46"/>
  <c r="V172" i="46" s="1"/>
  <c r="CJ172" i="46"/>
  <c r="CI172" i="46"/>
  <c r="T172" i="46" s="1"/>
  <c r="CH172" i="46"/>
  <c r="S172" i="46" s="1"/>
  <c r="CG172" i="46"/>
  <c r="R172" i="46" s="1"/>
  <c r="CF172" i="46"/>
  <c r="Q172" i="46" s="1"/>
  <c r="CE172" i="46"/>
  <c r="CD172" i="46"/>
  <c r="O172" i="46" s="1"/>
  <c r="CC172" i="46"/>
  <c r="N172" i="46" s="1"/>
  <c r="CB172" i="46"/>
  <c r="M172" i="46" s="1"/>
  <c r="CA172" i="46"/>
  <c r="L172" i="46" s="1"/>
  <c r="BZ172" i="46"/>
  <c r="BY172" i="46"/>
  <c r="BX172" i="46"/>
  <c r="I172" i="46" s="1"/>
  <c r="BW172" i="46"/>
  <c r="BV172" i="46"/>
  <c r="G172" i="46" s="1"/>
  <c r="BU172" i="46"/>
  <c r="F172" i="46" s="1"/>
  <c r="BT172" i="46"/>
  <c r="BS172" i="46"/>
  <c r="D172" i="46" s="1"/>
  <c r="B172" i="46"/>
  <c r="B172" i="44" s="1"/>
  <c r="A172" i="46"/>
  <c r="A172" i="44" s="1"/>
  <c r="EF171" i="46"/>
  <c r="EE171" i="46"/>
  <c r="BP171" i="46" s="1"/>
  <c r="ED171" i="46"/>
  <c r="BO171" i="46" s="1"/>
  <c r="EC171" i="46"/>
  <c r="BN171" i="46" s="1"/>
  <c r="EB171" i="46"/>
  <c r="BM171" i="46" s="1"/>
  <c r="EA171" i="46"/>
  <c r="BL171" i="46" s="1"/>
  <c r="DZ171" i="46"/>
  <c r="BK171" i="46" s="1"/>
  <c r="DY171" i="46"/>
  <c r="BJ171" i="46" s="1"/>
  <c r="DX171" i="46"/>
  <c r="DW171" i="46"/>
  <c r="BH171" i="46" s="1"/>
  <c r="DV171" i="46"/>
  <c r="BG171" i="46" s="1"/>
  <c r="DU171" i="46"/>
  <c r="DT171" i="46"/>
  <c r="DS171" i="46"/>
  <c r="BD171" i="46" s="1"/>
  <c r="DR171" i="46"/>
  <c r="DQ171" i="46"/>
  <c r="BB171" i="46" s="1"/>
  <c r="DP171" i="46"/>
  <c r="BA171" i="46" s="1"/>
  <c r="DO171" i="46"/>
  <c r="AZ171" i="46" s="1"/>
  <c r="DN171" i="46"/>
  <c r="AY171" i="46" s="1"/>
  <c r="DM171" i="46"/>
  <c r="AX171" i="46" s="1"/>
  <c r="DL171" i="46"/>
  <c r="AW171" i="46" s="1"/>
  <c r="DK171" i="46"/>
  <c r="AV171" i="46" s="1"/>
  <c r="DJ171" i="46"/>
  <c r="DI171" i="46"/>
  <c r="AT171" i="46" s="1"/>
  <c r="DH171" i="46"/>
  <c r="DG171" i="46"/>
  <c r="DF171" i="46"/>
  <c r="AQ171" i="46" s="1"/>
  <c r="DE171" i="46"/>
  <c r="AP171" i="46" s="1"/>
  <c r="DD171" i="46"/>
  <c r="DC171" i="46"/>
  <c r="DB171" i="46"/>
  <c r="AM171" i="46" s="1"/>
  <c r="DA171" i="46"/>
  <c r="AL171" i="46" s="1"/>
  <c r="CZ171" i="46"/>
  <c r="AK171" i="46" s="1"/>
  <c r="CY171" i="46"/>
  <c r="AJ171" i="46" s="1"/>
  <c r="CX171" i="46"/>
  <c r="AI171" i="46" s="1"/>
  <c r="CW171" i="46"/>
  <c r="AH171" i="46" s="1"/>
  <c r="CV171" i="46"/>
  <c r="AG171" i="46" s="1"/>
  <c r="CU171" i="46"/>
  <c r="CT171" i="46"/>
  <c r="CS171" i="46"/>
  <c r="CR171" i="46"/>
  <c r="CQ171" i="46"/>
  <c r="CP171" i="46"/>
  <c r="AA171" i="46" s="1"/>
  <c r="CO171" i="46"/>
  <c r="Z171" i="46" s="1"/>
  <c r="CN171" i="46"/>
  <c r="Y171" i="46" s="1"/>
  <c r="CM171" i="46"/>
  <c r="X171" i="46" s="1"/>
  <c r="CL171" i="46"/>
  <c r="W171" i="46" s="1"/>
  <c r="CK171" i="46"/>
  <c r="V171" i="46" s="1"/>
  <c r="CJ171" i="46"/>
  <c r="U171" i="46" s="1"/>
  <c r="CI171" i="46"/>
  <c r="CH171" i="46"/>
  <c r="S171" i="46" s="1"/>
  <c r="CG171" i="46"/>
  <c r="R171" i="46" s="1"/>
  <c r="CF171" i="46"/>
  <c r="CE171" i="46"/>
  <c r="CD171" i="46"/>
  <c r="O171" i="46" s="1"/>
  <c r="CC171" i="46"/>
  <c r="N171" i="46" s="1"/>
  <c r="CB171" i="46"/>
  <c r="M171" i="46" s="1"/>
  <c r="CA171" i="46"/>
  <c r="BZ171" i="46"/>
  <c r="K171" i="46" s="1"/>
  <c r="BY171" i="46"/>
  <c r="BX171" i="46"/>
  <c r="I171" i="46" s="1"/>
  <c r="BW171" i="46"/>
  <c r="H171" i="46" s="1"/>
  <c r="BV171" i="46"/>
  <c r="G171" i="46" s="1"/>
  <c r="BU171" i="46"/>
  <c r="F171" i="46" s="1"/>
  <c r="BT171" i="46"/>
  <c r="E171" i="46" s="1"/>
  <c r="BS171" i="46"/>
  <c r="D171" i="46" s="1"/>
  <c r="B171" i="46"/>
  <c r="B171" i="44" s="1"/>
  <c r="A171" i="46"/>
  <c r="C171" i="46" s="1"/>
  <c r="C171" i="44" s="1"/>
  <c r="EF170" i="46"/>
  <c r="BQ170" i="46" s="1"/>
  <c r="EE170" i="46"/>
  <c r="BP170" i="46" s="1"/>
  <c r="ED170" i="46"/>
  <c r="BO170" i="46" s="1"/>
  <c r="EC170" i="46"/>
  <c r="BN170" i="46" s="1"/>
  <c r="EB170" i="46"/>
  <c r="BM170" i="46" s="1"/>
  <c r="EA170" i="46"/>
  <c r="BL170" i="46" s="1"/>
  <c r="DZ170" i="46"/>
  <c r="BK170" i="46" s="1"/>
  <c r="DY170" i="46"/>
  <c r="BJ170" i="46" s="1"/>
  <c r="DX170" i="46"/>
  <c r="BI170" i="46" s="1"/>
  <c r="DW170" i="46"/>
  <c r="DV170" i="46"/>
  <c r="BG170" i="44" s="1"/>
  <c r="DU170" i="46"/>
  <c r="DT170" i="46"/>
  <c r="DS170" i="46"/>
  <c r="BD170" i="46" s="1"/>
  <c r="DR170" i="46"/>
  <c r="BC170" i="46" s="1"/>
  <c r="DQ170" i="46"/>
  <c r="BB170" i="46" s="1"/>
  <c r="DP170" i="46"/>
  <c r="DO170" i="46"/>
  <c r="AZ170" i="46" s="1"/>
  <c r="DN170" i="46"/>
  <c r="AY170" i="46" s="1"/>
  <c r="DM170" i="46"/>
  <c r="AX170" i="46" s="1"/>
  <c r="DL170" i="46"/>
  <c r="DK170" i="46"/>
  <c r="DJ170" i="46"/>
  <c r="AU170" i="46" s="1"/>
  <c r="DI170" i="46"/>
  <c r="AT170" i="46" s="1"/>
  <c r="DH170" i="46"/>
  <c r="AS170" i="46" s="1"/>
  <c r="DG170" i="46"/>
  <c r="DF170" i="46"/>
  <c r="AQ170" i="46" s="1"/>
  <c r="DE170" i="46"/>
  <c r="AP170" i="46" s="1"/>
  <c r="DD170" i="46"/>
  <c r="AO170" i="46" s="1"/>
  <c r="DC170" i="46"/>
  <c r="AN170" i="46" s="1"/>
  <c r="DB170" i="46"/>
  <c r="AM170" i="46" s="1"/>
  <c r="DA170" i="46"/>
  <c r="AL170" i="46" s="1"/>
  <c r="CZ170" i="46"/>
  <c r="AK170" i="46" s="1"/>
  <c r="CY170" i="46"/>
  <c r="AJ170" i="46" s="1"/>
  <c r="CX170" i="46"/>
  <c r="AI170" i="46" s="1"/>
  <c r="CW170" i="46"/>
  <c r="CV170" i="46"/>
  <c r="AG170" i="46" s="1"/>
  <c r="CU170" i="46"/>
  <c r="AF170" i="46" s="1"/>
  <c r="CT170" i="46"/>
  <c r="AE170" i="46" s="1"/>
  <c r="CS170" i="46"/>
  <c r="AD170" i="46" s="1"/>
  <c r="CR170" i="46"/>
  <c r="AC170" i="46" s="1"/>
  <c r="CQ170" i="46"/>
  <c r="CP170" i="46"/>
  <c r="AA170" i="46" s="1"/>
  <c r="CO170" i="46"/>
  <c r="Z170" i="46" s="1"/>
  <c r="CN170" i="46"/>
  <c r="Y170" i="46" s="1"/>
  <c r="CM170" i="46"/>
  <c r="CL170" i="46"/>
  <c r="W170" i="46" s="1"/>
  <c r="CK170" i="46"/>
  <c r="CJ170" i="46"/>
  <c r="U170" i="46" s="1"/>
  <c r="CI170" i="46"/>
  <c r="CH170" i="46"/>
  <c r="S170" i="46" s="1"/>
  <c r="CG170" i="46"/>
  <c r="R170" i="46" s="1"/>
  <c r="CF170" i="46"/>
  <c r="Q170" i="46" s="1"/>
  <c r="CE170" i="46"/>
  <c r="P170" i="46" s="1"/>
  <c r="CD170" i="46"/>
  <c r="O170" i="46" s="1"/>
  <c r="CC170" i="46"/>
  <c r="N170" i="46" s="1"/>
  <c r="CB170" i="46"/>
  <c r="M170" i="46" s="1"/>
  <c r="CA170" i="46"/>
  <c r="L170" i="46" s="1"/>
  <c r="BZ170" i="46"/>
  <c r="K170" i="46" s="1"/>
  <c r="BY170" i="46"/>
  <c r="J170" i="46" s="1"/>
  <c r="BX170" i="46"/>
  <c r="BW170" i="46"/>
  <c r="H170" i="46" s="1"/>
  <c r="BV170" i="46"/>
  <c r="G170" i="46" s="1"/>
  <c r="BU170" i="46"/>
  <c r="F170" i="46" s="1"/>
  <c r="BT170" i="46"/>
  <c r="BS170" i="46"/>
  <c r="D170" i="46" s="1"/>
  <c r="BG170" i="46"/>
  <c r="B170" i="46"/>
  <c r="B170" i="44" s="1"/>
  <c r="A170" i="46"/>
  <c r="C170" i="46" s="1"/>
  <c r="C170" i="44" s="1"/>
  <c r="EF169" i="46"/>
  <c r="EE169" i="46"/>
  <c r="BP169" i="46" s="1"/>
  <c r="ED169" i="46"/>
  <c r="BO169" i="44" s="1"/>
  <c r="EC169" i="46"/>
  <c r="EB169" i="46"/>
  <c r="BM169" i="46" s="1"/>
  <c r="EA169" i="46"/>
  <c r="DZ169" i="46"/>
  <c r="BK169" i="46" s="1"/>
  <c r="DY169" i="46"/>
  <c r="DX169" i="46"/>
  <c r="DW169" i="46"/>
  <c r="BH169" i="46" s="1"/>
  <c r="DV169" i="46"/>
  <c r="BG169" i="46" s="1"/>
  <c r="DU169" i="46"/>
  <c r="BF169" i="46" s="1"/>
  <c r="DT169" i="46"/>
  <c r="DS169" i="46"/>
  <c r="DR169" i="46"/>
  <c r="DQ169" i="46"/>
  <c r="DP169" i="46"/>
  <c r="BA169" i="46" s="1"/>
  <c r="DO169" i="46"/>
  <c r="AZ169" i="46" s="1"/>
  <c r="DN169" i="46"/>
  <c r="AY169" i="46" s="1"/>
  <c r="DM169" i="46"/>
  <c r="AX169" i="46" s="1"/>
  <c r="DL169" i="46"/>
  <c r="AW169" i="46" s="1"/>
  <c r="DK169" i="46"/>
  <c r="DJ169" i="46"/>
  <c r="AU169" i="46" s="1"/>
  <c r="DI169" i="46"/>
  <c r="DH169" i="46"/>
  <c r="DG169" i="46"/>
  <c r="AR169" i="46" s="1"/>
  <c r="DF169" i="46"/>
  <c r="AQ169" i="46" s="1"/>
  <c r="DE169" i="46"/>
  <c r="AP169" i="46" s="1"/>
  <c r="DD169" i="46"/>
  <c r="AO169" i="46" s="1"/>
  <c r="DC169" i="46"/>
  <c r="DB169" i="46"/>
  <c r="AM169" i="46" s="1"/>
  <c r="DA169" i="46"/>
  <c r="AL169" i="46" s="1"/>
  <c r="CZ169" i="46"/>
  <c r="AK169" i="46" s="1"/>
  <c r="CY169" i="46"/>
  <c r="AJ169" i="46" s="1"/>
  <c r="CX169" i="46"/>
  <c r="AI169" i="46" s="1"/>
  <c r="CW169" i="46"/>
  <c r="CV169" i="46"/>
  <c r="AG169" i="46" s="1"/>
  <c r="CU169" i="46"/>
  <c r="CT169" i="46"/>
  <c r="AE169" i="46" s="1"/>
  <c r="CS169" i="46"/>
  <c r="AD169" i="46" s="1"/>
  <c r="CR169" i="46"/>
  <c r="CQ169" i="46"/>
  <c r="AB169" i="46" s="1"/>
  <c r="CP169" i="46"/>
  <c r="AA169" i="46" s="1"/>
  <c r="CO169" i="46"/>
  <c r="CN169" i="46"/>
  <c r="CM169" i="46"/>
  <c r="CL169" i="46"/>
  <c r="W169" i="46" s="1"/>
  <c r="CK169" i="46"/>
  <c r="CJ169" i="46"/>
  <c r="CI169" i="46"/>
  <c r="T169" i="46" s="1"/>
  <c r="CH169" i="46"/>
  <c r="CG169" i="46"/>
  <c r="R169" i="46" s="1"/>
  <c r="CF169" i="46"/>
  <c r="Q169" i="46" s="1"/>
  <c r="CE169" i="46"/>
  <c r="CD169" i="46"/>
  <c r="O169" i="46" s="1"/>
  <c r="CC169" i="46"/>
  <c r="N169" i="46" s="1"/>
  <c r="CB169" i="46"/>
  <c r="CA169" i="46"/>
  <c r="L169" i="46" s="1"/>
  <c r="BZ169" i="46"/>
  <c r="K169" i="46" s="1"/>
  <c r="BY169" i="46"/>
  <c r="J169" i="46" s="1"/>
  <c r="BX169" i="46"/>
  <c r="I169" i="46" s="1"/>
  <c r="BW169" i="46"/>
  <c r="BV169" i="46"/>
  <c r="G169" i="46" s="1"/>
  <c r="BU169" i="46"/>
  <c r="BT169" i="46"/>
  <c r="BS169" i="46"/>
  <c r="D169" i="46" s="1"/>
  <c r="BO169" i="46"/>
  <c r="B169" i="46"/>
  <c r="B169" i="44" s="1"/>
  <c r="A169" i="46"/>
  <c r="A169" i="44" s="1"/>
  <c r="EF168" i="46"/>
  <c r="BQ168" i="46" s="1"/>
  <c r="EE168" i="46"/>
  <c r="BP168" i="46" s="1"/>
  <c r="ED168" i="46"/>
  <c r="EC168" i="46"/>
  <c r="BN168" i="46" s="1"/>
  <c r="EB168" i="46"/>
  <c r="BM168" i="46" s="1"/>
  <c r="EA168" i="46"/>
  <c r="BL168" i="46" s="1"/>
  <c r="DZ168" i="46"/>
  <c r="BK168" i="46" s="1"/>
  <c r="DY168" i="46"/>
  <c r="BJ168" i="46" s="1"/>
  <c r="DX168" i="46"/>
  <c r="BI168" i="46" s="1"/>
  <c r="DW168" i="46"/>
  <c r="BH168" i="46" s="1"/>
  <c r="DV168" i="46"/>
  <c r="DU168" i="46"/>
  <c r="DT168" i="46"/>
  <c r="BE168" i="46" s="1"/>
  <c r="DS168" i="46"/>
  <c r="BD168" i="46" s="1"/>
  <c r="DR168" i="46"/>
  <c r="BC168" i="46" s="1"/>
  <c r="DQ168" i="46"/>
  <c r="BB168" i="46" s="1"/>
  <c r="DP168" i="46"/>
  <c r="BA168" i="46" s="1"/>
  <c r="DO168" i="46"/>
  <c r="DN168" i="46"/>
  <c r="DM168" i="46"/>
  <c r="AX168" i="46" s="1"/>
  <c r="DL168" i="46"/>
  <c r="AW168" i="46" s="1"/>
  <c r="DK168" i="46"/>
  <c r="AV168" i="46" s="1"/>
  <c r="DJ168" i="46"/>
  <c r="AU168" i="46" s="1"/>
  <c r="DI168" i="46"/>
  <c r="DH168" i="46"/>
  <c r="AS168" i="46" s="1"/>
  <c r="DG168" i="46"/>
  <c r="AR168" i="46" s="1"/>
  <c r="DF168" i="46"/>
  <c r="AQ168" i="46" s="1"/>
  <c r="DE168" i="46"/>
  <c r="DD168" i="46"/>
  <c r="AO168" i="46" s="1"/>
  <c r="DC168" i="46"/>
  <c r="AN168" i="46" s="1"/>
  <c r="DB168" i="46"/>
  <c r="AM168" i="46" s="1"/>
  <c r="DA168" i="46"/>
  <c r="AL168" i="46" s="1"/>
  <c r="CZ168" i="46"/>
  <c r="CY168" i="46"/>
  <c r="AJ168" i="46" s="1"/>
  <c r="CX168" i="46"/>
  <c r="AI168" i="46" s="1"/>
  <c r="CW168" i="46"/>
  <c r="AH168" i="46" s="1"/>
  <c r="CV168" i="46"/>
  <c r="AG168" i="46" s="1"/>
  <c r="CU168" i="46"/>
  <c r="AF168" i="46" s="1"/>
  <c r="CT168" i="46"/>
  <c r="AE168" i="46" s="1"/>
  <c r="CS168" i="46"/>
  <c r="CR168" i="46"/>
  <c r="AC168" i="46" s="1"/>
  <c r="CQ168" i="46"/>
  <c r="CP168" i="46"/>
  <c r="CO168" i="46"/>
  <c r="Z168" i="46" s="1"/>
  <c r="CN168" i="46"/>
  <c r="Y168" i="46" s="1"/>
  <c r="CM168" i="46"/>
  <c r="X168" i="46" s="1"/>
  <c r="CL168" i="46"/>
  <c r="W168" i="46" s="1"/>
  <c r="CK168" i="46"/>
  <c r="V168" i="46" s="1"/>
  <c r="CJ168" i="46"/>
  <c r="U168" i="46" s="1"/>
  <c r="CI168" i="46"/>
  <c r="T168" i="46" s="1"/>
  <c r="CH168" i="46"/>
  <c r="CG168" i="46"/>
  <c r="R168" i="46" s="1"/>
  <c r="CF168" i="46"/>
  <c r="Q168" i="46" s="1"/>
  <c r="CE168" i="46"/>
  <c r="P168" i="46" s="1"/>
  <c r="CD168" i="46"/>
  <c r="O168" i="46" s="1"/>
  <c r="CC168" i="46"/>
  <c r="CB168" i="46"/>
  <c r="M168" i="46" s="1"/>
  <c r="CA168" i="46"/>
  <c r="BZ168" i="46"/>
  <c r="K168" i="46" s="1"/>
  <c r="BY168" i="46"/>
  <c r="J168" i="46" s="1"/>
  <c r="BX168" i="46"/>
  <c r="I168" i="46" s="1"/>
  <c r="BW168" i="46"/>
  <c r="H168" i="46" s="1"/>
  <c r="BV168" i="46"/>
  <c r="G168" i="46" s="1"/>
  <c r="BU168" i="46"/>
  <c r="F168" i="46" s="1"/>
  <c r="BT168" i="46"/>
  <c r="E168" i="46" s="1"/>
  <c r="BS168" i="46"/>
  <c r="B168" i="46"/>
  <c r="B168" i="44" s="1"/>
  <c r="A168" i="46"/>
  <c r="C168" i="46" s="1"/>
  <c r="C168" i="44" s="1"/>
  <c r="EF167" i="46"/>
  <c r="BQ167" i="46" s="1"/>
  <c r="EE167" i="46"/>
  <c r="ED167" i="46"/>
  <c r="BO167" i="44" s="1"/>
  <c r="EC167" i="46"/>
  <c r="EB167" i="46"/>
  <c r="BM167" i="46" s="1"/>
  <c r="EA167" i="46"/>
  <c r="BL167" i="46" s="1"/>
  <c r="DZ167" i="46"/>
  <c r="DY167" i="46"/>
  <c r="DX167" i="46"/>
  <c r="BI167" i="46" s="1"/>
  <c r="DW167" i="46"/>
  <c r="BH167" i="46" s="1"/>
  <c r="DV167" i="46"/>
  <c r="BG167" i="46" s="1"/>
  <c r="DU167" i="46"/>
  <c r="BF167" i="46" s="1"/>
  <c r="DT167" i="46"/>
  <c r="BE167" i="46" s="1"/>
  <c r="DS167" i="46"/>
  <c r="BD167" i="46" s="1"/>
  <c r="DR167" i="46"/>
  <c r="BC167" i="46" s="1"/>
  <c r="DQ167" i="46"/>
  <c r="BB167" i="46" s="1"/>
  <c r="DP167" i="46"/>
  <c r="BA167" i="46" s="1"/>
  <c r="DO167" i="46"/>
  <c r="AZ167" i="46" s="1"/>
  <c r="DN167" i="46"/>
  <c r="DM167" i="46"/>
  <c r="AX167" i="46" s="1"/>
  <c r="DL167" i="46"/>
  <c r="AW167" i="46" s="1"/>
  <c r="DK167" i="46"/>
  <c r="AV167" i="46" s="1"/>
  <c r="DJ167" i="46"/>
  <c r="AU167" i="46" s="1"/>
  <c r="DI167" i="46"/>
  <c r="AT167" i="46" s="1"/>
  <c r="DH167" i="46"/>
  <c r="AS167" i="46" s="1"/>
  <c r="DG167" i="46"/>
  <c r="AR167" i="46" s="1"/>
  <c r="DF167" i="46"/>
  <c r="AQ167" i="46" s="1"/>
  <c r="DE167" i="46"/>
  <c r="AP167" i="46" s="1"/>
  <c r="DD167" i="46"/>
  <c r="AO167" i="46" s="1"/>
  <c r="DC167" i="46"/>
  <c r="AN167" i="46" s="1"/>
  <c r="DB167" i="46"/>
  <c r="DA167" i="46"/>
  <c r="AL167" i="46" s="1"/>
  <c r="CZ167" i="46"/>
  <c r="AK167" i="46" s="1"/>
  <c r="CY167" i="46"/>
  <c r="AJ167" i="46" s="1"/>
  <c r="CX167" i="46"/>
  <c r="CW167" i="46"/>
  <c r="AH167" i="46" s="1"/>
  <c r="CV167" i="46"/>
  <c r="AG167" i="46" s="1"/>
  <c r="CU167" i="46"/>
  <c r="CT167" i="46"/>
  <c r="AE167" i="46" s="1"/>
  <c r="CS167" i="46"/>
  <c r="AD167" i="46" s="1"/>
  <c r="CR167" i="46"/>
  <c r="AC167" i="46" s="1"/>
  <c r="CQ167" i="46"/>
  <c r="AB167" i="46" s="1"/>
  <c r="CP167" i="46"/>
  <c r="CO167" i="46"/>
  <c r="CN167" i="46"/>
  <c r="Y167" i="46" s="1"/>
  <c r="CM167" i="46"/>
  <c r="CL167" i="46"/>
  <c r="W167" i="46" s="1"/>
  <c r="CK167" i="46"/>
  <c r="V167" i="46" s="1"/>
  <c r="CJ167" i="46"/>
  <c r="U167" i="46" s="1"/>
  <c r="CI167" i="46"/>
  <c r="T167" i="46" s="1"/>
  <c r="CH167" i="46"/>
  <c r="S167" i="46" s="1"/>
  <c r="CG167" i="46"/>
  <c r="R167" i="46" s="1"/>
  <c r="CF167" i="46"/>
  <c r="Q167" i="46" s="1"/>
  <c r="CE167" i="46"/>
  <c r="P167" i="46" s="1"/>
  <c r="CD167" i="46"/>
  <c r="O167" i="46" s="1"/>
  <c r="CC167" i="46"/>
  <c r="N167" i="46" s="1"/>
  <c r="CB167" i="46"/>
  <c r="M167" i="46" s="1"/>
  <c r="CA167" i="46"/>
  <c r="L167" i="46" s="1"/>
  <c r="BZ167" i="46"/>
  <c r="K167" i="46" s="1"/>
  <c r="BY167" i="46"/>
  <c r="J167" i="46" s="1"/>
  <c r="BX167" i="46"/>
  <c r="I167" i="46" s="1"/>
  <c r="BW167" i="46"/>
  <c r="H167" i="46" s="1"/>
  <c r="BV167" i="46"/>
  <c r="BU167" i="46"/>
  <c r="BT167" i="46"/>
  <c r="E167" i="46" s="1"/>
  <c r="BS167" i="46"/>
  <c r="D167" i="46" s="1"/>
  <c r="BO167" i="46"/>
  <c r="BN167" i="46"/>
  <c r="B167" i="46"/>
  <c r="B167" i="44" s="1"/>
  <c r="A167" i="46"/>
  <c r="A167" i="44" s="1"/>
  <c r="EF166" i="46"/>
  <c r="EE166" i="46"/>
  <c r="BP166" i="46" s="1"/>
  <c r="ED166" i="46"/>
  <c r="BO166" i="44" s="1"/>
  <c r="EC166" i="46"/>
  <c r="BN166" i="46" s="1"/>
  <c r="EB166" i="46"/>
  <c r="BM166" i="46" s="1"/>
  <c r="EA166" i="46"/>
  <c r="DZ166" i="46"/>
  <c r="DY166" i="46"/>
  <c r="BJ166" i="46" s="1"/>
  <c r="DX166" i="46"/>
  <c r="DW166" i="46"/>
  <c r="BH166" i="46" s="1"/>
  <c r="DV166" i="46"/>
  <c r="BG166" i="46" s="1"/>
  <c r="DU166" i="46"/>
  <c r="BF166" i="46" s="1"/>
  <c r="DT166" i="46"/>
  <c r="DS166" i="46"/>
  <c r="BD166" i="46" s="1"/>
  <c r="DR166" i="46"/>
  <c r="DQ166" i="46"/>
  <c r="BB166" i="46" s="1"/>
  <c r="DP166" i="46"/>
  <c r="DO166" i="46"/>
  <c r="AZ166" i="46" s="1"/>
  <c r="DN166" i="46"/>
  <c r="AY166" i="46" s="1"/>
  <c r="DM166" i="46"/>
  <c r="AX166" i="46" s="1"/>
  <c r="DL166" i="46"/>
  <c r="AW166" i="46" s="1"/>
  <c r="DK166" i="46"/>
  <c r="AV166" i="46" s="1"/>
  <c r="DJ166" i="46"/>
  <c r="DI166" i="46"/>
  <c r="AT166" i="46" s="1"/>
  <c r="DH166" i="46"/>
  <c r="AS166" i="46" s="1"/>
  <c r="DG166" i="46"/>
  <c r="DF166" i="46"/>
  <c r="AQ166" i="46" s="1"/>
  <c r="DE166" i="46"/>
  <c r="AP166" i="46" s="1"/>
  <c r="DD166" i="46"/>
  <c r="DC166" i="46"/>
  <c r="DB166" i="46"/>
  <c r="DA166" i="46"/>
  <c r="AL166" i="46" s="1"/>
  <c r="CZ166" i="46"/>
  <c r="AK166" i="46" s="1"/>
  <c r="CY166" i="46"/>
  <c r="AJ166" i="46" s="1"/>
  <c r="CX166" i="46"/>
  <c r="AI166" i="46" s="1"/>
  <c r="CW166" i="46"/>
  <c r="AH166" i="46" s="1"/>
  <c r="CV166" i="46"/>
  <c r="CU166" i="46"/>
  <c r="CT166" i="46"/>
  <c r="CS166" i="46"/>
  <c r="AD166" i="46" s="1"/>
  <c r="CR166" i="46"/>
  <c r="AC166" i="46" s="1"/>
  <c r="CQ166" i="46"/>
  <c r="CP166" i="46"/>
  <c r="AA166" i="46" s="1"/>
  <c r="CO166" i="46"/>
  <c r="Z166" i="46" s="1"/>
  <c r="CN166" i="46"/>
  <c r="CM166" i="46"/>
  <c r="X166" i="46" s="1"/>
  <c r="CL166" i="46"/>
  <c r="CK166" i="46"/>
  <c r="V166" i="46" s="1"/>
  <c r="CJ166" i="46"/>
  <c r="U166" i="46" s="1"/>
  <c r="CI166" i="46"/>
  <c r="T166" i="46" s="1"/>
  <c r="CH166" i="46"/>
  <c r="S166" i="46" s="1"/>
  <c r="CG166" i="46"/>
  <c r="R166" i="46" s="1"/>
  <c r="CF166" i="46"/>
  <c r="CE166" i="46"/>
  <c r="P166" i="46" s="1"/>
  <c r="CD166" i="46"/>
  <c r="CC166" i="46"/>
  <c r="CB166" i="46"/>
  <c r="M166" i="46" s="1"/>
  <c r="CA166" i="46"/>
  <c r="L166" i="46" s="1"/>
  <c r="BZ166" i="46"/>
  <c r="K166" i="46" s="1"/>
  <c r="BY166" i="46"/>
  <c r="J166" i="46" s="1"/>
  <c r="BX166" i="46"/>
  <c r="BW166" i="46"/>
  <c r="BV166" i="46"/>
  <c r="BU166" i="46"/>
  <c r="F166" i="46" s="1"/>
  <c r="BT166" i="46"/>
  <c r="BS166" i="46"/>
  <c r="D166" i="46" s="1"/>
  <c r="BO166" i="46"/>
  <c r="B166" i="46"/>
  <c r="B166" i="44" s="1"/>
  <c r="A166" i="46"/>
  <c r="C166" i="46" s="1"/>
  <c r="C166" i="44" s="1"/>
  <c r="EF165" i="46"/>
  <c r="EE165" i="46"/>
  <c r="ED165" i="46"/>
  <c r="BO165" i="46" s="1"/>
  <c r="EC165" i="46"/>
  <c r="EB165" i="46"/>
  <c r="BM165" i="44" s="1"/>
  <c r="EA165" i="46"/>
  <c r="BL165" i="46" s="1"/>
  <c r="DZ165" i="46"/>
  <c r="DY165" i="46"/>
  <c r="DX165" i="46"/>
  <c r="BI165" i="46" s="1"/>
  <c r="DW165" i="46"/>
  <c r="BH165" i="46" s="1"/>
  <c r="DV165" i="46"/>
  <c r="BG165" i="46" s="1"/>
  <c r="DU165" i="46"/>
  <c r="BF165" i="46" s="1"/>
  <c r="DT165" i="46"/>
  <c r="BE165" i="46" s="1"/>
  <c r="DS165" i="46"/>
  <c r="BD165" i="46" s="1"/>
  <c r="DR165" i="46"/>
  <c r="DQ165" i="46"/>
  <c r="DP165" i="46"/>
  <c r="DO165" i="46"/>
  <c r="AZ165" i="46" s="1"/>
  <c r="DN165" i="46"/>
  <c r="AY165" i="46" s="1"/>
  <c r="DM165" i="46"/>
  <c r="DL165" i="46"/>
  <c r="AW165" i="46" s="1"/>
  <c r="DK165" i="46"/>
  <c r="AV165" i="46" s="1"/>
  <c r="DJ165" i="46"/>
  <c r="DI165" i="46"/>
  <c r="DH165" i="46"/>
  <c r="AS165" i="46" s="1"/>
  <c r="DG165" i="46"/>
  <c r="AR165" i="46" s="1"/>
  <c r="DF165" i="46"/>
  <c r="AQ165" i="46" s="1"/>
  <c r="DE165" i="46"/>
  <c r="DD165" i="46"/>
  <c r="AO165" i="46" s="1"/>
  <c r="DC165" i="46"/>
  <c r="AN165" i="46" s="1"/>
  <c r="DB165" i="46"/>
  <c r="DA165" i="46"/>
  <c r="AL165" i="46" s="1"/>
  <c r="CZ165" i="46"/>
  <c r="CY165" i="46"/>
  <c r="CX165" i="46"/>
  <c r="AI165" i="46" s="1"/>
  <c r="CW165" i="46"/>
  <c r="CV165" i="46"/>
  <c r="AG165" i="46" s="1"/>
  <c r="CU165" i="46"/>
  <c r="AF165" i="46" s="1"/>
  <c r="CT165" i="46"/>
  <c r="CS165" i="46"/>
  <c r="AD165" i="46" s="1"/>
  <c r="CR165" i="46"/>
  <c r="AC165" i="46" s="1"/>
  <c r="CQ165" i="46"/>
  <c r="AB165" i="46" s="1"/>
  <c r="CP165" i="46"/>
  <c r="AA165" i="46" s="1"/>
  <c r="CO165" i="46"/>
  <c r="Z165" i="46" s="1"/>
  <c r="CN165" i="46"/>
  <c r="Y165" i="46" s="1"/>
  <c r="CM165" i="46"/>
  <c r="X165" i="46" s="1"/>
  <c r="CL165" i="46"/>
  <c r="CK165" i="46"/>
  <c r="V165" i="46" s="1"/>
  <c r="CJ165" i="46"/>
  <c r="U165" i="46" s="1"/>
  <c r="CI165" i="46"/>
  <c r="T165" i="46" s="1"/>
  <c r="CH165" i="46"/>
  <c r="CG165" i="46"/>
  <c r="CF165" i="46"/>
  <c r="Q165" i="46" s="1"/>
  <c r="CE165" i="46"/>
  <c r="P165" i="46" s="1"/>
  <c r="CD165" i="46"/>
  <c r="CC165" i="46"/>
  <c r="N165" i="46" s="1"/>
  <c r="CB165" i="46"/>
  <c r="M165" i="46" s="1"/>
  <c r="CA165" i="46"/>
  <c r="BZ165" i="46"/>
  <c r="K165" i="46" s="1"/>
  <c r="BY165" i="46"/>
  <c r="J165" i="46" s="1"/>
  <c r="BX165" i="46"/>
  <c r="BW165" i="46"/>
  <c r="H165" i="46" s="1"/>
  <c r="BV165" i="46"/>
  <c r="BU165" i="46"/>
  <c r="BT165" i="46"/>
  <c r="BS165" i="46"/>
  <c r="D165" i="46" s="1"/>
  <c r="B165" i="46"/>
  <c r="B165" i="44" s="1"/>
  <c r="A165" i="46"/>
  <c r="A165" i="44" s="1"/>
  <c r="EF164" i="46"/>
  <c r="BQ164" i="46" s="1"/>
  <c r="EE164" i="46"/>
  <c r="BP164" i="46" s="1"/>
  <c r="ED164" i="46"/>
  <c r="EC164" i="46"/>
  <c r="BN164" i="46" s="1"/>
  <c r="EB164" i="46"/>
  <c r="BM164" i="46" s="1"/>
  <c r="EA164" i="46"/>
  <c r="DZ164" i="46"/>
  <c r="BK164" i="46" s="1"/>
  <c r="DY164" i="46"/>
  <c r="BJ164" i="46" s="1"/>
  <c r="DX164" i="46"/>
  <c r="BI164" i="46" s="1"/>
  <c r="DW164" i="46"/>
  <c r="BH164" i="46" s="1"/>
  <c r="DV164" i="46"/>
  <c r="BG164" i="46" s="1"/>
  <c r="DU164" i="46"/>
  <c r="BF164" i="46" s="1"/>
  <c r="DT164" i="46"/>
  <c r="DS164" i="46"/>
  <c r="DR164" i="46"/>
  <c r="BC164" i="46" s="1"/>
  <c r="DQ164" i="46"/>
  <c r="BB164" i="46" s="1"/>
  <c r="DP164" i="46"/>
  <c r="BA164" i="46" s="1"/>
  <c r="DO164" i="46"/>
  <c r="AZ164" i="46" s="1"/>
  <c r="DN164" i="46"/>
  <c r="AY164" i="46" s="1"/>
  <c r="DM164" i="46"/>
  <c r="AX164" i="46" s="1"/>
  <c r="DL164" i="46"/>
  <c r="DK164" i="46"/>
  <c r="AV164" i="46" s="1"/>
  <c r="DJ164" i="46"/>
  <c r="DI164" i="46"/>
  <c r="AT164" i="46" s="1"/>
  <c r="DH164" i="46"/>
  <c r="AS164" i="46" s="1"/>
  <c r="DG164" i="46"/>
  <c r="AR164" i="46" s="1"/>
  <c r="DF164" i="46"/>
  <c r="AQ164" i="46" s="1"/>
  <c r="DE164" i="46"/>
  <c r="DD164" i="46"/>
  <c r="DC164" i="46"/>
  <c r="AN164" i="46" s="1"/>
  <c r="DB164" i="46"/>
  <c r="AM164" i="46" s="1"/>
  <c r="DA164" i="46"/>
  <c r="AL164" i="46" s="1"/>
  <c r="CZ164" i="46"/>
  <c r="AK164" i="46" s="1"/>
  <c r="CY164" i="46"/>
  <c r="AJ164" i="46" s="1"/>
  <c r="CX164" i="46"/>
  <c r="AI164" i="46" s="1"/>
  <c r="CW164" i="46"/>
  <c r="AH164" i="46" s="1"/>
  <c r="CV164" i="46"/>
  <c r="CU164" i="46"/>
  <c r="AF164" i="46" s="1"/>
  <c r="CT164" i="46"/>
  <c r="AE164" i="46" s="1"/>
  <c r="CS164" i="46"/>
  <c r="CR164" i="46"/>
  <c r="AC164" i="46" s="1"/>
  <c r="CQ164" i="46"/>
  <c r="AB164" i="46" s="1"/>
  <c r="CP164" i="46"/>
  <c r="AA164" i="46" s="1"/>
  <c r="CO164" i="46"/>
  <c r="Z164" i="46" s="1"/>
  <c r="CN164" i="46"/>
  <c r="Y164" i="46" s="1"/>
  <c r="CM164" i="46"/>
  <c r="CL164" i="46"/>
  <c r="W164" i="46" s="1"/>
  <c r="CK164" i="46"/>
  <c r="CJ164" i="46"/>
  <c r="U164" i="46" s="1"/>
  <c r="CI164" i="46"/>
  <c r="T164" i="46" s="1"/>
  <c r="CH164" i="46"/>
  <c r="S164" i="46" s="1"/>
  <c r="CG164" i="46"/>
  <c r="R164" i="46" s="1"/>
  <c r="CF164" i="46"/>
  <c r="CE164" i="46"/>
  <c r="P164" i="46" s="1"/>
  <c r="CD164" i="46"/>
  <c r="O164" i="46" s="1"/>
  <c r="CC164" i="46"/>
  <c r="N164" i="46" s="1"/>
  <c r="CB164" i="46"/>
  <c r="M164" i="46" s="1"/>
  <c r="CA164" i="46"/>
  <c r="L164" i="46" s="1"/>
  <c r="BZ164" i="46"/>
  <c r="K164" i="46" s="1"/>
  <c r="BY164" i="46"/>
  <c r="J164" i="46" s="1"/>
  <c r="BX164" i="46"/>
  <c r="BW164" i="46"/>
  <c r="BV164" i="46"/>
  <c r="G164" i="46" s="1"/>
  <c r="BU164" i="46"/>
  <c r="F164" i="46" s="1"/>
  <c r="BT164" i="46"/>
  <c r="E164" i="46" s="1"/>
  <c r="BS164" i="46"/>
  <c r="D164" i="46" s="1"/>
  <c r="B164" i="46"/>
  <c r="B164" i="44" s="1"/>
  <c r="A164" i="46"/>
  <c r="C164" i="46" s="1"/>
  <c r="C164" i="44" s="1"/>
  <c r="EF163" i="46"/>
  <c r="EE163" i="46"/>
  <c r="ED163" i="46"/>
  <c r="BO163" i="46" s="1"/>
  <c r="EC163" i="46"/>
  <c r="EB163" i="46"/>
  <c r="EA163" i="46"/>
  <c r="BL163" i="46" s="1"/>
  <c r="DZ163" i="46"/>
  <c r="BK163" i="46" s="1"/>
  <c r="DY163" i="46"/>
  <c r="BJ163" i="46" s="1"/>
  <c r="DX163" i="46"/>
  <c r="BI163" i="46" s="1"/>
  <c r="DW163" i="46"/>
  <c r="BH163" i="46" s="1"/>
  <c r="DV163" i="46"/>
  <c r="DU163" i="46"/>
  <c r="DT163" i="46"/>
  <c r="BE163" i="46" s="1"/>
  <c r="DS163" i="46"/>
  <c r="DR163" i="46"/>
  <c r="BC163" i="46" s="1"/>
  <c r="DQ163" i="46"/>
  <c r="DP163" i="46"/>
  <c r="DO163" i="46"/>
  <c r="DN163" i="46"/>
  <c r="AY163" i="46" s="1"/>
  <c r="DM163" i="46"/>
  <c r="DL163" i="46"/>
  <c r="AW163" i="46" s="1"/>
  <c r="DK163" i="46"/>
  <c r="AV163" i="46" s="1"/>
  <c r="DJ163" i="46"/>
  <c r="AU163" i="46" s="1"/>
  <c r="DI163" i="46"/>
  <c r="AT163" i="46" s="1"/>
  <c r="DH163" i="46"/>
  <c r="AS163" i="46" s="1"/>
  <c r="DG163" i="46"/>
  <c r="AR163" i="46" s="1"/>
  <c r="DF163" i="46"/>
  <c r="DE163" i="46"/>
  <c r="DD163" i="46"/>
  <c r="AO163" i="46" s="1"/>
  <c r="DC163" i="46"/>
  <c r="AN163" i="46" s="1"/>
  <c r="DB163" i="46"/>
  <c r="AM163" i="46" s="1"/>
  <c r="DA163" i="46"/>
  <c r="AL163" i="46" s="1"/>
  <c r="CZ163" i="46"/>
  <c r="CY163" i="46"/>
  <c r="CX163" i="46"/>
  <c r="AI163" i="46" s="1"/>
  <c r="CW163" i="46"/>
  <c r="CV163" i="46"/>
  <c r="AG163" i="46" s="1"/>
  <c r="CU163" i="46"/>
  <c r="AF163" i="46" s="1"/>
  <c r="CT163" i="46"/>
  <c r="CS163" i="46"/>
  <c r="AD163" i="46" s="1"/>
  <c r="CR163" i="46"/>
  <c r="AC163" i="46" s="1"/>
  <c r="CQ163" i="46"/>
  <c r="AB163" i="46" s="1"/>
  <c r="CP163" i="46"/>
  <c r="AA163" i="46" s="1"/>
  <c r="CO163" i="46"/>
  <c r="CN163" i="46"/>
  <c r="Y163" i="46" s="1"/>
  <c r="CM163" i="46"/>
  <c r="X163" i="46" s="1"/>
  <c r="CL163" i="46"/>
  <c r="W163" i="46" s="1"/>
  <c r="CK163" i="46"/>
  <c r="V163" i="46" s="1"/>
  <c r="CJ163" i="46"/>
  <c r="CI163" i="46"/>
  <c r="CH163" i="46"/>
  <c r="S163" i="46" s="1"/>
  <c r="CG163" i="46"/>
  <c r="CF163" i="46"/>
  <c r="Q163" i="46" s="1"/>
  <c r="CE163" i="46"/>
  <c r="CD163" i="46"/>
  <c r="CC163" i="46"/>
  <c r="CB163" i="46"/>
  <c r="CA163" i="46"/>
  <c r="L163" i="46" s="1"/>
  <c r="BZ163" i="46"/>
  <c r="K163" i="46" s="1"/>
  <c r="BY163" i="46"/>
  <c r="BX163" i="46"/>
  <c r="BW163" i="46"/>
  <c r="H163" i="46" s="1"/>
  <c r="BV163" i="46"/>
  <c r="G163" i="46" s="1"/>
  <c r="BU163" i="46"/>
  <c r="F163" i="46" s="1"/>
  <c r="BT163" i="46"/>
  <c r="BS163" i="46"/>
  <c r="D163" i="46" s="1"/>
  <c r="B163" i="46"/>
  <c r="B163" i="44" s="1"/>
  <c r="A163" i="46"/>
  <c r="A163" i="44" s="1"/>
  <c r="EF162" i="46"/>
  <c r="BQ162" i="46" s="1"/>
  <c r="EE162" i="46"/>
  <c r="BP162" i="46" s="1"/>
  <c r="ED162" i="46"/>
  <c r="BO162" i="46" s="1"/>
  <c r="EC162" i="46"/>
  <c r="BN162" i="46" s="1"/>
  <c r="EB162" i="46"/>
  <c r="BM162" i="46" s="1"/>
  <c r="EA162" i="46"/>
  <c r="BL162" i="46" s="1"/>
  <c r="DZ162" i="46"/>
  <c r="DY162" i="46"/>
  <c r="BJ162" i="46" s="1"/>
  <c r="DX162" i="46"/>
  <c r="BI162" i="46" s="1"/>
  <c r="DW162" i="46"/>
  <c r="BH162" i="46" s="1"/>
  <c r="DV162" i="46"/>
  <c r="BG162" i="46" s="1"/>
  <c r="DU162" i="46"/>
  <c r="BF162" i="46" s="1"/>
  <c r="DT162" i="46"/>
  <c r="BE162" i="46" s="1"/>
  <c r="DS162" i="46"/>
  <c r="BD162" i="46" s="1"/>
  <c r="DR162" i="46"/>
  <c r="BC162" i="46" s="1"/>
  <c r="DQ162" i="46"/>
  <c r="DP162" i="46"/>
  <c r="BA162" i="46" s="1"/>
  <c r="DO162" i="46"/>
  <c r="AZ162" i="46" s="1"/>
  <c r="DN162" i="46"/>
  <c r="AY162" i="46" s="1"/>
  <c r="DM162" i="46"/>
  <c r="DL162" i="46"/>
  <c r="AW162" i="46" s="1"/>
  <c r="DK162" i="46"/>
  <c r="DJ162" i="46"/>
  <c r="DI162" i="46"/>
  <c r="AT162" i="46" s="1"/>
  <c r="DH162" i="46"/>
  <c r="AS162" i="46" s="1"/>
  <c r="DG162" i="46"/>
  <c r="DF162" i="46"/>
  <c r="AQ162" i="46" s="1"/>
  <c r="DE162" i="46"/>
  <c r="AP162" i="46" s="1"/>
  <c r="DD162" i="46"/>
  <c r="DC162" i="46"/>
  <c r="DB162" i="46"/>
  <c r="AM162" i="46" s="1"/>
  <c r="DA162" i="46"/>
  <c r="AL162" i="46" s="1"/>
  <c r="CZ162" i="46"/>
  <c r="AK162" i="46" s="1"/>
  <c r="CY162" i="46"/>
  <c r="AJ162" i="46" s="1"/>
  <c r="CX162" i="46"/>
  <c r="AI162" i="46" s="1"/>
  <c r="CW162" i="46"/>
  <c r="AH162" i="46" s="1"/>
  <c r="CV162" i="46"/>
  <c r="AG162" i="46" s="1"/>
  <c r="CU162" i="46"/>
  <c r="AF162" i="46" s="1"/>
  <c r="CT162" i="46"/>
  <c r="AE162" i="46" s="1"/>
  <c r="CS162" i="46"/>
  <c r="CR162" i="46"/>
  <c r="AC162" i="46" s="1"/>
  <c r="CQ162" i="46"/>
  <c r="AB162" i="46" s="1"/>
  <c r="CP162" i="46"/>
  <c r="AA162" i="46" s="1"/>
  <c r="CO162" i="46"/>
  <c r="CN162" i="46"/>
  <c r="Y162" i="46" s="1"/>
  <c r="CM162" i="46"/>
  <c r="CL162" i="46"/>
  <c r="W162" i="46" s="1"/>
  <c r="CK162" i="46"/>
  <c r="V162" i="46" s="1"/>
  <c r="CJ162" i="46"/>
  <c r="U162" i="46" s="1"/>
  <c r="CI162" i="46"/>
  <c r="CH162" i="46"/>
  <c r="S162" i="46" s="1"/>
  <c r="CG162" i="46"/>
  <c r="R162" i="46" s="1"/>
  <c r="CF162" i="46"/>
  <c r="Q162" i="46" s="1"/>
  <c r="CE162" i="46"/>
  <c r="P162" i="46" s="1"/>
  <c r="CD162" i="46"/>
  <c r="O162" i="46" s="1"/>
  <c r="CC162" i="46"/>
  <c r="N162" i="46" s="1"/>
  <c r="CB162" i="46"/>
  <c r="M162" i="46" s="1"/>
  <c r="CA162" i="46"/>
  <c r="L162" i="46" s="1"/>
  <c r="BZ162" i="46"/>
  <c r="K162" i="46" s="1"/>
  <c r="BY162" i="46"/>
  <c r="BX162" i="46"/>
  <c r="I162" i="46" s="1"/>
  <c r="BW162" i="46"/>
  <c r="H162" i="46" s="1"/>
  <c r="BV162" i="46"/>
  <c r="G162" i="46" s="1"/>
  <c r="BU162" i="46"/>
  <c r="F162" i="46" s="1"/>
  <c r="BT162" i="46"/>
  <c r="E162" i="46" s="1"/>
  <c r="BS162" i="46"/>
  <c r="B162" i="46"/>
  <c r="B162" i="44" s="1"/>
  <c r="A162" i="46"/>
  <c r="C162" i="46" s="1"/>
  <c r="C162" i="44" s="1"/>
  <c r="EF161" i="46"/>
  <c r="BQ161" i="46" s="1"/>
  <c r="EE161" i="46"/>
  <c r="ED161" i="46"/>
  <c r="BO161" i="44" s="1"/>
  <c r="EC161" i="46"/>
  <c r="BN161" i="44" s="1"/>
  <c r="EB161" i="46"/>
  <c r="BM161" i="46" s="1"/>
  <c r="EA161" i="46"/>
  <c r="BL161" i="46" s="1"/>
  <c r="DZ161" i="46"/>
  <c r="DY161" i="46"/>
  <c r="DX161" i="46"/>
  <c r="BI161" i="46" s="1"/>
  <c r="DW161" i="46"/>
  <c r="DV161" i="46"/>
  <c r="BG161" i="46" s="1"/>
  <c r="DU161" i="46"/>
  <c r="BF161" i="46" s="1"/>
  <c r="DT161" i="46"/>
  <c r="BE161" i="46" s="1"/>
  <c r="DS161" i="46"/>
  <c r="BD161" i="46" s="1"/>
  <c r="DR161" i="46"/>
  <c r="DQ161" i="46"/>
  <c r="BB161" i="46" s="1"/>
  <c r="DP161" i="46"/>
  <c r="BA161" i="46" s="1"/>
  <c r="DO161" i="46"/>
  <c r="AZ161" i="46" s="1"/>
  <c r="DN161" i="46"/>
  <c r="DM161" i="46"/>
  <c r="DL161" i="46"/>
  <c r="AW161" i="46" s="1"/>
  <c r="DK161" i="46"/>
  <c r="AV161" i="46" s="1"/>
  <c r="DJ161" i="46"/>
  <c r="AU161" i="46" s="1"/>
  <c r="DI161" i="46"/>
  <c r="AT161" i="46" s="1"/>
  <c r="DH161" i="46"/>
  <c r="AS161" i="46" s="1"/>
  <c r="DG161" i="46"/>
  <c r="AR161" i="46" s="1"/>
  <c r="DF161" i="46"/>
  <c r="AQ161" i="46" s="1"/>
  <c r="DE161" i="46"/>
  <c r="DD161" i="46"/>
  <c r="AO161" i="46" s="1"/>
  <c r="DC161" i="46"/>
  <c r="AN161" i="46" s="1"/>
  <c r="DB161" i="46"/>
  <c r="AM161" i="46" s="1"/>
  <c r="DA161" i="46"/>
  <c r="AL161" i="46" s="1"/>
  <c r="CZ161" i="46"/>
  <c r="AK161" i="46" s="1"/>
  <c r="CY161" i="46"/>
  <c r="AJ161" i="46" s="1"/>
  <c r="CX161" i="46"/>
  <c r="CW161" i="46"/>
  <c r="CV161" i="46"/>
  <c r="AG161" i="46" s="1"/>
  <c r="CU161" i="46"/>
  <c r="AF161" i="46" s="1"/>
  <c r="CT161" i="46"/>
  <c r="CS161" i="46"/>
  <c r="CR161" i="46"/>
  <c r="CQ161" i="46"/>
  <c r="CP161" i="46"/>
  <c r="AA161" i="46" s="1"/>
  <c r="CO161" i="46"/>
  <c r="CN161" i="46"/>
  <c r="Y161" i="46" s="1"/>
  <c r="CM161" i="46"/>
  <c r="X161" i="46" s="1"/>
  <c r="CL161" i="46"/>
  <c r="W161" i="46" s="1"/>
  <c r="CK161" i="46"/>
  <c r="V161" i="46" s="1"/>
  <c r="CJ161" i="46"/>
  <c r="CI161" i="46"/>
  <c r="T161" i="46" s="1"/>
  <c r="CH161" i="46"/>
  <c r="S161" i="46" s="1"/>
  <c r="CG161" i="46"/>
  <c r="R161" i="46" s="1"/>
  <c r="CF161" i="46"/>
  <c r="Q161" i="46" s="1"/>
  <c r="CE161" i="46"/>
  <c r="P161" i="46" s="1"/>
  <c r="CD161" i="46"/>
  <c r="O161" i="46" s="1"/>
  <c r="CC161" i="46"/>
  <c r="N161" i="46" s="1"/>
  <c r="CB161" i="46"/>
  <c r="CA161" i="46"/>
  <c r="L161" i="46" s="1"/>
  <c r="BZ161" i="46"/>
  <c r="K161" i="46" s="1"/>
  <c r="BY161" i="46"/>
  <c r="BX161" i="46"/>
  <c r="I161" i="46" s="1"/>
  <c r="BW161" i="46"/>
  <c r="H161" i="46" s="1"/>
  <c r="BV161" i="46"/>
  <c r="G161" i="46" s="1"/>
  <c r="BU161" i="46"/>
  <c r="F161" i="46" s="1"/>
  <c r="BT161" i="46"/>
  <c r="E161" i="46" s="1"/>
  <c r="BS161" i="46"/>
  <c r="D161" i="46" s="1"/>
  <c r="BO161" i="46"/>
  <c r="BN161" i="46"/>
  <c r="B161" i="46"/>
  <c r="B161" i="44" s="1"/>
  <c r="A161" i="46"/>
  <c r="EF160" i="46"/>
  <c r="BQ160" i="46" s="1"/>
  <c r="EE160" i="46"/>
  <c r="ED160" i="46"/>
  <c r="BO160" i="46" s="1"/>
  <c r="EC160" i="46"/>
  <c r="BN160" i="46" s="1"/>
  <c r="EB160" i="46"/>
  <c r="BM160" i="46" s="1"/>
  <c r="EA160" i="46"/>
  <c r="DZ160" i="46"/>
  <c r="BK160" i="46" s="1"/>
  <c r="DY160" i="46"/>
  <c r="BJ160" i="46" s="1"/>
  <c r="DX160" i="46"/>
  <c r="BI160" i="46" s="1"/>
  <c r="DW160" i="46"/>
  <c r="BH160" i="46" s="1"/>
  <c r="DV160" i="46"/>
  <c r="BG160" i="46" s="1"/>
  <c r="DU160" i="46"/>
  <c r="BF160" i="46" s="1"/>
  <c r="DT160" i="46"/>
  <c r="BE160" i="46" s="1"/>
  <c r="DS160" i="46"/>
  <c r="BD160" i="46" s="1"/>
  <c r="DR160" i="46"/>
  <c r="BC160" i="46" s="1"/>
  <c r="DQ160" i="46"/>
  <c r="DP160" i="46"/>
  <c r="BA160" i="46" s="1"/>
  <c r="DO160" i="46"/>
  <c r="AZ160" i="46" s="1"/>
  <c r="DN160" i="46"/>
  <c r="DM160" i="46"/>
  <c r="AX160" i="46" s="1"/>
  <c r="DL160" i="46"/>
  <c r="DK160" i="46"/>
  <c r="DJ160" i="46"/>
  <c r="AU160" i="46" s="1"/>
  <c r="DI160" i="46"/>
  <c r="AT160" i="46" s="1"/>
  <c r="DH160" i="46"/>
  <c r="AS160" i="46" s="1"/>
  <c r="DG160" i="46"/>
  <c r="AR160" i="46" s="1"/>
  <c r="DF160" i="46"/>
  <c r="AQ160" i="46" s="1"/>
  <c r="DE160" i="46"/>
  <c r="AP160" i="46" s="1"/>
  <c r="DD160" i="46"/>
  <c r="AO160" i="46" s="1"/>
  <c r="DC160" i="46"/>
  <c r="AN160" i="46" s="1"/>
  <c r="DB160" i="46"/>
  <c r="AM160" i="46" s="1"/>
  <c r="DA160" i="46"/>
  <c r="AL160" i="46" s="1"/>
  <c r="CZ160" i="46"/>
  <c r="AK160" i="46" s="1"/>
  <c r="CY160" i="46"/>
  <c r="CX160" i="46"/>
  <c r="AI160" i="46" s="1"/>
  <c r="CW160" i="46"/>
  <c r="AH160" i="46" s="1"/>
  <c r="CV160" i="46"/>
  <c r="AG160" i="46" s="1"/>
  <c r="CU160" i="46"/>
  <c r="AF160" i="46" s="1"/>
  <c r="CT160" i="46"/>
  <c r="AE160" i="46" s="1"/>
  <c r="CS160" i="46"/>
  <c r="AD160" i="46" s="1"/>
  <c r="CR160" i="46"/>
  <c r="AC160" i="46" s="1"/>
  <c r="CQ160" i="46"/>
  <c r="AB160" i="46" s="1"/>
  <c r="CP160" i="46"/>
  <c r="AA160" i="46" s="1"/>
  <c r="CO160" i="46"/>
  <c r="CN160" i="46"/>
  <c r="Y160" i="46" s="1"/>
  <c r="CM160" i="46"/>
  <c r="X160" i="46" s="1"/>
  <c r="CL160" i="46"/>
  <c r="W160" i="46" s="1"/>
  <c r="CK160" i="46"/>
  <c r="V160" i="46" s="1"/>
  <c r="CJ160" i="46"/>
  <c r="U160" i="46" s="1"/>
  <c r="CI160" i="46"/>
  <c r="T160" i="46" s="1"/>
  <c r="CH160" i="46"/>
  <c r="S160" i="46" s="1"/>
  <c r="CG160" i="46"/>
  <c r="R160" i="46" s="1"/>
  <c r="CF160" i="46"/>
  <c r="Q160" i="46" s="1"/>
  <c r="CE160" i="46"/>
  <c r="P160" i="46" s="1"/>
  <c r="CD160" i="46"/>
  <c r="O160" i="46" s="1"/>
  <c r="CC160" i="46"/>
  <c r="N160" i="46" s="1"/>
  <c r="CB160" i="46"/>
  <c r="M160" i="46" s="1"/>
  <c r="CA160" i="46"/>
  <c r="L160" i="46" s="1"/>
  <c r="BZ160" i="46"/>
  <c r="BY160" i="46"/>
  <c r="J160" i="46" s="1"/>
  <c r="BX160" i="46"/>
  <c r="BW160" i="46"/>
  <c r="BV160" i="46"/>
  <c r="G160" i="46" s="1"/>
  <c r="BU160" i="46"/>
  <c r="F160" i="46" s="1"/>
  <c r="BT160" i="46"/>
  <c r="E160" i="46" s="1"/>
  <c r="BS160" i="46"/>
  <c r="D160" i="46" s="1"/>
  <c r="B160" i="46"/>
  <c r="B160" i="44" s="1"/>
  <c r="A160" i="46"/>
  <c r="C160" i="46" s="1"/>
  <c r="C160" i="44" s="1"/>
  <c r="EF159" i="46"/>
  <c r="EE159" i="46"/>
  <c r="ED159" i="46"/>
  <c r="BO159" i="44" s="1"/>
  <c r="EC159" i="46"/>
  <c r="BN159" i="44" s="1"/>
  <c r="EB159" i="46"/>
  <c r="BM159" i="46" s="1"/>
  <c r="EA159" i="46"/>
  <c r="DZ159" i="46"/>
  <c r="BK159" i="46" s="1"/>
  <c r="DY159" i="46"/>
  <c r="DX159" i="46"/>
  <c r="BI159" i="46" s="1"/>
  <c r="DW159" i="46"/>
  <c r="BH159" i="46" s="1"/>
  <c r="DV159" i="46"/>
  <c r="DU159" i="46"/>
  <c r="BF159" i="46" s="1"/>
  <c r="DT159" i="46"/>
  <c r="BE159" i="46" s="1"/>
  <c r="DS159" i="46"/>
  <c r="BD159" i="46" s="1"/>
  <c r="DR159" i="46"/>
  <c r="BC159" i="46" s="1"/>
  <c r="DQ159" i="46"/>
  <c r="BB159" i="46" s="1"/>
  <c r="DP159" i="46"/>
  <c r="BA159" i="46" s="1"/>
  <c r="DO159" i="46"/>
  <c r="AZ159" i="46" s="1"/>
  <c r="DN159" i="46"/>
  <c r="DM159" i="46"/>
  <c r="AX159" i="46" s="1"/>
  <c r="DL159" i="46"/>
  <c r="DK159" i="46"/>
  <c r="AV159" i="46" s="1"/>
  <c r="DJ159" i="46"/>
  <c r="AU159" i="46" s="1"/>
  <c r="DI159" i="46"/>
  <c r="AT159" i="46" s="1"/>
  <c r="DH159" i="46"/>
  <c r="AS159" i="46" s="1"/>
  <c r="DG159" i="46"/>
  <c r="AR159" i="46" s="1"/>
  <c r="DF159" i="46"/>
  <c r="DE159" i="46"/>
  <c r="AP159" i="46" s="1"/>
  <c r="DD159" i="46"/>
  <c r="DC159" i="46"/>
  <c r="DB159" i="46"/>
  <c r="DA159" i="46"/>
  <c r="AL159" i="46" s="1"/>
  <c r="CZ159" i="46"/>
  <c r="AK159" i="46" s="1"/>
  <c r="CY159" i="46"/>
  <c r="CX159" i="46"/>
  <c r="AI159" i="46" s="1"/>
  <c r="CW159" i="46"/>
  <c r="AH159" i="46" s="1"/>
  <c r="CV159" i="46"/>
  <c r="CU159" i="46"/>
  <c r="AF159" i="46" s="1"/>
  <c r="CT159" i="46"/>
  <c r="AE159" i="46" s="1"/>
  <c r="CS159" i="46"/>
  <c r="AD159" i="46" s="1"/>
  <c r="CR159" i="46"/>
  <c r="CQ159" i="46"/>
  <c r="CP159" i="46"/>
  <c r="AA159" i="46" s="1"/>
  <c r="CO159" i="46"/>
  <c r="Z159" i="46" s="1"/>
  <c r="CN159" i="46"/>
  <c r="CM159" i="46"/>
  <c r="CL159" i="46"/>
  <c r="W159" i="46" s="1"/>
  <c r="CK159" i="46"/>
  <c r="CJ159" i="46"/>
  <c r="U159" i="46" s="1"/>
  <c r="CI159" i="46"/>
  <c r="T159" i="46" s="1"/>
  <c r="CH159" i="46"/>
  <c r="S159" i="46" s="1"/>
  <c r="CG159" i="46"/>
  <c r="R159" i="46" s="1"/>
  <c r="CF159" i="46"/>
  <c r="CE159" i="46"/>
  <c r="P159" i="46" s="1"/>
  <c r="CD159" i="46"/>
  <c r="O159" i="46" s="1"/>
  <c r="CC159" i="46"/>
  <c r="CB159" i="46"/>
  <c r="M159" i="46" s="1"/>
  <c r="CA159" i="46"/>
  <c r="BZ159" i="46"/>
  <c r="K159" i="46" s="1"/>
  <c r="BY159" i="46"/>
  <c r="J159" i="46" s="1"/>
  <c r="BX159" i="46"/>
  <c r="BW159" i="46"/>
  <c r="H159" i="46" s="1"/>
  <c r="BV159" i="46"/>
  <c r="G159" i="46" s="1"/>
  <c r="BU159" i="46"/>
  <c r="F159" i="46" s="1"/>
  <c r="BT159" i="46"/>
  <c r="E159" i="46" s="1"/>
  <c r="BS159" i="46"/>
  <c r="BO159" i="46"/>
  <c r="BN159" i="46"/>
  <c r="B159" i="46"/>
  <c r="B159" i="44" s="1"/>
  <c r="A159" i="46"/>
  <c r="A159" i="44" s="1"/>
  <c r="EF158" i="46"/>
  <c r="BQ158" i="46" s="1"/>
  <c r="EE158" i="46"/>
  <c r="BP158" i="46" s="1"/>
  <c r="ED158" i="46"/>
  <c r="BO158" i="46" s="1"/>
  <c r="EC158" i="46"/>
  <c r="EB158" i="46"/>
  <c r="BM158" i="46" s="1"/>
  <c r="EA158" i="46"/>
  <c r="BL158" i="46" s="1"/>
  <c r="DZ158" i="46"/>
  <c r="BK158" i="46" s="1"/>
  <c r="DY158" i="46"/>
  <c r="DX158" i="46"/>
  <c r="DW158" i="46"/>
  <c r="BH158" i="46" s="1"/>
  <c r="DV158" i="46"/>
  <c r="BG158" i="46" s="1"/>
  <c r="DU158" i="46"/>
  <c r="DT158" i="46"/>
  <c r="BE158" i="46" s="1"/>
  <c r="DS158" i="46"/>
  <c r="DR158" i="46"/>
  <c r="BC158" i="46" s="1"/>
  <c r="DQ158" i="46"/>
  <c r="BB158" i="46" s="1"/>
  <c r="DP158" i="46"/>
  <c r="BA158" i="46" s="1"/>
  <c r="DO158" i="46"/>
  <c r="AZ158" i="46" s="1"/>
  <c r="DN158" i="46"/>
  <c r="AY158" i="46" s="1"/>
  <c r="DM158" i="46"/>
  <c r="AX158" i="46" s="1"/>
  <c r="DL158" i="46"/>
  <c r="AW158" i="46" s="1"/>
  <c r="DK158" i="46"/>
  <c r="AV158" i="46" s="1"/>
  <c r="DJ158" i="46"/>
  <c r="AU158" i="46" s="1"/>
  <c r="DI158" i="46"/>
  <c r="AT158" i="46" s="1"/>
  <c r="DH158" i="46"/>
  <c r="AS158" i="46" s="1"/>
  <c r="DG158" i="46"/>
  <c r="AR158" i="46" s="1"/>
  <c r="DF158" i="46"/>
  <c r="AQ158" i="46" s="1"/>
  <c r="DE158" i="46"/>
  <c r="DD158" i="46"/>
  <c r="DC158" i="46"/>
  <c r="AN158" i="46" s="1"/>
  <c r="DB158" i="46"/>
  <c r="AM158" i="46" s="1"/>
  <c r="DA158" i="46"/>
  <c r="AL158" i="46" s="1"/>
  <c r="CZ158" i="46"/>
  <c r="AK158" i="46" s="1"/>
  <c r="CY158" i="46"/>
  <c r="AJ158" i="46" s="1"/>
  <c r="CX158" i="46"/>
  <c r="AI158" i="46" s="1"/>
  <c r="CW158" i="46"/>
  <c r="AH158" i="46" s="1"/>
  <c r="CV158" i="46"/>
  <c r="AG158" i="46" s="1"/>
  <c r="CU158" i="46"/>
  <c r="AF158" i="46" s="1"/>
  <c r="CT158" i="46"/>
  <c r="AE158" i="46" s="1"/>
  <c r="CS158" i="46"/>
  <c r="AD158" i="46" s="1"/>
  <c r="CR158" i="46"/>
  <c r="AC158" i="46" s="1"/>
  <c r="CQ158" i="46"/>
  <c r="CP158" i="46"/>
  <c r="AA158" i="46" s="1"/>
  <c r="CO158" i="46"/>
  <c r="CN158" i="46"/>
  <c r="Y158" i="46" s="1"/>
  <c r="CM158" i="46"/>
  <c r="X158" i="46" s="1"/>
  <c r="CL158" i="46"/>
  <c r="W158" i="46" s="1"/>
  <c r="CK158" i="46"/>
  <c r="V158" i="46" s="1"/>
  <c r="CJ158" i="46"/>
  <c r="U158" i="46" s="1"/>
  <c r="CI158" i="46"/>
  <c r="T158" i="46" s="1"/>
  <c r="CH158" i="46"/>
  <c r="S158" i="46" s="1"/>
  <c r="CG158" i="46"/>
  <c r="R158" i="46" s="1"/>
  <c r="CF158" i="46"/>
  <c r="Q158" i="46" s="1"/>
  <c r="CE158" i="46"/>
  <c r="P158" i="46" s="1"/>
  <c r="CD158" i="46"/>
  <c r="O158" i="46" s="1"/>
  <c r="CC158" i="46"/>
  <c r="N158" i="46" s="1"/>
  <c r="CB158" i="46"/>
  <c r="CA158" i="46"/>
  <c r="L158" i="46" s="1"/>
  <c r="BZ158" i="46"/>
  <c r="K158" i="46" s="1"/>
  <c r="BY158" i="46"/>
  <c r="BX158" i="46"/>
  <c r="I158" i="46" s="1"/>
  <c r="BW158" i="46"/>
  <c r="H158" i="46" s="1"/>
  <c r="BV158" i="46"/>
  <c r="G158" i="46" s="1"/>
  <c r="BU158" i="46"/>
  <c r="F158" i="46" s="1"/>
  <c r="BT158" i="46"/>
  <c r="BS158" i="46"/>
  <c r="D158" i="46" s="1"/>
  <c r="B158" i="46"/>
  <c r="B158" i="44" s="1"/>
  <c r="A158" i="46"/>
  <c r="C158" i="46" s="1"/>
  <c r="C158" i="44" s="1"/>
  <c r="EF157" i="46"/>
  <c r="BQ157" i="46" s="1"/>
  <c r="EE157" i="46"/>
  <c r="BP157" i="46" s="1"/>
  <c r="ED157" i="46"/>
  <c r="BO157" i="44" s="1"/>
  <c r="EC157" i="46"/>
  <c r="BN157" i="44" s="1"/>
  <c r="EB157" i="46"/>
  <c r="EA157" i="46"/>
  <c r="DZ157" i="46"/>
  <c r="BK157" i="46" s="1"/>
  <c r="DY157" i="46"/>
  <c r="DX157" i="46"/>
  <c r="BI157" i="46" s="1"/>
  <c r="DW157" i="46"/>
  <c r="BH157" i="46" s="1"/>
  <c r="DV157" i="46"/>
  <c r="BG157" i="46" s="1"/>
  <c r="DU157" i="46"/>
  <c r="BF157" i="46" s="1"/>
  <c r="DT157" i="46"/>
  <c r="DS157" i="46"/>
  <c r="BD157" i="46" s="1"/>
  <c r="DR157" i="46"/>
  <c r="BC157" i="46" s="1"/>
  <c r="DQ157" i="46"/>
  <c r="BB157" i="46" s="1"/>
  <c r="DP157" i="46"/>
  <c r="BA157" i="46" s="1"/>
  <c r="DO157" i="46"/>
  <c r="AZ157" i="46" s="1"/>
  <c r="DN157" i="46"/>
  <c r="AY157" i="46" s="1"/>
  <c r="DM157" i="46"/>
  <c r="DL157" i="46"/>
  <c r="AW157" i="46" s="1"/>
  <c r="DK157" i="46"/>
  <c r="AV157" i="46" s="1"/>
  <c r="DJ157" i="46"/>
  <c r="DI157" i="46"/>
  <c r="DH157" i="46"/>
  <c r="AS157" i="46" s="1"/>
  <c r="DG157" i="46"/>
  <c r="AR157" i="46" s="1"/>
  <c r="DF157" i="46"/>
  <c r="AQ157" i="46" s="1"/>
  <c r="DE157" i="46"/>
  <c r="AP157" i="46" s="1"/>
  <c r="DD157" i="46"/>
  <c r="AO157" i="46" s="1"/>
  <c r="DC157" i="46"/>
  <c r="AN157" i="46" s="1"/>
  <c r="DB157" i="46"/>
  <c r="AM157" i="46" s="1"/>
  <c r="DA157" i="46"/>
  <c r="AL157" i="46" s="1"/>
  <c r="CZ157" i="46"/>
  <c r="AK157" i="46" s="1"/>
  <c r="CY157" i="46"/>
  <c r="CX157" i="46"/>
  <c r="AI157" i="46" s="1"/>
  <c r="CW157" i="46"/>
  <c r="CV157" i="46"/>
  <c r="AG157" i="46" s="1"/>
  <c r="CU157" i="46"/>
  <c r="AF157" i="46" s="1"/>
  <c r="CT157" i="46"/>
  <c r="AE157" i="46" s="1"/>
  <c r="CS157" i="46"/>
  <c r="CR157" i="46"/>
  <c r="AC157" i="46" s="1"/>
  <c r="CQ157" i="46"/>
  <c r="AB157" i="46" s="1"/>
  <c r="CP157" i="46"/>
  <c r="AA157" i="46" s="1"/>
  <c r="CO157" i="46"/>
  <c r="Z157" i="46" s="1"/>
  <c r="CN157" i="46"/>
  <c r="Y157" i="46" s="1"/>
  <c r="CM157" i="46"/>
  <c r="X157" i="46" s="1"/>
  <c r="CL157" i="46"/>
  <c r="W157" i="46" s="1"/>
  <c r="CK157" i="46"/>
  <c r="V157" i="46" s="1"/>
  <c r="CJ157" i="46"/>
  <c r="U157" i="46" s="1"/>
  <c r="CI157" i="46"/>
  <c r="T157" i="46" s="1"/>
  <c r="CH157" i="46"/>
  <c r="S157" i="46" s="1"/>
  <c r="CG157" i="46"/>
  <c r="R157" i="46" s="1"/>
  <c r="CF157" i="46"/>
  <c r="Q157" i="46" s="1"/>
  <c r="CE157" i="46"/>
  <c r="CD157" i="46"/>
  <c r="O157" i="46" s="1"/>
  <c r="CC157" i="46"/>
  <c r="N157" i="46" s="1"/>
  <c r="CB157" i="46"/>
  <c r="M157" i="46" s="1"/>
  <c r="CA157" i="46"/>
  <c r="BZ157" i="46"/>
  <c r="K157" i="46" s="1"/>
  <c r="BY157" i="46"/>
  <c r="J157" i="46" s="1"/>
  <c r="BX157" i="46"/>
  <c r="BW157" i="46"/>
  <c r="H157" i="46" s="1"/>
  <c r="BV157" i="46"/>
  <c r="G157" i="46" s="1"/>
  <c r="BU157" i="46"/>
  <c r="BT157" i="46"/>
  <c r="BS157" i="46"/>
  <c r="D157" i="46" s="1"/>
  <c r="BO157" i="46"/>
  <c r="BN157" i="46"/>
  <c r="BM157" i="46"/>
  <c r="B157" i="46"/>
  <c r="B157" i="44" s="1"/>
  <c r="A157" i="46"/>
  <c r="EF156" i="46"/>
  <c r="EE156" i="46"/>
  <c r="BP156" i="46" s="1"/>
  <c r="ED156" i="46"/>
  <c r="BO156" i="46" s="1"/>
  <c r="EC156" i="46"/>
  <c r="BN156" i="46" s="1"/>
  <c r="EB156" i="46"/>
  <c r="BM156" i="46" s="1"/>
  <c r="EA156" i="46"/>
  <c r="BL156" i="46" s="1"/>
  <c r="DZ156" i="46"/>
  <c r="DY156" i="46"/>
  <c r="BJ156" i="46" s="1"/>
  <c r="DX156" i="46"/>
  <c r="BI156" i="46" s="1"/>
  <c r="DW156" i="46"/>
  <c r="BH156" i="46" s="1"/>
  <c r="DV156" i="46"/>
  <c r="BG156" i="46" s="1"/>
  <c r="DU156" i="46"/>
  <c r="BF156" i="46" s="1"/>
  <c r="DT156" i="46"/>
  <c r="BE156" i="46" s="1"/>
  <c r="DS156" i="46"/>
  <c r="BD156" i="46" s="1"/>
  <c r="DR156" i="46"/>
  <c r="DQ156" i="46"/>
  <c r="BB156" i="46" s="1"/>
  <c r="DP156" i="46"/>
  <c r="BA156" i="46" s="1"/>
  <c r="DO156" i="46"/>
  <c r="AZ156" i="46" s="1"/>
  <c r="DN156" i="46"/>
  <c r="AY156" i="46" s="1"/>
  <c r="DM156" i="46"/>
  <c r="AX156" i="46" s="1"/>
  <c r="DL156" i="46"/>
  <c r="AW156" i="46" s="1"/>
  <c r="DK156" i="46"/>
  <c r="DJ156" i="46"/>
  <c r="DI156" i="46"/>
  <c r="DH156" i="46"/>
  <c r="AS156" i="46" s="1"/>
  <c r="DG156" i="46"/>
  <c r="AR156" i="46" s="1"/>
  <c r="DF156" i="46"/>
  <c r="AQ156" i="46" s="1"/>
  <c r="DE156" i="46"/>
  <c r="AP156" i="46" s="1"/>
  <c r="DD156" i="46"/>
  <c r="AO156" i="46" s="1"/>
  <c r="DC156" i="46"/>
  <c r="AN156" i="46" s="1"/>
  <c r="DB156" i="46"/>
  <c r="AM156" i="46" s="1"/>
  <c r="DA156" i="46"/>
  <c r="AL156" i="46" s="1"/>
  <c r="CZ156" i="46"/>
  <c r="CY156" i="46"/>
  <c r="CX156" i="46"/>
  <c r="CW156" i="46"/>
  <c r="AH156" i="46" s="1"/>
  <c r="CV156" i="46"/>
  <c r="AG156" i="46" s="1"/>
  <c r="CU156" i="46"/>
  <c r="AF156" i="46" s="1"/>
  <c r="CT156" i="46"/>
  <c r="CS156" i="46"/>
  <c r="AD156" i="46" s="1"/>
  <c r="CR156" i="46"/>
  <c r="AC156" i="46" s="1"/>
  <c r="CQ156" i="46"/>
  <c r="CP156" i="46"/>
  <c r="AA156" i="46" s="1"/>
  <c r="CO156" i="46"/>
  <c r="Z156" i="46" s="1"/>
  <c r="CN156" i="46"/>
  <c r="Y156" i="46" s="1"/>
  <c r="CM156" i="46"/>
  <c r="CL156" i="46"/>
  <c r="W156" i="46" s="1"/>
  <c r="CK156" i="46"/>
  <c r="V156" i="46" s="1"/>
  <c r="CJ156" i="46"/>
  <c r="CI156" i="46"/>
  <c r="T156" i="46" s="1"/>
  <c r="CH156" i="46"/>
  <c r="S156" i="46" s="1"/>
  <c r="CG156" i="46"/>
  <c r="R156" i="46" s="1"/>
  <c r="CF156" i="46"/>
  <c r="CE156" i="46"/>
  <c r="P156" i="46" s="1"/>
  <c r="CD156" i="46"/>
  <c r="O156" i="46" s="1"/>
  <c r="CC156" i="46"/>
  <c r="N156" i="46" s="1"/>
  <c r="CB156" i="46"/>
  <c r="M156" i="46" s="1"/>
  <c r="CA156" i="46"/>
  <c r="BZ156" i="46"/>
  <c r="K156" i="46" s="1"/>
  <c r="BY156" i="46"/>
  <c r="J156" i="46" s="1"/>
  <c r="BX156" i="46"/>
  <c r="I156" i="46" s="1"/>
  <c r="BW156" i="46"/>
  <c r="H156" i="46" s="1"/>
  <c r="BV156" i="46"/>
  <c r="G156" i="46" s="1"/>
  <c r="BU156" i="46"/>
  <c r="F156" i="46" s="1"/>
  <c r="BT156" i="46"/>
  <c r="BS156" i="46"/>
  <c r="D156" i="46" s="1"/>
  <c r="B156" i="46"/>
  <c r="B156" i="44" s="1"/>
  <c r="A156" i="46"/>
  <c r="C156" i="46" s="1"/>
  <c r="C156" i="44" s="1"/>
  <c r="EF155" i="46"/>
  <c r="BQ155" i="46" s="1"/>
  <c r="EE155" i="46"/>
  <c r="BP155" i="46" s="1"/>
  <c r="ED155" i="46"/>
  <c r="BO155" i="46" s="1"/>
  <c r="EC155" i="46"/>
  <c r="BN155" i="46" s="1"/>
  <c r="EB155" i="46"/>
  <c r="BM155" i="46" s="1"/>
  <c r="EA155" i="46"/>
  <c r="DZ155" i="46"/>
  <c r="BK155" i="46" s="1"/>
  <c r="DY155" i="46"/>
  <c r="BJ155" i="46" s="1"/>
  <c r="DX155" i="46"/>
  <c r="BI155" i="46" s="1"/>
  <c r="DW155" i="46"/>
  <c r="BH155" i="46" s="1"/>
  <c r="DV155" i="46"/>
  <c r="BG155" i="46" s="1"/>
  <c r="DU155" i="46"/>
  <c r="DT155" i="46"/>
  <c r="DS155" i="46"/>
  <c r="BD155" i="46" s="1"/>
  <c r="DR155" i="46"/>
  <c r="BC155" i="46" s="1"/>
  <c r="DQ155" i="46"/>
  <c r="BB155" i="46" s="1"/>
  <c r="DP155" i="46"/>
  <c r="DO155" i="46"/>
  <c r="DN155" i="46"/>
  <c r="DM155" i="46"/>
  <c r="AX155" i="46" s="1"/>
  <c r="DL155" i="46"/>
  <c r="AW155" i="46" s="1"/>
  <c r="DK155" i="46"/>
  <c r="AV155" i="46" s="1"/>
  <c r="DJ155" i="46"/>
  <c r="AU155" i="46" s="1"/>
  <c r="DI155" i="46"/>
  <c r="AT155" i="46" s="1"/>
  <c r="DH155" i="46"/>
  <c r="AS155" i="46" s="1"/>
  <c r="DG155" i="46"/>
  <c r="AR155" i="46" s="1"/>
  <c r="DF155" i="46"/>
  <c r="AQ155" i="46" s="1"/>
  <c r="DE155" i="46"/>
  <c r="AP155" i="46" s="1"/>
  <c r="DD155" i="46"/>
  <c r="DC155" i="46"/>
  <c r="AN155" i="46" s="1"/>
  <c r="DB155" i="46"/>
  <c r="AM155" i="46" s="1"/>
  <c r="DA155" i="46"/>
  <c r="AL155" i="46" s="1"/>
  <c r="CZ155" i="46"/>
  <c r="CY155" i="46"/>
  <c r="AJ155" i="46" s="1"/>
  <c r="CX155" i="46"/>
  <c r="AI155" i="46" s="1"/>
  <c r="CW155" i="46"/>
  <c r="AH155" i="46" s="1"/>
  <c r="CV155" i="46"/>
  <c r="CU155" i="46"/>
  <c r="CT155" i="46"/>
  <c r="AE155" i="46" s="1"/>
  <c r="CS155" i="46"/>
  <c r="AD155" i="46" s="1"/>
  <c r="CR155" i="46"/>
  <c r="AC155" i="46" s="1"/>
  <c r="CQ155" i="46"/>
  <c r="AB155" i="46" s="1"/>
  <c r="CP155" i="46"/>
  <c r="AA155" i="46" s="1"/>
  <c r="CO155" i="46"/>
  <c r="CN155" i="46"/>
  <c r="CM155" i="46"/>
  <c r="CL155" i="46"/>
  <c r="W155" i="46" s="1"/>
  <c r="CK155" i="46"/>
  <c r="V155" i="46" s="1"/>
  <c r="CJ155" i="46"/>
  <c r="U155" i="46" s="1"/>
  <c r="CI155" i="46"/>
  <c r="CH155" i="46"/>
  <c r="CG155" i="46"/>
  <c r="R155" i="46" s="1"/>
  <c r="CF155" i="46"/>
  <c r="CE155" i="46"/>
  <c r="P155" i="46" s="1"/>
  <c r="CD155" i="46"/>
  <c r="O155" i="46" s="1"/>
  <c r="CC155" i="46"/>
  <c r="N155" i="46" s="1"/>
  <c r="CB155" i="46"/>
  <c r="M155" i="46" s="1"/>
  <c r="CA155" i="46"/>
  <c r="L155" i="46" s="1"/>
  <c r="BZ155" i="46"/>
  <c r="K155" i="46" s="1"/>
  <c r="BY155" i="46"/>
  <c r="J155" i="46" s="1"/>
  <c r="BX155" i="46"/>
  <c r="BW155" i="46"/>
  <c r="H155" i="46" s="1"/>
  <c r="BV155" i="46"/>
  <c r="G155" i="46" s="1"/>
  <c r="BU155" i="46"/>
  <c r="F155" i="46" s="1"/>
  <c r="BT155" i="46"/>
  <c r="E155" i="46" s="1"/>
  <c r="BS155" i="46"/>
  <c r="B155" i="46"/>
  <c r="B155" i="44" s="1"/>
  <c r="A155" i="46"/>
  <c r="C155" i="46" s="1"/>
  <c r="C155" i="44" s="1"/>
  <c r="EF154" i="46"/>
  <c r="EE154" i="46"/>
  <c r="BP154" i="46" s="1"/>
  <c r="ED154" i="46"/>
  <c r="BO154" i="46" s="1"/>
  <c r="EC154" i="46"/>
  <c r="EB154" i="46"/>
  <c r="EA154" i="46"/>
  <c r="BL154" i="46" s="1"/>
  <c r="DZ154" i="46"/>
  <c r="BK154" i="46" s="1"/>
  <c r="DY154" i="46"/>
  <c r="BJ154" i="46" s="1"/>
  <c r="DX154" i="46"/>
  <c r="DW154" i="46"/>
  <c r="DV154" i="46"/>
  <c r="BG154" i="46" s="1"/>
  <c r="DU154" i="46"/>
  <c r="DT154" i="46"/>
  <c r="BE154" i="46" s="1"/>
  <c r="DS154" i="46"/>
  <c r="DR154" i="46"/>
  <c r="BC154" i="46" s="1"/>
  <c r="DQ154" i="46"/>
  <c r="BB154" i="46" s="1"/>
  <c r="DP154" i="46"/>
  <c r="DO154" i="46"/>
  <c r="AZ154" i="46" s="1"/>
  <c r="DN154" i="46"/>
  <c r="AY154" i="46" s="1"/>
  <c r="DM154" i="46"/>
  <c r="DL154" i="46"/>
  <c r="AW154" i="46" s="1"/>
  <c r="DK154" i="46"/>
  <c r="AV154" i="46" s="1"/>
  <c r="DJ154" i="46"/>
  <c r="DI154" i="46"/>
  <c r="AT154" i="46" s="1"/>
  <c r="DH154" i="46"/>
  <c r="DG154" i="46"/>
  <c r="AR154" i="46" s="1"/>
  <c r="DF154" i="46"/>
  <c r="DE154" i="46"/>
  <c r="DD154" i="46"/>
  <c r="AO154" i="46" s="1"/>
  <c r="DC154" i="46"/>
  <c r="DB154" i="46"/>
  <c r="AM154" i="46" s="1"/>
  <c r="DA154" i="46"/>
  <c r="AL154" i="46" s="1"/>
  <c r="CZ154" i="46"/>
  <c r="AK154" i="46" s="1"/>
  <c r="CY154" i="46"/>
  <c r="AJ154" i="46" s="1"/>
  <c r="CX154" i="46"/>
  <c r="AI154" i="46" s="1"/>
  <c r="CW154" i="46"/>
  <c r="CV154" i="46"/>
  <c r="AG154" i="46" s="1"/>
  <c r="CU154" i="46"/>
  <c r="AF154" i="46" s="1"/>
  <c r="CT154" i="46"/>
  <c r="AE154" i="46" s="1"/>
  <c r="CS154" i="46"/>
  <c r="AD154" i="46" s="1"/>
  <c r="CR154" i="46"/>
  <c r="AC154" i="46" s="1"/>
  <c r="CQ154" i="46"/>
  <c r="CP154" i="46"/>
  <c r="CO154" i="46"/>
  <c r="CN154" i="46"/>
  <c r="CM154" i="46"/>
  <c r="X154" i="46" s="1"/>
  <c r="CL154" i="46"/>
  <c r="W154" i="46" s="1"/>
  <c r="CK154" i="46"/>
  <c r="V154" i="46" s="1"/>
  <c r="CJ154" i="46"/>
  <c r="U154" i="46" s="1"/>
  <c r="CI154" i="46"/>
  <c r="T154" i="46" s="1"/>
  <c r="CH154" i="46"/>
  <c r="S154" i="46" s="1"/>
  <c r="CG154" i="46"/>
  <c r="CF154" i="46"/>
  <c r="Q154" i="46" s="1"/>
  <c r="CE154" i="46"/>
  <c r="CD154" i="46"/>
  <c r="O154" i="46" s="1"/>
  <c r="CC154" i="46"/>
  <c r="N154" i="46" s="1"/>
  <c r="CB154" i="46"/>
  <c r="M154" i="46" s="1"/>
  <c r="CA154" i="46"/>
  <c r="BZ154" i="46"/>
  <c r="K154" i="46" s="1"/>
  <c r="BY154" i="46"/>
  <c r="BX154" i="46"/>
  <c r="I154" i="46" s="1"/>
  <c r="BW154" i="46"/>
  <c r="H154" i="46" s="1"/>
  <c r="BV154" i="46"/>
  <c r="G154" i="46" s="1"/>
  <c r="BU154" i="46"/>
  <c r="F154" i="46" s="1"/>
  <c r="BT154" i="46"/>
  <c r="BS154" i="46"/>
  <c r="D154" i="46" s="1"/>
  <c r="B154" i="46"/>
  <c r="B154" i="44" s="1"/>
  <c r="A154" i="46"/>
  <c r="A154" i="44" s="1"/>
  <c r="EF153" i="46"/>
  <c r="BQ153" i="46" s="1"/>
  <c r="EE153" i="46"/>
  <c r="BP153" i="46" s="1"/>
  <c r="ED153" i="46"/>
  <c r="BO153" i="44" s="1"/>
  <c r="EC153" i="46"/>
  <c r="BN153" i="44" s="1"/>
  <c r="EB153" i="46"/>
  <c r="BM153" i="44" s="1"/>
  <c r="EA153" i="46"/>
  <c r="BL153" i="44" s="1"/>
  <c r="DZ153" i="46"/>
  <c r="BK153" i="46" s="1"/>
  <c r="DY153" i="46"/>
  <c r="BJ153" i="46" s="1"/>
  <c r="DX153" i="46"/>
  <c r="BI153" i="46" s="1"/>
  <c r="DW153" i="46"/>
  <c r="DV153" i="46"/>
  <c r="BG153" i="46" s="1"/>
  <c r="DU153" i="46"/>
  <c r="BF153" i="46" s="1"/>
  <c r="DT153" i="46"/>
  <c r="BE153" i="46" s="1"/>
  <c r="DS153" i="46"/>
  <c r="BD153" i="46" s="1"/>
  <c r="DR153" i="46"/>
  <c r="DQ153" i="46"/>
  <c r="BB153" i="46" s="1"/>
  <c r="DP153" i="46"/>
  <c r="BA153" i="46" s="1"/>
  <c r="DO153" i="46"/>
  <c r="AZ153" i="46" s="1"/>
  <c r="DN153" i="46"/>
  <c r="DM153" i="46"/>
  <c r="AX153" i="46" s="1"/>
  <c r="DL153" i="46"/>
  <c r="DK153" i="46"/>
  <c r="AV153" i="46" s="1"/>
  <c r="DJ153" i="46"/>
  <c r="AU153" i="46" s="1"/>
  <c r="DI153" i="46"/>
  <c r="AT153" i="46" s="1"/>
  <c r="DH153" i="46"/>
  <c r="DG153" i="46"/>
  <c r="AR153" i="46" s="1"/>
  <c r="DF153" i="46"/>
  <c r="AQ153" i="46" s="1"/>
  <c r="DE153" i="46"/>
  <c r="AP153" i="46" s="1"/>
  <c r="DD153" i="46"/>
  <c r="DC153" i="46"/>
  <c r="AN153" i="46" s="1"/>
  <c r="DB153" i="46"/>
  <c r="AM153" i="46" s="1"/>
  <c r="DA153" i="46"/>
  <c r="AL153" i="46" s="1"/>
  <c r="CZ153" i="46"/>
  <c r="AK153" i="46" s="1"/>
  <c r="CY153" i="46"/>
  <c r="AJ153" i="46" s="1"/>
  <c r="CX153" i="46"/>
  <c r="CW153" i="46"/>
  <c r="AH153" i="46" s="1"/>
  <c r="CV153" i="46"/>
  <c r="CU153" i="46"/>
  <c r="CT153" i="46"/>
  <c r="AE153" i="46" s="1"/>
  <c r="CS153" i="46"/>
  <c r="AD153" i="46" s="1"/>
  <c r="CR153" i="46"/>
  <c r="CQ153" i="46"/>
  <c r="CP153" i="46"/>
  <c r="AA153" i="46" s="1"/>
  <c r="CO153" i="46"/>
  <c r="Z153" i="46" s="1"/>
  <c r="CN153" i="46"/>
  <c r="Y153" i="46" s="1"/>
  <c r="CM153" i="46"/>
  <c r="X153" i="46" s="1"/>
  <c r="CL153" i="46"/>
  <c r="W153" i="46" s="1"/>
  <c r="CK153" i="46"/>
  <c r="V153" i="46" s="1"/>
  <c r="CJ153" i="46"/>
  <c r="U153" i="46" s="1"/>
  <c r="CI153" i="46"/>
  <c r="CH153" i="46"/>
  <c r="CG153" i="46"/>
  <c r="R153" i="46" s="1"/>
  <c r="CF153" i="46"/>
  <c r="CE153" i="46"/>
  <c r="P153" i="46" s="1"/>
  <c r="CD153" i="46"/>
  <c r="O153" i="46" s="1"/>
  <c r="CC153" i="46"/>
  <c r="N153" i="46" s="1"/>
  <c r="CB153" i="46"/>
  <c r="M153" i="46" s="1"/>
  <c r="CA153" i="46"/>
  <c r="L153" i="46" s="1"/>
  <c r="BZ153" i="46"/>
  <c r="K153" i="46" s="1"/>
  <c r="BY153" i="46"/>
  <c r="J153" i="46" s="1"/>
  <c r="BX153" i="46"/>
  <c r="I153" i="46" s="1"/>
  <c r="BW153" i="46"/>
  <c r="H153" i="46" s="1"/>
  <c r="BV153" i="46"/>
  <c r="G153" i="46" s="1"/>
  <c r="BU153" i="46"/>
  <c r="F153" i="46" s="1"/>
  <c r="BT153" i="46"/>
  <c r="E153" i="46" s="1"/>
  <c r="BS153" i="46"/>
  <c r="D153" i="46" s="1"/>
  <c r="BO153" i="46"/>
  <c r="BN153" i="46"/>
  <c r="BM153" i="46"/>
  <c r="BL153" i="46"/>
  <c r="B153" i="46"/>
  <c r="B153" i="44" s="1"/>
  <c r="A153" i="46"/>
  <c r="EF152" i="46"/>
  <c r="BQ152" i="46" s="1"/>
  <c r="EE152" i="46"/>
  <c r="ED152" i="46"/>
  <c r="EC152" i="46"/>
  <c r="BN152" i="46" s="1"/>
  <c r="EB152" i="46"/>
  <c r="EA152" i="46"/>
  <c r="BL152" i="46" s="1"/>
  <c r="DZ152" i="46"/>
  <c r="BK152" i="46" s="1"/>
  <c r="DY152" i="46"/>
  <c r="DX152" i="46"/>
  <c r="BI152" i="46" s="1"/>
  <c r="DW152" i="46"/>
  <c r="DV152" i="46"/>
  <c r="BG152" i="46" s="1"/>
  <c r="DU152" i="46"/>
  <c r="BF152" i="46" s="1"/>
  <c r="DT152" i="46"/>
  <c r="BE152" i="46" s="1"/>
  <c r="DS152" i="46"/>
  <c r="DR152" i="46"/>
  <c r="BC152" i="46" s="1"/>
  <c r="DQ152" i="46"/>
  <c r="DP152" i="46"/>
  <c r="DO152" i="46"/>
  <c r="AZ152" i="46" s="1"/>
  <c r="DN152" i="46"/>
  <c r="DM152" i="46"/>
  <c r="AX152" i="46" s="1"/>
  <c r="DL152" i="46"/>
  <c r="AW152" i="46" s="1"/>
  <c r="DK152" i="46"/>
  <c r="AV152" i="46" s="1"/>
  <c r="DJ152" i="46"/>
  <c r="AU152" i="46" s="1"/>
  <c r="DI152" i="46"/>
  <c r="DH152" i="46"/>
  <c r="AS152" i="46" s="1"/>
  <c r="DG152" i="46"/>
  <c r="AR152" i="46" s="1"/>
  <c r="DF152" i="46"/>
  <c r="AQ152" i="46" s="1"/>
  <c r="DE152" i="46"/>
  <c r="AP152" i="46" s="1"/>
  <c r="DD152" i="46"/>
  <c r="DC152" i="46"/>
  <c r="AN152" i="46" s="1"/>
  <c r="DB152" i="46"/>
  <c r="DA152" i="46"/>
  <c r="CZ152" i="46"/>
  <c r="AK152" i="46" s="1"/>
  <c r="CY152" i="46"/>
  <c r="CX152" i="46"/>
  <c r="CW152" i="46"/>
  <c r="AH152" i="46" s="1"/>
  <c r="CV152" i="46"/>
  <c r="AG152" i="46" s="1"/>
  <c r="CU152" i="46"/>
  <c r="AF152" i="46" s="1"/>
  <c r="CT152" i="46"/>
  <c r="AE152" i="46" s="1"/>
  <c r="CS152" i="46"/>
  <c r="CR152" i="46"/>
  <c r="AC152" i="46" s="1"/>
  <c r="CQ152" i="46"/>
  <c r="AB152" i="46" s="1"/>
  <c r="CP152" i="46"/>
  <c r="CO152" i="46"/>
  <c r="Z152" i="46" s="1"/>
  <c r="CN152" i="46"/>
  <c r="CM152" i="46"/>
  <c r="CL152" i="46"/>
  <c r="W152" i="46" s="1"/>
  <c r="CK152" i="46"/>
  <c r="CJ152" i="46"/>
  <c r="U152" i="46" s="1"/>
  <c r="CI152" i="46"/>
  <c r="CH152" i="46"/>
  <c r="CG152" i="46"/>
  <c r="R152" i="46" s="1"/>
  <c r="CF152" i="46"/>
  <c r="CE152" i="46"/>
  <c r="CD152" i="46"/>
  <c r="O152" i="46" s="1"/>
  <c r="CC152" i="46"/>
  <c r="CB152" i="46"/>
  <c r="M152" i="46" s="1"/>
  <c r="CA152" i="46"/>
  <c r="L152" i="46" s="1"/>
  <c r="BZ152" i="46"/>
  <c r="BY152" i="46"/>
  <c r="J152" i="46" s="1"/>
  <c r="BX152" i="46"/>
  <c r="I152" i="46" s="1"/>
  <c r="BW152" i="46"/>
  <c r="BV152" i="46"/>
  <c r="G152" i="46" s="1"/>
  <c r="BU152" i="46"/>
  <c r="BT152" i="46"/>
  <c r="E152" i="46" s="1"/>
  <c r="BS152" i="46"/>
  <c r="D152" i="46" s="1"/>
  <c r="B152" i="46"/>
  <c r="B152" i="44" s="1"/>
  <c r="A152" i="46"/>
  <c r="C152" i="46" s="1"/>
  <c r="C152" i="44" s="1"/>
  <c r="EF151" i="46"/>
  <c r="BQ151" i="46" s="1"/>
  <c r="EE151" i="46"/>
  <c r="ED151" i="46"/>
  <c r="BO151" i="46" s="1"/>
  <c r="EC151" i="46"/>
  <c r="BN151" i="46" s="1"/>
  <c r="EB151" i="46"/>
  <c r="BM151" i="46" s="1"/>
  <c r="EA151" i="46"/>
  <c r="BL151" i="46" s="1"/>
  <c r="DZ151" i="46"/>
  <c r="DY151" i="46"/>
  <c r="BJ151" i="46" s="1"/>
  <c r="DX151" i="46"/>
  <c r="BI151" i="46" s="1"/>
  <c r="DW151" i="46"/>
  <c r="BH151" i="46" s="1"/>
  <c r="DV151" i="46"/>
  <c r="DU151" i="46"/>
  <c r="BF151" i="46" s="1"/>
  <c r="DT151" i="46"/>
  <c r="BE151" i="46" s="1"/>
  <c r="DS151" i="46"/>
  <c r="DR151" i="46"/>
  <c r="DQ151" i="46"/>
  <c r="BB151" i="46" s="1"/>
  <c r="DP151" i="46"/>
  <c r="BA151" i="46" s="1"/>
  <c r="DO151" i="46"/>
  <c r="DN151" i="46"/>
  <c r="AY151" i="44" s="1"/>
  <c r="DM151" i="46"/>
  <c r="AX151" i="46" s="1"/>
  <c r="DL151" i="46"/>
  <c r="AW151" i="46" s="1"/>
  <c r="DK151" i="46"/>
  <c r="DJ151" i="46"/>
  <c r="DI151" i="46"/>
  <c r="DH151" i="46"/>
  <c r="AS151" i="46" s="1"/>
  <c r="DG151" i="46"/>
  <c r="AR151" i="46" s="1"/>
  <c r="DF151" i="46"/>
  <c r="AQ151" i="46" s="1"/>
  <c r="DE151" i="46"/>
  <c r="AP151" i="46" s="1"/>
  <c r="DD151" i="46"/>
  <c r="AO151" i="46" s="1"/>
  <c r="DC151" i="46"/>
  <c r="AN151" i="46" s="1"/>
  <c r="DB151" i="46"/>
  <c r="AM151" i="46" s="1"/>
  <c r="DA151" i="46"/>
  <c r="AL151" i="46" s="1"/>
  <c r="CZ151" i="46"/>
  <c r="AK151" i="46" s="1"/>
  <c r="CY151" i="46"/>
  <c r="CX151" i="46"/>
  <c r="AI151" i="46" s="1"/>
  <c r="CW151" i="46"/>
  <c r="AH151" i="46" s="1"/>
  <c r="CV151" i="46"/>
  <c r="AG151" i="46" s="1"/>
  <c r="CU151" i="46"/>
  <c r="AF151" i="46" s="1"/>
  <c r="CT151" i="46"/>
  <c r="CS151" i="46"/>
  <c r="AD151" i="46" s="1"/>
  <c r="CR151" i="46"/>
  <c r="CQ151" i="46"/>
  <c r="AB151" i="46" s="1"/>
  <c r="CP151" i="46"/>
  <c r="AA151" i="46" s="1"/>
  <c r="CO151" i="46"/>
  <c r="Z151" i="46" s="1"/>
  <c r="CN151" i="46"/>
  <c r="Y151" i="46" s="1"/>
  <c r="CM151" i="46"/>
  <c r="CL151" i="46"/>
  <c r="W151" i="46" s="1"/>
  <c r="CK151" i="46"/>
  <c r="CJ151" i="46"/>
  <c r="U151" i="46" s="1"/>
  <c r="CI151" i="46"/>
  <c r="CH151" i="46"/>
  <c r="S151" i="46" s="1"/>
  <c r="CG151" i="46"/>
  <c r="R151" i="46" s="1"/>
  <c r="CF151" i="46"/>
  <c r="Q151" i="46" s="1"/>
  <c r="CE151" i="46"/>
  <c r="CD151" i="46"/>
  <c r="O151" i="46" s="1"/>
  <c r="CC151" i="46"/>
  <c r="N151" i="46" s="1"/>
  <c r="CB151" i="46"/>
  <c r="M151" i="46" s="1"/>
  <c r="CA151" i="46"/>
  <c r="L151" i="46" s="1"/>
  <c r="BZ151" i="46"/>
  <c r="K151" i="46" s="1"/>
  <c r="BY151" i="46"/>
  <c r="J151" i="46" s="1"/>
  <c r="BX151" i="46"/>
  <c r="I151" i="46" s="1"/>
  <c r="BW151" i="46"/>
  <c r="H151" i="46" s="1"/>
  <c r="BV151" i="46"/>
  <c r="G151" i="46" s="1"/>
  <c r="BU151" i="46"/>
  <c r="F151" i="46" s="1"/>
  <c r="BT151" i="46"/>
  <c r="E151" i="46" s="1"/>
  <c r="BS151" i="46"/>
  <c r="D151" i="46" s="1"/>
  <c r="B151" i="46"/>
  <c r="B151" i="44" s="1"/>
  <c r="A151" i="46"/>
  <c r="C151" i="46" s="1"/>
  <c r="C151" i="44" s="1"/>
  <c r="EF150" i="46"/>
  <c r="BQ150" i="46" s="1"/>
  <c r="EE150" i="46"/>
  <c r="BP150" i="46" s="1"/>
  <c r="ED150" i="46"/>
  <c r="BO150" i="46" s="1"/>
  <c r="EC150" i="46"/>
  <c r="EB150" i="46"/>
  <c r="BM150" i="46" s="1"/>
  <c r="EA150" i="46"/>
  <c r="BL150" i="46" s="1"/>
  <c r="DZ150" i="46"/>
  <c r="BK150" i="46" s="1"/>
  <c r="DY150" i="46"/>
  <c r="BJ150" i="46" s="1"/>
  <c r="DX150" i="46"/>
  <c r="BI150" i="46" s="1"/>
  <c r="DW150" i="46"/>
  <c r="DV150" i="46"/>
  <c r="BG150" i="46" s="1"/>
  <c r="DU150" i="46"/>
  <c r="DT150" i="46"/>
  <c r="BE150" i="46" s="1"/>
  <c r="DS150" i="46"/>
  <c r="BD150" i="46" s="1"/>
  <c r="DR150" i="46"/>
  <c r="DQ150" i="46"/>
  <c r="BB150" i="46" s="1"/>
  <c r="DP150" i="46"/>
  <c r="BA150" i="46" s="1"/>
  <c r="DO150" i="46"/>
  <c r="AZ150" i="46" s="1"/>
  <c r="DN150" i="46"/>
  <c r="AY150" i="46" s="1"/>
  <c r="DM150" i="46"/>
  <c r="DL150" i="46"/>
  <c r="DK150" i="46"/>
  <c r="AV150" i="46" s="1"/>
  <c r="DJ150" i="46"/>
  <c r="AU150" i="46" s="1"/>
  <c r="DI150" i="46"/>
  <c r="AT150" i="46" s="1"/>
  <c r="DH150" i="46"/>
  <c r="AS150" i="46" s="1"/>
  <c r="DG150" i="46"/>
  <c r="DF150" i="46"/>
  <c r="AQ150" i="46" s="1"/>
  <c r="DE150" i="46"/>
  <c r="AP150" i="46" s="1"/>
  <c r="DD150" i="46"/>
  <c r="DC150" i="46"/>
  <c r="AN150" i="46" s="1"/>
  <c r="DB150" i="46"/>
  <c r="AM150" i="46" s="1"/>
  <c r="DA150" i="46"/>
  <c r="AL150" i="46" s="1"/>
  <c r="CZ150" i="46"/>
  <c r="CY150" i="46"/>
  <c r="AJ150" i="46" s="1"/>
  <c r="CX150" i="46"/>
  <c r="AI150" i="46" s="1"/>
  <c r="CW150" i="46"/>
  <c r="CV150" i="46"/>
  <c r="AG150" i="46" s="1"/>
  <c r="CU150" i="46"/>
  <c r="AF150" i="46" s="1"/>
  <c r="CT150" i="46"/>
  <c r="AE150" i="46" s="1"/>
  <c r="CS150" i="46"/>
  <c r="AD150" i="46" s="1"/>
  <c r="CR150" i="46"/>
  <c r="CQ150" i="46"/>
  <c r="AB150" i="46" s="1"/>
  <c r="CP150" i="46"/>
  <c r="AA150" i="46" s="1"/>
  <c r="CO150" i="46"/>
  <c r="CN150" i="46"/>
  <c r="Y150" i="46" s="1"/>
  <c r="CM150" i="46"/>
  <c r="X150" i="46" s="1"/>
  <c r="CL150" i="46"/>
  <c r="W150" i="46" s="1"/>
  <c r="CK150" i="46"/>
  <c r="V150" i="46" s="1"/>
  <c r="CJ150" i="46"/>
  <c r="U150" i="46" s="1"/>
  <c r="CI150" i="46"/>
  <c r="T150" i="46" s="1"/>
  <c r="CH150" i="46"/>
  <c r="S150" i="46" s="1"/>
  <c r="CG150" i="46"/>
  <c r="CF150" i="46"/>
  <c r="CE150" i="46"/>
  <c r="P150" i="46" s="1"/>
  <c r="CD150" i="46"/>
  <c r="O150" i="46" s="1"/>
  <c r="CC150" i="46"/>
  <c r="N150" i="46" s="1"/>
  <c r="CB150" i="46"/>
  <c r="M150" i="46" s="1"/>
  <c r="CA150" i="46"/>
  <c r="L150" i="46" s="1"/>
  <c r="BZ150" i="46"/>
  <c r="K150" i="46" s="1"/>
  <c r="BY150" i="46"/>
  <c r="J150" i="46" s="1"/>
  <c r="BX150" i="46"/>
  <c r="I150" i="46" s="1"/>
  <c r="BW150" i="46"/>
  <c r="H150" i="46" s="1"/>
  <c r="BV150" i="46"/>
  <c r="G150" i="46" s="1"/>
  <c r="BU150" i="46"/>
  <c r="F150" i="46" s="1"/>
  <c r="BT150" i="46"/>
  <c r="BS150" i="46"/>
  <c r="B150" i="46"/>
  <c r="B150" i="44" s="1"/>
  <c r="A150" i="46"/>
  <c r="C150" i="46" s="1"/>
  <c r="C150" i="44" s="1"/>
  <c r="EF149" i="46"/>
  <c r="BQ149" i="46" s="1"/>
  <c r="EE149" i="46"/>
  <c r="BP149" i="46" s="1"/>
  <c r="ED149" i="46"/>
  <c r="BO149" i="46" s="1"/>
  <c r="EC149" i="46"/>
  <c r="EB149" i="46"/>
  <c r="EA149" i="46"/>
  <c r="BL149" i="46" s="1"/>
  <c r="DZ149" i="46"/>
  <c r="BK149" i="46" s="1"/>
  <c r="DY149" i="46"/>
  <c r="BJ149" i="46" s="1"/>
  <c r="DX149" i="46"/>
  <c r="DW149" i="46"/>
  <c r="BH149" i="46" s="1"/>
  <c r="DV149" i="46"/>
  <c r="BG149" i="46" s="1"/>
  <c r="DU149" i="46"/>
  <c r="BF149" i="46" s="1"/>
  <c r="DT149" i="46"/>
  <c r="BE149" i="46" s="1"/>
  <c r="DS149" i="46"/>
  <c r="BD149" i="46" s="1"/>
  <c r="DR149" i="46"/>
  <c r="BC149" i="46" s="1"/>
  <c r="DQ149" i="46"/>
  <c r="DP149" i="46"/>
  <c r="BA149" i="46" s="1"/>
  <c r="DO149" i="46"/>
  <c r="AZ149" i="46" s="1"/>
  <c r="DN149" i="46"/>
  <c r="AY149" i="46" s="1"/>
  <c r="DM149" i="46"/>
  <c r="AX149" i="46" s="1"/>
  <c r="DL149" i="46"/>
  <c r="AW149" i="46" s="1"/>
  <c r="DK149" i="46"/>
  <c r="AV149" i="46" s="1"/>
  <c r="DJ149" i="46"/>
  <c r="AU149" i="46" s="1"/>
  <c r="DI149" i="46"/>
  <c r="DH149" i="46"/>
  <c r="DG149" i="46"/>
  <c r="DF149" i="46"/>
  <c r="AQ149" i="46" s="1"/>
  <c r="DE149" i="46"/>
  <c r="AP149" i="46" s="1"/>
  <c r="DD149" i="46"/>
  <c r="DC149" i="46"/>
  <c r="AN149" i="46" s="1"/>
  <c r="DB149" i="46"/>
  <c r="AM149" i="46" s="1"/>
  <c r="DA149" i="46"/>
  <c r="AL149" i="46" s="1"/>
  <c r="CZ149" i="46"/>
  <c r="CY149" i="46"/>
  <c r="CX149" i="46"/>
  <c r="AI149" i="46" s="1"/>
  <c r="CW149" i="46"/>
  <c r="AH149" i="46" s="1"/>
  <c r="CV149" i="46"/>
  <c r="AG149" i="46" s="1"/>
  <c r="CU149" i="46"/>
  <c r="CT149" i="46"/>
  <c r="AE149" i="46" s="1"/>
  <c r="CS149" i="46"/>
  <c r="AD149" i="46" s="1"/>
  <c r="CR149" i="46"/>
  <c r="CQ149" i="46"/>
  <c r="CP149" i="46"/>
  <c r="AA149" i="46" s="1"/>
  <c r="CO149" i="46"/>
  <c r="Z149" i="46" s="1"/>
  <c r="CN149" i="46"/>
  <c r="Y149" i="46" s="1"/>
  <c r="CM149" i="46"/>
  <c r="X149" i="46" s="1"/>
  <c r="CL149" i="46"/>
  <c r="W149" i="46" s="1"/>
  <c r="CK149" i="46"/>
  <c r="CJ149" i="46"/>
  <c r="U149" i="46" s="1"/>
  <c r="CI149" i="46"/>
  <c r="T149" i="46" s="1"/>
  <c r="CH149" i="46"/>
  <c r="S149" i="46" s="1"/>
  <c r="CG149" i="46"/>
  <c r="R149" i="46" s="1"/>
  <c r="CF149" i="46"/>
  <c r="Q149" i="46" s="1"/>
  <c r="CE149" i="46"/>
  <c r="P149" i="46" s="1"/>
  <c r="CD149" i="46"/>
  <c r="O149" i="46" s="1"/>
  <c r="CC149" i="46"/>
  <c r="N149" i="46" s="1"/>
  <c r="CB149" i="46"/>
  <c r="M149" i="46" s="1"/>
  <c r="CA149" i="46"/>
  <c r="L149" i="46" s="1"/>
  <c r="BZ149" i="46"/>
  <c r="K149" i="46" s="1"/>
  <c r="BY149" i="46"/>
  <c r="J149" i="46" s="1"/>
  <c r="BX149" i="46"/>
  <c r="I149" i="46" s="1"/>
  <c r="BW149" i="46"/>
  <c r="H149" i="46" s="1"/>
  <c r="BV149" i="46"/>
  <c r="G149" i="46" s="1"/>
  <c r="BU149" i="46"/>
  <c r="BT149" i="46"/>
  <c r="E149" i="46" s="1"/>
  <c r="BS149" i="46"/>
  <c r="B149" i="46"/>
  <c r="B149" i="44" s="1"/>
  <c r="A149" i="46"/>
  <c r="A149" i="44" s="1"/>
  <c r="EF148" i="46"/>
  <c r="BQ148" i="46" s="1"/>
  <c r="EE148" i="46"/>
  <c r="BP148" i="46" s="1"/>
  <c r="ED148" i="46"/>
  <c r="BO148" i="46" s="1"/>
  <c r="EC148" i="46"/>
  <c r="BN148" i="46" s="1"/>
  <c r="EB148" i="46"/>
  <c r="BM148" i="46" s="1"/>
  <c r="EA148" i="46"/>
  <c r="BL148" i="46" s="1"/>
  <c r="DZ148" i="46"/>
  <c r="BK148" i="46" s="1"/>
  <c r="DY148" i="46"/>
  <c r="BJ148" i="46" s="1"/>
  <c r="DX148" i="46"/>
  <c r="BI148" i="46" s="1"/>
  <c r="DW148" i="46"/>
  <c r="BH148" i="46" s="1"/>
  <c r="DV148" i="46"/>
  <c r="BG148" i="46" s="1"/>
  <c r="DU148" i="46"/>
  <c r="DT148" i="46"/>
  <c r="BE148" i="46" s="1"/>
  <c r="DS148" i="46"/>
  <c r="BD148" i="46" s="1"/>
  <c r="DR148" i="46"/>
  <c r="BC148" i="46" s="1"/>
  <c r="DQ148" i="46"/>
  <c r="BB148" i="46" s="1"/>
  <c r="DP148" i="46"/>
  <c r="DO148" i="46"/>
  <c r="DN148" i="46"/>
  <c r="AY148" i="46" s="1"/>
  <c r="DM148" i="46"/>
  <c r="AX148" i="46" s="1"/>
  <c r="DL148" i="46"/>
  <c r="AW148" i="46" s="1"/>
  <c r="DK148" i="46"/>
  <c r="DJ148" i="46"/>
  <c r="AU148" i="46" s="1"/>
  <c r="DI148" i="46"/>
  <c r="DH148" i="46"/>
  <c r="AS148" i="46" s="1"/>
  <c r="DG148" i="46"/>
  <c r="AR148" i="46" s="1"/>
  <c r="DF148" i="46"/>
  <c r="AQ148" i="46" s="1"/>
  <c r="DE148" i="46"/>
  <c r="AP148" i="46" s="1"/>
  <c r="DD148" i="46"/>
  <c r="AO148" i="46" s="1"/>
  <c r="DC148" i="46"/>
  <c r="AN148" i="46" s="1"/>
  <c r="DB148" i="46"/>
  <c r="AM148" i="46" s="1"/>
  <c r="DA148" i="46"/>
  <c r="AL148" i="46" s="1"/>
  <c r="CZ148" i="46"/>
  <c r="CY148" i="46"/>
  <c r="AJ148" i="46" s="1"/>
  <c r="CX148" i="46"/>
  <c r="AI148" i="46" s="1"/>
  <c r="CW148" i="46"/>
  <c r="AH148" i="46" s="1"/>
  <c r="CV148" i="46"/>
  <c r="AG148" i="46" s="1"/>
  <c r="CU148" i="46"/>
  <c r="AF148" i="46" s="1"/>
  <c r="CT148" i="46"/>
  <c r="AE148" i="46" s="1"/>
  <c r="CS148" i="46"/>
  <c r="AD148" i="46" s="1"/>
  <c r="CR148" i="46"/>
  <c r="AC148" i="46" s="1"/>
  <c r="CQ148" i="46"/>
  <c r="AB148" i="46" s="1"/>
  <c r="CP148" i="46"/>
  <c r="CO148" i="46"/>
  <c r="Z148" i="46" s="1"/>
  <c r="CN148" i="46"/>
  <c r="CM148" i="46"/>
  <c r="CL148" i="46"/>
  <c r="W148" i="46" s="1"/>
  <c r="CK148" i="46"/>
  <c r="V148" i="46" s="1"/>
  <c r="CJ148" i="46"/>
  <c r="U148" i="46" s="1"/>
  <c r="CI148" i="46"/>
  <c r="T148" i="46" s="1"/>
  <c r="CH148" i="46"/>
  <c r="CG148" i="46"/>
  <c r="R148" i="46" s="1"/>
  <c r="CF148" i="46"/>
  <c r="Q148" i="46" s="1"/>
  <c r="CE148" i="46"/>
  <c r="P148" i="46" s="1"/>
  <c r="CD148" i="46"/>
  <c r="O148" i="46" s="1"/>
  <c r="CC148" i="46"/>
  <c r="N148" i="46" s="1"/>
  <c r="CB148" i="46"/>
  <c r="CA148" i="46"/>
  <c r="BZ148" i="46"/>
  <c r="K148" i="46" s="1"/>
  <c r="BY148" i="46"/>
  <c r="J148" i="46" s="1"/>
  <c r="BX148" i="46"/>
  <c r="I148" i="46" s="1"/>
  <c r="BW148" i="46"/>
  <c r="H148" i="46" s="1"/>
  <c r="BV148" i="46"/>
  <c r="G148" i="46" s="1"/>
  <c r="BU148" i="46"/>
  <c r="BT148" i="46"/>
  <c r="E148" i="46" s="1"/>
  <c r="BS148" i="46"/>
  <c r="D148" i="46" s="1"/>
  <c r="B148" i="46"/>
  <c r="B148" i="44" s="1"/>
  <c r="A148" i="46"/>
  <c r="A146" i="27" s="1"/>
  <c r="EF147" i="46"/>
  <c r="EE147" i="46"/>
  <c r="BP147" i="46" s="1"/>
  <c r="ED147" i="46"/>
  <c r="EC147" i="46"/>
  <c r="BN147" i="46" s="1"/>
  <c r="EB147" i="46"/>
  <c r="EA147" i="46"/>
  <c r="BL147" i="46" s="1"/>
  <c r="DZ147" i="46"/>
  <c r="BK147" i="46" s="1"/>
  <c r="DY147" i="46"/>
  <c r="DX147" i="46"/>
  <c r="BI147" i="46" s="1"/>
  <c r="DW147" i="46"/>
  <c r="BH147" i="46" s="1"/>
  <c r="DV147" i="46"/>
  <c r="BG147" i="46" s="1"/>
  <c r="DU147" i="46"/>
  <c r="BF147" i="46" s="1"/>
  <c r="DT147" i="46"/>
  <c r="BE147" i="46" s="1"/>
  <c r="DS147" i="46"/>
  <c r="BD147" i="46" s="1"/>
  <c r="DR147" i="46"/>
  <c r="BC147" i="46" s="1"/>
  <c r="DQ147" i="46"/>
  <c r="DP147" i="46"/>
  <c r="BA147" i="46" s="1"/>
  <c r="DO147" i="46"/>
  <c r="AZ147" i="46" s="1"/>
  <c r="DN147" i="46"/>
  <c r="AY147" i="46" s="1"/>
  <c r="DM147" i="46"/>
  <c r="AX147" i="46" s="1"/>
  <c r="DL147" i="46"/>
  <c r="AW147" i="46" s="1"/>
  <c r="DK147" i="46"/>
  <c r="DJ147" i="46"/>
  <c r="AU147" i="46" s="1"/>
  <c r="DI147" i="46"/>
  <c r="DH147" i="46"/>
  <c r="AS147" i="46" s="1"/>
  <c r="DG147" i="46"/>
  <c r="AR147" i="46" s="1"/>
  <c r="DF147" i="46"/>
  <c r="AQ147" i="46" s="1"/>
  <c r="DE147" i="46"/>
  <c r="AP147" i="46" s="1"/>
  <c r="DD147" i="46"/>
  <c r="AO147" i="46" s="1"/>
  <c r="DC147" i="46"/>
  <c r="AN147" i="46" s="1"/>
  <c r="DB147" i="46"/>
  <c r="AM147" i="46" s="1"/>
  <c r="DA147" i="46"/>
  <c r="CZ147" i="46"/>
  <c r="AK147" i="46" s="1"/>
  <c r="CY147" i="46"/>
  <c r="AJ147" i="46" s="1"/>
  <c r="CX147" i="46"/>
  <c r="AI147" i="46" s="1"/>
  <c r="CW147" i="46"/>
  <c r="AH147" i="46" s="1"/>
  <c r="CV147" i="46"/>
  <c r="AG147" i="46" s="1"/>
  <c r="CU147" i="46"/>
  <c r="AF147" i="46" s="1"/>
  <c r="CT147" i="46"/>
  <c r="AE147" i="46" s="1"/>
  <c r="CS147" i="46"/>
  <c r="AD147" i="46" s="1"/>
  <c r="CR147" i="46"/>
  <c r="AC147" i="46" s="1"/>
  <c r="CQ147" i="46"/>
  <c r="CP147" i="46"/>
  <c r="CO147" i="46"/>
  <c r="Z147" i="46" s="1"/>
  <c r="CN147" i="46"/>
  <c r="Y147" i="46" s="1"/>
  <c r="CM147" i="46"/>
  <c r="CL147" i="46"/>
  <c r="W147" i="46" s="1"/>
  <c r="CK147" i="46"/>
  <c r="CJ147" i="46"/>
  <c r="CI147" i="46"/>
  <c r="T147" i="46" s="1"/>
  <c r="CH147" i="46"/>
  <c r="S147" i="46" s="1"/>
  <c r="CG147" i="46"/>
  <c r="R147" i="46" s="1"/>
  <c r="CF147" i="46"/>
  <c r="Q147" i="46" s="1"/>
  <c r="CE147" i="46"/>
  <c r="P147" i="46" s="1"/>
  <c r="CD147" i="46"/>
  <c r="O147" i="46" s="1"/>
  <c r="CC147" i="46"/>
  <c r="N147" i="46" s="1"/>
  <c r="CB147" i="46"/>
  <c r="M147" i="46" s="1"/>
  <c r="CA147" i="46"/>
  <c r="L147" i="46" s="1"/>
  <c r="BZ147" i="46"/>
  <c r="K147" i="46" s="1"/>
  <c r="BY147" i="46"/>
  <c r="J147" i="46" s="1"/>
  <c r="BX147" i="46"/>
  <c r="I147" i="46" s="1"/>
  <c r="BW147" i="46"/>
  <c r="H147" i="46" s="1"/>
  <c r="BV147" i="46"/>
  <c r="G147" i="46" s="1"/>
  <c r="BU147" i="46"/>
  <c r="F147" i="46" s="1"/>
  <c r="BT147" i="46"/>
  <c r="E147" i="46" s="1"/>
  <c r="BS147" i="46"/>
  <c r="D147" i="46" s="1"/>
  <c r="B147" i="46"/>
  <c r="B147" i="44" s="1"/>
  <c r="A147" i="46"/>
  <c r="A145" i="27" s="1"/>
  <c r="EF146" i="46"/>
  <c r="BQ146" i="46" s="1"/>
  <c r="EE146" i="46"/>
  <c r="ED146" i="46"/>
  <c r="BO146" i="44" s="1"/>
  <c r="EC146" i="46"/>
  <c r="BN146" i="44" s="1"/>
  <c r="EB146" i="46"/>
  <c r="EA146" i="46"/>
  <c r="BL146" i="46" s="1"/>
  <c r="DZ146" i="46"/>
  <c r="BK146" i="46" s="1"/>
  <c r="DY146" i="46"/>
  <c r="BJ146" i="46" s="1"/>
  <c r="DX146" i="46"/>
  <c r="BI146" i="46" s="1"/>
  <c r="DW146" i="46"/>
  <c r="DV146" i="46"/>
  <c r="BG146" i="46" s="1"/>
  <c r="DU146" i="46"/>
  <c r="BF146" i="46" s="1"/>
  <c r="DT146" i="46"/>
  <c r="BE146" i="46" s="1"/>
  <c r="DS146" i="46"/>
  <c r="BD146" i="46" s="1"/>
  <c r="DR146" i="46"/>
  <c r="DQ146" i="46"/>
  <c r="BB146" i="46" s="1"/>
  <c r="DP146" i="46"/>
  <c r="DO146" i="46"/>
  <c r="AZ146" i="46" s="1"/>
  <c r="DN146" i="46"/>
  <c r="AY146" i="46" s="1"/>
  <c r="DM146" i="46"/>
  <c r="AX146" i="46" s="1"/>
  <c r="DL146" i="46"/>
  <c r="AW146" i="46" s="1"/>
  <c r="DK146" i="46"/>
  <c r="AV146" i="46" s="1"/>
  <c r="DJ146" i="46"/>
  <c r="DI146" i="46"/>
  <c r="AT146" i="46" s="1"/>
  <c r="DH146" i="46"/>
  <c r="AS146" i="46" s="1"/>
  <c r="DG146" i="46"/>
  <c r="DF146" i="46"/>
  <c r="AQ146" i="46" s="1"/>
  <c r="DE146" i="46"/>
  <c r="AP146" i="46" s="1"/>
  <c r="DD146" i="46"/>
  <c r="DC146" i="46"/>
  <c r="AN146" i="46" s="1"/>
  <c r="DB146" i="46"/>
  <c r="AM146" i="46" s="1"/>
  <c r="DA146" i="46"/>
  <c r="AL146" i="46" s="1"/>
  <c r="CZ146" i="46"/>
  <c r="CY146" i="46"/>
  <c r="AJ146" i="46" s="1"/>
  <c r="CX146" i="46"/>
  <c r="AI146" i="46" s="1"/>
  <c r="CW146" i="46"/>
  <c r="AH146" i="46" s="1"/>
  <c r="CV146" i="46"/>
  <c r="CU146" i="46"/>
  <c r="AF146" i="46" s="1"/>
  <c r="CT146" i="46"/>
  <c r="CS146" i="46"/>
  <c r="AD146" i="46" s="1"/>
  <c r="CR146" i="46"/>
  <c r="AC146" i="46" s="1"/>
  <c r="CQ146" i="46"/>
  <c r="AB146" i="46" s="1"/>
  <c r="CP146" i="46"/>
  <c r="AA146" i="46" s="1"/>
  <c r="CO146" i="46"/>
  <c r="Z146" i="46" s="1"/>
  <c r="CN146" i="46"/>
  <c r="Y146" i="46" s="1"/>
  <c r="CM146" i="46"/>
  <c r="X146" i="46" s="1"/>
  <c r="CL146" i="46"/>
  <c r="W146" i="46" s="1"/>
  <c r="CK146" i="46"/>
  <c r="V146" i="46" s="1"/>
  <c r="CJ146" i="46"/>
  <c r="U146" i="46" s="1"/>
  <c r="CI146" i="46"/>
  <c r="T146" i="46" s="1"/>
  <c r="CH146" i="46"/>
  <c r="S146" i="46" s="1"/>
  <c r="CG146" i="46"/>
  <c r="R146" i="46" s="1"/>
  <c r="CF146" i="46"/>
  <c r="CE146" i="46"/>
  <c r="P146" i="46" s="1"/>
  <c r="CD146" i="46"/>
  <c r="O146" i="46" s="1"/>
  <c r="CC146" i="46"/>
  <c r="CB146" i="46"/>
  <c r="M146" i="46" s="1"/>
  <c r="CA146" i="46"/>
  <c r="L146" i="46" s="1"/>
  <c r="BZ146" i="46"/>
  <c r="K146" i="46" s="1"/>
  <c r="BY146" i="46"/>
  <c r="J146" i="46" s="1"/>
  <c r="BX146" i="46"/>
  <c r="I146" i="46" s="1"/>
  <c r="BW146" i="46"/>
  <c r="H146" i="46" s="1"/>
  <c r="BV146" i="46"/>
  <c r="G146" i="46" s="1"/>
  <c r="BU146" i="46"/>
  <c r="F146" i="46" s="1"/>
  <c r="BT146" i="46"/>
  <c r="E146" i="46" s="1"/>
  <c r="BS146" i="46"/>
  <c r="D146" i="46" s="1"/>
  <c r="BO146" i="46"/>
  <c r="BN146" i="46"/>
  <c r="B146" i="46"/>
  <c r="B146" i="44" s="1"/>
  <c r="A146" i="46"/>
  <c r="A146" i="44" s="1"/>
  <c r="EF145" i="46"/>
  <c r="BQ145" i="46" s="1"/>
  <c r="EE145" i="46"/>
  <c r="ED145" i="46"/>
  <c r="BO145" i="46" s="1"/>
  <c r="EC145" i="46"/>
  <c r="BN145" i="46" s="1"/>
  <c r="EB145" i="46"/>
  <c r="BM145" i="46" s="1"/>
  <c r="EA145" i="46"/>
  <c r="DZ145" i="46"/>
  <c r="BK145" i="46" s="1"/>
  <c r="DY145" i="46"/>
  <c r="BJ145" i="46" s="1"/>
  <c r="DX145" i="46"/>
  <c r="BI145" i="46" s="1"/>
  <c r="DW145" i="46"/>
  <c r="BH145" i="46" s="1"/>
  <c r="DV145" i="46"/>
  <c r="BG145" i="46" s="1"/>
  <c r="DU145" i="46"/>
  <c r="BF145" i="46" s="1"/>
  <c r="DT145" i="46"/>
  <c r="BE145" i="46" s="1"/>
  <c r="DS145" i="46"/>
  <c r="DR145" i="46"/>
  <c r="DQ145" i="46"/>
  <c r="BB145" i="46" s="1"/>
  <c r="DP145" i="46"/>
  <c r="BA145" i="46" s="1"/>
  <c r="DO145" i="46"/>
  <c r="AZ145" i="46" s="1"/>
  <c r="DN145" i="46"/>
  <c r="AY145" i="46" s="1"/>
  <c r="DM145" i="46"/>
  <c r="AX145" i="46" s="1"/>
  <c r="DL145" i="46"/>
  <c r="AW145" i="46" s="1"/>
  <c r="DK145" i="46"/>
  <c r="AV145" i="46" s="1"/>
  <c r="DJ145" i="46"/>
  <c r="AU145" i="46" s="1"/>
  <c r="DI145" i="46"/>
  <c r="AT145" i="46" s="1"/>
  <c r="DH145" i="46"/>
  <c r="AS145" i="46" s="1"/>
  <c r="DG145" i="46"/>
  <c r="AR145" i="46" s="1"/>
  <c r="DF145" i="46"/>
  <c r="AQ145" i="46" s="1"/>
  <c r="DE145" i="46"/>
  <c r="DD145" i="46"/>
  <c r="AO145" i="46" s="1"/>
  <c r="DC145" i="46"/>
  <c r="AN145" i="46" s="1"/>
  <c r="DB145" i="46"/>
  <c r="DA145" i="46"/>
  <c r="AL145" i="46" s="1"/>
  <c r="CZ145" i="46"/>
  <c r="AK145" i="46" s="1"/>
  <c r="CY145" i="46"/>
  <c r="AJ145" i="46" s="1"/>
  <c r="CX145" i="46"/>
  <c r="AI145" i="46" s="1"/>
  <c r="CW145" i="46"/>
  <c r="AH145" i="46" s="1"/>
  <c r="CV145" i="46"/>
  <c r="AG145" i="46" s="1"/>
  <c r="CU145" i="46"/>
  <c r="CT145" i="46"/>
  <c r="CS145" i="46"/>
  <c r="AD145" i="46" s="1"/>
  <c r="CR145" i="46"/>
  <c r="CQ145" i="46"/>
  <c r="AB145" i="46" s="1"/>
  <c r="CP145" i="46"/>
  <c r="AA145" i="46" s="1"/>
  <c r="CO145" i="46"/>
  <c r="Z145" i="46" s="1"/>
  <c r="CN145" i="46"/>
  <c r="Y145" i="46" s="1"/>
  <c r="CM145" i="46"/>
  <c r="X145" i="46" s="1"/>
  <c r="CL145" i="46"/>
  <c r="W145" i="46" s="1"/>
  <c r="CK145" i="46"/>
  <c r="V145" i="46" s="1"/>
  <c r="CJ145" i="46"/>
  <c r="U145" i="46" s="1"/>
  <c r="CI145" i="46"/>
  <c r="T145" i="46" s="1"/>
  <c r="CH145" i="46"/>
  <c r="S145" i="46" s="1"/>
  <c r="CG145" i="46"/>
  <c r="CF145" i="46"/>
  <c r="Q145" i="46" s="1"/>
  <c r="CE145" i="46"/>
  <c r="P145" i="46" s="1"/>
  <c r="CD145" i="46"/>
  <c r="O145" i="46" s="1"/>
  <c r="CC145" i="46"/>
  <c r="N145" i="46" s="1"/>
  <c r="CB145" i="46"/>
  <c r="CA145" i="46"/>
  <c r="BZ145" i="46"/>
  <c r="BY145" i="46"/>
  <c r="J145" i="46" s="1"/>
  <c r="BX145" i="46"/>
  <c r="I145" i="46" s="1"/>
  <c r="BW145" i="46"/>
  <c r="H145" i="46" s="1"/>
  <c r="BV145" i="46"/>
  <c r="G145" i="46" s="1"/>
  <c r="BU145" i="46"/>
  <c r="F145" i="46" s="1"/>
  <c r="BT145" i="46"/>
  <c r="E145" i="46" s="1"/>
  <c r="BS145" i="46"/>
  <c r="D145" i="46" s="1"/>
  <c r="B145" i="46"/>
  <c r="B145" i="44" s="1"/>
  <c r="A145" i="46"/>
  <c r="A143" i="27" s="1"/>
  <c r="EF144" i="46"/>
  <c r="BQ144" i="46" s="1"/>
  <c r="EE144" i="46"/>
  <c r="ED144" i="46"/>
  <c r="BO144" i="46" s="1"/>
  <c r="EC144" i="46"/>
  <c r="EB144" i="46"/>
  <c r="BM144" i="46" s="1"/>
  <c r="EA144" i="46"/>
  <c r="DZ144" i="46"/>
  <c r="BK144" i="46" s="1"/>
  <c r="DY144" i="46"/>
  <c r="BJ144" i="46" s="1"/>
  <c r="DX144" i="46"/>
  <c r="BI144" i="46" s="1"/>
  <c r="DW144" i="46"/>
  <c r="BH144" i="46" s="1"/>
  <c r="DV144" i="46"/>
  <c r="BG144" i="46" s="1"/>
  <c r="DU144" i="46"/>
  <c r="BF144" i="46" s="1"/>
  <c r="DT144" i="46"/>
  <c r="BE144" i="46" s="1"/>
  <c r="DS144" i="46"/>
  <c r="BD144" i="46" s="1"/>
  <c r="DR144" i="46"/>
  <c r="BC144" i="46" s="1"/>
  <c r="DQ144" i="46"/>
  <c r="DP144" i="46"/>
  <c r="BA144" i="46" s="1"/>
  <c r="DO144" i="46"/>
  <c r="DN144" i="46"/>
  <c r="AY144" i="46" s="1"/>
  <c r="DM144" i="46"/>
  <c r="AX144" i="46" s="1"/>
  <c r="DL144" i="46"/>
  <c r="AW144" i="46" s="1"/>
  <c r="DK144" i="46"/>
  <c r="AV144" i="46" s="1"/>
  <c r="DJ144" i="46"/>
  <c r="AU144" i="46" s="1"/>
  <c r="DI144" i="46"/>
  <c r="AT144" i="46" s="1"/>
  <c r="DH144" i="46"/>
  <c r="AS144" i="46" s="1"/>
  <c r="DG144" i="46"/>
  <c r="DF144" i="46"/>
  <c r="DE144" i="46"/>
  <c r="AP144" i="46" s="1"/>
  <c r="DD144" i="46"/>
  <c r="AO144" i="46" s="1"/>
  <c r="DC144" i="46"/>
  <c r="AN144" i="46" s="1"/>
  <c r="DB144" i="46"/>
  <c r="DA144" i="46"/>
  <c r="CZ144" i="46"/>
  <c r="AK144" i="46" s="1"/>
  <c r="CY144" i="46"/>
  <c r="AJ144" i="46" s="1"/>
  <c r="CX144" i="46"/>
  <c r="AI144" i="46" s="1"/>
  <c r="CW144" i="46"/>
  <c r="AH144" i="46" s="1"/>
  <c r="CV144" i="46"/>
  <c r="AG144" i="46" s="1"/>
  <c r="CU144" i="46"/>
  <c r="AF144" i="46" s="1"/>
  <c r="CT144" i="46"/>
  <c r="AE144" i="46" s="1"/>
  <c r="CS144" i="46"/>
  <c r="AD144" i="46" s="1"/>
  <c r="CR144" i="46"/>
  <c r="AC144" i="46" s="1"/>
  <c r="CQ144" i="46"/>
  <c r="CP144" i="46"/>
  <c r="CO144" i="46"/>
  <c r="Z144" i="46" s="1"/>
  <c r="CN144" i="46"/>
  <c r="Y144" i="46" s="1"/>
  <c r="CM144" i="46"/>
  <c r="X144" i="46" s="1"/>
  <c r="CL144" i="46"/>
  <c r="W144" i="46" s="1"/>
  <c r="CK144" i="46"/>
  <c r="V144" i="46" s="1"/>
  <c r="CJ144" i="46"/>
  <c r="U144" i="46" s="1"/>
  <c r="CI144" i="46"/>
  <c r="T144" i="46" s="1"/>
  <c r="CH144" i="46"/>
  <c r="S144" i="46" s="1"/>
  <c r="CG144" i="46"/>
  <c r="CF144" i="46"/>
  <c r="Q144" i="46" s="1"/>
  <c r="CE144" i="46"/>
  <c r="P144" i="46" s="1"/>
  <c r="CD144" i="46"/>
  <c r="O144" i="46" s="1"/>
  <c r="CC144" i="46"/>
  <c r="CB144" i="46"/>
  <c r="M144" i="46" s="1"/>
  <c r="CA144" i="46"/>
  <c r="L144" i="46" s="1"/>
  <c r="BZ144" i="46"/>
  <c r="K144" i="46" s="1"/>
  <c r="BY144" i="46"/>
  <c r="J144" i="46" s="1"/>
  <c r="BX144" i="46"/>
  <c r="I144" i="46" s="1"/>
  <c r="BW144" i="46"/>
  <c r="H144" i="46" s="1"/>
  <c r="BV144" i="46"/>
  <c r="BU144" i="46"/>
  <c r="F144" i="46" s="1"/>
  <c r="BT144" i="46"/>
  <c r="E144" i="46" s="1"/>
  <c r="BS144" i="46"/>
  <c r="B144" i="46"/>
  <c r="B144" i="44" s="1"/>
  <c r="A144" i="46"/>
  <c r="C144" i="46" s="1"/>
  <c r="C144" i="44" s="1"/>
  <c r="EF143" i="46"/>
  <c r="EE143" i="46"/>
  <c r="BP143" i="46" s="1"/>
  <c r="ED143" i="46"/>
  <c r="BO143" i="44" s="1"/>
  <c r="EC143" i="46"/>
  <c r="BN143" i="46" s="1"/>
  <c r="EB143" i="46"/>
  <c r="BM143" i="46" s="1"/>
  <c r="EA143" i="46"/>
  <c r="DZ143" i="46"/>
  <c r="BK143" i="46" s="1"/>
  <c r="DY143" i="46"/>
  <c r="BJ143" i="46" s="1"/>
  <c r="DX143" i="46"/>
  <c r="BI143" i="46" s="1"/>
  <c r="DW143" i="46"/>
  <c r="BH143" i="46" s="1"/>
  <c r="DV143" i="46"/>
  <c r="BG143" i="46" s="1"/>
  <c r="DU143" i="46"/>
  <c r="BF143" i="46" s="1"/>
  <c r="DT143" i="46"/>
  <c r="BE143" i="46" s="1"/>
  <c r="DS143" i="46"/>
  <c r="BD143" i="46" s="1"/>
  <c r="DR143" i="46"/>
  <c r="BC143" i="46" s="1"/>
  <c r="DQ143" i="46"/>
  <c r="BB143" i="46" s="1"/>
  <c r="DP143" i="46"/>
  <c r="DO143" i="46"/>
  <c r="AZ143" i="46" s="1"/>
  <c r="DN143" i="46"/>
  <c r="AY143" i="46" s="1"/>
  <c r="DM143" i="46"/>
  <c r="DL143" i="46"/>
  <c r="AW143" i="46" s="1"/>
  <c r="DK143" i="46"/>
  <c r="AV143" i="46" s="1"/>
  <c r="DJ143" i="46"/>
  <c r="DI143" i="46"/>
  <c r="AT143" i="46" s="1"/>
  <c r="DH143" i="46"/>
  <c r="DG143" i="46"/>
  <c r="AR143" i="46" s="1"/>
  <c r="DF143" i="46"/>
  <c r="DE143" i="46"/>
  <c r="DD143" i="46"/>
  <c r="AO143" i="46" s="1"/>
  <c r="DC143" i="46"/>
  <c r="AN143" i="46" s="1"/>
  <c r="DB143" i="46"/>
  <c r="DA143" i="46"/>
  <c r="AL143" i="46" s="1"/>
  <c r="CZ143" i="46"/>
  <c r="CY143" i="46"/>
  <c r="CX143" i="46"/>
  <c r="CW143" i="46"/>
  <c r="AH143" i="46" s="1"/>
  <c r="CV143" i="46"/>
  <c r="AG143" i="46" s="1"/>
  <c r="CU143" i="46"/>
  <c r="CT143" i="46"/>
  <c r="AE143" i="46" s="1"/>
  <c r="CS143" i="46"/>
  <c r="AD143" i="46" s="1"/>
  <c r="CR143" i="46"/>
  <c r="CQ143" i="46"/>
  <c r="AB143" i="46" s="1"/>
  <c r="CP143" i="46"/>
  <c r="CO143" i="46"/>
  <c r="Z143" i="46" s="1"/>
  <c r="CN143" i="46"/>
  <c r="Y143" i="46" s="1"/>
  <c r="CM143" i="46"/>
  <c r="X143" i="46" s="1"/>
  <c r="CL143" i="46"/>
  <c r="W143" i="46" s="1"/>
  <c r="CK143" i="46"/>
  <c r="V143" i="46" s="1"/>
  <c r="CJ143" i="46"/>
  <c r="CI143" i="46"/>
  <c r="T143" i="46" s="1"/>
  <c r="CH143" i="46"/>
  <c r="S143" i="46" s="1"/>
  <c r="CG143" i="46"/>
  <c r="CF143" i="46"/>
  <c r="Q143" i="46" s="1"/>
  <c r="CE143" i="46"/>
  <c r="P143" i="46" s="1"/>
  <c r="CD143" i="46"/>
  <c r="O143" i="46" s="1"/>
  <c r="CC143" i="46"/>
  <c r="N143" i="46" s="1"/>
  <c r="CB143" i="46"/>
  <c r="CA143" i="46"/>
  <c r="L143" i="46" s="1"/>
  <c r="BZ143" i="46"/>
  <c r="K143" i="46" s="1"/>
  <c r="BY143" i="46"/>
  <c r="J143" i="46" s="1"/>
  <c r="BX143" i="46"/>
  <c r="I143" i="46" s="1"/>
  <c r="BW143" i="46"/>
  <c r="BV143" i="46"/>
  <c r="G143" i="46" s="1"/>
  <c r="BU143" i="46"/>
  <c r="F143" i="46" s="1"/>
  <c r="BT143" i="46"/>
  <c r="E143" i="46" s="1"/>
  <c r="BS143" i="46"/>
  <c r="D143" i="46" s="1"/>
  <c r="BO143" i="46"/>
  <c r="B143" i="46"/>
  <c r="B143" i="44" s="1"/>
  <c r="A143" i="46"/>
  <c r="A143" i="44" s="1"/>
  <c r="EF142" i="46"/>
  <c r="EE142" i="46"/>
  <c r="ED142" i="46"/>
  <c r="BO142" i="46" s="1"/>
  <c r="EC142" i="46"/>
  <c r="EB142" i="46"/>
  <c r="EA142" i="46"/>
  <c r="BL142" i="46" s="1"/>
  <c r="DZ142" i="46"/>
  <c r="BK142" i="46" s="1"/>
  <c r="DY142" i="46"/>
  <c r="BJ142" i="46" s="1"/>
  <c r="DX142" i="46"/>
  <c r="BI142" i="46" s="1"/>
  <c r="DW142" i="46"/>
  <c r="BH142" i="46" s="1"/>
  <c r="DV142" i="46"/>
  <c r="DU142" i="46"/>
  <c r="DT142" i="46"/>
  <c r="BE142" i="46" s="1"/>
  <c r="DS142" i="46"/>
  <c r="BD142" i="46" s="1"/>
  <c r="DR142" i="46"/>
  <c r="BC142" i="44" s="1"/>
  <c r="DQ142" i="46"/>
  <c r="DP142" i="46"/>
  <c r="DO142" i="46"/>
  <c r="AZ142" i="46" s="1"/>
  <c r="DN142" i="46"/>
  <c r="DM142" i="46"/>
  <c r="AX142" i="46" s="1"/>
  <c r="DL142" i="46"/>
  <c r="AW142" i="46" s="1"/>
  <c r="DK142" i="46"/>
  <c r="DJ142" i="46"/>
  <c r="AU142" i="46" s="1"/>
  <c r="DI142" i="46"/>
  <c r="AT142" i="46" s="1"/>
  <c r="DH142" i="46"/>
  <c r="AS142" i="46" s="1"/>
  <c r="DG142" i="46"/>
  <c r="AR142" i="46" s="1"/>
  <c r="DF142" i="46"/>
  <c r="AQ142" i="46" s="1"/>
  <c r="DE142" i="46"/>
  <c r="DD142" i="46"/>
  <c r="AO142" i="46" s="1"/>
  <c r="DC142" i="46"/>
  <c r="AN142" i="46" s="1"/>
  <c r="DB142" i="46"/>
  <c r="AM142" i="46" s="1"/>
  <c r="DA142" i="46"/>
  <c r="AL142" i="46" s="1"/>
  <c r="CZ142" i="46"/>
  <c r="CY142" i="46"/>
  <c r="CX142" i="46"/>
  <c r="AI142" i="46" s="1"/>
  <c r="CW142" i="46"/>
  <c r="AH142" i="46" s="1"/>
  <c r="CV142" i="46"/>
  <c r="AG142" i="46" s="1"/>
  <c r="CU142" i="46"/>
  <c r="AF142" i="46" s="1"/>
  <c r="CT142" i="46"/>
  <c r="AE142" i="46" s="1"/>
  <c r="CS142" i="46"/>
  <c r="CR142" i="46"/>
  <c r="AC142" i="46" s="1"/>
  <c r="CQ142" i="46"/>
  <c r="AB142" i="46" s="1"/>
  <c r="CP142" i="46"/>
  <c r="AA142" i="46" s="1"/>
  <c r="CO142" i="46"/>
  <c r="CN142" i="46"/>
  <c r="Y142" i="46" s="1"/>
  <c r="CM142" i="46"/>
  <c r="X142" i="46" s="1"/>
  <c r="CL142" i="46"/>
  <c r="W142" i="46" s="1"/>
  <c r="CK142" i="46"/>
  <c r="V142" i="46" s="1"/>
  <c r="CJ142" i="46"/>
  <c r="U142" i="46" s="1"/>
  <c r="CI142" i="46"/>
  <c r="T142" i="46" s="1"/>
  <c r="CH142" i="46"/>
  <c r="S142" i="46" s="1"/>
  <c r="CG142" i="46"/>
  <c r="CF142" i="46"/>
  <c r="Q142" i="46" s="1"/>
  <c r="CE142" i="46"/>
  <c r="P142" i="46" s="1"/>
  <c r="CD142" i="46"/>
  <c r="O142" i="46" s="1"/>
  <c r="CC142" i="46"/>
  <c r="N142" i="46" s="1"/>
  <c r="CB142" i="46"/>
  <c r="CA142" i="46"/>
  <c r="L142" i="46" s="1"/>
  <c r="BZ142" i="46"/>
  <c r="BY142" i="46"/>
  <c r="BX142" i="46"/>
  <c r="BW142" i="46"/>
  <c r="H142" i="46" s="1"/>
  <c r="BV142" i="46"/>
  <c r="G142" i="46" s="1"/>
  <c r="BU142" i="46"/>
  <c r="F142" i="46" s="1"/>
  <c r="BT142" i="46"/>
  <c r="E142" i="46" s="1"/>
  <c r="BS142" i="46"/>
  <c r="D142" i="46" s="1"/>
  <c r="B142" i="46"/>
  <c r="B142" i="44" s="1"/>
  <c r="A142" i="46"/>
  <c r="A140" i="27" s="1"/>
  <c r="EF141" i="46"/>
  <c r="BQ141" i="46" s="1"/>
  <c r="EE141" i="46"/>
  <c r="BP141" i="46" s="1"/>
  <c r="ED141" i="46"/>
  <c r="BO141" i="44" s="1"/>
  <c r="EC141" i="46"/>
  <c r="BN141" i="46" s="1"/>
  <c r="EB141" i="46"/>
  <c r="BM141" i="46" s="1"/>
  <c r="EA141" i="46"/>
  <c r="BL141" i="46" s="1"/>
  <c r="DZ141" i="46"/>
  <c r="DY141" i="46"/>
  <c r="BJ141" i="46" s="1"/>
  <c r="DX141" i="46"/>
  <c r="DW141" i="46"/>
  <c r="BH141" i="46" s="1"/>
  <c r="DV141" i="46"/>
  <c r="BG141" i="46" s="1"/>
  <c r="DU141" i="46"/>
  <c r="BF141" i="46" s="1"/>
  <c r="DT141" i="46"/>
  <c r="BE141" i="46" s="1"/>
  <c r="DS141" i="46"/>
  <c r="BD141" i="46" s="1"/>
  <c r="DR141" i="46"/>
  <c r="DQ141" i="46"/>
  <c r="BB141" i="46" s="1"/>
  <c r="DP141" i="46"/>
  <c r="DO141" i="46"/>
  <c r="AZ141" i="46" s="1"/>
  <c r="DN141" i="46"/>
  <c r="DM141" i="46"/>
  <c r="DL141" i="46"/>
  <c r="AW141" i="46" s="1"/>
  <c r="DK141" i="46"/>
  <c r="AV141" i="46" s="1"/>
  <c r="DJ141" i="46"/>
  <c r="DI141" i="46"/>
  <c r="AT141" i="46" s="1"/>
  <c r="DH141" i="46"/>
  <c r="AS141" i="46" s="1"/>
  <c r="DG141" i="46"/>
  <c r="AR141" i="46" s="1"/>
  <c r="DF141" i="46"/>
  <c r="AQ141" i="46" s="1"/>
  <c r="DE141" i="46"/>
  <c r="AP141" i="46" s="1"/>
  <c r="DD141" i="46"/>
  <c r="AO141" i="46" s="1"/>
  <c r="DC141" i="46"/>
  <c r="DB141" i="46"/>
  <c r="DA141" i="46"/>
  <c r="AL141" i="46" s="1"/>
  <c r="CZ141" i="46"/>
  <c r="AK141" i="46" s="1"/>
  <c r="CY141" i="46"/>
  <c r="AJ141" i="46" s="1"/>
  <c r="CX141" i="46"/>
  <c r="AI141" i="46" s="1"/>
  <c r="CW141" i="46"/>
  <c r="AH141" i="46" s="1"/>
  <c r="CV141" i="46"/>
  <c r="CU141" i="46"/>
  <c r="AF141" i="46" s="1"/>
  <c r="CT141" i="46"/>
  <c r="CS141" i="46"/>
  <c r="AD141" i="46" s="1"/>
  <c r="CR141" i="46"/>
  <c r="AC141" i="46" s="1"/>
  <c r="CQ141" i="46"/>
  <c r="AB141" i="46" s="1"/>
  <c r="CP141" i="46"/>
  <c r="AA141" i="46" s="1"/>
  <c r="CO141" i="46"/>
  <c r="Z141" i="46" s="1"/>
  <c r="CN141" i="46"/>
  <c r="Y141" i="46" s="1"/>
  <c r="CM141" i="46"/>
  <c r="X141" i="46" s="1"/>
  <c r="CL141" i="46"/>
  <c r="CK141" i="46"/>
  <c r="V141" i="46" s="1"/>
  <c r="CJ141" i="46"/>
  <c r="U141" i="46" s="1"/>
  <c r="CI141" i="46"/>
  <c r="T141" i="46" s="1"/>
  <c r="CH141" i="46"/>
  <c r="S141" i="46" s="1"/>
  <c r="CG141" i="46"/>
  <c r="CF141" i="46"/>
  <c r="Q141" i="46" s="1"/>
  <c r="CE141" i="46"/>
  <c r="P141" i="46" s="1"/>
  <c r="CD141" i="46"/>
  <c r="CC141" i="46"/>
  <c r="CB141" i="46"/>
  <c r="M141" i="46" s="1"/>
  <c r="CA141" i="46"/>
  <c r="L141" i="46" s="1"/>
  <c r="BZ141" i="46"/>
  <c r="K141" i="46" s="1"/>
  <c r="BY141" i="46"/>
  <c r="J141" i="46" s="1"/>
  <c r="BX141" i="46"/>
  <c r="BW141" i="46"/>
  <c r="H141" i="46" s="1"/>
  <c r="BV141" i="46"/>
  <c r="BU141" i="46"/>
  <c r="F141" i="46" s="1"/>
  <c r="BT141" i="46"/>
  <c r="E141" i="46" s="1"/>
  <c r="BS141" i="46"/>
  <c r="D141" i="46" s="1"/>
  <c r="BO141" i="46"/>
  <c r="B141" i="46"/>
  <c r="B141" i="44" s="1"/>
  <c r="A141" i="46"/>
  <c r="A139" i="27" s="1"/>
  <c r="EF140" i="46"/>
  <c r="BQ140" i="46" s="1"/>
  <c r="EE140" i="46"/>
  <c r="BP140" i="46" s="1"/>
  <c r="ED140" i="46"/>
  <c r="EC140" i="46"/>
  <c r="EB140" i="46"/>
  <c r="BM140" i="46" s="1"/>
  <c r="EA140" i="46"/>
  <c r="BL140" i="46" s="1"/>
  <c r="DZ140" i="46"/>
  <c r="BK140" i="46" s="1"/>
  <c r="DY140" i="46"/>
  <c r="BJ140" i="46" s="1"/>
  <c r="DX140" i="46"/>
  <c r="BI140" i="46" s="1"/>
  <c r="DW140" i="46"/>
  <c r="DV140" i="46"/>
  <c r="DU140" i="46"/>
  <c r="BF140" i="46" s="1"/>
  <c r="DT140" i="46"/>
  <c r="BE140" i="46" s="1"/>
  <c r="DS140" i="46"/>
  <c r="BD140" i="46" s="1"/>
  <c r="DR140" i="46"/>
  <c r="BC140" i="46" s="1"/>
  <c r="DQ140" i="46"/>
  <c r="DP140" i="46"/>
  <c r="BA140" i="46" s="1"/>
  <c r="DO140" i="46"/>
  <c r="AZ140" i="46" s="1"/>
  <c r="DN140" i="46"/>
  <c r="DM140" i="46"/>
  <c r="DL140" i="46"/>
  <c r="AW140" i="46" s="1"/>
  <c r="DK140" i="46"/>
  <c r="AV140" i="46" s="1"/>
  <c r="DJ140" i="46"/>
  <c r="AU140" i="46" s="1"/>
  <c r="DI140" i="46"/>
  <c r="AT140" i="46" s="1"/>
  <c r="DH140" i="46"/>
  <c r="AS140" i="46" s="1"/>
  <c r="DG140" i="46"/>
  <c r="DF140" i="46"/>
  <c r="DE140" i="46"/>
  <c r="AP140" i="46" s="1"/>
  <c r="DD140" i="46"/>
  <c r="AO140" i="46" s="1"/>
  <c r="DC140" i="46"/>
  <c r="AN140" i="46" s="1"/>
  <c r="DB140" i="46"/>
  <c r="AM140" i="46" s="1"/>
  <c r="DA140" i="46"/>
  <c r="AL140" i="46" s="1"/>
  <c r="CZ140" i="46"/>
  <c r="CY140" i="46"/>
  <c r="AJ140" i="46" s="1"/>
  <c r="CX140" i="46"/>
  <c r="CW140" i="46"/>
  <c r="AH140" i="46" s="1"/>
  <c r="CV140" i="46"/>
  <c r="AG140" i="46" s="1"/>
  <c r="CU140" i="46"/>
  <c r="AF140" i="46" s="1"/>
  <c r="CT140" i="46"/>
  <c r="AE140" i="46" s="1"/>
  <c r="CS140" i="46"/>
  <c r="AD140" i="46" s="1"/>
  <c r="CR140" i="46"/>
  <c r="AC140" i="46" s="1"/>
  <c r="CQ140" i="46"/>
  <c r="AB140" i="46" s="1"/>
  <c r="CP140" i="46"/>
  <c r="CO140" i="46"/>
  <c r="Z140" i="46" s="1"/>
  <c r="CN140" i="46"/>
  <c r="Y140" i="46" s="1"/>
  <c r="CM140" i="46"/>
  <c r="X140" i="46" s="1"/>
  <c r="CL140" i="46"/>
  <c r="W140" i="46" s="1"/>
  <c r="CK140" i="46"/>
  <c r="CJ140" i="46"/>
  <c r="U140" i="46" s="1"/>
  <c r="CI140" i="46"/>
  <c r="T140" i="46" s="1"/>
  <c r="CH140" i="46"/>
  <c r="CG140" i="46"/>
  <c r="R140" i="46" s="1"/>
  <c r="CF140" i="46"/>
  <c r="Q140" i="46" s="1"/>
  <c r="CE140" i="46"/>
  <c r="P140" i="46" s="1"/>
  <c r="CD140" i="46"/>
  <c r="CC140" i="46"/>
  <c r="N140" i="46" s="1"/>
  <c r="CB140" i="46"/>
  <c r="CA140" i="46"/>
  <c r="L140" i="46" s="1"/>
  <c r="BZ140" i="46"/>
  <c r="BY140" i="46"/>
  <c r="J140" i="46" s="1"/>
  <c r="BX140" i="46"/>
  <c r="I140" i="46" s="1"/>
  <c r="BW140" i="46"/>
  <c r="H140" i="46" s="1"/>
  <c r="BV140" i="46"/>
  <c r="G140" i="46" s="1"/>
  <c r="BU140" i="46"/>
  <c r="F140" i="46" s="1"/>
  <c r="BT140" i="46"/>
  <c r="BS140" i="46"/>
  <c r="B140" i="46"/>
  <c r="B140" i="44" s="1"/>
  <c r="A140" i="46"/>
  <c r="A138" i="27" s="1"/>
  <c r="EF139" i="46"/>
  <c r="BQ139" i="46" s="1"/>
  <c r="EE139" i="46"/>
  <c r="BP139" i="46" s="1"/>
  <c r="ED139" i="46"/>
  <c r="BO139" i="46" s="1"/>
  <c r="EC139" i="46"/>
  <c r="EB139" i="46"/>
  <c r="BM139" i="46" s="1"/>
  <c r="EA139" i="46"/>
  <c r="BL139" i="46" s="1"/>
  <c r="DZ139" i="46"/>
  <c r="DY139" i="46"/>
  <c r="BJ139" i="46" s="1"/>
  <c r="DX139" i="46"/>
  <c r="BI139" i="46" s="1"/>
  <c r="DW139" i="46"/>
  <c r="BH139" i="46" s="1"/>
  <c r="DV139" i="46"/>
  <c r="BG139" i="46" s="1"/>
  <c r="DU139" i="46"/>
  <c r="BF139" i="46" s="1"/>
  <c r="DT139" i="46"/>
  <c r="BE139" i="46" s="1"/>
  <c r="DS139" i="46"/>
  <c r="BD139" i="46" s="1"/>
  <c r="DR139" i="46"/>
  <c r="DQ139" i="46"/>
  <c r="BB139" i="46" s="1"/>
  <c r="DP139" i="46"/>
  <c r="BA139" i="46" s="1"/>
  <c r="DO139" i="46"/>
  <c r="DN139" i="46"/>
  <c r="AY139" i="46" s="1"/>
  <c r="DM139" i="46"/>
  <c r="AX139" i="46" s="1"/>
  <c r="DL139" i="46"/>
  <c r="DK139" i="46"/>
  <c r="AV139" i="46" s="1"/>
  <c r="DJ139" i="46"/>
  <c r="DI139" i="46"/>
  <c r="AT139" i="46" s="1"/>
  <c r="DH139" i="46"/>
  <c r="AS139" i="46" s="1"/>
  <c r="DG139" i="46"/>
  <c r="AR139" i="46" s="1"/>
  <c r="DF139" i="46"/>
  <c r="AQ139" i="46" s="1"/>
  <c r="DE139" i="46"/>
  <c r="AP139" i="46" s="1"/>
  <c r="DD139" i="46"/>
  <c r="AO139" i="46" s="1"/>
  <c r="DC139" i="46"/>
  <c r="AN139" i="46" s="1"/>
  <c r="DB139" i="46"/>
  <c r="DA139" i="46"/>
  <c r="AL139" i="46" s="1"/>
  <c r="CZ139" i="46"/>
  <c r="AK139" i="46" s="1"/>
  <c r="CY139" i="46"/>
  <c r="AJ139" i="46" s="1"/>
  <c r="CX139" i="46"/>
  <c r="AI139" i="46" s="1"/>
  <c r="CW139" i="46"/>
  <c r="CV139" i="46"/>
  <c r="AG139" i="46" s="1"/>
  <c r="CU139" i="46"/>
  <c r="AF139" i="46" s="1"/>
  <c r="CT139" i="46"/>
  <c r="CS139" i="46"/>
  <c r="AD139" i="46" s="1"/>
  <c r="CR139" i="46"/>
  <c r="AC139" i="46" s="1"/>
  <c r="CQ139" i="46"/>
  <c r="AB139" i="46" s="1"/>
  <c r="CP139" i="46"/>
  <c r="AA139" i="46" s="1"/>
  <c r="CO139" i="46"/>
  <c r="Z139" i="46" s="1"/>
  <c r="CN139" i="46"/>
  <c r="Y139" i="46" s="1"/>
  <c r="CM139" i="46"/>
  <c r="CL139" i="46"/>
  <c r="CK139" i="46"/>
  <c r="CJ139" i="46"/>
  <c r="U139" i="46" s="1"/>
  <c r="CI139" i="46"/>
  <c r="CH139" i="46"/>
  <c r="S139" i="46" s="1"/>
  <c r="CG139" i="46"/>
  <c r="R139" i="46" s="1"/>
  <c r="CF139" i="46"/>
  <c r="Q139" i="46" s="1"/>
  <c r="CE139" i="46"/>
  <c r="CD139" i="46"/>
  <c r="CC139" i="46"/>
  <c r="N139" i="46" s="1"/>
  <c r="CB139" i="46"/>
  <c r="M139" i="46" s="1"/>
  <c r="CA139" i="46"/>
  <c r="L139" i="46" s="1"/>
  <c r="BZ139" i="46"/>
  <c r="K139" i="46" s="1"/>
  <c r="BY139" i="46"/>
  <c r="BX139" i="46"/>
  <c r="I139" i="46" s="1"/>
  <c r="BW139" i="46"/>
  <c r="H139" i="46" s="1"/>
  <c r="BV139" i="46"/>
  <c r="BU139" i="46"/>
  <c r="BT139" i="46"/>
  <c r="E139" i="46" s="1"/>
  <c r="BS139" i="46"/>
  <c r="D139" i="46" s="1"/>
  <c r="B139" i="46"/>
  <c r="B139" i="44" s="1"/>
  <c r="A139" i="46"/>
  <c r="EF138" i="46"/>
  <c r="EE138" i="46"/>
  <c r="BP138" i="46" s="1"/>
  <c r="ED138" i="46"/>
  <c r="BO138" i="46" s="1"/>
  <c r="EC138" i="46"/>
  <c r="BN138" i="46" s="1"/>
  <c r="EB138" i="46"/>
  <c r="BM138" i="46" s="1"/>
  <c r="EA138" i="46"/>
  <c r="BL138" i="46" s="1"/>
  <c r="DZ138" i="46"/>
  <c r="DY138" i="46"/>
  <c r="DX138" i="46"/>
  <c r="BI138" i="46" s="1"/>
  <c r="DW138" i="46"/>
  <c r="BH138" i="46" s="1"/>
  <c r="DV138" i="46"/>
  <c r="BG138" i="46" s="1"/>
  <c r="DU138" i="46"/>
  <c r="BF138" i="46" s="1"/>
  <c r="DT138" i="46"/>
  <c r="BE138" i="46" s="1"/>
  <c r="DS138" i="46"/>
  <c r="DR138" i="46"/>
  <c r="BC138" i="46" s="1"/>
  <c r="DQ138" i="46"/>
  <c r="DP138" i="46"/>
  <c r="BA138" i="46" s="1"/>
  <c r="DO138" i="46"/>
  <c r="AZ138" i="46" s="1"/>
  <c r="DN138" i="46"/>
  <c r="AY138" i="46" s="1"/>
  <c r="DM138" i="46"/>
  <c r="AX138" i="46" s="1"/>
  <c r="DL138" i="46"/>
  <c r="AW138" i="46" s="1"/>
  <c r="DK138" i="46"/>
  <c r="DJ138" i="46"/>
  <c r="AU138" i="46" s="1"/>
  <c r="DI138" i="46"/>
  <c r="AT138" i="46" s="1"/>
  <c r="DH138" i="46"/>
  <c r="AS138" i="46" s="1"/>
  <c r="DG138" i="46"/>
  <c r="AR138" i="46" s="1"/>
  <c r="DF138" i="46"/>
  <c r="AQ138" i="46" s="1"/>
  <c r="DE138" i="46"/>
  <c r="AP138" i="46" s="1"/>
  <c r="DD138" i="46"/>
  <c r="AO138" i="46" s="1"/>
  <c r="DC138" i="46"/>
  <c r="AN138" i="46" s="1"/>
  <c r="DB138" i="46"/>
  <c r="AM138" i="46" s="1"/>
  <c r="DA138" i="46"/>
  <c r="AL138" i="46" s="1"/>
  <c r="CZ138" i="46"/>
  <c r="AK138" i="46" s="1"/>
  <c r="CY138" i="46"/>
  <c r="AJ138" i="46" s="1"/>
  <c r="CX138" i="46"/>
  <c r="AI138" i="46" s="1"/>
  <c r="CW138" i="46"/>
  <c r="AH138" i="46" s="1"/>
  <c r="CV138" i="46"/>
  <c r="AG138" i="46" s="1"/>
  <c r="CU138" i="46"/>
  <c r="AF138" i="46" s="1"/>
  <c r="CT138" i="46"/>
  <c r="AE138" i="46" s="1"/>
  <c r="CS138" i="46"/>
  <c r="AD138" i="46" s="1"/>
  <c r="CR138" i="46"/>
  <c r="AC138" i="46" s="1"/>
  <c r="CQ138" i="46"/>
  <c r="AB138" i="46" s="1"/>
  <c r="CP138" i="46"/>
  <c r="AA138" i="46" s="1"/>
  <c r="CO138" i="46"/>
  <c r="Z138" i="46" s="1"/>
  <c r="CN138" i="46"/>
  <c r="Y138" i="46" s="1"/>
  <c r="CM138" i="46"/>
  <c r="X138" i="46" s="1"/>
  <c r="CL138" i="46"/>
  <c r="W138" i="46" s="1"/>
  <c r="CK138" i="46"/>
  <c r="V138" i="46" s="1"/>
  <c r="CJ138" i="46"/>
  <c r="U138" i="46" s="1"/>
  <c r="CI138" i="46"/>
  <c r="CH138" i="46"/>
  <c r="S138" i="46" s="1"/>
  <c r="CG138" i="46"/>
  <c r="R138" i="46" s="1"/>
  <c r="CF138" i="46"/>
  <c r="Q138" i="46" s="1"/>
  <c r="CE138" i="46"/>
  <c r="P138" i="46" s="1"/>
  <c r="CD138" i="46"/>
  <c r="CC138" i="46"/>
  <c r="CB138" i="46"/>
  <c r="M138" i="46" s="1"/>
  <c r="CA138" i="46"/>
  <c r="L138" i="46" s="1"/>
  <c r="BZ138" i="46"/>
  <c r="K138" i="46" s="1"/>
  <c r="BY138" i="46"/>
  <c r="J138" i="46" s="1"/>
  <c r="BX138" i="46"/>
  <c r="I138" i="46" s="1"/>
  <c r="BW138" i="46"/>
  <c r="BV138" i="46"/>
  <c r="G138" i="46" s="1"/>
  <c r="BU138" i="46"/>
  <c r="F138" i="46" s="1"/>
  <c r="BT138" i="46"/>
  <c r="E138" i="46" s="1"/>
  <c r="BS138" i="46"/>
  <c r="D138" i="46" s="1"/>
  <c r="B138" i="46"/>
  <c r="B138" i="44" s="1"/>
  <c r="A138" i="46"/>
  <c r="EF137" i="46"/>
  <c r="BQ137" i="46" s="1"/>
  <c r="EE137" i="46"/>
  <c r="ED137" i="46"/>
  <c r="BO137" i="46" s="1"/>
  <c r="EC137" i="46"/>
  <c r="BN137" i="46" s="1"/>
  <c r="EB137" i="46"/>
  <c r="EA137" i="46"/>
  <c r="DZ137" i="46"/>
  <c r="DY137" i="46"/>
  <c r="BJ137" i="46" s="1"/>
  <c r="DX137" i="46"/>
  <c r="BI137" i="46" s="1"/>
  <c r="DW137" i="46"/>
  <c r="BH137" i="46" s="1"/>
  <c r="DV137" i="46"/>
  <c r="BG137" i="46" s="1"/>
  <c r="DU137" i="46"/>
  <c r="BF137" i="46" s="1"/>
  <c r="DT137" i="46"/>
  <c r="BE137" i="46" s="1"/>
  <c r="DS137" i="46"/>
  <c r="BD137" i="46" s="1"/>
  <c r="DR137" i="46"/>
  <c r="DQ137" i="46"/>
  <c r="DP137" i="46"/>
  <c r="BA137" i="46" s="1"/>
  <c r="DO137" i="46"/>
  <c r="AZ137" i="46" s="1"/>
  <c r="DN137" i="46"/>
  <c r="AY137" i="46" s="1"/>
  <c r="DM137" i="46"/>
  <c r="DL137" i="46"/>
  <c r="AW137" i="46" s="1"/>
  <c r="DK137" i="46"/>
  <c r="AV137" i="46" s="1"/>
  <c r="DJ137" i="46"/>
  <c r="DI137" i="46"/>
  <c r="AT137" i="46" s="1"/>
  <c r="DH137" i="46"/>
  <c r="AS137" i="46" s="1"/>
  <c r="DG137" i="46"/>
  <c r="DF137" i="46"/>
  <c r="AQ137" i="46" s="1"/>
  <c r="DE137" i="46"/>
  <c r="AP137" i="46" s="1"/>
  <c r="DD137" i="46"/>
  <c r="DC137" i="46"/>
  <c r="AN137" i="46" s="1"/>
  <c r="DB137" i="46"/>
  <c r="DA137" i="46"/>
  <c r="AL137" i="46" s="1"/>
  <c r="CZ137" i="46"/>
  <c r="AK137" i="46" s="1"/>
  <c r="CY137" i="46"/>
  <c r="AJ137" i="46" s="1"/>
  <c r="CX137" i="46"/>
  <c r="AI137" i="46" s="1"/>
  <c r="CW137" i="46"/>
  <c r="AH137" i="46" s="1"/>
  <c r="CV137" i="46"/>
  <c r="CU137" i="46"/>
  <c r="AF137" i="46" s="1"/>
  <c r="CT137" i="46"/>
  <c r="CS137" i="46"/>
  <c r="AD137" i="46" s="1"/>
  <c r="CR137" i="46"/>
  <c r="CQ137" i="46"/>
  <c r="AB137" i="46" s="1"/>
  <c r="CP137" i="46"/>
  <c r="CO137" i="46"/>
  <c r="CN137" i="46"/>
  <c r="Y137" i="46" s="1"/>
  <c r="CM137" i="46"/>
  <c r="X137" i="46" s="1"/>
  <c r="CL137" i="46"/>
  <c r="CK137" i="46"/>
  <c r="V137" i="46" s="1"/>
  <c r="CJ137" i="46"/>
  <c r="U137" i="46" s="1"/>
  <c r="CI137" i="46"/>
  <c r="T137" i="46" s="1"/>
  <c r="CH137" i="46"/>
  <c r="S137" i="46" s="1"/>
  <c r="CG137" i="46"/>
  <c r="CF137" i="46"/>
  <c r="CE137" i="46"/>
  <c r="P137" i="46" s="1"/>
  <c r="CD137" i="46"/>
  <c r="CC137" i="46"/>
  <c r="N137" i="46" s="1"/>
  <c r="CB137" i="46"/>
  <c r="M137" i="46" s="1"/>
  <c r="CA137" i="46"/>
  <c r="L137" i="46" s="1"/>
  <c r="BZ137" i="46"/>
  <c r="K137" i="46" s="1"/>
  <c r="BY137" i="46"/>
  <c r="J137" i="46" s="1"/>
  <c r="BX137" i="46"/>
  <c r="I137" i="46" s="1"/>
  <c r="BW137" i="46"/>
  <c r="BV137" i="46"/>
  <c r="BU137" i="46"/>
  <c r="F137" i="46" s="1"/>
  <c r="BT137" i="46"/>
  <c r="E137" i="46" s="1"/>
  <c r="BS137" i="46"/>
  <c r="D137" i="46" s="1"/>
  <c r="B137" i="46"/>
  <c r="B137" i="44" s="1"/>
  <c r="A137" i="46"/>
  <c r="A135" i="27" s="1"/>
  <c r="EF136" i="46"/>
  <c r="BQ136" i="46" s="1"/>
  <c r="EE136" i="46"/>
  <c r="BP136" i="46" s="1"/>
  <c r="ED136" i="46"/>
  <c r="BO136" i="44" s="1"/>
  <c r="EC136" i="46"/>
  <c r="BN136" i="46" s="1"/>
  <c r="EB136" i="46"/>
  <c r="EA136" i="46"/>
  <c r="BL136" i="46" s="1"/>
  <c r="DZ136" i="46"/>
  <c r="BK136" i="46" s="1"/>
  <c r="DY136" i="46"/>
  <c r="DX136" i="46"/>
  <c r="BI136" i="46" s="1"/>
  <c r="DW136" i="46"/>
  <c r="BH136" i="46" s="1"/>
  <c r="DV136" i="46"/>
  <c r="BG136" i="46" s="1"/>
  <c r="DU136" i="46"/>
  <c r="DT136" i="46"/>
  <c r="BE136" i="46" s="1"/>
  <c r="DS136" i="46"/>
  <c r="BD136" i="46" s="1"/>
  <c r="DR136" i="46"/>
  <c r="BC136" i="46" s="1"/>
  <c r="DQ136" i="46"/>
  <c r="BB136" i="46" s="1"/>
  <c r="DP136" i="46"/>
  <c r="BA136" i="46" s="1"/>
  <c r="DO136" i="46"/>
  <c r="AZ136" i="46" s="1"/>
  <c r="DN136" i="46"/>
  <c r="AY136" i="46" s="1"/>
  <c r="DM136" i="46"/>
  <c r="DL136" i="46"/>
  <c r="AW136" i="46" s="1"/>
  <c r="DK136" i="46"/>
  <c r="AV136" i="46" s="1"/>
  <c r="DJ136" i="46"/>
  <c r="AU136" i="46" s="1"/>
  <c r="DI136" i="46"/>
  <c r="AT136" i="46" s="1"/>
  <c r="DH136" i="46"/>
  <c r="AS136" i="46" s="1"/>
  <c r="DG136" i="46"/>
  <c r="DF136" i="46"/>
  <c r="AQ136" i="46" s="1"/>
  <c r="DE136" i="46"/>
  <c r="AP136" i="46" s="1"/>
  <c r="DD136" i="46"/>
  <c r="AO136" i="46" s="1"/>
  <c r="DC136" i="46"/>
  <c r="AN136" i="46" s="1"/>
  <c r="DB136" i="46"/>
  <c r="AM136" i="46" s="1"/>
  <c r="DA136" i="46"/>
  <c r="AL136" i="46" s="1"/>
  <c r="CZ136" i="46"/>
  <c r="AK136" i="46" s="1"/>
  <c r="CY136" i="46"/>
  <c r="CX136" i="46"/>
  <c r="AI136" i="46" s="1"/>
  <c r="CW136" i="46"/>
  <c r="AH136" i="46" s="1"/>
  <c r="CV136" i="46"/>
  <c r="AG136" i="46" s="1"/>
  <c r="CU136" i="46"/>
  <c r="CT136" i="46"/>
  <c r="CS136" i="46"/>
  <c r="CR136" i="46"/>
  <c r="AC136" i="46" s="1"/>
  <c r="CQ136" i="46"/>
  <c r="AB136" i="46" s="1"/>
  <c r="CP136" i="46"/>
  <c r="AA136" i="46" s="1"/>
  <c r="CO136" i="46"/>
  <c r="Z136" i="46" s="1"/>
  <c r="CN136" i="46"/>
  <c r="Y136" i="46" s="1"/>
  <c r="CM136" i="46"/>
  <c r="X136" i="46" s="1"/>
  <c r="CL136" i="46"/>
  <c r="W136" i="46" s="1"/>
  <c r="CK136" i="46"/>
  <c r="V136" i="46" s="1"/>
  <c r="CJ136" i="46"/>
  <c r="U136" i="46" s="1"/>
  <c r="CI136" i="46"/>
  <c r="T136" i="46" s="1"/>
  <c r="CH136" i="46"/>
  <c r="S136" i="46" s="1"/>
  <c r="CG136" i="46"/>
  <c r="R136" i="46" s="1"/>
  <c r="CF136" i="46"/>
  <c r="Q136" i="46" s="1"/>
  <c r="CE136" i="46"/>
  <c r="P136" i="46" s="1"/>
  <c r="CD136" i="46"/>
  <c r="O136" i="46" s="1"/>
  <c r="CC136" i="46"/>
  <c r="CB136" i="46"/>
  <c r="CA136" i="46"/>
  <c r="L136" i="46" s="1"/>
  <c r="BZ136" i="46"/>
  <c r="K136" i="46" s="1"/>
  <c r="BY136" i="46"/>
  <c r="J136" i="46" s="1"/>
  <c r="BX136" i="46"/>
  <c r="I136" i="46" s="1"/>
  <c r="BW136" i="46"/>
  <c r="BV136" i="46"/>
  <c r="G136" i="46" s="1"/>
  <c r="BU136" i="46"/>
  <c r="BT136" i="46"/>
  <c r="BS136" i="46"/>
  <c r="D136" i="46" s="1"/>
  <c r="BO136" i="46"/>
  <c r="B136" i="46"/>
  <c r="B136" i="44" s="1"/>
  <c r="A136" i="46"/>
  <c r="A134" i="27" s="1"/>
  <c r="EF135" i="46"/>
  <c r="BQ135" i="46" s="1"/>
  <c r="EE135" i="46"/>
  <c r="BP135" i="46" s="1"/>
  <c r="ED135" i="46"/>
  <c r="BO135" i="46" s="1"/>
  <c r="EC135" i="46"/>
  <c r="BN135" i="46" s="1"/>
  <c r="EB135" i="46"/>
  <c r="BM135" i="46" s="1"/>
  <c r="EA135" i="46"/>
  <c r="DZ135" i="46"/>
  <c r="BK135" i="46" s="1"/>
  <c r="DY135" i="46"/>
  <c r="BJ135" i="46" s="1"/>
  <c r="DX135" i="46"/>
  <c r="BI135" i="46" s="1"/>
  <c r="DW135" i="46"/>
  <c r="BH135" i="46" s="1"/>
  <c r="DV135" i="46"/>
  <c r="DU135" i="46"/>
  <c r="BF135" i="46" s="1"/>
  <c r="DT135" i="46"/>
  <c r="DS135" i="46"/>
  <c r="DR135" i="46"/>
  <c r="BC135" i="46" s="1"/>
  <c r="DQ135" i="46"/>
  <c r="BB135" i="46" s="1"/>
  <c r="DP135" i="46"/>
  <c r="BA135" i="46" s="1"/>
  <c r="DO135" i="46"/>
  <c r="AZ135" i="46" s="1"/>
  <c r="DN135" i="46"/>
  <c r="AY135" i="46" s="1"/>
  <c r="DM135" i="46"/>
  <c r="DL135" i="46"/>
  <c r="AW135" i="46" s="1"/>
  <c r="DK135" i="46"/>
  <c r="DJ135" i="46"/>
  <c r="AU135" i="46" s="1"/>
  <c r="DI135" i="46"/>
  <c r="AT135" i="46" s="1"/>
  <c r="DH135" i="46"/>
  <c r="AS135" i="46" s="1"/>
  <c r="DG135" i="46"/>
  <c r="AR135" i="46" s="1"/>
  <c r="DF135" i="46"/>
  <c r="AQ135" i="46" s="1"/>
  <c r="DE135" i="46"/>
  <c r="AP135" i="46" s="1"/>
  <c r="DD135" i="46"/>
  <c r="AO135" i="46" s="1"/>
  <c r="DC135" i="46"/>
  <c r="DB135" i="46"/>
  <c r="AM135" i="46" s="1"/>
  <c r="DA135" i="46"/>
  <c r="AL135" i="46" s="1"/>
  <c r="CZ135" i="46"/>
  <c r="AK135" i="46" s="1"/>
  <c r="CY135" i="46"/>
  <c r="AJ135" i="46" s="1"/>
  <c r="CX135" i="46"/>
  <c r="AI135" i="46" s="1"/>
  <c r="CW135" i="46"/>
  <c r="AH135" i="46" s="1"/>
  <c r="CV135" i="46"/>
  <c r="AG135" i="46" s="1"/>
  <c r="CU135" i="46"/>
  <c r="CT135" i="46"/>
  <c r="AE135" i="46" s="1"/>
  <c r="CS135" i="46"/>
  <c r="AD135" i="46" s="1"/>
  <c r="CR135" i="46"/>
  <c r="AC135" i="46" s="1"/>
  <c r="CQ135" i="46"/>
  <c r="AB135" i="46" s="1"/>
  <c r="CP135" i="46"/>
  <c r="AA135" i="46" s="1"/>
  <c r="CO135" i="46"/>
  <c r="Z135" i="46" s="1"/>
  <c r="CN135" i="46"/>
  <c r="Y135" i="46" s="1"/>
  <c r="CM135" i="46"/>
  <c r="CL135" i="46"/>
  <c r="CK135" i="46"/>
  <c r="V135" i="46" s="1"/>
  <c r="CJ135" i="46"/>
  <c r="CI135" i="46"/>
  <c r="T135" i="46" s="1"/>
  <c r="CH135" i="46"/>
  <c r="S135" i="46" s="1"/>
  <c r="CG135" i="46"/>
  <c r="CF135" i="46"/>
  <c r="CE135" i="46"/>
  <c r="CD135" i="46"/>
  <c r="O135" i="46" s="1"/>
  <c r="CC135" i="46"/>
  <c r="N135" i="46" s="1"/>
  <c r="CB135" i="46"/>
  <c r="M135" i="46" s="1"/>
  <c r="CA135" i="46"/>
  <c r="L135" i="46" s="1"/>
  <c r="BZ135" i="46"/>
  <c r="K135" i="46" s="1"/>
  <c r="BY135" i="46"/>
  <c r="J135" i="46" s="1"/>
  <c r="BX135" i="46"/>
  <c r="I135" i="46" s="1"/>
  <c r="BW135" i="46"/>
  <c r="BV135" i="46"/>
  <c r="BU135" i="46"/>
  <c r="BT135" i="46"/>
  <c r="E135" i="46" s="1"/>
  <c r="BS135" i="46"/>
  <c r="D135" i="46" s="1"/>
  <c r="B135" i="46"/>
  <c r="B135" i="44" s="1"/>
  <c r="A135" i="46"/>
  <c r="A133" i="27" s="1"/>
  <c r="EF134" i="46"/>
  <c r="BQ134" i="46" s="1"/>
  <c r="EE134" i="46"/>
  <c r="BP134" i="46" s="1"/>
  <c r="ED134" i="46"/>
  <c r="BO134" i="44" s="1"/>
  <c r="EC134" i="46"/>
  <c r="BN134" i="44" s="1"/>
  <c r="EB134" i="46"/>
  <c r="BM134" i="46" s="1"/>
  <c r="EA134" i="46"/>
  <c r="DZ134" i="46"/>
  <c r="BK134" i="46" s="1"/>
  <c r="DY134" i="46"/>
  <c r="BJ134" i="46" s="1"/>
  <c r="DX134" i="46"/>
  <c r="BI134" i="46" s="1"/>
  <c r="DW134" i="46"/>
  <c r="BH134" i="46" s="1"/>
  <c r="DV134" i="46"/>
  <c r="BG134" i="46" s="1"/>
  <c r="DU134" i="46"/>
  <c r="BF134" i="46" s="1"/>
  <c r="DT134" i="46"/>
  <c r="BE134" i="46" s="1"/>
  <c r="DS134" i="46"/>
  <c r="DR134" i="46"/>
  <c r="DQ134" i="46"/>
  <c r="BB134" i="46" s="1"/>
  <c r="DP134" i="46"/>
  <c r="BA134" i="46" s="1"/>
  <c r="DO134" i="46"/>
  <c r="AZ134" i="46" s="1"/>
  <c r="DN134" i="46"/>
  <c r="AY134" i="46" s="1"/>
  <c r="DM134" i="46"/>
  <c r="AX134" i="46" s="1"/>
  <c r="DL134" i="46"/>
  <c r="AW134" i="46" s="1"/>
  <c r="DK134" i="46"/>
  <c r="DJ134" i="46"/>
  <c r="DI134" i="46"/>
  <c r="DH134" i="46"/>
  <c r="AS134" i="46" s="1"/>
  <c r="DG134" i="46"/>
  <c r="AR134" i="46" s="1"/>
  <c r="DF134" i="46"/>
  <c r="AQ134" i="46" s="1"/>
  <c r="DE134" i="46"/>
  <c r="AP134" i="46" s="1"/>
  <c r="DD134" i="46"/>
  <c r="DC134" i="46"/>
  <c r="DB134" i="46"/>
  <c r="AM134" i="46" s="1"/>
  <c r="DA134" i="46"/>
  <c r="AL134" i="46" s="1"/>
  <c r="CZ134" i="46"/>
  <c r="AK134" i="46" s="1"/>
  <c r="CY134" i="46"/>
  <c r="AJ134" i="46" s="1"/>
  <c r="CX134" i="46"/>
  <c r="AI134" i="46" s="1"/>
  <c r="CW134" i="46"/>
  <c r="AH134" i="46" s="1"/>
  <c r="CV134" i="46"/>
  <c r="AG134" i="46" s="1"/>
  <c r="CU134" i="46"/>
  <c r="CT134" i="46"/>
  <c r="AE134" i="46" s="1"/>
  <c r="CS134" i="46"/>
  <c r="CR134" i="46"/>
  <c r="AC134" i="46" s="1"/>
  <c r="CQ134" i="46"/>
  <c r="AB134" i="46" s="1"/>
  <c r="CP134" i="46"/>
  <c r="AA134" i="46" s="1"/>
  <c r="CO134" i="46"/>
  <c r="Z134" i="46" s="1"/>
  <c r="CN134" i="46"/>
  <c r="Y134" i="46" s="1"/>
  <c r="CM134" i="46"/>
  <c r="CL134" i="46"/>
  <c r="W134" i="46" s="1"/>
  <c r="CK134" i="46"/>
  <c r="V134" i="46" s="1"/>
  <c r="CJ134" i="46"/>
  <c r="U134" i="46" s="1"/>
  <c r="CI134" i="46"/>
  <c r="T134" i="46" s="1"/>
  <c r="CH134" i="46"/>
  <c r="S134" i="46" s="1"/>
  <c r="CG134" i="46"/>
  <c r="R134" i="46" s="1"/>
  <c r="CF134" i="46"/>
  <c r="CE134" i="46"/>
  <c r="CD134" i="46"/>
  <c r="CC134" i="46"/>
  <c r="N134" i="46" s="1"/>
  <c r="CB134" i="46"/>
  <c r="M134" i="46" s="1"/>
  <c r="CA134" i="46"/>
  <c r="L134" i="46" s="1"/>
  <c r="BZ134" i="46"/>
  <c r="BY134" i="46"/>
  <c r="J134" i="46" s="1"/>
  <c r="BX134" i="46"/>
  <c r="I134" i="46" s="1"/>
  <c r="BW134" i="46"/>
  <c r="BV134" i="46"/>
  <c r="G134" i="46" s="1"/>
  <c r="BU134" i="46"/>
  <c r="F134" i="46" s="1"/>
  <c r="BT134" i="46"/>
  <c r="E134" i="46" s="1"/>
  <c r="BS134" i="46"/>
  <c r="D134" i="46" s="1"/>
  <c r="BO134" i="46"/>
  <c r="BN134" i="46"/>
  <c r="B134" i="46"/>
  <c r="B134" i="44" s="1"/>
  <c r="A134" i="46"/>
  <c r="A132" i="27" s="1"/>
  <c r="EF133" i="46"/>
  <c r="BQ133" i="46" s="1"/>
  <c r="EE133" i="46"/>
  <c r="BP133" i="46" s="1"/>
  <c r="ED133" i="46"/>
  <c r="BO133" i="46" s="1"/>
  <c r="EC133" i="46"/>
  <c r="EB133" i="46"/>
  <c r="BM133" i="46" s="1"/>
  <c r="EA133" i="46"/>
  <c r="BL133" i="46" s="1"/>
  <c r="DZ133" i="46"/>
  <c r="BK133" i="46" s="1"/>
  <c r="DY133" i="46"/>
  <c r="BJ133" i="46" s="1"/>
  <c r="DX133" i="46"/>
  <c r="BI133" i="46" s="1"/>
  <c r="DW133" i="46"/>
  <c r="DV133" i="46"/>
  <c r="DU133" i="46"/>
  <c r="DT133" i="46"/>
  <c r="DS133" i="46"/>
  <c r="BD133" i="46" s="1"/>
  <c r="DR133" i="46"/>
  <c r="DQ133" i="46"/>
  <c r="DP133" i="46"/>
  <c r="BA133" i="46" s="1"/>
  <c r="DO133" i="46"/>
  <c r="DN133" i="46"/>
  <c r="AY133" i="46" s="1"/>
  <c r="DM133" i="46"/>
  <c r="DL133" i="46"/>
  <c r="AW133" i="46" s="1"/>
  <c r="DK133" i="46"/>
  <c r="AV133" i="46" s="1"/>
  <c r="DJ133" i="46"/>
  <c r="AU133" i="46" s="1"/>
  <c r="DI133" i="46"/>
  <c r="AT133" i="46" s="1"/>
  <c r="DH133" i="46"/>
  <c r="DG133" i="46"/>
  <c r="AR133" i="46" s="1"/>
  <c r="DF133" i="46"/>
  <c r="AQ133" i="46" s="1"/>
  <c r="DE133" i="46"/>
  <c r="DD133" i="46"/>
  <c r="AO133" i="46" s="1"/>
  <c r="DC133" i="46"/>
  <c r="AN133" i="46" s="1"/>
  <c r="DB133" i="46"/>
  <c r="DA133" i="46"/>
  <c r="AL133" i="46" s="1"/>
  <c r="CZ133" i="46"/>
  <c r="AK133" i="46" s="1"/>
  <c r="CY133" i="46"/>
  <c r="AJ133" i="46" s="1"/>
  <c r="CX133" i="46"/>
  <c r="AI133" i="46" s="1"/>
  <c r="CW133" i="46"/>
  <c r="CV133" i="46"/>
  <c r="AG133" i="46" s="1"/>
  <c r="CU133" i="46"/>
  <c r="AF133" i="46" s="1"/>
  <c r="CT133" i="46"/>
  <c r="CS133" i="46"/>
  <c r="AD133" i="46" s="1"/>
  <c r="CR133" i="46"/>
  <c r="CQ133" i="46"/>
  <c r="CP133" i="46"/>
  <c r="CO133" i="46"/>
  <c r="CN133" i="46"/>
  <c r="CM133" i="46"/>
  <c r="X133" i="46" s="1"/>
  <c r="CL133" i="46"/>
  <c r="CK133" i="46"/>
  <c r="V133" i="46" s="1"/>
  <c r="CJ133" i="46"/>
  <c r="CI133" i="46"/>
  <c r="T133" i="46" s="1"/>
  <c r="CH133" i="46"/>
  <c r="S133" i="46" s="1"/>
  <c r="CG133" i="46"/>
  <c r="CF133" i="46"/>
  <c r="Q133" i="46" s="1"/>
  <c r="CE133" i="46"/>
  <c r="P133" i="46" s="1"/>
  <c r="CD133" i="46"/>
  <c r="O133" i="46" s="1"/>
  <c r="CC133" i="46"/>
  <c r="N133" i="46" s="1"/>
  <c r="CB133" i="46"/>
  <c r="M133" i="46" s="1"/>
  <c r="CA133" i="46"/>
  <c r="L133" i="46" s="1"/>
  <c r="BZ133" i="46"/>
  <c r="K133" i="46" s="1"/>
  <c r="BY133" i="46"/>
  <c r="BX133" i="46"/>
  <c r="I133" i="46" s="1"/>
  <c r="BW133" i="46"/>
  <c r="H133" i="46" s="1"/>
  <c r="BV133" i="46"/>
  <c r="G133" i="46" s="1"/>
  <c r="BU133" i="46"/>
  <c r="F133" i="46" s="1"/>
  <c r="BT133" i="46"/>
  <c r="E133" i="46" s="1"/>
  <c r="BS133" i="46"/>
  <c r="D133" i="46" s="1"/>
  <c r="B133" i="46"/>
  <c r="B133" i="44" s="1"/>
  <c r="A133" i="46"/>
  <c r="A131" i="27" s="1"/>
  <c r="EF132" i="46"/>
  <c r="BQ132" i="46" s="1"/>
  <c r="EE132" i="46"/>
  <c r="BP132" i="46" s="1"/>
  <c r="ED132" i="46"/>
  <c r="BO132" i="44" s="1"/>
  <c r="EC132" i="46"/>
  <c r="BN132" i="44" s="1"/>
  <c r="EB132" i="46"/>
  <c r="EA132" i="46"/>
  <c r="BL132" i="46" s="1"/>
  <c r="DZ132" i="46"/>
  <c r="BK132" i="46" s="1"/>
  <c r="DY132" i="46"/>
  <c r="DX132" i="46"/>
  <c r="BI132" i="46" s="1"/>
  <c r="DW132" i="46"/>
  <c r="BH132" i="46" s="1"/>
  <c r="DV132" i="46"/>
  <c r="DU132" i="46"/>
  <c r="BF132" i="46" s="1"/>
  <c r="DT132" i="46"/>
  <c r="BE132" i="46" s="1"/>
  <c r="DS132" i="46"/>
  <c r="BD132" i="46" s="1"/>
  <c r="DR132" i="46"/>
  <c r="BC132" i="46" s="1"/>
  <c r="DQ132" i="46"/>
  <c r="DP132" i="46"/>
  <c r="BA132" i="46" s="1"/>
  <c r="DO132" i="46"/>
  <c r="AZ132" i="46" s="1"/>
  <c r="DN132" i="46"/>
  <c r="AY132" i="46" s="1"/>
  <c r="DM132" i="46"/>
  <c r="DL132" i="46"/>
  <c r="DK132" i="46"/>
  <c r="AV132" i="46" s="1"/>
  <c r="DJ132" i="46"/>
  <c r="AU132" i="46" s="1"/>
  <c r="DI132" i="46"/>
  <c r="DH132" i="46"/>
  <c r="AS132" i="46" s="1"/>
  <c r="DG132" i="46"/>
  <c r="AR132" i="46" s="1"/>
  <c r="DF132" i="46"/>
  <c r="AQ132" i="46" s="1"/>
  <c r="DE132" i="46"/>
  <c r="AP132" i="46" s="1"/>
  <c r="DD132" i="46"/>
  <c r="AO132" i="46" s="1"/>
  <c r="DC132" i="46"/>
  <c r="AN132" i="46" s="1"/>
  <c r="DB132" i="46"/>
  <c r="DA132" i="46"/>
  <c r="CZ132" i="46"/>
  <c r="AK132" i="46" s="1"/>
  <c r="CY132" i="46"/>
  <c r="CX132" i="46"/>
  <c r="AI132" i="46" s="1"/>
  <c r="CW132" i="46"/>
  <c r="CV132" i="46"/>
  <c r="AG132" i="46" s="1"/>
  <c r="CU132" i="46"/>
  <c r="AF132" i="46" s="1"/>
  <c r="CT132" i="46"/>
  <c r="AE132" i="46" s="1"/>
  <c r="CS132" i="46"/>
  <c r="CR132" i="46"/>
  <c r="CQ132" i="46"/>
  <c r="AB132" i="46" s="1"/>
  <c r="CP132" i="46"/>
  <c r="AA132" i="46" s="1"/>
  <c r="CO132" i="46"/>
  <c r="Z132" i="46" s="1"/>
  <c r="CN132" i="46"/>
  <c r="Y132" i="46" s="1"/>
  <c r="CM132" i="46"/>
  <c r="X132" i="46" s="1"/>
  <c r="CL132" i="46"/>
  <c r="W132" i="46" s="1"/>
  <c r="CK132" i="46"/>
  <c r="CJ132" i="46"/>
  <c r="U132" i="46" s="1"/>
  <c r="CI132" i="46"/>
  <c r="T132" i="46" s="1"/>
  <c r="CH132" i="46"/>
  <c r="CG132" i="46"/>
  <c r="R132" i="46" s="1"/>
  <c r="CF132" i="46"/>
  <c r="CE132" i="46"/>
  <c r="P132" i="46" s="1"/>
  <c r="CD132" i="46"/>
  <c r="O132" i="46" s="1"/>
  <c r="CC132" i="46"/>
  <c r="CB132" i="46"/>
  <c r="M132" i="46" s="1"/>
  <c r="CA132" i="46"/>
  <c r="L132" i="46" s="1"/>
  <c r="BZ132" i="46"/>
  <c r="BY132" i="46"/>
  <c r="BX132" i="46"/>
  <c r="I132" i="46" s="1"/>
  <c r="BW132" i="46"/>
  <c r="H132" i="46" s="1"/>
  <c r="BV132" i="46"/>
  <c r="G132" i="46" s="1"/>
  <c r="BU132" i="46"/>
  <c r="BT132" i="46"/>
  <c r="E132" i="46" s="1"/>
  <c r="BS132" i="46"/>
  <c r="D132" i="46" s="1"/>
  <c r="BO132" i="46"/>
  <c r="BN132" i="46"/>
  <c r="B132" i="46"/>
  <c r="B132" i="44" s="1"/>
  <c r="A132" i="46"/>
  <c r="A130" i="27" s="1"/>
  <c r="EF131" i="46"/>
  <c r="BQ131" i="46" s="1"/>
  <c r="EE131" i="46"/>
  <c r="BP131" i="46" s="1"/>
  <c r="ED131" i="46"/>
  <c r="EC131" i="46"/>
  <c r="BN131" i="46" s="1"/>
  <c r="EB131" i="46"/>
  <c r="EA131" i="46"/>
  <c r="BL131" i="46" s="1"/>
  <c r="DZ131" i="46"/>
  <c r="BK131" i="46" s="1"/>
  <c r="DY131" i="46"/>
  <c r="BJ131" i="46" s="1"/>
  <c r="DX131" i="46"/>
  <c r="BI131" i="46" s="1"/>
  <c r="DW131" i="46"/>
  <c r="BH131" i="46" s="1"/>
  <c r="DV131" i="46"/>
  <c r="BG131" i="46" s="1"/>
  <c r="DU131" i="46"/>
  <c r="BF131" i="46" s="1"/>
  <c r="DT131" i="46"/>
  <c r="DS131" i="46"/>
  <c r="DR131" i="46"/>
  <c r="BC131" i="46" s="1"/>
  <c r="DQ131" i="46"/>
  <c r="DP131" i="46"/>
  <c r="BA131" i="46" s="1"/>
  <c r="DO131" i="46"/>
  <c r="AZ131" i="46" s="1"/>
  <c r="DN131" i="46"/>
  <c r="DM131" i="46"/>
  <c r="AX131" i="46" s="1"/>
  <c r="DL131" i="46"/>
  <c r="DK131" i="46"/>
  <c r="AV131" i="46" s="1"/>
  <c r="DJ131" i="46"/>
  <c r="AU131" i="46" s="1"/>
  <c r="DI131" i="46"/>
  <c r="DH131" i="46"/>
  <c r="AS131" i="46" s="1"/>
  <c r="DG131" i="46"/>
  <c r="AR131" i="46" s="1"/>
  <c r="DF131" i="46"/>
  <c r="AQ131" i="46" s="1"/>
  <c r="DE131" i="46"/>
  <c r="AP131" i="46" s="1"/>
  <c r="DD131" i="46"/>
  <c r="DC131" i="46"/>
  <c r="AN131" i="46" s="1"/>
  <c r="DB131" i="46"/>
  <c r="AM131" i="46" s="1"/>
  <c r="DA131" i="46"/>
  <c r="AL131" i="46" s="1"/>
  <c r="CZ131" i="46"/>
  <c r="AK131" i="46" s="1"/>
  <c r="CY131" i="46"/>
  <c r="AJ131" i="46" s="1"/>
  <c r="CX131" i="46"/>
  <c r="AI131" i="46" s="1"/>
  <c r="CW131" i="46"/>
  <c r="AH131" i="46" s="1"/>
  <c r="CV131" i="46"/>
  <c r="CU131" i="46"/>
  <c r="AF131" i="46" s="1"/>
  <c r="CT131" i="46"/>
  <c r="CS131" i="46"/>
  <c r="AD131" i="46" s="1"/>
  <c r="CR131" i="46"/>
  <c r="AC131" i="46" s="1"/>
  <c r="CQ131" i="46"/>
  <c r="AB131" i="46" s="1"/>
  <c r="CP131" i="46"/>
  <c r="AA131" i="46" s="1"/>
  <c r="CO131" i="46"/>
  <c r="Z131" i="46" s="1"/>
  <c r="CN131" i="46"/>
  <c r="CM131" i="46"/>
  <c r="CL131" i="46"/>
  <c r="W131" i="46" s="1"/>
  <c r="CK131" i="46"/>
  <c r="V131" i="46" s="1"/>
  <c r="CJ131" i="46"/>
  <c r="U131" i="46" s="1"/>
  <c r="CI131" i="46"/>
  <c r="T131" i="46" s="1"/>
  <c r="CH131" i="46"/>
  <c r="S131" i="46" s="1"/>
  <c r="CG131" i="46"/>
  <c r="R131" i="46" s="1"/>
  <c r="CF131" i="46"/>
  <c r="CE131" i="46"/>
  <c r="P131" i="46" s="1"/>
  <c r="CD131" i="46"/>
  <c r="CC131" i="46"/>
  <c r="N131" i="46" s="1"/>
  <c r="CB131" i="46"/>
  <c r="M131" i="46" s="1"/>
  <c r="CA131" i="46"/>
  <c r="L131" i="46" s="1"/>
  <c r="BZ131" i="46"/>
  <c r="K131" i="46" s="1"/>
  <c r="BY131" i="46"/>
  <c r="J131" i="46" s="1"/>
  <c r="BX131" i="46"/>
  <c r="BW131" i="46"/>
  <c r="H131" i="46" s="1"/>
  <c r="BV131" i="46"/>
  <c r="G131" i="46" s="1"/>
  <c r="BU131" i="46"/>
  <c r="F131" i="46" s="1"/>
  <c r="BT131" i="46"/>
  <c r="BS131" i="46"/>
  <c r="D131" i="46" s="1"/>
  <c r="B131" i="46"/>
  <c r="B131" i="44" s="1"/>
  <c r="A131" i="46"/>
  <c r="A129" i="27" s="1"/>
  <c r="EF130" i="46"/>
  <c r="BQ130" i="46" s="1"/>
  <c r="EE130" i="46"/>
  <c r="BP130" i="46" s="1"/>
  <c r="ED130" i="46"/>
  <c r="BO130" i="44" s="1"/>
  <c r="EC130" i="46"/>
  <c r="BN130" i="46" s="1"/>
  <c r="EB130" i="46"/>
  <c r="EA130" i="46"/>
  <c r="DZ130" i="46"/>
  <c r="BK130" i="46" s="1"/>
  <c r="DY130" i="46"/>
  <c r="BJ130" i="46" s="1"/>
  <c r="DX130" i="46"/>
  <c r="DW130" i="46"/>
  <c r="BH130" i="46" s="1"/>
  <c r="DV130" i="46"/>
  <c r="BG130" i="46" s="1"/>
  <c r="DU130" i="46"/>
  <c r="DT130" i="46"/>
  <c r="BE130" i="46" s="1"/>
  <c r="DS130" i="46"/>
  <c r="DR130" i="46"/>
  <c r="BC130" i="46" s="1"/>
  <c r="DQ130" i="46"/>
  <c r="BB130" i="46" s="1"/>
  <c r="DP130" i="46"/>
  <c r="BA130" i="46" s="1"/>
  <c r="DO130" i="46"/>
  <c r="AZ130" i="46" s="1"/>
  <c r="DN130" i="46"/>
  <c r="AY130" i="46" s="1"/>
  <c r="DM130" i="46"/>
  <c r="AX130" i="46" s="1"/>
  <c r="DL130" i="46"/>
  <c r="DK130" i="46"/>
  <c r="DJ130" i="46"/>
  <c r="AU130" i="46" s="1"/>
  <c r="DI130" i="46"/>
  <c r="AT130" i="46" s="1"/>
  <c r="DH130" i="46"/>
  <c r="AS130" i="46" s="1"/>
  <c r="DG130" i="46"/>
  <c r="AR130" i="46" s="1"/>
  <c r="DF130" i="46"/>
  <c r="AQ130" i="46" s="1"/>
  <c r="DE130" i="46"/>
  <c r="AP130" i="46" s="1"/>
  <c r="DD130" i="46"/>
  <c r="AO130" i="46" s="1"/>
  <c r="DC130" i="46"/>
  <c r="DB130" i="46"/>
  <c r="AM130" i="46" s="1"/>
  <c r="DA130" i="46"/>
  <c r="AL130" i="46" s="1"/>
  <c r="CZ130" i="46"/>
  <c r="AK130" i="46" s="1"/>
  <c r="CY130" i="46"/>
  <c r="CX130" i="46"/>
  <c r="CW130" i="46"/>
  <c r="AH130" i="46" s="1"/>
  <c r="CV130" i="46"/>
  <c r="AG130" i="46" s="1"/>
  <c r="CU130" i="46"/>
  <c r="CT130" i="46"/>
  <c r="AE130" i="46" s="1"/>
  <c r="CS130" i="46"/>
  <c r="AD130" i="46" s="1"/>
  <c r="CR130" i="46"/>
  <c r="AC130" i="46" s="1"/>
  <c r="CQ130" i="46"/>
  <c r="AB130" i="46" s="1"/>
  <c r="CP130" i="46"/>
  <c r="AA130" i="46" s="1"/>
  <c r="CO130" i="46"/>
  <c r="Z130" i="46" s="1"/>
  <c r="CN130" i="46"/>
  <c r="Y130" i="46" s="1"/>
  <c r="CM130" i="46"/>
  <c r="CL130" i="46"/>
  <c r="W130" i="46" s="1"/>
  <c r="CK130" i="46"/>
  <c r="V130" i="46" s="1"/>
  <c r="CJ130" i="46"/>
  <c r="U130" i="46" s="1"/>
  <c r="CI130" i="46"/>
  <c r="T130" i="46" s="1"/>
  <c r="CH130" i="46"/>
  <c r="S130" i="46" s="1"/>
  <c r="CG130" i="46"/>
  <c r="R130" i="46" s="1"/>
  <c r="CF130" i="46"/>
  <c r="Q130" i="46" s="1"/>
  <c r="CE130" i="46"/>
  <c r="CD130" i="46"/>
  <c r="O130" i="46" s="1"/>
  <c r="CC130" i="46"/>
  <c r="N130" i="46" s="1"/>
  <c r="CB130" i="46"/>
  <c r="M130" i="46" s="1"/>
  <c r="CA130" i="46"/>
  <c r="BZ130" i="46"/>
  <c r="K130" i="46" s="1"/>
  <c r="BY130" i="46"/>
  <c r="BX130" i="46"/>
  <c r="BW130" i="46"/>
  <c r="BV130" i="46"/>
  <c r="G130" i="46" s="1"/>
  <c r="BU130" i="46"/>
  <c r="F130" i="46" s="1"/>
  <c r="BT130" i="46"/>
  <c r="BS130" i="46"/>
  <c r="D130" i="46" s="1"/>
  <c r="BO130" i="46"/>
  <c r="B130" i="46"/>
  <c r="B130" i="44" s="1"/>
  <c r="A130" i="46"/>
  <c r="A128" i="27" s="1"/>
  <c r="EF129" i="46"/>
  <c r="BQ129" i="46" s="1"/>
  <c r="EE129" i="46"/>
  <c r="BP129" i="46" s="1"/>
  <c r="ED129" i="46"/>
  <c r="BO129" i="46" s="1"/>
  <c r="EC129" i="46"/>
  <c r="BN129" i="46" s="1"/>
  <c r="EB129" i="46"/>
  <c r="EA129" i="46"/>
  <c r="BL129" i="46" s="1"/>
  <c r="DZ129" i="46"/>
  <c r="BK129" i="46" s="1"/>
  <c r="DY129" i="46"/>
  <c r="BJ129" i="46" s="1"/>
  <c r="DX129" i="46"/>
  <c r="BI129" i="46" s="1"/>
  <c r="DW129" i="46"/>
  <c r="BH129" i="46" s="1"/>
  <c r="DV129" i="46"/>
  <c r="BG129" i="46" s="1"/>
  <c r="DU129" i="46"/>
  <c r="BF129" i="46" s="1"/>
  <c r="DT129" i="46"/>
  <c r="BE129" i="46" s="1"/>
  <c r="DS129" i="46"/>
  <c r="BD129" i="46" s="1"/>
  <c r="DR129" i="46"/>
  <c r="BC129" i="46" s="1"/>
  <c r="DQ129" i="46"/>
  <c r="DP129" i="46"/>
  <c r="DO129" i="46"/>
  <c r="AZ129" i="46" s="1"/>
  <c r="DN129" i="46"/>
  <c r="AY129" i="46" s="1"/>
  <c r="DM129" i="46"/>
  <c r="AX129" i="46" s="1"/>
  <c r="DL129" i="46"/>
  <c r="AW129" i="46" s="1"/>
  <c r="DK129" i="46"/>
  <c r="AV129" i="46" s="1"/>
  <c r="DJ129" i="46"/>
  <c r="DI129" i="46"/>
  <c r="AT129" i="46" s="1"/>
  <c r="DH129" i="46"/>
  <c r="DG129" i="46"/>
  <c r="AR129" i="46" s="1"/>
  <c r="DF129" i="46"/>
  <c r="AQ129" i="46" s="1"/>
  <c r="DE129" i="46"/>
  <c r="AP129" i="46" s="1"/>
  <c r="DD129" i="46"/>
  <c r="AO129" i="46" s="1"/>
  <c r="DC129" i="46"/>
  <c r="AN129" i="46" s="1"/>
  <c r="DB129" i="46"/>
  <c r="DA129" i="46"/>
  <c r="AL129" i="46" s="1"/>
  <c r="CZ129" i="46"/>
  <c r="CY129" i="46"/>
  <c r="AJ129" i="46" s="1"/>
  <c r="CX129" i="46"/>
  <c r="AI129" i="46" s="1"/>
  <c r="CW129" i="46"/>
  <c r="AH129" i="46" s="1"/>
  <c r="CV129" i="46"/>
  <c r="AG129" i="46" s="1"/>
  <c r="CU129" i="46"/>
  <c r="AF129" i="46" s="1"/>
  <c r="CT129" i="46"/>
  <c r="AE129" i="46" s="1"/>
  <c r="CS129" i="46"/>
  <c r="AD129" i="46" s="1"/>
  <c r="CR129" i="46"/>
  <c r="CQ129" i="46"/>
  <c r="CP129" i="46"/>
  <c r="AA129" i="46" s="1"/>
  <c r="CO129" i="46"/>
  <c r="CN129" i="46"/>
  <c r="CM129" i="46"/>
  <c r="X129" i="46" s="1"/>
  <c r="CL129" i="46"/>
  <c r="CK129" i="46"/>
  <c r="CJ129" i="46"/>
  <c r="CI129" i="46"/>
  <c r="T129" i="46" s="1"/>
  <c r="CH129" i="46"/>
  <c r="S129" i="46" s="1"/>
  <c r="CG129" i="46"/>
  <c r="R129" i="46" s="1"/>
  <c r="CF129" i="46"/>
  <c r="Q129" i="46" s="1"/>
  <c r="CE129" i="46"/>
  <c r="P129" i="46" s="1"/>
  <c r="CD129" i="46"/>
  <c r="O129" i="46" s="1"/>
  <c r="CC129" i="46"/>
  <c r="N129" i="46" s="1"/>
  <c r="CB129" i="46"/>
  <c r="M129" i="46" s="1"/>
  <c r="CA129" i="46"/>
  <c r="BZ129" i="46"/>
  <c r="K129" i="46" s="1"/>
  <c r="BY129" i="46"/>
  <c r="BX129" i="46"/>
  <c r="BW129" i="46"/>
  <c r="H129" i="46" s="1"/>
  <c r="BV129" i="46"/>
  <c r="G129" i="46" s="1"/>
  <c r="BU129" i="46"/>
  <c r="F129" i="46" s="1"/>
  <c r="BT129" i="46"/>
  <c r="E129" i="46" s="1"/>
  <c r="BS129" i="46"/>
  <c r="D129" i="46" s="1"/>
  <c r="B129" i="46"/>
  <c r="B129" i="44" s="1"/>
  <c r="A129" i="46"/>
  <c r="A127" i="27" s="1"/>
  <c r="EF128" i="46"/>
  <c r="BQ128" i="46" s="1"/>
  <c r="EE128" i="46"/>
  <c r="BP128" i="46" s="1"/>
  <c r="ED128" i="46"/>
  <c r="BO128" i="44" s="1"/>
  <c r="EC128" i="46"/>
  <c r="BN128" i="46" s="1"/>
  <c r="EB128" i="46"/>
  <c r="EA128" i="46"/>
  <c r="BL128" i="46" s="1"/>
  <c r="DZ128" i="46"/>
  <c r="BK128" i="46" s="1"/>
  <c r="DY128" i="46"/>
  <c r="BJ128" i="46" s="1"/>
  <c r="DX128" i="46"/>
  <c r="BI128" i="46" s="1"/>
  <c r="DW128" i="46"/>
  <c r="BH128" i="46" s="1"/>
  <c r="DV128" i="46"/>
  <c r="BG128" i="46" s="1"/>
  <c r="DU128" i="46"/>
  <c r="DT128" i="46"/>
  <c r="DS128" i="46"/>
  <c r="BD128" i="46" s="1"/>
  <c r="DR128" i="46"/>
  <c r="BC128" i="46" s="1"/>
  <c r="DQ128" i="46"/>
  <c r="BB128" i="46" s="1"/>
  <c r="DP128" i="46"/>
  <c r="BA128" i="46" s="1"/>
  <c r="DO128" i="46"/>
  <c r="AZ128" i="46" s="1"/>
  <c r="DN128" i="46"/>
  <c r="AY128" i="46" s="1"/>
  <c r="DM128" i="46"/>
  <c r="AX128" i="46" s="1"/>
  <c r="DL128" i="46"/>
  <c r="DK128" i="46"/>
  <c r="AV128" i="46" s="1"/>
  <c r="DJ128" i="46"/>
  <c r="AU128" i="46" s="1"/>
  <c r="DI128" i="46"/>
  <c r="DH128" i="46"/>
  <c r="AS128" i="46" s="1"/>
  <c r="DG128" i="46"/>
  <c r="AR128" i="46" s="1"/>
  <c r="DF128" i="46"/>
  <c r="AQ128" i="46" s="1"/>
  <c r="DE128" i="46"/>
  <c r="AP128" i="46" s="1"/>
  <c r="DD128" i="46"/>
  <c r="DC128" i="46"/>
  <c r="AN128" i="46" s="1"/>
  <c r="DB128" i="46"/>
  <c r="AM128" i="46" s="1"/>
  <c r="DA128" i="46"/>
  <c r="AL128" i="46" s="1"/>
  <c r="CZ128" i="46"/>
  <c r="AK128" i="46" s="1"/>
  <c r="CY128" i="46"/>
  <c r="CX128" i="46"/>
  <c r="AI128" i="46" s="1"/>
  <c r="CW128" i="46"/>
  <c r="AH128" i="46" s="1"/>
  <c r="CV128" i="46"/>
  <c r="CU128" i="46"/>
  <c r="AF128" i="46" s="1"/>
  <c r="CT128" i="46"/>
  <c r="AE128" i="46" s="1"/>
  <c r="CS128" i="46"/>
  <c r="AD128" i="46" s="1"/>
  <c r="CR128" i="46"/>
  <c r="CQ128" i="46"/>
  <c r="AB128" i="46" s="1"/>
  <c r="CP128" i="46"/>
  <c r="AA128" i="46" s="1"/>
  <c r="CO128" i="46"/>
  <c r="Z128" i="46" s="1"/>
  <c r="CN128" i="46"/>
  <c r="CM128" i="46"/>
  <c r="X128" i="46" s="1"/>
  <c r="CL128" i="46"/>
  <c r="W128" i="46" s="1"/>
  <c r="CK128" i="46"/>
  <c r="V128" i="46" s="1"/>
  <c r="CJ128" i="46"/>
  <c r="U128" i="46" s="1"/>
  <c r="CI128" i="46"/>
  <c r="T128" i="46" s="1"/>
  <c r="CH128" i="46"/>
  <c r="S128" i="46" s="1"/>
  <c r="CG128" i="46"/>
  <c r="R128" i="46" s="1"/>
  <c r="CF128" i="46"/>
  <c r="CE128" i="46"/>
  <c r="P128" i="46" s="1"/>
  <c r="CD128" i="46"/>
  <c r="O128" i="46" s="1"/>
  <c r="CC128" i="46"/>
  <c r="CB128" i="46"/>
  <c r="M128" i="46" s="1"/>
  <c r="CA128" i="46"/>
  <c r="BZ128" i="46"/>
  <c r="BY128" i="46"/>
  <c r="BX128" i="46"/>
  <c r="BW128" i="46"/>
  <c r="H128" i="46" s="1"/>
  <c r="BV128" i="46"/>
  <c r="G128" i="46" s="1"/>
  <c r="BU128" i="46"/>
  <c r="BT128" i="46"/>
  <c r="E128" i="46" s="1"/>
  <c r="BS128" i="46"/>
  <c r="D128" i="46" s="1"/>
  <c r="BO128" i="46"/>
  <c r="B128" i="46"/>
  <c r="B128" i="44" s="1"/>
  <c r="A128" i="46"/>
  <c r="A126" i="27" s="1"/>
  <c r="EF127" i="46"/>
  <c r="BQ127" i="46" s="1"/>
  <c r="EE127" i="46"/>
  <c r="BP127" i="46" s="1"/>
  <c r="ED127" i="46"/>
  <c r="EC127" i="46"/>
  <c r="BN127" i="46" s="1"/>
  <c r="EB127" i="46"/>
  <c r="BM127" i="46" s="1"/>
  <c r="EA127" i="46"/>
  <c r="BL127" i="46" s="1"/>
  <c r="DZ127" i="46"/>
  <c r="BK127" i="46" s="1"/>
  <c r="DY127" i="46"/>
  <c r="DX127" i="46"/>
  <c r="BI127" i="46" s="1"/>
  <c r="DW127" i="46"/>
  <c r="BH127" i="46" s="1"/>
  <c r="DV127" i="46"/>
  <c r="BG127" i="46" s="1"/>
  <c r="DU127" i="46"/>
  <c r="BF127" i="46" s="1"/>
  <c r="DT127" i="46"/>
  <c r="BE127" i="46" s="1"/>
  <c r="DS127" i="46"/>
  <c r="BD127" i="46" s="1"/>
  <c r="DR127" i="46"/>
  <c r="BC127" i="46" s="1"/>
  <c r="DQ127" i="46"/>
  <c r="DP127" i="46"/>
  <c r="BA127" i="46" s="1"/>
  <c r="DO127" i="46"/>
  <c r="AZ127" i="46" s="1"/>
  <c r="DN127" i="46"/>
  <c r="AY127" i="46" s="1"/>
  <c r="DM127" i="46"/>
  <c r="AX127" i="46" s="1"/>
  <c r="DL127" i="46"/>
  <c r="AW127" i="46" s="1"/>
  <c r="DK127" i="46"/>
  <c r="AV127" i="46" s="1"/>
  <c r="DJ127" i="46"/>
  <c r="AU127" i="46" s="1"/>
  <c r="DI127" i="46"/>
  <c r="DH127" i="46"/>
  <c r="AS127" i="46" s="1"/>
  <c r="DG127" i="46"/>
  <c r="AR127" i="46" s="1"/>
  <c r="DF127" i="46"/>
  <c r="DE127" i="46"/>
  <c r="AP127" i="46" s="1"/>
  <c r="DD127" i="46"/>
  <c r="AO127" i="46" s="1"/>
  <c r="DC127" i="46"/>
  <c r="DB127" i="46"/>
  <c r="DA127" i="46"/>
  <c r="CZ127" i="46"/>
  <c r="AK127" i="46" s="1"/>
  <c r="CY127" i="46"/>
  <c r="AJ127" i="46" s="1"/>
  <c r="CX127" i="46"/>
  <c r="AI127" i="46" s="1"/>
  <c r="CW127" i="46"/>
  <c r="AH127" i="46" s="1"/>
  <c r="CV127" i="46"/>
  <c r="CU127" i="46"/>
  <c r="CT127" i="46"/>
  <c r="AE127" i="46" s="1"/>
  <c r="CS127" i="46"/>
  <c r="CR127" i="46"/>
  <c r="AC127" i="46" s="1"/>
  <c r="CQ127" i="46"/>
  <c r="AB127" i="46" s="1"/>
  <c r="CP127" i="46"/>
  <c r="AA127" i="46" s="1"/>
  <c r="CO127" i="46"/>
  <c r="Z127" i="46" s="1"/>
  <c r="CN127" i="46"/>
  <c r="Y127" i="46" s="1"/>
  <c r="CM127" i="46"/>
  <c r="X127" i="46" s="1"/>
  <c r="CL127" i="46"/>
  <c r="W127" i="46" s="1"/>
  <c r="CK127" i="46"/>
  <c r="V127" i="46" s="1"/>
  <c r="CJ127" i="46"/>
  <c r="U127" i="46" s="1"/>
  <c r="CI127" i="46"/>
  <c r="T127" i="46" s="1"/>
  <c r="CH127" i="46"/>
  <c r="S127" i="46" s="1"/>
  <c r="CG127" i="46"/>
  <c r="R127" i="46" s="1"/>
  <c r="CF127" i="46"/>
  <c r="CE127" i="46"/>
  <c r="P127" i="46" s="1"/>
  <c r="CD127" i="46"/>
  <c r="O127" i="46" s="1"/>
  <c r="CC127" i="46"/>
  <c r="N127" i="46" s="1"/>
  <c r="CB127" i="46"/>
  <c r="M127" i="46" s="1"/>
  <c r="CA127" i="46"/>
  <c r="L127" i="46" s="1"/>
  <c r="BZ127" i="46"/>
  <c r="K127" i="46" s="1"/>
  <c r="BY127" i="46"/>
  <c r="J127" i="46" s="1"/>
  <c r="BX127" i="46"/>
  <c r="I127" i="46" s="1"/>
  <c r="BW127" i="46"/>
  <c r="BV127" i="46"/>
  <c r="BU127" i="46"/>
  <c r="F127" i="46" s="1"/>
  <c r="BT127" i="46"/>
  <c r="BS127" i="46"/>
  <c r="D127" i="46" s="1"/>
  <c r="B127" i="46"/>
  <c r="B127" i="44" s="1"/>
  <c r="A127" i="46"/>
  <c r="A125" i="27" s="1"/>
  <c r="EF126" i="46"/>
  <c r="BQ126" i="46" s="1"/>
  <c r="EE126" i="46"/>
  <c r="BP126" i="46" s="1"/>
  <c r="ED126" i="46"/>
  <c r="BO126" i="44" s="1"/>
  <c r="EC126" i="46"/>
  <c r="BN126" i="44" s="1"/>
  <c r="EB126" i="46"/>
  <c r="BM126" i="46" s="1"/>
  <c r="EA126" i="46"/>
  <c r="BL126" i="46" s="1"/>
  <c r="DZ126" i="46"/>
  <c r="BK126" i="46" s="1"/>
  <c r="DY126" i="46"/>
  <c r="BJ126" i="46" s="1"/>
  <c r="DX126" i="46"/>
  <c r="BI126" i="46" s="1"/>
  <c r="DW126" i="46"/>
  <c r="BH126" i="46" s="1"/>
  <c r="DV126" i="46"/>
  <c r="BG126" i="46" s="1"/>
  <c r="DU126" i="46"/>
  <c r="DT126" i="46"/>
  <c r="BE126" i="46" s="1"/>
  <c r="DS126" i="46"/>
  <c r="BD126" i="46" s="1"/>
  <c r="DR126" i="46"/>
  <c r="BC126" i="46" s="1"/>
  <c r="DQ126" i="46"/>
  <c r="BB126" i="46" s="1"/>
  <c r="DP126" i="46"/>
  <c r="DO126" i="46"/>
  <c r="AZ126" i="46" s="1"/>
  <c r="DN126" i="46"/>
  <c r="AY126" i="46" s="1"/>
  <c r="DM126" i="46"/>
  <c r="DL126" i="46"/>
  <c r="DK126" i="46"/>
  <c r="AV126" i="46" s="1"/>
  <c r="DJ126" i="46"/>
  <c r="DI126" i="46"/>
  <c r="AT126" i="46" s="1"/>
  <c r="DH126" i="46"/>
  <c r="DG126" i="46"/>
  <c r="AR126" i="46" s="1"/>
  <c r="DF126" i="46"/>
  <c r="AQ126" i="46" s="1"/>
  <c r="DE126" i="46"/>
  <c r="DD126" i="46"/>
  <c r="AO126" i="46" s="1"/>
  <c r="DC126" i="46"/>
  <c r="AN126" i="46" s="1"/>
  <c r="DB126" i="46"/>
  <c r="AM126" i="46" s="1"/>
  <c r="DA126" i="46"/>
  <c r="AL126" i="46" s="1"/>
  <c r="CZ126" i="46"/>
  <c r="AK126" i="46" s="1"/>
  <c r="CY126" i="46"/>
  <c r="AJ126" i="46" s="1"/>
  <c r="CX126" i="46"/>
  <c r="AI126" i="46" s="1"/>
  <c r="CW126" i="46"/>
  <c r="CV126" i="46"/>
  <c r="AG126" i="46" s="1"/>
  <c r="CU126" i="46"/>
  <c r="AF126" i="46" s="1"/>
  <c r="CT126" i="46"/>
  <c r="AE126" i="46" s="1"/>
  <c r="CS126" i="46"/>
  <c r="AD126" i="46" s="1"/>
  <c r="CR126" i="46"/>
  <c r="CQ126" i="46"/>
  <c r="AB126" i="46" s="1"/>
  <c r="CP126" i="46"/>
  <c r="CO126" i="46"/>
  <c r="CN126" i="46"/>
  <c r="Y126" i="46" s="1"/>
  <c r="CM126" i="46"/>
  <c r="X126" i="46" s="1"/>
  <c r="CL126" i="46"/>
  <c r="W126" i="46" s="1"/>
  <c r="CK126" i="46"/>
  <c r="CJ126" i="46"/>
  <c r="U126" i="46" s="1"/>
  <c r="CI126" i="46"/>
  <c r="T126" i="46" s="1"/>
  <c r="CH126" i="46"/>
  <c r="S126" i="46" s="1"/>
  <c r="CG126" i="46"/>
  <c r="CF126" i="46"/>
  <c r="Q126" i="46" s="1"/>
  <c r="CE126" i="46"/>
  <c r="P126" i="46" s="1"/>
  <c r="CD126" i="46"/>
  <c r="O126" i="46" s="1"/>
  <c r="CC126" i="46"/>
  <c r="N126" i="46" s="1"/>
  <c r="CB126" i="46"/>
  <c r="CA126" i="46"/>
  <c r="L126" i="46" s="1"/>
  <c r="BZ126" i="46"/>
  <c r="K126" i="46" s="1"/>
  <c r="BY126" i="46"/>
  <c r="BX126" i="46"/>
  <c r="I126" i="46" s="1"/>
  <c r="BW126" i="46"/>
  <c r="H126" i="46" s="1"/>
  <c r="BV126" i="46"/>
  <c r="G126" i="46" s="1"/>
  <c r="BU126" i="46"/>
  <c r="F126" i="46" s="1"/>
  <c r="BT126" i="46"/>
  <c r="BS126" i="46"/>
  <c r="D126" i="46" s="1"/>
  <c r="B126" i="46"/>
  <c r="B126" i="44" s="1"/>
  <c r="A126" i="46"/>
  <c r="A124" i="27" s="1"/>
  <c r="EF125" i="46"/>
  <c r="BQ125" i="46" s="1"/>
  <c r="EE125" i="46"/>
  <c r="BP125" i="46" s="1"/>
  <c r="ED125" i="46"/>
  <c r="BO125" i="46" s="1"/>
  <c r="EC125" i="46"/>
  <c r="BN125" i="46" s="1"/>
  <c r="EB125" i="46"/>
  <c r="EA125" i="46"/>
  <c r="BL125" i="46" s="1"/>
  <c r="DZ125" i="46"/>
  <c r="BK125" i="46" s="1"/>
  <c r="DY125" i="46"/>
  <c r="BJ125" i="46" s="1"/>
  <c r="DX125" i="46"/>
  <c r="BI125" i="46" s="1"/>
  <c r="DW125" i="46"/>
  <c r="BH125" i="46" s="1"/>
  <c r="DV125" i="46"/>
  <c r="DU125" i="46"/>
  <c r="BF125" i="46" s="1"/>
  <c r="DT125" i="46"/>
  <c r="DS125" i="46"/>
  <c r="BD125" i="46" s="1"/>
  <c r="DR125" i="46"/>
  <c r="BC125" i="46" s="1"/>
  <c r="DQ125" i="46"/>
  <c r="BB125" i="46" s="1"/>
  <c r="DP125" i="46"/>
  <c r="BA125" i="46" s="1"/>
  <c r="DO125" i="46"/>
  <c r="AZ125" i="46" s="1"/>
  <c r="DN125" i="46"/>
  <c r="AY125" i="46" s="1"/>
  <c r="DM125" i="46"/>
  <c r="DL125" i="46"/>
  <c r="AW125" i="46" s="1"/>
  <c r="DK125" i="46"/>
  <c r="AV125" i="46" s="1"/>
  <c r="DJ125" i="46"/>
  <c r="AU125" i="46" s="1"/>
  <c r="DI125" i="46"/>
  <c r="AT125" i="46" s="1"/>
  <c r="DH125" i="46"/>
  <c r="AS125" i="46" s="1"/>
  <c r="DG125" i="46"/>
  <c r="AR125" i="46" s="1"/>
  <c r="DF125" i="46"/>
  <c r="AQ125" i="46" s="1"/>
  <c r="DE125" i="46"/>
  <c r="AP125" i="46" s="1"/>
  <c r="DD125" i="46"/>
  <c r="AO125" i="46" s="1"/>
  <c r="DC125" i="46"/>
  <c r="AN125" i="46" s="1"/>
  <c r="DB125" i="46"/>
  <c r="AM125" i="46" s="1"/>
  <c r="DA125" i="46"/>
  <c r="AL125" i="46" s="1"/>
  <c r="CZ125" i="46"/>
  <c r="AK125" i="46" s="1"/>
  <c r="CY125" i="46"/>
  <c r="AJ125" i="46" s="1"/>
  <c r="CX125" i="46"/>
  <c r="AI125" i="46" s="1"/>
  <c r="CW125" i="46"/>
  <c r="AH125" i="46" s="1"/>
  <c r="CV125" i="46"/>
  <c r="AG125" i="46" s="1"/>
  <c r="CU125" i="46"/>
  <c r="AF125" i="46" s="1"/>
  <c r="CT125" i="46"/>
  <c r="AE125" i="46" s="1"/>
  <c r="CS125" i="46"/>
  <c r="AD125" i="46" s="1"/>
  <c r="CR125" i="46"/>
  <c r="AC125" i="46" s="1"/>
  <c r="CQ125" i="46"/>
  <c r="AB125" i="46" s="1"/>
  <c r="CP125" i="46"/>
  <c r="AA125" i="46" s="1"/>
  <c r="CO125" i="46"/>
  <c r="Z125" i="46" s="1"/>
  <c r="CN125" i="46"/>
  <c r="Y125" i="46" s="1"/>
  <c r="CM125" i="46"/>
  <c r="X125" i="46" s="1"/>
  <c r="CL125" i="46"/>
  <c r="W125" i="46" s="1"/>
  <c r="CK125" i="46"/>
  <c r="V125" i="46" s="1"/>
  <c r="CJ125" i="46"/>
  <c r="U125" i="46" s="1"/>
  <c r="CI125" i="46"/>
  <c r="T125" i="46" s="1"/>
  <c r="CH125" i="46"/>
  <c r="S125" i="46" s="1"/>
  <c r="CG125" i="46"/>
  <c r="R125" i="46" s="1"/>
  <c r="CF125" i="46"/>
  <c r="Q125" i="46" s="1"/>
  <c r="CE125" i="46"/>
  <c r="P125" i="46" s="1"/>
  <c r="CD125" i="46"/>
  <c r="CC125" i="46"/>
  <c r="N125" i="46" s="1"/>
  <c r="CB125" i="46"/>
  <c r="CA125" i="46"/>
  <c r="L125" i="46" s="1"/>
  <c r="BZ125" i="46"/>
  <c r="K125" i="46" s="1"/>
  <c r="BY125" i="46"/>
  <c r="BX125" i="46"/>
  <c r="I125" i="46" s="1"/>
  <c r="BW125" i="46"/>
  <c r="H125" i="46" s="1"/>
  <c r="BV125" i="46"/>
  <c r="G125" i="46" s="1"/>
  <c r="BU125" i="46"/>
  <c r="F125" i="46" s="1"/>
  <c r="BT125" i="46"/>
  <c r="E125" i="46" s="1"/>
  <c r="BS125" i="46"/>
  <c r="D125" i="46" s="1"/>
  <c r="B125" i="46"/>
  <c r="B125" i="44" s="1"/>
  <c r="A125" i="46"/>
  <c r="A123" i="27" s="1"/>
  <c r="EF124" i="46"/>
  <c r="BQ124" i="46" s="1"/>
  <c r="EE124" i="46"/>
  <c r="BP124" i="46" s="1"/>
  <c r="ED124" i="46"/>
  <c r="BO124" i="44" s="1"/>
  <c r="EC124" i="46"/>
  <c r="BN124" i="44" s="1"/>
  <c r="EB124" i="46"/>
  <c r="BM124" i="46" s="1"/>
  <c r="EA124" i="46"/>
  <c r="BL124" i="46" s="1"/>
  <c r="DZ124" i="46"/>
  <c r="BK124" i="46" s="1"/>
  <c r="DY124" i="46"/>
  <c r="BJ124" i="46" s="1"/>
  <c r="DX124" i="46"/>
  <c r="BI124" i="46" s="1"/>
  <c r="DW124" i="46"/>
  <c r="DV124" i="46"/>
  <c r="BG124" i="46" s="1"/>
  <c r="DU124" i="46"/>
  <c r="BF124" i="46" s="1"/>
  <c r="DT124" i="46"/>
  <c r="BE124" i="46" s="1"/>
  <c r="DS124" i="46"/>
  <c r="BD124" i="46" s="1"/>
  <c r="DR124" i="46"/>
  <c r="BC124" i="46" s="1"/>
  <c r="DQ124" i="46"/>
  <c r="BB124" i="46" s="1"/>
  <c r="DP124" i="46"/>
  <c r="BA124" i="46" s="1"/>
  <c r="DO124" i="46"/>
  <c r="DN124" i="46"/>
  <c r="AY124" i="46" s="1"/>
  <c r="DM124" i="46"/>
  <c r="AX124" i="46" s="1"/>
  <c r="DL124" i="46"/>
  <c r="AW124" i="46" s="1"/>
  <c r="DK124" i="46"/>
  <c r="AV124" i="46" s="1"/>
  <c r="DJ124" i="46"/>
  <c r="DI124" i="46"/>
  <c r="AT124" i="46" s="1"/>
  <c r="DH124" i="46"/>
  <c r="AS124" i="46" s="1"/>
  <c r="DG124" i="46"/>
  <c r="DF124" i="46"/>
  <c r="AQ124" i="46" s="1"/>
  <c r="DE124" i="46"/>
  <c r="AP124" i="46" s="1"/>
  <c r="DD124" i="46"/>
  <c r="AO124" i="46" s="1"/>
  <c r="DC124" i="46"/>
  <c r="AN124" i="46" s="1"/>
  <c r="DB124" i="46"/>
  <c r="AM124" i="46" s="1"/>
  <c r="DA124" i="46"/>
  <c r="AL124" i="46" s="1"/>
  <c r="CZ124" i="46"/>
  <c r="AK124" i="46" s="1"/>
  <c r="CY124" i="46"/>
  <c r="CX124" i="46"/>
  <c r="AI124" i="46" s="1"/>
  <c r="CW124" i="46"/>
  <c r="AH124" i="46" s="1"/>
  <c r="CV124" i="46"/>
  <c r="AG124" i="46" s="1"/>
  <c r="CU124" i="46"/>
  <c r="AF124" i="46" s="1"/>
  <c r="CT124" i="46"/>
  <c r="AE124" i="46" s="1"/>
  <c r="CS124" i="46"/>
  <c r="AD124" i="46" s="1"/>
  <c r="CR124" i="46"/>
  <c r="AC124" i="46" s="1"/>
  <c r="CQ124" i="46"/>
  <c r="AB124" i="46" s="1"/>
  <c r="CP124" i="46"/>
  <c r="AA124" i="46" s="1"/>
  <c r="CO124" i="46"/>
  <c r="Z124" i="46" s="1"/>
  <c r="CN124" i="46"/>
  <c r="Y124" i="46" s="1"/>
  <c r="CM124" i="46"/>
  <c r="X124" i="46" s="1"/>
  <c r="CL124" i="46"/>
  <c r="W124" i="46" s="1"/>
  <c r="CK124" i="46"/>
  <c r="V124" i="46" s="1"/>
  <c r="CJ124" i="46"/>
  <c r="U124" i="46" s="1"/>
  <c r="CI124" i="46"/>
  <c r="T124" i="46" s="1"/>
  <c r="CH124" i="46"/>
  <c r="S124" i="46" s="1"/>
  <c r="CG124" i="46"/>
  <c r="R124" i="46" s="1"/>
  <c r="CF124" i="46"/>
  <c r="Q124" i="46" s="1"/>
  <c r="CE124" i="46"/>
  <c r="P124" i="46" s="1"/>
  <c r="CD124" i="46"/>
  <c r="O124" i="46" s="1"/>
  <c r="CC124" i="46"/>
  <c r="CB124" i="46"/>
  <c r="M124" i="46" s="1"/>
  <c r="CA124" i="46"/>
  <c r="L124" i="46" s="1"/>
  <c r="BZ124" i="46"/>
  <c r="K124" i="46" s="1"/>
  <c r="BY124" i="46"/>
  <c r="J124" i="46" s="1"/>
  <c r="BX124" i="46"/>
  <c r="I124" i="46" s="1"/>
  <c r="BW124" i="46"/>
  <c r="H124" i="46" s="1"/>
  <c r="BV124" i="46"/>
  <c r="BU124" i="46"/>
  <c r="BT124" i="46"/>
  <c r="E124" i="46" s="1"/>
  <c r="BS124" i="46"/>
  <c r="D124" i="46" s="1"/>
  <c r="BO124" i="46"/>
  <c r="B124" i="46"/>
  <c r="B124" i="44" s="1"/>
  <c r="A124" i="46"/>
  <c r="A122" i="27" s="1"/>
  <c r="EF123" i="46"/>
  <c r="BQ123" i="46" s="1"/>
  <c r="EE123" i="46"/>
  <c r="BP123" i="46" s="1"/>
  <c r="ED123" i="46"/>
  <c r="EC123" i="46"/>
  <c r="EB123" i="46"/>
  <c r="BM123" i="46" s="1"/>
  <c r="EA123" i="46"/>
  <c r="BL123" i="46" s="1"/>
  <c r="DZ123" i="46"/>
  <c r="BK123" i="46" s="1"/>
  <c r="DY123" i="46"/>
  <c r="BJ123" i="46" s="1"/>
  <c r="DX123" i="46"/>
  <c r="DW123" i="46"/>
  <c r="BH123" i="46" s="1"/>
  <c r="DV123" i="46"/>
  <c r="BG123" i="46" s="1"/>
  <c r="DU123" i="46"/>
  <c r="BF123" i="46" s="1"/>
  <c r="DT123" i="46"/>
  <c r="BE123" i="46" s="1"/>
  <c r="DS123" i="46"/>
  <c r="BD123" i="46" s="1"/>
  <c r="DR123" i="46"/>
  <c r="BC123" i="46" s="1"/>
  <c r="DQ123" i="46"/>
  <c r="BB123" i="46" s="1"/>
  <c r="DP123" i="46"/>
  <c r="BA123" i="46" s="1"/>
  <c r="DO123" i="46"/>
  <c r="AZ123" i="46" s="1"/>
  <c r="DN123" i="46"/>
  <c r="DM123" i="46"/>
  <c r="AX123" i="46" s="1"/>
  <c r="DL123" i="46"/>
  <c r="AW123" i="46" s="1"/>
  <c r="DK123" i="46"/>
  <c r="AV123" i="46" s="1"/>
  <c r="DJ123" i="46"/>
  <c r="AU123" i="46" s="1"/>
  <c r="DI123" i="46"/>
  <c r="AT123" i="46" s="1"/>
  <c r="DH123" i="46"/>
  <c r="DG123" i="46"/>
  <c r="AR123" i="46" s="1"/>
  <c r="DF123" i="46"/>
  <c r="AQ123" i="46" s="1"/>
  <c r="DE123" i="46"/>
  <c r="AP123" i="46" s="1"/>
  <c r="DD123" i="46"/>
  <c r="AO123" i="46" s="1"/>
  <c r="DC123" i="46"/>
  <c r="AN123" i="46" s="1"/>
  <c r="DB123" i="46"/>
  <c r="AM123" i="46" s="1"/>
  <c r="DA123" i="46"/>
  <c r="CZ123" i="46"/>
  <c r="AK123" i="46" s="1"/>
  <c r="CY123" i="46"/>
  <c r="AJ123" i="46" s="1"/>
  <c r="CX123" i="46"/>
  <c r="AI123" i="46" s="1"/>
  <c r="CW123" i="46"/>
  <c r="CV123" i="46"/>
  <c r="AG123" i="46" s="1"/>
  <c r="CU123" i="46"/>
  <c r="AF123" i="46" s="1"/>
  <c r="CT123" i="46"/>
  <c r="AE123" i="46" s="1"/>
  <c r="CS123" i="46"/>
  <c r="AD123" i="46" s="1"/>
  <c r="CR123" i="46"/>
  <c r="AC123" i="46" s="1"/>
  <c r="CQ123" i="46"/>
  <c r="CP123" i="46"/>
  <c r="AA123" i="46" s="1"/>
  <c r="CO123" i="46"/>
  <c r="CN123" i="46"/>
  <c r="Y123" i="46" s="1"/>
  <c r="CM123" i="46"/>
  <c r="X123" i="46" s="1"/>
  <c r="CL123" i="46"/>
  <c r="W123" i="46" s="1"/>
  <c r="CK123" i="46"/>
  <c r="V123" i="46" s="1"/>
  <c r="CJ123" i="46"/>
  <c r="U123" i="46" s="1"/>
  <c r="CI123" i="46"/>
  <c r="CH123" i="46"/>
  <c r="S123" i="46" s="1"/>
  <c r="CG123" i="46"/>
  <c r="CF123" i="46"/>
  <c r="Q123" i="46" s="1"/>
  <c r="CE123" i="46"/>
  <c r="P123" i="46" s="1"/>
  <c r="CD123" i="46"/>
  <c r="O123" i="46" s="1"/>
  <c r="CC123" i="46"/>
  <c r="N123" i="46" s="1"/>
  <c r="CB123" i="46"/>
  <c r="M123" i="46" s="1"/>
  <c r="CA123" i="46"/>
  <c r="BZ123" i="46"/>
  <c r="K123" i="46" s="1"/>
  <c r="BY123" i="46"/>
  <c r="J123" i="46" s="1"/>
  <c r="BX123" i="46"/>
  <c r="I123" i="46" s="1"/>
  <c r="BW123" i="46"/>
  <c r="H123" i="46" s="1"/>
  <c r="BV123" i="46"/>
  <c r="G123" i="46" s="1"/>
  <c r="BU123" i="46"/>
  <c r="F123" i="46" s="1"/>
  <c r="BT123" i="46"/>
  <c r="BS123" i="46"/>
  <c r="D123" i="46" s="1"/>
  <c r="B123" i="46"/>
  <c r="B123" i="44" s="1"/>
  <c r="A123" i="46"/>
  <c r="A121" i="27" s="1"/>
  <c r="EF122" i="46"/>
  <c r="BQ122" i="46" s="1"/>
  <c r="EE122" i="46"/>
  <c r="BP122" i="46" s="1"/>
  <c r="ED122" i="46"/>
  <c r="BO122" i="46" s="1"/>
  <c r="EC122" i="46"/>
  <c r="BN122" i="46" s="1"/>
  <c r="EB122" i="46"/>
  <c r="BM122" i="46" s="1"/>
  <c r="EA122" i="46"/>
  <c r="BL122" i="46" s="1"/>
  <c r="DZ122" i="46"/>
  <c r="BK122" i="46" s="1"/>
  <c r="DY122" i="46"/>
  <c r="DX122" i="46"/>
  <c r="BI122" i="46" s="1"/>
  <c r="DW122" i="46"/>
  <c r="BH122" i="46" s="1"/>
  <c r="DV122" i="46"/>
  <c r="BG122" i="46" s="1"/>
  <c r="DU122" i="46"/>
  <c r="BF122" i="46" s="1"/>
  <c r="DT122" i="46"/>
  <c r="BE122" i="46" s="1"/>
  <c r="DS122" i="46"/>
  <c r="BD122" i="46" s="1"/>
  <c r="DR122" i="46"/>
  <c r="BC122" i="46" s="1"/>
  <c r="DQ122" i="46"/>
  <c r="DP122" i="46"/>
  <c r="BA122" i="46" s="1"/>
  <c r="DO122" i="46"/>
  <c r="AZ122" i="46" s="1"/>
  <c r="DN122" i="46"/>
  <c r="AY122" i="46" s="1"/>
  <c r="DM122" i="46"/>
  <c r="DL122" i="46"/>
  <c r="DK122" i="46"/>
  <c r="AV122" i="46" s="1"/>
  <c r="DJ122" i="46"/>
  <c r="DI122" i="46"/>
  <c r="DH122" i="46"/>
  <c r="AS122" i="46" s="1"/>
  <c r="DG122" i="46"/>
  <c r="AR122" i="46" s="1"/>
  <c r="DF122" i="46"/>
  <c r="AQ122" i="46" s="1"/>
  <c r="DE122" i="46"/>
  <c r="AP122" i="46" s="1"/>
  <c r="DD122" i="46"/>
  <c r="AO122" i="46" s="1"/>
  <c r="DC122" i="46"/>
  <c r="AN122" i="46" s="1"/>
  <c r="DB122" i="46"/>
  <c r="AM122" i="46" s="1"/>
  <c r="DA122" i="46"/>
  <c r="CZ122" i="46"/>
  <c r="AK122" i="46" s="1"/>
  <c r="CY122" i="46"/>
  <c r="AJ122" i="46" s="1"/>
  <c r="CX122" i="46"/>
  <c r="AI122" i="46" s="1"/>
  <c r="CW122" i="46"/>
  <c r="AH122" i="46" s="1"/>
  <c r="CV122" i="46"/>
  <c r="AG122" i="46" s="1"/>
  <c r="CU122" i="46"/>
  <c r="AF122" i="46" s="1"/>
  <c r="CT122" i="46"/>
  <c r="AE122" i="46" s="1"/>
  <c r="CS122" i="46"/>
  <c r="CR122" i="46"/>
  <c r="AC122" i="46" s="1"/>
  <c r="CQ122" i="46"/>
  <c r="AB122" i="46" s="1"/>
  <c r="CP122" i="46"/>
  <c r="CO122" i="46"/>
  <c r="CN122" i="46"/>
  <c r="Y122" i="46" s="1"/>
  <c r="CM122" i="46"/>
  <c r="CL122" i="46"/>
  <c r="W122" i="46" s="1"/>
  <c r="CK122" i="46"/>
  <c r="CJ122" i="46"/>
  <c r="U122" i="46" s="1"/>
  <c r="CI122" i="46"/>
  <c r="T122" i="46" s="1"/>
  <c r="CH122" i="46"/>
  <c r="S122" i="46" s="1"/>
  <c r="CG122" i="46"/>
  <c r="R122" i="46" s="1"/>
  <c r="CF122" i="46"/>
  <c r="Q122" i="46" s="1"/>
  <c r="CE122" i="46"/>
  <c r="CD122" i="46"/>
  <c r="O122" i="46" s="1"/>
  <c r="CC122" i="46"/>
  <c r="CB122" i="46"/>
  <c r="M122" i="46" s="1"/>
  <c r="CA122" i="46"/>
  <c r="L122" i="46" s="1"/>
  <c r="BZ122" i="46"/>
  <c r="K122" i="46" s="1"/>
  <c r="BY122" i="46"/>
  <c r="J122" i="46" s="1"/>
  <c r="BX122" i="46"/>
  <c r="I122" i="46" s="1"/>
  <c r="BW122" i="46"/>
  <c r="H122" i="46" s="1"/>
  <c r="BV122" i="46"/>
  <c r="BU122" i="46"/>
  <c r="BT122" i="46"/>
  <c r="E122" i="46" s="1"/>
  <c r="BS122" i="46"/>
  <c r="D122" i="46" s="1"/>
  <c r="B122" i="46"/>
  <c r="B122" i="44" s="1"/>
  <c r="A122" i="46"/>
  <c r="A120" i="27" s="1"/>
  <c r="EF121" i="46"/>
  <c r="BQ121" i="46" s="1"/>
  <c r="EE121" i="46"/>
  <c r="BP121" i="46" s="1"/>
  <c r="ED121" i="46"/>
  <c r="BO121" i="44" s="1"/>
  <c r="EC121" i="46"/>
  <c r="BN121" i="44" s="1"/>
  <c r="EB121" i="46"/>
  <c r="BM121" i="46" s="1"/>
  <c r="EA121" i="46"/>
  <c r="BL121" i="46" s="1"/>
  <c r="DZ121" i="46"/>
  <c r="BK121" i="46" s="1"/>
  <c r="DY121" i="46"/>
  <c r="BJ121" i="46" s="1"/>
  <c r="DX121" i="46"/>
  <c r="DW121" i="46"/>
  <c r="BH121" i="46" s="1"/>
  <c r="DV121" i="46"/>
  <c r="BG121" i="46" s="1"/>
  <c r="DU121" i="46"/>
  <c r="DT121" i="46"/>
  <c r="BE121" i="46" s="1"/>
  <c r="DS121" i="46"/>
  <c r="BD121" i="46" s="1"/>
  <c r="DR121" i="46"/>
  <c r="BC121" i="46" s="1"/>
  <c r="DQ121" i="46"/>
  <c r="BB121" i="46" s="1"/>
  <c r="DP121" i="46"/>
  <c r="BA121" i="46" s="1"/>
  <c r="DO121" i="46"/>
  <c r="AZ121" i="46" s="1"/>
  <c r="DN121" i="46"/>
  <c r="AY121" i="46" s="1"/>
  <c r="DM121" i="46"/>
  <c r="AX121" i="46" s="1"/>
  <c r="DL121" i="46"/>
  <c r="AW121" i="46" s="1"/>
  <c r="DK121" i="46"/>
  <c r="AV121" i="46" s="1"/>
  <c r="DJ121" i="46"/>
  <c r="AU121" i="46" s="1"/>
  <c r="DI121" i="46"/>
  <c r="AT121" i="46" s="1"/>
  <c r="DH121" i="46"/>
  <c r="AS121" i="46" s="1"/>
  <c r="DG121" i="46"/>
  <c r="AR121" i="46" s="1"/>
  <c r="DF121" i="46"/>
  <c r="AQ121" i="46" s="1"/>
  <c r="DE121" i="46"/>
  <c r="AP121" i="46" s="1"/>
  <c r="DD121" i="46"/>
  <c r="AO121" i="46" s="1"/>
  <c r="DC121" i="46"/>
  <c r="AN121" i="46" s="1"/>
  <c r="DB121" i="46"/>
  <c r="AM121" i="46" s="1"/>
  <c r="DA121" i="46"/>
  <c r="CZ121" i="46"/>
  <c r="AK121" i="46" s="1"/>
  <c r="CY121" i="46"/>
  <c r="AJ121" i="46" s="1"/>
  <c r="CX121" i="46"/>
  <c r="CW121" i="46"/>
  <c r="AH121" i="46" s="1"/>
  <c r="CV121" i="46"/>
  <c r="AG121" i="46" s="1"/>
  <c r="CU121" i="46"/>
  <c r="AF121" i="46" s="1"/>
  <c r="CT121" i="46"/>
  <c r="AE121" i="46" s="1"/>
  <c r="CS121" i="46"/>
  <c r="AD121" i="46" s="1"/>
  <c r="CR121" i="46"/>
  <c r="AC121" i="46" s="1"/>
  <c r="CQ121" i="46"/>
  <c r="AB121" i="46" s="1"/>
  <c r="CP121" i="46"/>
  <c r="AA121" i="46" s="1"/>
  <c r="CO121" i="46"/>
  <c r="Z121" i="46" s="1"/>
  <c r="CN121" i="46"/>
  <c r="Y121" i="46" s="1"/>
  <c r="CM121" i="46"/>
  <c r="X121" i="46" s="1"/>
  <c r="CL121" i="46"/>
  <c r="W121" i="46" s="1"/>
  <c r="CK121" i="46"/>
  <c r="V121" i="46" s="1"/>
  <c r="CJ121" i="46"/>
  <c r="U121" i="46" s="1"/>
  <c r="CI121" i="46"/>
  <c r="CH121" i="46"/>
  <c r="S121" i="46" s="1"/>
  <c r="CG121" i="46"/>
  <c r="CF121" i="46"/>
  <c r="Q121" i="46" s="1"/>
  <c r="CE121" i="46"/>
  <c r="P121" i="46" s="1"/>
  <c r="CD121" i="46"/>
  <c r="O121" i="46" s="1"/>
  <c r="CC121" i="46"/>
  <c r="N121" i="46" s="1"/>
  <c r="CB121" i="46"/>
  <c r="M121" i="46" s="1"/>
  <c r="CA121" i="46"/>
  <c r="L121" i="46" s="1"/>
  <c r="BZ121" i="46"/>
  <c r="K121" i="46" s="1"/>
  <c r="BY121" i="46"/>
  <c r="BX121" i="46"/>
  <c r="I121" i="46" s="1"/>
  <c r="BW121" i="46"/>
  <c r="H121" i="46" s="1"/>
  <c r="BV121" i="46"/>
  <c r="G121" i="46" s="1"/>
  <c r="BU121" i="46"/>
  <c r="F121" i="46" s="1"/>
  <c r="BT121" i="46"/>
  <c r="E121" i="46" s="1"/>
  <c r="BS121" i="46"/>
  <c r="D121" i="46" s="1"/>
  <c r="B121" i="46"/>
  <c r="B121" i="44" s="1"/>
  <c r="A121" i="46"/>
  <c r="A119" i="27" s="1"/>
  <c r="EF120" i="46"/>
  <c r="BQ120" i="46" s="1"/>
  <c r="EE120" i="46"/>
  <c r="BP120" i="46" s="1"/>
  <c r="ED120" i="46"/>
  <c r="BO120" i="46" s="1"/>
  <c r="EC120" i="46"/>
  <c r="BN120" i="46" s="1"/>
  <c r="EB120" i="46"/>
  <c r="BM120" i="46" s="1"/>
  <c r="EA120" i="46"/>
  <c r="DZ120" i="46"/>
  <c r="BK120" i="46" s="1"/>
  <c r="DY120" i="46"/>
  <c r="BJ120" i="46" s="1"/>
  <c r="DX120" i="46"/>
  <c r="BI120" i="46" s="1"/>
  <c r="DW120" i="46"/>
  <c r="BH120" i="46" s="1"/>
  <c r="DV120" i="46"/>
  <c r="DU120" i="46"/>
  <c r="BF120" i="46" s="1"/>
  <c r="DT120" i="46"/>
  <c r="DS120" i="46"/>
  <c r="DR120" i="46"/>
  <c r="BC120" i="46" s="1"/>
  <c r="DQ120" i="46"/>
  <c r="BB120" i="46" s="1"/>
  <c r="DP120" i="46"/>
  <c r="BA120" i="46" s="1"/>
  <c r="DO120" i="46"/>
  <c r="AZ120" i="46" s="1"/>
  <c r="DN120" i="46"/>
  <c r="AY120" i="46" s="1"/>
  <c r="DM120" i="46"/>
  <c r="AX120" i="46" s="1"/>
  <c r="DL120" i="46"/>
  <c r="AW120" i="46" s="1"/>
  <c r="DK120" i="46"/>
  <c r="AV120" i="46" s="1"/>
  <c r="DJ120" i="46"/>
  <c r="AU120" i="46" s="1"/>
  <c r="DI120" i="46"/>
  <c r="AT120" i="46" s="1"/>
  <c r="DH120" i="46"/>
  <c r="AS120" i="46" s="1"/>
  <c r="DG120" i="46"/>
  <c r="AR120" i="46" s="1"/>
  <c r="DF120" i="46"/>
  <c r="AQ120" i="46" s="1"/>
  <c r="DE120" i="46"/>
  <c r="AP120" i="46" s="1"/>
  <c r="DD120" i="46"/>
  <c r="AO120" i="46" s="1"/>
  <c r="DC120" i="46"/>
  <c r="AN120" i="46" s="1"/>
  <c r="DB120" i="46"/>
  <c r="AM120" i="46" s="1"/>
  <c r="DA120" i="46"/>
  <c r="AL120" i="46" s="1"/>
  <c r="CZ120" i="46"/>
  <c r="AK120" i="46" s="1"/>
  <c r="CY120" i="46"/>
  <c r="AJ120" i="46" s="1"/>
  <c r="CX120" i="46"/>
  <c r="CW120" i="46"/>
  <c r="AH120" i="46" s="1"/>
  <c r="CV120" i="46"/>
  <c r="AG120" i="46" s="1"/>
  <c r="CU120" i="46"/>
  <c r="AF120" i="46" s="1"/>
  <c r="CT120" i="46"/>
  <c r="AE120" i="46" s="1"/>
  <c r="CS120" i="46"/>
  <c r="AD120" i="46" s="1"/>
  <c r="CR120" i="46"/>
  <c r="AC120" i="46" s="1"/>
  <c r="CQ120" i="46"/>
  <c r="AB120" i="46" s="1"/>
  <c r="CP120" i="46"/>
  <c r="CO120" i="46"/>
  <c r="Z120" i="46" s="1"/>
  <c r="CN120" i="46"/>
  <c r="Y120" i="46" s="1"/>
  <c r="CM120" i="46"/>
  <c r="CL120" i="46"/>
  <c r="W120" i="46" s="1"/>
  <c r="CK120" i="46"/>
  <c r="V120" i="46" s="1"/>
  <c r="CJ120" i="46"/>
  <c r="U120" i="46" s="1"/>
  <c r="CI120" i="46"/>
  <c r="T120" i="46" s="1"/>
  <c r="CH120" i="46"/>
  <c r="S120" i="46" s="1"/>
  <c r="CG120" i="46"/>
  <c r="R120" i="46" s="1"/>
  <c r="CF120" i="46"/>
  <c r="Q120" i="46" s="1"/>
  <c r="CE120" i="46"/>
  <c r="CD120" i="46"/>
  <c r="O120" i="46" s="1"/>
  <c r="CC120" i="46"/>
  <c r="N120" i="46" s="1"/>
  <c r="CB120" i="46"/>
  <c r="M120" i="46" s="1"/>
  <c r="CA120" i="46"/>
  <c r="L120" i="46" s="1"/>
  <c r="BZ120" i="46"/>
  <c r="K120" i="46" s="1"/>
  <c r="BY120" i="46"/>
  <c r="J120" i="46" s="1"/>
  <c r="BX120" i="46"/>
  <c r="I120" i="46" s="1"/>
  <c r="BW120" i="46"/>
  <c r="H120" i="46" s="1"/>
  <c r="BV120" i="46"/>
  <c r="G120" i="46" s="1"/>
  <c r="BU120" i="46"/>
  <c r="F120" i="46" s="1"/>
  <c r="BT120" i="46"/>
  <c r="E120" i="46" s="1"/>
  <c r="BS120" i="46"/>
  <c r="D120" i="46" s="1"/>
  <c r="B120" i="46"/>
  <c r="B120" i="44" s="1"/>
  <c r="A120" i="46"/>
  <c r="A118" i="27" s="1"/>
  <c r="EF119" i="46"/>
  <c r="EE119" i="46"/>
  <c r="ED119" i="46"/>
  <c r="BO119" i="44" s="1"/>
  <c r="EC119" i="46"/>
  <c r="BN119" i="44" s="1"/>
  <c r="EB119" i="46"/>
  <c r="BM119" i="44" s="1"/>
  <c r="EA119" i="46"/>
  <c r="BL119" i="46" s="1"/>
  <c r="DZ119" i="46"/>
  <c r="BK119" i="46" s="1"/>
  <c r="DY119" i="46"/>
  <c r="BJ119" i="46" s="1"/>
  <c r="DX119" i="46"/>
  <c r="DW119" i="46"/>
  <c r="DV119" i="46"/>
  <c r="BG119" i="46" s="1"/>
  <c r="DU119" i="46"/>
  <c r="BF119" i="46" s="1"/>
  <c r="DT119" i="46"/>
  <c r="BE119" i="46" s="1"/>
  <c r="DS119" i="46"/>
  <c r="BD119" i="46" s="1"/>
  <c r="DR119" i="46"/>
  <c r="BC119" i="46" s="1"/>
  <c r="DQ119" i="46"/>
  <c r="BB119" i="46" s="1"/>
  <c r="DP119" i="46"/>
  <c r="BA119" i="46" s="1"/>
  <c r="DO119" i="46"/>
  <c r="DN119" i="46"/>
  <c r="AY119" i="46" s="1"/>
  <c r="DM119" i="46"/>
  <c r="AX119" i="46" s="1"/>
  <c r="DL119" i="46"/>
  <c r="AW119" i="46" s="1"/>
  <c r="DK119" i="46"/>
  <c r="AV119" i="46" s="1"/>
  <c r="DJ119" i="46"/>
  <c r="AU119" i="46" s="1"/>
  <c r="DI119" i="46"/>
  <c r="AT119" i="46" s="1"/>
  <c r="DH119" i="46"/>
  <c r="DG119" i="46"/>
  <c r="DF119" i="46"/>
  <c r="AQ119" i="46" s="1"/>
  <c r="DE119" i="46"/>
  <c r="AP119" i="46" s="1"/>
  <c r="DD119" i="46"/>
  <c r="AO119" i="46" s="1"/>
  <c r="DC119" i="46"/>
  <c r="AN119" i="46" s="1"/>
  <c r="DB119" i="46"/>
  <c r="DA119" i="46"/>
  <c r="CZ119" i="46"/>
  <c r="AK119" i="46" s="1"/>
  <c r="CY119" i="46"/>
  <c r="CX119" i="46"/>
  <c r="AI119" i="46" s="1"/>
  <c r="CW119" i="46"/>
  <c r="AH119" i="46" s="1"/>
  <c r="CV119" i="46"/>
  <c r="AG119" i="46" s="1"/>
  <c r="CU119" i="46"/>
  <c r="CT119" i="46"/>
  <c r="AE119" i="46" s="1"/>
  <c r="CS119" i="46"/>
  <c r="AD119" i="46" s="1"/>
  <c r="CR119" i="46"/>
  <c r="AC119" i="46" s="1"/>
  <c r="CQ119" i="46"/>
  <c r="CP119" i="46"/>
  <c r="AA119" i="46" s="1"/>
  <c r="CO119" i="46"/>
  <c r="Z119" i="46" s="1"/>
  <c r="CN119" i="46"/>
  <c r="Y119" i="46" s="1"/>
  <c r="CM119" i="46"/>
  <c r="X119" i="46" s="1"/>
  <c r="CL119" i="46"/>
  <c r="W119" i="46" s="1"/>
  <c r="CK119" i="46"/>
  <c r="CJ119" i="46"/>
  <c r="CI119" i="46"/>
  <c r="CH119" i="46"/>
  <c r="S119" i="46" s="1"/>
  <c r="CG119" i="46"/>
  <c r="R119" i="46" s="1"/>
  <c r="CF119" i="46"/>
  <c r="CE119" i="46"/>
  <c r="P119" i="46" s="1"/>
  <c r="CD119" i="46"/>
  <c r="CC119" i="46"/>
  <c r="CB119" i="46"/>
  <c r="CA119" i="46"/>
  <c r="BZ119" i="46"/>
  <c r="K119" i="46" s="1"/>
  <c r="BY119" i="46"/>
  <c r="J119" i="46" s="1"/>
  <c r="BX119" i="46"/>
  <c r="BW119" i="46"/>
  <c r="H119" i="46" s="1"/>
  <c r="BV119" i="46"/>
  <c r="G119" i="46" s="1"/>
  <c r="BU119" i="46"/>
  <c r="F119" i="46" s="1"/>
  <c r="BT119" i="46"/>
  <c r="E119" i="46" s="1"/>
  <c r="BS119" i="46"/>
  <c r="BO119" i="46"/>
  <c r="BN119" i="46"/>
  <c r="BM119" i="46"/>
  <c r="B119" i="46"/>
  <c r="B119" i="44" s="1"/>
  <c r="A119" i="46"/>
  <c r="A117" i="27" s="1"/>
  <c r="EF118" i="46"/>
  <c r="BQ118" i="46" s="1"/>
  <c r="EE118" i="46"/>
  <c r="ED118" i="46"/>
  <c r="BO118" i="46" s="1"/>
  <c r="EC118" i="46"/>
  <c r="BN118" i="46" s="1"/>
  <c r="EB118" i="46"/>
  <c r="BM118" i="46" s="1"/>
  <c r="EA118" i="46"/>
  <c r="BL118" i="46" s="1"/>
  <c r="DZ118" i="46"/>
  <c r="DY118" i="46"/>
  <c r="BJ118" i="46" s="1"/>
  <c r="DX118" i="46"/>
  <c r="BI118" i="46" s="1"/>
  <c r="DW118" i="46"/>
  <c r="BH118" i="46" s="1"/>
  <c r="DV118" i="46"/>
  <c r="BG118" i="46" s="1"/>
  <c r="DU118" i="46"/>
  <c r="BF118" i="46" s="1"/>
  <c r="DT118" i="46"/>
  <c r="BE118" i="46" s="1"/>
  <c r="DS118" i="46"/>
  <c r="BD118" i="46" s="1"/>
  <c r="DR118" i="46"/>
  <c r="BC118" i="46" s="1"/>
  <c r="DQ118" i="46"/>
  <c r="DP118" i="46"/>
  <c r="DO118" i="46"/>
  <c r="AZ118" i="46" s="1"/>
  <c r="DN118" i="46"/>
  <c r="DM118" i="46"/>
  <c r="AX118" i="46" s="1"/>
  <c r="DL118" i="46"/>
  <c r="AW118" i="46" s="1"/>
  <c r="DK118" i="46"/>
  <c r="AV118" i="46" s="1"/>
  <c r="DJ118" i="46"/>
  <c r="AU118" i="46" s="1"/>
  <c r="DI118" i="46"/>
  <c r="DH118" i="46"/>
  <c r="DG118" i="46"/>
  <c r="AR118" i="46" s="1"/>
  <c r="DF118" i="46"/>
  <c r="DE118" i="46"/>
  <c r="AP118" i="46" s="1"/>
  <c r="DD118" i="46"/>
  <c r="AO118" i="46" s="1"/>
  <c r="DC118" i="46"/>
  <c r="AN118" i="46" s="1"/>
  <c r="DB118" i="46"/>
  <c r="AM118" i="46" s="1"/>
  <c r="DA118" i="46"/>
  <c r="AL118" i="46" s="1"/>
  <c r="CZ118" i="46"/>
  <c r="CY118" i="46"/>
  <c r="AJ118" i="46" s="1"/>
  <c r="CX118" i="46"/>
  <c r="AI118" i="46" s="1"/>
  <c r="CW118" i="46"/>
  <c r="AH118" i="46" s="1"/>
  <c r="CV118" i="46"/>
  <c r="AG118" i="46" s="1"/>
  <c r="CU118" i="46"/>
  <c r="AF118" i="46" s="1"/>
  <c r="CT118" i="46"/>
  <c r="AE118" i="46" s="1"/>
  <c r="CS118" i="46"/>
  <c r="AD118" i="46" s="1"/>
  <c r="CR118" i="46"/>
  <c r="CQ118" i="46"/>
  <c r="AB118" i="46" s="1"/>
  <c r="CP118" i="46"/>
  <c r="CO118" i="46"/>
  <c r="Z118" i="46" s="1"/>
  <c r="CN118" i="46"/>
  <c r="Y118" i="46" s="1"/>
  <c r="CM118" i="46"/>
  <c r="X118" i="46" s="1"/>
  <c r="CL118" i="46"/>
  <c r="W118" i="46" s="1"/>
  <c r="CK118" i="46"/>
  <c r="CJ118" i="46"/>
  <c r="CI118" i="46"/>
  <c r="T118" i="46" s="1"/>
  <c r="CH118" i="46"/>
  <c r="CG118" i="46"/>
  <c r="R118" i="46" s="1"/>
  <c r="CF118" i="46"/>
  <c r="Q118" i="46" s="1"/>
  <c r="CE118" i="46"/>
  <c r="P118" i="46" s="1"/>
  <c r="CD118" i="46"/>
  <c r="O118" i="46" s="1"/>
  <c r="CC118" i="46"/>
  <c r="N118" i="46" s="1"/>
  <c r="CB118" i="46"/>
  <c r="CA118" i="46"/>
  <c r="L118" i="46" s="1"/>
  <c r="BZ118" i="46"/>
  <c r="K118" i="46" s="1"/>
  <c r="BY118" i="46"/>
  <c r="J118" i="46" s="1"/>
  <c r="BX118" i="46"/>
  <c r="I118" i="46" s="1"/>
  <c r="BW118" i="46"/>
  <c r="H118" i="46" s="1"/>
  <c r="BV118" i="46"/>
  <c r="G118" i="46" s="1"/>
  <c r="BU118" i="46"/>
  <c r="F118" i="46" s="1"/>
  <c r="BT118" i="46"/>
  <c r="E118" i="46" s="1"/>
  <c r="BS118" i="46"/>
  <c r="D118" i="46" s="1"/>
  <c r="B118" i="46"/>
  <c r="B118" i="44" s="1"/>
  <c r="A118" i="46"/>
  <c r="A116" i="27" s="1"/>
  <c r="EF117" i="46"/>
  <c r="BQ117" i="46" s="1"/>
  <c r="EE117" i="46"/>
  <c r="BP117" i="46" s="1"/>
  <c r="ED117" i="46"/>
  <c r="EC117" i="46"/>
  <c r="BN117" i="46" s="1"/>
  <c r="EB117" i="46"/>
  <c r="EA117" i="46"/>
  <c r="BL117" i="46" s="1"/>
  <c r="DZ117" i="46"/>
  <c r="DY117" i="46"/>
  <c r="BJ117" i="46" s="1"/>
  <c r="DX117" i="46"/>
  <c r="BI117" i="46" s="1"/>
  <c r="DW117" i="46"/>
  <c r="DV117" i="46"/>
  <c r="BG117" i="46" s="1"/>
  <c r="DU117" i="46"/>
  <c r="DT117" i="46"/>
  <c r="BE117" i="46" s="1"/>
  <c r="DS117" i="46"/>
  <c r="BD117" i="46" s="1"/>
  <c r="DR117" i="46"/>
  <c r="DQ117" i="46"/>
  <c r="BB117" i="46" s="1"/>
  <c r="DP117" i="46"/>
  <c r="BA117" i="46" s="1"/>
  <c r="DO117" i="46"/>
  <c r="AZ117" i="46" s="1"/>
  <c r="DN117" i="46"/>
  <c r="AY117" i="46" s="1"/>
  <c r="DM117" i="46"/>
  <c r="AX117" i="46" s="1"/>
  <c r="DL117" i="46"/>
  <c r="DK117" i="46"/>
  <c r="AV117" i="46" s="1"/>
  <c r="DJ117" i="46"/>
  <c r="DI117" i="46"/>
  <c r="DH117" i="46"/>
  <c r="AS117" i="46" s="1"/>
  <c r="DG117" i="46"/>
  <c r="DF117" i="46"/>
  <c r="DE117" i="46"/>
  <c r="AP117" i="46" s="1"/>
  <c r="DD117" i="46"/>
  <c r="AO117" i="46" s="1"/>
  <c r="DC117" i="46"/>
  <c r="AN117" i="46" s="1"/>
  <c r="DB117" i="46"/>
  <c r="DA117" i="46"/>
  <c r="AL117" i="46" s="1"/>
  <c r="CZ117" i="46"/>
  <c r="AK117" i="46" s="1"/>
  <c r="CY117" i="46"/>
  <c r="AJ117" i="46" s="1"/>
  <c r="CX117" i="46"/>
  <c r="AI117" i="46" s="1"/>
  <c r="CW117" i="46"/>
  <c r="CV117" i="46"/>
  <c r="CU117" i="46"/>
  <c r="AF117" i="46" s="1"/>
  <c r="CT117" i="46"/>
  <c r="CS117" i="46"/>
  <c r="AD117" i="46" s="1"/>
  <c r="CR117" i="46"/>
  <c r="AC117" i="46" s="1"/>
  <c r="CQ117" i="46"/>
  <c r="AB117" i="46" s="1"/>
  <c r="CP117" i="46"/>
  <c r="AA117" i="46" s="1"/>
  <c r="CO117" i="46"/>
  <c r="Z117" i="46" s="1"/>
  <c r="CN117" i="46"/>
  <c r="Y117" i="46" s="1"/>
  <c r="CM117" i="46"/>
  <c r="X117" i="46" s="1"/>
  <c r="CL117" i="46"/>
  <c r="CK117" i="46"/>
  <c r="V117" i="46" s="1"/>
  <c r="CJ117" i="46"/>
  <c r="U117" i="46" s="1"/>
  <c r="CI117" i="46"/>
  <c r="T117" i="46" s="1"/>
  <c r="CH117" i="46"/>
  <c r="S117" i="46" s="1"/>
  <c r="CG117" i="46"/>
  <c r="CF117" i="46"/>
  <c r="CE117" i="46"/>
  <c r="P117" i="46" s="1"/>
  <c r="CD117" i="46"/>
  <c r="CC117" i="46"/>
  <c r="N117" i="46" s="1"/>
  <c r="CB117" i="46"/>
  <c r="CA117" i="46"/>
  <c r="L117" i="46" s="1"/>
  <c r="BZ117" i="46"/>
  <c r="K117" i="46" s="1"/>
  <c r="BY117" i="46"/>
  <c r="J117" i="46" s="1"/>
  <c r="BX117" i="46"/>
  <c r="I117" i="46" s="1"/>
  <c r="BW117" i="46"/>
  <c r="H117" i="46" s="1"/>
  <c r="BV117" i="46"/>
  <c r="BU117" i="46"/>
  <c r="F117" i="46" s="1"/>
  <c r="BT117" i="46"/>
  <c r="E117" i="46" s="1"/>
  <c r="BS117" i="46"/>
  <c r="D117" i="46" s="1"/>
  <c r="B117" i="46"/>
  <c r="B117" i="44" s="1"/>
  <c r="A117" i="46"/>
  <c r="EF116" i="46"/>
  <c r="BQ116" i="46" s="1"/>
  <c r="EE116" i="46"/>
  <c r="BP116" i="46" s="1"/>
  <c r="ED116" i="46"/>
  <c r="EC116" i="46"/>
  <c r="BN116" i="46" s="1"/>
  <c r="EB116" i="46"/>
  <c r="BM116" i="46" s="1"/>
  <c r="EA116" i="46"/>
  <c r="BL116" i="46" s="1"/>
  <c r="DZ116" i="46"/>
  <c r="BK116" i="46" s="1"/>
  <c r="DY116" i="46"/>
  <c r="BJ116" i="46" s="1"/>
  <c r="DX116" i="46"/>
  <c r="BI116" i="46" s="1"/>
  <c r="DW116" i="46"/>
  <c r="BH116" i="46" s="1"/>
  <c r="DV116" i="46"/>
  <c r="DU116" i="46"/>
  <c r="BF116" i="46" s="1"/>
  <c r="DT116" i="46"/>
  <c r="DS116" i="46"/>
  <c r="BD116" i="46" s="1"/>
  <c r="DR116" i="46"/>
  <c r="DQ116" i="46"/>
  <c r="BB116" i="46" s="1"/>
  <c r="DP116" i="46"/>
  <c r="BA116" i="46" s="1"/>
  <c r="DO116" i="46"/>
  <c r="AZ116" i="46" s="1"/>
  <c r="DN116" i="46"/>
  <c r="DM116" i="46"/>
  <c r="AX116" i="46" s="1"/>
  <c r="DL116" i="46"/>
  <c r="AW116" i="46" s="1"/>
  <c r="DK116" i="46"/>
  <c r="AV116" i="46" s="1"/>
  <c r="DJ116" i="46"/>
  <c r="DI116" i="46"/>
  <c r="DH116" i="46"/>
  <c r="AS116" i="46" s="1"/>
  <c r="DG116" i="46"/>
  <c r="AR116" i="46" s="1"/>
  <c r="DF116" i="46"/>
  <c r="DE116" i="46"/>
  <c r="AP116" i="46" s="1"/>
  <c r="DD116" i="46"/>
  <c r="AO116" i="46" s="1"/>
  <c r="DC116" i="46"/>
  <c r="AN116" i="46" s="1"/>
  <c r="DB116" i="46"/>
  <c r="AM116" i="46" s="1"/>
  <c r="DA116" i="46"/>
  <c r="AL116" i="46" s="1"/>
  <c r="CZ116" i="46"/>
  <c r="CY116" i="46"/>
  <c r="AJ116" i="46" s="1"/>
  <c r="CX116" i="46"/>
  <c r="CW116" i="46"/>
  <c r="AH116" i="46" s="1"/>
  <c r="CV116" i="46"/>
  <c r="AG116" i="46" s="1"/>
  <c r="CU116" i="46"/>
  <c r="AF116" i="46" s="1"/>
  <c r="CT116" i="46"/>
  <c r="AE116" i="46" s="1"/>
  <c r="CS116" i="46"/>
  <c r="AD116" i="46" s="1"/>
  <c r="CR116" i="46"/>
  <c r="AC116" i="46" s="1"/>
  <c r="CQ116" i="46"/>
  <c r="CP116" i="46"/>
  <c r="CO116" i="46"/>
  <c r="Z116" i="46" s="1"/>
  <c r="CN116" i="46"/>
  <c r="CM116" i="46"/>
  <c r="CL116" i="46"/>
  <c r="W116" i="46" s="1"/>
  <c r="CK116" i="46"/>
  <c r="CJ116" i="46"/>
  <c r="CI116" i="46"/>
  <c r="T116" i="46" s="1"/>
  <c r="CH116" i="46"/>
  <c r="CG116" i="46"/>
  <c r="R116" i="46" s="1"/>
  <c r="CF116" i="46"/>
  <c r="Q116" i="46" s="1"/>
  <c r="CE116" i="46"/>
  <c r="CD116" i="46"/>
  <c r="CC116" i="46"/>
  <c r="CB116" i="46"/>
  <c r="CA116" i="46"/>
  <c r="L116" i="46" s="1"/>
  <c r="BZ116" i="46"/>
  <c r="BY116" i="46"/>
  <c r="J116" i="46" s="1"/>
  <c r="BX116" i="46"/>
  <c r="I116" i="46" s="1"/>
  <c r="BW116" i="46"/>
  <c r="H116" i="46" s="1"/>
  <c r="BV116" i="46"/>
  <c r="G116" i="46" s="1"/>
  <c r="BU116" i="46"/>
  <c r="F116" i="46" s="1"/>
  <c r="BT116" i="46"/>
  <c r="E116" i="46" s="1"/>
  <c r="BS116" i="46"/>
  <c r="D116" i="46" s="1"/>
  <c r="B116" i="46"/>
  <c r="B116" i="44" s="1"/>
  <c r="A116" i="46"/>
  <c r="EF115" i="46"/>
  <c r="BQ115" i="46" s="1"/>
  <c r="EE115" i="46"/>
  <c r="BP115" i="46" s="1"/>
  <c r="ED115" i="46"/>
  <c r="BO115" i="44" s="1"/>
  <c r="EC115" i="46"/>
  <c r="BN115" i="44" s="1"/>
  <c r="EB115" i="46"/>
  <c r="EA115" i="46"/>
  <c r="DZ115" i="46"/>
  <c r="BK115" i="46" s="1"/>
  <c r="DY115" i="46"/>
  <c r="BJ115" i="46" s="1"/>
  <c r="DX115" i="46"/>
  <c r="BI115" i="46" s="1"/>
  <c r="DW115" i="46"/>
  <c r="BH115" i="46" s="1"/>
  <c r="DV115" i="46"/>
  <c r="BG115" i="46" s="1"/>
  <c r="DU115" i="46"/>
  <c r="DT115" i="46"/>
  <c r="BE115" i="46" s="1"/>
  <c r="DS115" i="46"/>
  <c r="BD115" i="46" s="1"/>
  <c r="DR115" i="46"/>
  <c r="BC115" i="46" s="1"/>
  <c r="DQ115" i="46"/>
  <c r="BB115" i="46" s="1"/>
  <c r="DP115" i="46"/>
  <c r="BA115" i="46" s="1"/>
  <c r="DO115" i="46"/>
  <c r="AZ115" i="46" s="1"/>
  <c r="DN115" i="46"/>
  <c r="AY115" i="46" s="1"/>
  <c r="DM115" i="46"/>
  <c r="AX115" i="46" s="1"/>
  <c r="DL115" i="46"/>
  <c r="DK115" i="46"/>
  <c r="AV115" i="46" s="1"/>
  <c r="DJ115" i="46"/>
  <c r="DI115" i="46"/>
  <c r="AT115" i="46" s="1"/>
  <c r="DH115" i="46"/>
  <c r="DG115" i="46"/>
  <c r="AR115" i="46" s="1"/>
  <c r="DF115" i="46"/>
  <c r="AQ115" i="46" s="1"/>
  <c r="DE115" i="46"/>
  <c r="DD115" i="46"/>
  <c r="AO115" i="46" s="1"/>
  <c r="DC115" i="46"/>
  <c r="AN115" i="46" s="1"/>
  <c r="DB115" i="46"/>
  <c r="DA115" i="46"/>
  <c r="AL115" i="46" s="1"/>
  <c r="CZ115" i="46"/>
  <c r="AK115" i="46" s="1"/>
  <c r="CY115" i="46"/>
  <c r="AJ115" i="46" s="1"/>
  <c r="CX115" i="46"/>
  <c r="AI115" i="46" s="1"/>
  <c r="CW115" i="46"/>
  <c r="AH115" i="46" s="1"/>
  <c r="CV115" i="46"/>
  <c r="AG115" i="46" s="1"/>
  <c r="CU115" i="46"/>
  <c r="CT115" i="46"/>
  <c r="AE115" i="46" s="1"/>
  <c r="CS115" i="46"/>
  <c r="AD115" i="46" s="1"/>
  <c r="CR115" i="46"/>
  <c r="AC115" i="46" s="1"/>
  <c r="CQ115" i="46"/>
  <c r="AB115" i="46" s="1"/>
  <c r="CP115" i="46"/>
  <c r="AA115" i="46" s="1"/>
  <c r="CO115" i="46"/>
  <c r="CN115" i="46"/>
  <c r="CM115" i="46"/>
  <c r="X115" i="46" s="1"/>
  <c r="CL115" i="46"/>
  <c r="CK115" i="46"/>
  <c r="V115" i="46" s="1"/>
  <c r="CJ115" i="46"/>
  <c r="U115" i="46" s="1"/>
  <c r="CI115" i="46"/>
  <c r="T115" i="46" s="1"/>
  <c r="CH115" i="46"/>
  <c r="CG115" i="46"/>
  <c r="R115" i="46" s="1"/>
  <c r="CF115" i="46"/>
  <c r="Q115" i="46" s="1"/>
  <c r="CE115" i="46"/>
  <c r="P115" i="46" s="1"/>
  <c r="CD115" i="46"/>
  <c r="CC115" i="46"/>
  <c r="CB115" i="46"/>
  <c r="M115" i="46" s="1"/>
  <c r="CA115" i="46"/>
  <c r="L115" i="46" s="1"/>
  <c r="BZ115" i="46"/>
  <c r="K115" i="46" s="1"/>
  <c r="BY115" i="46"/>
  <c r="J115" i="46" s="1"/>
  <c r="BX115" i="46"/>
  <c r="I115" i="46" s="1"/>
  <c r="BW115" i="46"/>
  <c r="H115" i="46" s="1"/>
  <c r="BV115" i="46"/>
  <c r="BU115" i="46"/>
  <c r="F115" i="46" s="1"/>
  <c r="BT115" i="46"/>
  <c r="E115" i="46" s="1"/>
  <c r="BS115" i="46"/>
  <c r="D115" i="46" s="1"/>
  <c r="BO115" i="46"/>
  <c r="BN115" i="46"/>
  <c r="B115" i="46"/>
  <c r="B115" i="44" s="1"/>
  <c r="A115" i="46"/>
  <c r="A113" i="27" s="1"/>
  <c r="EF114" i="46"/>
  <c r="EE114" i="46"/>
  <c r="BP114" i="46" s="1"/>
  <c r="ED114" i="46"/>
  <c r="BO114" i="46" s="1"/>
  <c r="EC114" i="46"/>
  <c r="BN114" i="46" s="1"/>
  <c r="EB114" i="46"/>
  <c r="BM114" i="46" s="1"/>
  <c r="EA114" i="46"/>
  <c r="BL114" i="46" s="1"/>
  <c r="DZ114" i="46"/>
  <c r="BK114" i="46" s="1"/>
  <c r="DY114" i="46"/>
  <c r="BJ114" i="46" s="1"/>
  <c r="DX114" i="46"/>
  <c r="DW114" i="46"/>
  <c r="BH114" i="46" s="1"/>
  <c r="DV114" i="46"/>
  <c r="BG114" i="46" s="1"/>
  <c r="DU114" i="46"/>
  <c r="DT114" i="46"/>
  <c r="BE114" i="46" s="1"/>
  <c r="DS114" i="46"/>
  <c r="DR114" i="46"/>
  <c r="DQ114" i="46"/>
  <c r="DP114" i="46"/>
  <c r="DO114" i="46"/>
  <c r="AZ114" i="46" s="1"/>
  <c r="DN114" i="46"/>
  <c r="AY114" i="46" s="1"/>
  <c r="DM114" i="46"/>
  <c r="AX114" i="46" s="1"/>
  <c r="DL114" i="46"/>
  <c r="DK114" i="46"/>
  <c r="DJ114" i="46"/>
  <c r="AU114" i="46" s="1"/>
  <c r="DI114" i="46"/>
  <c r="AT114" i="46" s="1"/>
  <c r="DH114" i="46"/>
  <c r="DG114" i="46"/>
  <c r="AR114" i="46" s="1"/>
  <c r="DF114" i="46"/>
  <c r="AQ114" i="46" s="1"/>
  <c r="DE114" i="46"/>
  <c r="AP114" i="46" s="1"/>
  <c r="DD114" i="46"/>
  <c r="DC114" i="46"/>
  <c r="AN114" i="46" s="1"/>
  <c r="DB114" i="46"/>
  <c r="DA114" i="46"/>
  <c r="AL114" i="46" s="1"/>
  <c r="CZ114" i="46"/>
  <c r="CY114" i="46"/>
  <c r="AJ114" i="46" s="1"/>
  <c r="CX114" i="46"/>
  <c r="AI114" i="46" s="1"/>
  <c r="CW114" i="46"/>
  <c r="AH114" i="46" s="1"/>
  <c r="CV114" i="46"/>
  <c r="AG114" i="46" s="1"/>
  <c r="CU114" i="46"/>
  <c r="CT114" i="46"/>
  <c r="CS114" i="46"/>
  <c r="AD114" i="46" s="1"/>
  <c r="CR114" i="46"/>
  <c r="CQ114" i="46"/>
  <c r="AB114" i="46" s="1"/>
  <c r="CP114" i="46"/>
  <c r="AA114" i="46" s="1"/>
  <c r="CO114" i="46"/>
  <c r="Z114" i="46" s="1"/>
  <c r="CN114" i="46"/>
  <c r="Y114" i="46" s="1"/>
  <c r="CM114" i="46"/>
  <c r="CL114" i="46"/>
  <c r="CK114" i="46"/>
  <c r="V114" i="46" s="1"/>
  <c r="CJ114" i="46"/>
  <c r="CI114" i="46"/>
  <c r="T114" i="46" s="1"/>
  <c r="CH114" i="46"/>
  <c r="S114" i="46" s="1"/>
  <c r="CG114" i="46"/>
  <c r="CF114" i="46"/>
  <c r="Q114" i="46" s="1"/>
  <c r="CE114" i="46"/>
  <c r="P114" i="46" s="1"/>
  <c r="CD114" i="46"/>
  <c r="O114" i="46" s="1"/>
  <c r="CC114" i="46"/>
  <c r="CB114" i="46"/>
  <c r="CA114" i="46"/>
  <c r="L114" i="46" s="1"/>
  <c r="BZ114" i="46"/>
  <c r="K114" i="46" s="1"/>
  <c r="BY114" i="46"/>
  <c r="J114" i="46" s="1"/>
  <c r="BX114" i="46"/>
  <c r="I114" i="46" s="1"/>
  <c r="BW114" i="46"/>
  <c r="BV114" i="46"/>
  <c r="BU114" i="46"/>
  <c r="BT114" i="46"/>
  <c r="BS114" i="46"/>
  <c r="D114" i="46" s="1"/>
  <c r="B114" i="46"/>
  <c r="B114" i="44" s="1"/>
  <c r="A114" i="46"/>
  <c r="A112" i="27" s="1"/>
  <c r="EF113" i="46"/>
  <c r="BQ113" i="46" s="1"/>
  <c r="EE113" i="46"/>
  <c r="BP113" i="46" s="1"/>
  <c r="ED113" i="46"/>
  <c r="BO113" i="44" s="1"/>
  <c r="EC113" i="46"/>
  <c r="BN113" i="44" s="1"/>
  <c r="EB113" i="46"/>
  <c r="BM113" i="44" s="1"/>
  <c r="EA113" i="46"/>
  <c r="BL113" i="44" s="1"/>
  <c r="DZ113" i="46"/>
  <c r="BK113" i="46" s="1"/>
  <c r="DY113" i="46"/>
  <c r="BJ113" i="46" s="1"/>
  <c r="DX113" i="46"/>
  <c r="BI113" i="46" s="1"/>
  <c r="DW113" i="46"/>
  <c r="DV113" i="46"/>
  <c r="BG113" i="46" s="1"/>
  <c r="DU113" i="46"/>
  <c r="BF113" i="46" s="1"/>
  <c r="DT113" i="46"/>
  <c r="BE113" i="46" s="1"/>
  <c r="DS113" i="46"/>
  <c r="BD113" i="46" s="1"/>
  <c r="DR113" i="46"/>
  <c r="DQ113" i="46"/>
  <c r="BB113" i="46" s="1"/>
  <c r="DP113" i="46"/>
  <c r="BA113" i="46" s="1"/>
  <c r="DO113" i="46"/>
  <c r="AZ113" i="46" s="1"/>
  <c r="DN113" i="46"/>
  <c r="DM113" i="46"/>
  <c r="AX113" i="46" s="1"/>
  <c r="DL113" i="46"/>
  <c r="AW113" i="46" s="1"/>
  <c r="DK113" i="46"/>
  <c r="AV113" i="46" s="1"/>
  <c r="DJ113" i="46"/>
  <c r="AU113" i="46" s="1"/>
  <c r="DI113" i="46"/>
  <c r="AT113" i="46" s="1"/>
  <c r="DH113" i="46"/>
  <c r="AS113" i="46" s="1"/>
  <c r="DG113" i="46"/>
  <c r="DF113" i="46"/>
  <c r="DE113" i="46"/>
  <c r="AP113" i="46" s="1"/>
  <c r="DD113" i="46"/>
  <c r="AO113" i="46" s="1"/>
  <c r="DC113" i="46"/>
  <c r="AN113" i="46" s="1"/>
  <c r="DB113" i="46"/>
  <c r="AM113" i="46" s="1"/>
  <c r="DA113" i="46"/>
  <c r="AL113" i="46" s="1"/>
  <c r="CZ113" i="46"/>
  <c r="CY113" i="46"/>
  <c r="AJ113" i="46" s="1"/>
  <c r="CX113" i="46"/>
  <c r="AI113" i="46" s="1"/>
  <c r="CW113" i="46"/>
  <c r="CV113" i="46"/>
  <c r="AG113" i="46" s="1"/>
  <c r="CU113" i="46"/>
  <c r="AF113" i="46" s="1"/>
  <c r="CT113" i="46"/>
  <c r="AE113" i="46" s="1"/>
  <c r="CS113" i="46"/>
  <c r="AD113" i="46" s="1"/>
  <c r="CR113" i="46"/>
  <c r="CQ113" i="46"/>
  <c r="AB113" i="46" s="1"/>
  <c r="CP113" i="46"/>
  <c r="CO113" i="46"/>
  <c r="Z113" i="46" s="1"/>
  <c r="CN113" i="46"/>
  <c r="Y113" i="46" s="1"/>
  <c r="CM113" i="46"/>
  <c r="X113" i="46" s="1"/>
  <c r="CL113" i="46"/>
  <c r="W113" i="46" s="1"/>
  <c r="CK113" i="46"/>
  <c r="V113" i="46" s="1"/>
  <c r="CJ113" i="46"/>
  <c r="U113" i="46" s="1"/>
  <c r="CI113" i="46"/>
  <c r="CH113" i="46"/>
  <c r="S113" i="46" s="1"/>
  <c r="CG113" i="46"/>
  <c r="R113" i="46" s="1"/>
  <c r="CF113" i="46"/>
  <c r="Q113" i="46" s="1"/>
  <c r="CE113" i="46"/>
  <c r="P113" i="46" s="1"/>
  <c r="CD113" i="46"/>
  <c r="CC113" i="46"/>
  <c r="CB113" i="46"/>
  <c r="M113" i="46" s="1"/>
  <c r="CA113" i="46"/>
  <c r="L113" i="46" s="1"/>
  <c r="BZ113" i="46"/>
  <c r="K113" i="46" s="1"/>
  <c r="BY113" i="46"/>
  <c r="J113" i="46" s="1"/>
  <c r="BX113" i="46"/>
  <c r="I113" i="46" s="1"/>
  <c r="BW113" i="46"/>
  <c r="H113" i="46" s="1"/>
  <c r="BV113" i="46"/>
  <c r="G113" i="46" s="1"/>
  <c r="BU113" i="46"/>
  <c r="F113" i="46" s="1"/>
  <c r="BT113" i="46"/>
  <c r="E113" i="46" s="1"/>
  <c r="BS113" i="46"/>
  <c r="BO113" i="46"/>
  <c r="BN113" i="46"/>
  <c r="BM113" i="46"/>
  <c r="BL113" i="46"/>
  <c r="B113" i="46"/>
  <c r="B113" i="44" s="1"/>
  <c r="A113" i="46"/>
  <c r="A111" i="27" s="1"/>
  <c r="EF112" i="46"/>
  <c r="BQ112" i="46" s="1"/>
  <c r="EE112" i="46"/>
  <c r="BP112" i="46" s="1"/>
  <c r="ED112" i="46"/>
  <c r="BO112" i="44" s="1"/>
  <c r="EC112" i="46"/>
  <c r="BN112" i="46" s="1"/>
  <c r="EB112" i="46"/>
  <c r="EA112" i="46"/>
  <c r="BL112" i="46" s="1"/>
  <c r="DZ112" i="46"/>
  <c r="BK112" i="46" s="1"/>
  <c r="DY112" i="46"/>
  <c r="DX112" i="46"/>
  <c r="DW112" i="46"/>
  <c r="DV112" i="46"/>
  <c r="DU112" i="46"/>
  <c r="BF112" i="46" s="1"/>
  <c r="DT112" i="46"/>
  <c r="DS112" i="46"/>
  <c r="BD112" i="46" s="1"/>
  <c r="DR112" i="46"/>
  <c r="BC112" i="46" s="1"/>
  <c r="DQ112" i="46"/>
  <c r="BB112" i="46" s="1"/>
  <c r="DP112" i="46"/>
  <c r="BA112" i="46" s="1"/>
  <c r="DO112" i="46"/>
  <c r="AZ112" i="46" s="1"/>
  <c r="DN112" i="46"/>
  <c r="DM112" i="46"/>
  <c r="AX112" i="46" s="1"/>
  <c r="DL112" i="46"/>
  <c r="DK112" i="46"/>
  <c r="AV112" i="46" s="1"/>
  <c r="DJ112" i="46"/>
  <c r="AU112" i="46" s="1"/>
  <c r="DI112" i="46"/>
  <c r="AT112" i="46" s="1"/>
  <c r="DH112" i="46"/>
  <c r="AS112" i="46" s="1"/>
  <c r="DG112" i="46"/>
  <c r="DF112" i="46"/>
  <c r="AQ112" i="46" s="1"/>
  <c r="DE112" i="46"/>
  <c r="AP112" i="46" s="1"/>
  <c r="DD112" i="46"/>
  <c r="DC112" i="46"/>
  <c r="AN112" i="46" s="1"/>
  <c r="DB112" i="46"/>
  <c r="DA112" i="46"/>
  <c r="AL112" i="46" s="1"/>
  <c r="CZ112" i="46"/>
  <c r="AK112" i="46" s="1"/>
  <c r="CY112" i="46"/>
  <c r="AJ112" i="46" s="1"/>
  <c r="CX112" i="46"/>
  <c r="AI112" i="46" s="1"/>
  <c r="CW112" i="46"/>
  <c r="CV112" i="46"/>
  <c r="CU112" i="46"/>
  <c r="AF112" i="46" s="1"/>
  <c r="CT112" i="46"/>
  <c r="AE112" i="46" s="1"/>
  <c r="CS112" i="46"/>
  <c r="CR112" i="46"/>
  <c r="CQ112" i="46"/>
  <c r="AB112" i="46" s="1"/>
  <c r="CP112" i="46"/>
  <c r="AA112" i="46" s="1"/>
  <c r="CO112" i="46"/>
  <c r="Z112" i="46" s="1"/>
  <c r="CN112" i="46"/>
  <c r="CM112" i="46"/>
  <c r="X112" i="46" s="1"/>
  <c r="CL112" i="46"/>
  <c r="W112" i="46" s="1"/>
  <c r="CK112" i="46"/>
  <c r="V112" i="46" s="1"/>
  <c r="CJ112" i="46"/>
  <c r="U112" i="46" s="1"/>
  <c r="CI112" i="46"/>
  <c r="CH112" i="46"/>
  <c r="CG112" i="46"/>
  <c r="R112" i="46" s="1"/>
  <c r="CF112" i="46"/>
  <c r="CE112" i="46"/>
  <c r="P112" i="46" s="1"/>
  <c r="CD112" i="46"/>
  <c r="O112" i="46" s="1"/>
  <c r="CC112" i="46"/>
  <c r="N112" i="46" s="1"/>
  <c r="CB112" i="46"/>
  <c r="M112" i="46" s="1"/>
  <c r="CA112" i="46"/>
  <c r="L112" i="46" s="1"/>
  <c r="BZ112" i="46"/>
  <c r="K112" i="46" s="1"/>
  <c r="BY112" i="46"/>
  <c r="J112" i="46" s="1"/>
  <c r="BX112" i="46"/>
  <c r="BW112" i="46"/>
  <c r="H112" i="46" s="1"/>
  <c r="BV112" i="46"/>
  <c r="BU112" i="46"/>
  <c r="F112" i="46" s="1"/>
  <c r="BT112" i="46"/>
  <c r="BS112" i="46"/>
  <c r="D112" i="46" s="1"/>
  <c r="BO112" i="46"/>
  <c r="B112" i="46"/>
  <c r="B112" i="44" s="1"/>
  <c r="A112" i="46"/>
  <c r="A110" i="27" s="1"/>
  <c r="EF111" i="46"/>
  <c r="BQ111" i="46" s="1"/>
  <c r="EE111" i="46"/>
  <c r="BP111" i="46" s="1"/>
  <c r="ED111" i="46"/>
  <c r="EC111" i="46"/>
  <c r="BN111" i="46" s="1"/>
  <c r="EB111" i="46"/>
  <c r="BM111" i="46" s="1"/>
  <c r="EA111" i="46"/>
  <c r="BL111" i="46" s="1"/>
  <c r="DZ111" i="46"/>
  <c r="BK111" i="46" s="1"/>
  <c r="DY111" i="46"/>
  <c r="DX111" i="46"/>
  <c r="BI111" i="46" s="1"/>
  <c r="DW111" i="46"/>
  <c r="DV111" i="46"/>
  <c r="DU111" i="46"/>
  <c r="BF111" i="46" s="1"/>
  <c r="DT111" i="46"/>
  <c r="DS111" i="46"/>
  <c r="DR111" i="46"/>
  <c r="BC111" i="46" s="1"/>
  <c r="DQ111" i="46"/>
  <c r="BB111" i="46" s="1"/>
  <c r="DP111" i="46"/>
  <c r="BA111" i="46" s="1"/>
  <c r="DO111" i="46"/>
  <c r="AZ111" i="46" s="1"/>
  <c r="DN111" i="46"/>
  <c r="DM111" i="46"/>
  <c r="AX111" i="46" s="1"/>
  <c r="DL111" i="46"/>
  <c r="DK111" i="46"/>
  <c r="AV111" i="46" s="1"/>
  <c r="DJ111" i="46"/>
  <c r="AU111" i="46" s="1"/>
  <c r="DI111" i="46"/>
  <c r="AT111" i="46" s="1"/>
  <c r="DH111" i="46"/>
  <c r="AS111" i="46" s="1"/>
  <c r="DG111" i="46"/>
  <c r="AR111" i="46" s="1"/>
  <c r="DF111" i="46"/>
  <c r="DE111" i="46"/>
  <c r="AP111" i="46" s="1"/>
  <c r="DD111" i="46"/>
  <c r="AO111" i="46" s="1"/>
  <c r="DC111" i="46"/>
  <c r="DB111" i="46"/>
  <c r="AM111" i="46" s="1"/>
  <c r="DA111" i="46"/>
  <c r="CZ111" i="46"/>
  <c r="AK111" i="46" s="1"/>
  <c r="CY111" i="46"/>
  <c r="AJ111" i="46" s="1"/>
  <c r="CX111" i="46"/>
  <c r="CW111" i="46"/>
  <c r="AH111" i="46" s="1"/>
  <c r="CV111" i="46"/>
  <c r="AG111" i="46" s="1"/>
  <c r="CU111" i="46"/>
  <c r="AF111" i="46" s="1"/>
  <c r="CT111" i="46"/>
  <c r="AE111" i="46" s="1"/>
  <c r="CS111" i="46"/>
  <c r="CR111" i="46"/>
  <c r="AC111" i="46" s="1"/>
  <c r="CQ111" i="46"/>
  <c r="AB111" i="46" s="1"/>
  <c r="CP111" i="46"/>
  <c r="CO111" i="46"/>
  <c r="Z111" i="46" s="1"/>
  <c r="CN111" i="46"/>
  <c r="Y111" i="46" s="1"/>
  <c r="CM111" i="46"/>
  <c r="CL111" i="46"/>
  <c r="CK111" i="46"/>
  <c r="V111" i="46" s="1"/>
  <c r="CJ111" i="46"/>
  <c r="U111" i="46" s="1"/>
  <c r="CI111" i="46"/>
  <c r="T111" i="46" s="1"/>
  <c r="CH111" i="46"/>
  <c r="CG111" i="46"/>
  <c r="R111" i="46" s="1"/>
  <c r="CF111" i="46"/>
  <c r="Q111" i="46" s="1"/>
  <c r="CE111" i="46"/>
  <c r="CD111" i="46"/>
  <c r="O111" i="46" s="1"/>
  <c r="CC111" i="46"/>
  <c r="N111" i="46" s="1"/>
  <c r="CB111" i="46"/>
  <c r="M111" i="46" s="1"/>
  <c r="CA111" i="46"/>
  <c r="L111" i="46" s="1"/>
  <c r="BZ111" i="46"/>
  <c r="K111" i="46" s="1"/>
  <c r="BY111" i="46"/>
  <c r="J111" i="46" s="1"/>
  <c r="BX111" i="46"/>
  <c r="BW111" i="46"/>
  <c r="H111" i="46" s="1"/>
  <c r="BV111" i="46"/>
  <c r="G111" i="46" s="1"/>
  <c r="BU111" i="46"/>
  <c r="F111" i="46" s="1"/>
  <c r="BT111" i="46"/>
  <c r="E111" i="46" s="1"/>
  <c r="BS111" i="46"/>
  <c r="B111" i="46"/>
  <c r="B111" i="44" s="1"/>
  <c r="A111" i="46"/>
  <c r="A111" i="44" s="1"/>
  <c r="EF110" i="46"/>
  <c r="EE110" i="46"/>
  <c r="BP110" i="46" s="1"/>
  <c r="ED110" i="46"/>
  <c r="EC110" i="46"/>
  <c r="EB110" i="46"/>
  <c r="BM110" i="46" s="1"/>
  <c r="EA110" i="46"/>
  <c r="BL110" i="46" s="1"/>
  <c r="DZ110" i="46"/>
  <c r="DY110" i="46"/>
  <c r="BJ110" i="46" s="1"/>
  <c r="DX110" i="46"/>
  <c r="BI110" i="46" s="1"/>
  <c r="DW110" i="46"/>
  <c r="DV110" i="46"/>
  <c r="BG110" i="46" s="1"/>
  <c r="DU110" i="46"/>
  <c r="BF110" i="46" s="1"/>
  <c r="DT110" i="46"/>
  <c r="BE110" i="46" s="1"/>
  <c r="DS110" i="46"/>
  <c r="DR110" i="46"/>
  <c r="DQ110" i="46"/>
  <c r="BB110" i="46" s="1"/>
  <c r="DP110" i="46"/>
  <c r="DO110" i="46"/>
  <c r="AZ110" i="46" s="1"/>
  <c r="DN110" i="46"/>
  <c r="AY110" i="46" s="1"/>
  <c r="DM110" i="46"/>
  <c r="AX110" i="46" s="1"/>
  <c r="DL110" i="46"/>
  <c r="AW110" i="46" s="1"/>
  <c r="DK110" i="46"/>
  <c r="AV110" i="46" s="1"/>
  <c r="DJ110" i="46"/>
  <c r="DI110" i="46"/>
  <c r="AT110" i="46" s="1"/>
  <c r="DH110" i="46"/>
  <c r="AS110" i="46" s="1"/>
  <c r="DG110" i="46"/>
  <c r="AR110" i="46" s="1"/>
  <c r="DF110" i="46"/>
  <c r="AQ110" i="46" s="1"/>
  <c r="DE110" i="46"/>
  <c r="AP110" i="46" s="1"/>
  <c r="DD110" i="46"/>
  <c r="AO110" i="46" s="1"/>
  <c r="DC110" i="46"/>
  <c r="DB110" i="46"/>
  <c r="DA110" i="46"/>
  <c r="AL110" i="46" s="1"/>
  <c r="CZ110" i="46"/>
  <c r="AK110" i="46" s="1"/>
  <c r="CY110" i="46"/>
  <c r="AJ110" i="46" s="1"/>
  <c r="CX110" i="46"/>
  <c r="AI110" i="46" s="1"/>
  <c r="CW110" i="46"/>
  <c r="AH110" i="46" s="1"/>
  <c r="CV110" i="46"/>
  <c r="AG110" i="46" s="1"/>
  <c r="CU110" i="46"/>
  <c r="AF110" i="46" s="1"/>
  <c r="CT110" i="46"/>
  <c r="CS110" i="46"/>
  <c r="AD110" i="46" s="1"/>
  <c r="CR110" i="46"/>
  <c r="AC110" i="46" s="1"/>
  <c r="CQ110" i="46"/>
  <c r="AB110" i="46" s="1"/>
  <c r="CP110" i="46"/>
  <c r="AA110" i="46" s="1"/>
  <c r="CO110" i="46"/>
  <c r="CN110" i="46"/>
  <c r="Y110" i="46" s="1"/>
  <c r="CM110" i="46"/>
  <c r="X110" i="46" s="1"/>
  <c r="CL110" i="46"/>
  <c r="CK110" i="46"/>
  <c r="V110" i="46" s="1"/>
  <c r="CJ110" i="46"/>
  <c r="U110" i="46" s="1"/>
  <c r="CI110" i="46"/>
  <c r="T110" i="46" s="1"/>
  <c r="CH110" i="46"/>
  <c r="S110" i="46" s="1"/>
  <c r="CG110" i="46"/>
  <c r="R110" i="46" s="1"/>
  <c r="CF110" i="46"/>
  <c r="Q110" i="46" s="1"/>
  <c r="CE110" i="46"/>
  <c r="P110" i="46" s="1"/>
  <c r="CD110" i="46"/>
  <c r="CC110" i="46"/>
  <c r="N110" i="46" s="1"/>
  <c r="CB110" i="46"/>
  <c r="M110" i="46" s="1"/>
  <c r="CA110" i="46"/>
  <c r="L110" i="46" s="1"/>
  <c r="BZ110" i="46"/>
  <c r="BY110" i="46"/>
  <c r="J110" i="46" s="1"/>
  <c r="BX110" i="46"/>
  <c r="I110" i="46" s="1"/>
  <c r="BW110" i="46"/>
  <c r="H110" i="46" s="1"/>
  <c r="BV110" i="46"/>
  <c r="BU110" i="46"/>
  <c r="F110" i="46" s="1"/>
  <c r="BT110" i="46"/>
  <c r="E110" i="46" s="1"/>
  <c r="BS110" i="46"/>
  <c r="D110" i="46" s="1"/>
  <c r="B110" i="46"/>
  <c r="B110" i="44" s="1"/>
  <c r="A110" i="46"/>
  <c r="A108" i="27" s="1"/>
  <c r="EF109" i="46"/>
  <c r="BQ109" i="46" s="1"/>
  <c r="EE109" i="46"/>
  <c r="BP109" i="46" s="1"/>
  <c r="ED109" i="46"/>
  <c r="BO109" i="46" s="1"/>
  <c r="EC109" i="46"/>
  <c r="BN109" i="46" s="1"/>
  <c r="EB109" i="46"/>
  <c r="BM109" i="46" s="1"/>
  <c r="EA109" i="46"/>
  <c r="BL109" i="46" s="1"/>
  <c r="DZ109" i="46"/>
  <c r="BK109" i="46" s="1"/>
  <c r="DY109" i="46"/>
  <c r="DX109" i="46"/>
  <c r="BI109" i="46" s="1"/>
  <c r="DW109" i="46"/>
  <c r="BH109" i="46" s="1"/>
  <c r="DV109" i="46"/>
  <c r="DU109" i="46"/>
  <c r="BF109" i="46" s="1"/>
  <c r="DT109" i="46"/>
  <c r="BE109" i="46" s="1"/>
  <c r="DS109" i="46"/>
  <c r="DR109" i="46"/>
  <c r="DQ109" i="46"/>
  <c r="DP109" i="46"/>
  <c r="BA109" i="46" s="1"/>
  <c r="DO109" i="46"/>
  <c r="AZ109" i="46" s="1"/>
  <c r="DN109" i="46"/>
  <c r="AY109" i="46" s="1"/>
  <c r="DM109" i="46"/>
  <c r="AX109" i="46" s="1"/>
  <c r="DL109" i="46"/>
  <c r="AW109" i="46" s="1"/>
  <c r="DK109" i="46"/>
  <c r="DJ109" i="46"/>
  <c r="AU109" i="46" s="1"/>
  <c r="DI109" i="46"/>
  <c r="AT109" i="46" s="1"/>
  <c r="DH109" i="46"/>
  <c r="AS109" i="46" s="1"/>
  <c r="DG109" i="46"/>
  <c r="AR109" i="46" s="1"/>
  <c r="DF109" i="46"/>
  <c r="DE109" i="46"/>
  <c r="DD109" i="46"/>
  <c r="DC109" i="46"/>
  <c r="DB109" i="46"/>
  <c r="AM109" i="46" s="1"/>
  <c r="DA109" i="46"/>
  <c r="AL109" i="46" s="1"/>
  <c r="CZ109" i="46"/>
  <c r="AK109" i="46" s="1"/>
  <c r="CY109" i="46"/>
  <c r="AJ109" i="46" s="1"/>
  <c r="CX109" i="46"/>
  <c r="CW109" i="46"/>
  <c r="AH109" i="46" s="1"/>
  <c r="CV109" i="46"/>
  <c r="AG109" i="46" s="1"/>
  <c r="CU109" i="46"/>
  <c r="CT109" i="46"/>
  <c r="AE109" i="46" s="1"/>
  <c r="CS109" i="46"/>
  <c r="CR109" i="46"/>
  <c r="AC109" i="46" s="1"/>
  <c r="CQ109" i="46"/>
  <c r="AB109" i="46" s="1"/>
  <c r="CP109" i="46"/>
  <c r="CO109" i="46"/>
  <c r="Z109" i="46" s="1"/>
  <c r="CN109" i="46"/>
  <c r="CM109" i="46"/>
  <c r="X109" i="46" s="1"/>
  <c r="CL109" i="46"/>
  <c r="W109" i="46" s="1"/>
  <c r="CK109" i="46"/>
  <c r="CJ109" i="46"/>
  <c r="U109" i="46" s="1"/>
  <c r="CI109" i="46"/>
  <c r="T109" i="46" s="1"/>
  <c r="CH109" i="46"/>
  <c r="CG109" i="46"/>
  <c r="R109" i="46" s="1"/>
  <c r="CF109" i="46"/>
  <c r="CE109" i="46"/>
  <c r="CD109" i="46"/>
  <c r="O109" i="46" s="1"/>
  <c r="CC109" i="46"/>
  <c r="N109" i="46" s="1"/>
  <c r="CB109" i="46"/>
  <c r="M109" i="46" s="1"/>
  <c r="CA109" i="46"/>
  <c r="L109" i="46" s="1"/>
  <c r="BZ109" i="46"/>
  <c r="BY109" i="46"/>
  <c r="BX109" i="46"/>
  <c r="I109" i="46" s="1"/>
  <c r="BW109" i="46"/>
  <c r="H109" i="46" s="1"/>
  <c r="BV109" i="46"/>
  <c r="G109" i="46" s="1"/>
  <c r="BU109" i="46"/>
  <c r="F109" i="46" s="1"/>
  <c r="BT109" i="46"/>
  <c r="E109" i="46" s="1"/>
  <c r="BS109" i="46"/>
  <c r="D109" i="46" s="1"/>
  <c r="B109" i="46"/>
  <c r="B109" i="44" s="1"/>
  <c r="A109" i="46"/>
  <c r="A107" i="27" s="1"/>
  <c r="EF108" i="46"/>
  <c r="EE108" i="46"/>
  <c r="BP108" i="46" s="1"/>
  <c r="ED108" i="46"/>
  <c r="EC108" i="46"/>
  <c r="BN108" i="46" s="1"/>
  <c r="EB108" i="46"/>
  <c r="BM108" i="46" s="1"/>
  <c r="EA108" i="46"/>
  <c r="DZ108" i="46"/>
  <c r="BK108" i="46" s="1"/>
  <c r="DY108" i="46"/>
  <c r="BJ108" i="46" s="1"/>
  <c r="DX108" i="46"/>
  <c r="DW108" i="46"/>
  <c r="DV108" i="46"/>
  <c r="BG108" i="46" s="1"/>
  <c r="DU108" i="46"/>
  <c r="DT108" i="46"/>
  <c r="BE108" i="46" s="1"/>
  <c r="DS108" i="46"/>
  <c r="BD108" i="46" s="1"/>
  <c r="DR108" i="46"/>
  <c r="DQ108" i="46"/>
  <c r="BB108" i="46" s="1"/>
  <c r="DP108" i="46"/>
  <c r="DO108" i="46"/>
  <c r="AZ108" i="46" s="1"/>
  <c r="DN108" i="46"/>
  <c r="AY108" i="46" s="1"/>
  <c r="DM108" i="46"/>
  <c r="AX108" i="46" s="1"/>
  <c r="DL108" i="46"/>
  <c r="AW108" i="46" s="1"/>
  <c r="DK108" i="46"/>
  <c r="AV108" i="46" s="1"/>
  <c r="DJ108" i="46"/>
  <c r="DI108" i="46"/>
  <c r="AT108" i="46" s="1"/>
  <c r="DH108" i="46"/>
  <c r="AS108" i="46" s="1"/>
  <c r="DG108" i="46"/>
  <c r="DF108" i="46"/>
  <c r="DE108" i="46"/>
  <c r="AP108" i="46" s="1"/>
  <c r="DD108" i="46"/>
  <c r="AO108" i="46" s="1"/>
  <c r="DC108" i="46"/>
  <c r="AN108" i="46" s="1"/>
  <c r="DB108" i="46"/>
  <c r="DA108" i="46"/>
  <c r="AL108" i="46" s="1"/>
  <c r="CZ108" i="46"/>
  <c r="CY108" i="46"/>
  <c r="AJ108" i="46" s="1"/>
  <c r="CX108" i="46"/>
  <c r="AI108" i="46" s="1"/>
  <c r="CW108" i="46"/>
  <c r="CV108" i="46"/>
  <c r="AG108" i="46" s="1"/>
  <c r="CU108" i="46"/>
  <c r="AF108" i="46" s="1"/>
  <c r="CT108" i="46"/>
  <c r="CS108" i="46"/>
  <c r="AD108" i="46" s="1"/>
  <c r="CR108" i="46"/>
  <c r="AC108" i="46" s="1"/>
  <c r="CQ108" i="46"/>
  <c r="CP108" i="46"/>
  <c r="AA108" i="46" s="1"/>
  <c r="CO108" i="46"/>
  <c r="Z108" i="46" s="1"/>
  <c r="CN108" i="46"/>
  <c r="Y108" i="46" s="1"/>
  <c r="CM108" i="46"/>
  <c r="X108" i="46" s="1"/>
  <c r="CL108" i="46"/>
  <c r="CK108" i="46"/>
  <c r="V108" i="46" s="1"/>
  <c r="CJ108" i="46"/>
  <c r="U108" i="46" s="1"/>
  <c r="CI108" i="46"/>
  <c r="T108" i="46" s="1"/>
  <c r="CH108" i="46"/>
  <c r="CG108" i="46"/>
  <c r="R108" i="46" s="1"/>
  <c r="CF108" i="46"/>
  <c r="Q108" i="46" s="1"/>
  <c r="CE108" i="46"/>
  <c r="P108" i="46" s="1"/>
  <c r="CD108" i="46"/>
  <c r="O108" i="46" s="1"/>
  <c r="CC108" i="46"/>
  <c r="N108" i="46" s="1"/>
  <c r="CB108" i="46"/>
  <c r="M108" i="46" s="1"/>
  <c r="CA108" i="46"/>
  <c r="BZ108" i="46"/>
  <c r="K108" i="46" s="1"/>
  <c r="BY108" i="46"/>
  <c r="J108" i="46" s="1"/>
  <c r="BX108" i="46"/>
  <c r="I108" i="46" s="1"/>
  <c r="BW108" i="46"/>
  <c r="H108" i="46" s="1"/>
  <c r="BV108" i="46"/>
  <c r="BU108" i="46"/>
  <c r="F108" i="46" s="1"/>
  <c r="BT108" i="46"/>
  <c r="BS108" i="46"/>
  <c r="B108" i="46"/>
  <c r="B108" i="44" s="1"/>
  <c r="A108" i="46"/>
  <c r="A106" i="27" s="1"/>
  <c r="EF107" i="46"/>
  <c r="BQ107" i="46" s="1"/>
  <c r="EE107" i="46"/>
  <c r="BP107" i="46" s="1"/>
  <c r="ED107" i="46"/>
  <c r="EC107" i="46"/>
  <c r="BN107" i="46" s="1"/>
  <c r="EB107" i="46"/>
  <c r="EA107" i="46"/>
  <c r="DZ107" i="46"/>
  <c r="DY107" i="46"/>
  <c r="BJ107" i="46" s="1"/>
  <c r="DX107" i="46"/>
  <c r="BI107" i="46" s="1"/>
  <c r="DW107" i="46"/>
  <c r="DV107" i="46"/>
  <c r="DU107" i="46"/>
  <c r="BF107" i="46" s="1"/>
  <c r="DT107" i="46"/>
  <c r="BE107" i="46" s="1"/>
  <c r="DS107" i="46"/>
  <c r="DR107" i="46"/>
  <c r="BC107" i="46" s="1"/>
  <c r="DQ107" i="46"/>
  <c r="BB107" i="46" s="1"/>
  <c r="DP107" i="46"/>
  <c r="BA107" i="46" s="1"/>
  <c r="DO107" i="46"/>
  <c r="AZ107" i="46" s="1"/>
  <c r="DN107" i="46"/>
  <c r="DM107" i="46"/>
  <c r="AX107" i="46" s="1"/>
  <c r="DL107" i="46"/>
  <c r="DK107" i="46"/>
  <c r="DJ107" i="46"/>
  <c r="AU107" i="46" s="1"/>
  <c r="DI107" i="46"/>
  <c r="AT107" i="46" s="1"/>
  <c r="DH107" i="46"/>
  <c r="AS107" i="46" s="1"/>
  <c r="DG107" i="46"/>
  <c r="AR107" i="46" s="1"/>
  <c r="DF107" i="46"/>
  <c r="DE107" i="46"/>
  <c r="AP107" i="46" s="1"/>
  <c r="DD107" i="46"/>
  <c r="AO107" i="46" s="1"/>
  <c r="DC107" i="46"/>
  <c r="DB107" i="46"/>
  <c r="DA107" i="46"/>
  <c r="AL107" i="46" s="1"/>
  <c r="CZ107" i="46"/>
  <c r="AK107" i="46" s="1"/>
  <c r="CY107" i="46"/>
  <c r="CX107" i="46"/>
  <c r="CW107" i="46"/>
  <c r="CV107" i="46"/>
  <c r="CU107" i="46"/>
  <c r="AF107" i="46" s="1"/>
  <c r="CT107" i="46"/>
  <c r="AE107" i="46" s="1"/>
  <c r="CS107" i="46"/>
  <c r="CR107" i="46"/>
  <c r="AC107" i="46" s="1"/>
  <c r="CQ107" i="46"/>
  <c r="AB107" i="46" s="1"/>
  <c r="CP107" i="46"/>
  <c r="CO107" i="46"/>
  <c r="Z107" i="46" s="1"/>
  <c r="CN107" i="46"/>
  <c r="CM107" i="46"/>
  <c r="X107" i="46" s="1"/>
  <c r="CL107" i="46"/>
  <c r="W107" i="46" s="1"/>
  <c r="CK107" i="46"/>
  <c r="CJ107" i="46"/>
  <c r="U107" i="46" s="1"/>
  <c r="CI107" i="46"/>
  <c r="T107" i="46" s="1"/>
  <c r="CH107" i="46"/>
  <c r="CG107" i="46"/>
  <c r="R107" i="46" s="1"/>
  <c r="CF107" i="46"/>
  <c r="Q107" i="46" s="1"/>
  <c r="CE107" i="46"/>
  <c r="P107" i="46" s="1"/>
  <c r="CD107" i="46"/>
  <c r="O107" i="46" s="1"/>
  <c r="CC107" i="46"/>
  <c r="CB107" i="46"/>
  <c r="M107" i="46" s="1"/>
  <c r="CA107" i="46"/>
  <c r="BZ107" i="46"/>
  <c r="BY107" i="46"/>
  <c r="BX107" i="46"/>
  <c r="BW107" i="46"/>
  <c r="BV107" i="46"/>
  <c r="G107" i="46" s="1"/>
  <c r="BU107" i="46"/>
  <c r="F107" i="46" s="1"/>
  <c r="BT107" i="46"/>
  <c r="E107" i="46" s="1"/>
  <c r="BS107" i="46"/>
  <c r="D107" i="46" s="1"/>
  <c r="B107" i="46"/>
  <c r="B107" i="44" s="1"/>
  <c r="A107" i="46"/>
  <c r="A105" i="27" s="1"/>
  <c r="EF106" i="46"/>
  <c r="EE106" i="46"/>
  <c r="ED106" i="46"/>
  <c r="EC106" i="46"/>
  <c r="BN106" i="46" s="1"/>
  <c r="EB106" i="46"/>
  <c r="BM106" i="46" s="1"/>
  <c r="EA106" i="46"/>
  <c r="BL106" i="46" s="1"/>
  <c r="DZ106" i="46"/>
  <c r="DY106" i="46"/>
  <c r="DX106" i="46"/>
  <c r="DW106" i="46"/>
  <c r="DV106" i="46"/>
  <c r="BG106" i="46" s="1"/>
  <c r="DU106" i="46"/>
  <c r="BF106" i="46" s="1"/>
  <c r="DT106" i="46"/>
  <c r="BE106" i="46" s="1"/>
  <c r="DS106" i="46"/>
  <c r="BD106" i="46" s="1"/>
  <c r="DR106" i="46"/>
  <c r="DQ106" i="46"/>
  <c r="DP106" i="46"/>
  <c r="BA106" i="46" s="1"/>
  <c r="DO106" i="46"/>
  <c r="DN106" i="46"/>
  <c r="AY106" i="46" s="1"/>
  <c r="DM106" i="46"/>
  <c r="DL106" i="46"/>
  <c r="AW106" i="46" s="1"/>
  <c r="DK106" i="46"/>
  <c r="AV106" i="46" s="1"/>
  <c r="DJ106" i="46"/>
  <c r="DI106" i="46"/>
  <c r="AT106" i="46" s="1"/>
  <c r="DH106" i="46"/>
  <c r="DG106" i="46"/>
  <c r="AR106" i="46" s="1"/>
  <c r="DF106" i="46"/>
  <c r="AQ106" i="46" s="1"/>
  <c r="DE106" i="46"/>
  <c r="DD106" i="46"/>
  <c r="AO106" i="46" s="1"/>
  <c r="DC106" i="46"/>
  <c r="AN106" i="46" s="1"/>
  <c r="DB106" i="46"/>
  <c r="DA106" i="46"/>
  <c r="AL106" i="46" s="1"/>
  <c r="CZ106" i="46"/>
  <c r="CY106" i="46"/>
  <c r="CX106" i="46"/>
  <c r="CW106" i="46"/>
  <c r="AH106" i="46" s="1"/>
  <c r="CV106" i="46"/>
  <c r="AG106" i="46" s="1"/>
  <c r="CU106" i="46"/>
  <c r="AF106" i="46" s="1"/>
  <c r="CT106" i="46"/>
  <c r="CS106" i="46"/>
  <c r="CR106" i="46"/>
  <c r="CQ106" i="46"/>
  <c r="CP106" i="46"/>
  <c r="AA106" i="46" s="1"/>
  <c r="CO106" i="46"/>
  <c r="CN106" i="46"/>
  <c r="Y106" i="46" s="1"/>
  <c r="CM106" i="46"/>
  <c r="X106" i="46" s="1"/>
  <c r="CL106" i="46"/>
  <c r="CK106" i="46"/>
  <c r="V106" i="46" s="1"/>
  <c r="CJ106" i="46"/>
  <c r="U106" i="46" s="1"/>
  <c r="CI106" i="46"/>
  <c r="CH106" i="46"/>
  <c r="S106" i="46" s="1"/>
  <c r="CG106" i="46"/>
  <c r="R106" i="46" s="1"/>
  <c r="CF106" i="46"/>
  <c r="Q106" i="46" s="1"/>
  <c r="CE106" i="46"/>
  <c r="P106" i="46" s="1"/>
  <c r="CD106" i="46"/>
  <c r="CC106" i="46"/>
  <c r="N106" i="46" s="1"/>
  <c r="CB106" i="46"/>
  <c r="M106" i="46" s="1"/>
  <c r="CA106" i="46"/>
  <c r="BZ106" i="46"/>
  <c r="K106" i="46" s="1"/>
  <c r="BY106" i="46"/>
  <c r="J106" i="46" s="1"/>
  <c r="BX106" i="46"/>
  <c r="I106" i="46" s="1"/>
  <c r="BW106" i="46"/>
  <c r="H106" i="46" s="1"/>
  <c r="BV106" i="46"/>
  <c r="BU106" i="46"/>
  <c r="BT106" i="46"/>
  <c r="E106" i="46" s="1"/>
  <c r="BS106" i="46"/>
  <c r="B106" i="46"/>
  <c r="B106" i="44" s="1"/>
  <c r="A106" i="46"/>
  <c r="A104" i="27" s="1"/>
  <c r="EF105" i="46"/>
  <c r="BQ105" i="46" s="1"/>
  <c r="EE105" i="46"/>
  <c r="BP105" i="46" s="1"/>
  <c r="ED105" i="46"/>
  <c r="EC105" i="46"/>
  <c r="BN105" i="46" s="1"/>
  <c r="EB105" i="46"/>
  <c r="EA105" i="46"/>
  <c r="DZ105" i="46"/>
  <c r="BK105" i="46" s="1"/>
  <c r="DY105" i="46"/>
  <c r="DX105" i="46"/>
  <c r="BI105" i="46" s="1"/>
  <c r="DW105" i="46"/>
  <c r="BH105" i="46" s="1"/>
  <c r="DV105" i="46"/>
  <c r="BG105" i="44" s="1"/>
  <c r="DU105" i="46"/>
  <c r="DT105" i="46"/>
  <c r="DS105" i="46"/>
  <c r="DR105" i="46"/>
  <c r="DQ105" i="46"/>
  <c r="DP105" i="46"/>
  <c r="BA105" i="46" s="1"/>
  <c r="DO105" i="46"/>
  <c r="DN105" i="46"/>
  <c r="AY105" i="46" s="1"/>
  <c r="DM105" i="46"/>
  <c r="AX105" i="46" s="1"/>
  <c r="DL105" i="46"/>
  <c r="AW105" i="46" s="1"/>
  <c r="DK105" i="46"/>
  <c r="AV105" i="46" s="1"/>
  <c r="DJ105" i="46"/>
  <c r="AU105" i="46" s="1"/>
  <c r="DI105" i="46"/>
  <c r="DH105" i="46"/>
  <c r="AS105" i="46" s="1"/>
  <c r="DG105" i="46"/>
  <c r="AR105" i="46" s="1"/>
  <c r="DF105" i="46"/>
  <c r="DE105" i="46"/>
  <c r="AP105" i="46" s="1"/>
  <c r="DD105" i="46"/>
  <c r="AO105" i="46" s="1"/>
  <c r="DC105" i="46"/>
  <c r="DB105" i="46"/>
  <c r="AM105" i="46" s="1"/>
  <c r="DA105" i="46"/>
  <c r="CZ105" i="46"/>
  <c r="AK105" i="46" s="1"/>
  <c r="CY105" i="46"/>
  <c r="AJ105" i="46" s="1"/>
  <c r="CX105" i="46"/>
  <c r="AI105" i="46" s="1"/>
  <c r="CW105" i="46"/>
  <c r="CV105" i="46"/>
  <c r="CU105" i="46"/>
  <c r="AF105" i="46" s="1"/>
  <c r="CT105" i="46"/>
  <c r="AE105" i="46" s="1"/>
  <c r="CS105" i="46"/>
  <c r="CR105" i="46"/>
  <c r="AC105" i="46" s="1"/>
  <c r="CQ105" i="46"/>
  <c r="AB105" i="46" s="1"/>
  <c r="CP105" i="46"/>
  <c r="AA105" i="46" s="1"/>
  <c r="CO105" i="46"/>
  <c r="Z105" i="46" s="1"/>
  <c r="CN105" i="46"/>
  <c r="Y105" i="46" s="1"/>
  <c r="CM105" i="46"/>
  <c r="CL105" i="46"/>
  <c r="CK105" i="46"/>
  <c r="CJ105" i="46"/>
  <c r="U105" i="46" s="1"/>
  <c r="CI105" i="46"/>
  <c r="T105" i="46" s="1"/>
  <c r="CH105" i="46"/>
  <c r="CG105" i="46"/>
  <c r="CF105" i="46"/>
  <c r="CE105" i="46"/>
  <c r="CD105" i="46"/>
  <c r="CC105" i="46"/>
  <c r="CB105" i="46"/>
  <c r="M105" i="46" s="1"/>
  <c r="CA105" i="46"/>
  <c r="L105" i="46" s="1"/>
  <c r="BZ105" i="46"/>
  <c r="BY105" i="46"/>
  <c r="BX105" i="46"/>
  <c r="I105" i="46" s="1"/>
  <c r="BW105" i="46"/>
  <c r="BV105" i="46"/>
  <c r="G105" i="46" s="1"/>
  <c r="BU105" i="46"/>
  <c r="BT105" i="46"/>
  <c r="E105" i="46" s="1"/>
  <c r="BS105" i="46"/>
  <c r="D105" i="46" s="1"/>
  <c r="BG105" i="46"/>
  <c r="B105" i="46"/>
  <c r="B105" i="44" s="1"/>
  <c r="A105" i="46"/>
  <c r="A103" i="27" s="1"/>
  <c r="EF104" i="46"/>
  <c r="BQ104" i="46" s="1"/>
  <c r="EE104" i="46"/>
  <c r="ED104" i="46"/>
  <c r="BO104" i="44" s="1"/>
  <c r="EC104" i="46"/>
  <c r="BN104" i="44" s="1"/>
  <c r="EB104" i="46"/>
  <c r="BM104" i="44" s="1"/>
  <c r="EA104" i="46"/>
  <c r="BL104" i="44" s="1"/>
  <c r="DZ104" i="46"/>
  <c r="BK104" i="44" s="1"/>
  <c r="DY104" i="46"/>
  <c r="BJ104" i="44" s="1"/>
  <c r="DX104" i="46"/>
  <c r="DW104" i="46"/>
  <c r="DV104" i="46"/>
  <c r="BG104" i="46" s="1"/>
  <c r="DU104" i="46"/>
  <c r="BF104" i="46" s="1"/>
  <c r="DT104" i="46"/>
  <c r="BE104" i="46" s="1"/>
  <c r="DS104" i="46"/>
  <c r="DR104" i="46"/>
  <c r="BC104" i="46" s="1"/>
  <c r="DQ104" i="46"/>
  <c r="DP104" i="46"/>
  <c r="BA104" i="46" s="1"/>
  <c r="DO104" i="46"/>
  <c r="AZ104" i="46" s="1"/>
  <c r="DN104" i="46"/>
  <c r="AY104" i="46" s="1"/>
  <c r="DM104" i="46"/>
  <c r="AX104" i="46" s="1"/>
  <c r="DL104" i="46"/>
  <c r="DK104" i="46"/>
  <c r="DJ104" i="46"/>
  <c r="AU104" i="46" s="1"/>
  <c r="DI104" i="46"/>
  <c r="DH104" i="46"/>
  <c r="AS104" i="46" s="1"/>
  <c r="DG104" i="46"/>
  <c r="AR104" i="46" s="1"/>
  <c r="DF104" i="46"/>
  <c r="DE104" i="46"/>
  <c r="AP104" i="46" s="1"/>
  <c r="DD104" i="46"/>
  <c r="AO104" i="46" s="1"/>
  <c r="DC104" i="46"/>
  <c r="DB104" i="46"/>
  <c r="AM104" i="46" s="1"/>
  <c r="DA104" i="46"/>
  <c r="CZ104" i="46"/>
  <c r="AK104" i="46" s="1"/>
  <c r="CY104" i="46"/>
  <c r="CX104" i="46"/>
  <c r="CW104" i="46"/>
  <c r="AH104" i="46" s="1"/>
  <c r="CV104" i="46"/>
  <c r="AG104" i="46" s="1"/>
  <c r="CU104" i="46"/>
  <c r="CT104" i="46"/>
  <c r="AE104" i="46" s="1"/>
  <c r="CS104" i="46"/>
  <c r="CR104" i="46"/>
  <c r="CQ104" i="46"/>
  <c r="AB104" i="46" s="1"/>
  <c r="CP104" i="46"/>
  <c r="AA104" i="46" s="1"/>
  <c r="CO104" i="46"/>
  <c r="Z104" i="46" s="1"/>
  <c r="CN104" i="46"/>
  <c r="Y104" i="46" s="1"/>
  <c r="CM104" i="46"/>
  <c r="CL104" i="46"/>
  <c r="CK104" i="46"/>
  <c r="CJ104" i="46"/>
  <c r="U104" i="46" s="1"/>
  <c r="CI104" i="46"/>
  <c r="CH104" i="46"/>
  <c r="CG104" i="46"/>
  <c r="R104" i="46" s="1"/>
  <c r="CF104" i="46"/>
  <c r="Q104" i="46" s="1"/>
  <c r="CE104" i="46"/>
  <c r="CD104" i="46"/>
  <c r="O104" i="46" s="1"/>
  <c r="CC104" i="46"/>
  <c r="N104" i="46" s="1"/>
  <c r="CB104" i="46"/>
  <c r="CA104" i="46"/>
  <c r="L104" i="46" s="1"/>
  <c r="BZ104" i="46"/>
  <c r="K104" i="46" s="1"/>
  <c r="BY104" i="46"/>
  <c r="J104" i="46" s="1"/>
  <c r="BX104" i="46"/>
  <c r="I104" i="46" s="1"/>
  <c r="BW104" i="46"/>
  <c r="BV104" i="46"/>
  <c r="G104" i="46" s="1"/>
  <c r="BU104" i="46"/>
  <c r="F104" i="46" s="1"/>
  <c r="BT104" i="46"/>
  <c r="BS104" i="46"/>
  <c r="B104" i="46"/>
  <c r="B104" i="44" s="1"/>
  <c r="A104" i="46"/>
  <c r="A102" i="27" s="1"/>
  <c r="EF103" i="46"/>
  <c r="EE103" i="46"/>
  <c r="BP103" i="46" s="1"/>
  <c r="ED103" i="46"/>
  <c r="BO103" i="46" s="1"/>
  <c r="EC103" i="46"/>
  <c r="EB103" i="46"/>
  <c r="BM103" i="46" s="1"/>
  <c r="EA103" i="46"/>
  <c r="DZ103" i="46"/>
  <c r="DY103" i="46"/>
  <c r="DX103" i="46"/>
  <c r="DW103" i="46"/>
  <c r="BH103" i="46" s="1"/>
  <c r="DV103" i="46"/>
  <c r="BG103" i="46" s="1"/>
  <c r="DU103" i="46"/>
  <c r="DT103" i="46"/>
  <c r="BE103" i="46" s="1"/>
  <c r="DS103" i="46"/>
  <c r="BD103" i="46" s="1"/>
  <c r="DR103" i="46"/>
  <c r="BC103" i="46" s="1"/>
  <c r="DQ103" i="46"/>
  <c r="BB103" i="46" s="1"/>
  <c r="DP103" i="46"/>
  <c r="BA103" i="46" s="1"/>
  <c r="DO103" i="46"/>
  <c r="AZ103" i="46" s="1"/>
  <c r="DN103" i="46"/>
  <c r="AY103" i="46" s="1"/>
  <c r="DM103" i="46"/>
  <c r="DL103" i="46"/>
  <c r="AW103" i="46" s="1"/>
  <c r="DK103" i="46"/>
  <c r="DJ103" i="46"/>
  <c r="DI103" i="46"/>
  <c r="DH103" i="46"/>
  <c r="AS103" i="46" s="1"/>
  <c r="DG103" i="46"/>
  <c r="AR103" i="46" s="1"/>
  <c r="DF103" i="46"/>
  <c r="AQ103" i="46" s="1"/>
  <c r="DE103" i="46"/>
  <c r="DD103" i="46"/>
  <c r="AO103" i="46" s="1"/>
  <c r="DC103" i="46"/>
  <c r="AN103" i="46" s="1"/>
  <c r="DB103" i="46"/>
  <c r="DA103" i="46"/>
  <c r="AL103" i="46" s="1"/>
  <c r="CZ103" i="46"/>
  <c r="CY103" i="46"/>
  <c r="AJ103" i="46" s="1"/>
  <c r="CX103" i="46"/>
  <c r="AI103" i="46" s="1"/>
  <c r="CW103" i="46"/>
  <c r="AH103" i="46" s="1"/>
  <c r="CV103" i="46"/>
  <c r="CU103" i="46"/>
  <c r="CT103" i="46"/>
  <c r="AE103" i="46" s="1"/>
  <c r="CS103" i="46"/>
  <c r="AD103" i="46" s="1"/>
  <c r="CR103" i="46"/>
  <c r="CQ103" i="46"/>
  <c r="AB103" i="46" s="1"/>
  <c r="CP103" i="46"/>
  <c r="AA103" i="46" s="1"/>
  <c r="CO103" i="46"/>
  <c r="CN103" i="46"/>
  <c r="CM103" i="46"/>
  <c r="CL103" i="46"/>
  <c r="CK103" i="46"/>
  <c r="V103" i="46" s="1"/>
  <c r="CJ103" i="46"/>
  <c r="U103" i="46" s="1"/>
  <c r="CI103" i="46"/>
  <c r="T103" i="46" s="1"/>
  <c r="CH103" i="46"/>
  <c r="S103" i="46" s="1"/>
  <c r="CG103" i="46"/>
  <c r="R103" i="46" s="1"/>
  <c r="CF103" i="46"/>
  <c r="CE103" i="46"/>
  <c r="CD103" i="46"/>
  <c r="O103" i="46" s="1"/>
  <c r="CC103" i="46"/>
  <c r="N103" i="46" s="1"/>
  <c r="CB103" i="46"/>
  <c r="M103" i="46" s="1"/>
  <c r="CA103" i="46"/>
  <c r="L103" i="46" s="1"/>
  <c r="BZ103" i="46"/>
  <c r="K103" i="46" s="1"/>
  <c r="BY103" i="46"/>
  <c r="BX103" i="46"/>
  <c r="I103" i="46" s="1"/>
  <c r="BW103" i="46"/>
  <c r="H103" i="46" s="1"/>
  <c r="BV103" i="46"/>
  <c r="G103" i="46" s="1"/>
  <c r="BU103" i="46"/>
  <c r="BT103" i="46"/>
  <c r="E103" i="46" s="1"/>
  <c r="BS103" i="46"/>
  <c r="D103" i="46" s="1"/>
  <c r="B103" i="46"/>
  <c r="B103" i="44" s="1"/>
  <c r="A103" i="46"/>
  <c r="A101" i="27" s="1"/>
  <c r="EF102" i="46"/>
  <c r="BQ102" i="46" s="1"/>
  <c r="EE102" i="46"/>
  <c r="ED102" i="46"/>
  <c r="EC102" i="46"/>
  <c r="BN102" i="46" s="1"/>
  <c r="EB102" i="46"/>
  <c r="EA102" i="46"/>
  <c r="BL102" i="46" s="1"/>
  <c r="DZ102" i="46"/>
  <c r="DY102" i="46"/>
  <c r="DX102" i="46"/>
  <c r="BI102" i="46" s="1"/>
  <c r="DW102" i="46"/>
  <c r="DV102" i="46"/>
  <c r="BG102" i="44" s="1"/>
  <c r="DU102" i="46"/>
  <c r="BF102" i="46" s="1"/>
  <c r="DT102" i="46"/>
  <c r="DS102" i="46"/>
  <c r="BD102" i="46" s="1"/>
  <c r="DR102" i="46"/>
  <c r="BC102" i="46" s="1"/>
  <c r="DQ102" i="46"/>
  <c r="DP102" i="46"/>
  <c r="BA102" i="46" s="1"/>
  <c r="DO102" i="46"/>
  <c r="AZ102" i="46" s="1"/>
  <c r="DN102" i="46"/>
  <c r="DM102" i="46"/>
  <c r="DL102" i="46"/>
  <c r="AW102" i="46" s="1"/>
  <c r="DK102" i="46"/>
  <c r="AV102" i="46" s="1"/>
  <c r="DJ102" i="46"/>
  <c r="DI102" i="46"/>
  <c r="AT102" i="46" s="1"/>
  <c r="DH102" i="46"/>
  <c r="AS102" i="46" s="1"/>
  <c r="DG102" i="46"/>
  <c r="DF102" i="46"/>
  <c r="AQ102" i="46" s="1"/>
  <c r="DE102" i="46"/>
  <c r="AP102" i="46" s="1"/>
  <c r="DD102" i="46"/>
  <c r="DC102" i="46"/>
  <c r="AN102" i="46" s="1"/>
  <c r="DB102" i="46"/>
  <c r="DA102" i="46"/>
  <c r="AL102" i="46" s="1"/>
  <c r="CZ102" i="46"/>
  <c r="AK102" i="46" s="1"/>
  <c r="CY102" i="46"/>
  <c r="AJ102" i="46" s="1"/>
  <c r="CX102" i="46"/>
  <c r="AI102" i="46" s="1"/>
  <c r="CW102" i="46"/>
  <c r="AH102" i="46" s="1"/>
  <c r="CV102" i="46"/>
  <c r="AG102" i="46" s="1"/>
  <c r="CU102" i="46"/>
  <c r="AF102" i="46" s="1"/>
  <c r="CT102" i="46"/>
  <c r="AE102" i="46" s="1"/>
  <c r="CS102" i="46"/>
  <c r="AD102" i="46" s="1"/>
  <c r="CR102" i="46"/>
  <c r="AC102" i="46" s="1"/>
  <c r="CQ102" i="46"/>
  <c r="CP102" i="46"/>
  <c r="AA102" i="46" s="1"/>
  <c r="CO102" i="46"/>
  <c r="CN102" i="46"/>
  <c r="Y102" i="46" s="1"/>
  <c r="CM102" i="46"/>
  <c r="X102" i="46" s="1"/>
  <c r="CL102" i="46"/>
  <c r="CK102" i="46"/>
  <c r="CJ102" i="46"/>
  <c r="U102" i="46" s="1"/>
  <c r="CI102" i="46"/>
  <c r="CH102" i="46"/>
  <c r="S102" i="46" s="1"/>
  <c r="CG102" i="46"/>
  <c r="CF102" i="46"/>
  <c r="Q102" i="46" s="1"/>
  <c r="CE102" i="46"/>
  <c r="P102" i="46" s="1"/>
  <c r="CD102" i="46"/>
  <c r="O102" i="46" s="1"/>
  <c r="CC102" i="46"/>
  <c r="CB102" i="46"/>
  <c r="M102" i="46" s="1"/>
  <c r="CA102" i="46"/>
  <c r="L102" i="46" s="1"/>
  <c r="BZ102" i="46"/>
  <c r="K102" i="46" s="1"/>
  <c r="BY102" i="46"/>
  <c r="J102" i="46" s="1"/>
  <c r="BX102" i="46"/>
  <c r="BW102" i="46"/>
  <c r="H102" i="46" s="1"/>
  <c r="BV102" i="46"/>
  <c r="BU102" i="46"/>
  <c r="BT102" i="46"/>
  <c r="E102" i="46" s="1"/>
  <c r="BS102" i="46"/>
  <c r="BG102" i="46"/>
  <c r="B102" i="46"/>
  <c r="B102" i="44" s="1"/>
  <c r="A102" i="46"/>
  <c r="A100" i="27" s="1"/>
  <c r="EF101" i="46"/>
  <c r="BQ101" i="46" s="1"/>
  <c r="EE101" i="46"/>
  <c r="BP101" i="46" s="1"/>
  <c r="ED101" i="46"/>
  <c r="EC101" i="46"/>
  <c r="BN101" i="46" s="1"/>
  <c r="EB101" i="46"/>
  <c r="BM101" i="46" s="1"/>
  <c r="EA101" i="46"/>
  <c r="DZ101" i="46"/>
  <c r="DY101" i="46"/>
  <c r="BJ101" i="46" s="1"/>
  <c r="DX101" i="46"/>
  <c r="BI101" i="46" s="1"/>
  <c r="DW101" i="46"/>
  <c r="DV101" i="46"/>
  <c r="DU101" i="46"/>
  <c r="DT101" i="46"/>
  <c r="BE101" i="46" s="1"/>
  <c r="DS101" i="46"/>
  <c r="BD101" i="46" s="1"/>
  <c r="DR101" i="46"/>
  <c r="DQ101" i="46"/>
  <c r="DP101" i="46"/>
  <c r="BA101" i="46" s="1"/>
  <c r="DO101" i="46"/>
  <c r="AZ101" i="46" s="1"/>
  <c r="DN101" i="46"/>
  <c r="DM101" i="46"/>
  <c r="AX101" i="46" s="1"/>
  <c r="DL101" i="46"/>
  <c r="AW101" i="46" s="1"/>
  <c r="DK101" i="46"/>
  <c r="DJ101" i="46"/>
  <c r="AU101" i="46" s="1"/>
  <c r="DI101" i="46"/>
  <c r="AT101" i="46" s="1"/>
  <c r="DH101" i="46"/>
  <c r="AS101" i="46" s="1"/>
  <c r="DG101" i="46"/>
  <c r="DF101" i="46"/>
  <c r="AQ101" i="44" s="1"/>
  <c r="DE101" i="46"/>
  <c r="DD101" i="46"/>
  <c r="DC101" i="46"/>
  <c r="AN101" i="46" s="1"/>
  <c r="DB101" i="46"/>
  <c r="AM101" i="46" s="1"/>
  <c r="DA101" i="46"/>
  <c r="AL101" i="46" s="1"/>
  <c r="CZ101" i="46"/>
  <c r="AK101" i="46" s="1"/>
  <c r="CY101" i="46"/>
  <c r="CX101" i="46"/>
  <c r="CW101" i="46"/>
  <c r="AH101" i="46" s="1"/>
  <c r="CV101" i="46"/>
  <c r="CU101" i="46"/>
  <c r="CT101" i="46"/>
  <c r="CS101" i="46"/>
  <c r="CR101" i="46"/>
  <c r="AC101" i="46" s="1"/>
  <c r="CQ101" i="46"/>
  <c r="AB101" i="46" s="1"/>
  <c r="CP101" i="46"/>
  <c r="CO101" i="46"/>
  <c r="CN101" i="46"/>
  <c r="Y101" i="46" s="1"/>
  <c r="CM101" i="46"/>
  <c r="CL101" i="46"/>
  <c r="CK101" i="46"/>
  <c r="CJ101" i="46"/>
  <c r="U101" i="46" s="1"/>
  <c r="CI101" i="46"/>
  <c r="CH101" i="46"/>
  <c r="S101" i="46" s="1"/>
  <c r="CG101" i="46"/>
  <c r="CF101" i="46"/>
  <c r="Q101" i="46" s="1"/>
  <c r="CE101" i="46"/>
  <c r="CD101" i="46"/>
  <c r="CC101" i="46"/>
  <c r="N101" i="46" s="1"/>
  <c r="CB101" i="46"/>
  <c r="M101" i="46" s="1"/>
  <c r="CA101" i="46"/>
  <c r="BZ101" i="46"/>
  <c r="K101" i="46" s="1"/>
  <c r="BY101" i="46"/>
  <c r="BX101" i="46"/>
  <c r="I101" i="46" s="1"/>
  <c r="BW101" i="46"/>
  <c r="BV101" i="46"/>
  <c r="G101" i="46" s="1"/>
  <c r="BU101" i="46"/>
  <c r="F101" i="46" s="1"/>
  <c r="BT101" i="46"/>
  <c r="E101" i="46" s="1"/>
  <c r="BS101" i="46"/>
  <c r="D101" i="46" s="1"/>
  <c r="AQ101" i="46"/>
  <c r="B101" i="46"/>
  <c r="B101" i="44" s="1"/>
  <c r="A101" i="46"/>
  <c r="A99" i="27" s="1"/>
  <c r="EF100" i="46"/>
  <c r="BQ100" i="46" s="1"/>
  <c r="EE100" i="46"/>
  <c r="ED100" i="46"/>
  <c r="BO100" i="44" s="1"/>
  <c r="EC100" i="46"/>
  <c r="BN100" i="44" s="1"/>
  <c r="EB100" i="46"/>
  <c r="BM100" i="44" s="1"/>
  <c r="EA100" i="46"/>
  <c r="BL100" i="44" s="1"/>
  <c r="DZ100" i="46"/>
  <c r="BK100" i="44" s="1"/>
  <c r="DY100" i="46"/>
  <c r="BJ100" i="44" s="1"/>
  <c r="DX100" i="46"/>
  <c r="DW100" i="46"/>
  <c r="DV100" i="46"/>
  <c r="BG100" i="46" s="1"/>
  <c r="DU100" i="46"/>
  <c r="BF100" i="46" s="1"/>
  <c r="DT100" i="46"/>
  <c r="BE100" i="46" s="1"/>
  <c r="DS100" i="46"/>
  <c r="DR100" i="46"/>
  <c r="BC100" i="46" s="1"/>
  <c r="DQ100" i="46"/>
  <c r="DP100" i="46"/>
  <c r="DO100" i="46"/>
  <c r="AZ100" i="46" s="1"/>
  <c r="DN100" i="46"/>
  <c r="AY100" i="46" s="1"/>
  <c r="DM100" i="46"/>
  <c r="AX100" i="46" s="1"/>
  <c r="DL100" i="46"/>
  <c r="DK100" i="46"/>
  <c r="DJ100" i="46"/>
  <c r="AU100" i="46" s="1"/>
  <c r="DI100" i="46"/>
  <c r="DH100" i="46"/>
  <c r="AS100" i="46" s="1"/>
  <c r="DG100" i="46"/>
  <c r="AR100" i="46" s="1"/>
  <c r="DF100" i="46"/>
  <c r="AQ100" i="46" s="1"/>
  <c r="DE100" i="46"/>
  <c r="AP100" i="46" s="1"/>
  <c r="DD100" i="46"/>
  <c r="DC100" i="46"/>
  <c r="DB100" i="46"/>
  <c r="DA100" i="46"/>
  <c r="AL100" i="46" s="1"/>
  <c r="CZ100" i="46"/>
  <c r="CY100" i="46"/>
  <c r="AJ100" i="46" s="1"/>
  <c r="CX100" i="46"/>
  <c r="CW100" i="46"/>
  <c r="AH100" i="46" s="1"/>
  <c r="CV100" i="46"/>
  <c r="AG100" i="46" s="1"/>
  <c r="CU100" i="46"/>
  <c r="CT100" i="46"/>
  <c r="AE100" i="46" s="1"/>
  <c r="CS100" i="46"/>
  <c r="AD100" i="46" s="1"/>
  <c r="CR100" i="46"/>
  <c r="CQ100" i="46"/>
  <c r="CP100" i="46"/>
  <c r="CO100" i="46"/>
  <c r="Z100" i="46" s="1"/>
  <c r="CN100" i="46"/>
  <c r="CM100" i="46"/>
  <c r="CL100" i="46"/>
  <c r="CK100" i="46"/>
  <c r="V100" i="46" s="1"/>
  <c r="CJ100" i="46"/>
  <c r="CI100" i="46"/>
  <c r="CH100" i="46"/>
  <c r="S100" i="46" s="1"/>
  <c r="CG100" i="46"/>
  <c r="R100" i="46" s="1"/>
  <c r="CF100" i="46"/>
  <c r="CE100" i="46"/>
  <c r="CD100" i="46"/>
  <c r="CC100" i="46"/>
  <c r="CB100" i="46"/>
  <c r="M100" i="46" s="1"/>
  <c r="CA100" i="46"/>
  <c r="L100" i="46" s="1"/>
  <c r="BZ100" i="46"/>
  <c r="BY100" i="46"/>
  <c r="J100" i="46" s="1"/>
  <c r="BX100" i="46"/>
  <c r="I100" i="46" s="1"/>
  <c r="BW100" i="46"/>
  <c r="BV100" i="46"/>
  <c r="G100" i="46" s="1"/>
  <c r="BU100" i="46"/>
  <c r="BT100" i="46"/>
  <c r="E100" i="46" s="1"/>
  <c r="BS100" i="46"/>
  <c r="D100" i="46" s="1"/>
  <c r="BO100" i="46"/>
  <c r="B100" i="46"/>
  <c r="B100" i="44" s="1"/>
  <c r="A100" i="46"/>
  <c r="A98" i="27" s="1"/>
  <c r="EF99" i="46"/>
  <c r="EE99" i="46"/>
  <c r="BP99" i="46" s="1"/>
  <c r="ED99" i="46"/>
  <c r="EC99" i="46"/>
  <c r="EB99" i="46"/>
  <c r="BM99" i="46" s="1"/>
  <c r="EA99" i="46"/>
  <c r="DZ99" i="46"/>
  <c r="DY99" i="46"/>
  <c r="DX99" i="46"/>
  <c r="BI99" i="46" s="1"/>
  <c r="DW99" i="46"/>
  <c r="BH99" i="46" s="1"/>
  <c r="DV99" i="46"/>
  <c r="DU99" i="46"/>
  <c r="DT99" i="46"/>
  <c r="BE99" i="46" s="1"/>
  <c r="DS99" i="46"/>
  <c r="DR99" i="46"/>
  <c r="BC99" i="46" s="1"/>
  <c r="DQ99" i="46"/>
  <c r="BB99" i="46" s="1"/>
  <c r="DP99" i="46"/>
  <c r="BA99" i="46" s="1"/>
  <c r="DO99" i="46"/>
  <c r="AZ99" i="46" s="1"/>
  <c r="DN99" i="46"/>
  <c r="AY99" i="46" s="1"/>
  <c r="DM99" i="46"/>
  <c r="DL99" i="46"/>
  <c r="DK99" i="46"/>
  <c r="AV99" i="46" s="1"/>
  <c r="DJ99" i="46"/>
  <c r="AU99" i="46" s="1"/>
  <c r="DI99" i="46"/>
  <c r="DH99" i="46"/>
  <c r="DG99" i="46"/>
  <c r="AR99" i="46" s="1"/>
  <c r="DF99" i="46"/>
  <c r="DE99" i="46"/>
  <c r="DD99" i="46"/>
  <c r="AO99" i="46" s="1"/>
  <c r="DC99" i="46"/>
  <c r="DB99" i="46"/>
  <c r="DA99" i="46"/>
  <c r="CZ99" i="46"/>
  <c r="CY99" i="46"/>
  <c r="AJ99" i="46" s="1"/>
  <c r="CX99" i="46"/>
  <c r="CW99" i="46"/>
  <c r="CV99" i="46"/>
  <c r="CU99" i="46"/>
  <c r="CT99" i="46"/>
  <c r="CS99" i="46"/>
  <c r="CR99" i="46"/>
  <c r="AC99" i="46" s="1"/>
  <c r="CQ99" i="46"/>
  <c r="AB99" i="46" s="1"/>
  <c r="CP99" i="46"/>
  <c r="AA99" i="46" s="1"/>
  <c r="CO99" i="46"/>
  <c r="CN99" i="46"/>
  <c r="Y99" i="46" s="1"/>
  <c r="CM99" i="46"/>
  <c r="CL99" i="46"/>
  <c r="CK99" i="46"/>
  <c r="CJ99" i="46"/>
  <c r="CI99" i="46"/>
  <c r="T99" i="46" s="1"/>
  <c r="CH99" i="46"/>
  <c r="CG99" i="46"/>
  <c r="CF99" i="46"/>
  <c r="CE99" i="46"/>
  <c r="P99" i="46" s="1"/>
  <c r="CD99" i="46"/>
  <c r="O99" i="46" s="1"/>
  <c r="CC99" i="46"/>
  <c r="N99" i="46" s="1"/>
  <c r="CB99" i="46"/>
  <c r="M99" i="46" s="1"/>
  <c r="CA99" i="46"/>
  <c r="L99" i="46" s="1"/>
  <c r="BZ99" i="46"/>
  <c r="BY99" i="46"/>
  <c r="BX99" i="46"/>
  <c r="I99" i="46" s="1"/>
  <c r="BW99" i="46"/>
  <c r="BV99" i="46"/>
  <c r="BU99" i="46"/>
  <c r="F99" i="46" s="1"/>
  <c r="BT99" i="46"/>
  <c r="BS99" i="46"/>
  <c r="D99" i="46" s="1"/>
  <c r="B99" i="46"/>
  <c r="B99" i="44" s="1"/>
  <c r="A99" i="46"/>
  <c r="A97" i="27" s="1"/>
  <c r="EF98" i="46"/>
  <c r="EE98" i="46"/>
  <c r="ED98" i="46"/>
  <c r="BO98" i="44" s="1"/>
  <c r="EC98" i="46"/>
  <c r="BN98" i="44" s="1"/>
  <c r="EB98" i="46"/>
  <c r="EA98" i="46"/>
  <c r="BL98" i="46" s="1"/>
  <c r="DZ98" i="46"/>
  <c r="DY98" i="46"/>
  <c r="DX98" i="46"/>
  <c r="BI98" i="46" s="1"/>
  <c r="DW98" i="46"/>
  <c r="BH98" i="46" s="1"/>
  <c r="DV98" i="46"/>
  <c r="DU98" i="46"/>
  <c r="DT98" i="46"/>
  <c r="DS98" i="46"/>
  <c r="BD98" i="46" s="1"/>
  <c r="DR98" i="46"/>
  <c r="BC98" i="46" s="1"/>
  <c r="DQ98" i="46"/>
  <c r="DP98" i="46"/>
  <c r="DO98" i="46"/>
  <c r="DN98" i="46"/>
  <c r="AY98" i="46" s="1"/>
  <c r="DM98" i="46"/>
  <c r="DL98" i="46"/>
  <c r="AW98" i="46" s="1"/>
  <c r="DK98" i="46"/>
  <c r="AV98" i="46" s="1"/>
  <c r="DJ98" i="46"/>
  <c r="AU98" i="46" s="1"/>
  <c r="DI98" i="46"/>
  <c r="DH98" i="46"/>
  <c r="AS98" i="46" s="1"/>
  <c r="DG98" i="46"/>
  <c r="AR98" i="46" s="1"/>
  <c r="DF98" i="46"/>
  <c r="AQ98" i="46" s="1"/>
  <c r="DE98" i="46"/>
  <c r="DD98" i="46"/>
  <c r="DC98" i="46"/>
  <c r="AN98" i="46" s="1"/>
  <c r="DB98" i="46"/>
  <c r="DA98" i="46"/>
  <c r="CZ98" i="46"/>
  <c r="CY98" i="46"/>
  <c r="CX98" i="46"/>
  <c r="AI98" i="46" s="1"/>
  <c r="CW98" i="46"/>
  <c r="AH98" i="46" s="1"/>
  <c r="CV98" i="46"/>
  <c r="AG98" i="46" s="1"/>
  <c r="CU98" i="46"/>
  <c r="AF98" i="46" s="1"/>
  <c r="CT98" i="46"/>
  <c r="CS98" i="46"/>
  <c r="CR98" i="46"/>
  <c r="AC98" i="46" s="1"/>
  <c r="CQ98" i="46"/>
  <c r="AB98" i="46" s="1"/>
  <c r="CP98" i="46"/>
  <c r="CO98" i="46"/>
  <c r="Z98" i="46" s="1"/>
  <c r="CN98" i="46"/>
  <c r="Y98" i="46" s="1"/>
  <c r="CM98" i="46"/>
  <c r="X98" i="46" s="1"/>
  <c r="CL98" i="46"/>
  <c r="CK98" i="46"/>
  <c r="CJ98" i="46"/>
  <c r="CI98" i="46"/>
  <c r="T98" i="46" s="1"/>
  <c r="CH98" i="46"/>
  <c r="CG98" i="46"/>
  <c r="R98" i="46" s="1"/>
  <c r="CF98" i="46"/>
  <c r="CE98" i="46"/>
  <c r="P98" i="46" s="1"/>
  <c r="CD98" i="46"/>
  <c r="O98" i="46" s="1"/>
  <c r="CC98" i="46"/>
  <c r="CB98" i="46"/>
  <c r="M98" i="46" s="1"/>
  <c r="CA98" i="46"/>
  <c r="L98" i="46" s="1"/>
  <c r="BZ98" i="46"/>
  <c r="K98" i="46" s="1"/>
  <c r="BY98" i="46"/>
  <c r="BX98" i="46"/>
  <c r="BW98" i="46"/>
  <c r="H98" i="46" s="1"/>
  <c r="BV98" i="46"/>
  <c r="G98" i="46" s="1"/>
  <c r="BU98" i="46"/>
  <c r="BT98" i="46"/>
  <c r="E98" i="46" s="1"/>
  <c r="BS98" i="46"/>
  <c r="BO98" i="46"/>
  <c r="B98" i="46"/>
  <c r="B98" i="44" s="1"/>
  <c r="A98" i="46"/>
  <c r="A96" i="27" s="1"/>
  <c r="EF97" i="46"/>
  <c r="BQ97" i="46" s="1"/>
  <c r="EE97" i="46"/>
  <c r="ED97" i="46"/>
  <c r="EC97" i="46"/>
  <c r="BN97" i="46" s="1"/>
  <c r="EB97" i="46"/>
  <c r="BM97" i="46" s="1"/>
  <c r="EA97" i="46"/>
  <c r="DZ97" i="46"/>
  <c r="BK97" i="46" s="1"/>
  <c r="DY97" i="46"/>
  <c r="BJ97" i="46" s="1"/>
  <c r="DX97" i="46"/>
  <c r="DW97" i="46"/>
  <c r="DV97" i="46"/>
  <c r="DU97" i="46"/>
  <c r="DT97" i="46"/>
  <c r="DS97" i="46"/>
  <c r="DR97" i="46"/>
  <c r="DQ97" i="46"/>
  <c r="BB97" i="46" s="1"/>
  <c r="DP97" i="46"/>
  <c r="DO97" i="46"/>
  <c r="DN97" i="46"/>
  <c r="AY97" i="44" s="1"/>
  <c r="DM97" i="46"/>
  <c r="AX97" i="44" s="1"/>
  <c r="DL97" i="46"/>
  <c r="AW97" i="46" s="1"/>
  <c r="DK97" i="46"/>
  <c r="AV97" i="46" s="1"/>
  <c r="DJ97" i="46"/>
  <c r="DI97" i="46"/>
  <c r="AT97" i="46" s="1"/>
  <c r="DH97" i="46"/>
  <c r="AS97" i="46" s="1"/>
  <c r="DG97" i="46"/>
  <c r="DF97" i="46"/>
  <c r="DE97" i="46"/>
  <c r="DD97" i="46"/>
  <c r="DC97" i="46"/>
  <c r="DB97" i="46"/>
  <c r="AM97" i="46" s="1"/>
  <c r="DA97" i="46"/>
  <c r="AL97" i="46" s="1"/>
  <c r="CZ97" i="46"/>
  <c r="CY97" i="46"/>
  <c r="CX97" i="46"/>
  <c r="AI97" i="46" s="1"/>
  <c r="CW97" i="46"/>
  <c r="AH97" i="46" s="1"/>
  <c r="CV97" i="46"/>
  <c r="CU97" i="46"/>
  <c r="CT97" i="46"/>
  <c r="CS97" i="46"/>
  <c r="AD97" i="46" s="1"/>
  <c r="CR97" i="46"/>
  <c r="CQ97" i="46"/>
  <c r="CP97" i="46"/>
  <c r="CO97" i="46"/>
  <c r="CN97" i="46"/>
  <c r="Y97" i="46" s="1"/>
  <c r="CM97" i="46"/>
  <c r="CL97" i="46"/>
  <c r="W97" i="46" s="1"/>
  <c r="CK97" i="46"/>
  <c r="V97" i="46" s="1"/>
  <c r="CJ97" i="46"/>
  <c r="CI97" i="46"/>
  <c r="CH97" i="46"/>
  <c r="S97" i="46" s="1"/>
  <c r="CG97" i="46"/>
  <c r="R97" i="46" s="1"/>
  <c r="CF97" i="46"/>
  <c r="Q97" i="46" s="1"/>
  <c r="CE97" i="46"/>
  <c r="CD97" i="46"/>
  <c r="O97" i="46" s="1"/>
  <c r="CC97" i="46"/>
  <c r="N97" i="46" s="1"/>
  <c r="CB97" i="46"/>
  <c r="CA97" i="46"/>
  <c r="BZ97" i="46"/>
  <c r="K97" i="46" s="1"/>
  <c r="BY97" i="46"/>
  <c r="BX97" i="46"/>
  <c r="BW97" i="46"/>
  <c r="H97" i="46" s="1"/>
  <c r="BV97" i="46"/>
  <c r="G97" i="46" s="1"/>
  <c r="BU97" i="46"/>
  <c r="F97" i="46" s="1"/>
  <c r="BT97" i="46"/>
  <c r="BS97" i="46"/>
  <c r="AY97" i="46"/>
  <c r="AX97" i="46"/>
  <c r="B97" i="46"/>
  <c r="B97" i="44" s="1"/>
  <c r="A97" i="46"/>
  <c r="A95" i="27" s="1"/>
  <c r="EF96" i="46"/>
  <c r="EE96" i="46"/>
  <c r="BP96" i="46" s="1"/>
  <c r="ED96" i="46"/>
  <c r="BO96" i="44" s="1"/>
  <c r="EC96" i="46"/>
  <c r="BN96" i="44" s="1"/>
  <c r="EB96" i="46"/>
  <c r="BM96" i="46" s="1"/>
  <c r="EA96" i="46"/>
  <c r="BL96" i="46" s="1"/>
  <c r="DZ96" i="46"/>
  <c r="DY96" i="46"/>
  <c r="BJ96" i="46" s="1"/>
  <c r="DX96" i="46"/>
  <c r="BI96" i="46" s="1"/>
  <c r="DW96" i="46"/>
  <c r="BH96" i="46" s="1"/>
  <c r="DV96" i="46"/>
  <c r="DU96" i="46"/>
  <c r="DT96" i="46"/>
  <c r="DS96" i="46"/>
  <c r="BD96" i="46" s="1"/>
  <c r="DR96" i="46"/>
  <c r="DQ96" i="46"/>
  <c r="DP96" i="46"/>
  <c r="BA96" i="46" s="1"/>
  <c r="DO96" i="46"/>
  <c r="AZ96" i="46" s="1"/>
  <c r="DN96" i="46"/>
  <c r="DM96" i="46"/>
  <c r="DL96" i="46"/>
  <c r="AW96" i="46" s="1"/>
  <c r="DK96" i="46"/>
  <c r="DJ96" i="46"/>
  <c r="DI96" i="46"/>
  <c r="AT96" i="46" s="1"/>
  <c r="DH96" i="46"/>
  <c r="AS96" i="46" s="1"/>
  <c r="DG96" i="46"/>
  <c r="AR96" i="46" s="1"/>
  <c r="DF96" i="46"/>
  <c r="DE96" i="46"/>
  <c r="DD96" i="46"/>
  <c r="AO96" i="46" s="1"/>
  <c r="DC96" i="46"/>
  <c r="AN96" i="46" s="1"/>
  <c r="DB96" i="46"/>
  <c r="AM96" i="46" s="1"/>
  <c r="DA96" i="46"/>
  <c r="CZ96" i="46"/>
  <c r="AK96" i="46" s="1"/>
  <c r="CY96" i="46"/>
  <c r="AJ96" i="46" s="1"/>
  <c r="CX96" i="46"/>
  <c r="CW96" i="46"/>
  <c r="CV96" i="46"/>
  <c r="AG96" i="46" s="1"/>
  <c r="CU96" i="46"/>
  <c r="AF96" i="46" s="1"/>
  <c r="CT96" i="46"/>
  <c r="AE96" i="46" s="1"/>
  <c r="CS96" i="46"/>
  <c r="CR96" i="46"/>
  <c r="CQ96" i="46"/>
  <c r="AB96" i="46" s="1"/>
  <c r="CP96" i="46"/>
  <c r="CO96" i="46"/>
  <c r="CN96" i="46"/>
  <c r="CM96" i="46"/>
  <c r="X96" i="46" s="1"/>
  <c r="CL96" i="46"/>
  <c r="W96" i="46" s="1"/>
  <c r="CK96" i="46"/>
  <c r="CJ96" i="46"/>
  <c r="U96" i="46" s="1"/>
  <c r="CI96" i="46"/>
  <c r="T96" i="46" s="1"/>
  <c r="CH96" i="46"/>
  <c r="S96" i="46" s="1"/>
  <c r="CG96" i="46"/>
  <c r="CF96" i="46"/>
  <c r="Q96" i="46" s="1"/>
  <c r="CE96" i="46"/>
  <c r="CD96" i="46"/>
  <c r="CC96" i="46"/>
  <c r="CB96" i="46"/>
  <c r="CA96" i="46"/>
  <c r="L96" i="46" s="1"/>
  <c r="BZ96" i="46"/>
  <c r="BY96" i="46"/>
  <c r="BX96" i="46"/>
  <c r="BW96" i="46"/>
  <c r="BV96" i="46"/>
  <c r="BU96" i="46"/>
  <c r="F96" i="46" s="1"/>
  <c r="BT96" i="46"/>
  <c r="E96" i="46" s="1"/>
  <c r="BS96" i="46"/>
  <c r="D96" i="46" s="1"/>
  <c r="B96" i="46"/>
  <c r="B96" i="44" s="1"/>
  <c r="A96" i="46"/>
  <c r="A94" i="27" s="1"/>
  <c r="EF95" i="46"/>
  <c r="BQ95" i="46" s="1"/>
  <c r="EE95" i="46"/>
  <c r="ED95" i="46"/>
  <c r="EC95" i="46"/>
  <c r="BN95" i="46" s="1"/>
  <c r="EB95" i="46"/>
  <c r="EA95" i="46"/>
  <c r="DZ95" i="46"/>
  <c r="BK95" i="46" s="1"/>
  <c r="DY95" i="46"/>
  <c r="DX95" i="46"/>
  <c r="DW95" i="46"/>
  <c r="DV95" i="46"/>
  <c r="DU95" i="46"/>
  <c r="BF95" i="46" s="1"/>
  <c r="DT95" i="46"/>
  <c r="BE95" i="46" s="1"/>
  <c r="DS95" i="46"/>
  <c r="DR95" i="46"/>
  <c r="BC95" i="46" s="1"/>
  <c r="DQ95" i="46"/>
  <c r="BB95" i="46" s="1"/>
  <c r="DP95" i="46"/>
  <c r="BA95" i="46" s="1"/>
  <c r="DO95" i="46"/>
  <c r="AZ95" i="46" s="1"/>
  <c r="DN95" i="46"/>
  <c r="DM95" i="46"/>
  <c r="AX95" i="46" s="1"/>
  <c r="DL95" i="46"/>
  <c r="DK95" i="46"/>
  <c r="DJ95" i="46"/>
  <c r="DI95" i="46"/>
  <c r="DH95" i="46"/>
  <c r="DG95" i="46"/>
  <c r="DF95" i="46"/>
  <c r="AQ95" i="46" s="1"/>
  <c r="DE95" i="46"/>
  <c r="AP95" i="46" s="1"/>
  <c r="DD95" i="46"/>
  <c r="DC95" i="46"/>
  <c r="DB95" i="46"/>
  <c r="DA95" i="46"/>
  <c r="AL95" i="46" s="1"/>
  <c r="CZ95" i="46"/>
  <c r="AK95" i="46" s="1"/>
  <c r="CY95" i="46"/>
  <c r="AJ95" i="46" s="1"/>
  <c r="CX95" i="46"/>
  <c r="AI95" i="46" s="1"/>
  <c r="CW95" i="46"/>
  <c r="AH95" i="46" s="1"/>
  <c r="CV95" i="46"/>
  <c r="CU95" i="46"/>
  <c r="CT95" i="46"/>
  <c r="AE95" i="46" s="1"/>
  <c r="CS95" i="46"/>
  <c r="AD95" i="46" s="1"/>
  <c r="CR95" i="46"/>
  <c r="CQ95" i="46"/>
  <c r="CP95" i="46"/>
  <c r="AA95" i="46" s="1"/>
  <c r="CO95" i="46"/>
  <c r="Z95" i="46" s="1"/>
  <c r="CN95" i="46"/>
  <c r="CM95" i="46"/>
  <c r="CL95" i="46"/>
  <c r="W95" i="46" s="1"/>
  <c r="CK95" i="46"/>
  <c r="V95" i="46" s="1"/>
  <c r="CJ95" i="46"/>
  <c r="U95" i="46" s="1"/>
  <c r="CI95" i="46"/>
  <c r="T95" i="46" s="1"/>
  <c r="CH95" i="46"/>
  <c r="S95" i="46" s="1"/>
  <c r="CG95" i="46"/>
  <c r="R95" i="46" s="1"/>
  <c r="CF95" i="46"/>
  <c r="CE95" i="46"/>
  <c r="CD95" i="46"/>
  <c r="CC95" i="46"/>
  <c r="CB95" i="46"/>
  <c r="CA95" i="46"/>
  <c r="BZ95" i="46"/>
  <c r="BY95" i="46"/>
  <c r="J95" i="46" s="1"/>
  <c r="BX95" i="46"/>
  <c r="BW95" i="46"/>
  <c r="BV95" i="46"/>
  <c r="G95" i="46" s="1"/>
  <c r="BU95" i="46"/>
  <c r="BT95" i="46"/>
  <c r="BS95" i="46"/>
  <c r="B95" i="46"/>
  <c r="B95" i="44" s="1"/>
  <c r="A95" i="46"/>
  <c r="A93" i="27" s="1"/>
  <c r="EF94" i="46"/>
  <c r="EE94" i="46"/>
  <c r="ED94" i="46"/>
  <c r="EC94" i="46"/>
  <c r="BN94" i="46" s="1"/>
  <c r="EB94" i="46"/>
  <c r="EA94" i="46"/>
  <c r="BL94" i="46" s="1"/>
  <c r="DZ94" i="46"/>
  <c r="BK94" i="46" s="1"/>
  <c r="DY94" i="46"/>
  <c r="BJ94" i="46" s="1"/>
  <c r="DX94" i="46"/>
  <c r="BI94" i="46" s="1"/>
  <c r="DW94" i="46"/>
  <c r="DV94" i="46"/>
  <c r="BG94" i="46" s="1"/>
  <c r="DU94" i="46"/>
  <c r="BF94" i="46" s="1"/>
  <c r="DT94" i="46"/>
  <c r="BE94" i="46" s="1"/>
  <c r="DS94" i="46"/>
  <c r="DR94" i="46"/>
  <c r="BC94" i="46" s="1"/>
  <c r="DQ94" i="46"/>
  <c r="BB94" i="46" s="1"/>
  <c r="DP94" i="46"/>
  <c r="DO94" i="46"/>
  <c r="DN94" i="46"/>
  <c r="DM94" i="46"/>
  <c r="DL94" i="46"/>
  <c r="AW94" i="46" s="1"/>
  <c r="DK94" i="46"/>
  <c r="DJ94" i="46"/>
  <c r="AU94" i="46" s="1"/>
  <c r="DI94" i="46"/>
  <c r="AT94" i="46" s="1"/>
  <c r="DH94" i="46"/>
  <c r="DG94" i="46"/>
  <c r="DF94" i="46"/>
  <c r="AQ94" i="46" s="1"/>
  <c r="DE94" i="46"/>
  <c r="AP94" i="46" s="1"/>
  <c r="DD94" i="46"/>
  <c r="DC94" i="46"/>
  <c r="AN94" i="46" s="1"/>
  <c r="DB94" i="46"/>
  <c r="AM94" i="46" s="1"/>
  <c r="DA94" i="46"/>
  <c r="AL94" i="46" s="1"/>
  <c r="CZ94" i="46"/>
  <c r="CY94" i="46"/>
  <c r="CX94" i="46"/>
  <c r="CW94" i="46"/>
  <c r="CV94" i="46"/>
  <c r="AG94" i="46" s="1"/>
  <c r="CU94" i="46"/>
  <c r="CT94" i="46"/>
  <c r="CS94" i="46"/>
  <c r="AD94" i="46" s="1"/>
  <c r="CR94" i="46"/>
  <c r="CQ94" i="46"/>
  <c r="CP94" i="46"/>
  <c r="CO94" i="46"/>
  <c r="Z94" i="46" s="1"/>
  <c r="CN94" i="46"/>
  <c r="CM94" i="46"/>
  <c r="CL94" i="46"/>
  <c r="CK94" i="46"/>
  <c r="V94" i="46" s="1"/>
  <c r="CJ94" i="46"/>
  <c r="CI94" i="46"/>
  <c r="CH94" i="46"/>
  <c r="CG94" i="46"/>
  <c r="CF94" i="46"/>
  <c r="Q94" i="46" s="1"/>
  <c r="CE94" i="46"/>
  <c r="CD94" i="46"/>
  <c r="CC94" i="46"/>
  <c r="N94" i="46" s="1"/>
  <c r="CB94" i="46"/>
  <c r="M94" i="46" s="1"/>
  <c r="CA94" i="46"/>
  <c r="BZ94" i="46"/>
  <c r="BY94" i="46"/>
  <c r="J94" i="46" s="1"/>
  <c r="BX94" i="46"/>
  <c r="BW94" i="46"/>
  <c r="H94" i="46" s="1"/>
  <c r="BV94" i="46"/>
  <c r="G94" i="46" s="1"/>
  <c r="BU94" i="46"/>
  <c r="F94" i="46" s="1"/>
  <c r="BT94" i="46"/>
  <c r="BS94" i="46"/>
  <c r="B94" i="46"/>
  <c r="B94" i="44" s="1"/>
  <c r="A94" i="46"/>
  <c r="C94" i="46" s="1"/>
  <c r="C94" i="44" s="1"/>
  <c r="EF93" i="46"/>
  <c r="EE93" i="46"/>
  <c r="ED93" i="46"/>
  <c r="BO93" i="44" s="1"/>
  <c r="EC93" i="46"/>
  <c r="BN93" i="46" s="1"/>
  <c r="EB93" i="46"/>
  <c r="EA93" i="46"/>
  <c r="DZ93" i="46"/>
  <c r="DY93" i="46"/>
  <c r="BJ93" i="46" s="1"/>
  <c r="DX93" i="46"/>
  <c r="DW93" i="46"/>
  <c r="BH93" i="46" s="1"/>
  <c r="DV93" i="46"/>
  <c r="DU93" i="46"/>
  <c r="BF93" i="46" s="1"/>
  <c r="DT93" i="46"/>
  <c r="BE93" i="46" s="1"/>
  <c r="DS93" i="46"/>
  <c r="DR93" i="46"/>
  <c r="BC93" i="46" s="1"/>
  <c r="DQ93" i="46"/>
  <c r="BB93" i="46" s="1"/>
  <c r="DP93" i="46"/>
  <c r="DO93" i="46"/>
  <c r="DN93" i="46"/>
  <c r="DM93" i="46"/>
  <c r="AX93" i="46" s="1"/>
  <c r="DL93" i="46"/>
  <c r="DK93" i="46"/>
  <c r="DJ93" i="46"/>
  <c r="AU93" i="46" s="1"/>
  <c r="DI93" i="46"/>
  <c r="DH93" i="46"/>
  <c r="DG93" i="46"/>
  <c r="DF93" i="46"/>
  <c r="AQ93" i="46" s="1"/>
  <c r="DE93" i="46"/>
  <c r="AP93" i="46" s="1"/>
  <c r="DD93" i="46"/>
  <c r="DC93" i="46"/>
  <c r="DB93" i="46"/>
  <c r="DA93" i="46"/>
  <c r="CZ93" i="46"/>
  <c r="CY93" i="46"/>
  <c r="AJ93" i="46" s="1"/>
  <c r="CX93" i="46"/>
  <c r="CW93" i="46"/>
  <c r="AH93" i="46" s="1"/>
  <c r="CV93" i="46"/>
  <c r="AG93" i="46" s="1"/>
  <c r="CU93" i="46"/>
  <c r="CT93" i="46"/>
  <c r="CS93" i="46"/>
  <c r="CR93" i="46"/>
  <c r="CQ93" i="46"/>
  <c r="CP93" i="46"/>
  <c r="AA93" i="46" s="1"/>
  <c r="CO93" i="46"/>
  <c r="Z93" i="46" s="1"/>
  <c r="CN93" i="46"/>
  <c r="CM93" i="46"/>
  <c r="CL93" i="46"/>
  <c r="CK93" i="46"/>
  <c r="V93" i="46" s="1"/>
  <c r="CJ93" i="46"/>
  <c r="CI93" i="46"/>
  <c r="T93" i="46" s="1"/>
  <c r="CH93" i="46"/>
  <c r="S93" i="46" s="1"/>
  <c r="CG93" i="46"/>
  <c r="R93" i="46" s="1"/>
  <c r="CF93" i="46"/>
  <c r="CE93" i="46"/>
  <c r="CD93" i="46"/>
  <c r="O93" i="46" s="1"/>
  <c r="CC93" i="46"/>
  <c r="CB93" i="46"/>
  <c r="CA93" i="46"/>
  <c r="BZ93" i="46"/>
  <c r="K93" i="46" s="1"/>
  <c r="BY93" i="46"/>
  <c r="J93" i="46" s="1"/>
  <c r="BX93" i="46"/>
  <c r="BW93" i="46"/>
  <c r="BV93" i="46"/>
  <c r="G93" i="46" s="1"/>
  <c r="BU93" i="46"/>
  <c r="F93" i="46" s="1"/>
  <c r="BT93" i="46"/>
  <c r="E93" i="46" s="1"/>
  <c r="BS93" i="46"/>
  <c r="D93" i="46" s="1"/>
  <c r="BO93" i="46"/>
  <c r="B93" i="46"/>
  <c r="B93" i="44" s="1"/>
  <c r="A93" i="46"/>
  <c r="A91" i="27" s="1"/>
  <c r="EF92" i="46"/>
  <c r="BQ92" i="46" s="1"/>
  <c r="EE92" i="46"/>
  <c r="ED92" i="46"/>
  <c r="BO92" i="44" s="1"/>
  <c r="EC92" i="46"/>
  <c r="BN92" i="44" s="1"/>
  <c r="EB92" i="46"/>
  <c r="EA92" i="46"/>
  <c r="DZ92" i="46"/>
  <c r="BK92" i="46" s="1"/>
  <c r="DY92" i="46"/>
  <c r="DX92" i="46"/>
  <c r="DW92" i="46"/>
  <c r="BH92" i="46" s="1"/>
  <c r="DV92" i="46"/>
  <c r="DU92" i="46"/>
  <c r="DT92" i="46"/>
  <c r="DS92" i="46"/>
  <c r="DR92" i="46"/>
  <c r="BC92" i="46" s="1"/>
  <c r="DQ92" i="46"/>
  <c r="DP92" i="46"/>
  <c r="BA92" i="46" s="1"/>
  <c r="DO92" i="46"/>
  <c r="DN92" i="46"/>
  <c r="DM92" i="46"/>
  <c r="DL92" i="46"/>
  <c r="DK92" i="46"/>
  <c r="DJ92" i="46"/>
  <c r="AU92" i="46" s="1"/>
  <c r="DI92" i="46"/>
  <c r="DH92" i="46"/>
  <c r="AS92" i="46" s="1"/>
  <c r="DG92" i="46"/>
  <c r="AR92" i="46" s="1"/>
  <c r="DF92" i="46"/>
  <c r="DE92" i="46"/>
  <c r="DD92" i="46"/>
  <c r="DC92" i="46"/>
  <c r="DB92" i="46"/>
  <c r="AM92" i="46" s="1"/>
  <c r="DA92" i="46"/>
  <c r="CZ92" i="46"/>
  <c r="AK92" i="46" s="1"/>
  <c r="CY92" i="46"/>
  <c r="AJ92" i="46" s="1"/>
  <c r="CX92" i="46"/>
  <c r="AI92" i="46" s="1"/>
  <c r="CW92" i="46"/>
  <c r="CV92" i="46"/>
  <c r="CU92" i="46"/>
  <c r="CT92" i="46"/>
  <c r="AE92" i="46" s="1"/>
  <c r="CS92" i="46"/>
  <c r="AD92" i="46" s="1"/>
  <c r="CR92" i="46"/>
  <c r="CQ92" i="46"/>
  <c r="AB92" i="46" s="1"/>
  <c r="CP92" i="46"/>
  <c r="CO92" i="46"/>
  <c r="CN92" i="46"/>
  <c r="Y92" i="46" s="1"/>
  <c r="CM92" i="46"/>
  <c r="CL92" i="46"/>
  <c r="W92" i="46" s="1"/>
  <c r="CK92" i="46"/>
  <c r="CJ92" i="46"/>
  <c r="U92" i="46" s="1"/>
  <c r="CI92" i="46"/>
  <c r="T92" i="46" s="1"/>
  <c r="CH92" i="46"/>
  <c r="S92" i="46" s="1"/>
  <c r="CG92" i="46"/>
  <c r="R92" i="46" s="1"/>
  <c r="CF92" i="46"/>
  <c r="Q92" i="46" s="1"/>
  <c r="CE92" i="46"/>
  <c r="CD92" i="46"/>
  <c r="O92" i="46" s="1"/>
  <c r="CC92" i="46"/>
  <c r="CB92" i="46"/>
  <c r="M92" i="46" s="1"/>
  <c r="CA92" i="46"/>
  <c r="BZ92" i="46"/>
  <c r="K92" i="46" s="1"/>
  <c r="BY92" i="46"/>
  <c r="BX92" i="46"/>
  <c r="I92" i="46" s="1"/>
  <c r="BW92" i="46"/>
  <c r="BV92" i="46"/>
  <c r="G92" i="46" s="1"/>
  <c r="BU92" i="46"/>
  <c r="BT92" i="46"/>
  <c r="BS92" i="46"/>
  <c r="D92" i="46" s="1"/>
  <c r="BO92" i="46"/>
  <c r="B92" i="46"/>
  <c r="B92" i="44" s="1"/>
  <c r="A92" i="46"/>
  <c r="A90" i="27" s="1"/>
  <c r="EF91" i="46"/>
  <c r="BQ91" i="46" s="1"/>
  <c r="EE91" i="46"/>
  <c r="ED91" i="46"/>
  <c r="BO91" i="44" s="1"/>
  <c r="EC91" i="46"/>
  <c r="EB91" i="46"/>
  <c r="EA91" i="46"/>
  <c r="DZ91" i="46"/>
  <c r="BK91" i="46" s="1"/>
  <c r="DY91" i="46"/>
  <c r="DX91" i="46"/>
  <c r="BI91" i="46" s="1"/>
  <c r="DW91" i="46"/>
  <c r="BH91" i="46" s="1"/>
  <c r="DV91" i="46"/>
  <c r="DU91" i="46"/>
  <c r="BF91" i="46" s="1"/>
  <c r="DT91" i="46"/>
  <c r="DS91" i="46"/>
  <c r="DR91" i="46"/>
  <c r="DQ91" i="46"/>
  <c r="DP91" i="46"/>
  <c r="BA91" i="46" s="1"/>
  <c r="DO91" i="46"/>
  <c r="DN91" i="46"/>
  <c r="DM91" i="46"/>
  <c r="AX91" i="46" s="1"/>
  <c r="DL91" i="46"/>
  <c r="AW91" i="46" s="1"/>
  <c r="DK91" i="46"/>
  <c r="AV91" i="46" s="1"/>
  <c r="DJ91" i="46"/>
  <c r="AU91" i="46" s="1"/>
  <c r="DI91" i="46"/>
  <c r="AT91" i="46" s="1"/>
  <c r="DH91" i="46"/>
  <c r="AS91" i="46" s="1"/>
  <c r="DG91" i="46"/>
  <c r="DF91" i="46"/>
  <c r="DE91" i="46"/>
  <c r="DD91" i="46"/>
  <c r="AO91" i="46" s="1"/>
  <c r="DC91" i="46"/>
  <c r="AN91" i="46" s="1"/>
  <c r="DB91" i="46"/>
  <c r="AM91" i="46" s="1"/>
  <c r="DA91" i="46"/>
  <c r="CZ91" i="46"/>
  <c r="AK91" i="46" s="1"/>
  <c r="CY91" i="46"/>
  <c r="CX91" i="46"/>
  <c r="CW91" i="46"/>
  <c r="AH91" i="46" s="1"/>
  <c r="CV91" i="46"/>
  <c r="CU91" i="46"/>
  <c r="AF91" i="46" s="1"/>
  <c r="CT91" i="46"/>
  <c r="AE91" i="46" s="1"/>
  <c r="CS91" i="46"/>
  <c r="CR91" i="46"/>
  <c r="AC91" i="46" s="1"/>
  <c r="CQ91" i="46"/>
  <c r="CP91" i="46"/>
  <c r="CO91" i="46"/>
  <c r="CN91" i="46"/>
  <c r="Y91" i="46" s="1"/>
  <c r="CM91" i="46"/>
  <c r="X91" i="46" s="1"/>
  <c r="CL91" i="46"/>
  <c r="CK91" i="46"/>
  <c r="V91" i="46" s="1"/>
  <c r="CJ91" i="46"/>
  <c r="U91" i="46" s="1"/>
  <c r="CI91" i="46"/>
  <c r="CH91" i="46"/>
  <c r="CG91" i="46"/>
  <c r="CF91" i="46"/>
  <c r="Q91" i="46" s="1"/>
  <c r="CE91" i="46"/>
  <c r="P91" i="46" s="1"/>
  <c r="CD91" i="46"/>
  <c r="O91" i="46" s="1"/>
  <c r="CC91" i="46"/>
  <c r="N91" i="46" s="1"/>
  <c r="CB91" i="46"/>
  <c r="M91" i="46" s="1"/>
  <c r="CA91" i="46"/>
  <c r="BZ91" i="46"/>
  <c r="BY91" i="46"/>
  <c r="J91" i="46" s="1"/>
  <c r="BX91" i="46"/>
  <c r="I91" i="46" s="1"/>
  <c r="BW91" i="46"/>
  <c r="H91" i="46" s="1"/>
  <c r="BV91" i="46"/>
  <c r="BU91" i="46"/>
  <c r="BT91" i="46"/>
  <c r="E91" i="46" s="1"/>
  <c r="BS91" i="46"/>
  <c r="BO91" i="46"/>
  <c r="B91" i="46"/>
  <c r="B91" i="44" s="1"/>
  <c r="A91" i="46"/>
  <c r="A89" i="27" s="1"/>
  <c r="EF90" i="46"/>
  <c r="EE90" i="46"/>
  <c r="ED90" i="46"/>
  <c r="EC90" i="46"/>
  <c r="BN90" i="46" s="1"/>
  <c r="EB90" i="46"/>
  <c r="EA90" i="46"/>
  <c r="DZ90" i="46"/>
  <c r="DY90" i="46"/>
  <c r="BJ90" i="46" s="1"/>
  <c r="DX90" i="46"/>
  <c r="BI90" i="46" s="1"/>
  <c r="DW90" i="46"/>
  <c r="DV90" i="46"/>
  <c r="DU90" i="46"/>
  <c r="BF90" i="46" s="1"/>
  <c r="DT90" i="46"/>
  <c r="DS90" i="46"/>
  <c r="BD90" i="46" s="1"/>
  <c r="DR90" i="46"/>
  <c r="DQ90" i="46"/>
  <c r="DP90" i="46"/>
  <c r="DO90" i="46"/>
  <c r="AZ90" i="46" s="1"/>
  <c r="DN90" i="46"/>
  <c r="DM90" i="46"/>
  <c r="AX90" i="46" s="1"/>
  <c r="DL90" i="46"/>
  <c r="AW90" i="46" s="1"/>
  <c r="DK90" i="46"/>
  <c r="DJ90" i="46"/>
  <c r="AU90" i="46" s="1"/>
  <c r="DI90" i="46"/>
  <c r="DH90" i="46"/>
  <c r="AS90" i="46" s="1"/>
  <c r="DG90" i="46"/>
  <c r="DF90" i="46"/>
  <c r="DE90" i="46"/>
  <c r="AP90" i="46" s="1"/>
  <c r="DD90" i="46"/>
  <c r="DC90" i="46"/>
  <c r="AN90" i="46" s="1"/>
  <c r="DB90" i="46"/>
  <c r="DA90" i="46"/>
  <c r="AL90" i="46" s="1"/>
  <c r="CZ90" i="46"/>
  <c r="CY90" i="46"/>
  <c r="AJ90" i="46" s="1"/>
  <c r="CX90" i="46"/>
  <c r="CW90" i="46"/>
  <c r="AH90" i="46" s="1"/>
  <c r="CV90" i="46"/>
  <c r="CU90" i="46"/>
  <c r="AF90" i="46" s="1"/>
  <c r="CT90" i="46"/>
  <c r="CS90" i="46"/>
  <c r="AD90" i="46" s="1"/>
  <c r="CR90" i="46"/>
  <c r="AC90" i="46" s="1"/>
  <c r="CQ90" i="46"/>
  <c r="AB90" i="46" s="1"/>
  <c r="CP90" i="46"/>
  <c r="AA90" i="44" s="1"/>
  <c r="CO90" i="46"/>
  <c r="Z90" i="46" s="1"/>
  <c r="CN90" i="46"/>
  <c r="CM90" i="46"/>
  <c r="CL90" i="46"/>
  <c r="CK90" i="46"/>
  <c r="CJ90" i="46"/>
  <c r="U90" i="46" s="1"/>
  <c r="CI90" i="46"/>
  <c r="CH90" i="46"/>
  <c r="CG90" i="46"/>
  <c r="R90" i="46" s="1"/>
  <c r="CF90" i="46"/>
  <c r="Q90" i="46" s="1"/>
  <c r="CE90" i="46"/>
  <c r="CD90" i="46"/>
  <c r="CC90" i="46"/>
  <c r="N90" i="46" s="1"/>
  <c r="CB90" i="46"/>
  <c r="M90" i="46" s="1"/>
  <c r="CA90" i="46"/>
  <c r="L90" i="46" s="1"/>
  <c r="BZ90" i="46"/>
  <c r="BY90" i="46"/>
  <c r="J90" i="46" s="1"/>
  <c r="BX90" i="46"/>
  <c r="BW90" i="46"/>
  <c r="BV90" i="46"/>
  <c r="G90" i="46" s="1"/>
  <c r="BU90" i="46"/>
  <c r="F90" i="46" s="1"/>
  <c r="BT90" i="46"/>
  <c r="BS90" i="46"/>
  <c r="B90" i="46"/>
  <c r="B90" i="44" s="1"/>
  <c r="A90" i="46"/>
  <c r="A90" i="44" s="1"/>
  <c r="EF89" i="46"/>
  <c r="EE89" i="46"/>
  <c r="ED89" i="46"/>
  <c r="EC89" i="46"/>
  <c r="EB89" i="46"/>
  <c r="BM89" i="46" s="1"/>
  <c r="EA89" i="46"/>
  <c r="BL89" i="46" s="1"/>
  <c r="DZ89" i="46"/>
  <c r="BK89" i="46" s="1"/>
  <c r="DY89" i="46"/>
  <c r="BJ89" i="46" s="1"/>
  <c r="DX89" i="46"/>
  <c r="DW89" i="46"/>
  <c r="DV89" i="46"/>
  <c r="BG89" i="46" s="1"/>
  <c r="DU89" i="46"/>
  <c r="BF89" i="46" s="1"/>
  <c r="DT89" i="46"/>
  <c r="DS89" i="46"/>
  <c r="DR89" i="46"/>
  <c r="BC89" i="46" s="1"/>
  <c r="DQ89" i="46"/>
  <c r="DP89" i="46"/>
  <c r="DO89" i="46"/>
  <c r="DN89" i="46"/>
  <c r="AY89" i="46" s="1"/>
  <c r="DM89" i="46"/>
  <c r="DL89" i="46"/>
  <c r="AW89" i="46" s="1"/>
  <c r="DK89" i="46"/>
  <c r="DJ89" i="46"/>
  <c r="AU89" i="46" s="1"/>
  <c r="DI89" i="46"/>
  <c r="DH89" i="46"/>
  <c r="DG89" i="46"/>
  <c r="AR89" i="46" s="1"/>
  <c r="DF89" i="46"/>
  <c r="DE89" i="46"/>
  <c r="AP89" i="46" s="1"/>
  <c r="DD89" i="46"/>
  <c r="DC89" i="46"/>
  <c r="AN89" i="46" s="1"/>
  <c r="DB89" i="46"/>
  <c r="AM89" i="46" s="1"/>
  <c r="DA89" i="46"/>
  <c r="CZ89" i="46"/>
  <c r="CY89" i="46"/>
  <c r="AJ89" i="46" s="1"/>
  <c r="CX89" i="46"/>
  <c r="AI89" i="46" s="1"/>
  <c r="CW89" i="46"/>
  <c r="CV89" i="46"/>
  <c r="AG89" i="46" s="1"/>
  <c r="CU89" i="46"/>
  <c r="CT89" i="46"/>
  <c r="AE89" i="46" s="1"/>
  <c r="CS89" i="46"/>
  <c r="AD89" i="46" s="1"/>
  <c r="CR89" i="46"/>
  <c r="CQ89" i="46"/>
  <c r="AB89" i="46" s="1"/>
  <c r="CP89" i="46"/>
  <c r="AA89" i="46" s="1"/>
  <c r="CO89" i="46"/>
  <c r="Z89" i="46" s="1"/>
  <c r="CN89" i="46"/>
  <c r="Y89" i="46" s="1"/>
  <c r="CM89" i="46"/>
  <c r="X89" i="46" s="1"/>
  <c r="CL89" i="46"/>
  <c r="W89" i="46" s="1"/>
  <c r="CK89" i="46"/>
  <c r="CJ89" i="46"/>
  <c r="CI89" i="46"/>
  <c r="CH89" i="46"/>
  <c r="CG89" i="46"/>
  <c r="CF89" i="46"/>
  <c r="CE89" i="46"/>
  <c r="CD89" i="46"/>
  <c r="O89" i="46" s="1"/>
  <c r="CC89" i="46"/>
  <c r="CB89" i="46"/>
  <c r="CA89" i="46"/>
  <c r="L89" i="46" s="1"/>
  <c r="BZ89" i="46"/>
  <c r="BY89" i="46"/>
  <c r="J89" i="46" s="1"/>
  <c r="BX89" i="46"/>
  <c r="BW89" i="46"/>
  <c r="H89" i="46" s="1"/>
  <c r="BV89" i="46"/>
  <c r="G89" i="46" s="1"/>
  <c r="BU89" i="46"/>
  <c r="BT89" i="46"/>
  <c r="BS89" i="46"/>
  <c r="B89" i="46"/>
  <c r="B89" i="44" s="1"/>
  <c r="A89" i="46"/>
  <c r="EF88" i="46"/>
  <c r="EE88" i="46"/>
  <c r="BP88" i="46" s="1"/>
  <c r="ED88" i="46"/>
  <c r="BO88" i="46" s="1"/>
  <c r="EC88" i="46"/>
  <c r="BN88" i="46" s="1"/>
  <c r="EB88" i="46"/>
  <c r="EA88" i="46"/>
  <c r="BL88" i="46" s="1"/>
  <c r="DZ88" i="46"/>
  <c r="BK88" i="46" s="1"/>
  <c r="DY88" i="46"/>
  <c r="DX88" i="46"/>
  <c r="BI88" i="46" s="1"/>
  <c r="DW88" i="46"/>
  <c r="DV88" i="46"/>
  <c r="BG88" i="46" s="1"/>
  <c r="DU88" i="46"/>
  <c r="DT88" i="46"/>
  <c r="DS88" i="46"/>
  <c r="DR88" i="46"/>
  <c r="BC88" i="46" s="1"/>
  <c r="DQ88" i="46"/>
  <c r="BB88" i="46" s="1"/>
  <c r="DP88" i="46"/>
  <c r="DO88" i="46"/>
  <c r="AZ88" i="46" s="1"/>
  <c r="DN88" i="46"/>
  <c r="AY88" i="46" s="1"/>
  <c r="DM88" i="46"/>
  <c r="DL88" i="46"/>
  <c r="DK88" i="46"/>
  <c r="AV88" i="46" s="1"/>
  <c r="DJ88" i="46"/>
  <c r="DI88" i="46"/>
  <c r="DH88" i="46"/>
  <c r="AS88" i="46" s="1"/>
  <c r="DG88" i="46"/>
  <c r="AR88" i="46" s="1"/>
  <c r="DF88" i="46"/>
  <c r="AQ88" i="46" s="1"/>
  <c r="DE88" i="46"/>
  <c r="DD88" i="46"/>
  <c r="DC88" i="46"/>
  <c r="DB88" i="46"/>
  <c r="AM88" i="46" s="1"/>
  <c r="DA88" i="46"/>
  <c r="CZ88" i="46"/>
  <c r="CY88" i="46"/>
  <c r="CX88" i="46"/>
  <c r="AI88" i="46" s="1"/>
  <c r="CW88" i="46"/>
  <c r="AH88" i="46" s="1"/>
  <c r="CV88" i="46"/>
  <c r="CU88" i="46"/>
  <c r="AF88" i="46" s="1"/>
  <c r="CT88" i="46"/>
  <c r="CS88" i="46"/>
  <c r="CR88" i="46"/>
  <c r="AC88" i="46" s="1"/>
  <c r="CQ88" i="46"/>
  <c r="CP88" i="46"/>
  <c r="AA88" i="46" s="1"/>
  <c r="CO88" i="46"/>
  <c r="CN88" i="46"/>
  <c r="CM88" i="46"/>
  <c r="CL88" i="46"/>
  <c r="CK88" i="46"/>
  <c r="V88" i="46" s="1"/>
  <c r="CJ88" i="46"/>
  <c r="U88" i="46" s="1"/>
  <c r="CI88" i="46"/>
  <c r="CH88" i="46"/>
  <c r="S88" i="46" s="1"/>
  <c r="CG88" i="46"/>
  <c r="CF88" i="46"/>
  <c r="CE88" i="46"/>
  <c r="CD88" i="46"/>
  <c r="CC88" i="46"/>
  <c r="N88" i="46" s="1"/>
  <c r="CB88" i="46"/>
  <c r="CA88" i="46"/>
  <c r="L88" i="46" s="1"/>
  <c r="BZ88" i="46"/>
  <c r="K88" i="46" s="1"/>
  <c r="BY88" i="46"/>
  <c r="J88" i="46" s="1"/>
  <c r="BX88" i="46"/>
  <c r="BW88" i="46"/>
  <c r="BV88" i="46"/>
  <c r="G88" i="46" s="1"/>
  <c r="BU88" i="46"/>
  <c r="BT88" i="46"/>
  <c r="BS88" i="46"/>
  <c r="B88" i="46"/>
  <c r="B88" i="44" s="1"/>
  <c r="A88" i="46"/>
  <c r="C88" i="46" s="1"/>
  <c r="C88" i="44" s="1"/>
  <c r="EF87" i="46"/>
  <c r="BQ87" i="46" s="1"/>
  <c r="EE87" i="46"/>
  <c r="BP87" i="46" s="1"/>
  <c r="ED87" i="46"/>
  <c r="BO87" i="44" s="1"/>
  <c r="EC87" i="46"/>
  <c r="EB87" i="46"/>
  <c r="BM87" i="46" s="1"/>
  <c r="EA87" i="46"/>
  <c r="BL87" i="46" s="1"/>
  <c r="DZ87" i="46"/>
  <c r="BK87" i="46" s="1"/>
  <c r="DY87" i="46"/>
  <c r="DX87" i="46"/>
  <c r="DW87" i="46"/>
  <c r="BH87" i="46" s="1"/>
  <c r="DV87" i="46"/>
  <c r="DU87" i="46"/>
  <c r="BF87" i="46" s="1"/>
  <c r="DT87" i="46"/>
  <c r="DS87" i="46"/>
  <c r="BD87" i="46" s="1"/>
  <c r="DR87" i="46"/>
  <c r="BC87" i="46" s="1"/>
  <c r="DQ87" i="46"/>
  <c r="DP87" i="46"/>
  <c r="BA87" i="46" s="1"/>
  <c r="DO87" i="46"/>
  <c r="AZ87" i="46" s="1"/>
  <c r="DN87" i="46"/>
  <c r="DM87" i="46"/>
  <c r="AX87" i="46" s="1"/>
  <c r="DL87" i="46"/>
  <c r="DK87" i="46"/>
  <c r="AV87" i="46" s="1"/>
  <c r="DJ87" i="46"/>
  <c r="AU87" i="46" s="1"/>
  <c r="DI87" i="46"/>
  <c r="DH87" i="46"/>
  <c r="DG87" i="46"/>
  <c r="DF87" i="46"/>
  <c r="AQ87" i="46" s="1"/>
  <c r="DE87" i="46"/>
  <c r="AP87" i="46" s="1"/>
  <c r="DD87" i="46"/>
  <c r="AO87" i="46" s="1"/>
  <c r="DC87" i="46"/>
  <c r="AN87" i="46" s="1"/>
  <c r="DB87" i="46"/>
  <c r="AM87" i="46" s="1"/>
  <c r="DA87" i="46"/>
  <c r="CZ87" i="46"/>
  <c r="AK87" i="46" s="1"/>
  <c r="CY87" i="46"/>
  <c r="CX87" i="46"/>
  <c r="CW87" i="46"/>
  <c r="CV87" i="46"/>
  <c r="CU87" i="46"/>
  <c r="AF87" i="46" s="1"/>
  <c r="CT87" i="46"/>
  <c r="AE87" i="46" s="1"/>
  <c r="CS87" i="46"/>
  <c r="CR87" i="46"/>
  <c r="AC87" i="46" s="1"/>
  <c r="CQ87" i="46"/>
  <c r="CP87" i="46"/>
  <c r="AA87" i="46" s="1"/>
  <c r="CO87" i="46"/>
  <c r="CN87" i="46"/>
  <c r="CM87" i="46"/>
  <c r="X87" i="46" s="1"/>
  <c r="CL87" i="46"/>
  <c r="W87" i="46" s="1"/>
  <c r="CK87" i="46"/>
  <c r="CJ87" i="46"/>
  <c r="CI87" i="46"/>
  <c r="T87" i="46" s="1"/>
  <c r="CH87" i="46"/>
  <c r="CG87" i="46"/>
  <c r="CF87" i="46"/>
  <c r="CE87" i="46"/>
  <c r="P87" i="46" s="1"/>
  <c r="CD87" i="46"/>
  <c r="O87" i="46" s="1"/>
  <c r="CC87" i="46"/>
  <c r="CB87" i="46"/>
  <c r="CA87" i="46"/>
  <c r="BZ87" i="46"/>
  <c r="K87" i="46" s="1"/>
  <c r="BY87" i="46"/>
  <c r="BX87" i="46"/>
  <c r="I87" i="46" s="1"/>
  <c r="BW87" i="46"/>
  <c r="H87" i="46" s="1"/>
  <c r="BV87" i="46"/>
  <c r="G87" i="46" s="1"/>
  <c r="BU87" i="46"/>
  <c r="BT87" i="46"/>
  <c r="E87" i="46" s="1"/>
  <c r="BS87" i="46"/>
  <c r="BO87" i="46"/>
  <c r="B87" i="46"/>
  <c r="B87" i="44" s="1"/>
  <c r="A87" i="46"/>
  <c r="A85" i="27" s="1"/>
  <c r="EF86" i="46"/>
  <c r="EE86" i="46"/>
  <c r="BP86" i="46" s="1"/>
  <c r="ED86" i="46"/>
  <c r="EC86" i="46"/>
  <c r="EB86" i="46"/>
  <c r="EA86" i="46"/>
  <c r="DZ86" i="46"/>
  <c r="DY86" i="46"/>
  <c r="DX86" i="46"/>
  <c r="DW86" i="46"/>
  <c r="BH86" i="46" s="1"/>
  <c r="DV86" i="46"/>
  <c r="BG86" i="46" s="1"/>
  <c r="DU86" i="46"/>
  <c r="DT86" i="46"/>
  <c r="DS86" i="46"/>
  <c r="DR86" i="46"/>
  <c r="DQ86" i="46"/>
  <c r="BB86" i="46" s="1"/>
  <c r="DP86" i="46"/>
  <c r="BA86" i="46" s="1"/>
  <c r="DO86" i="46"/>
  <c r="AZ86" i="46" s="1"/>
  <c r="DN86" i="46"/>
  <c r="DM86" i="46"/>
  <c r="DL86" i="46"/>
  <c r="DK86" i="46"/>
  <c r="DJ86" i="46"/>
  <c r="AU86" i="46" s="1"/>
  <c r="DI86" i="46"/>
  <c r="AT86" i="46" s="1"/>
  <c r="DH86" i="46"/>
  <c r="DG86" i="46"/>
  <c r="AR86" i="46" s="1"/>
  <c r="DF86" i="46"/>
  <c r="DE86" i="46"/>
  <c r="DD86" i="46"/>
  <c r="DC86" i="46"/>
  <c r="DB86" i="46"/>
  <c r="AM86" i="46" s="1"/>
  <c r="DA86" i="46"/>
  <c r="AL86" i="46" s="1"/>
  <c r="CZ86" i="46"/>
  <c r="AK86" i="46" s="1"/>
  <c r="CY86" i="46"/>
  <c r="AJ86" i="46" s="1"/>
  <c r="CX86" i="46"/>
  <c r="CW86" i="46"/>
  <c r="CV86" i="46"/>
  <c r="CU86" i="46"/>
  <c r="AF86" i="46" s="1"/>
  <c r="CT86" i="46"/>
  <c r="AE86" i="46" s="1"/>
  <c r="CS86" i="46"/>
  <c r="CR86" i="46"/>
  <c r="AC86" i="46" s="1"/>
  <c r="CQ86" i="46"/>
  <c r="AB86" i="46" s="1"/>
  <c r="CP86" i="46"/>
  <c r="CO86" i="46"/>
  <c r="CN86" i="46"/>
  <c r="CM86" i="46"/>
  <c r="X86" i="46" s="1"/>
  <c r="CL86" i="46"/>
  <c r="CK86" i="46"/>
  <c r="V86" i="46" s="1"/>
  <c r="CJ86" i="46"/>
  <c r="U86" i="46" s="1"/>
  <c r="CI86" i="46"/>
  <c r="T86" i="46" s="1"/>
  <c r="CH86" i="46"/>
  <c r="CG86" i="46"/>
  <c r="CF86" i="46"/>
  <c r="CE86" i="46"/>
  <c r="P86" i="46" s="1"/>
  <c r="CD86" i="46"/>
  <c r="CC86" i="46"/>
  <c r="N86" i="46" s="1"/>
  <c r="CB86" i="46"/>
  <c r="CA86" i="46"/>
  <c r="L86" i="46" s="1"/>
  <c r="BZ86" i="46"/>
  <c r="K86" i="46" s="1"/>
  <c r="BY86" i="46"/>
  <c r="BX86" i="46"/>
  <c r="BW86" i="46"/>
  <c r="H86" i="46" s="1"/>
  <c r="BV86" i="46"/>
  <c r="BU86" i="46"/>
  <c r="F86" i="46" s="1"/>
  <c r="BT86" i="46"/>
  <c r="E86" i="46" s="1"/>
  <c r="BS86" i="46"/>
  <c r="D86" i="46" s="1"/>
  <c r="B86" i="46"/>
  <c r="B86" i="44" s="1"/>
  <c r="A86" i="46"/>
  <c r="A84" i="27" s="1"/>
  <c r="EF85" i="46"/>
  <c r="EE85" i="46"/>
  <c r="ED85" i="46"/>
  <c r="BO85" i="46" s="1"/>
  <c r="EC85" i="46"/>
  <c r="BN85" i="46" s="1"/>
  <c r="EB85" i="46"/>
  <c r="EA85" i="46"/>
  <c r="BL85" i="46" s="1"/>
  <c r="DZ85" i="46"/>
  <c r="BK85" i="46" s="1"/>
  <c r="DY85" i="46"/>
  <c r="DX85" i="46"/>
  <c r="DW85" i="46"/>
  <c r="BH85" i="46" s="1"/>
  <c r="DV85" i="46"/>
  <c r="DU85" i="46"/>
  <c r="BF85" i="46" s="1"/>
  <c r="DT85" i="46"/>
  <c r="BE85" i="46" s="1"/>
  <c r="DS85" i="46"/>
  <c r="BD85" i="46" s="1"/>
  <c r="DR85" i="46"/>
  <c r="BC85" i="46" s="1"/>
  <c r="DQ85" i="46"/>
  <c r="DP85" i="46"/>
  <c r="BA85" i="46" s="1"/>
  <c r="DO85" i="46"/>
  <c r="AZ85" i="46" s="1"/>
  <c r="DN85" i="46"/>
  <c r="DM85" i="46"/>
  <c r="DL85" i="46"/>
  <c r="AW85" i="46" s="1"/>
  <c r="DK85" i="46"/>
  <c r="AV85" i="46" s="1"/>
  <c r="DJ85" i="46"/>
  <c r="DI85" i="46"/>
  <c r="DH85" i="46"/>
  <c r="DG85" i="46"/>
  <c r="AR85" i="46" s="1"/>
  <c r="DF85" i="46"/>
  <c r="AQ85" i="44" s="1"/>
  <c r="DE85" i="46"/>
  <c r="DD85" i="46"/>
  <c r="AO85" i="46" s="1"/>
  <c r="DC85" i="46"/>
  <c r="AN85" i="46" s="1"/>
  <c r="DB85" i="46"/>
  <c r="DA85" i="46"/>
  <c r="CZ85" i="46"/>
  <c r="AK85" i="46" s="1"/>
  <c r="CY85" i="46"/>
  <c r="CX85" i="46"/>
  <c r="AI85" i="46" s="1"/>
  <c r="CW85" i="46"/>
  <c r="AH85" i="46" s="1"/>
  <c r="CV85" i="46"/>
  <c r="AG85" i="46" s="1"/>
  <c r="CU85" i="46"/>
  <c r="AF85" i="46" s="1"/>
  <c r="CT85" i="46"/>
  <c r="CS85" i="46"/>
  <c r="CR85" i="46"/>
  <c r="CQ85" i="46"/>
  <c r="CP85" i="46"/>
  <c r="AA85" i="46" s="1"/>
  <c r="CO85" i="46"/>
  <c r="CN85" i="46"/>
  <c r="CM85" i="46"/>
  <c r="X85" i="46" s="1"/>
  <c r="CL85" i="46"/>
  <c r="CK85" i="46"/>
  <c r="CJ85" i="46"/>
  <c r="CI85" i="46"/>
  <c r="CH85" i="46"/>
  <c r="CG85" i="46"/>
  <c r="CF85" i="46"/>
  <c r="Q85" i="46" s="1"/>
  <c r="CE85" i="46"/>
  <c r="P85" i="46" s="1"/>
  <c r="CD85" i="46"/>
  <c r="O85" i="46" s="1"/>
  <c r="CC85" i="46"/>
  <c r="CB85" i="46"/>
  <c r="CA85" i="46"/>
  <c r="L85" i="46" s="1"/>
  <c r="BZ85" i="46"/>
  <c r="BY85" i="46"/>
  <c r="J85" i="46" s="1"/>
  <c r="BX85" i="46"/>
  <c r="BW85" i="46"/>
  <c r="H85" i="46" s="1"/>
  <c r="BV85" i="46"/>
  <c r="G85" i="46" s="1"/>
  <c r="BU85" i="46"/>
  <c r="BT85" i="46"/>
  <c r="E85" i="46" s="1"/>
  <c r="BS85" i="46"/>
  <c r="D85" i="46" s="1"/>
  <c r="AQ85" i="46"/>
  <c r="B85" i="46"/>
  <c r="B85" i="44" s="1"/>
  <c r="A85" i="46"/>
  <c r="A83" i="27" s="1"/>
  <c r="EF84" i="46"/>
  <c r="BQ84" i="46" s="1"/>
  <c r="EE84" i="46"/>
  <c r="ED84" i="46"/>
  <c r="EC84" i="46"/>
  <c r="BN84" i="46" s="1"/>
  <c r="EB84" i="46"/>
  <c r="EA84" i="46"/>
  <c r="DZ84" i="46"/>
  <c r="BK84" i="46" s="1"/>
  <c r="DY84" i="46"/>
  <c r="BJ84" i="46" s="1"/>
  <c r="DX84" i="46"/>
  <c r="BI84" i="46" s="1"/>
  <c r="DW84" i="46"/>
  <c r="BH84" i="46" s="1"/>
  <c r="DV84" i="46"/>
  <c r="DU84" i="46"/>
  <c r="DT84" i="46"/>
  <c r="DS84" i="46"/>
  <c r="BD84" i="46" s="1"/>
  <c r="DR84" i="46"/>
  <c r="DQ84" i="46"/>
  <c r="BB84" i="46" s="1"/>
  <c r="DP84" i="46"/>
  <c r="BA84" i="46" s="1"/>
  <c r="DO84" i="46"/>
  <c r="AZ84" i="46" s="1"/>
  <c r="DN84" i="46"/>
  <c r="DM84" i="46"/>
  <c r="DL84" i="46"/>
  <c r="AW84" i="46" s="1"/>
  <c r="DK84" i="46"/>
  <c r="DJ84" i="46"/>
  <c r="AU84" i="46" s="1"/>
  <c r="DI84" i="46"/>
  <c r="AT84" i="46" s="1"/>
  <c r="DH84" i="46"/>
  <c r="AS84" i="46" s="1"/>
  <c r="DG84" i="46"/>
  <c r="DF84" i="46"/>
  <c r="AQ84" i="46" s="1"/>
  <c r="DE84" i="46"/>
  <c r="AP84" i="46" s="1"/>
  <c r="DD84" i="46"/>
  <c r="DC84" i="46"/>
  <c r="DB84" i="46"/>
  <c r="AM84" i="46" s="1"/>
  <c r="DA84" i="46"/>
  <c r="AL84" i="46" s="1"/>
  <c r="CZ84" i="46"/>
  <c r="AK84" i="46" s="1"/>
  <c r="CY84" i="46"/>
  <c r="AJ84" i="46" s="1"/>
  <c r="CX84" i="46"/>
  <c r="AI84" i="46" s="1"/>
  <c r="CW84" i="46"/>
  <c r="AH84" i="46" s="1"/>
  <c r="CV84" i="46"/>
  <c r="CU84" i="46"/>
  <c r="CT84" i="46"/>
  <c r="AE84" i="46" s="1"/>
  <c r="CS84" i="46"/>
  <c r="AD84" i="46" s="1"/>
  <c r="CR84" i="46"/>
  <c r="AC84" i="46" s="1"/>
  <c r="CQ84" i="46"/>
  <c r="CP84" i="46"/>
  <c r="AA84" i="46" s="1"/>
  <c r="CO84" i="46"/>
  <c r="CN84" i="46"/>
  <c r="Y84" i="46" s="1"/>
  <c r="CM84" i="46"/>
  <c r="X84" i="46" s="1"/>
  <c r="CL84" i="46"/>
  <c r="CK84" i="46"/>
  <c r="V84" i="46" s="1"/>
  <c r="CJ84" i="46"/>
  <c r="U84" i="46" s="1"/>
  <c r="CI84" i="46"/>
  <c r="CH84" i="46"/>
  <c r="S84" i="46" s="1"/>
  <c r="CG84" i="46"/>
  <c r="CF84" i="46"/>
  <c r="Q84" i="46" s="1"/>
  <c r="CE84" i="46"/>
  <c r="CD84" i="46"/>
  <c r="CC84" i="46"/>
  <c r="N84" i="46" s="1"/>
  <c r="CB84" i="46"/>
  <c r="M84" i="46" s="1"/>
  <c r="CA84" i="46"/>
  <c r="L84" i="46" s="1"/>
  <c r="BZ84" i="46"/>
  <c r="BY84" i="46"/>
  <c r="BX84" i="46"/>
  <c r="BW84" i="46"/>
  <c r="BV84" i="46"/>
  <c r="G84" i="46" s="1"/>
  <c r="BU84" i="46"/>
  <c r="F84" i="46" s="1"/>
  <c r="BT84" i="46"/>
  <c r="E84" i="46" s="1"/>
  <c r="BS84" i="46"/>
  <c r="B84" i="46"/>
  <c r="B84" i="44" s="1"/>
  <c r="A84" i="46"/>
  <c r="A84" i="44" s="1"/>
  <c r="EF83" i="46"/>
  <c r="EE83" i="46"/>
  <c r="ED83" i="46"/>
  <c r="BO83" i="44" s="1"/>
  <c r="EC83" i="46"/>
  <c r="EB83" i="46"/>
  <c r="BM83" i="46" s="1"/>
  <c r="EA83" i="46"/>
  <c r="DZ83" i="46"/>
  <c r="BK83" i="46" s="1"/>
  <c r="DY83" i="46"/>
  <c r="DX83" i="46"/>
  <c r="BI83" i="46" s="1"/>
  <c r="DW83" i="46"/>
  <c r="DV83" i="46"/>
  <c r="DU83" i="46"/>
  <c r="BF83" i="44" s="1"/>
  <c r="DT83" i="46"/>
  <c r="BE83" i="46" s="1"/>
  <c r="DS83" i="46"/>
  <c r="DR83" i="46"/>
  <c r="BC83" i="46" s="1"/>
  <c r="DQ83" i="46"/>
  <c r="DP83" i="46"/>
  <c r="DO83" i="46"/>
  <c r="DN83" i="46"/>
  <c r="AY83" i="46" s="1"/>
  <c r="DM83" i="46"/>
  <c r="DL83" i="46"/>
  <c r="AW83" i="46" s="1"/>
  <c r="DK83" i="46"/>
  <c r="AV83" i="46" s="1"/>
  <c r="DJ83" i="46"/>
  <c r="DI83" i="46"/>
  <c r="AT83" i="46" s="1"/>
  <c r="DH83" i="46"/>
  <c r="AS83" i="46" s="1"/>
  <c r="DG83" i="46"/>
  <c r="AR83" i="46" s="1"/>
  <c r="DF83" i="46"/>
  <c r="DE83" i="46"/>
  <c r="DD83" i="46"/>
  <c r="AO83" i="46" s="1"/>
  <c r="DC83" i="46"/>
  <c r="AN83" i="46" s="1"/>
  <c r="DB83" i="46"/>
  <c r="AM83" i="46" s="1"/>
  <c r="DA83" i="46"/>
  <c r="CZ83" i="46"/>
  <c r="AK83" i="46" s="1"/>
  <c r="CY83" i="46"/>
  <c r="CX83" i="46"/>
  <c r="CW83" i="46"/>
  <c r="CV83" i="46"/>
  <c r="AG83" i="46" s="1"/>
  <c r="CU83" i="46"/>
  <c r="AF83" i="46" s="1"/>
  <c r="CT83" i="46"/>
  <c r="AE83" i="46" s="1"/>
  <c r="CS83" i="46"/>
  <c r="AD83" i="46" s="1"/>
  <c r="CR83" i="46"/>
  <c r="AC83" i="46" s="1"/>
  <c r="CQ83" i="46"/>
  <c r="AB83" i="46" s="1"/>
  <c r="CP83" i="46"/>
  <c r="CO83" i="46"/>
  <c r="CN83" i="46"/>
  <c r="Y83" i="46" s="1"/>
  <c r="CM83" i="46"/>
  <c r="CL83" i="46"/>
  <c r="CK83" i="46"/>
  <c r="CJ83" i="46"/>
  <c r="CI83" i="46"/>
  <c r="CH83" i="46"/>
  <c r="S83" i="46" s="1"/>
  <c r="CG83" i="46"/>
  <c r="CF83" i="46"/>
  <c r="Q83" i="46" s="1"/>
  <c r="CE83" i="46"/>
  <c r="CD83" i="46"/>
  <c r="CC83" i="46"/>
  <c r="CB83" i="46"/>
  <c r="CA83" i="46"/>
  <c r="BZ83" i="46"/>
  <c r="K83" i="46" s="1"/>
  <c r="BY83" i="46"/>
  <c r="BX83" i="46"/>
  <c r="I83" i="46" s="1"/>
  <c r="BW83" i="46"/>
  <c r="H83" i="46" s="1"/>
  <c r="BV83" i="46"/>
  <c r="G83" i="46" s="1"/>
  <c r="BU83" i="46"/>
  <c r="F83" i="46" s="1"/>
  <c r="BT83" i="46"/>
  <c r="E83" i="46" s="1"/>
  <c r="BS83" i="46"/>
  <c r="D83" i="46" s="1"/>
  <c r="BO83" i="46"/>
  <c r="BF83" i="46"/>
  <c r="B83" i="46"/>
  <c r="B83" i="44" s="1"/>
  <c r="A83" i="46"/>
  <c r="EF82" i="46"/>
  <c r="EE82" i="46"/>
  <c r="ED82" i="46"/>
  <c r="EC82" i="46"/>
  <c r="EB82" i="46"/>
  <c r="EA82" i="46"/>
  <c r="DZ82" i="46"/>
  <c r="BK82" i="46" s="1"/>
  <c r="DY82" i="46"/>
  <c r="BJ82" i="46" s="1"/>
  <c r="DX82" i="46"/>
  <c r="DW82" i="46"/>
  <c r="BH82" i="46" s="1"/>
  <c r="DV82" i="46"/>
  <c r="BG82" i="46" s="1"/>
  <c r="DU82" i="46"/>
  <c r="DT82" i="46"/>
  <c r="BE82" i="46" s="1"/>
  <c r="DS82" i="46"/>
  <c r="DR82" i="46"/>
  <c r="BC82" i="46" s="1"/>
  <c r="DQ82" i="46"/>
  <c r="DP82" i="46"/>
  <c r="DO82" i="46"/>
  <c r="DN82" i="46"/>
  <c r="DM82" i="46"/>
  <c r="DL82" i="46"/>
  <c r="DK82" i="46"/>
  <c r="DJ82" i="46"/>
  <c r="AU82" i="46" s="1"/>
  <c r="DI82" i="46"/>
  <c r="AT82" i="46" s="1"/>
  <c r="DH82" i="46"/>
  <c r="DG82" i="46"/>
  <c r="AR82" i="46" s="1"/>
  <c r="DF82" i="46"/>
  <c r="DE82" i="46"/>
  <c r="DD82" i="46"/>
  <c r="DC82" i="46"/>
  <c r="DB82" i="46"/>
  <c r="AM82" i="46" s="1"/>
  <c r="DA82" i="46"/>
  <c r="AL82" i="46" s="1"/>
  <c r="CZ82" i="46"/>
  <c r="CY82" i="46"/>
  <c r="CX82" i="46"/>
  <c r="AI82" i="46" s="1"/>
  <c r="CW82" i="46"/>
  <c r="AH82" i="46" s="1"/>
  <c r="CV82" i="46"/>
  <c r="AG82" i="46" s="1"/>
  <c r="CU82" i="46"/>
  <c r="AF82" i="46" s="1"/>
  <c r="CT82" i="46"/>
  <c r="AE82" i="46" s="1"/>
  <c r="CS82" i="46"/>
  <c r="AD82" i="46" s="1"/>
  <c r="CR82" i="46"/>
  <c r="CQ82" i="46"/>
  <c r="AB82" i="46" s="1"/>
  <c r="CP82" i="46"/>
  <c r="AA82" i="46" s="1"/>
  <c r="CO82" i="46"/>
  <c r="CN82" i="46"/>
  <c r="Y82" i="46" s="1"/>
  <c r="CM82" i="46"/>
  <c r="CL82" i="46"/>
  <c r="W82" i="46" s="1"/>
  <c r="CK82" i="46"/>
  <c r="CJ82" i="46"/>
  <c r="CI82" i="46"/>
  <c r="CH82" i="46"/>
  <c r="S82" i="46" s="1"/>
  <c r="CG82" i="46"/>
  <c r="CF82" i="46"/>
  <c r="CE82" i="46"/>
  <c r="CD82" i="46"/>
  <c r="O82" i="46" s="1"/>
  <c r="CC82" i="46"/>
  <c r="N82" i="46" s="1"/>
  <c r="CB82" i="46"/>
  <c r="CA82" i="46"/>
  <c r="BZ82" i="46"/>
  <c r="K82" i="46" s="1"/>
  <c r="BY82" i="46"/>
  <c r="BX82" i="46"/>
  <c r="BW82" i="46"/>
  <c r="BV82" i="46"/>
  <c r="G82" i="46" s="1"/>
  <c r="BU82" i="46"/>
  <c r="BT82" i="46"/>
  <c r="BS82" i="46"/>
  <c r="B82" i="46"/>
  <c r="B82" i="44" s="1"/>
  <c r="A82" i="46"/>
  <c r="A80" i="27" s="1"/>
  <c r="EF81" i="46"/>
  <c r="EE81" i="46"/>
  <c r="ED81" i="46"/>
  <c r="BO81" i="44" s="1"/>
  <c r="EC81" i="46"/>
  <c r="BN81" i="46" s="1"/>
  <c r="EB81" i="46"/>
  <c r="EA81" i="46"/>
  <c r="DZ81" i="46"/>
  <c r="BK81" i="46" s="1"/>
  <c r="DY81" i="46"/>
  <c r="BJ81" i="46" s="1"/>
  <c r="DX81" i="46"/>
  <c r="DW81" i="46"/>
  <c r="DV81" i="46"/>
  <c r="BG81" i="46" s="1"/>
  <c r="DU81" i="46"/>
  <c r="DT81" i="46"/>
  <c r="DS81" i="46"/>
  <c r="BD81" i="46" s="1"/>
  <c r="DR81" i="46"/>
  <c r="DQ81" i="46"/>
  <c r="BB81" i="46" s="1"/>
  <c r="DP81" i="46"/>
  <c r="DO81" i="46"/>
  <c r="DN81" i="46"/>
  <c r="AY81" i="46" s="1"/>
  <c r="DM81" i="46"/>
  <c r="DL81" i="46"/>
  <c r="AW81" i="46" s="1"/>
  <c r="DK81" i="46"/>
  <c r="DJ81" i="46"/>
  <c r="AU81" i="46" s="1"/>
  <c r="DI81" i="46"/>
  <c r="DH81" i="46"/>
  <c r="AS81" i="46" s="1"/>
  <c r="DG81" i="46"/>
  <c r="DF81" i="46"/>
  <c r="AQ81" i="46" s="1"/>
  <c r="DE81" i="46"/>
  <c r="DD81" i="46"/>
  <c r="DC81" i="46"/>
  <c r="DB81" i="46"/>
  <c r="DA81" i="46"/>
  <c r="CZ81" i="46"/>
  <c r="CY81" i="46"/>
  <c r="CX81" i="46"/>
  <c r="AI81" i="46" s="1"/>
  <c r="CW81" i="46"/>
  <c r="AH81" i="46" s="1"/>
  <c r="CV81" i="46"/>
  <c r="AG81" i="46" s="1"/>
  <c r="CU81" i="46"/>
  <c r="AF81" i="46" s="1"/>
  <c r="CT81" i="46"/>
  <c r="AE81" i="46" s="1"/>
  <c r="CS81" i="46"/>
  <c r="CR81" i="46"/>
  <c r="AC81" i="46" s="1"/>
  <c r="CQ81" i="46"/>
  <c r="CP81" i="46"/>
  <c r="AA81" i="46" s="1"/>
  <c r="CO81" i="46"/>
  <c r="CN81" i="46"/>
  <c r="CM81" i="46"/>
  <c r="CL81" i="46"/>
  <c r="W81" i="46" s="1"/>
  <c r="CK81" i="46"/>
  <c r="V81" i="46" s="1"/>
  <c r="CJ81" i="46"/>
  <c r="CI81" i="46"/>
  <c r="CH81" i="46"/>
  <c r="S81" i="46" s="1"/>
  <c r="CG81" i="46"/>
  <c r="R81" i="46" s="1"/>
  <c r="CF81" i="46"/>
  <c r="Q81" i="46" s="1"/>
  <c r="CE81" i="46"/>
  <c r="CD81" i="46"/>
  <c r="O81" i="46" s="1"/>
  <c r="CC81" i="46"/>
  <c r="CB81" i="46"/>
  <c r="M81" i="46" s="1"/>
  <c r="CA81" i="46"/>
  <c r="BZ81" i="46"/>
  <c r="K81" i="46" s="1"/>
  <c r="BY81" i="46"/>
  <c r="BX81" i="46"/>
  <c r="BW81" i="46"/>
  <c r="H81" i="46" s="1"/>
  <c r="BV81" i="46"/>
  <c r="G81" i="46" s="1"/>
  <c r="BU81" i="46"/>
  <c r="F81" i="46" s="1"/>
  <c r="BT81" i="46"/>
  <c r="BS81" i="46"/>
  <c r="BO81" i="46"/>
  <c r="B81" i="46"/>
  <c r="B81" i="44" s="1"/>
  <c r="A81" i="46"/>
  <c r="A79" i="27" s="1"/>
  <c r="EF80" i="46"/>
  <c r="EE80" i="46"/>
  <c r="BP80" i="46" s="1"/>
  <c r="ED80" i="46"/>
  <c r="EC80" i="46"/>
  <c r="EB80" i="46"/>
  <c r="EA80" i="46"/>
  <c r="BL80" i="46" s="1"/>
  <c r="DZ80" i="46"/>
  <c r="DY80" i="46"/>
  <c r="DX80" i="46"/>
  <c r="DW80" i="46"/>
  <c r="DV80" i="46"/>
  <c r="DU80" i="46"/>
  <c r="DT80" i="46"/>
  <c r="DS80" i="46"/>
  <c r="BD80" i="46" s="1"/>
  <c r="DR80" i="46"/>
  <c r="DQ80" i="46"/>
  <c r="DP80" i="46"/>
  <c r="DO80" i="46"/>
  <c r="AZ80" i="46" s="1"/>
  <c r="DN80" i="46"/>
  <c r="DM80" i="46"/>
  <c r="AX80" i="46" s="1"/>
  <c r="DL80" i="46"/>
  <c r="DK80" i="46"/>
  <c r="AV80" i="46" s="1"/>
  <c r="DJ80" i="46"/>
  <c r="DI80" i="46"/>
  <c r="DH80" i="46"/>
  <c r="DG80" i="46"/>
  <c r="DF80" i="46"/>
  <c r="DE80" i="46"/>
  <c r="DD80" i="46"/>
  <c r="DC80" i="46"/>
  <c r="AN80" i="46" s="1"/>
  <c r="DB80" i="46"/>
  <c r="DA80" i="46"/>
  <c r="CZ80" i="46"/>
  <c r="CY80" i="46"/>
  <c r="CX80" i="46"/>
  <c r="AI80" i="46" s="1"/>
  <c r="CW80" i="46"/>
  <c r="CV80" i="46"/>
  <c r="CU80" i="46"/>
  <c r="AF80" i="46" s="1"/>
  <c r="CT80" i="46"/>
  <c r="CS80" i="46"/>
  <c r="CR80" i="46"/>
  <c r="AC80" i="46" s="1"/>
  <c r="CQ80" i="46"/>
  <c r="AB80" i="46" s="1"/>
  <c r="CP80" i="46"/>
  <c r="AA80" i="46" s="1"/>
  <c r="CO80" i="46"/>
  <c r="CN80" i="46"/>
  <c r="Y80" i="46" s="1"/>
  <c r="CM80" i="46"/>
  <c r="X80" i="46" s="1"/>
  <c r="CL80" i="46"/>
  <c r="W80" i="46" s="1"/>
  <c r="CK80" i="46"/>
  <c r="CJ80" i="46"/>
  <c r="U80" i="46" s="1"/>
  <c r="CI80" i="46"/>
  <c r="CH80" i="46"/>
  <c r="CG80" i="46"/>
  <c r="CF80" i="46"/>
  <c r="CE80" i="46"/>
  <c r="P80" i="46" s="1"/>
  <c r="CD80" i="46"/>
  <c r="O80" i="46" s="1"/>
  <c r="CC80" i="46"/>
  <c r="CB80" i="46"/>
  <c r="M80" i="46" s="1"/>
  <c r="CA80" i="46"/>
  <c r="L80" i="46" s="1"/>
  <c r="BZ80" i="46"/>
  <c r="K80" i="46" s="1"/>
  <c r="BY80" i="46"/>
  <c r="BX80" i="46"/>
  <c r="BW80" i="46"/>
  <c r="H80" i="46" s="1"/>
  <c r="BV80" i="46"/>
  <c r="BU80" i="46"/>
  <c r="BT80" i="46"/>
  <c r="E80" i="46" s="1"/>
  <c r="BS80" i="46"/>
  <c r="B80" i="46"/>
  <c r="B80" i="44" s="1"/>
  <c r="A80" i="46"/>
  <c r="A78" i="27" s="1"/>
  <c r="EF79" i="46"/>
  <c r="EE79" i="46"/>
  <c r="BP79" i="46" s="1"/>
  <c r="ED79" i="46"/>
  <c r="EC79" i="46"/>
  <c r="BN79" i="46" s="1"/>
  <c r="EB79" i="46"/>
  <c r="BM79" i="46" s="1"/>
  <c r="EA79" i="46"/>
  <c r="BL79" i="46" s="1"/>
  <c r="DZ79" i="46"/>
  <c r="DY79" i="46"/>
  <c r="DX79" i="46"/>
  <c r="DW79" i="46"/>
  <c r="BH79" i="46" s="1"/>
  <c r="DV79" i="46"/>
  <c r="DU79" i="46"/>
  <c r="BF79" i="46" s="1"/>
  <c r="DT79" i="46"/>
  <c r="BE79" i="46" s="1"/>
  <c r="DS79" i="46"/>
  <c r="DR79" i="46"/>
  <c r="DQ79" i="46"/>
  <c r="DP79" i="46"/>
  <c r="BA79" i="46" s="1"/>
  <c r="DO79" i="46"/>
  <c r="AZ79" i="46" s="1"/>
  <c r="DN79" i="46"/>
  <c r="AY79" i="46" s="1"/>
  <c r="DM79" i="46"/>
  <c r="AX79" i="46" s="1"/>
  <c r="DL79" i="46"/>
  <c r="AW79" i="46" s="1"/>
  <c r="DK79" i="46"/>
  <c r="AV79" i="46" s="1"/>
  <c r="DJ79" i="46"/>
  <c r="AU79" i="46" s="1"/>
  <c r="DI79" i="46"/>
  <c r="DH79" i="46"/>
  <c r="DG79" i="46"/>
  <c r="AR79" i="46" s="1"/>
  <c r="DF79" i="46"/>
  <c r="DE79" i="46"/>
  <c r="AP79" i="46" s="1"/>
  <c r="DD79" i="46"/>
  <c r="DC79" i="46"/>
  <c r="DB79" i="46"/>
  <c r="AM79" i="46" s="1"/>
  <c r="DA79" i="46"/>
  <c r="CZ79" i="46"/>
  <c r="CY79" i="46"/>
  <c r="AJ79" i="46" s="1"/>
  <c r="CX79" i="46"/>
  <c r="CW79" i="46"/>
  <c r="AH79" i="46" s="1"/>
  <c r="CV79" i="46"/>
  <c r="AG79" i="46" s="1"/>
  <c r="CU79" i="46"/>
  <c r="AF79" i="46" s="1"/>
  <c r="CT79" i="46"/>
  <c r="AE79" i="46" s="1"/>
  <c r="CS79" i="46"/>
  <c r="CR79" i="46"/>
  <c r="CQ79" i="46"/>
  <c r="AB79" i="46" s="1"/>
  <c r="CP79" i="46"/>
  <c r="AA79" i="46" s="1"/>
  <c r="CO79" i="46"/>
  <c r="Z79" i="46" s="1"/>
  <c r="CN79" i="46"/>
  <c r="Y79" i="46" s="1"/>
  <c r="CM79" i="46"/>
  <c r="CL79" i="46"/>
  <c r="CK79" i="46"/>
  <c r="CJ79" i="46"/>
  <c r="CI79" i="46"/>
  <c r="T79" i="46" s="1"/>
  <c r="CH79" i="46"/>
  <c r="CG79" i="46"/>
  <c r="R79" i="46" s="1"/>
  <c r="CF79" i="46"/>
  <c r="Q79" i="46" s="1"/>
  <c r="CE79" i="46"/>
  <c r="CD79" i="46"/>
  <c r="CC79" i="46"/>
  <c r="N79" i="46" s="1"/>
  <c r="CB79" i="46"/>
  <c r="CA79" i="46"/>
  <c r="L79" i="46" s="1"/>
  <c r="BZ79" i="46"/>
  <c r="BY79" i="46"/>
  <c r="J79" i="46" s="1"/>
  <c r="BX79" i="46"/>
  <c r="BW79" i="46"/>
  <c r="H79" i="46" s="1"/>
  <c r="BV79" i="46"/>
  <c r="BU79" i="46"/>
  <c r="BT79" i="46"/>
  <c r="BS79" i="46"/>
  <c r="D79" i="46" s="1"/>
  <c r="B79" i="46"/>
  <c r="B79" i="44" s="1"/>
  <c r="A79" i="46"/>
  <c r="A77" i="27" s="1"/>
  <c r="EF78" i="46"/>
  <c r="BQ78" i="46" s="1"/>
  <c r="EE78" i="46"/>
  <c r="ED78" i="46"/>
  <c r="BO78" i="46" s="1"/>
  <c r="EC78" i="46"/>
  <c r="BN78" i="46" s="1"/>
  <c r="EB78" i="46"/>
  <c r="EA78" i="46"/>
  <c r="BL78" i="46" s="1"/>
  <c r="DZ78" i="46"/>
  <c r="BK78" i="46" s="1"/>
  <c r="DY78" i="46"/>
  <c r="DX78" i="46"/>
  <c r="DW78" i="46"/>
  <c r="BH78" i="46" s="1"/>
  <c r="DV78" i="46"/>
  <c r="DU78" i="46"/>
  <c r="DT78" i="46"/>
  <c r="DS78" i="46"/>
  <c r="BD78" i="46" s="1"/>
  <c r="DR78" i="46"/>
  <c r="DQ78" i="46"/>
  <c r="DP78" i="46"/>
  <c r="BA78" i="46" s="1"/>
  <c r="DO78" i="46"/>
  <c r="DN78" i="46"/>
  <c r="DM78" i="46"/>
  <c r="DL78" i="46"/>
  <c r="DK78" i="46"/>
  <c r="AV78" i="46" s="1"/>
  <c r="DJ78" i="46"/>
  <c r="DI78" i="46"/>
  <c r="DH78" i="46"/>
  <c r="DG78" i="46"/>
  <c r="AR78" i="46" s="1"/>
  <c r="DF78" i="46"/>
  <c r="AQ78" i="46" s="1"/>
  <c r="DE78" i="46"/>
  <c r="DD78" i="46"/>
  <c r="DC78" i="46"/>
  <c r="AN78" i="46" s="1"/>
  <c r="DB78" i="46"/>
  <c r="DA78" i="46"/>
  <c r="CZ78" i="46"/>
  <c r="AK78" i="46" s="1"/>
  <c r="CY78" i="46"/>
  <c r="AJ78" i="46" s="1"/>
  <c r="CX78" i="46"/>
  <c r="CW78" i="46"/>
  <c r="CV78" i="46"/>
  <c r="CU78" i="46"/>
  <c r="AF78" i="46" s="1"/>
  <c r="CT78" i="46"/>
  <c r="AE78" i="46" s="1"/>
  <c r="CS78" i="46"/>
  <c r="CR78" i="46"/>
  <c r="AC78" i="46" s="1"/>
  <c r="CQ78" i="46"/>
  <c r="CP78" i="46"/>
  <c r="AA78" i="46" s="1"/>
  <c r="CO78" i="46"/>
  <c r="Z78" i="46" s="1"/>
  <c r="CN78" i="46"/>
  <c r="CM78" i="46"/>
  <c r="X78" i="46" s="1"/>
  <c r="CL78" i="46"/>
  <c r="CK78" i="46"/>
  <c r="CJ78" i="46"/>
  <c r="U78" i="46" s="1"/>
  <c r="CI78" i="46"/>
  <c r="CH78" i="46"/>
  <c r="CG78" i="46"/>
  <c r="CF78" i="46"/>
  <c r="CE78" i="46"/>
  <c r="P78" i="46" s="1"/>
  <c r="CD78" i="46"/>
  <c r="CC78" i="46"/>
  <c r="CB78" i="46"/>
  <c r="CA78" i="46"/>
  <c r="L78" i="46" s="1"/>
  <c r="BZ78" i="46"/>
  <c r="BY78" i="46"/>
  <c r="BX78" i="46"/>
  <c r="BW78" i="46"/>
  <c r="H78" i="46" s="1"/>
  <c r="BV78" i="46"/>
  <c r="BU78" i="46"/>
  <c r="BT78" i="46"/>
  <c r="BS78" i="46"/>
  <c r="D78" i="46" s="1"/>
  <c r="B78" i="46"/>
  <c r="B78" i="44" s="1"/>
  <c r="A78" i="46"/>
  <c r="EF77" i="46"/>
  <c r="EE77" i="46"/>
  <c r="BP77" i="46" s="1"/>
  <c r="ED77" i="46"/>
  <c r="BO77" i="44" s="1"/>
  <c r="EC77" i="46"/>
  <c r="EB77" i="46"/>
  <c r="BM77" i="46" s="1"/>
  <c r="EA77" i="46"/>
  <c r="DZ77" i="46"/>
  <c r="DY77" i="46"/>
  <c r="DX77" i="46"/>
  <c r="DW77" i="46"/>
  <c r="BH77" i="46" s="1"/>
  <c r="DV77" i="46"/>
  <c r="DU77" i="46"/>
  <c r="DT77" i="46"/>
  <c r="DS77" i="46"/>
  <c r="BD77" i="46" s="1"/>
  <c r="DR77" i="46"/>
  <c r="DQ77" i="46"/>
  <c r="BB77" i="46" s="1"/>
  <c r="DP77" i="46"/>
  <c r="DO77" i="46"/>
  <c r="AZ77" i="46" s="1"/>
  <c r="DN77" i="46"/>
  <c r="DM77" i="46"/>
  <c r="AX77" i="46" s="1"/>
  <c r="DL77" i="46"/>
  <c r="DK77" i="46"/>
  <c r="DJ77" i="46"/>
  <c r="DI77" i="46"/>
  <c r="DH77" i="46"/>
  <c r="DG77" i="46"/>
  <c r="AR77" i="46" s="1"/>
  <c r="DF77" i="46"/>
  <c r="DE77" i="46"/>
  <c r="DD77" i="46"/>
  <c r="DC77" i="46"/>
  <c r="AN77" i="46" s="1"/>
  <c r="DB77" i="46"/>
  <c r="DA77" i="46"/>
  <c r="CZ77" i="46"/>
  <c r="CY77" i="46"/>
  <c r="AJ77" i="46" s="1"/>
  <c r="CX77" i="46"/>
  <c r="AI77" i="46" s="1"/>
  <c r="CW77" i="46"/>
  <c r="AH77" i="46" s="1"/>
  <c r="CV77" i="46"/>
  <c r="AG77" i="46" s="1"/>
  <c r="CU77" i="46"/>
  <c r="AF77" i="46" s="1"/>
  <c r="CT77" i="46"/>
  <c r="AE77" i="46" s="1"/>
  <c r="CS77" i="46"/>
  <c r="CR77" i="46"/>
  <c r="CQ77" i="46"/>
  <c r="AB77" i="46" s="1"/>
  <c r="CP77" i="46"/>
  <c r="CO77" i="46"/>
  <c r="Z77" i="46" s="1"/>
  <c r="CN77" i="46"/>
  <c r="Y77" i="46" s="1"/>
  <c r="CM77" i="46"/>
  <c r="CL77" i="46"/>
  <c r="CK77" i="46"/>
  <c r="V77" i="46" s="1"/>
  <c r="CJ77" i="46"/>
  <c r="CI77" i="46"/>
  <c r="T77" i="46" s="1"/>
  <c r="CH77" i="46"/>
  <c r="CG77" i="46"/>
  <c r="CF77" i="46"/>
  <c r="Q77" i="46" s="1"/>
  <c r="CE77" i="46"/>
  <c r="P77" i="46" s="1"/>
  <c r="CD77" i="46"/>
  <c r="CC77" i="46"/>
  <c r="CB77" i="46"/>
  <c r="CA77" i="46"/>
  <c r="L77" i="46" s="1"/>
  <c r="BZ77" i="46"/>
  <c r="K77" i="46" s="1"/>
  <c r="BY77" i="46"/>
  <c r="BX77" i="46"/>
  <c r="I77" i="46" s="1"/>
  <c r="BW77" i="46"/>
  <c r="BV77" i="46"/>
  <c r="G77" i="46" s="1"/>
  <c r="BU77" i="46"/>
  <c r="BT77" i="46"/>
  <c r="BS77" i="46"/>
  <c r="D77" i="46" s="1"/>
  <c r="BO77" i="46"/>
  <c r="B77" i="46"/>
  <c r="B77" i="44" s="1"/>
  <c r="A77" i="46"/>
  <c r="A75" i="27" s="1"/>
  <c r="EF76" i="46"/>
  <c r="BQ76" i="46" s="1"/>
  <c r="EE76" i="46"/>
  <c r="ED76" i="46"/>
  <c r="EC76" i="46"/>
  <c r="EB76" i="46"/>
  <c r="BM76" i="46" s="1"/>
  <c r="EA76" i="46"/>
  <c r="BL76" i="46" s="1"/>
  <c r="DZ76" i="46"/>
  <c r="BK76" i="46" s="1"/>
  <c r="DY76" i="46"/>
  <c r="BJ76" i="46" s="1"/>
  <c r="DX76" i="46"/>
  <c r="DW76" i="46"/>
  <c r="DV76" i="46"/>
  <c r="DU76" i="46"/>
  <c r="DT76" i="46"/>
  <c r="BE76" i="46" s="1"/>
  <c r="DS76" i="46"/>
  <c r="BD76" i="46" s="1"/>
  <c r="DR76" i="46"/>
  <c r="BC76" i="46" s="1"/>
  <c r="DQ76" i="46"/>
  <c r="BB76" i="46" s="1"/>
  <c r="DP76" i="46"/>
  <c r="BA76" i="46" s="1"/>
  <c r="DO76" i="46"/>
  <c r="DN76" i="46"/>
  <c r="DM76" i="46"/>
  <c r="DL76" i="46"/>
  <c r="AW76" i="46" s="1"/>
  <c r="DK76" i="46"/>
  <c r="DJ76" i="46"/>
  <c r="AU76" i="46" s="1"/>
  <c r="DI76" i="46"/>
  <c r="AT76" i="46" s="1"/>
  <c r="DH76" i="46"/>
  <c r="AS76" i="46" s="1"/>
  <c r="DG76" i="46"/>
  <c r="AR76" i="46" s="1"/>
  <c r="DF76" i="46"/>
  <c r="AQ76" i="46" s="1"/>
  <c r="DE76" i="46"/>
  <c r="DD76" i="46"/>
  <c r="AO76" i="46" s="1"/>
  <c r="DC76" i="46"/>
  <c r="AN76" i="46" s="1"/>
  <c r="DB76" i="46"/>
  <c r="AM76" i="46" s="1"/>
  <c r="DA76" i="46"/>
  <c r="AL76" i="46" s="1"/>
  <c r="CZ76" i="46"/>
  <c r="AK76" i="46" s="1"/>
  <c r="CY76" i="46"/>
  <c r="CX76" i="46"/>
  <c r="CW76" i="46"/>
  <c r="CV76" i="46"/>
  <c r="AG76" i="46" s="1"/>
  <c r="CU76" i="46"/>
  <c r="AF76" i="46" s="1"/>
  <c r="CT76" i="46"/>
  <c r="AE76" i="46" s="1"/>
  <c r="CS76" i="46"/>
  <c r="CR76" i="46"/>
  <c r="CQ76" i="46"/>
  <c r="CP76" i="46"/>
  <c r="CO76" i="46"/>
  <c r="CN76" i="46"/>
  <c r="Y76" i="46" s="1"/>
  <c r="CM76" i="46"/>
  <c r="CL76" i="46"/>
  <c r="W76" i="46" s="1"/>
  <c r="CK76" i="46"/>
  <c r="CJ76" i="46"/>
  <c r="U76" i="46" s="1"/>
  <c r="CI76" i="46"/>
  <c r="T76" i="46" s="1"/>
  <c r="CH76" i="46"/>
  <c r="CG76" i="46"/>
  <c r="CF76" i="46"/>
  <c r="Q76" i="46" s="1"/>
  <c r="CE76" i="46"/>
  <c r="CD76" i="46"/>
  <c r="O76" i="46" s="1"/>
  <c r="CC76" i="46"/>
  <c r="N76" i="46" s="1"/>
  <c r="CB76" i="46"/>
  <c r="M76" i="46" s="1"/>
  <c r="CA76" i="46"/>
  <c r="BZ76" i="46"/>
  <c r="BY76" i="46"/>
  <c r="BX76" i="46"/>
  <c r="I76" i="46" s="1"/>
  <c r="BW76" i="46"/>
  <c r="BV76" i="46"/>
  <c r="G76" i="46" s="1"/>
  <c r="BU76" i="46"/>
  <c r="F76" i="46" s="1"/>
  <c r="BT76" i="46"/>
  <c r="BS76" i="46"/>
  <c r="B76" i="46"/>
  <c r="B76" i="44" s="1"/>
  <c r="A76" i="46"/>
  <c r="C76" i="46" s="1"/>
  <c r="C76" i="44" s="1"/>
  <c r="EF75" i="46"/>
  <c r="BQ75" i="46" s="1"/>
  <c r="EE75" i="46"/>
  <c r="ED75" i="46"/>
  <c r="BO75" i="46" s="1"/>
  <c r="EC75" i="46"/>
  <c r="BN75" i="46" s="1"/>
  <c r="EB75" i="46"/>
  <c r="EA75" i="46"/>
  <c r="DZ75" i="46"/>
  <c r="BK75" i="46" s="1"/>
  <c r="DY75" i="46"/>
  <c r="DX75" i="46"/>
  <c r="BI75" i="46" s="1"/>
  <c r="DW75" i="46"/>
  <c r="DV75" i="46"/>
  <c r="BG75" i="44" s="1"/>
  <c r="DU75" i="46"/>
  <c r="DT75" i="46"/>
  <c r="DS75" i="46"/>
  <c r="DR75" i="46"/>
  <c r="BC75" i="46" s="1"/>
  <c r="DQ75" i="46"/>
  <c r="DP75" i="46"/>
  <c r="BA75" i="46" s="1"/>
  <c r="DO75" i="46"/>
  <c r="DN75" i="46"/>
  <c r="AY75" i="46" s="1"/>
  <c r="DM75" i="46"/>
  <c r="AX75" i="46" s="1"/>
  <c r="DL75" i="46"/>
  <c r="AW75" i="46" s="1"/>
  <c r="DK75" i="46"/>
  <c r="AV75" i="46" s="1"/>
  <c r="DJ75" i="46"/>
  <c r="AU75" i="46" s="1"/>
  <c r="DI75" i="46"/>
  <c r="DH75" i="46"/>
  <c r="AS75" i="46" s="1"/>
  <c r="DG75" i="46"/>
  <c r="DF75" i="46"/>
  <c r="AQ75" i="46" s="1"/>
  <c r="DE75" i="46"/>
  <c r="AP75" i="44" s="1"/>
  <c r="DD75" i="46"/>
  <c r="DC75" i="46"/>
  <c r="DB75" i="46"/>
  <c r="DA75" i="46"/>
  <c r="CZ75" i="46"/>
  <c r="AK75" i="46" s="1"/>
  <c r="CY75" i="46"/>
  <c r="AJ75" i="46" s="1"/>
  <c r="CX75" i="46"/>
  <c r="AI75" i="46" s="1"/>
  <c r="CW75" i="46"/>
  <c r="AH75" i="46" s="1"/>
  <c r="CV75" i="46"/>
  <c r="AG75" i="46" s="1"/>
  <c r="CU75" i="46"/>
  <c r="AF75" i="46" s="1"/>
  <c r="CT75" i="46"/>
  <c r="AE75" i="46" s="1"/>
  <c r="CS75" i="46"/>
  <c r="CR75" i="46"/>
  <c r="AC75" i="46" s="1"/>
  <c r="CQ75" i="46"/>
  <c r="CP75" i="46"/>
  <c r="AA75" i="46" s="1"/>
  <c r="CO75" i="46"/>
  <c r="CN75" i="46"/>
  <c r="CM75" i="46"/>
  <c r="CL75" i="46"/>
  <c r="CK75" i="46"/>
  <c r="CJ75" i="46"/>
  <c r="U75" i="46" s="1"/>
  <c r="CI75" i="46"/>
  <c r="CH75" i="46"/>
  <c r="S75" i="46" s="1"/>
  <c r="CG75" i="46"/>
  <c r="R75" i="46" s="1"/>
  <c r="CF75" i="46"/>
  <c r="CE75" i="46"/>
  <c r="CD75" i="46"/>
  <c r="CC75" i="46"/>
  <c r="CB75" i="46"/>
  <c r="M75" i="46" s="1"/>
  <c r="CA75" i="46"/>
  <c r="BZ75" i="46"/>
  <c r="K75" i="46" s="1"/>
  <c r="BY75" i="46"/>
  <c r="J75" i="46" s="1"/>
  <c r="BX75" i="46"/>
  <c r="I75" i="46" s="1"/>
  <c r="BW75" i="46"/>
  <c r="H75" i="46" s="1"/>
  <c r="BV75" i="46"/>
  <c r="BU75" i="46"/>
  <c r="BT75" i="46"/>
  <c r="E75" i="46" s="1"/>
  <c r="BS75" i="46"/>
  <c r="BG75" i="46"/>
  <c r="AP75" i="46"/>
  <c r="B75" i="46"/>
  <c r="B75" i="44" s="1"/>
  <c r="A75" i="46"/>
  <c r="A73" i="27" s="1"/>
  <c r="EF74" i="46"/>
  <c r="EE74" i="46"/>
  <c r="ED74" i="46"/>
  <c r="BO74" i="46" s="1"/>
  <c r="EC74" i="46"/>
  <c r="EB74" i="46"/>
  <c r="BM74" i="46" s="1"/>
  <c r="EA74" i="46"/>
  <c r="BL74" i="46" s="1"/>
  <c r="DZ74" i="46"/>
  <c r="DY74" i="46"/>
  <c r="DX74" i="46"/>
  <c r="DW74" i="46"/>
  <c r="DV74" i="46"/>
  <c r="BG74" i="46" s="1"/>
  <c r="DU74" i="46"/>
  <c r="DT74" i="46"/>
  <c r="BE74" i="46" s="1"/>
  <c r="DS74" i="46"/>
  <c r="BD74" i="46" s="1"/>
  <c r="DR74" i="46"/>
  <c r="BC74" i="46" s="1"/>
  <c r="DQ74" i="46"/>
  <c r="DP74" i="46"/>
  <c r="BA74" i="46" s="1"/>
  <c r="DO74" i="46"/>
  <c r="DN74" i="46"/>
  <c r="AY74" i="46" s="1"/>
  <c r="DM74" i="46"/>
  <c r="DL74" i="46"/>
  <c r="AW74" i="46" s="1"/>
  <c r="DK74" i="46"/>
  <c r="AV74" i="46" s="1"/>
  <c r="DJ74" i="46"/>
  <c r="AU74" i="46" s="1"/>
  <c r="DI74" i="46"/>
  <c r="AT74" i="46" s="1"/>
  <c r="DH74" i="46"/>
  <c r="DG74" i="46"/>
  <c r="DF74" i="46"/>
  <c r="AQ74" i="46" s="1"/>
  <c r="DE74" i="46"/>
  <c r="DD74" i="46"/>
  <c r="AO74" i="46" s="1"/>
  <c r="DC74" i="46"/>
  <c r="AN74" i="46" s="1"/>
  <c r="DB74" i="46"/>
  <c r="DA74" i="46"/>
  <c r="CZ74" i="46"/>
  <c r="CY74" i="46"/>
  <c r="CX74" i="46"/>
  <c r="AI74" i="46" s="1"/>
  <c r="CW74" i="46"/>
  <c r="CV74" i="46"/>
  <c r="AG74" i="46" s="1"/>
  <c r="CU74" i="46"/>
  <c r="AF74" i="46" s="1"/>
  <c r="CT74" i="46"/>
  <c r="AE74" i="46" s="1"/>
  <c r="CS74" i="46"/>
  <c r="CR74" i="46"/>
  <c r="AC74" i="46" s="1"/>
  <c r="CQ74" i="46"/>
  <c r="CP74" i="46"/>
  <c r="AA74" i="46" s="1"/>
  <c r="CO74" i="46"/>
  <c r="CN74" i="46"/>
  <c r="Y74" i="46" s="1"/>
  <c r="CM74" i="46"/>
  <c r="X74" i="46" s="1"/>
  <c r="CL74" i="46"/>
  <c r="W74" i="46" s="1"/>
  <c r="CK74" i="46"/>
  <c r="CJ74" i="46"/>
  <c r="CI74" i="46"/>
  <c r="CH74" i="46"/>
  <c r="S74" i="46" s="1"/>
  <c r="CG74" i="46"/>
  <c r="CF74" i="46"/>
  <c r="Q74" i="46" s="1"/>
  <c r="CE74" i="46"/>
  <c r="P74" i="46" s="1"/>
  <c r="CD74" i="46"/>
  <c r="O74" i="46" s="1"/>
  <c r="CC74" i="46"/>
  <c r="N74" i="46" s="1"/>
  <c r="CB74" i="46"/>
  <c r="CA74" i="46"/>
  <c r="BZ74" i="46"/>
  <c r="K74" i="46" s="1"/>
  <c r="BY74" i="46"/>
  <c r="BX74" i="46"/>
  <c r="I74" i="46" s="1"/>
  <c r="BW74" i="46"/>
  <c r="H74" i="46" s="1"/>
  <c r="BV74" i="46"/>
  <c r="G74" i="46" s="1"/>
  <c r="BU74" i="46"/>
  <c r="F74" i="46" s="1"/>
  <c r="BT74" i="46"/>
  <c r="E74" i="46" s="1"/>
  <c r="BS74" i="46"/>
  <c r="B74" i="46"/>
  <c r="B74" i="44" s="1"/>
  <c r="A74" i="46"/>
  <c r="EF73" i="46"/>
  <c r="BQ73" i="46" s="1"/>
  <c r="EE73" i="46"/>
  <c r="BP73" i="46" s="1"/>
  <c r="ED73" i="46"/>
  <c r="BO73" i="44" s="1"/>
  <c r="EC73" i="46"/>
  <c r="EB73" i="46"/>
  <c r="EA73" i="46"/>
  <c r="DZ73" i="46"/>
  <c r="BK73" i="46" s="1"/>
  <c r="DY73" i="46"/>
  <c r="DX73" i="46"/>
  <c r="BI73" i="46" s="1"/>
  <c r="DW73" i="46"/>
  <c r="BH73" i="46" s="1"/>
  <c r="DV73" i="46"/>
  <c r="DU73" i="46"/>
  <c r="DT73" i="46"/>
  <c r="DS73" i="46"/>
  <c r="DR73" i="46"/>
  <c r="BC73" i="46" s="1"/>
  <c r="DQ73" i="46"/>
  <c r="DP73" i="46"/>
  <c r="BA73" i="46" s="1"/>
  <c r="DO73" i="46"/>
  <c r="DN73" i="46"/>
  <c r="AY73" i="46" s="1"/>
  <c r="DM73" i="46"/>
  <c r="AX73" i="46" s="1"/>
  <c r="DL73" i="46"/>
  <c r="AW73" i="46" s="1"/>
  <c r="DK73" i="46"/>
  <c r="DJ73" i="46"/>
  <c r="AU73" i="46" s="1"/>
  <c r="DI73" i="46"/>
  <c r="DH73" i="46"/>
  <c r="AS73" i="46" s="1"/>
  <c r="DG73" i="46"/>
  <c r="AR73" i="46" s="1"/>
  <c r="DF73" i="46"/>
  <c r="DE73" i="46"/>
  <c r="AP73" i="46" s="1"/>
  <c r="DD73" i="46"/>
  <c r="AO73" i="46" s="1"/>
  <c r="DC73" i="46"/>
  <c r="DB73" i="46"/>
  <c r="AM73" i="46" s="1"/>
  <c r="DA73" i="46"/>
  <c r="CZ73" i="46"/>
  <c r="AK73" i="46" s="1"/>
  <c r="CY73" i="46"/>
  <c r="CX73" i="46"/>
  <c r="AI73" i="46" s="1"/>
  <c r="CW73" i="46"/>
  <c r="CV73" i="46"/>
  <c r="AG73" i="46" s="1"/>
  <c r="CU73" i="46"/>
  <c r="CT73" i="46"/>
  <c r="AE73" i="46" s="1"/>
  <c r="CS73" i="46"/>
  <c r="CR73" i="46"/>
  <c r="AC73" i="46" s="1"/>
  <c r="CQ73" i="46"/>
  <c r="AB73" i="46" s="1"/>
  <c r="CP73" i="46"/>
  <c r="CO73" i="46"/>
  <c r="Z73" i="46" s="1"/>
  <c r="CN73" i="46"/>
  <c r="CM73" i="46"/>
  <c r="CL73" i="46"/>
  <c r="W73" i="46" s="1"/>
  <c r="CK73" i="46"/>
  <c r="CJ73" i="46"/>
  <c r="U73" i="46" s="1"/>
  <c r="CI73" i="46"/>
  <c r="T73" i="46" s="1"/>
  <c r="CH73" i="46"/>
  <c r="S73" i="46" s="1"/>
  <c r="CG73" i="46"/>
  <c r="R73" i="46" s="1"/>
  <c r="CF73" i="46"/>
  <c r="Q73" i="46" s="1"/>
  <c r="CE73" i="46"/>
  <c r="CD73" i="46"/>
  <c r="O73" i="46" s="1"/>
  <c r="CC73" i="46"/>
  <c r="CB73" i="46"/>
  <c r="M73" i="46" s="1"/>
  <c r="CA73" i="46"/>
  <c r="L73" i="46" s="1"/>
  <c r="BZ73" i="46"/>
  <c r="K73" i="46" s="1"/>
  <c r="BY73" i="46"/>
  <c r="J73" i="46" s="1"/>
  <c r="BX73" i="46"/>
  <c r="I73" i="46" s="1"/>
  <c r="BW73" i="46"/>
  <c r="BV73" i="46"/>
  <c r="G73" i="46" s="1"/>
  <c r="BU73" i="46"/>
  <c r="BT73" i="46"/>
  <c r="E73" i="46" s="1"/>
  <c r="BS73" i="46"/>
  <c r="BO73" i="46"/>
  <c r="B73" i="46"/>
  <c r="B73" i="44" s="1"/>
  <c r="A73" i="46"/>
  <c r="EF72" i="46"/>
  <c r="EE72" i="46"/>
  <c r="BP72" i="46" s="1"/>
  <c r="ED72" i="46"/>
  <c r="EC72" i="46"/>
  <c r="BN72" i="46" s="1"/>
  <c r="EB72" i="46"/>
  <c r="BM72" i="46" s="1"/>
  <c r="EA72" i="46"/>
  <c r="BL72" i="46" s="1"/>
  <c r="DZ72" i="46"/>
  <c r="BK72" i="46" s="1"/>
  <c r="DY72" i="46"/>
  <c r="BJ72" i="46" s="1"/>
  <c r="DX72" i="46"/>
  <c r="DW72" i="46"/>
  <c r="BH72" i="46" s="1"/>
  <c r="DV72" i="46"/>
  <c r="BG72" i="46" s="1"/>
  <c r="DU72" i="46"/>
  <c r="DT72" i="46"/>
  <c r="BE72" i="46" s="1"/>
  <c r="DS72" i="46"/>
  <c r="BD72" i="46" s="1"/>
  <c r="DR72" i="46"/>
  <c r="DQ72" i="46"/>
  <c r="DP72" i="46"/>
  <c r="DO72" i="46"/>
  <c r="AZ72" i="46" s="1"/>
  <c r="DN72" i="46"/>
  <c r="DM72" i="46"/>
  <c r="AX72" i="46" s="1"/>
  <c r="DL72" i="46"/>
  <c r="DK72" i="46"/>
  <c r="AV72" i="46" s="1"/>
  <c r="DJ72" i="46"/>
  <c r="DI72" i="46"/>
  <c r="DH72" i="46"/>
  <c r="DG72" i="46"/>
  <c r="AR72" i="46" s="1"/>
  <c r="DF72" i="46"/>
  <c r="DE72" i="46"/>
  <c r="AP72" i="46" s="1"/>
  <c r="DD72" i="46"/>
  <c r="AO72" i="46" s="1"/>
  <c r="DC72" i="46"/>
  <c r="DB72" i="46"/>
  <c r="AM72" i="46" s="1"/>
  <c r="DA72" i="46"/>
  <c r="CZ72" i="46"/>
  <c r="CY72" i="46"/>
  <c r="AJ72" i="46" s="1"/>
  <c r="CX72" i="46"/>
  <c r="CW72" i="46"/>
  <c r="AH72" i="46" s="1"/>
  <c r="CV72" i="46"/>
  <c r="AG72" i="46" s="1"/>
  <c r="CU72" i="46"/>
  <c r="CT72" i="46"/>
  <c r="CS72" i="46"/>
  <c r="CR72" i="46"/>
  <c r="CQ72" i="46"/>
  <c r="AB72" i="46" s="1"/>
  <c r="CP72" i="46"/>
  <c r="CO72" i="46"/>
  <c r="CN72" i="46"/>
  <c r="Y72" i="46" s="1"/>
  <c r="CM72" i="46"/>
  <c r="CL72" i="46"/>
  <c r="CK72" i="46"/>
  <c r="CJ72" i="46"/>
  <c r="CI72" i="46"/>
  <c r="T72" i="46" s="1"/>
  <c r="CH72" i="46"/>
  <c r="CG72" i="46"/>
  <c r="R72" i="46" s="1"/>
  <c r="CF72" i="46"/>
  <c r="Q72" i="46" s="1"/>
  <c r="CE72" i="46"/>
  <c r="P72" i="46" s="1"/>
  <c r="CD72" i="46"/>
  <c r="CC72" i="46"/>
  <c r="N72" i="46" s="1"/>
  <c r="CB72" i="46"/>
  <c r="CA72" i="46"/>
  <c r="L72" i="46" s="1"/>
  <c r="BZ72" i="46"/>
  <c r="K72" i="46" s="1"/>
  <c r="BY72" i="46"/>
  <c r="J72" i="46" s="1"/>
  <c r="BX72" i="46"/>
  <c r="I72" i="46" s="1"/>
  <c r="BW72" i="46"/>
  <c r="H72" i="46" s="1"/>
  <c r="BV72" i="46"/>
  <c r="G72" i="46" s="1"/>
  <c r="BU72" i="46"/>
  <c r="BT72" i="46"/>
  <c r="BS72" i="46"/>
  <c r="D72" i="46" s="1"/>
  <c r="B72" i="46"/>
  <c r="B72" i="44" s="1"/>
  <c r="A72" i="46"/>
  <c r="A70" i="27" s="1"/>
  <c r="EF71" i="46"/>
  <c r="EE71" i="46"/>
  <c r="BP71" i="46" s="1"/>
  <c r="ED71" i="46"/>
  <c r="BO71" i="44" s="1"/>
  <c r="EC71" i="46"/>
  <c r="EB71" i="46"/>
  <c r="EA71" i="46"/>
  <c r="BL71" i="46" s="1"/>
  <c r="DZ71" i="46"/>
  <c r="DY71" i="46"/>
  <c r="BJ71" i="46" s="1"/>
  <c r="DX71" i="46"/>
  <c r="DW71" i="46"/>
  <c r="DV71" i="46"/>
  <c r="BG71" i="46" s="1"/>
  <c r="DU71" i="46"/>
  <c r="BF71" i="46" s="1"/>
  <c r="DT71" i="46"/>
  <c r="DS71" i="46"/>
  <c r="BD71" i="46" s="1"/>
  <c r="DR71" i="46"/>
  <c r="BC71" i="46" s="1"/>
  <c r="DQ71" i="46"/>
  <c r="DP71" i="46"/>
  <c r="DO71" i="46"/>
  <c r="AZ71" i="46" s="1"/>
  <c r="DN71" i="46"/>
  <c r="DM71" i="46"/>
  <c r="DL71" i="46"/>
  <c r="DK71" i="46"/>
  <c r="AV71" i="46" s="1"/>
  <c r="DJ71" i="46"/>
  <c r="AU71" i="46" s="1"/>
  <c r="DI71" i="46"/>
  <c r="DH71" i="46"/>
  <c r="DG71" i="46"/>
  <c r="DF71" i="46"/>
  <c r="DE71" i="46"/>
  <c r="DD71" i="46"/>
  <c r="DC71" i="46"/>
  <c r="AN71" i="46" s="1"/>
  <c r="DB71" i="46"/>
  <c r="DA71" i="46"/>
  <c r="AL71" i="46" s="1"/>
  <c r="CZ71" i="46"/>
  <c r="AK71" i="46" s="1"/>
  <c r="CY71" i="46"/>
  <c r="AJ71" i="46" s="1"/>
  <c r="CX71" i="46"/>
  <c r="AI71" i="46" s="1"/>
  <c r="CW71" i="46"/>
  <c r="CV71" i="46"/>
  <c r="CU71" i="46"/>
  <c r="AF71" i="46" s="1"/>
  <c r="CT71" i="46"/>
  <c r="AE71" i="46" s="1"/>
  <c r="CS71" i="46"/>
  <c r="AD71" i="46" s="1"/>
  <c r="CR71" i="46"/>
  <c r="CQ71" i="46"/>
  <c r="CP71" i="46"/>
  <c r="AA71" i="46" s="1"/>
  <c r="CO71" i="46"/>
  <c r="CN71" i="46"/>
  <c r="CM71" i="46"/>
  <c r="X71" i="46" s="1"/>
  <c r="CL71" i="46"/>
  <c r="CK71" i="46"/>
  <c r="V71" i="46" s="1"/>
  <c r="CJ71" i="46"/>
  <c r="U71" i="46" s="1"/>
  <c r="CI71" i="46"/>
  <c r="T71" i="46" s="1"/>
  <c r="CH71" i="46"/>
  <c r="S71" i="46" s="1"/>
  <c r="CG71" i="46"/>
  <c r="R71" i="46" s="1"/>
  <c r="CF71" i="46"/>
  <c r="CE71" i="46"/>
  <c r="P71" i="46" s="1"/>
  <c r="CD71" i="46"/>
  <c r="CC71" i="46"/>
  <c r="CB71" i="46"/>
  <c r="CA71" i="46"/>
  <c r="BZ71" i="46"/>
  <c r="BY71" i="46"/>
  <c r="BX71" i="46"/>
  <c r="BW71" i="46"/>
  <c r="H71" i="46" s="1"/>
  <c r="BV71" i="46"/>
  <c r="BU71" i="46"/>
  <c r="F71" i="46" s="1"/>
  <c r="BT71" i="46"/>
  <c r="E71" i="46" s="1"/>
  <c r="BS71" i="46"/>
  <c r="D71" i="46" s="1"/>
  <c r="BO71" i="46"/>
  <c r="B71" i="46"/>
  <c r="B71" i="44" s="1"/>
  <c r="A71" i="46"/>
  <c r="EF70" i="46"/>
  <c r="BQ70" i="46" s="1"/>
  <c r="EE70" i="46"/>
  <c r="ED70" i="46"/>
  <c r="BO70" i="44" s="1"/>
  <c r="EC70" i="46"/>
  <c r="BN70" i="44" s="1"/>
  <c r="EB70" i="46"/>
  <c r="BM70" i="46" s="1"/>
  <c r="EA70" i="46"/>
  <c r="DZ70" i="46"/>
  <c r="DY70" i="46"/>
  <c r="DX70" i="46"/>
  <c r="BI70" i="46" s="1"/>
  <c r="DW70" i="46"/>
  <c r="BH70" i="46" s="1"/>
  <c r="DV70" i="46"/>
  <c r="BG70" i="46" s="1"/>
  <c r="DU70" i="46"/>
  <c r="BF70" i="46" s="1"/>
  <c r="DT70" i="46"/>
  <c r="BE70" i="46" s="1"/>
  <c r="DS70" i="46"/>
  <c r="BD70" i="46" s="1"/>
  <c r="DR70" i="46"/>
  <c r="DQ70" i="46"/>
  <c r="DP70" i="46"/>
  <c r="BA70" i="46" s="1"/>
  <c r="DO70" i="46"/>
  <c r="AZ70" i="46" s="1"/>
  <c r="DN70" i="46"/>
  <c r="AY70" i="46" s="1"/>
  <c r="DM70" i="46"/>
  <c r="AX70" i="46" s="1"/>
  <c r="DL70" i="46"/>
  <c r="AW70" i="46" s="1"/>
  <c r="DK70" i="46"/>
  <c r="AV70" i="46" s="1"/>
  <c r="DJ70" i="46"/>
  <c r="AU70" i="46" s="1"/>
  <c r="DI70" i="46"/>
  <c r="DH70" i="46"/>
  <c r="AS70" i="46" s="1"/>
  <c r="DG70" i="46"/>
  <c r="DF70" i="46"/>
  <c r="AQ70" i="46" s="1"/>
  <c r="DE70" i="46"/>
  <c r="AP70" i="46" s="1"/>
  <c r="DD70" i="46"/>
  <c r="DC70" i="46"/>
  <c r="DB70" i="46"/>
  <c r="DA70" i="46"/>
  <c r="CZ70" i="46"/>
  <c r="AK70" i="46" s="1"/>
  <c r="CY70" i="46"/>
  <c r="CX70" i="46"/>
  <c r="AI70" i="46" s="1"/>
  <c r="CW70" i="46"/>
  <c r="AH70" i="46" s="1"/>
  <c r="CV70" i="46"/>
  <c r="AG70" i="46" s="1"/>
  <c r="CU70" i="46"/>
  <c r="AF70" i="46" s="1"/>
  <c r="CT70" i="46"/>
  <c r="AE70" i="46" s="1"/>
  <c r="CS70" i="46"/>
  <c r="CR70" i="46"/>
  <c r="AC70" i="46" s="1"/>
  <c r="CQ70" i="46"/>
  <c r="CP70" i="46"/>
  <c r="AA70" i="46" s="1"/>
  <c r="CO70" i="46"/>
  <c r="Z70" i="46" s="1"/>
  <c r="CN70" i="46"/>
  <c r="Y70" i="46" s="1"/>
  <c r="CM70" i="46"/>
  <c r="CL70" i="46"/>
  <c r="CK70" i="46"/>
  <c r="CJ70" i="46"/>
  <c r="U70" i="46" s="1"/>
  <c r="CI70" i="46"/>
  <c r="CH70" i="46"/>
  <c r="S70" i="46" s="1"/>
  <c r="CG70" i="46"/>
  <c r="R70" i="46" s="1"/>
  <c r="CF70" i="46"/>
  <c r="Q70" i="46" s="1"/>
  <c r="CE70" i="46"/>
  <c r="CD70" i="46"/>
  <c r="CC70" i="46"/>
  <c r="CB70" i="46"/>
  <c r="M70" i="46" s="1"/>
  <c r="CA70" i="46"/>
  <c r="L70" i="46" s="1"/>
  <c r="BZ70" i="46"/>
  <c r="K70" i="46" s="1"/>
  <c r="BY70" i="46"/>
  <c r="J70" i="46" s="1"/>
  <c r="BX70" i="46"/>
  <c r="BW70" i="46"/>
  <c r="BV70" i="46"/>
  <c r="BU70" i="46"/>
  <c r="BT70" i="46"/>
  <c r="BS70" i="46"/>
  <c r="B70" i="46"/>
  <c r="B70" i="44" s="1"/>
  <c r="A70" i="46"/>
  <c r="A68" i="27" s="1"/>
  <c r="EF69" i="46"/>
  <c r="EE69" i="46"/>
  <c r="ED69" i="46"/>
  <c r="EC69" i="46"/>
  <c r="BN69" i="46" s="1"/>
  <c r="EB69" i="46"/>
  <c r="BM69" i="46" s="1"/>
  <c r="EA69" i="46"/>
  <c r="BL69" i="46" s="1"/>
  <c r="DZ69" i="46"/>
  <c r="BK69" i="46" s="1"/>
  <c r="DY69" i="46"/>
  <c r="BJ69" i="46" s="1"/>
  <c r="DX69" i="46"/>
  <c r="BI69" i="46" s="1"/>
  <c r="DW69" i="46"/>
  <c r="DV69" i="46"/>
  <c r="DU69" i="46"/>
  <c r="DT69" i="46"/>
  <c r="BE69" i="46" s="1"/>
  <c r="DS69" i="46"/>
  <c r="BD69" i="46" s="1"/>
  <c r="DR69" i="46"/>
  <c r="BC69" i="46" s="1"/>
  <c r="DQ69" i="46"/>
  <c r="BB69" i="46" s="1"/>
  <c r="DP69" i="46"/>
  <c r="BA69" i="46" s="1"/>
  <c r="DO69" i="46"/>
  <c r="DN69" i="46"/>
  <c r="DM69" i="46"/>
  <c r="DL69" i="46"/>
  <c r="AW69" i="46" s="1"/>
  <c r="DK69" i="46"/>
  <c r="AV69" i="46" s="1"/>
  <c r="DJ69" i="46"/>
  <c r="AU69" i="46" s="1"/>
  <c r="DI69" i="46"/>
  <c r="DH69" i="46"/>
  <c r="AS69" i="46" s="1"/>
  <c r="DG69" i="46"/>
  <c r="DF69" i="46"/>
  <c r="DE69" i="46"/>
  <c r="DD69" i="46"/>
  <c r="AO69" i="46" s="1"/>
  <c r="DC69" i="46"/>
  <c r="AN69" i="46" s="1"/>
  <c r="DB69" i="46"/>
  <c r="DA69" i="46"/>
  <c r="CZ69" i="46"/>
  <c r="CY69" i="46"/>
  <c r="CX69" i="46"/>
  <c r="CW69" i="46"/>
  <c r="AH69" i="46" s="1"/>
  <c r="CV69" i="46"/>
  <c r="AG69" i="46" s="1"/>
  <c r="CU69" i="46"/>
  <c r="CT69" i="46"/>
  <c r="AE69" i="46" s="1"/>
  <c r="CS69" i="46"/>
  <c r="CR69" i="46"/>
  <c r="CQ69" i="46"/>
  <c r="CP69" i="46"/>
  <c r="AA69" i="46" s="1"/>
  <c r="CO69" i="46"/>
  <c r="CN69" i="46"/>
  <c r="Y69" i="46" s="1"/>
  <c r="CM69" i="46"/>
  <c r="X69" i="46" s="1"/>
  <c r="CL69" i="46"/>
  <c r="CK69" i="46"/>
  <c r="V69" i="46" s="1"/>
  <c r="CJ69" i="46"/>
  <c r="U69" i="46" s="1"/>
  <c r="CI69" i="46"/>
  <c r="CH69" i="46"/>
  <c r="CG69" i="46"/>
  <c r="CF69" i="46"/>
  <c r="Q69" i="46" s="1"/>
  <c r="CE69" i="46"/>
  <c r="P69" i="46" s="1"/>
  <c r="CD69" i="46"/>
  <c r="O69" i="46" s="1"/>
  <c r="CC69" i="46"/>
  <c r="N69" i="46" s="1"/>
  <c r="CB69" i="46"/>
  <c r="M69" i="46" s="1"/>
  <c r="CA69" i="46"/>
  <c r="BZ69" i="46"/>
  <c r="K69" i="46" s="1"/>
  <c r="BY69" i="46"/>
  <c r="BX69" i="46"/>
  <c r="BW69" i="46"/>
  <c r="H69" i="46" s="1"/>
  <c r="BV69" i="46"/>
  <c r="BU69" i="46"/>
  <c r="F69" i="46" s="1"/>
  <c r="BT69" i="46"/>
  <c r="BS69" i="46"/>
  <c r="B69" i="46"/>
  <c r="B69" i="44" s="1"/>
  <c r="A69" i="46"/>
  <c r="EF68" i="46"/>
  <c r="BQ68" i="46" s="1"/>
  <c r="EE68" i="46"/>
  <c r="BP68" i="46" s="1"/>
  <c r="ED68" i="46"/>
  <c r="BO68" i="44" s="1"/>
  <c r="EC68" i="46"/>
  <c r="BN68" i="44" s="1"/>
  <c r="EB68" i="46"/>
  <c r="BM68" i="46" s="1"/>
  <c r="EA68" i="46"/>
  <c r="DZ68" i="46"/>
  <c r="BK68" i="46" s="1"/>
  <c r="DY68" i="46"/>
  <c r="BJ68" i="46" s="1"/>
  <c r="DX68" i="46"/>
  <c r="DW68" i="46"/>
  <c r="BH68" i="46" s="1"/>
  <c r="DV68" i="46"/>
  <c r="BG68" i="46" s="1"/>
  <c r="DU68" i="46"/>
  <c r="DT68" i="46"/>
  <c r="DS68" i="46"/>
  <c r="DR68" i="46"/>
  <c r="DQ68" i="46"/>
  <c r="DP68" i="46"/>
  <c r="BA68" i="46" s="1"/>
  <c r="DO68" i="46"/>
  <c r="AZ68" i="46" s="1"/>
  <c r="DN68" i="46"/>
  <c r="DM68" i="46"/>
  <c r="DL68" i="46"/>
  <c r="AW68" i="46" s="1"/>
  <c r="DK68" i="46"/>
  <c r="DJ68" i="46"/>
  <c r="DI68" i="46"/>
  <c r="DH68" i="46"/>
  <c r="AS68" i="46" s="1"/>
  <c r="DG68" i="46"/>
  <c r="AR68" i="46" s="1"/>
  <c r="DF68" i="46"/>
  <c r="AQ68" i="46" s="1"/>
  <c r="DE68" i="46"/>
  <c r="AP68" i="46" s="1"/>
  <c r="DD68" i="46"/>
  <c r="AO68" i="46" s="1"/>
  <c r="DC68" i="46"/>
  <c r="DB68" i="46"/>
  <c r="AM68" i="46" s="1"/>
  <c r="DA68" i="46"/>
  <c r="CZ68" i="46"/>
  <c r="AK68" i="46" s="1"/>
  <c r="CY68" i="46"/>
  <c r="AJ68" i="46" s="1"/>
  <c r="CX68" i="46"/>
  <c r="AI68" i="46" s="1"/>
  <c r="CW68" i="46"/>
  <c r="CV68" i="46"/>
  <c r="AG68" i="46" s="1"/>
  <c r="CU68" i="46"/>
  <c r="CT68" i="46"/>
  <c r="CS68" i="46"/>
  <c r="AD68" i="46" s="1"/>
  <c r="CR68" i="46"/>
  <c r="AC68" i="46" s="1"/>
  <c r="CQ68" i="46"/>
  <c r="AB68" i="46" s="1"/>
  <c r="CP68" i="46"/>
  <c r="AA68" i="46" s="1"/>
  <c r="CO68" i="46"/>
  <c r="CN68" i="46"/>
  <c r="Y68" i="46" s="1"/>
  <c r="CM68" i="46"/>
  <c r="CL68" i="46"/>
  <c r="W68" i="46" s="1"/>
  <c r="CK68" i="46"/>
  <c r="CJ68" i="46"/>
  <c r="U68" i="46" s="1"/>
  <c r="CI68" i="46"/>
  <c r="T68" i="46" s="1"/>
  <c r="CH68" i="46"/>
  <c r="CG68" i="46"/>
  <c r="R68" i="46" s="1"/>
  <c r="CF68" i="46"/>
  <c r="CE68" i="46"/>
  <c r="CD68" i="46"/>
  <c r="CC68" i="46"/>
  <c r="N68" i="46" s="1"/>
  <c r="CB68" i="46"/>
  <c r="M68" i="46" s="1"/>
  <c r="CA68" i="46"/>
  <c r="L68" i="46" s="1"/>
  <c r="BZ68" i="46"/>
  <c r="K68" i="46" s="1"/>
  <c r="BY68" i="46"/>
  <c r="BX68" i="46"/>
  <c r="I68" i="46" s="1"/>
  <c r="BW68" i="46"/>
  <c r="BV68" i="46"/>
  <c r="BU68" i="46"/>
  <c r="BT68" i="46"/>
  <c r="E68" i="46" s="1"/>
  <c r="BS68" i="46"/>
  <c r="D68" i="46" s="1"/>
  <c r="BO68" i="46"/>
  <c r="BN68" i="46"/>
  <c r="B68" i="46"/>
  <c r="B68" i="44" s="1"/>
  <c r="A68" i="46"/>
  <c r="A66" i="27" s="1"/>
  <c r="EF67" i="46"/>
  <c r="BQ67" i="46" s="1"/>
  <c r="EE67" i="46"/>
  <c r="BP67" i="46" s="1"/>
  <c r="ED67" i="46"/>
  <c r="BO67" i="46" s="1"/>
  <c r="EC67" i="46"/>
  <c r="BN67" i="46" s="1"/>
  <c r="EB67" i="46"/>
  <c r="BM67" i="46" s="1"/>
  <c r="EA67" i="46"/>
  <c r="DZ67" i="46"/>
  <c r="DY67" i="46"/>
  <c r="DX67" i="46"/>
  <c r="DW67" i="46"/>
  <c r="DV67" i="46"/>
  <c r="BG67" i="46" s="1"/>
  <c r="DU67" i="46"/>
  <c r="BF67" i="46" s="1"/>
  <c r="DT67" i="46"/>
  <c r="BE67" i="46" s="1"/>
  <c r="DS67" i="46"/>
  <c r="DR67" i="46"/>
  <c r="BC67" i="46" s="1"/>
  <c r="DQ67" i="46"/>
  <c r="DP67" i="46"/>
  <c r="DO67" i="46"/>
  <c r="DN67" i="46"/>
  <c r="AY67" i="46" s="1"/>
  <c r="DM67" i="46"/>
  <c r="AX67" i="46" s="1"/>
  <c r="DL67" i="46"/>
  <c r="AW67" i="46" s="1"/>
  <c r="DK67" i="46"/>
  <c r="DJ67" i="46"/>
  <c r="AU67" i="46" s="1"/>
  <c r="DI67" i="46"/>
  <c r="DH67" i="46"/>
  <c r="AS67" i="46" s="1"/>
  <c r="DG67" i="46"/>
  <c r="AR67" i="46" s="1"/>
  <c r="DF67" i="46"/>
  <c r="AQ67" i="46" s="1"/>
  <c r="DE67" i="46"/>
  <c r="AP67" i="46" s="1"/>
  <c r="DD67" i="46"/>
  <c r="AO67" i="46" s="1"/>
  <c r="DC67" i="46"/>
  <c r="AN67" i="46" s="1"/>
  <c r="DB67" i="46"/>
  <c r="DA67" i="46"/>
  <c r="CZ67" i="46"/>
  <c r="CY67" i="46"/>
  <c r="CX67" i="46"/>
  <c r="CW67" i="46"/>
  <c r="AH67" i="46" s="1"/>
  <c r="CV67" i="46"/>
  <c r="AG67" i="46" s="1"/>
  <c r="CU67" i="46"/>
  <c r="CT67" i="46"/>
  <c r="CS67" i="46"/>
  <c r="CR67" i="46"/>
  <c r="CQ67" i="46"/>
  <c r="CP67" i="46"/>
  <c r="AA67" i="46" s="1"/>
  <c r="CO67" i="46"/>
  <c r="Z67" i="46" s="1"/>
  <c r="CN67" i="46"/>
  <c r="Y67" i="46" s="1"/>
  <c r="CM67" i="46"/>
  <c r="CL67" i="46"/>
  <c r="CK67" i="46"/>
  <c r="CJ67" i="46"/>
  <c r="U67" i="46" s="1"/>
  <c r="CI67" i="46"/>
  <c r="CH67" i="46"/>
  <c r="S67" i="46" s="1"/>
  <c r="CG67" i="46"/>
  <c r="R67" i="46" s="1"/>
  <c r="CF67" i="46"/>
  <c r="Q67" i="46" s="1"/>
  <c r="CE67" i="46"/>
  <c r="CD67" i="46"/>
  <c r="O67" i="46" s="1"/>
  <c r="CC67" i="46"/>
  <c r="CB67" i="46"/>
  <c r="CA67" i="46"/>
  <c r="L67" i="46" s="1"/>
  <c r="BZ67" i="46"/>
  <c r="BY67" i="46"/>
  <c r="J67" i="46" s="1"/>
  <c r="BX67" i="46"/>
  <c r="BW67" i="46"/>
  <c r="BV67" i="46"/>
  <c r="BU67" i="46"/>
  <c r="BT67" i="46"/>
  <c r="BS67" i="46"/>
  <c r="B67" i="46"/>
  <c r="B67" i="44" s="1"/>
  <c r="A67" i="46"/>
  <c r="EF66" i="46"/>
  <c r="BQ66" i="46" s="1"/>
  <c r="EE66" i="46"/>
  <c r="BP66" i="46" s="1"/>
  <c r="ED66" i="46"/>
  <c r="BO66" i="46" s="1"/>
  <c r="EC66" i="46"/>
  <c r="EB66" i="46"/>
  <c r="BM66" i="46" s="1"/>
  <c r="EA66" i="46"/>
  <c r="BL66" i="46" s="1"/>
  <c r="DZ66" i="46"/>
  <c r="BK66" i="46" s="1"/>
  <c r="DY66" i="46"/>
  <c r="DX66" i="46"/>
  <c r="DW66" i="46"/>
  <c r="DV66" i="46"/>
  <c r="DU66" i="46"/>
  <c r="DT66" i="46"/>
  <c r="DS66" i="46"/>
  <c r="BD66" i="46" s="1"/>
  <c r="DR66" i="46"/>
  <c r="BC66" i="46" s="1"/>
  <c r="DQ66" i="46"/>
  <c r="DP66" i="46"/>
  <c r="BA66" i="46" s="1"/>
  <c r="DO66" i="46"/>
  <c r="DN66" i="46"/>
  <c r="DM66" i="46"/>
  <c r="DL66" i="46"/>
  <c r="AW66" i="46" s="1"/>
  <c r="DK66" i="46"/>
  <c r="DJ66" i="46"/>
  <c r="AU66" i="46" s="1"/>
  <c r="DI66" i="46"/>
  <c r="AT66" i="46" s="1"/>
  <c r="DH66" i="46"/>
  <c r="AS66" i="46" s="1"/>
  <c r="DG66" i="46"/>
  <c r="DF66" i="46"/>
  <c r="AQ66" i="46" s="1"/>
  <c r="DE66" i="46"/>
  <c r="DD66" i="46"/>
  <c r="DC66" i="46"/>
  <c r="DB66" i="46"/>
  <c r="AM66" i="46" s="1"/>
  <c r="DA66" i="46"/>
  <c r="AL66" i="46" s="1"/>
  <c r="CZ66" i="46"/>
  <c r="CY66" i="46"/>
  <c r="CX66" i="46"/>
  <c r="CW66" i="46"/>
  <c r="CV66" i="46"/>
  <c r="AG66" i="46" s="1"/>
  <c r="CU66" i="46"/>
  <c r="CT66" i="46"/>
  <c r="AE66" i="46" s="1"/>
  <c r="CS66" i="46"/>
  <c r="AD66" i="46" s="1"/>
  <c r="CR66" i="46"/>
  <c r="CQ66" i="46"/>
  <c r="AB66" i="46" s="1"/>
  <c r="CP66" i="46"/>
  <c r="AA66" i="46" s="1"/>
  <c r="CO66" i="46"/>
  <c r="CN66" i="46"/>
  <c r="Y66" i="46" s="1"/>
  <c r="CM66" i="46"/>
  <c r="CL66" i="46"/>
  <c r="W66" i="46" s="1"/>
  <c r="CK66" i="46"/>
  <c r="V66" i="46" s="1"/>
  <c r="CJ66" i="46"/>
  <c r="U66" i="46" s="1"/>
  <c r="CI66" i="46"/>
  <c r="CH66" i="46"/>
  <c r="S66" i="46" s="1"/>
  <c r="CG66" i="46"/>
  <c r="CF66" i="46"/>
  <c r="Q66" i="46" s="1"/>
  <c r="CE66" i="46"/>
  <c r="CD66" i="46"/>
  <c r="O66" i="46" s="1"/>
  <c r="CC66" i="46"/>
  <c r="N66" i="46" s="1"/>
  <c r="CB66" i="46"/>
  <c r="M66" i="46" s="1"/>
  <c r="CA66" i="46"/>
  <c r="BZ66" i="46"/>
  <c r="K66" i="46" s="1"/>
  <c r="BY66" i="46"/>
  <c r="BX66" i="46"/>
  <c r="I66" i="46" s="1"/>
  <c r="BW66" i="46"/>
  <c r="H66" i="46" s="1"/>
  <c r="BV66" i="46"/>
  <c r="G66" i="46" s="1"/>
  <c r="BU66" i="46"/>
  <c r="F66" i="46" s="1"/>
  <c r="BT66" i="46"/>
  <c r="E66" i="46" s="1"/>
  <c r="BS66" i="46"/>
  <c r="D66" i="46" s="1"/>
  <c r="B66" i="46"/>
  <c r="B66" i="44" s="1"/>
  <c r="A66" i="46"/>
  <c r="EF65" i="46"/>
  <c r="BQ65" i="46" s="1"/>
  <c r="EE65" i="46"/>
  <c r="ED65" i="46"/>
  <c r="EC65" i="46"/>
  <c r="BN65" i="46" s="1"/>
  <c r="EB65" i="46"/>
  <c r="BM65" i="46" s="1"/>
  <c r="EA65" i="46"/>
  <c r="DZ65" i="46"/>
  <c r="BK65" i="46" s="1"/>
  <c r="DY65" i="46"/>
  <c r="DX65" i="46"/>
  <c r="BI65" i="46" s="1"/>
  <c r="DW65" i="46"/>
  <c r="BH65" i="46" s="1"/>
  <c r="DV65" i="46"/>
  <c r="DU65" i="46"/>
  <c r="DT65" i="46"/>
  <c r="DS65" i="46"/>
  <c r="BD65" i="46" s="1"/>
  <c r="DR65" i="46"/>
  <c r="BC65" i="46" s="1"/>
  <c r="DQ65" i="46"/>
  <c r="DP65" i="46"/>
  <c r="DO65" i="46"/>
  <c r="AZ65" i="46" s="1"/>
  <c r="DN65" i="46"/>
  <c r="DM65" i="46"/>
  <c r="AX65" i="46" s="1"/>
  <c r="DL65" i="46"/>
  <c r="DK65" i="46"/>
  <c r="DJ65" i="46"/>
  <c r="DI65" i="46"/>
  <c r="DH65" i="46"/>
  <c r="AS65" i="46" s="1"/>
  <c r="DG65" i="46"/>
  <c r="DF65" i="46"/>
  <c r="DE65" i="46"/>
  <c r="DD65" i="46"/>
  <c r="AO65" i="46" s="1"/>
  <c r="DC65" i="46"/>
  <c r="DB65" i="46"/>
  <c r="DA65" i="46"/>
  <c r="CZ65" i="46"/>
  <c r="CY65" i="46"/>
  <c r="AJ65" i="46" s="1"/>
  <c r="CX65" i="46"/>
  <c r="CW65" i="46"/>
  <c r="AH65" i="46" s="1"/>
  <c r="CV65" i="46"/>
  <c r="AG65" i="46" s="1"/>
  <c r="CU65" i="46"/>
  <c r="AF65" i="46" s="1"/>
  <c r="CT65" i="46"/>
  <c r="AE65" i="46" s="1"/>
  <c r="CS65" i="46"/>
  <c r="CR65" i="46"/>
  <c r="AC65" i="46" s="1"/>
  <c r="CQ65" i="46"/>
  <c r="CP65" i="46"/>
  <c r="CO65" i="46"/>
  <c r="Z65" i="46" s="1"/>
  <c r="CN65" i="46"/>
  <c r="Y65" i="46" s="1"/>
  <c r="CM65" i="46"/>
  <c r="CL65" i="46"/>
  <c r="W65" i="46" s="1"/>
  <c r="CK65" i="46"/>
  <c r="CJ65" i="46"/>
  <c r="CI65" i="46"/>
  <c r="CH65" i="46"/>
  <c r="CG65" i="46"/>
  <c r="R65" i="46" s="1"/>
  <c r="CF65" i="46"/>
  <c r="Q65" i="46" s="1"/>
  <c r="CE65" i="46"/>
  <c r="CD65" i="46"/>
  <c r="O65" i="46" s="1"/>
  <c r="CC65" i="46"/>
  <c r="N65" i="46" s="1"/>
  <c r="CB65" i="46"/>
  <c r="M65" i="46" s="1"/>
  <c r="CA65" i="46"/>
  <c r="BZ65" i="46"/>
  <c r="BY65" i="46"/>
  <c r="J65" i="46" s="1"/>
  <c r="BX65" i="46"/>
  <c r="BW65" i="46"/>
  <c r="BV65" i="46"/>
  <c r="G65" i="46" s="1"/>
  <c r="BU65" i="46"/>
  <c r="BT65" i="46"/>
  <c r="BS65" i="46"/>
  <c r="B65" i="46"/>
  <c r="B65" i="44" s="1"/>
  <c r="A65" i="46"/>
  <c r="A63" i="27" s="1"/>
  <c r="EF64" i="46"/>
  <c r="BQ64" i="46" s="1"/>
  <c r="EE64" i="46"/>
  <c r="BP64" i="46" s="1"/>
  <c r="ED64" i="46"/>
  <c r="BO64" i="44" s="1"/>
  <c r="EC64" i="46"/>
  <c r="BN64" i="44" s="1"/>
  <c r="EB64" i="46"/>
  <c r="BM64" i="46" s="1"/>
  <c r="EA64" i="46"/>
  <c r="BL64" i="46" s="1"/>
  <c r="DZ64" i="46"/>
  <c r="BK64" i="46" s="1"/>
  <c r="DY64" i="46"/>
  <c r="DX64" i="46"/>
  <c r="BI64" i="46" s="1"/>
  <c r="DW64" i="46"/>
  <c r="BH64" i="46" s="1"/>
  <c r="DV64" i="46"/>
  <c r="BG64" i="46" s="1"/>
  <c r="DU64" i="46"/>
  <c r="DT64" i="46"/>
  <c r="DS64" i="46"/>
  <c r="BD64" i="46" s="1"/>
  <c r="DR64" i="46"/>
  <c r="DQ64" i="46"/>
  <c r="BB64" i="46" s="1"/>
  <c r="DP64" i="46"/>
  <c r="DO64" i="46"/>
  <c r="DN64" i="46"/>
  <c r="DM64" i="46"/>
  <c r="DL64" i="46"/>
  <c r="AW64" i="46" s="1"/>
  <c r="DK64" i="46"/>
  <c r="DJ64" i="46"/>
  <c r="AU64" i="46" s="1"/>
  <c r="DI64" i="46"/>
  <c r="AT64" i="46" s="1"/>
  <c r="DH64" i="46"/>
  <c r="AS64" i="46" s="1"/>
  <c r="DG64" i="46"/>
  <c r="AR64" i="46" s="1"/>
  <c r="DF64" i="46"/>
  <c r="DE64" i="46"/>
  <c r="DD64" i="46"/>
  <c r="AO64" i="46" s="1"/>
  <c r="DC64" i="46"/>
  <c r="DB64" i="46"/>
  <c r="DA64" i="46"/>
  <c r="CZ64" i="46"/>
  <c r="AK64" i="46" s="1"/>
  <c r="CY64" i="46"/>
  <c r="CX64" i="46"/>
  <c r="AI64" i="46" s="1"/>
  <c r="CW64" i="46"/>
  <c r="CV64" i="46"/>
  <c r="AG64" i="46" s="1"/>
  <c r="CU64" i="46"/>
  <c r="CT64" i="46"/>
  <c r="AE64" i="46" s="1"/>
  <c r="CS64" i="46"/>
  <c r="AD64" i="46" s="1"/>
  <c r="CR64" i="46"/>
  <c r="CQ64" i="46"/>
  <c r="AB64" i="46" s="1"/>
  <c r="CP64" i="46"/>
  <c r="AA64" i="46" s="1"/>
  <c r="CO64" i="46"/>
  <c r="CN64" i="46"/>
  <c r="Y64" i="46" s="1"/>
  <c r="CM64" i="46"/>
  <c r="CL64" i="46"/>
  <c r="CK64" i="46"/>
  <c r="V64" i="46" s="1"/>
  <c r="CJ64" i="46"/>
  <c r="U64" i="46" s="1"/>
  <c r="CI64" i="46"/>
  <c r="CH64" i="46"/>
  <c r="CG64" i="46"/>
  <c r="CF64" i="46"/>
  <c r="CE64" i="46"/>
  <c r="CD64" i="46"/>
  <c r="O64" i="46" s="1"/>
  <c r="CC64" i="46"/>
  <c r="N64" i="46" s="1"/>
  <c r="CB64" i="46"/>
  <c r="M64" i="46" s="1"/>
  <c r="CA64" i="46"/>
  <c r="L64" i="46" s="1"/>
  <c r="BZ64" i="46"/>
  <c r="BY64" i="46"/>
  <c r="BX64" i="46"/>
  <c r="BW64" i="46"/>
  <c r="BV64" i="46"/>
  <c r="G64" i="46" s="1"/>
  <c r="BU64" i="46"/>
  <c r="F64" i="46" s="1"/>
  <c r="BT64" i="46"/>
  <c r="BS64" i="46"/>
  <c r="BO64" i="46"/>
  <c r="BN64" i="46"/>
  <c r="B64" i="46"/>
  <c r="B64" i="44" s="1"/>
  <c r="A64" i="46"/>
  <c r="A64" i="44" s="1"/>
  <c r="EF63" i="46"/>
  <c r="EE63" i="46"/>
  <c r="BP63" i="46" s="1"/>
  <c r="ED63" i="46"/>
  <c r="BO63" i="46" s="1"/>
  <c r="EC63" i="46"/>
  <c r="BN63" i="46" s="1"/>
  <c r="EB63" i="46"/>
  <c r="BM63" i="46" s="1"/>
  <c r="EA63" i="46"/>
  <c r="BL63" i="46" s="1"/>
  <c r="DZ63" i="46"/>
  <c r="BK63" i="46" s="1"/>
  <c r="DY63" i="46"/>
  <c r="DX63" i="46"/>
  <c r="DW63" i="46"/>
  <c r="BH63" i="46" s="1"/>
  <c r="DV63" i="46"/>
  <c r="BG63" i="46" s="1"/>
  <c r="DU63" i="46"/>
  <c r="BF63" i="46" s="1"/>
  <c r="DT63" i="46"/>
  <c r="DS63" i="46"/>
  <c r="DR63" i="46"/>
  <c r="BC63" i="46" s="1"/>
  <c r="DQ63" i="46"/>
  <c r="DP63" i="46"/>
  <c r="DO63" i="46"/>
  <c r="DN63" i="46"/>
  <c r="AY63" i="46" s="1"/>
  <c r="DM63" i="46"/>
  <c r="DL63" i="46"/>
  <c r="DK63" i="46"/>
  <c r="DJ63" i="46"/>
  <c r="AU63" i="46" s="1"/>
  <c r="DI63" i="46"/>
  <c r="DH63" i="46"/>
  <c r="DG63" i="46"/>
  <c r="AR63" i="46" s="1"/>
  <c r="DF63" i="46"/>
  <c r="AQ63" i="46" s="1"/>
  <c r="DE63" i="46"/>
  <c r="AP63" i="46" s="1"/>
  <c r="DD63" i="46"/>
  <c r="AO63" i="46" s="1"/>
  <c r="DC63" i="46"/>
  <c r="DB63" i="46"/>
  <c r="AM63" i="46" s="1"/>
  <c r="DA63" i="46"/>
  <c r="AL63" i="46" s="1"/>
  <c r="CZ63" i="46"/>
  <c r="CY63" i="46"/>
  <c r="AJ63" i="46" s="1"/>
  <c r="CX63" i="46"/>
  <c r="AI63" i="46" s="1"/>
  <c r="CW63" i="46"/>
  <c r="CV63" i="46"/>
  <c r="CU63" i="46"/>
  <c r="CT63" i="46"/>
  <c r="AE63" i="46" s="1"/>
  <c r="CS63" i="46"/>
  <c r="AD63" i="46" s="1"/>
  <c r="CR63" i="46"/>
  <c r="CQ63" i="46"/>
  <c r="AB63" i="46" s="1"/>
  <c r="CP63" i="46"/>
  <c r="AA63" i="46" s="1"/>
  <c r="CO63" i="46"/>
  <c r="Z63" i="46" s="1"/>
  <c r="CN63" i="46"/>
  <c r="Y63" i="46" s="1"/>
  <c r="CM63" i="46"/>
  <c r="CL63" i="46"/>
  <c r="CK63" i="46"/>
  <c r="CJ63" i="46"/>
  <c r="CI63" i="46"/>
  <c r="T63" i="46" s="1"/>
  <c r="CH63" i="46"/>
  <c r="CG63" i="46"/>
  <c r="R63" i="46" s="1"/>
  <c r="CF63" i="46"/>
  <c r="CE63" i="46"/>
  <c r="CD63" i="46"/>
  <c r="O63" i="46" s="1"/>
  <c r="CC63" i="46"/>
  <c r="N63" i="46" s="1"/>
  <c r="CB63" i="46"/>
  <c r="CA63" i="46"/>
  <c r="L63" i="46" s="1"/>
  <c r="BZ63" i="46"/>
  <c r="K63" i="46" s="1"/>
  <c r="BY63" i="46"/>
  <c r="BX63" i="46"/>
  <c r="I63" i="46" s="1"/>
  <c r="BW63" i="46"/>
  <c r="BV63" i="46"/>
  <c r="G63" i="46" s="1"/>
  <c r="BU63" i="46"/>
  <c r="BT63" i="46"/>
  <c r="BS63" i="46"/>
  <c r="D63" i="46" s="1"/>
  <c r="B63" i="46"/>
  <c r="B63" i="44" s="1"/>
  <c r="A63" i="46"/>
  <c r="A61" i="27" s="1"/>
  <c r="EF62" i="46"/>
  <c r="BQ62" i="46" s="1"/>
  <c r="EE62" i="46"/>
  <c r="ED62" i="46"/>
  <c r="EC62" i="46"/>
  <c r="BN62" i="46" s="1"/>
  <c r="EB62" i="46"/>
  <c r="EA62" i="46"/>
  <c r="BL62" i="46" s="1"/>
  <c r="DZ62" i="46"/>
  <c r="BK62" i="46" s="1"/>
  <c r="DY62" i="46"/>
  <c r="BJ62" i="46" s="1"/>
  <c r="DX62" i="46"/>
  <c r="BI62" i="46" s="1"/>
  <c r="DW62" i="46"/>
  <c r="DV62" i="46"/>
  <c r="DU62" i="46"/>
  <c r="DT62" i="46"/>
  <c r="DS62" i="46"/>
  <c r="BD62" i="46" s="1"/>
  <c r="DR62" i="46"/>
  <c r="BC62" i="46" s="1"/>
  <c r="DQ62" i="46"/>
  <c r="BB62" i="46" s="1"/>
  <c r="DP62" i="46"/>
  <c r="BA62" i="46" s="1"/>
  <c r="DO62" i="46"/>
  <c r="DN62" i="46"/>
  <c r="DM62" i="46"/>
  <c r="DL62" i="46"/>
  <c r="DK62" i="46"/>
  <c r="AV62" i="46" s="1"/>
  <c r="DJ62" i="46"/>
  <c r="DI62" i="46"/>
  <c r="DH62" i="46"/>
  <c r="AS62" i="46" s="1"/>
  <c r="DG62" i="46"/>
  <c r="DF62" i="46"/>
  <c r="AQ62" i="46" s="1"/>
  <c r="DE62" i="46"/>
  <c r="DD62" i="46"/>
  <c r="DC62" i="46"/>
  <c r="AN62" i="46" s="1"/>
  <c r="DB62" i="46"/>
  <c r="AM62" i="46" s="1"/>
  <c r="DA62" i="46"/>
  <c r="CZ62" i="46"/>
  <c r="CY62" i="46"/>
  <c r="CX62" i="46"/>
  <c r="CW62" i="46"/>
  <c r="AH62" i="46" s="1"/>
  <c r="CV62" i="46"/>
  <c r="CU62" i="46"/>
  <c r="CT62" i="46"/>
  <c r="CS62" i="46"/>
  <c r="AD62" i="46" s="1"/>
  <c r="CR62" i="46"/>
  <c r="CQ62" i="46"/>
  <c r="CP62" i="46"/>
  <c r="AA62" i="46" s="1"/>
  <c r="CO62" i="46"/>
  <c r="Z62" i="46" s="1"/>
  <c r="CN62" i="46"/>
  <c r="CM62" i="46"/>
  <c r="CL62" i="46"/>
  <c r="CK62" i="46"/>
  <c r="V62" i="46" s="1"/>
  <c r="CJ62" i="46"/>
  <c r="CI62" i="46"/>
  <c r="CH62" i="46"/>
  <c r="CG62" i="46"/>
  <c r="CF62" i="46"/>
  <c r="CE62" i="46"/>
  <c r="CD62" i="46"/>
  <c r="CC62" i="46"/>
  <c r="CB62" i="46"/>
  <c r="CA62" i="46"/>
  <c r="BZ62" i="46"/>
  <c r="K62" i="46" s="1"/>
  <c r="BY62" i="46"/>
  <c r="J62" i="46" s="1"/>
  <c r="BX62" i="46"/>
  <c r="BW62" i="46"/>
  <c r="H62" i="46" s="1"/>
  <c r="BV62" i="46"/>
  <c r="G62" i="46" s="1"/>
  <c r="BU62" i="46"/>
  <c r="BT62" i="46"/>
  <c r="BS62" i="46"/>
  <c r="B62" i="46"/>
  <c r="B62" i="44" s="1"/>
  <c r="A62" i="46"/>
  <c r="EF61" i="46"/>
  <c r="EE61" i="46"/>
  <c r="BP61" i="46" s="1"/>
  <c r="ED61" i="46"/>
  <c r="BO61" i="44" s="1"/>
  <c r="EC61" i="46"/>
  <c r="BN61" i="46" s="1"/>
  <c r="EB61" i="46"/>
  <c r="EA61" i="46"/>
  <c r="DZ61" i="46"/>
  <c r="BK61" i="46" s="1"/>
  <c r="DY61" i="46"/>
  <c r="BJ61" i="46" s="1"/>
  <c r="DX61" i="46"/>
  <c r="DW61" i="46"/>
  <c r="BH61" i="46" s="1"/>
  <c r="DV61" i="46"/>
  <c r="DU61" i="46"/>
  <c r="BF61" i="44" s="1"/>
  <c r="DT61" i="46"/>
  <c r="BE61" i="46" s="1"/>
  <c r="DS61" i="46"/>
  <c r="DR61" i="46"/>
  <c r="BC61" i="46" s="1"/>
  <c r="DQ61" i="46"/>
  <c r="DP61" i="46"/>
  <c r="DO61" i="46"/>
  <c r="AZ61" i="46" s="1"/>
  <c r="DN61" i="46"/>
  <c r="AY61" i="46" s="1"/>
  <c r="DM61" i="46"/>
  <c r="AX61" i="46" s="1"/>
  <c r="DL61" i="46"/>
  <c r="DK61" i="46"/>
  <c r="DJ61" i="46"/>
  <c r="AU61" i="46" s="1"/>
  <c r="DI61" i="46"/>
  <c r="DH61" i="46"/>
  <c r="DG61" i="46"/>
  <c r="AR61" i="46" s="1"/>
  <c r="DF61" i="46"/>
  <c r="AQ61" i="46" s="1"/>
  <c r="DE61" i="46"/>
  <c r="DD61" i="46"/>
  <c r="AO61" i="46" s="1"/>
  <c r="DC61" i="46"/>
  <c r="DB61" i="46"/>
  <c r="DA61" i="46"/>
  <c r="CZ61" i="46"/>
  <c r="CY61" i="46"/>
  <c r="AJ61" i="46" s="1"/>
  <c r="CX61" i="46"/>
  <c r="AI61" i="46" s="1"/>
  <c r="CW61" i="46"/>
  <c r="AH61" i="46" s="1"/>
  <c r="CV61" i="46"/>
  <c r="CU61" i="46"/>
  <c r="CT61" i="46"/>
  <c r="AE61" i="46" s="1"/>
  <c r="CS61" i="46"/>
  <c r="CR61" i="46"/>
  <c r="CQ61" i="46"/>
  <c r="AB61" i="46" s="1"/>
  <c r="CP61" i="46"/>
  <c r="AA61" i="46" s="1"/>
  <c r="CO61" i="46"/>
  <c r="CN61" i="46"/>
  <c r="CM61" i="46"/>
  <c r="CL61" i="46"/>
  <c r="CK61" i="46"/>
  <c r="V61" i="46" s="1"/>
  <c r="CJ61" i="46"/>
  <c r="CI61" i="46"/>
  <c r="T61" i="46" s="1"/>
  <c r="CH61" i="46"/>
  <c r="S61" i="46" s="1"/>
  <c r="CG61" i="46"/>
  <c r="CF61" i="46"/>
  <c r="Q61" i="46" s="1"/>
  <c r="CE61" i="46"/>
  <c r="CD61" i="46"/>
  <c r="O61" i="46" s="1"/>
  <c r="CC61" i="46"/>
  <c r="CB61" i="46"/>
  <c r="CA61" i="46"/>
  <c r="L61" i="46" s="1"/>
  <c r="BZ61" i="46"/>
  <c r="K61" i="46" s="1"/>
  <c r="BY61" i="46"/>
  <c r="BX61" i="46"/>
  <c r="I61" i="46" s="1"/>
  <c r="BW61" i="46"/>
  <c r="BV61" i="46"/>
  <c r="BU61" i="46"/>
  <c r="BT61" i="46"/>
  <c r="BS61" i="46"/>
  <c r="D61" i="46" s="1"/>
  <c r="BO61" i="46"/>
  <c r="B61" i="46"/>
  <c r="B61" i="44" s="1"/>
  <c r="A61" i="46"/>
  <c r="C61" i="46" s="1"/>
  <c r="C61" i="44" s="1"/>
  <c r="EF60" i="46"/>
  <c r="BQ60" i="46" s="1"/>
  <c r="EE60" i="46"/>
  <c r="ED60" i="46"/>
  <c r="BO60" i="44" s="1"/>
  <c r="EC60" i="46"/>
  <c r="BN60" i="44" s="1"/>
  <c r="EB60" i="46"/>
  <c r="BM60" i="44" s="1"/>
  <c r="EA60" i="46"/>
  <c r="BL60" i="44" s="1"/>
  <c r="DZ60" i="46"/>
  <c r="BK60" i="44" s="1"/>
  <c r="DY60" i="46"/>
  <c r="BJ60" i="44" s="1"/>
  <c r="DX60" i="46"/>
  <c r="DW60" i="46"/>
  <c r="DV60" i="46"/>
  <c r="BG60" i="46" s="1"/>
  <c r="DU60" i="46"/>
  <c r="BF60" i="46" s="1"/>
  <c r="DT60" i="46"/>
  <c r="BE60" i="46" s="1"/>
  <c r="DS60" i="46"/>
  <c r="BD60" i="46" s="1"/>
  <c r="DR60" i="46"/>
  <c r="BC60" i="46" s="1"/>
  <c r="DQ60" i="46"/>
  <c r="DP60" i="46"/>
  <c r="DO60" i="46"/>
  <c r="AZ60" i="46" s="1"/>
  <c r="DN60" i="46"/>
  <c r="AY60" i="46" s="1"/>
  <c r="DM60" i="46"/>
  <c r="AX60" i="46" s="1"/>
  <c r="DL60" i="46"/>
  <c r="DK60" i="46"/>
  <c r="AV60" i="46" s="1"/>
  <c r="DJ60" i="46"/>
  <c r="AU60" i="46" s="1"/>
  <c r="DI60" i="46"/>
  <c r="DH60" i="46"/>
  <c r="AS60" i="46" s="1"/>
  <c r="DG60" i="46"/>
  <c r="DF60" i="46"/>
  <c r="AQ60" i="46" s="1"/>
  <c r="DE60" i="46"/>
  <c r="AP60" i="46" s="1"/>
  <c r="DD60" i="46"/>
  <c r="AO60" i="46" s="1"/>
  <c r="DC60" i="46"/>
  <c r="DB60" i="46"/>
  <c r="AM60" i="46" s="1"/>
  <c r="DA60" i="46"/>
  <c r="CZ60" i="46"/>
  <c r="CY60" i="46"/>
  <c r="CX60" i="46"/>
  <c r="AI60" i="46" s="1"/>
  <c r="CW60" i="46"/>
  <c r="AH60" i="46" s="1"/>
  <c r="CV60" i="46"/>
  <c r="AG60" i="46" s="1"/>
  <c r="CU60" i="46"/>
  <c r="CT60" i="46"/>
  <c r="CS60" i="46"/>
  <c r="CR60" i="46"/>
  <c r="AC60" i="46" s="1"/>
  <c r="CQ60" i="46"/>
  <c r="CP60" i="46"/>
  <c r="AA60" i="46" s="1"/>
  <c r="CO60" i="46"/>
  <c r="Z60" i="46" s="1"/>
  <c r="CN60" i="46"/>
  <c r="Y60" i="46" s="1"/>
  <c r="CM60" i="46"/>
  <c r="X60" i="46" s="1"/>
  <c r="CL60" i="46"/>
  <c r="CK60" i="46"/>
  <c r="CJ60" i="46"/>
  <c r="U60" i="46" s="1"/>
  <c r="CI60" i="46"/>
  <c r="CH60" i="46"/>
  <c r="S60" i="46" s="1"/>
  <c r="CG60" i="46"/>
  <c r="R60" i="46" s="1"/>
  <c r="CF60" i="46"/>
  <c r="Q60" i="46" s="1"/>
  <c r="CE60" i="46"/>
  <c r="P60" i="46" s="1"/>
  <c r="CD60" i="46"/>
  <c r="O60" i="46" s="1"/>
  <c r="CC60" i="46"/>
  <c r="CB60" i="46"/>
  <c r="CA60" i="46"/>
  <c r="L60" i="46" s="1"/>
  <c r="BZ60" i="46"/>
  <c r="BY60" i="46"/>
  <c r="J60" i="46" s="1"/>
  <c r="BX60" i="46"/>
  <c r="I60" i="46" s="1"/>
  <c r="BW60" i="46"/>
  <c r="BV60" i="46"/>
  <c r="BU60" i="46"/>
  <c r="BT60" i="46"/>
  <c r="BS60" i="46"/>
  <c r="BO60" i="46"/>
  <c r="B60" i="46"/>
  <c r="B60" i="44" s="1"/>
  <c r="A60" i="46"/>
  <c r="A58" i="27" s="1"/>
  <c r="EF59" i="46"/>
  <c r="EE59" i="46"/>
  <c r="BP59" i="46" s="1"/>
  <c r="ED59" i="46"/>
  <c r="BO59" i="46" s="1"/>
  <c r="EC59" i="46"/>
  <c r="BN59" i="46" s="1"/>
  <c r="EB59" i="46"/>
  <c r="BM59" i="46" s="1"/>
  <c r="EA59" i="46"/>
  <c r="DZ59" i="46"/>
  <c r="BK59" i="46" s="1"/>
  <c r="DY59" i="46"/>
  <c r="DX59" i="46"/>
  <c r="BI59" i="46" s="1"/>
  <c r="DW59" i="46"/>
  <c r="BH59" i="46" s="1"/>
  <c r="DV59" i="46"/>
  <c r="BG59" i="46" s="1"/>
  <c r="DU59" i="46"/>
  <c r="BF59" i="46" s="1"/>
  <c r="DT59" i="46"/>
  <c r="DS59" i="46"/>
  <c r="DR59" i="46"/>
  <c r="DQ59" i="46"/>
  <c r="DP59" i="46"/>
  <c r="BA59" i="46" s="1"/>
  <c r="DO59" i="46"/>
  <c r="AZ59" i="46" s="1"/>
  <c r="DN59" i="46"/>
  <c r="DM59" i="46"/>
  <c r="DL59" i="46"/>
  <c r="DK59" i="46"/>
  <c r="DJ59" i="46"/>
  <c r="DI59" i="46"/>
  <c r="AT59" i="46" s="1"/>
  <c r="DH59" i="46"/>
  <c r="AS59" i="46" s="1"/>
  <c r="DG59" i="46"/>
  <c r="DF59" i="46"/>
  <c r="AQ59" i="46" s="1"/>
  <c r="DE59" i="46"/>
  <c r="DD59" i="46"/>
  <c r="AO59" i="46" s="1"/>
  <c r="DC59" i="46"/>
  <c r="DB59" i="46"/>
  <c r="AM59" i="46" s="1"/>
  <c r="DA59" i="46"/>
  <c r="CZ59" i="46"/>
  <c r="AK59" i="46" s="1"/>
  <c r="CY59" i="46"/>
  <c r="AJ59" i="46" s="1"/>
  <c r="CX59" i="46"/>
  <c r="AI59" i="46" s="1"/>
  <c r="CW59" i="46"/>
  <c r="CV59" i="46"/>
  <c r="CU59" i="46"/>
  <c r="CT59" i="46"/>
  <c r="AE59" i="46" s="1"/>
  <c r="CS59" i="46"/>
  <c r="CR59" i="46"/>
  <c r="AC59" i="46" s="1"/>
  <c r="CQ59" i="46"/>
  <c r="AB59" i="46" s="1"/>
  <c r="CP59" i="46"/>
  <c r="AA59" i="46" s="1"/>
  <c r="CO59" i="46"/>
  <c r="CN59" i="46"/>
  <c r="CM59" i="46"/>
  <c r="CL59" i="46"/>
  <c r="CK59" i="46"/>
  <c r="CJ59" i="46"/>
  <c r="U59" i="46" s="1"/>
  <c r="CI59" i="46"/>
  <c r="T59" i="46" s="1"/>
  <c r="CH59" i="46"/>
  <c r="S59" i="46" s="1"/>
  <c r="CG59" i="46"/>
  <c r="R59" i="46" s="1"/>
  <c r="CF59" i="46"/>
  <c r="CE59" i="46"/>
  <c r="CD59" i="46"/>
  <c r="CC59" i="46"/>
  <c r="N59" i="46" s="1"/>
  <c r="CB59" i="46"/>
  <c r="M59" i="46" s="1"/>
  <c r="CA59" i="46"/>
  <c r="BZ59" i="46"/>
  <c r="K59" i="46" s="1"/>
  <c r="BY59" i="46"/>
  <c r="BX59" i="46"/>
  <c r="I59" i="46" s="1"/>
  <c r="BW59" i="46"/>
  <c r="BV59" i="46"/>
  <c r="G59" i="46" s="1"/>
  <c r="BU59" i="46"/>
  <c r="F59" i="46" s="1"/>
  <c r="BT59" i="46"/>
  <c r="BS59" i="46"/>
  <c r="D59" i="46" s="1"/>
  <c r="B59" i="46"/>
  <c r="B59" i="44" s="1"/>
  <c r="A59" i="46"/>
  <c r="A59" i="44" s="1"/>
  <c r="EF58" i="46"/>
  <c r="BQ58" i="46" s="1"/>
  <c r="EE58" i="46"/>
  <c r="ED58" i="46"/>
  <c r="EC58" i="46"/>
  <c r="EB58" i="46"/>
  <c r="EA58" i="46"/>
  <c r="BL58" i="46" s="1"/>
  <c r="DZ58" i="46"/>
  <c r="BK58" i="46" s="1"/>
  <c r="DY58" i="46"/>
  <c r="BJ58" i="46" s="1"/>
  <c r="DX58" i="46"/>
  <c r="DW58" i="46"/>
  <c r="DV58" i="46"/>
  <c r="BG58" i="46" s="1"/>
  <c r="DU58" i="46"/>
  <c r="BF58" i="46" s="1"/>
  <c r="DT58" i="46"/>
  <c r="DS58" i="46"/>
  <c r="BD58" i="46" s="1"/>
  <c r="DR58" i="46"/>
  <c r="BC58" i="46" s="1"/>
  <c r="DQ58" i="46"/>
  <c r="DP58" i="46"/>
  <c r="DO58" i="46"/>
  <c r="DN58" i="46"/>
  <c r="AY58" i="46" s="1"/>
  <c r="DM58" i="46"/>
  <c r="DL58" i="46"/>
  <c r="DK58" i="46"/>
  <c r="DJ58" i="46"/>
  <c r="AU58" i="46" s="1"/>
  <c r="DI58" i="46"/>
  <c r="DH58" i="46"/>
  <c r="DG58" i="46"/>
  <c r="DF58" i="46"/>
  <c r="AQ58" i="46" s="1"/>
  <c r="DE58" i="46"/>
  <c r="DD58" i="46"/>
  <c r="DC58" i="46"/>
  <c r="DB58" i="46"/>
  <c r="AM58" i="46" s="1"/>
  <c r="DA58" i="46"/>
  <c r="CZ58" i="46"/>
  <c r="AK58" i="46" s="1"/>
  <c r="CY58" i="46"/>
  <c r="CX58" i="46"/>
  <c r="CW58" i="46"/>
  <c r="AH58" i="46" s="1"/>
  <c r="CV58" i="46"/>
  <c r="CU58" i="46"/>
  <c r="AF58" i="46" s="1"/>
  <c r="CT58" i="46"/>
  <c r="AE58" i="46" s="1"/>
  <c r="CS58" i="46"/>
  <c r="CR58" i="46"/>
  <c r="CQ58" i="46"/>
  <c r="CP58" i="46"/>
  <c r="AA58" i="46" s="1"/>
  <c r="CO58" i="46"/>
  <c r="CN58" i="46"/>
  <c r="CM58" i="46"/>
  <c r="X58" i="46" s="1"/>
  <c r="CL58" i="46"/>
  <c r="W58" i="46" s="1"/>
  <c r="CK58" i="46"/>
  <c r="V58" i="46" s="1"/>
  <c r="CJ58" i="46"/>
  <c r="CI58" i="46"/>
  <c r="CH58" i="46"/>
  <c r="CG58" i="46"/>
  <c r="CF58" i="46"/>
  <c r="CE58" i="46"/>
  <c r="P58" i="46" s="1"/>
  <c r="CD58" i="46"/>
  <c r="O58" i="46" s="1"/>
  <c r="CC58" i="46"/>
  <c r="CB58" i="46"/>
  <c r="M58" i="46" s="1"/>
  <c r="CA58" i="46"/>
  <c r="BZ58" i="46"/>
  <c r="K58" i="46" s="1"/>
  <c r="BY58" i="46"/>
  <c r="J58" i="46" s="1"/>
  <c r="BX58" i="46"/>
  <c r="BW58" i="46"/>
  <c r="BV58" i="46"/>
  <c r="G58" i="46" s="1"/>
  <c r="BU58" i="46"/>
  <c r="F58" i="46" s="1"/>
  <c r="BT58" i="46"/>
  <c r="E58" i="46" s="1"/>
  <c r="BS58" i="46"/>
  <c r="B58" i="46"/>
  <c r="B58" i="44" s="1"/>
  <c r="A58" i="46"/>
  <c r="A56" i="27" s="1"/>
  <c r="EF57" i="46"/>
  <c r="EE57" i="46"/>
  <c r="BP57" i="46" s="1"/>
  <c r="ED57" i="46"/>
  <c r="BO57" i="46" s="1"/>
  <c r="EC57" i="46"/>
  <c r="EB57" i="46"/>
  <c r="EA57" i="46"/>
  <c r="DZ57" i="46"/>
  <c r="BK57" i="46" s="1"/>
  <c r="DY57" i="46"/>
  <c r="DX57" i="46"/>
  <c r="DW57" i="46"/>
  <c r="BH57" i="46" s="1"/>
  <c r="DV57" i="46"/>
  <c r="BG57" i="44" s="1"/>
  <c r="DU57" i="46"/>
  <c r="DT57" i="46"/>
  <c r="DS57" i="46"/>
  <c r="DR57" i="46"/>
  <c r="DQ57" i="46"/>
  <c r="DP57" i="46"/>
  <c r="DO57" i="46"/>
  <c r="AZ57" i="46" s="1"/>
  <c r="DN57" i="46"/>
  <c r="AY57" i="46" s="1"/>
  <c r="DM57" i="46"/>
  <c r="AX57" i="46" s="1"/>
  <c r="DL57" i="46"/>
  <c r="AW57" i="46" s="1"/>
  <c r="DK57" i="46"/>
  <c r="DJ57" i="46"/>
  <c r="AU57" i="46" s="1"/>
  <c r="DI57" i="46"/>
  <c r="AT57" i="46" s="1"/>
  <c r="DH57" i="46"/>
  <c r="DG57" i="46"/>
  <c r="AR57" i="46" s="1"/>
  <c r="DF57" i="46"/>
  <c r="DE57" i="46"/>
  <c r="DD57" i="46"/>
  <c r="DC57" i="46"/>
  <c r="DB57" i="46"/>
  <c r="DA57" i="46"/>
  <c r="AL57" i="46" s="1"/>
  <c r="CZ57" i="46"/>
  <c r="CY57" i="46"/>
  <c r="AJ57" i="46" s="1"/>
  <c r="CX57" i="46"/>
  <c r="AI57" i="46" s="1"/>
  <c r="CW57" i="46"/>
  <c r="CV57" i="46"/>
  <c r="AG57" i="46" s="1"/>
  <c r="CU57" i="46"/>
  <c r="CT57" i="46"/>
  <c r="CS57" i="46"/>
  <c r="AD57" i="46" s="1"/>
  <c r="CR57" i="46"/>
  <c r="CQ57" i="46"/>
  <c r="AB57" i="46" s="1"/>
  <c r="CP57" i="46"/>
  <c r="AA57" i="46" s="1"/>
  <c r="CO57" i="46"/>
  <c r="Z57" i="46" s="1"/>
  <c r="CN57" i="46"/>
  <c r="Y57" i="46" s="1"/>
  <c r="CM57" i="46"/>
  <c r="CL57" i="46"/>
  <c r="W57" i="46" s="1"/>
  <c r="CK57" i="46"/>
  <c r="CJ57" i="46"/>
  <c r="CI57" i="46"/>
  <c r="T57" i="46" s="1"/>
  <c r="CH57" i="46"/>
  <c r="S57" i="46" s="1"/>
  <c r="CG57" i="46"/>
  <c r="CF57" i="46"/>
  <c r="CE57" i="46"/>
  <c r="P57" i="46" s="1"/>
  <c r="CD57" i="46"/>
  <c r="O57" i="46" s="1"/>
  <c r="CC57" i="46"/>
  <c r="CB57" i="46"/>
  <c r="CA57" i="46"/>
  <c r="L57" i="46" s="1"/>
  <c r="BZ57" i="46"/>
  <c r="K57" i="46" s="1"/>
  <c r="BY57" i="46"/>
  <c r="BX57" i="46"/>
  <c r="I57" i="46" s="1"/>
  <c r="BW57" i="46"/>
  <c r="BV57" i="46"/>
  <c r="G57" i="46" s="1"/>
  <c r="BU57" i="46"/>
  <c r="BT57" i="46"/>
  <c r="BS57" i="46"/>
  <c r="D57" i="46" s="1"/>
  <c r="BG57" i="46"/>
  <c r="B57" i="46"/>
  <c r="B57" i="44" s="1"/>
  <c r="A57" i="46"/>
  <c r="A55" i="27" s="1"/>
  <c r="EF56" i="46"/>
  <c r="EE56" i="46"/>
  <c r="ED56" i="46"/>
  <c r="BO56" i="44" s="1"/>
  <c r="EC56" i="46"/>
  <c r="BN56" i="44" s="1"/>
  <c r="EB56" i="46"/>
  <c r="BM56" i="44" s="1"/>
  <c r="EA56" i="46"/>
  <c r="BL56" i="44" s="1"/>
  <c r="DZ56" i="46"/>
  <c r="BK56" i="44" s="1"/>
  <c r="DY56" i="46"/>
  <c r="BJ56" i="44" s="1"/>
  <c r="DX56" i="46"/>
  <c r="BI56" i="46" s="1"/>
  <c r="DW56" i="46"/>
  <c r="BH56" i="46" s="1"/>
  <c r="DV56" i="46"/>
  <c r="DU56" i="46"/>
  <c r="BF56" i="46" s="1"/>
  <c r="DT56" i="46"/>
  <c r="BE56" i="46" s="1"/>
  <c r="DS56" i="46"/>
  <c r="BD56" i="46" s="1"/>
  <c r="DR56" i="46"/>
  <c r="DQ56" i="46"/>
  <c r="BB56" i="46" s="1"/>
  <c r="DP56" i="46"/>
  <c r="DO56" i="46"/>
  <c r="AZ56" i="46" s="1"/>
  <c r="DN56" i="46"/>
  <c r="DM56" i="46"/>
  <c r="AX56" i="46" s="1"/>
  <c r="DL56" i="46"/>
  <c r="AW56" i="46" s="1"/>
  <c r="DK56" i="46"/>
  <c r="AV56" i="46" s="1"/>
  <c r="DJ56" i="46"/>
  <c r="AU56" i="46" s="1"/>
  <c r="DI56" i="46"/>
  <c r="AT56" i="46" s="1"/>
  <c r="DH56" i="46"/>
  <c r="DG56" i="46"/>
  <c r="AR56" i="46" s="1"/>
  <c r="DF56" i="46"/>
  <c r="DE56" i="46"/>
  <c r="DD56" i="46"/>
  <c r="AO56" i="46" s="1"/>
  <c r="DC56" i="46"/>
  <c r="AN56" i="46" s="1"/>
  <c r="DB56" i="46"/>
  <c r="DA56" i="46"/>
  <c r="CZ56" i="46"/>
  <c r="CY56" i="46"/>
  <c r="AJ56" i="46" s="1"/>
  <c r="CX56" i="46"/>
  <c r="AI56" i="46" s="1"/>
  <c r="CW56" i="46"/>
  <c r="CV56" i="46"/>
  <c r="AG56" i="46" s="1"/>
  <c r="CU56" i="46"/>
  <c r="AF56" i="46" s="1"/>
  <c r="CT56" i="46"/>
  <c r="AE56" i="46" s="1"/>
  <c r="CS56" i="46"/>
  <c r="CR56" i="46"/>
  <c r="AC56" i="46" s="1"/>
  <c r="CQ56" i="46"/>
  <c r="CP56" i="46"/>
  <c r="CO56" i="46"/>
  <c r="CN56" i="46"/>
  <c r="CM56" i="46"/>
  <c r="X56" i="46" s="1"/>
  <c r="CL56" i="46"/>
  <c r="W56" i="46" s="1"/>
  <c r="CK56" i="46"/>
  <c r="V56" i="46" s="1"/>
  <c r="CJ56" i="46"/>
  <c r="CI56" i="46"/>
  <c r="T56" i="46" s="1"/>
  <c r="CH56" i="46"/>
  <c r="CG56" i="46"/>
  <c r="CF56" i="46"/>
  <c r="Q56" i="46" s="1"/>
  <c r="CE56" i="46"/>
  <c r="P56" i="46" s="1"/>
  <c r="CD56" i="46"/>
  <c r="O56" i="46" s="1"/>
  <c r="CC56" i="46"/>
  <c r="CB56" i="46"/>
  <c r="CA56" i="46"/>
  <c r="BZ56" i="46"/>
  <c r="K56" i="46" s="1"/>
  <c r="BY56" i="46"/>
  <c r="BX56" i="46"/>
  <c r="BW56" i="46"/>
  <c r="H56" i="46" s="1"/>
  <c r="BV56" i="46"/>
  <c r="G56" i="46" s="1"/>
  <c r="BU56" i="46"/>
  <c r="F56" i="46" s="1"/>
  <c r="BT56" i="46"/>
  <c r="BS56" i="46"/>
  <c r="D56" i="46" s="1"/>
  <c r="BO56" i="46"/>
  <c r="BN56" i="46"/>
  <c r="BM56" i="46"/>
  <c r="BL56" i="46"/>
  <c r="BK56" i="46"/>
  <c r="BJ56" i="46"/>
  <c r="B56" i="46"/>
  <c r="B56" i="44" s="1"/>
  <c r="A56" i="46"/>
  <c r="EF55" i="46"/>
  <c r="EE55" i="46"/>
  <c r="ED55" i="46"/>
  <c r="BO55" i="46" s="1"/>
  <c r="EC55" i="46"/>
  <c r="BN55" i="46" s="1"/>
  <c r="EB55" i="46"/>
  <c r="BM55" i="46" s="1"/>
  <c r="EA55" i="46"/>
  <c r="BL55" i="46" s="1"/>
  <c r="DZ55" i="46"/>
  <c r="BK55" i="46" s="1"/>
  <c r="DY55" i="46"/>
  <c r="DX55" i="46"/>
  <c r="BI55" i="46" s="1"/>
  <c r="DW55" i="46"/>
  <c r="BH55" i="46" s="1"/>
  <c r="DV55" i="46"/>
  <c r="BG55" i="46" s="1"/>
  <c r="DU55" i="46"/>
  <c r="BF55" i="46" s="1"/>
  <c r="DT55" i="46"/>
  <c r="DS55" i="46"/>
  <c r="BD55" i="46" s="1"/>
  <c r="DR55" i="46"/>
  <c r="DQ55" i="46"/>
  <c r="BB55" i="46" s="1"/>
  <c r="DP55" i="46"/>
  <c r="DO55" i="46"/>
  <c r="AZ55" i="46" s="1"/>
  <c r="DN55" i="46"/>
  <c r="DM55" i="46"/>
  <c r="DL55" i="46"/>
  <c r="AW55" i="46" s="1"/>
  <c r="DK55" i="46"/>
  <c r="AV55" i="46" s="1"/>
  <c r="DJ55" i="46"/>
  <c r="DI55" i="46"/>
  <c r="DH55" i="46"/>
  <c r="DG55" i="46"/>
  <c r="DF55" i="46"/>
  <c r="AQ55" i="46" s="1"/>
  <c r="DE55" i="46"/>
  <c r="AP55" i="46" s="1"/>
  <c r="DD55" i="46"/>
  <c r="AO55" i="46" s="1"/>
  <c r="DC55" i="46"/>
  <c r="AN55" i="46" s="1"/>
  <c r="DB55" i="46"/>
  <c r="DA55" i="46"/>
  <c r="AL55" i="46" s="1"/>
  <c r="CZ55" i="46"/>
  <c r="CY55" i="46"/>
  <c r="CX55" i="46"/>
  <c r="CW55" i="46"/>
  <c r="AH55" i="46" s="1"/>
  <c r="CV55" i="46"/>
  <c r="CU55" i="46"/>
  <c r="AF55" i="46" s="1"/>
  <c r="CT55" i="46"/>
  <c r="CS55" i="46"/>
  <c r="CR55" i="46"/>
  <c r="CQ55" i="46"/>
  <c r="CP55" i="46"/>
  <c r="AA55" i="46" s="1"/>
  <c r="CO55" i="46"/>
  <c r="Z55" i="46" s="1"/>
  <c r="CN55" i="46"/>
  <c r="Y55" i="46" s="1"/>
  <c r="CM55" i="46"/>
  <c r="X55" i="46" s="1"/>
  <c r="CL55" i="46"/>
  <c r="W55" i="46" s="1"/>
  <c r="CK55" i="46"/>
  <c r="V55" i="46" s="1"/>
  <c r="CJ55" i="46"/>
  <c r="U55" i="46" s="1"/>
  <c r="CI55" i="46"/>
  <c r="CH55" i="46"/>
  <c r="CG55" i="46"/>
  <c r="CF55" i="46"/>
  <c r="CE55" i="46"/>
  <c r="P55" i="46" s="1"/>
  <c r="CD55" i="46"/>
  <c r="CC55" i="46"/>
  <c r="N55" i="46" s="1"/>
  <c r="CB55" i="46"/>
  <c r="CA55" i="46"/>
  <c r="BZ55" i="46"/>
  <c r="BY55" i="46"/>
  <c r="J55" i="46" s="1"/>
  <c r="BX55" i="46"/>
  <c r="BW55" i="46"/>
  <c r="H55" i="46" s="1"/>
  <c r="BV55" i="46"/>
  <c r="BU55" i="46"/>
  <c r="BT55" i="46"/>
  <c r="E55" i="46" s="1"/>
  <c r="BS55" i="46"/>
  <c r="D55" i="46" s="1"/>
  <c r="B55" i="46"/>
  <c r="B55" i="44" s="1"/>
  <c r="A55" i="46"/>
  <c r="A53" i="27" s="1"/>
  <c r="EF54" i="46"/>
  <c r="EE54" i="46"/>
  <c r="BP54" i="46" s="1"/>
  <c r="ED54" i="46"/>
  <c r="BO54" i="44" s="1"/>
  <c r="EC54" i="46"/>
  <c r="BN54" i="44" s="1"/>
  <c r="EB54" i="46"/>
  <c r="EA54" i="46"/>
  <c r="DZ54" i="46"/>
  <c r="BK54" i="46" s="1"/>
  <c r="DY54" i="46"/>
  <c r="BJ54" i="46" s="1"/>
  <c r="DX54" i="46"/>
  <c r="BI54" i="46" s="1"/>
  <c r="DW54" i="46"/>
  <c r="DV54" i="46"/>
  <c r="DU54" i="46"/>
  <c r="BF54" i="46" s="1"/>
  <c r="DT54" i="46"/>
  <c r="DS54" i="46"/>
  <c r="DR54" i="46"/>
  <c r="BC54" i="46" s="1"/>
  <c r="DQ54" i="46"/>
  <c r="BB54" i="46" s="1"/>
  <c r="DP54" i="46"/>
  <c r="BA54" i="46" s="1"/>
  <c r="DO54" i="46"/>
  <c r="DN54" i="46"/>
  <c r="DM54" i="46"/>
  <c r="AX54" i="46" s="1"/>
  <c r="DL54" i="46"/>
  <c r="DK54" i="46"/>
  <c r="DJ54" i="46"/>
  <c r="AU54" i="46" s="1"/>
  <c r="DI54" i="46"/>
  <c r="AT54" i="46" s="1"/>
  <c r="DH54" i="46"/>
  <c r="AS54" i="46" s="1"/>
  <c r="DG54" i="46"/>
  <c r="AR54" i="46" s="1"/>
  <c r="DF54" i="46"/>
  <c r="DE54" i="46"/>
  <c r="DD54" i="46"/>
  <c r="DC54" i="46"/>
  <c r="DB54" i="46"/>
  <c r="AM54" i="46" s="1"/>
  <c r="DA54" i="46"/>
  <c r="AL54" i="46" s="1"/>
  <c r="CZ54" i="46"/>
  <c r="CY54" i="46"/>
  <c r="AJ54" i="46" s="1"/>
  <c r="CX54" i="46"/>
  <c r="CW54" i="46"/>
  <c r="AH54" i="46" s="1"/>
  <c r="CV54" i="46"/>
  <c r="AG54" i="46" s="1"/>
  <c r="CU54" i="46"/>
  <c r="CT54" i="46"/>
  <c r="AE54" i="46" s="1"/>
  <c r="CS54" i="46"/>
  <c r="CR54" i="46"/>
  <c r="AC54" i="46" s="1"/>
  <c r="CQ54" i="46"/>
  <c r="AB54" i="46" s="1"/>
  <c r="CP54" i="46"/>
  <c r="CO54" i="46"/>
  <c r="CN54" i="46"/>
  <c r="CM54" i="46"/>
  <c r="CL54" i="46"/>
  <c r="CK54" i="46"/>
  <c r="V54" i="46" s="1"/>
  <c r="CJ54" i="46"/>
  <c r="U54" i="46" s="1"/>
  <c r="CI54" i="46"/>
  <c r="CH54" i="46"/>
  <c r="CG54" i="46"/>
  <c r="R54" i="46" s="1"/>
  <c r="CF54" i="46"/>
  <c r="Q54" i="46" s="1"/>
  <c r="CE54" i="46"/>
  <c r="CD54" i="46"/>
  <c r="O54" i="46" s="1"/>
  <c r="CC54" i="46"/>
  <c r="N54" i="46" s="1"/>
  <c r="CB54" i="46"/>
  <c r="CA54" i="46"/>
  <c r="L54" i="46" s="1"/>
  <c r="BZ54" i="46"/>
  <c r="BY54" i="46"/>
  <c r="BX54" i="46"/>
  <c r="BW54" i="46"/>
  <c r="BV54" i="46"/>
  <c r="G54" i="46" s="1"/>
  <c r="BU54" i="46"/>
  <c r="F54" i="46" s="1"/>
  <c r="BT54" i="46"/>
  <c r="E54" i="46" s="1"/>
  <c r="BS54" i="46"/>
  <c r="D54" i="46" s="1"/>
  <c r="BO54" i="46"/>
  <c r="BN54" i="46"/>
  <c r="B54" i="46"/>
  <c r="B54" i="44" s="1"/>
  <c r="A54" i="46"/>
  <c r="C54" i="46" s="1"/>
  <c r="C54" i="44" s="1"/>
  <c r="EF53" i="46"/>
  <c r="BQ53" i="46" s="1"/>
  <c r="EE53" i="46"/>
  <c r="BP53" i="46" s="1"/>
  <c r="ED53" i="46"/>
  <c r="EC53" i="46"/>
  <c r="BN53" i="46" s="1"/>
  <c r="EB53" i="46"/>
  <c r="BM53" i="46" s="1"/>
  <c r="EA53" i="46"/>
  <c r="BL53" i="46" s="1"/>
  <c r="DZ53" i="46"/>
  <c r="DY53" i="46"/>
  <c r="BJ53" i="46" s="1"/>
  <c r="DX53" i="46"/>
  <c r="BI53" i="46" s="1"/>
  <c r="DW53" i="46"/>
  <c r="BH53" i="46" s="1"/>
  <c r="DV53" i="46"/>
  <c r="BG53" i="46" s="1"/>
  <c r="DU53" i="46"/>
  <c r="BF53" i="46" s="1"/>
  <c r="DT53" i="46"/>
  <c r="DS53" i="46"/>
  <c r="DR53" i="46"/>
  <c r="BC53" i="46" s="1"/>
  <c r="DQ53" i="46"/>
  <c r="BB53" i="46" s="1"/>
  <c r="DP53" i="46"/>
  <c r="BA53" i="46" s="1"/>
  <c r="DO53" i="46"/>
  <c r="AZ53" i="46" s="1"/>
  <c r="DN53" i="46"/>
  <c r="DM53" i="46"/>
  <c r="DL53" i="46"/>
  <c r="DK53" i="46"/>
  <c r="AV53" i="46" s="1"/>
  <c r="DJ53" i="46"/>
  <c r="AU53" i="46" s="1"/>
  <c r="DI53" i="46"/>
  <c r="DH53" i="46"/>
  <c r="AS53" i="46" s="1"/>
  <c r="DG53" i="46"/>
  <c r="AR53" i="46" s="1"/>
  <c r="DF53" i="46"/>
  <c r="AQ53" i="46" s="1"/>
  <c r="DE53" i="46"/>
  <c r="DD53" i="46"/>
  <c r="DC53" i="46"/>
  <c r="DB53" i="46"/>
  <c r="AM53" i="46" s="1"/>
  <c r="DA53" i="46"/>
  <c r="CZ53" i="46"/>
  <c r="AK53" i="46" s="1"/>
  <c r="CY53" i="46"/>
  <c r="AJ53" i="46" s="1"/>
  <c r="CX53" i="46"/>
  <c r="CW53" i="46"/>
  <c r="AH53" i="46" s="1"/>
  <c r="CV53" i="46"/>
  <c r="CU53" i="46"/>
  <c r="AF53" i="46" s="1"/>
  <c r="CT53" i="46"/>
  <c r="AE53" i="46" s="1"/>
  <c r="CS53" i="46"/>
  <c r="CR53" i="46"/>
  <c r="AC53" i="46" s="1"/>
  <c r="CQ53" i="46"/>
  <c r="AB53" i="46" s="1"/>
  <c r="CP53" i="46"/>
  <c r="CO53" i="46"/>
  <c r="Z53" i="46" s="1"/>
  <c r="CN53" i="46"/>
  <c r="CM53" i="46"/>
  <c r="X53" i="46" s="1"/>
  <c r="CL53" i="46"/>
  <c r="CK53" i="46"/>
  <c r="CJ53" i="46"/>
  <c r="U53" i="46" s="1"/>
  <c r="CI53" i="46"/>
  <c r="T53" i="46" s="1"/>
  <c r="CH53" i="46"/>
  <c r="CG53" i="46"/>
  <c r="R53" i="46" s="1"/>
  <c r="CF53" i="46"/>
  <c r="CE53" i="46"/>
  <c r="CD53" i="46"/>
  <c r="O53" i="46" s="1"/>
  <c r="CC53" i="46"/>
  <c r="N53" i="46" s="1"/>
  <c r="CB53" i="46"/>
  <c r="CA53" i="46"/>
  <c r="L53" i="46" s="1"/>
  <c r="BZ53" i="46"/>
  <c r="BY53" i="46"/>
  <c r="BX53" i="46"/>
  <c r="I53" i="46" s="1"/>
  <c r="BW53" i="46"/>
  <c r="H53" i="46" s="1"/>
  <c r="BV53" i="46"/>
  <c r="G53" i="46" s="1"/>
  <c r="BU53" i="46"/>
  <c r="F53" i="46" s="1"/>
  <c r="BT53" i="46"/>
  <c r="E53" i="46" s="1"/>
  <c r="BS53" i="46"/>
  <c r="D53" i="46" s="1"/>
  <c r="B53" i="46"/>
  <c r="B53" i="44" s="1"/>
  <c r="A53" i="46"/>
  <c r="A51" i="27" s="1"/>
  <c r="EF52" i="46"/>
  <c r="EE52" i="46"/>
  <c r="BP52" i="46" s="1"/>
  <c r="ED52" i="46"/>
  <c r="BO52" i="46" s="1"/>
  <c r="EC52" i="46"/>
  <c r="EB52" i="46"/>
  <c r="BM52" i="46" s="1"/>
  <c r="EA52" i="46"/>
  <c r="BL52" i="46" s="1"/>
  <c r="DZ52" i="46"/>
  <c r="DY52" i="46"/>
  <c r="DX52" i="46"/>
  <c r="DW52" i="46"/>
  <c r="DV52" i="46"/>
  <c r="BG52" i="46" s="1"/>
  <c r="DU52" i="46"/>
  <c r="DT52" i="46"/>
  <c r="BE52" i="46" s="1"/>
  <c r="DS52" i="46"/>
  <c r="DR52" i="46"/>
  <c r="BC52" i="46" s="1"/>
  <c r="DQ52" i="46"/>
  <c r="DP52" i="46"/>
  <c r="DO52" i="46"/>
  <c r="DN52" i="46"/>
  <c r="AY52" i="46" s="1"/>
  <c r="DM52" i="46"/>
  <c r="DL52" i="46"/>
  <c r="AW52" i="46" s="1"/>
  <c r="DK52" i="46"/>
  <c r="AV52" i="46" s="1"/>
  <c r="DJ52" i="46"/>
  <c r="DI52" i="46"/>
  <c r="AT52" i="46" s="1"/>
  <c r="DH52" i="46"/>
  <c r="DG52" i="46"/>
  <c r="DF52" i="46"/>
  <c r="AQ52" i="46" s="1"/>
  <c r="DE52" i="46"/>
  <c r="AP52" i="46" s="1"/>
  <c r="DD52" i="46"/>
  <c r="AO52" i="46" s="1"/>
  <c r="DC52" i="46"/>
  <c r="DB52" i="46"/>
  <c r="AM52" i="46" s="1"/>
  <c r="DA52" i="46"/>
  <c r="AL52" i="46" s="1"/>
  <c r="CZ52" i="46"/>
  <c r="CY52" i="46"/>
  <c r="AJ52" i="46" s="1"/>
  <c r="CX52" i="46"/>
  <c r="AI52" i="46" s="1"/>
  <c r="CW52" i="46"/>
  <c r="AH52" i="46" s="1"/>
  <c r="CV52" i="46"/>
  <c r="AG52" i="46" s="1"/>
  <c r="CU52" i="46"/>
  <c r="AF52" i="46" s="1"/>
  <c r="CT52" i="46"/>
  <c r="CS52" i="46"/>
  <c r="AD52" i="46" s="1"/>
  <c r="CR52" i="46"/>
  <c r="CQ52" i="46"/>
  <c r="CP52" i="46"/>
  <c r="AA52" i="46" s="1"/>
  <c r="CO52" i="46"/>
  <c r="CN52" i="46"/>
  <c r="Y52" i="46" s="1"/>
  <c r="CM52" i="46"/>
  <c r="CL52" i="46"/>
  <c r="CK52" i="46"/>
  <c r="V52" i="46" s="1"/>
  <c r="CJ52" i="46"/>
  <c r="CI52" i="46"/>
  <c r="T52" i="46" s="1"/>
  <c r="CH52" i="46"/>
  <c r="S52" i="46" s="1"/>
  <c r="CG52" i="46"/>
  <c r="CF52" i="46"/>
  <c r="Q52" i="46" s="1"/>
  <c r="CE52" i="46"/>
  <c r="CD52" i="46"/>
  <c r="O52" i="46" s="1"/>
  <c r="CC52" i="46"/>
  <c r="CB52" i="46"/>
  <c r="CA52" i="46"/>
  <c r="BZ52" i="46"/>
  <c r="K52" i="46" s="1"/>
  <c r="BY52" i="46"/>
  <c r="BX52" i="46"/>
  <c r="I52" i="46" s="1"/>
  <c r="BW52" i="46"/>
  <c r="H52" i="46" s="1"/>
  <c r="BV52" i="46"/>
  <c r="G52" i="46" s="1"/>
  <c r="BU52" i="46"/>
  <c r="F52" i="46" s="1"/>
  <c r="BT52" i="46"/>
  <c r="BS52" i="46"/>
  <c r="B52" i="46"/>
  <c r="B52" i="44" s="1"/>
  <c r="A52" i="46"/>
  <c r="A52" i="44" s="1"/>
  <c r="EF51" i="46"/>
  <c r="BQ51" i="46" s="1"/>
  <c r="EE51" i="46"/>
  <c r="BP51" i="46" s="1"/>
  <c r="ED51" i="46"/>
  <c r="EC51" i="46"/>
  <c r="BN51" i="46" s="1"/>
  <c r="EB51" i="46"/>
  <c r="EA51" i="46"/>
  <c r="BL51" i="46" s="1"/>
  <c r="DZ51" i="46"/>
  <c r="DY51" i="46"/>
  <c r="DX51" i="46"/>
  <c r="BI51" i="46" s="1"/>
  <c r="DW51" i="46"/>
  <c r="BH51" i="46" s="1"/>
  <c r="DV51" i="46"/>
  <c r="DU51" i="46"/>
  <c r="DT51" i="46"/>
  <c r="DS51" i="46"/>
  <c r="BD51" i="46" s="1"/>
  <c r="DR51" i="46"/>
  <c r="BC51" i="46" s="1"/>
  <c r="DQ51" i="46"/>
  <c r="DP51" i="46"/>
  <c r="BA51" i="46" s="1"/>
  <c r="DO51" i="46"/>
  <c r="DN51" i="46"/>
  <c r="DM51" i="46"/>
  <c r="AX51" i="46" s="1"/>
  <c r="DL51" i="46"/>
  <c r="DK51" i="46"/>
  <c r="AV51" i="46" s="1"/>
  <c r="DJ51" i="46"/>
  <c r="AU51" i="46" s="1"/>
  <c r="DI51" i="46"/>
  <c r="DH51" i="46"/>
  <c r="AS51" i="46" s="1"/>
  <c r="DG51" i="46"/>
  <c r="DF51" i="46"/>
  <c r="AQ51" i="46" s="1"/>
  <c r="DE51" i="46"/>
  <c r="AP51" i="46" s="1"/>
  <c r="DD51" i="46"/>
  <c r="DC51" i="46"/>
  <c r="AN51" i="46" s="1"/>
  <c r="DB51" i="46"/>
  <c r="AM51" i="46" s="1"/>
  <c r="DA51" i="46"/>
  <c r="CZ51" i="46"/>
  <c r="CY51" i="46"/>
  <c r="AJ51" i="46" s="1"/>
  <c r="CX51" i="46"/>
  <c r="CW51" i="46"/>
  <c r="AH51" i="46" s="1"/>
  <c r="CV51" i="46"/>
  <c r="CU51" i="46"/>
  <c r="AF51" i="46" s="1"/>
  <c r="CT51" i="46"/>
  <c r="AE51" i="46" s="1"/>
  <c r="CS51" i="46"/>
  <c r="CR51" i="46"/>
  <c r="AC51" i="46" s="1"/>
  <c r="CQ51" i="46"/>
  <c r="CP51" i="46"/>
  <c r="CO51" i="46"/>
  <c r="Z51" i="46" s="1"/>
  <c r="CN51" i="46"/>
  <c r="CM51" i="46"/>
  <c r="X51" i="46" s="1"/>
  <c r="CL51" i="46"/>
  <c r="CK51" i="46"/>
  <c r="CJ51" i="46"/>
  <c r="U51" i="46" s="1"/>
  <c r="CI51" i="46"/>
  <c r="T51" i="46" s="1"/>
  <c r="CH51" i="46"/>
  <c r="CG51" i="46"/>
  <c r="CF51" i="46"/>
  <c r="CE51" i="46"/>
  <c r="P51" i="46" s="1"/>
  <c r="CD51" i="46"/>
  <c r="O51" i="46" s="1"/>
  <c r="CC51" i="46"/>
  <c r="CB51" i="46"/>
  <c r="M51" i="46" s="1"/>
  <c r="CA51" i="46"/>
  <c r="L51" i="46" s="1"/>
  <c r="BZ51" i="46"/>
  <c r="BY51" i="46"/>
  <c r="J51" i="46" s="1"/>
  <c r="BX51" i="46"/>
  <c r="BW51" i="46"/>
  <c r="H51" i="46" s="1"/>
  <c r="BV51" i="46"/>
  <c r="BU51" i="46"/>
  <c r="BT51" i="46"/>
  <c r="E51" i="46" s="1"/>
  <c r="BS51" i="46"/>
  <c r="B51" i="46"/>
  <c r="B51" i="44" s="1"/>
  <c r="A51" i="46"/>
  <c r="A49" i="27" s="1"/>
  <c r="EF50" i="46"/>
  <c r="EE50" i="46"/>
  <c r="BP50" i="46" s="1"/>
  <c r="ED50" i="46"/>
  <c r="BO50" i="44" s="1"/>
  <c r="EC50" i="46"/>
  <c r="BN50" i="44" s="1"/>
  <c r="EB50" i="46"/>
  <c r="BM50" i="44" s="1"/>
  <c r="EA50" i="46"/>
  <c r="BL50" i="46" s="1"/>
  <c r="DZ50" i="46"/>
  <c r="DY50" i="46"/>
  <c r="DX50" i="46"/>
  <c r="BI50" i="46" s="1"/>
  <c r="DW50" i="46"/>
  <c r="BH50" i="46" s="1"/>
  <c r="DV50" i="46"/>
  <c r="DU50" i="46"/>
  <c r="DT50" i="46"/>
  <c r="BE50" i="46" s="1"/>
  <c r="DS50" i="46"/>
  <c r="DR50" i="46"/>
  <c r="BC50" i="46" s="1"/>
  <c r="DQ50" i="46"/>
  <c r="BB50" i="46" s="1"/>
  <c r="DP50" i="46"/>
  <c r="DO50" i="46"/>
  <c r="AZ50" i="46" s="1"/>
  <c r="DN50" i="46"/>
  <c r="AY50" i="46" s="1"/>
  <c r="DM50" i="46"/>
  <c r="DL50" i="46"/>
  <c r="AW50" i="46" s="1"/>
  <c r="DK50" i="46"/>
  <c r="AV50" i="46" s="1"/>
  <c r="DJ50" i="46"/>
  <c r="DI50" i="46"/>
  <c r="AT50" i="46" s="1"/>
  <c r="DH50" i="46"/>
  <c r="DG50" i="46"/>
  <c r="AR50" i="46" s="1"/>
  <c r="DF50" i="46"/>
  <c r="AQ50" i="46" s="1"/>
  <c r="DE50" i="46"/>
  <c r="DD50" i="46"/>
  <c r="AO50" i="46" s="1"/>
  <c r="DC50" i="46"/>
  <c r="AN50" i="46" s="1"/>
  <c r="DB50" i="46"/>
  <c r="DA50" i="46"/>
  <c r="AL50" i="46" s="1"/>
  <c r="CZ50" i="46"/>
  <c r="CY50" i="46"/>
  <c r="AJ50" i="46" s="1"/>
  <c r="CX50" i="46"/>
  <c r="AI50" i="46" s="1"/>
  <c r="CW50" i="46"/>
  <c r="CV50" i="46"/>
  <c r="AG50" i="46" s="1"/>
  <c r="CU50" i="46"/>
  <c r="AF50" i="46" s="1"/>
  <c r="CT50" i="46"/>
  <c r="AE50" i="46" s="1"/>
  <c r="CS50" i="46"/>
  <c r="AD50" i="46" s="1"/>
  <c r="CR50" i="46"/>
  <c r="CQ50" i="46"/>
  <c r="CP50" i="46"/>
  <c r="AA50" i="46" s="1"/>
  <c r="CO50" i="46"/>
  <c r="CN50" i="46"/>
  <c r="Y50" i="46" s="1"/>
  <c r="CM50" i="46"/>
  <c r="X50" i="46" s="1"/>
  <c r="CL50" i="46"/>
  <c r="CK50" i="46"/>
  <c r="V50" i="46" s="1"/>
  <c r="CJ50" i="46"/>
  <c r="CI50" i="46"/>
  <c r="T50" i="46" s="1"/>
  <c r="CH50" i="46"/>
  <c r="CG50" i="46"/>
  <c r="CF50" i="46"/>
  <c r="Q50" i="46" s="1"/>
  <c r="CE50" i="46"/>
  <c r="P50" i="46" s="1"/>
  <c r="CD50" i="46"/>
  <c r="O50" i="46" s="1"/>
  <c r="CC50" i="46"/>
  <c r="CB50" i="46"/>
  <c r="CA50" i="46"/>
  <c r="BZ50" i="46"/>
  <c r="BY50" i="46"/>
  <c r="BX50" i="46"/>
  <c r="I50" i="46" s="1"/>
  <c r="BW50" i="46"/>
  <c r="H50" i="46" s="1"/>
  <c r="BV50" i="46"/>
  <c r="BU50" i="46"/>
  <c r="BT50" i="46"/>
  <c r="E50" i="46" s="1"/>
  <c r="BS50" i="46"/>
  <c r="D50" i="46" s="1"/>
  <c r="B50" i="46"/>
  <c r="B50" i="44" s="1"/>
  <c r="A50" i="46"/>
  <c r="A50" i="44" s="1"/>
  <c r="EF49" i="46"/>
  <c r="BQ49" i="46" s="1"/>
  <c r="EE49" i="46"/>
  <c r="ED49" i="46"/>
  <c r="BO49" i="46" s="1"/>
  <c r="EC49" i="46"/>
  <c r="BN49" i="46" s="1"/>
  <c r="EB49" i="46"/>
  <c r="BM49" i="46" s="1"/>
  <c r="EA49" i="46"/>
  <c r="BL49" i="46" s="1"/>
  <c r="DZ49" i="46"/>
  <c r="BK49" i="46" s="1"/>
  <c r="DY49" i="46"/>
  <c r="BJ49" i="46" s="1"/>
  <c r="DX49" i="46"/>
  <c r="DW49" i="46"/>
  <c r="DV49" i="46"/>
  <c r="BG49" i="46" s="1"/>
  <c r="DU49" i="46"/>
  <c r="BF49" i="46" s="1"/>
  <c r="DT49" i="46"/>
  <c r="BE49" i="46" s="1"/>
  <c r="DS49" i="46"/>
  <c r="BD49" i="46" s="1"/>
  <c r="DR49" i="46"/>
  <c r="BC49" i="46" s="1"/>
  <c r="DQ49" i="46"/>
  <c r="DP49" i="46"/>
  <c r="BA49" i="46" s="1"/>
  <c r="DO49" i="46"/>
  <c r="DN49" i="46"/>
  <c r="DM49" i="46"/>
  <c r="DL49" i="46"/>
  <c r="AW49" i="46" s="1"/>
  <c r="DK49" i="46"/>
  <c r="AV49" i="46" s="1"/>
  <c r="DJ49" i="46"/>
  <c r="AU49" i="46" s="1"/>
  <c r="DI49" i="46"/>
  <c r="DH49" i="46"/>
  <c r="AS49" i="46" s="1"/>
  <c r="DG49" i="46"/>
  <c r="DF49" i="46"/>
  <c r="AQ49" i="46" s="1"/>
  <c r="DE49" i="46"/>
  <c r="AP49" i="46" s="1"/>
  <c r="DD49" i="46"/>
  <c r="AO49" i="46" s="1"/>
  <c r="DC49" i="46"/>
  <c r="AN49" i="46" s="1"/>
  <c r="DB49" i="46"/>
  <c r="AM49" i="46" s="1"/>
  <c r="DA49" i="46"/>
  <c r="AL49" i="46" s="1"/>
  <c r="CZ49" i="46"/>
  <c r="AK49" i="46" s="1"/>
  <c r="CY49" i="46"/>
  <c r="CX49" i="46"/>
  <c r="CW49" i="46"/>
  <c r="AH49" i="46" s="1"/>
  <c r="CV49" i="46"/>
  <c r="AG49" i="46" s="1"/>
  <c r="CU49" i="46"/>
  <c r="AF49" i="46" s="1"/>
  <c r="CT49" i="46"/>
  <c r="CS49" i="46"/>
  <c r="CR49" i="46"/>
  <c r="CQ49" i="46"/>
  <c r="CP49" i="46"/>
  <c r="CO49" i="46"/>
  <c r="Z49" i="46" s="1"/>
  <c r="CN49" i="46"/>
  <c r="CM49" i="46"/>
  <c r="X49" i="46" s="1"/>
  <c r="CL49" i="46"/>
  <c r="W49" i="46" s="1"/>
  <c r="CK49" i="46"/>
  <c r="V49" i="46" s="1"/>
  <c r="CJ49" i="46"/>
  <c r="U49" i="46" s="1"/>
  <c r="CI49" i="46"/>
  <c r="CH49" i="46"/>
  <c r="S49" i="46" s="1"/>
  <c r="CG49" i="46"/>
  <c r="R49" i="46" s="1"/>
  <c r="CF49" i="46"/>
  <c r="Q49" i="46" s="1"/>
  <c r="CE49" i="46"/>
  <c r="P49" i="46" s="1"/>
  <c r="CD49" i="46"/>
  <c r="O49" i="46" s="1"/>
  <c r="CC49" i="46"/>
  <c r="CB49" i="46"/>
  <c r="CA49" i="46"/>
  <c r="BZ49" i="46"/>
  <c r="K49" i="46" s="1"/>
  <c r="BY49" i="46"/>
  <c r="J49" i="46" s="1"/>
  <c r="BX49" i="46"/>
  <c r="I49" i="46" s="1"/>
  <c r="BW49" i="46"/>
  <c r="H49" i="46" s="1"/>
  <c r="BV49" i="46"/>
  <c r="BU49" i="46"/>
  <c r="BT49" i="46"/>
  <c r="E49" i="46" s="1"/>
  <c r="BS49" i="46"/>
  <c r="B49" i="46"/>
  <c r="B49" i="44" s="1"/>
  <c r="A49" i="46"/>
  <c r="A49" i="44" s="1"/>
  <c r="EF48" i="46"/>
  <c r="EE48" i="46"/>
  <c r="BP48" i="46" s="1"/>
  <c r="ED48" i="46"/>
  <c r="BO48" i="46" s="1"/>
  <c r="EC48" i="46"/>
  <c r="BN48" i="46" s="1"/>
  <c r="EB48" i="46"/>
  <c r="EA48" i="46"/>
  <c r="DZ48" i="46"/>
  <c r="DY48" i="46"/>
  <c r="DX48" i="46"/>
  <c r="DW48" i="46"/>
  <c r="BH48" i="46" s="1"/>
  <c r="DV48" i="46"/>
  <c r="BG48" i="46" s="1"/>
  <c r="DU48" i="46"/>
  <c r="BF48" i="46" s="1"/>
  <c r="DT48" i="46"/>
  <c r="DS48" i="46"/>
  <c r="DR48" i="46"/>
  <c r="DQ48" i="46"/>
  <c r="DP48" i="46"/>
  <c r="DO48" i="46"/>
  <c r="AZ48" i="46" s="1"/>
  <c r="DN48" i="46"/>
  <c r="AY48" i="46" s="1"/>
  <c r="DM48" i="46"/>
  <c r="AX48" i="46" s="1"/>
  <c r="DL48" i="46"/>
  <c r="DK48" i="46"/>
  <c r="DJ48" i="46"/>
  <c r="DI48" i="46"/>
  <c r="DH48" i="46"/>
  <c r="DG48" i="46"/>
  <c r="AR48" i="46" s="1"/>
  <c r="DF48" i="46"/>
  <c r="DE48" i="46"/>
  <c r="AP48" i="46" s="1"/>
  <c r="DD48" i="46"/>
  <c r="AO48" i="46" s="1"/>
  <c r="DC48" i="46"/>
  <c r="DB48" i="46"/>
  <c r="DA48" i="46"/>
  <c r="CZ48" i="46"/>
  <c r="CY48" i="46"/>
  <c r="AJ48" i="46" s="1"/>
  <c r="CX48" i="46"/>
  <c r="AI48" i="46" s="1"/>
  <c r="CW48" i="46"/>
  <c r="AH48" i="46" s="1"/>
  <c r="CV48" i="46"/>
  <c r="AG48" i="46" s="1"/>
  <c r="CU48" i="46"/>
  <c r="CT48" i="46"/>
  <c r="CS48" i="46"/>
  <c r="CR48" i="46"/>
  <c r="AC48" i="46" s="1"/>
  <c r="CQ48" i="46"/>
  <c r="AB48" i="46" s="1"/>
  <c r="CP48" i="46"/>
  <c r="AA48" i="46" s="1"/>
  <c r="CO48" i="46"/>
  <c r="Z48" i="46" s="1"/>
  <c r="CN48" i="46"/>
  <c r="CM48" i="46"/>
  <c r="CL48" i="46"/>
  <c r="CK48" i="46"/>
  <c r="CJ48" i="46"/>
  <c r="U48" i="46" s="1"/>
  <c r="CI48" i="46"/>
  <c r="T48" i="46" s="1"/>
  <c r="CH48" i="46"/>
  <c r="S48" i="46" s="1"/>
  <c r="CG48" i="46"/>
  <c r="R48" i="46" s="1"/>
  <c r="CF48" i="46"/>
  <c r="CE48" i="46"/>
  <c r="CD48" i="46"/>
  <c r="CC48" i="46"/>
  <c r="CB48" i="46"/>
  <c r="CA48" i="46"/>
  <c r="L48" i="46" s="1"/>
  <c r="BZ48" i="46"/>
  <c r="BY48" i="46"/>
  <c r="BX48" i="46"/>
  <c r="I48" i="46" s="1"/>
  <c r="BW48" i="46"/>
  <c r="BV48" i="46"/>
  <c r="BU48" i="46"/>
  <c r="BT48" i="46"/>
  <c r="BS48" i="46"/>
  <c r="D48" i="46" s="1"/>
  <c r="B48" i="46"/>
  <c r="B48" i="44" s="1"/>
  <c r="A48" i="46"/>
  <c r="EF47" i="46"/>
  <c r="BQ47" i="46" s="1"/>
  <c r="EE47" i="46"/>
  <c r="ED47" i="46"/>
  <c r="BO47" i="46" s="1"/>
  <c r="EC47" i="46"/>
  <c r="BN47" i="46" s="1"/>
  <c r="EB47" i="46"/>
  <c r="EA47" i="46"/>
  <c r="BL47" i="46" s="1"/>
  <c r="DZ47" i="46"/>
  <c r="BK47" i="46" s="1"/>
  <c r="DY47" i="46"/>
  <c r="BJ47" i="46" s="1"/>
  <c r="DX47" i="46"/>
  <c r="BI47" i="46" s="1"/>
  <c r="DW47" i="46"/>
  <c r="DV47" i="46"/>
  <c r="BG47" i="46" s="1"/>
  <c r="DU47" i="46"/>
  <c r="BF47" i="46" s="1"/>
  <c r="DT47" i="46"/>
  <c r="DS47" i="46"/>
  <c r="BD47" i="46" s="1"/>
  <c r="DR47" i="46"/>
  <c r="BC47" i="46" s="1"/>
  <c r="DQ47" i="46"/>
  <c r="BB47" i="46" s="1"/>
  <c r="DP47" i="46"/>
  <c r="DO47" i="46"/>
  <c r="DN47" i="46"/>
  <c r="AY47" i="46" s="1"/>
  <c r="DM47" i="46"/>
  <c r="DL47" i="46"/>
  <c r="DK47" i="46"/>
  <c r="AV47" i="46" s="1"/>
  <c r="DJ47" i="46"/>
  <c r="AU47" i="46" s="1"/>
  <c r="DI47" i="46"/>
  <c r="DH47" i="46"/>
  <c r="DG47" i="46"/>
  <c r="DF47" i="46"/>
  <c r="AQ47" i="46" s="1"/>
  <c r="DE47" i="46"/>
  <c r="DD47" i="46"/>
  <c r="DC47" i="46"/>
  <c r="AN47" i="46" s="1"/>
  <c r="DB47" i="46"/>
  <c r="DA47" i="46"/>
  <c r="CZ47" i="46"/>
  <c r="AK47" i="46" s="1"/>
  <c r="CY47" i="46"/>
  <c r="CX47" i="46"/>
  <c r="AI47" i="46" s="1"/>
  <c r="CW47" i="46"/>
  <c r="CV47" i="46"/>
  <c r="CU47" i="46"/>
  <c r="AF47" i="46" s="1"/>
  <c r="CT47" i="46"/>
  <c r="AE47" i="46" s="1"/>
  <c r="CS47" i="46"/>
  <c r="AD47" i="46" s="1"/>
  <c r="CR47" i="46"/>
  <c r="AC47" i="46" s="1"/>
  <c r="CQ47" i="46"/>
  <c r="AB47" i="46" s="1"/>
  <c r="CP47" i="46"/>
  <c r="AA47" i="46" s="1"/>
  <c r="CO47" i="46"/>
  <c r="Z47" i="46" s="1"/>
  <c r="CN47" i="46"/>
  <c r="CM47" i="46"/>
  <c r="X47" i="46" s="1"/>
  <c r="CL47" i="46"/>
  <c r="W47" i="46" s="1"/>
  <c r="CK47" i="46"/>
  <c r="CJ47" i="46"/>
  <c r="U47" i="46" s="1"/>
  <c r="CI47" i="46"/>
  <c r="CH47" i="46"/>
  <c r="S47" i="46" s="1"/>
  <c r="CG47" i="46"/>
  <c r="CF47" i="46"/>
  <c r="CE47" i="46"/>
  <c r="P47" i="46" s="1"/>
  <c r="CD47" i="46"/>
  <c r="O47" i="46" s="1"/>
  <c r="CC47" i="46"/>
  <c r="N47" i="46" s="1"/>
  <c r="CB47" i="46"/>
  <c r="CA47" i="46"/>
  <c r="BZ47" i="46"/>
  <c r="K47" i="46" s="1"/>
  <c r="BY47" i="46"/>
  <c r="BX47" i="46"/>
  <c r="BW47" i="46"/>
  <c r="H47" i="46" s="1"/>
  <c r="BV47" i="46"/>
  <c r="G47" i="46" s="1"/>
  <c r="BU47" i="46"/>
  <c r="F47" i="46" s="1"/>
  <c r="BT47" i="46"/>
  <c r="E47" i="46" s="1"/>
  <c r="BS47" i="46"/>
  <c r="B47" i="46"/>
  <c r="B47" i="44" s="1"/>
  <c r="A47" i="46"/>
  <c r="EF46" i="46"/>
  <c r="EE46" i="46"/>
  <c r="BP46" i="46" s="1"/>
  <c r="ED46" i="46"/>
  <c r="BO46" i="44" s="1"/>
  <c r="EC46" i="46"/>
  <c r="BN46" i="44" s="1"/>
  <c r="EB46" i="46"/>
  <c r="BM46" i="44" s="1"/>
  <c r="EA46" i="46"/>
  <c r="BL46" i="46" s="1"/>
  <c r="DZ46" i="46"/>
  <c r="BK46" i="46" s="1"/>
  <c r="DY46" i="46"/>
  <c r="BJ46" i="46" s="1"/>
  <c r="DX46" i="46"/>
  <c r="BI46" i="46" s="1"/>
  <c r="DW46" i="46"/>
  <c r="BH46" i="46" s="1"/>
  <c r="DV46" i="46"/>
  <c r="BG46" i="46" s="1"/>
  <c r="DU46" i="46"/>
  <c r="DT46" i="46"/>
  <c r="BE46" i="46" s="1"/>
  <c r="DS46" i="46"/>
  <c r="DR46" i="46"/>
  <c r="DQ46" i="46"/>
  <c r="BB46" i="46" s="1"/>
  <c r="DP46" i="46"/>
  <c r="BA46" i="46" s="1"/>
  <c r="DO46" i="46"/>
  <c r="AZ46" i="46" s="1"/>
  <c r="DN46" i="46"/>
  <c r="AY46" i="46" s="1"/>
  <c r="DM46" i="46"/>
  <c r="DL46" i="46"/>
  <c r="AW46" i="46" s="1"/>
  <c r="DK46" i="46"/>
  <c r="DJ46" i="46"/>
  <c r="AU46" i="46" s="1"/>
  <c r="DI46" i="46"/>
  <c r="DH46" i="46"/>
  <c r="DG46" i="46"/>
  <c r="AR46" i="46" s="1"/>
  <c r="DF46" i="46"/>
  <c r="AQ46" i="46" s="1"/>
  <c r="DE46" i="46"/>
  <c r="DD46" i="46"/>
  <c r="AO46" i="46" s="1"/>
  <c r="DC46" i="46"/>
  <c r="DB46" i="46"/>
  <c r="AM46" i="46" s="1"/>
  <c r="DA46" i="46"/>
  <c r="CZ46" i="46"/>
  <c r="CY46" i="46"/>
  <c r="AJ46" i="46" s="1"/>
  <c r="CX46" i="46"/>
  <c r="AI46" i="46" s="1"/>
  <c r="CW46" i="46"/>
  <c r="CV46" i="46"/>
  <c r="AG46" i="46" s="1"/>
  <c r="CU46" i="46"/>
  <c r="AF46" i="46" s="1"/>
  <c r="CT46" i="46"/>
  <c r="AE46" i="46" s="1"/>
  <c r="CS46" i="46"/>
  <c r="CR46" i="46"/>
  <c r="CQ46" i="46"/>
  <c r="AB46" i="46" s="1"/>
  <c r="CP46" i="46"/>
  <c r="AA46" i="46" s="1"/>
  <c r="CO46" i="46"/>
  <c r="CN46" i="46"/>
  <c r="Y46" i="46" s="1"/>
  <c r="CM46" i="46"/>
  <c r="CL46" i="46"/>
  <c r="CK46" i="46"/>
  <c r="V46" i="46" s="1"/>
  <c r="CJ46" i="46"/>
  <c r="CI46" i="46"/>
  <c r="T46" i="46" s="1"/>
  <c r="CH46" i="46"/>
  <c r="CG46" i="46"/>
  <c r="CF46" i="46"/>
  <c r="Q46" i="46" s="1"/>
  <c r="CE46" i="46"/>
  <c r="CD46" i="46"/>
  <c r="CC46" i="46"/>
  <c r="CB46" i="46"/>
  <c r="CA46" i="46"/>
  <c r="L46" i="46" s="1"/>
  <c r="BZ46" i="46"/>
  <c r="K46" i="46" s="1"/>
  <c r="BY46" i="46"/>
  <c r="BX46" i="46"/>
  <c r="BW46" i="46"/>
  <c r="BV46" i="46"/>
  <c r="G46" i="46" s="1"/>
  <c r="BU46" i="46"/>
  <c r="F46" i="46" s="1"/>
  <c r="BT46" i="46"/>
  <c r="BS46" i="46"/>
  <c r="D46" i="46" s="1"/>
  <c r="BO46" i="46"/>
  <c r="BN46" i="46"/>
  <c r="BM46" i="46"/>
  <c r="B46" i="46"/>
  <c r="B46" i="44" s="1"/>
  <c r="A46" i="46"/>
  <c r="A46" i="44" s="1"/>
  <c r="EF45" i="46"/>
  <c r="EE45" i="46"/>
  <c r="ED45" i="46"/>
  <c r="BO45" i="46" s="1"/>
  <c r="EC45" i="46"/>
  <c r="BN45" i="46" s="1"/>
  <c r="EB45" i="46"/>
  <c r="BM45" i="46" s="1"/>
  <c r="EA45" i="46"/>
  <c r="DZ45" i="46"/>
  <c r="DY45" i="46"/>
  <c r="BJ45" i="46" s="1"/>
  <c r="DX45" i="46"/>
  <c r="BI45" i="46" s="1"/>
  <c r="DW45" i="46"/>
  <c r="BH45" i="44" s="1"/>
  <c r="DV45" i="46"/>
  <c r="BG45" i="46" s="1"/>
  <c r="DU45" i="46"/>
  <c r="BF45" i="46" s="1"/>
  <c r="DT45" i="46"/>
  <c r="DS45" i="46"/>
  <c r="DR45" i="46"/>
  <c r="DQ45" i="46"/>
  <c r="BB45" i="46" s="1"/>
  <c r="DP45" i="46"/>
  <c r="DO45" i="46"/>
  <c r="DN45" i="46"/>
  <c r="AY45" i="46" s="1"/>
  <c r="DM45" i="46"/>
  <c r="AX45" i="46" s="1"/>
  <c r="DL45" i="46"/>
  <c r="DK45" i="46"/>
  <c r="AV45" i="46" s="1"/>
  <c r="DJ45" i="46"/>
  <c r="DI45" i="46"/>
  <c r="AT45" i="46" s="1"/>
  <c r="DH45" i="46"/>
  <c r="AS45" i="46" s="1"/>
  <c r="DG45" i="46"/>
  <c r="DF45" i="46"/>
  <c r="AQ45" i="46" s="1"/>
  <c r="DE45" i="46"/>
  <c r="AP45" i="46" s="1"/>
  <c r="DD45" i="46"/>
  <c r="AO45" i="46" s="1"/>
  <c r="DC45" i="46"/>
  <c r="DB45" i="46"/>
  <c r="DA45" i="46"/>
  <c r="CZ45" i="46"/>
  <c r="AK45" i="46" s="1"/>
  <c r="CY45" i="46"/>
  <c r="CX45" i="46"/>
  <c r="AI45" i="46" s="1"/>
  <c r="CW45" i="46"/>
  <c r="AH45" i="46" s="1"/>
  <c r="CV45" i="46"/>
  <c r="CU45" i="46"/>
  <c r="AF45" i="46" s="1"/>
  <c r="CT45" i="46"/>
  <c r="CS45" i="46"/>
  <c r="AD45" i="46" s="1"/>
  <c r="CR45" i="46"/>
  <c r="CQ45" i="46"/>
  <c r="CP45" i="46"/>
  <c r="AA45" i="46" s="1"/>
  <c r="CO45" i="46"/>
  <c r="Z45" i="46" s="1"/>
  <c r="CN45" i="46"/>
  <c r="Y45" i="46" s="1"/>
  <c r="CM45" i="46"/>
  <c r="CL45" i="46"/>
  <c r="CK45" i="46"/>
  <c r="CJ45" i="46"/>
  <c r="CI45" i="46"/>
  <c r="CH45" i="46"/>
  <c r="S45" i="46" s="1"/>
  <c r="CG45" i="46"/>
  <c r="R45" i="46" s="1"/>
  <c r="CF45" i="46"/>
  <c r="CE45" i="46"/>
  <c r="P45" i="46" s="1"/>
  <c r="CD45" i="46"/>
  <c r="CC45" i="46"/>
  <c r="N45" i="46" s="1"/>
  <c r="CB45" i="46"/>
  <c r="CA45" i="46"/>
  <c r="BZ45" i="46"/>
  <c r="K45" i="46" s="1"/>
  <c r="BY45" i="46"/>
  <c r="BX45" i="46"/>
  <c r="I45" i="46" s="1"/>
  <c r="BW45" i="46"/>
  <c r="H45" i="46" s="1"/>
  <c r="BV45" i="46"/>
  <c r="BU45" i="46"/>
  <c r="BT45" i="46"/>
  <c r="E45" i="46" s="1"/>
  <c r="BS45" i="46"/>
  <c r="B45" i="46"/>
  <c r="B45" i="44" s="1"/>
  <c r="A45" i="46"/>
  <c r="A43" i="27" s="1"/>
  <c r="EF44" i="46"/>
  <c r="EE44" i="46"/>
  <c r="ED44" i="46"/>
  <c r="EC44" i="46"/>
  <c r="EB44" i="46"/>
  <c r="BM44" i="46" s="1"/>
  <c r="EA44" i="46"/>
  <c r="DZ44" i="46"/>
  <c r="BK44" i="46" s="1"/>
  <c r="DY44" i="46"/>
  <c r="BJ44" i="46" s="1"/>
  <c r="DX44" i="46"/>
  <c r="BI44" i="46" s="1"/>
  <c r="DW44" i="46"/>
  <c r="BH44" i="46" s="1"/>
  <c r="DV44" i="46"/>
  <c r="DU44" i="46"/>
  <c r="BF44" i="46" s="1"/>
  <c r="DT44" i="46"/>
  <c r="DS44" i="46"/>
  <c r="DR44" i="46"/>
  <c r="BC44" i="46" s="1"/>
  <c r="DQ44" i="46"/>
  <c r="BB44" i="46" s="1"/>
  <c r="DP44" i="46"/>
  <c r="DO44" i="46"/>
  <c r="DN44" i="46"/>
  <c r="DM44" i="46"/>
  <c r="DL44" i="46"/>
  <c r="AW44" i="46" s="1"/>
  <c r="DK44" i="46"/>
  <c r="DJ44" i="46"/>
  <c r="AU44" i="46" s="1"/>
  <c r="DI44" i="46"/>
  <c r="DH44" i="46"/>
  <c r="DG44" i="46"/>
  <c r="AR44" i="46" s="1"/>
  <c r="DF44" i="46"/>
  <c r="DE44" i="46"/>
  <c r="AP44" i="46" s="1"/>
  <c r="DD44" i="46"/>
  <c r="AO44" i="46" s="1"/>
  <c r="DC44" i="46"/>
  <c r="DB44" i="46"/>
  <c r="AM44" i="46" s="1"/>
  <c r="DA44" i="46"/>
  <c r="AL44" i="46" s="1"/>
  <c r="CZ44" i="46"/>
  <c r="AK44" i="46" s="1"/>
  <c r="CY44" i="46"/>
  <c r="CX44" i="46"/>
  <c r="CW44" i="46"/>
  <c r="CV44" i="46"/>
  <c r="CU44" i="46"/>
  <c r="CT44" i="46"/>
  <c r="AE44" i="46" s="1"/>
  <c r="CS44" i="46"/>
  <c r="AD44" i="46" s="1"/>
  <c r="CR44" i="46"/>
  <c r="CQ44" i="46"/>
  <c r="AB44" i="46" s="1"/>
  <c r="CP44" i="46"/>
  <c r="AA44" i="46" s="1"/>
  <c r="CO44" i="46"/>
  <c r="Z44" i="46" s="1"/>
  <c r="CN44" i="46"/>
  <c r="CM44" i="46"/>
  <c r="CL44" i="46"/>
  <c r="W44" i="46" s="1"/>
  <c r="CK44" i="46"/>
  <c r="V44" i="46" s="1"/>
  <c r="CJ44" i="46"/>
  <c r="CI44" i="46"/>
  <c r="T44" i="46" s="1"/>
  <c r="CH44" i="46"/>
  <c r="CG44" i="46"/>
  <c r="CF44" i="46"/>
  <c r="Q44" i="46" s="1"/>
  <c r="CE44" i="46"/>
  <c r="CD44" i="46"/>
  <c r="O44" i="46" s="1"/>
  <c r="CC44" i="46"/>
  <c r="N44" i="46" s="1"/>
  <c r="CB44" i="46"/>
  <c r="CA44" i="46"/>
  <c r="L44" i="46" s="1"/>
  <c r="BZ44" i="46"/>
  <c r="BY44" i="46"/>
  <c r="J44" i="46" s="1"/>
  <c r="BX44" i="46"/>
  <c r="BW44" i="46"/>
  <c r="BV44" i="46"/>
  <c r="G44" i="46" s="1"/>
  <c r="BU44" i="46"/>
  <c r="F44" i="46" s="1"/>
  <c r="BT44" i="46"/>
  <c r="E44" i="46" s="1"/>
  <c r="BS44" i="46"/>
  <c r="D44" i="46" s="1"/>
  <c r="B44" i="46"/>
  <c r="B44" i="44" s="1"/>
  <c r="A44" i="46"/>
  <c r="EF43" i="46"/>
  <c r="EE43" i="46"/>
  <c r="BP43" i="46" s="1"/>
  <c r="ED43" i="46"/>
  <c r="BO43" i="46" s="1"/>
  <c r="EC43" i="46"/>
  <c r="BN43" i="46" s="1"/>
  <c r="EB43" i="46"/>
  <c r="EA43" i="46"/>
  <c r="DZ43" i="46"/>
  <c r="BK43" i="46" s="1"/>
  <c r="DY43" i="46"/>
  <c r="BJ43" i="46" s="1"/>
  <c r="DX43" i="46"/>
  <c r="DW43" i="46"/>
  <c r="DV43" i="46"/>
  <c r="BG43" i="46" s="1"/>
  <c r="DU43" i="46"/>
  <c r="BF43" i="46" s="1"/>
  <c r="DT43" i="46"/>
  <c r="DS43" i="46"/>
  <c r="DR43" i="46"/>
  <c r="DQ43" i="46"/>
  <c r="BB43" i="46" s="1"/>
  <c r="DP43" i="46"/>
  <c r="BA43" i="46" s="1"/>
  <c r="DO43" i="46"/>
  <c r="DN43" i="46"/>
  <c r="AY43" i="46" s="1"/>
  <c r="DM43" i="46"/>
  <c r="AX43" i="46" s="1"/>
  <c r="DL43" i="46"/>
  <c r="DK43" i="46"/>
  <c r="DJ43" i="46"/>
  <c r="DI43" i="46"/>
  <c r="AT43" i="46" s="1"/>
  <c r="DH43" i="46"/>
  <c r="AS43" i="46" s="1"/>
  <c r="DG43" i="46"/>
  <c r="DF43" i="46"/>
  <c r="AQ43" i="46" s="1"/>
  <c r="DE43" i="46"/>
  <c r="DD43" i="46"/>
  <c r="DC43" i="46"/>
  <c r="DB43" i="46"/>
  <c r="DA43" i="46"/>
  <c r="CZ43" i="46"/>
  <c r="AK43" i="46" s="1"/>
  <c r="CY43" i="46"/>
  <c r="CX43" i="46"/>
  <c r="AI43" i="46" s="1"/>
  <c r="CW43" i="46"/>
  <c r="AH43" i="46" s="1"/>
  <c r="CV43" i="46"/>
  <c r="CU43" i="46"/>
  <c r="CT43" i="46"/>
  <c r="CS43" i="46"/>
  <c r="CR43" i="46"/>
  <c r="AC43" i="46" s="1"/>
  <c r="CQ43" i="46"/>
  <c r="CP43" i="46"/>
  <c r="AA43" i="46" s="1"/>
  <c r="CO43" i="46"/>
  <c r="Z43" i="46" s="1"/>
  <c r="CN43" i="46"/>
  <c r="CM43" i="46"/>
  <c r="CL43" i="46"/>
  <c r="W43" i="46" s="1"/>
  <c r="CK43" i="46"/>
  <c r="V43" i="46" s="1"/>
  <c r="CJ43" i="46"/>
  <c r="U43" i="46" s="1"/>
  <c r="CI43" i="46"/>
  <c r="CH43" i="46"/>
  <c r="S43" i="46" s="1"/>
  <c r="CG43" i="46"/>
  <c r="R43" i="46" s="1"/>
  <c r="CF43" i="46"/>
  <c r="Q43" i="46" s="1"/>
  <c r="CE43" i="46"/>
  <c r="P43" i="46" s="1"/>
  <c r="CD43" i="46"/>
  <c r="CC43" i="46"/>
  <c r="N43" i="46" s="1"/>
  <c r="CB43" i="46"/>
  <c r="M43" i="46" s="1"/>
  <c r="CA43" i="46"/>
  <c r="BZ43" i="46"/>
  <c r="K43" i="46" s="1"/>
  <c r="BY43" i="46"/>
  <c r="J43" i="46" s="1"/>
  <c r="BX43" i="46"/>
  <c r="BW43" i="46"/>
  <c r="H43" i="46" s="1"/>
  <c r="BV43" i="46"/>
  <c r="BU43" i="46"/>
  <c r="F43" i="46" s="1"/>
  <c r="BT43" i="46"/>
  <c r="BS43" i="46"/>
  <c r="B43" i="46"/>
  <c r="B43" i="44" s="1"/>
  <c r="A43" i="46"/>
  <c r="A41" i="27" s="1"/>
  <c r="EF42" i="46"/>
  <c r="BQ42" i="46" s="1"/>
  <c r="EE42" i="46"/>
  <c r="BP42" i="46" s="1"/>
  <c r="ED42" i="46"/>
  <c r="BO42" i="44" s="1"/>
  <c r="EC42" i="46"/>
  <c r="BN42" i="44" s="1"/>
  <c r="EB42" i="46"/>
  <c r="BM42" i="44" s="1"/>
  <c r="EA42" i="46"/>
  <c r="DZ42" i="46"/>
  <c r="BK42" i="46" s="1"/>
  <c r="DY42" i="46"/>
  <c r="BJ42" i="46" s="1"/>
  <c r="DX42" i="46"/>
  <c r="DW42" i="46"/>
  <c r="DV42" i="46"/>
  <c r="BG42" i="46" s="1"/>
  <c r="DU42" i="46"/>
  <c r="DT42" i="46"/>
  <c r="DS42" i="46"/>
  <c r="DR42" i="46"/>
  <c r="BC42" i="46" s="1"/>
  <c r="DQ42" i="46"/>
  <c r="DP42" i="46"/>
  <c r="BA42" i="46" s="1"/>
  <c r="DO42" i="46"/>
  <c r="DN42" i="46"/>
  <c r="DM42" i="46"/>
  <c r="AX42" i="46" s="1"/>
  <c r="DL42" i="46"/>
  <c r="AW42" i="46" s="1"/>
  <c r="DK42" i="46"/>
  <c r="DJ42" i="46"/>
  <c r="AU42" i="46" s="1"/>
  <c r="DI42" i="46"/>
  <c r="AT42" i="46" s="1"/>
  <c r="DH42" i="46"/>
  <c r="AS42" i="46" s="1"/>
  <c r="DG42" i="46"/>
  <c r="AR42" i="46" s="1"/>
  <c r="DF42" i="46"/>
  <c r="DE42" i="46"/>
  <c r="AP42" i="46" s="1"/>
  <c r="DD42" i="46"/>
  <c r="AO42" i="46" s="1"/>
  <c r="DC42" i="46"/>
  <c r="DB42" i="46"/>
  <c r="AM42" i="46" s="1"/>
  <c r="DA42" i="46"/>
  <c r="AL42" i="46" s="1"/>
  <c r="CZ42" i="46"/>
  <c r="CY42" i="46"/>
  <c r="AJ42" i="46" s="1"/>
  <c r="CX42" i="46"/>
  <c r="CW42" i="46"/>
  <c r="AH42" i="46" s="1"/>
  <c r="CV42" i="46"/>
  <c r="AG42" i="46" s="1"/>
  <c r="CU42" i="46"/>
  <c r="CT42" i="46"/>
  <c r="AE42" i="46" s="1"/>
  <c r="CS42" i="46"/>
  <c r="AD42" i="46" s="1"/>
  <c r="CR42" i="46"/>
  <c r="AC42" i="46" s="1"/>
  <c r="CQ42" i="46"/>
  <c r="AB42" i="46" s="1"/>
  <c r="CP42" i="46"/>
  <c r="CO42" i="46"/>
  <c r="Z42" i="46" s="1"/>
  <c r="CN42" i="46"/>
  <c r="Y42" i="46" s="1"/>
  <c r="CM42" i="46"/>
  <c r="CL42" i="46"/>
  <c r="W42" i="46" s="1"/>
  <c r="CK42" i="46"/>
  <c r="CJ42" i="46"/>
  <c r="U42" i="46" s="1"/>
  <c r="CI42" i="46"/>
  <c r="CH42" i="46"/>
  <c r="CG42" i="46"/>
  <c r="CF42" i="46"/>
  <c r="CE42" i="46"/>
  <c r="CD42" i="46"/>
  <c r="O42" i="46" s="1"/>
  <c r="CC42" i="46"/>
  <c r="N42" i="46" s="1"/>
  <c r="CB42" i="46"/>
  <c r="M42" i="46" s="1"/>
  <c r="CA42" i="46"/>
  <c r="L42" i="46" s="1"/>
  <c r="BZ42" i="46"/>
  <c r="BY42" i="46"/>
  <c r="BX42" i="46"/>
  <c r="I42" i="46" s="1"/>
  <c r="BW42" i="46"/>
  <c r="BV42" i="46"/>
  <c r="G42" i="46" s="1"/>
  <c r="BU42" i="46"/>
  <c r="F42" i="46" s="1"/>
  <c r="BT42" i="46"/>
  <c r="E42" i="46" s="1"/>
  <c r="BS42" i="46"/>
  <c r="D42" i="46" s="1"/>
  <c r="BO42" i="46"/>
  <c r="B42" i="46"/>
  <c r="B42" i="44" s="1"/>
  <c r="A42" i="46"/>
  <c r="A40" i="27" s="1"/>
  <c r="EF41" i="46"/>
  <c r="BQ41" i="46" s="1"/>
  <c r="EE41" i="46"/>
  <c r="BP41" i="46" s="1"/>
  <c r="ED41" i="46"/>
  <c r="BO41" i="46" s="1"/>
  <c r="EC41" i="46"/>
  <c r="EB41" i="46"/>
  <c r="BM41" i="46" s="1"/>
  <c r="EA41" i="46"/>
  <c r="DZ41" i="46"/>
  <c r="DY41" i="46"/>
  <c r="BJ41" i="46" s="1"/>
  <c r="DX41" i="46"/>
  <c r="BI41" i="46" s="1"/>
  <c r="DW41" i="46"/>
  <c r="DV41" i="46"/>
  <c r="DU41" i="46"/>
  <c r="DT41" i="46"/>
  <c r="BE41" i="46" s="1"/>
  <c r="DS41" i="46"/>
  <c r="BD41" i="46" s="1"/>
  <c r="DR41" i="46"/>
  <c r="DQ41" i="46"/>
  <c r="BB41" i="46" s="1"/>
  <c r="DP41" i="46"/>
  <c r="DO41" i="46"/>
  <c r="AZ41" i="46" s="1"/>
  <c r="DN41" i="46"/>
  <c r="AY41" i="46" s="1"/>
  <c r="DM41" i="46"/>
  <c r="DL41" i="46"/>
  <c r="AW41" i="46" s="1"/>
  <c r="DK41" i="46"/>
  <c r="DJ41" i="46"/>
  <c r="DI41" i="46"/>
  <c r="AT41" i="46" s="1"/>
  <c r="DH41" i="46"/>
  <c r="AS41" i="46" s="1"/>
  <c r="DG41" i="46"/>
  <c r="DF41" i="46"/>
  <c r="AQ41" i="46" s="1"/>
  <c r="DE41" i="46"/>
  <c r="DD41" i="46"/>
  <c r="AO41" i="46" s="1"/>
  <c r="DC41" i="46"/>
  <c r="AN41" i="46" s="1"/>
  <c r="DB41" i="46"/>
  <c r="DA41" i="46"/>
  <c r="AL41" i="46" s="1"/>
  <c r="CZ41" i="46"/>
  <c r="CY41" i="46"/>
  <c r="AJ41" i="46" s="1"/>
  <c r="CX41" i="46"/>
  <c r="CW41" i="46"/>
  <c r="CV41" i="46"/>
  <c r="CU41" i="46"/>
  <c r="CT41" i="46"/>
  <c r="CS41" i="46"/>
  <c r="AD41" i="46" s="1"/>
  <c r="CR41" i="46"/>
  <c r="AC41" i="46" s="1"/>
  <c r="CQ41" i="46"/>
  <c r="AB41" i="46" s="1"/>
  <c r="CP41" i="46"/>
  <c r="AA41" i="46" s="1"/>
  <c r="CO41" i="46"/>
  <c r="CN41" i="46"/>
  <c r="Y41" i="46" s="1"/>
  <c r="CM41" i="46"/>
  <c r="CL41" i="46"/>
  <c r="CK41" i="46"/>
  <c r="V41" i="46" s="1"/>
  <c r="CJ41" i="46"/>
  <c r="U41" i="46" s="1"/>
  <c r="CI41" i="46"/>
  <c r="CH41" i="46"/>
  <c r="S41" i="46" s="1"/>
  <c r="CG41" i="46"/>
  <c r="CF41" i="46"/>
  <c r="CE41" i="46"/>
  <c r="CD41" i="46"/>
  <c r="CC41" i="46"/>
  <c r="N41" i="46" s="1"/>
  <c r="CB41" i="46"/>
  <c r="M41" i="46" s="1"/>
  <c r="CA41" i="46"/>
  <c r="L41" i="46" s="1"/>
  <c r="BZ41" i="46"/>
  <c r="BY41" i="46"/>
  <c r="BX41" i="46"/>
  <c r="BW41" i="46"/>
  <c r="H41" i="46" s="1"/>
  <c r="BV41" i="46"/>
  <c r="BU41" i="46"/>
  <c r="BT41" i="46"/>
  <c r="BS41" i="46"/>
  <c r="D41" i="46" s="1"/>
  <c r="B41" i="46"/>
  <c r="B41" i="44" s="1"/>
  <c r="A41" i="46"/>
  <c r="EF40" i="46"/>
  <c r="EE40" i="46"/>
  <c r="BP40" i="46" s="1"/>
  <c r="ED40" i="46"/>
  <c r="EC40" i="46"/>
  <c r="BN40" i="46" s="1"/>
  <c r="EB40" i="46"/>
  <c r="BM40" i="46" s="1"/>
  <c r="EA40" i="46"/>
  <c r="BL40" i="46" s="1"/>
  <c r="DZ40" i="46"/>
  <c r="BK40" i="46" s="1"/>
  <c r="DY40" i="46"/>
  <c r="DX40" i="46"/>
  <c r="BI40" i="46" s="1"/>
  <c r="DW40" i="46"/>
  <c r="BH40" i="46" s="1"/>
  <c r="DV40" i="46"/>
  <c r="DU40" i="46"/>
  <c r="BF40" i="46" s="1"/>
  <c r="DT40" i="46"/>
  <c r="BE40" i="46" s="1"/>
  <c r="DS40" i="46"/>
  <c r="DR40" i="46"/>
  <c r="DQ40" i="46"/>
  <c r="DP40" i="46"/>
  <c r="DO40" i="46"/>
  <c r="AZ40" i="46" s="1"/>
  <c r="DN40" i="46"/>
  <c r="DM40" i="46"/>
  <c r="AX40" i="46" s="1"/>
  <c r="DL40" i="46"/>
  <c r="AW40" i="46" s="1"/>
  <c r="DK40" i="46"/>
  <c r="AV40" i="46" s="1"/>
  <c r="DJ40" i="46"/>
  <c r="AU40" i="46" s="1"/>
  <c r="DI40" i="46"/>
  <c r="DH40" i="46"/>
  <c r="AS40" i="46" s="1"/>
  <c r="DG40" i="46"/>
  <c r="DF40" i="46"/>
  <c r="DE40" i="46"/>
  <c r="AP40" i="46" s="1"/>
  <c r="DD40" i="46"/>
  <c r="AO40" i="46" s="1"/>
  <c r="DC40" i="46"/>
  <c r="DB40" i="46"/>
  <c r="AM40" i="46" s="1"/>
  <c r="DA40" i="46"/>
  <c r="CZ40" i="46"/>
  <c r="CY40" i="46"/>
  <c r="AJ40" i="46" s="1"/>
  <c r="CX40" i="46"/>
  <c r="CW40" i="46"/>
  <c r="CV40" i="46"/>
  <c r="AG40" i="46" s="1"/>
  <c r="CU40" i="46"/>
  <c r="CT40" i="46"/>
  <c r="CS40" i="46"/>
  <c r="CR40" i="46"/>
  <c r="CQ40" i="46"/>
  <c r="CP40" i="46"/>
  <c r="CO40" i="46"/>
  <c r="Z40" i="46" s="1"/>
  <c r="CN40" i="46"/>
  <c r="Y40" i="46" s="1"/>
  <c r="CM40" i="46"/>
  <c r="CL40" i="46"/>
  <c r="W40" i="46" s="1"/>
  <c r="CK40" i="46"/>
  <c r="CJ40" i="46"/>
  <c r="U40" i="46" s="1"/>
  <c r="CI40" i="46"/>
  <c r="CH40" i="46"/>
  <c r="CG40" i="46"/>
  <c r="R40" i="46" s="1"/>
  <c r="CF40" i="46"/>
  <c r="Q40" i="46" s="1"/>
  <c r="CE40" i="46"/>
  <c r="P40" i="46" s="1"/>
  <c r="CD40" i="46"/>
  <c r="O40" i="46" s="1"/>
  <c r="CC40" i="46"/>
  <c r="CB40" i="46"/>
  <c r="M40" i="46" s="1"/>
  <c r="CA40" i="46"/>
  <c r="L40" i="46" s="1"/>
  <c r="BZ40" i="46"/>
  <c r="BY40" i="46"/>
  <c r="J40" i="46" s="1"/>
  <c r="BX40" i="46"/>
  <c r="I40" i="46" s="1"/>
  <c r="BW40" i="46"/>
  <c r="BV40" i="46"/>
  <c r="G40" i="46" s="1"/>
  <c r="BU40" i="46"/>
  <c r="BT40" i="46"/>
  <c r="E40" i="46" s="1"/>
  <c r="BS40" i="46"/>
  <c r="B40" i="46"/>
  <c r="B40" i="44" s="1"/>
  <c r="A40" i="46"/>
  <c r="A38" i="27" s="1"/>
  <c r="EF39" i="46"/>
  <c r="EE39" i="46"/>
  <c r="BP39" i="46" s="1"/>
  <c r="ED39" i="46"/>
  <c r="BO39" i="46" s="1"/>
  <c r="EC39" i="46"/>
  <c r="EB39" i="46"/>
  <c r="EA39" i="46"/>
  <c r="DZ39" i="46"/>
  <c r="BK39" i="46" s="1"/>
  <c r="DY39" i="46"/>
  <c r="BJ39" i="46" s="1"/>
  <c r="DX39" i="46"/>
  <c r="BI39" i="46" s="1"/>
  <c r="DW39" i="46"/>
  <c r="BH39" i="46" s="1"/>
  <c r="DV39" i="46"/>
  <c r="BG39" i="46" s="1"/>
  <c r="DU39" i="46"/>
  <c r="DT39" i="46"/>
  <c r="BE39" i="46" s="1"/>
  <c r="DS39" i="46"/>
  <c r="DR39" i="46"/>
  <c r="BC39" i="46" s="1"/>
  <c r="DQ39" i="46"/>
  <c r="BB39" i="46" s="1"/>
  <c r="DP39" i="46"/>
  <c r="BA39" i="46" s="1"/>
  <c r="DO39" i="46"/>
  <c r="DN39" i="46"/>
  <c r="AY39" i="46" s="1"/>
  <c r="DM39" i="46"/>
  <c r="DL39" i="46"/>
  <c r="DK39" i="46"/>
  <c r="DJ39" i="46"/>
  <c r="AU39" i="46" s="1"/>
  <c r="DI39" i="46"/>
  <c r="AT39" i="46" s="1"/>
  <c r="DH39" i="46"/>
  <c r="AS39" i="46" s="1"/>
  <c r="DG39" i="46"/>
  <c r="DF39" i="46"/>
  <c r="AQ39" i="46" s="1"/>
  <c r="DE39" i="46"/>
  <c r="DD39" i="46"/>
  <c r="DC39" i="46"/>
  <c r="AN39" i="46" s="1"/>
  <c r="DB39" i="46"/>
  <c r="AM39" i="46" s="1"/>
  <c r="DA39" i="46"/>
  <c r="AL39" i="46" s="1"/>
  <c r="CZ39" i="46"/>
  <c r="AK39" i="46" s="1"/>
  <c r="CY39" i="46"/>
  <c r="AJ39" i="46" s="1"/>
  <c r="CX39" i="46"/>
  <c r="CW39" i="46"/>
  <c r="CV39" i="46"/>
  <c r="CU39" i="46"/>
  <c r="CT39" i="46"/>
  <c r="AE39" i="46" s="1"/>
  <c r="CS39" i="46"/>
  <c r="CR39" i="46"/>
  <c r="AC39" i="46" s="1"/>
  <c r="CQ39" i="46"/>
  <c r="AB39" i="46" s="1"/>
  <c r="CP39" i="46"/>
  <c r="AA39" i="46" s="1"/>
  <c r="CO39" i="46"/>
  <c r="CN39" i="46"/>
  <c r="CM39" i="46"/>
  <c r="X39" i="46" s="1"/>
  <c r="CL39" i="46"/>
  <c r="W39" i="46" s="1"/>
  <c r="CK39" i="46"/>
  <c r="V39" i="46" s="1"/>
  <c r="CJ39" i="46"/>
  <c r="U39" i="46" s="1"/>
  <c r="CI39" i="46"/>
  <c r="CH39" i="46"/>
  <c r="CG39" i="46"/>
  <c r="CF39" i="46"/>
  <c r="Q39" i="46" s="1"/>
  <c r="CE39" i="46"/>
  <c r="P39" i="46" s="1"/>
  <c r="CD39" i="46"/>
  <c r="O39" i="46" s="1"/>
  <c r="CC39" i="46"/>
  <c r="N39" i="46" s="1"/>
  <c r="CB39" i="46"/>
  <c r="CA39" i="46"/>
  <c r="BZ39" i="46"/>
  <c r="K39" i="46" s="1"/>
  <c r="BY39" i="46"/>
  <c r="BX39" i="46"/>
  <c r="BW39" i="46"/>
  <c r="H39" i="46" s="1"/>
  <c r="BV39" i="46"/>
  <c r="G39" i="46" s="1"/>
  <c r="BU39" i="46"/>
  <c r="F39" i="46" s="1"/>
  <c r="BT39" i="46"/>
  <c r="E39" i="46" s="1"/>
  <c r="BS39" i="46"/>
  <c r="D39" i="46" s="1"/>
  <c r="B39" i="46"/>
  <c r="B39" i="44" s="1"/>
  <c r="A39" i="46"/>
  <c r="EF38" i="46"/>
  <c r="EE38" i="46"/>
  <c r="ED38" i="46"/>
  <c r="BO38" i="44" s="1"/>
  <c r="EC38" i="46"/>
  <c r="BN38" i="44" s="1"/>
  <c r="EB38" i="46"/>
  <c r="BM38" i="44" s="1"/>
  <c r="EA38" i="46"/>
  <c r="BL38" i="46" s="1"/>
  <c r="DZ38" i="46"/>
  <c r="BK38" i="46" s="1"/>
  <c r="DY38" i="46"/>
  <c r="DX38" i="46"/>
  <c r="DW38" i="46"/>
  <c r="DV38" i="46"/>
  <c r="DU38" i="46"/>
  <c r="BF38" i="46" s="1"/>
  <c r="DT38" i="46"/>
  <c r="BE38" i="46" s="1"/>
  <c r="DS38" i="46"/>
  <c r="BD38" i="46" s="1"/>
  <c r="DR38" i="46"/>
  <c r="BC38" i="46" s="1"/>
  <c r="DQ38" i="46"/>
  <c r="DP38" i="46"/>
  <c r="BA38" i="46" s="1"/>
  <c r="DO38" i="46"/>
  <c r="AZ38" i="46" s="1"/>
  <c r="DN38" i="46"/>
  <c r="DM38" i="46"/>
  <c r="AX38" i="46" s="1"/>
  <c r="DL38" i="46"/>
  <c r="AW38" i="46" s="1"/>
  <c r="DK38" i="46"/>
  <c r="DJ38" i="46"/>
  <c r="AU38" i="46" s="1"/>
  <c r="DI38" i="46"/>
  <c r="DH38" i="46"/>
  <c r="DG38" i="46"/>
  <c r="AR38" i="46" s="1"/>
  <c r="DF38" i="46"/>
  <c r="DE38" i="46"/>
  <c r="AP38" i="46" s="1"/>
  <c r="DD38" i="46"/>
  <c r="AO38" i="46" s="1"/>
  <c r="DC38" i="46"/>
  <c r="AN38" i="46" s="1"/>
  <c r="DB38" i="46"/>
  <c r="DA38" i="46"/>
  <c r="AL38" i="46" s="1"/>
  <c r="CZ38" i="46"/>
  <c r="CY38" i="46"/>
  <c r="AJ38" i="46" s="1"/>
  <c r="CX38" i="46"/>
  <c r="CW38" i="46"/>
  <c r="AH38" i="46" s="1"/>
  <c r="CV38" i="46"/>
  <c r="AG38" i="46" s="1"/>
  <c r="CU38" i="46"/>
  <c r="AF38" i="46" s="1"/>
  <c r="CT38" i="46"/>
  <c r="AE38" i="46" s="1"/>
  <c r="CS38" i="46"/>
  <c r="CR38" i="46"/>
  <c r="AC38" i="46" s="1"/>
  <c r="CQ38" i="46"/>
  <c r="AB38" i="46" s="1"/>
  <c r="CP38" i="46"/>
  <c r="CO38" i="46"/>
  <c r="Z38" i="46" s="1"/>
  <c r="CN38" i="46"/>
  <c r="Y38" i="46" s="1"/>
  <c r="CM38" i="46"/>
  <c r="CL38" i="46"/>
  <c r="W38" i="46" s="1"/>
  <c r="CK38" i="46"/>
  <c r="CJ38" i="46"/>
  <c r="U38" i="46" s="1"/>
  <c r="CI38" i="46"/>
  <c r="T38" i="46" s="1"/>
  <c r="CH38" i="46"/>
  <c r="CG38" i="46"/>
  <c r="R38" i="46" s="1"/>
  <c r="CF38" i="46"/>
  <c r="Q38" i="46" s="1"/>
  <c r="CE38" i="46"/>
  <c r="CD38" i="46"/>
  <c r="O38" i="46" s="1"/>
  <c r="CC38" i="46"/>
  <c r="CB38" i="46"/>
  <c r="M38" i="46" s="1"/>
  <c r="CA38" i="46"/>
  <c r="BZ38" i="46"/>
  <c r="BY38" i="46"/>
  <c r="J38" i="46" s="1"/>
  <c r="BX38" i="46"/>
  <c r="I38" i="46" s="1"/>
  <c r="BW38" i="46"/>
  <c r="H38" i="46" s="1"/>
  <c r="BV38" i="46"/>
  <c r="G38" i="46" s="1"/>
  <c r="BU38" i="46"/>
  <c r="F38" i="46" s="1"/>
  <c r="BT38" i="46"/>
  <c r="E38" i="46" s="1"/>
  <c r="BS38" i="46"/>
  <c r="D38" i="46" s="1"/>
  <c r="BO38" i="46"/>
  <c r="BN38" i="46"/>
  <c r="BM38" i="46"/>
  <c r="B38" i="46"/>
  <c r="B38" i="44" s="1"/>
  <c r="A38" i="46"/>
  <c r="A36" i="27" s="1"/>
  <c r="EF37" i="46"/>
  <c r="EE37" i="46"/>
  <c r="ED37" i="46"/>
  <c r="BO37" i="46" s="1"/>
  <c r="EC37" i="46"/>
  <c r="EB37" i="46"/>
  <c r="BM37" i="46" s="1"/>
  <c r="EA37" i="46"/>
  <c r="BL37" i="46" s="1"/>
  <c r="DZ37" i="46"/>
  <c r="BK37" i="46" s="1"/>
  <c r="DY37" i="46"/>
  <c r="BJ37" i="46" s="1"/>
  <c r="DX37" i="46"/>
  <c r="DW37" i="46"/>
  <c r="BH37" i="46" s="1"/>
  <c r="DV37" i="46"/>
  <c r="DU37" i="46"/>
  <c r="DT37" i="46"/>
  <c r="BE37" i="46" s="1"/>
  <c r="DS37" i="46"/>
  <c r="DR37" i="46"/>
  <c r="BC37" i="46" s="1"/>
  <c r="DQ37" i="46"/>
  <c r="BB37" i="46" s="1"/>
  <c r="DP37" i="46"/>
  <c r="DO37" i="46"/>
  <c r="DN37" i="46"/>
  <c r="AY37" i="46" s="1"/>
  <c r="DM37" i="46"/>
  <c r="DL37" i="46"/>
  <c r="AW37" i="46" s="1"/>
  <c r="DK37" i="46"/>
  <c r="DJ37" i="46"/>
  <c r="AU37" i="46" s="1"/>
  <c r="DI37" i="46"/>
  <c r="AT37" i="46" s="1"/>
  <c r="DH37" i="46"/>
  <c r="DG37" i="46"/>
  <c r="DF37" i="46"/>
  <c r="AQ37" i="46" s="1"/>
  <c r="DE37" i="46"/>
  <c r="DD37" i="46"/>
  <c r="AO37" i="46" s="1"/>
  <c r="DC37" i="46"/>
  <c r="DB37" i="46"/>
  <c r="AM37" i="46" s="1"/>
  <c r="DA37" i="46"/>
  <c r="AL37" i="46" s="1"/>
  <c r="CZ37" i="46"/>
  <c r="CY37" i="46"/>
  <c r="AJ37" i="46" s="1"/>
  <c r="CX37" i="46"/>
  <c r="AI37" i="46" s="1"/>
  <c r="CW37" i="46"/>
  <c r="CV37" i="46"/>
  <c r="AG37" i="46" s="1"/>
  <c r="CU37" i="46"/>
  <c r="AF37" i="46" s="1"/>
  <c r="CT37" i="46"/>
  <c r="CS37" i="46"/>
  <c r="AD37" i="46" s="1"/>
  <c r="CR37" i="46"/>
  <c r="CQ37" i="46"/>
  <c r="AB37" i="46" s="1"/>
  <c r="CP37" i="46"/>
  <c r="CO37" i="46"/>
  <c r="CN37" i="46"/>
  <c r="Y37" i="46" s="1"/>
  <c r="CM37" i="46"/>
  <c r="CL37" i="46"/>
  <c r="W37" i="46" s="1"/>
  <c r="CK37" i="46"/>
  <c r="V37" i="46" s="1"/>
  <c r="CJ37" i="46"/>
  <c r="CI37" i="46"/>
  <c r="T37" i="46" s="1"/>
  <c r="CH37" i="46"/>
  <c r="S37" i="46" s="1"/>
  <c r="CG37" i="46"/>
  <c r="CF37" i="46"/>
  <c r="Q37" i="46" s="1"/>
  <c r="CE37" i="46"/>
  <c r="P37" i="46" s="1"/>
  <c r="CD37" i="46"/>
  <c r="O37" i="46" s="1"/>
  <c r="CC37" i="46"/>
  <c r="CB37" i="46"/>
  <c r="CA37" i="46"/>
  <c r="L37" i="46" s="1"/>
  <c r="BZ37" i="46"/>
  <c r="K37" i="46" s="1"/>
  <c r="BY37" i="46"/>
  <c r="BX37" i="46"/>
  <c r="I37" i="46" s="1"/>
  <c r="BW37" i="46"/>
  <c r="H37" i="46" s="1"/>
  <c r="BV37" i="46"/>
  <c r="BU37" i="46"/>
  <c r="F37" i="46" s="1"/>
  <c r="BT37" i="46"/>
  <c r="BS37" i="46"/>
  <c r="B37" i="46"/>
  <c r="B37" i="44" s="1"/>
  <c r="A37" i="46"/>
  <c r="EF36" i="46"/>
  <c r="EE36" i="46"/>
  <c r="BP36" i="46" s="1"/>
  <c r="ED36" i="46"/>
  <c r="EC36" i="46"/>
  <c r="BN36" i="46" s="1"/>
  <c r="EB36" i="46"/>
  <c r="EA36" i="46"/>
  <c r="BL36" i="46" s="1"/>
  <c r="DZ36" i="46"/>
  <c r="BK36" i="46" s="1"/>
  <c r="DY36" i="46"/>
  <c r="DX36" i="46"/>
  <c r="BI36" i="46" s="1"/>
  <c r="DW36" i="46"/>
  <c r="DV36" i="46"/>
  <c r="DU36" i="46"/>
  <c r="BF36" i="46" s="1"/>
  <c r="DT36" i="46"/>
  <c r="DS36" i="46"/>
  <c r="DR36" i="46"/>
  <c r="DQ36" i="46"/>
  <c r="DP36" i="46"/>
  <c r="BA36" i="46" s="1"/>
  <c r="DO36" i="46"/>
  <c r="AZ36" i="46" s="1"/>
  <c r="DN36" i="46"/>
  <c r="DM36" i="46"/>
  <c r="AX36" i="46" s="1"/>
  <c r="DL36" i="46"/>
  <c r="AW36" i="46" s="1"/>
  <c r="DK36" i="46"/>
  <c r="AV36" i="46" s="1"/>
  <c r="DJ36" i="46"/>
  <c r="AU36" i="46" s="1"/>
  <c r="DI36" i="46"/>
  <c r="DH36" i="46"/>
  <c r="AS36" i="46" s="1"/>
  <c r="DG36" i="46"/>
  <c r="AR36" i="46" s="1"/>
  <c r="DF36" i="46"/>
  <c r="AQ36" i="46" s="1"/>
  <c r="DE36" i="46"/>
  <c r="AP36" i="46" s="1"/>
  <c r="DD36" i="46"/>
  <c r="DC36" i="46"/>
  <c r="DB36" i="46"/>
  <c r="AM36" i="46" s="1"/>
  <c r="DA36" i="46"/>
  <c r="CZ36" i="46"/>
  <c r="AK36" i="46" s="1"/>
  <c r="CY36" i="46"/>
  <c r="AJ36" i="46" s="1"/>
  <c r="CX36" i="46"/>
  <c r="AI36" i="46" s="1"/>
  <c r="CW36" i="46"/>
  <c r="CV36" i="46"/>
  <c r="CU36" i="46"/>
  <c r="CT36" i="46"/>
  <c r="AE36" i="46" s="1"/>
  <c r="CS36" i="46"/>
  <c r="CR36" i="46"/>
  <c r="AC36" i="46" s="1"/>
  <c r="CQ36" i="46"/>
  <c r="AB36" i="46" s="1"/>
  <c r="CP36" i="46"/>
  <c r="AA36" i="46" s="1"/>
  <c r="CO36" i="46"/>
  <c r="Z36" i="46" s="1"/>
  <c r="CN36" i="46"/>
  <c r="CM36" i="46"/>
  <c r="X36" i="46" s="1"/>
  <c r="CL36" i="46"/>
  <c r="W36" i="46" s="1"/>
  <c r="CK36" i="46"/>
  <c r="CJ36" i="46"/>
  <c r="U36" i="46" s="1"/>
  <c r="CI36" i="46"/>
  <c r="T36" i="46" s="1"/>
  <c r="CH36" i="46"/>
  <c r="S36" i="46" s="1"/>
  <c r="CG36" i="46"/>
  <c r="R36" i="46" s="1"/>
  <c r="CF36" i="46"/>
  <c r="CE36" i="46"/>
  <c r="CD36" i="46"/>
  <c r="O36" i="46" s="1"/>
  <c r="CC36" i="46"/>
  <c r="CB36" i="46"/>
  <c r="M36" i="46" s="1"/>
  <c r="CA36" i="46"/>
  <c r="BZ36" i="46"/>
  <c r="K36" i="46" s="1"/>
  <c r="BY36" i="46"/>
  <c r="J36" i="46" s="1"/>
  <c r="BX36" i="46"/>
  <c r="BW36" i="46"/>
  <c r="BV36" i="46"/>
  <c r="BU36" i="46"/>
  <c r="BT36" i="46"/>
  <c r="E36" i="46" s="1"/>
  <c r="BS36" i="46"/>
  <c r="D36" i="46" s="1"/>
  <c r="B36" i="46"/>
  <c r="B36" i="44" s="1"/>
  <c r="A36" i="46"/>
  <c r="A34" i="27" s="1"/>
  <c r="EF35" i="46"/>
  <c r="EE35" i="46"/>
  <c r="BP35" i="46" s="1"/>
  <c r="ED35" i="46"/>
  <c r="BO35" i="44" s="1"/>
  <c r="EC35" i="46"/>
  <c r="BN35" i="46" s="1"/>
  <c r="EB35" i="46"/>
  <c r="BM35" i="46" s="1"/>
  <c r="EA35" i="46"/>
  <c r="BL35" i="46" s="1"/>
  <c r="DZ35" i="46"/>
  <c r="BK35" i="46" s="1"/>
  <c r="DY35" i="46"/>
  <c r="BJ35" i="46" s="1"/>
  <c r="DX35" i="46"/>
  <c r="DW35" i="46"/>
  <c r="DV35" i="46"/>
  <c r="DU35" i="46"/>
  <c r="BF35" i="46" s="1"/>
  <c r="DT35" i="46"/>
  <c r="BE35" i="46" s="1"/>
  <c r="DS35" i="46"/>
  <c r="BD35" i="46" s="1"/>
  <c r="DR35" i="46"/>
  <c r="BC35" i="46" s="1"/>
  <c r="DQ35" i="46"/>
  <c r="BB35" i="46" s="1"/>
  <c r="DP35" i="46"/>
  <c r="DO35" i="46"/>
  <c r="DN35" i="46"/>
  <c r="AY35" i="46" s="1"/>
  <c r="DM35" i="46"/>
  <c r="AX35" i="46" s="1"/>
  <c r="DL35" i="46"/>
  <c r="AW35" i="46" s="1"/>
  <c r="DK35" i="46"/>
  <c r="DJ35" i="46"/>
  <c r="AU35" i="46" s="1"/>
  <c r="DI35" i="46"/>
  <c r="AT35" i="46" s="1"/>
  <c r="DH35" i="46"/>
  <c r="DG35" i="46"/>
  <c r="DF35" i="46"/>
  <c r="AQ35" i="46" s="1"/>
  <c r="DE35" i="46"/>
  <c r="AP35" i="46" s="1"/>
  <c r="DD35" i="46"/>
  <c r="DC35" i="46"/>
  <c r="AN35" i="46" s="1"/>
  <c r="DB35" i="46"/>
  <c r="DA35" i="46"/>
  <c r="AL35" i="46" s="1"/>
  <c r="CZ35" i="46"/>
  <c r="CY35" i="46"/>
  <c r="AJ35" i="46" s="1"/>
  <c r="CX35" i="46"/>
  <c r="AI35" i="46" s="1"/>
  <c r="CW35" i="46"/>
  <c r="AH35" i="46" s="1"/>
  <c r="CV35" i="46"/>
  <c r="AG35" i="46" s="1"/>
  <c r="CU35" i="46"/>
  <c r="AF35" i="46" s="1"/>
  <c r="CT35" i="46"/>
  <c r="CS35" i="46"/>
  <c r="AD35" i="46" s="1"/>
  <c r="CR35" i="46"/>
  <c r="CQ35" i="46"/>
  <c r="AB35" i="46" s="1"/>
  <c r="CP35" i="46"/>
  <c r="CO35" i="46"/>
  <c r="Z35" i="46" s="1"/>
  <c r="CN35" i="46"/>
  <c r="Y35" i="46" s="1"/>
  <c r="CM35" i="46"/>
  <c r="X35" i="46" s="1"/>
  <c r="CL35" i="46"/>
  <c r="W35" i="46" s="1"/>
  <c r="CK35" i="46"/>
  <c r="V35" i="46" s="1"/>
  <c r="CJ35" i="46"/>
  <c r="U35" i="46" s="1"/>
  <c r="CI35" i="46"/>
  <c r="T35" i="46" s="1"/>
  <c r="CH35" i="46"/>
  <c r="S35" i="46" s="1"/>
  <c r="CG35" i="46"/>
  <c r="R35" i="46" s="1"/>
  <c r="CF35" i="46"/>
  <c r="Q35" i="46" s="1"/>
  <c r="CE35" i="46"/>
  <c r="P35" i="46" s="1"/>
  <c r="CD35" i="46"/>
  <c r="O35" i="46" s="1"/>
  <c r="CC35" i="46"/>
  <c r="N35" i="46" s="1"/>
  <c r="CB35" i="46"/>
  <c r="CA35" i="46"/>
  <c r="L35" i="46" s="1"/>
  <c r="BZ35" i="46"/>
  <c r="BY35" i="46"/>
  <c r="J35" i="46" s="1"/>
  <c r="BX35" i="46"/>
  <c r="I35" i="46" s="1"/>
  <c r="BW35" i="46"/>
  <c r="H35" i="46" s="1"/>
  <c r="BV35" i="46"/>
  <c r="G35" i="46" s="1"/>
  <c r="BU35" i="46"/>
  <c r="F35" i="46" s="1"/>
  <c r="BT35" i="46"/>
  <c r="BS35" i="46"/>
  <c r="BO35" i="46"/>
  <c r="B35" i="46"/>
  <c r="B35" i="44" s="1"/>
  <c r="A35" i="46"/>
  <c r="A33" i="27" s="1"/>
  <c r="EF34" i="46"/>
  <c r="BQ34" i="46" s="1"/>
  <c r="EE34" i="46"/>
  <c r="BP34" i="46" s="1"/>
  <c r="ED34" i="46"/>
  <c r="BO34" i="44" s="1"/>
  <c r="EC34" i="46"/>
  <c r="BN34" i="44" s="1"/>
  <c r="EB34" i="46"/>
  <c r="BM34" i="44" s="1"/>
  <c r="EA34" i="46"/>
  <c r="BL34" i="44" s="1"/>
  <c r="DZ34" i="46"/>
  <c r="BK34" i="44" s="1"/>
  <c r="DY34" i="46"/>
  <c r="BJ34" i="46" s="1"/>
  <c r="DX34" i="46"/>
  <c r="DW34" i="46"/>
  <c r="BH34" i="46" s="1"/>
  <c r="DV34" i="46"/>
  <c r="BG34" i="46" s="1"/>
  <c r="DU34" i="46"/>
  <c r="DT34" i="46"/>
  <c r="BE34" i="46" s="1"/>
  <c r="DS34" i="46"/>
  <c r="BD34" i="46" s="1"/>
  <c r="DR34" i="46"/>
  <c r="DQ34" i="46"/>
  <c r="BB34" i="46" s="1"/>
  <c r="DP34" i="46"/>
  <c r="BA34" i="46" s="1"/>
  <c r="DO34" i="46"/>
  <c r="AZ34" i="46" s="1"/>
  <c r="DN34" i="46"/>
  <c r="AY34" i="44" s="1"/>
  <c r="DM34" i="46"/>
  <c r="DL34" i="46"/>
  <c r="AW34" i="46" s="1"/>
  <c r="DK34" i="46"/>
  <c r="AV34" i="46" s="1"/>
  <c r="DJ34" i="46"/>
  <c r="DI34" i="46"/>
  <c r="AT34" i="46" s="1"/>
  <c r="DH34" i="46"/>
  <c r="AS34" i="46" s="1"/>
  <c r="DG34" i="46"/>
  <c r="AR34" i="46" s="1"/>
  <c r="DF34" i="46"/>
  <c r="AQ34" i="46" s="1"/>
  <c r="DE34" i="46"/>
  <c r="DD34" i="46"/>
  <c r="AO34" i="46" s="1"/>
  <c r="DC34" i="46"/>
  <c r="DB34" i="46"/>
  <c r="DA34" i="46"/>
  <c r="CZ34" i="46"/>
  <c r="AK34" i="46" s="1"/>
  <c r="CY34" i="46"/>
  <c r="AJ34" i="46" s="1"/>
  <c r="CX34" i="46"/>
  <c r="AI34" i="46" s="1"/>
  <c r="CW34" i="46"/>
  <c r="CV34" i="46"/>
  <c r="CU34" i="46"/>
  <c r="AF34" i="46" s="1"/>
  <c r="CT34" i="46"/>
  <c r="AE34" i="46" s="1"/>
  <c r="CS34" i="46"/>
  <c r="AD34" i="46" s="1"/>
  <c r="CR34" i="46"/>
  <c r="AC34" i="46" s="1"/>
  <c r="CQ34" i="46"/>
  <c r="AB34" i="46" s="1"/>
  <c r="CP34" i="46"/>
  <c r="AA34" i="46" s="1"/>
  <c r="CO34" i="46"/>
  <c r="CN34" i="46"/>
  <c r="Y34" i="46" s="1"/>
  <c r="CM34" i="46"/>
  <c r="CL34" i="46"/>
  <c r="W34" i="46" s="1"/>
  <c r="CK34" i="46"/>
  <c r="V34" i="46" s="1"/>
  <c r="CJ34" i="46"/>
  <c r="U34" i="46" s="1"/>
  <c r="CI34" i="46"/>
  <c r="T34" i="46" s="1"/>
  <c r="CH34" i="46"/>
  <c r="S34" i="46" s="1"/>
  <c r="CG34" i="46"/>
  <c r="CF34" i="46"/>
  <c r="CE34" i="46"/>
  <c r="P34" i="46" s="1"/>
  <c r="CD34" i="46"/>
  <c r="CC34" i="46"/>
  <c r="N34" i="46" s="1"/>
  <c r="CB34" i="46"/>
  <c r="M34" i="46" s="1"/>
  <c r="CA34" i="46"/>
  <c r="L34" i="46" s="1"/>
  <c r="BZ34" i="46"/>
  <c r="K34" i="46" s="1"/>
  <c r="BY34" i="46"/>
  <c r="BX34" i="46"/>
  <c r="BW34" i="46"/>
  <c r="H34" i="46" s="1"/>
  <c r="BV34" i="46"/>
  <c r="BU34" i="46"/>
  <c r="F34" i="46" s="1"/>
  <c r="BT34" i="46"/>
  <c r="E34" i="46" s="1"/>
  <c r="BS34" i="46"/>
  <c r="D34" i="46" s="1"/>
  <c r="B34" i="46"/>
  <c r="B34" i="44" s="1"/>
  <c r="A34" i="46"/>
  <c r="A32" i="27" s="1"/>
  <c r="EF33" i="46"/>
  <c r="BQ33" i="46" s="1"/>
  <c r="EE33" i="46"/>
  <c r="ED33" i="46"/>
  <c r="EC33" i="46"/>
  <c r="BN33" i="46" s="1"/>
  <c r="EB33" i="46"/>
  <c r="EA33" i="46"/>
  <c r="BL33" i="46" s="1"/>
  <c r="DZ33" i="46"/>
  <c r="BK33" i="46" s="1"/>
  <c r="DY33" i="46"/>
  <c r="BJ33" i="46" s="1"/>
  <c r="DX33" i="46"/>
  <c r="BI33" i="46" s="1"/>
  <c r="DW33" i="46"/>
  <c r="DV33" i="46"/>
  <c r="DU33" i="46"/>
  <c r="DT33" i="46"/>
  <c r="DS33" i="46"/>
  <c r="BD33" i="46" s="1"/>
  <c r="DR33" i="46"/>
  <c r="BC33" i="46" s="1"/>
  <c r="DQ33" i="46"/>
  <c r="BB33" i="46" s="1"/>
  <c r="DP33" i="46"/>
  <c r="BA33" i="46" s="1"/>
  <c r="DO33" i="46"/>
  <c r="AZ33" i="46" s="1"/>
  <c r="DN33" i="46"/>
  <c r="DM33" i="46"/>
  <c r="AX33" i="46" s="1"/>
  <c r="DL33" i="46"/>
  <c r="DK33" i="46"/>
  <c r="AV33" i="46" s="1"/>
  <c r="DJ33" i="46"/>
  <c r="AU33" i="46" s="1"/>
  <c r="DI33" i="46"/>
  <c r="AT33" i="46" s="1"/>
  <c r="DH33" i="46"/>
  <c r="AS33" i="46" s="1"/>
  <c r="DG33" i="46"/>
  <c r="DF33" i="46"/>
  <c r="DE33" i="46"/>
  <c r="AP33" i="46" s="1"/>
  <c r="DD33" i="46"/>
  <c r="DC33" i="46"/>
  <c r="AN33" i="46" s="1"/>
  <c r="DB33" i="46"/>
  <c r="AM33" i="46" s="1"/>
  <c r="DA33" i="46"/>
  <c r="CZ33" i="46"/>
  <c r="AK33" i="46" s="1"/>
  <c r="CY33" i="46"/>
  <c r="CX33" i="46"/>
  <c r="CW33" i="46"/>
  <c r="AH33" i="46" s="1"/>
  <c r="CV33" i="46"/>
  <c r="CU33" i="46"/>
  <c r="CT33" i="46"/>
  <c r="AE33" i="46" s="1"/>
  <c r="CS33" i="46"/>
  <c r="AD33" i="46" s="1"/>
  <c r="CR33" i="46"/>
  <c r="AC33" i="46" s="1"/>
  <c r="CQ33" i="46"/>
  <c r="CP33" i="46"/>
  <c r="AA33" i="46" s="1"/>
  <c r="CO33" i="46"/>
  <c r="CN33" i="46"/>
  <c r="CM33" i="46"/>
  <c r="X33" i="46" s="1"/>
  <c r="CL33" i="46"/>
  <c r="W33" i="46" s="1"/>
  <c r="CK33" i="46"/>
  <c r="CJ33" i="46"/>
  <c r="U33" i="46" s="1"/>
  <c r="CI33" i="46"/>
  <c r="CH33" i="46"/>
  <c r="CG33" i="46"/>
  <c r="R33" i="46" s="1"/>
  <c r="CF33" i="46"/>
  <c r="CE33" i="46"/>
  <c r="CD33" i="46"/>
  <c r="O33" i="46" s="1"/>
  <c r="CC33" i="46"/>
  <c r="N33" i="46" s="1"/>
  <c r="CB33" i="46"/>
  <c r="M33" i="46" s="1"/>
  <c r="CA33" i="46"/>
  <c r="L33" i="46" s="1"/>
  <c r="BZ33" i="46"/>
  <c r="K33" i="46" s="1"/>
  <c r="BY33" i="46"/>
  <c r="J33" i="46" s="1"/>
  <c r="BX33" i="46"/>
  <c r="BW33" i="46"/>
  <c r="H33" i="46" s="1"/>
  <c r="BV33" i="46"/>
  <c r="G33" i="46" s="1"/>
  <c r="BU33" i="46"/>
  <c r="BT33" i="46"/>
  <c r="E33" i="46" s="1"/>
  <c r="BS33" i="46"/>
  <c r="B33" i="46"/>
  <c r="B33" i="44" s="1"/>
  <c r="A33" i="46"/>
  <c r="A31" i="27" s="1"/>
  <c r="EF32" i="46"/>
  <c r="EE32" i="46"/>
  <c r="BP32" i="46" s="1"/>
  <c r="ED32" i="46"/>
  <c r="BO32" i="44" s="1"/>
  <c r="EC32" i="46"/>
  <c r="BN32" i="44" s="1"/>
  <c r="EB32" i="46"/>
  <c r="BM32" i="46" s="1"/>
  <c r="EA32" i="46"/>
  <c r="DZ32" i="46"/>
  <c r="BK32" i="46" s="1"/>
  <c r="DY32" i="46"/>
  <c r="DX32" i="46"/>
  <c r="DW32" i="46"/>
  <c r="DV32" i="46"/>
  <c r="BG32" i="46" s="1"/>
  <c r="DU32" i="46"/>
  <c r="DT32" i="46"/>
  <c r="BE32" i="46" s="1"/>
  <c r="DS32" i="46"/>
  <c r="DR32" i="46"/>
  <c r="BC32" i="46" s="1"/>
  <c r="DQ32" i="46"/>
  <c r="BB32" i="46" s="1"/>
  <c r="DP32" i="46"/>
  <c r="DO32" i="46"/>
  <c r="DN32" i="46"/>
  <c r="AY32" i="46" s="1"/>
  <c r="DM32" i="46"/>
  <c r="AX32" i="46" s="1"/>
  <c r="DL32" i="46"/>
  <c r="AW32" i="46" s="1"/>
  <c r="DK32" i="46"/>
  <c r="DJ32" i="46"/>
  <c r="DI32" i="46"/>
  <c r="DH32" i="46"/>
  <c r="DG32" i="46"/>
  <c r="AR32" i="46" s="1"/>
  <c r="DF32" i="46"/>
  <c r="AQ32" i="46" s="1"/>
  <c r="DE32" i="46"/>
  <c r="AP32" i="46" s="1"/>
  <c r="DD32" i="46"/>
  <c r="AO32" i="46" s="1"/>
  <c r="DC32" i="46"/>
  <c r="DB32" i="46"/>
  <c r="AM32" i="46" s="1"/>
  <c r="DA32" i="46"/>
  <c r="CZ32" i="46"/>
  <c r="CY32" i="46"/>
  <c r="AJ32" i="46" s="1"/>
  <c r="CX32" i="46"/>
  <c r="AI32" i="46" s="1"/>
  <c r="CW32" i="46"/>
  <c r="AH32" i="46" s="1"/>
  <c r="CV32" i="46"/>
  <c r="AG32" i="46" s="1"/>
  <c r="CU32" i="46"/>
  <c r="CT32" i="46"/>
  <c r="AE32" i="46" s="1"/>
  <c r="CS32" i="46"/>
  <c r="AD32" i="46" s="1"/>
  <c r="CR32" i="46"/>
  <c r="CQ32" i="46"/>
  <c r="AB32" i="46" s="1"/>
  <c r="CP32" i="46"/>
  <c r="AA32" i="46" s="1"/>
  <c r="CO32" i="46"/>
  <c r="Z32" i="46" s="1"/>
  <c r="CN32" i="46"/>
  <c r="Y32" i="46" s="1"/>
  <c r="CM32" i="46"/>
  <c r="CL32" i="46"/>
  <c r="CK32" i="46"/>
  <c r="V32" i="46" s="1"/>
  <c r="CJ32" i="46"/>
  <c r="CI32" i="46"/>
  <c r="T32" i="46" s="1"/>
  <c r="CH32" i="46"/>
  <c r="S32" i="46" s="1"/>
  <c r="CG32" i="46"/>
  <c r="R32" i="46" s="1"/>
  <c r="CF32" i="46"/>
  <c r="Q32" i="46" s="1"/>
  <c r="CE32" i="46"/>
  <c r="P32" i="46" s="1"/>
  <c r="CD32" i="46"/>
  <c r="CC32" i="46"/>
  <c r="N32" i="46" s="1"/>
  <c r="CB32" i="46"/>
  <c r="CA32" i="46"/>
  <c r="BZ32" i="46"/>
  <c r="K32" i="46" s="1"/>
  <c r="BY32" i="46"/>
  <c r="J32" i="46" s="1"/>
  <c r="BX32" i="46"/>
  <c r="I32" i="46" s="1"/>
  <c r="BW32" i="46"/>
  <c r="BV32" i="46"/>
  <c r="BU32" i="46"/>
  <c r="F32" i="46" s="1"/>
  <c r="BT32" i="46"/>
  <c r="BS32" i="46"/>
  <c r="D32" i="46" s="1"/>
  <c r="BO32" i="46"/>
  <c r="B32" i="46"/>
  <c r="B32" i="44" s="1"/>
  <c r="A32" i="46"/>
  <c r="A32" i="44" s="1"/>
  <c r="EF31" i="46"/>
  <c r="BQ31" i="46" s="1"/>
  <c r="EE31" i="46"/>
  <c r="ED31" i="46"/>
  <c r="BO31" i="46" s="1"/>
  <c r="EC31" i="46"/>
  <c r="BN31" i="46" s="1"/>
  <c r="EB31" i="46"/>
  <c r="BM31" i="46" s="1"/>
  <c r="EA31" i="46"/>
  <c r="BL31" i="46" s="1"/>
  <c r="DZ31" i="46"/>
  <c r="BK31" i="46" s="1"/>
  <c r="DY31" i="46"/>
  <c r="BJ31" i="46" s="1"/>
  <c r="DX31" i="46"/>
  <c r="BI31" i="46" s="1"/>
  <c r="DW31" i="46"/>
  <c r="DV31" i="46"/>
  <c r="BG31" i="46" s="1"/>
  <c r="DU31" i="46"/>
  <c r="BF31" i="46" s="1"/>
  <c r="DT31" i="46"/>
  <c r="BE31" i="46" s="1"/>
  <c r="DS31" i="46"/>
  <c r="BD31" i="46" s="1"/>
  <c r="DR31" i="46"/>
  <c r="BC31" i="46" s="1"/>
  <c r="DQ31" i="46"/>
  <c r="DP31" i="46"/>
  <c r="BA31" i="46" s="1"/>
  <c r="DO31" i="46"/>
  <c r="AZ31" i="46" s="1"/>
  <c r="DN31" i="46"/>
  <c r="AY31" i="46" s="1"/>
  <c r="DM31" i="46"/>
  <c r="AX31" i="46" s="1"/>
  <c r="DL31" i="46"/>
  <c r="AW31" i="46" s="1"/>
  <c r="DK31" i="46"/>
  <c r="AV31" i="46" s="1"/>
  <c r="DJ31" i="46"/>
  <c r="AU31" i="46" s="1"/>
  <c r="DI31" i="46"/>
  <c r="DH31" i="46"/>
  <c r="AS31" i="46" s="1"/>
  <c r="DG31" i="46"/>
  <c r="AR31" i="46" s="1"/>
  <c r="DF31" i="46"/>
  <c r="AQ31" i="46" s="1"/>
  <c r="DE31" i="46"/>
  <c r="AP31" i="46" s="1"/>
  <c r="DD31" i="46"/>
  <c r="AO31" i="46" s="1"/>
  <c r="DC31" i="46"/>
  <c r="AN31" i="46" s="1"/>
  <c r="DB31" i="46"/>
  <c r="AM31" i="46" s="1"/>
  <c r="DA31" i="46"/>
  <c r="CZ31" i="46"/>
  <c r="CY31" i="46"/>
  <c r="AJ31" i="46" s="1"/>
  <c r="CX31" i="46"/>
  <c r="AI31" i="46" s="1"/>
  <c r="CW31" i="46"/>
  <c r="CV31" i="46"/>
  <c r="AG31" i="46" s="1"/>
  <c r="CU31" i="46"/>
  <c r="AF31" i="46" s="1"/>
  <c r="CT31" i="46"/>
  <c r="AE31" i="46" s="1"/>
  <c r="CS31" i="46"/>
  <c r="CR31" i="46"/>
  <c r="AC31" i="46" s="1"/>
  <c r="CQ31" i="46"/>
  <c r="AB31" i="46" s="1"/>
  <c r="CP31" i="46"/>
  <c r="AA31" i="46" s="1"/>
  <c r="CO31" i="46"/>
  <c r="CN31" i="46"/>
  <c r="Y31" i="46" s="1"/>
  <c r="CM31" i="46"/>
  <c r="X31" i="46" s="1"/>
  <c r="CL31" i="46"/>
  <c r="W31" i="46" s="1"/>
  <c r="CK31" i="46"/>
  <c r="CJ31" i="46"/>
  <c r="U31" i="46" s="1"/>
  <c r="CI31" i="46"/>
  <c r="CH31" i="46"/>
  <c r="S31" i="46" s="1"/>
  <c r="CG31" i="46"/>
  <c r="R31" i="46" s="1"/>
  <c r="CF31" i="46"/>
  <c r="Q31" i="46" s="1"/>
  <c r="CE31" i="46"/>
  <c r="P31" i="46" s="1"/>
  <c r="CD31" i="46"/>
  <c r="O31" i="46" s="1"/>
  <c r="CC31" i="46"/>
  <c r="CB31" i="46"/>
  <c r="CA31" i="46"/>
  <c r="L31" i="46" s="1"/>
  <c r="BZ31" i="46"/>
  <c r="K31" i="46" s="1"/>
  <c r="BY31" i="46"/>
  <c r="J31" i="46" s="1"/>
  <c r="BX31" i="46"/>
  <c r="I31" i="46" s="1"/>
  <c r="BW31" i="46"/>
  <c r="H31" i="46" s="1"/>
  <c r="BV31" i="46"/>
  <c r="G31" i="46" s="1"/>
  <c r="BU31" i="46"/>
  <c r="F31" i="46" s="1"/>
  <c r="BT31" i="46"/>
  <c r="BS31" i="46"/>
  <c r="B31" i="46"/>
  <c r="B31" i="44" s="1"/>
  <c r="A31" i="46"/>
  <c r="EF30" i="46"/>
  <c r="BQ30" i="46" s="1"/>
  <c r="EE30" i="46"/>
  <c r="BP30" i="46" s="1"/>
  <c r="ED30" i="46"/>
  <c r="BO30" i="44" s="1"/>
  <c r="EC30" i="46"/>
  <c r="BN30" i="44" s="1"/>
  <c r="EB30" i="46"/>
  <c r="BM30" i="44" s="1"/>
  <c r="EA30" i="46"/>
  <c r="BL30" i="44" s="1"/>
  <c r="DZ30" i="46"/>
  <c r="BK30" i="44" s="1"/>
  <c r="DY30" i="46"/>
  <c r="BJ30" i="44" s="1"/>
  <c r="DX30" i="46"/>
  <c r="BI30" i="46" s="1"/>
  <c r="DW30" i="46"/>
  <c r="BH30" i="46" s="1"/>
  <c r="DV30" i="46"/>
  <c r="BG30" i="46" s="1"/>
  <c r="DU30" i="46"/>
  <c r="DT30" i="46"/>
  <c r="DS30" i="46"/>
  <c r="BD30" i="46" s="1"/>
  <c r="DR30" i="46"/>
  <c r="DQ30" i="46"/>
  <c r="BB30" i="46" s="1"/>
  <c r="DP30" i="46"/>
  <c r="BA30" i="46" s="1"/>
  <c r="DO30" i="46"/>
  <c r="AZ30" i="46" s="1"/>
  <c r="DN30" i="46"/>
  <c r="AY30" i="46" s="1"/>
  <c r="DM30" i="46"/>
  <c r="DL30" i="46"/>
  <c r="DK30" i="46"/>
  <c r="AV30" i="46" s="1"/>
  <c r="DJ30" i="46"/>
  <c r="DI30" i="46"/>
  <c r="DH30" i="46"/>
  <c r="AS30" i="46" s="1"/>
  <c r="DG30" i="46"/>
  <c r="DF30" i="46"/>
  <c r="AQ30" i="46" s="1"/>
  <c r="DE30" i="46"/>
  <c r="DD30" i="46"/>
  <c r="DC30" i="46"/>
  <c r="DB30" i="46"/>
  <c r="DA30" i="46"/>
  <c r="AL30" i="46" s="1"/>
  <c r="CZ30" i="46"/>
  <c r="AK30" i="46" s="1"/>
  <c r="CY30" i="46"/>
  <c r="AJ30" i="46" s="1"/>
  <c r="CX30" i="46"/>
  <c r="AI30" i="46" s="1"/>
  <c r="CW30" i="46"/>
  <c r="CV30" i="46"/>
  <c r="CU30" i="46"/>
  <c r="AF30" i="46" s="1"/>
  <c r="CT30" i="46"/>
  <c r="CS30" i="46"/>
  <c r="AD30" i="46" s="1"/>
  <c r="CR30" i="46"/>
  <c r="AC30" i="46" s="1"/>
  <c r="CQ30" i="46"/>
  <c r="CP30" i="46"/>
  <c r="AA30" i="46" s="1"/>
  <c r="CO30" i="46"/>
  <c r="Z30" i="46" s="1"/>
  <c r="CN30" i="46"/>
  <c r="Y30" i="46" s="1"/>
  <c r="CM30" i="46"/>
  <c r="X30" i="46" s="1"/>
  <c r="CL30" i="46"/>
  <c r="CK30" i="46"/>
  <c r="V30" i="46" s="1"/>
  <c r="CJ30" i="46"/>
  <c r="U30" i="46" s="1"/>
  <c r="CI30" i="46"/>
  <c r="T30" i="46" s="1"/>
  <c r="CH30" i="46"/>
  <c r="S30" i="46" s="1"/>
  <c r="CG30" i="46"/>
  <c r="CF30" i="46"/>
  <c r="CE30" i="46"/>
  <c r="CD30" i="46"/>
  <c r="CC30" i="46"/>
  <c r="N30" i="46" s="1"/>
  <c r="CB30" i="46"/>
  <c r="M30" i="46" s="1"/>
  <c r="CA30" i="46"/>
  <c r="L30" i="46" s="1"/>
  <c r="BZ30" i="46"/>
  <c r="K30" i="46" s="1"/>
  <c r="BY30" i="46"/>
  <c r="BX30" i="46"/>
  <c r="BW30" i="46"/>
  <c r="H30" i="46" s="1"/>
  <c r="BV30" i="46"/>
  <c r="BU30" i="46"/>
  <c r="F30" i="46" s="1"/>
  <c r="BT30" i="46"/>
  <c r="E30" i="46" s="1"/>
  <c r="BS30" i="46"/>
  <c r="D30" i="46" s="1"/>
  <c r="BO30" i="46"/>
  <c r="BN30" i="46"/>
  <c r="BM30" i="46"/>
  <c r="BL30" i="46"/>
  <c r="BK30" i="46"/>
  <c r="BJ30" i="46"/>
  <c r="B30" i="46"/>
  <c r="B30" i="44" s="1"/>
  <c r="A30" i="46"/>
  <c r="A28" i="27" s="1"/>
  <c r="EF29" i="46"/>
  <c r="BQ29" i="46" s="1"/>
  <c r="EE29" i="46"/>
  <c r="ED29" i="46"/>
  <c r="EC29" i="46"/>
  <c r="EB29" i="46"/>
  <c r="EA29" i="46"/>
  <c r="BL29" i="46" s="1"/>
  <c r="DZ29" i="46"/>
  <c r="BK29" i="46" s="1"/>
  <c r="DY29" i="46"/>
  <c r="BJ29" i="46" s="1"/>
  <c r="DX29" i="46"/>
  <c r="BI29" i="46" s="1"/>
  <c r="DW29" i="46"/>
  <c r="DV29" i="46"/>
  <c r="DU29" i="46"/>
  <c r="BF29" i="46" s="1"/>
  <c r="DT29" i="46"/>
  <c r="DS29" i="46"/>
  <c r="BD29" i="46" s="1"/>
  <c r="DR29" i="46"/>
  <c r="BC29" i="46" s="1"/>
  <c r="DQ29" i="46"/>
  <c r="BB29" i="46" s="1"/>
  <c r="DP29" i="46"/>
  <c r="BA29" i="46" s="1"/>
  <c r="DO29" i="46"/>
  <c r="DN29" i="46"/>
  <c r="AY29" i="46" s="1"/>
  <c r="DM29" i="46"/>
  <c r="AX29" i="46" s="1"/>
  <c r="DL29" i="46"/>
  <c r="DK29" i="46"/>
  <c r="AV29" i="46" s="1"/>
  <c r="DJ29" i="46"/>
  <c r="AU29" i="46" s="1"/>
  <c r="DI29" i="46"/>
  <c r="AT29" i="46" s="1"/>
  <c r="DH29" i="46"/>
  <c r="AS29" i="46" s="1"/>
  <c r="DG29" i="46"/>
  <c r="DF29" i="46"/>
  <c r="DE29" i="46"/>
  <c r="AP29" i="46" s="1"/>
  <c r="DD29" i="46"/>
  <c r="DC29" i="46"/>
  <c r="AN29" i="46" s="1"/>
  <c r="DB29" i="46"/>
  <c r="AM29" i="46" s="1"/>
  <c r="DA29" i="46"/>
  <c r="AL29" i="46" s="1"/>
  <c r="CZ29" i="46"/>
  <c r="AK29" i="46" s="1"/>
  <c r="CY29" i="46"/>
  <c r="AJ29" i="46" s="1"/>
  <c r="CX29" i="46"/>
  <c r="AI29" i="46" s="1"/>
  <c r="CW29" i="46"/>
  <c r="CV29" i="46"/>
  <c r="CU29" i="46"/>
  <c r="AF29" i="46" s="1"/>
  <c r="CT29" i="46"/>
  <c r="AE29" i="46" s="1"/>
  <c r="CS29" i="46"/>
  <c r="AD29" i="46" s="1"/>
  <c r="CR29" i="46"/>
  <c r="AC29" i="46" s="1"/>
  <c r="CQ29" i="46"/>
  <c r="CP29" i="46"/>
  <c r="AA29" i="46" s="1"/>
  <c r="CO29" i="46"/>
  <c r="CN29" i="46"/>
  <c r="CM29" i="46"/>
  <c r="X29" i="46" s="1"/>
  <c r="CL29" i="46"/>
  <c r="W29" i="46" s="1"/>
  <c r="CK29" i="46"/>
  <c r="V29" i="46" s="1"/>
  <c r="CJ29" i="46"/>
  <c r="U29" i="46" s="1"/>
  <c r="CI29" i="46"/>
  <c r="CH29" i="46"/>
  <c r="CG29" i="46"/>
  <c r="R29" i="46" s="1"/>
  <c r="CF29" i="46"/>
  <c r="CE29" i="46"/>
  <c r="P29" i="46" s="1"/>
  <c r="CD29" i="46"/>
  <c r="O29" i="46" s="1"/>
  <c r="CC29" i="46"/>
  <c r="N29" i="46" s="1"/>
  <c r="CB29" i="46"/>
  <c r="M29" i="46" s="1"/>
  <c r="CA29" i="46"/>
  <c r="BZ29" i="46"/>
  <c r="K29" i="46" s="1"/>
  <c r="BY29" i="46"/>
  <c r="BX29" i="46"/>
  <c r="BW29" i="46"/>
  <c r="BV29" i="46"/>
  <c r="G29" i="46" s="1"/>
  <c r="BU29" i="46"/>
  <c r="F29" i="46" s="1"/>
  <c r="BT29" i="46"/>
  <c r="E29" i="46" s="1"/>
  <c r="BS29" i="46"/>
  <c r="B29" i="46"/>
  <c r="B29" i="44" s="1"/>
  <c r="A29" i="46"/>
  <c r="A27" i="27" s="1"/>
  <c r="EF28" i="46"/>
  <c r="EE28" i="46"/>
  <c r="BP28" i="46" s="1"/>
  <c r="ED28" i="46"/>
  <c r="BO28" i="46" s="1"/>
  <c r="EC28" i="46"/>
  <c r="BN28" i="46" s="1"/>
  <c r="EB28" i="46"/>
  <c r="BM28" i="46" s="1"/>
  <c r="EA28" i="46"/>
  <c r="DZ28" i="46"/>
  <c r="BK28" i="46" s="1"/>
  <c r="DY28" i="46"/>
  <c r="DX28" i="46"/>
  <c r="DW28" i="46"/>
  <c r="DV28" i="46"/>
  <c r="BG28" i="46" s="1"/>
  <c r="DU28" i="46"/>
  <c r="BF28" i="46" s="1"/>
  <c r="DT28" i="46"/>
  <c r="BE28" i="46" s="1"/>
  <c r="DS28" i="46"/>
  <c r="BD28" i="46" s="1"/>
  <c r="DR28" i="46"/>
  <c r="BC28" i="46" s="1"/>
  <c r="DQ28" i="46"/>
  <c r="DP28" i="46"/>
  <c r="DO28" i="46"/>
  <c r="AZ28" i="46" s="1"/>
  <c r="DN28" i="46"/>
  <c r="AY28" i="46" s="1"/>
  <c r="DM28" i="46"/>
  <c r="AX28" i="46" s="1"/>
  <c r="DL28" i="46"/>
  <c r="AW28" i="46" s="1"/>
  <c r="DK28" i="46"/>
  <c r="DJ28" i="46"/>
  <c r="DI28" i="46"/>
  <c r="DH28" i="46"/>
  <c r="DG28" i="46"/>
  <c r="AR28" i="46" s="1"/>
  <c r="DF28" i="46"/>
  <c r="AQ28" i="46" s="1"/>
  <c r="DE28" i="46"/>
  <c r="AP28" i="46" s="1"/>
  <c r="DD28" i="46"/>
  <c r="AO28" i="46" s="1"/>
  <c r="DC28" i="46"/>
  <c r="DB28" i="46"/>
  <c r="DA28" i="46"/>
  <c r="AL28" i="46" s="1"/>
  <c r="CZ28" i="46"/>
  <c r="CY28" i="46"/>
  <c r="CX28" i="46"/>
  <c r="AI28" i="46" s="1"/>
  <c r="CW28" i="46"/>
  <c r="AH28" i="46" s="1"/>
  <c r="CV28" i="46"/>
  <c r="AG28" i="46" s="1"/>
  <c r="CU28" i="46"/>
  <c r="CT28" i="46"/>
  <c r="CS28" i="46"/>
  <c r="AD28" i="46" s="1"/>
  <c r="CR28" i="46"/>
  <c r="CQ28" i="46"/>
  <c r="AB28" i="46" s="1"/>
  <c r="CP28" i="46"/>
  <c r="AA28" i="46" s="1"/>
  <c r="CO28" i="46"/>
  <c r="Z28" i="46" s="1"/>
  <c r="CN28" i="46"/>
  <c r="Y28" i="46" s="1"/>
  <c r="CM28" i="46"/>
  <c r="CL28" i="46"/>
  <c r="W28" i="46" s="1"/>
  <c r="CK28" i="46"/>
  <c r="V28" i="46" s="1"/>
  <c r="CJ28" i="46"/>
  <c r="CI28" i="46"/>
  <c r="T28" i="46" s="1"/>
  <c r="CH28" i="46"/>
  <c r="S28" i="46" s="1"/>
  <c r="CG28" i="46"/>
  <c r="R28" i="46" s="1"/>
  <c r="CF28" i="46"/>
  <c r="Q28" i="46" s="1"/>
  <c r="CE28" i="46"/>
  <c r="CD28" i="46"/>
  <c r="CC28" i="46"/>
  <c r="N28" i="46" s="1"/>
  <c r="CB28" i="46"/>
  <c r="CA28" i="46"/>
  <c r="BZ28" i="46"/>
  <c r="K28" i="46" s="1"/>
  <c r="BY28" i="46"/>
  <c r="J28" i="46" s="1"/>
  <c r="BX28" i="46"/>
  <c r="I28" i="46" s="1"/>
  <c r="BW28" i="46"/>
  <c r="BV28" i="46"/>
  <c r="G28" i="46" s="1"/>
  <c r="BU28" i="46"/>
  <c r="F28" i="46" s="1"/>
  <c r="BT28" i="46"/>
  <c r="BS28" i="46"/>
  <c r="D28" i="46" s="1"/>
  <c r="B28" i="46"/>
  <c r="A28" i="46"/>
  <c r="A26" i="27" s="1"/>
  <c r="EF27" i="46"/>
  <c r="BQ27" i="46" s="1"/>
  <c r="EE27" i="46"/>
  <c r="ED27" i="46"/>
  <c r="BO27" i="44" s="1"/>
  <c r="EC27" i="46"/>
  <c r="BN27" i="44" s="1"/>
  <c r="EB27" i="46"/>
  <c r="BM27" i="46" s="1"/>
  <c r="EA27" i="46"/>
  <c r="DZ27" i="46"/>
  <c r="BK27" i="46" s="1"/>
  <c r="DY27" i="46"/>
  <c r="BJ27" i="46" s="1"/>
  <c r="DX27" i="46"/>
  <c r="BI27" i="46" s="1"/>
  <c r="DW27" i="46"/>
  <c r="DV27" i="46"/>
  <c r="DU27" i="46"/>
  <c r="BF27" i="46" s="1"/>
  <c r="DT27" i="46"/>
  <c r="BE27" i="46" s="1"/>
  <c r="DS27" i="46"/>
  <c r="BD27" i="46" s="1"/>
  <c r="DR27" i="46"/>
  <c r="BC27" i="46" s="1"/>
  <c r="DQ27" i="46"/>
  <c r="BB27" i="46" s="1"/>
  <c r="DP27" i="46"/>
  <c r="BA27" i="46" s="1"/>
  <c r="DO27" i="46"/>
  <c r="AZ27" i="46" s="1"/>
  <c r="DN27" i="46"/>
  <c r="AY27" i="46" s="1"/>
  <c r="DM27" i="46"/>
  <c r="DL27" i="46"/>
  <c r="DK27" i="46"/>
  <c r="AV27" i="46" s="1"/>
  <c r="DJ27" i="46"/>
  <c r="AU27" i="46" s="1"/>
  <c r="DI27" i="46"/>
  <c r="AT27" i="46" s="1"/>
  <c r="DH27" i="46"/>
  <c r="AS27" i="46" s="1"/>
  <c r="DG27" i="46"/>
  <c r="DF27" i="46"/>
  <c r="DE27" i="46"/>
  <c r="AP27" i="46" s="1"/>
  <c r="DD27" i="46"/>
  <c r="DC27" i="46"/>
  <c r="DB27" i="46"/>
  <c r="AM27" i="46" s="1"/>
  <c r="DA27" i="46"/>
  <c r="CZ27" i="46"/>
  <c r="AK27" i="46" s="1"/>
  <c r="CY27" i="46"/>
  <c r="CX27" i="46"/>
  <c r="AI27" i="46" s="1"/>
  <c r="CW27" i="46"/>
  <c r="AH27" i="46" s="1"/>
  <c r="CV27" i="46"/>
  <c r="CU27" i="46"/>
  <c r="CT27" i="46"/>
  <c r="AE27" i="46" s="1"/>
  <c r="CS27" i="46"/>
  <c r="AD27" i="46" s="1"/>
  <c r="CR27" i="46"/>
  <c r="AC27" i="46" s="1"/>
  <c r="CQ27" i="46"/>
  <c r="CP27" i="46"/>
  <c r="AA27" i="46" s="1"/>
  <c r="CO27" i="46"/>
  <c r="CN27" i="46"/>
  <c r="Y27" i="46" s="1"/>
  <c r="CM27" i="46"/>
  <c r="X27" i="46" s="1"/>
  <c r="CL27" i="46"/>
  <c r="W27" i="46" s="1"/>
  <c r="CK27" i="46"/>
  <c r="V27" i="46" s="1"/>
  <c r="CJ27" i="46"/>
  <c r="U27" i="46" s="1"/>
  <c r="CI27" i="46"/>
  <c r="CH27" i="46"/>
  <c r="S27" i="46" s="1"/>
  <c r="CG27" i="46"/>
  <c r="R27" i="46" s="1"/>
  <c r="CF27" i="46"/>
  <c r="CE27" i="46"/>
  <c r="P27" i="46" s="1"/>
  <c r="CD27" i="46"/>
  <c r="O27" i="46" s="1"/>
  <c r="CC27" i="46"/>
  <c r="N27" i="46" s="1"/>
  <c r="CB27" i="46"/>
  <c r="M27" i="46" s="1"/>
  <c r="CA27" i="46"/>
  <c r="L27" i="46" s="1"/>
  <c r="BZ27" i="46"/>
  <c r="K27" i="46" s="1"/>
  <c r="BY27" i="46"/>
  <c r="BX27" i="46"/>
  <c r="BW27" i="46"/>
  <c r="H27" i="46" s="1"/>
  <c r="BV27" i="46"/>
  <c r="G27" i="46" s="1"/>
  <c r="BU27" i="46"/>
  <c r="F27" i="46" s="1"/>
  <c r="BT27" i="46"/>
  <c r="E27" i="46" s="1"/>
  <c r="BS27" i="46"/>
  <c r="BO27" i="46"/>
  <c r="B27" i="46"/>
  <c r="A27" i="46"/>
  <c r="EF26" i="46"/>
  <c r="BQ26" i="46" s="1"/>
  <c r="EE26" i="46"/>
  <c r="BP26" i="46" s="1"/>
  <c r="ED26" i="46"/>
  <c r="BO26" i="44" s="1"/>
  <c r="EC26" i="46"/>
  <c r="BN26" i="44" s="1"/>
  <c r="EB26" i="46"/>
  <c r="BM26" i="44" s="1"/>
  <c r="EA26" i="46"/>
  <c r="BL26" i="44" s="1"/>
  <c r="DZ26" i="46"/>
  <c r="DY26" i="46"/>
  <c r="BJ26" i="46" s="1"/>
  <c r="DX26" i="46"/>
  <c r="BI26" i="46" s="1"/>
  <c r="DW26" i="46"/>
  <c r="BH26" i="46" s="1"/>
  <c r="DV26" i="46"/>
  <c r="BG26" i="46" s="1"/>
  <c r="DU26" i="46"/>
  <c r="DT26" i="46"/>
  <c r="BE26" i="46" s="1"/>
  <c r="DS26" i="46"/>
  <c r="DR26" i="46"/>
  <c r="DQ26" i="46"/>
  <c r="BB26" i="46" s="1"/>
  <c r="DP26" i="46"/>
  <c r="BA26" i="46" s="1"/>
  <c r="DO26" i="46"/>
  <c r="AZ26" i="46" s="1"/>
  <c r="DN26" i="46"/>
  <c r="AY26" i="46" s="1"/>
  <c r="DM26" i="46"/>
  <c r="DL26" i="46"/>
  <c r="DK26" i="46"/>
  <c r="AV26" i="46" s="1"/>
  <c r="DJ26" i="46"/>
  <c r="DI26" i="46"/>
  <c r="AT26" i="46" s="1"/>
  <c r="DH26" i="46"/>
  <c r="AS26" i="46" s="1"/>
  <c r="DG26" i="46"/>
  <c r="AR26" i="46" s="1"/>
  <c r="DF26" i="46"/>
  <c r="AQ26" i="46" s="1"/>
  <c r="DE26" i="46"/>
  <c r="DD26" i="46"/>
  <c r="AO26" i="46" s="1"/>
  <c r="DC26" i="46"/>
  <c r="AN26" i="46" s="1"/>
  <c r="DB26" i="46"/>
  <c r="DA26" i="46"/>
  <c r="AL26" i="46" s="1"/>
  <c r="CZ26" i="46"/>
  <c r="AK26" i="46" s="1"/>
  <c r="CY26" i="46"/>
  <c r="AJ26" i="46" s="1"/>
  <c r="CX26" i="46"/>
  <c r="AI26" i="46" s="1"/>
  <c r="CW26" i="46"/>
  <c r="CV26" i="46"/>
  <c r="AG26" i="46" s="1"/>
  <c r="CU26" i="46"/>
  <c r="AF26" i="46" s="1"/>
  <c r="CT26" i="46"/>
  <c r="CS26" i="46"/>
  <c r="AD26" i="46" s="1"/>
  <c r="CR26" i="46"/>
  <c r="AC26" i="46" s="1"/>
  <c r="CQ26" i="46"/>
  <c r="AB26" i="46" s="1"/>
  <c r="CP26" i="46"/>
  <c r="AA26" i="46" s="1"/>
  <c r="CO26" i="46"/>
  <c r="CN26" i="46"/>
  <c r="CM26" i="46"/>
  <c r="X26" i="46" s="1"/>
  <c r="CL26" i="46"/>
  <c r="CK26" i="46"/>
  <c r="V26" i="46" s="1"/>
  <c r="CJ26" i="46"/>
  <c r="U26" i="46" s="1"/>
  <c r="CI26" i="46"/>
  <c r="T26" i="46" s="1"/>
  <c r="CH26" i="46"/>
  <c r="S26" i="46" s="1"/>
  <c r="CG26" i="46"/>
  <c r="CF26" i="46"/>
  <c r="CE26" i="46"/>
  <c r="CD26" i="46"/>
  <c r="CC26" i="46"/>
  <c r="CB26" i="46"/>
  <c r="M26" i="46" s="1"/>
  <c r="CA26" i="46"/>
  <c r="L26" i="46" s="1"/>
  <c r="BZ26" i="46"/>
  <c r="K26" i="46" s="1"/>
  <c r="BY26" i="46"/>
  <c r="BX26" i="46"/>
  <c r="BW26" i="46"/>
  <c r="BV26" i="46"/>
  <c r="BU26" i="46"/>
  <c r="F26" i="46" s="1"/>
  <c r="BT26" i="46"/>
  <c r="E26" i="46" s="1"/>
  <c r="BS26" i="46"/>
  <c r="D26" i="46" s="1"/>
  <c r="BO26" i="46"/>
  <c r="BN26" i="46"/>
  <c r="B26" i="46"/>
  <c r="A26" i="46"/>
  <c r="A24" i="27" s="1"/>
  <c r="EF25" i="46"/>
  <c r="BQ25" i="46" s="1"/>
  <c r="EE25" i="46"/>
  <c r="BP25" i="46" s="1"/>
  <c r="ED25" i="46"/>
  <c r="BO25" i="44" s="1"/>
  <c r="EC25" i="46"/>
  <c r="EB25" i="46"/>
  <c r="EA25" i="46"/>
  <c r="DZ25" i="46"/>
  <c r="DY25" i="46"/>
  <c r="BJ25" i="46" s="1"/>
  <c r="DX25" i="46"/>
  <c r="BI25" i="46" s="1"/>
  <c r="DW25" i="46"/>
  <c r="BH25" i="46" s="1"/>
  <c r="DV25" i="46"/>
  <c r="BG25" i="46" s="1"/>
  <c r="DU25" i="46"/>
  <c r="DT25" i="46"/>
  <c r="BE25" i="46" s="1"/>
  <c r="DS25" i="46"/>
  <c r="BD25" i="46" s="1"/>
  <c r="DR25" i="46"/>
  <c r="DQ25" i="46"/>
  <c r="DP25" i="46"/>
  <c r="BA25" i="46" s="1"/>
  <c r="DO25" i="46"/>
  <c r="AZ25" i="46" s="1"/>
  <c r="DN25" i="46"/>
  <c r="AY25" i="46" s="1"/>
  <c r="DM25" i="46"/>
  <c r="DL25" i="46"/>
  <c r="AW25" i="46" s="1"/>
  <c r="DK25" i="46"/>
  <c r="DJ25" i="46"/>
  <c r="DI25" i="46"/>
  <c r="AT25" i="46" s="1"/>
  <c r="DH25" i="46"/>
  <c r="AS25" i="46" s="1"/>
  <c r="DG25" i="46"/>
  <c r="DF25" i="46"/>
  <c r="AQ25" i="46" s="1"/>
  <c r="DE25" i="46"/>
  <c r="DD25" i="46"/>
  <c r="AO25" i="46" s="1"/>
  <c r="DC25" i="46"/>
  <c r="AN25" i="46" s="1"/>
  <c r="DB25" i="46"/>
  <c r="DA25" i="46"/>
  <c r="AL25" i="46" s="1"/>
  <c r="CZ25" i="46"/>
  <c r="AK25" i="46" s="1"/>
  <c r="CY25" i="46"/>
  <c r="AJ25" i="46" s="1"/>
  <c r="CX25" i="46"/>
  <c r="AI25" i="46" s="1"/>
  <c r="CW25" i="46"/>
  <c r="CV25" i="46"/>
  <c r="CU25" i="46"/>
  <c r="CT25" i="46"/>
  <c r="CS25" i="46"/>
  <c r="AD25" i="46" s="1"/>
  <c r="CR25" i="46"/>
  <c r="AC25" i="46" s="1"/>
  <c r="CQ25" i="46"/>
  <c r="AB25" i="46" s="1"/>
  <c r="CP25" i="46"/>
  <c r="AA25" i="46" s="1"/>
  <c r="CO25" i="46"/>
  <c r="CN25" i="46"/>
  <c r="Y25" i="46" s="1"/>
  <c r="CM25" i="46"/>
  <c r="X25" i="46" s="1"/>
  <c r="CL25" i="46"/>
  <c r="CK25" i="46"/>
  <c r="V25" i="46" s="1"/>
  <c r="CJ25" i="46"/>
  <c r="U25" i="46" s="1"/>
  <c r="CI25" i="46"/>
  <c r="T25" i="46" s="1"/>
  <c r="CH25" i="46"/>
  <c r="S25" i="46" s="1"/>
  <c r="CG25" i="46"/>
  <c r="CF25" i="46"/>
  <c r="Q25" i="46" s="1"/>
  <c r="CE25" i="46"/>
  <c r="P25" i="46" s="1"/>
  <c r="CD25" i="46"/>
  <c r="O25" i="46" s="1"/>
  <c r="CC25" i="46"/>
  <c r="N25" i="46" s="1"/>
  <c r="CB25" i="46"/>
  <c r="M25" i="46" s="1"/>
  <c r="CA25" i="46"/>
  <c r="L25" i="46" s="1"/>
  <c r="BZ25" i="46"/>
  <c r="BY25" i="46"/>
  <c r="BX25" i="46"/>
  <c r="I25" i="46" s="1"/>
  <c r="BW25" i="46"/>
  <c r="H25" i="46" s="1"/>
  <c r="BV25" i="46"/>
  <c r="G25" i="46" s="1"/>
  <c r="BU25" i="46"/>
  <c r="BT25" i="46"/>
  <c r="E25" i="46" s="1"/>
  <c r="BS25" i="46"/>
  <c r="D25" i="46" s="1"/>
  <c r="BO25" i="46"/>
  <c r="B25" i="46"/>
  <c r="A25" i="46"/>
  <c r="A23" i="27" s="1"/>
  <c r="EF24" i="46"/>
  <c r="BQ24" i="46" s="1"/>
  <c r="EE24" i="46"/>
  <c r="ED24" i="46"/>
  <c r="BO24" i="46" s="1"/>
  <c r="EC24" i="46"/>
  <c r="EB24" i="46"/>
  <c r="EA24" i="46"/>
  <c r="BL24" i="46" s="1"/>
  <c r="DZ24" i="46"/>
  <c r="DY24" i="46"/>
  <c r="BJ24" i="46" s="1"/>
  <c r="DX24" i="46"/>
  <c r="DW24" i="46"/>
  <c r="DV24" i="46"/>
  <c r="BG24" i="46" s="1"/>
  <c r="DU24" i="46"/>
  <c r="DT24" i="46"/>
  <c r="BE24" i="46" s="1"/>
  <c r="DS24" i="46"/>
  <c r="BD24" i="46" s="1"/>
  <c r="DR24" i="46"/>
  <c r="DQ24" i="46"/>
  <c r="BB24" i="46" s="1"/>
  <c r="DP24" i="46"/>
  <c r="BA24" i="46" s="1"/>
  <c r="DO24" i="46"/>
  <c r="DN24" i="46"/>
  <c r="AY24" i="46" s="1"/>
  <c r="DM24" i="46"/>
  <c r="DL24" i="46"/>
  <c r="AW24" i="46" s="1"/>
  <c r="DK24" i="46"/>
  <c r="AV24" i="46" s="1"/>
  <c r="DJ24" i="46"/>
  <c r="DI24" i="46"/>
  <c r="AT24" i="46" s="1"/>
  <c r="DH24" i="46"/>
  <c r="DG24" i="46"/>
  <c r="DF24" i="46"/>
  <c r="AQ24" i="46" s="1"/>
  <c r="DE24" i="46"/>
  <c r="AP24" i="46" s="1"/>
  <c r="DD24" i="46"/>
  <c r="AO24" i="46" s="1"/>
  <c r="DC24" i="46"/>
  <c r="AN24" i="46" s="1"/>
  <c r="DB24" i="46"/>
  <c r="DA24" i="46"/>
  <c r="AL24" i="46" s="1"/>
  <c r="CZ24" i="46"/>
  <c r="AK24" i="46" s="1"/>
  <c r="CY24" i="46"/>
  <c r="CX24" i="46"/>
  <c r="AI24" i="46" s="1"/>
  <c r="CW24" i="46"/>
  <c r="AH24" i="46" s="1"/>
  <c r="CV24" i="46"/>
  <c r="AG24" i="46" s="1"/>
  <c r="CU24" i="46"/>
  <c r="AF24" i="46" s="1"/>
  <c r="CT24" i="46"/>
  <c r="AE24" i="46" s="1"/>
  <c r="CS24" i="46"/>
  <c r="CR24" i="46"/>
  <c r="CQ24" i="46"/>
  <c r="CP24" i="46"/>
  <c r="AA24" i="46" s="1"/>
  <c r="CO24" i="46"/>
  <c r="Z24" i="46" s="1"/>
  <c r="CN24" i="46"/>
  <c r="Y24" i="46" s="1"/>
  <c r="CM24" i="46"/>
  <c r="X24" i="46" s="1"/>
  <c r="CL24" i="46"/>
  <c r="CK24" i="46"/>
  <c r="CJ24" i="46"/>
  <c r="U24" i="46" s="1"/>
  <c r="CI24" i="46"/>
  <c r="CH24" i="46"/>
  <c r="S24" i="46" s="1"/>
  <c r="CG24" i="46"/>
  <c r="CF24" i="46"/>
  <c r="Q24" i="46" s="1"/>
  <c r="CE24" i="46"/>
  <c r="P24" i="46" s="1"/>
  <c r="CD24" i="46"/>
  <c r="CC24" i="46"/>
  <c r="CB24" i="46"/>
  <c r="M24" i="46" s="1"/>
  <c r="CA24" i="46"/>
  <c r="BZ24" i="46"/>
  <c r="K24" i="46" s="1"/>
  <c r="BY24" i="46"/>
  <c r="J24" i="46" s="1"/>
  <c r="BX24" i="46"/>
  <c r="I24" i="46" s="1"/>
  <c r="BW24" i="46"/>
  <c r="H24" i="46" s="1"/>
  <c r="BV24" i="46"/>
  <c r="BU24" i="46"/>
  <c r="F24" i="46" s="1"/>
  <c r="BT24" i="46"/>
  <c r="E24" i="46" s="1"/>
  <c r="BS24" i="46"/>
  <c r="B24" i="46"/>
  <c r="A24" i="46"/>
  <c r="C24" i="46" s="1"/>
  <c r="C24" i="44" s="1"/>
  <c r="EF23" i="46"/>
  <c r="BQ23" i="46" s="1"/>
  <c r="EE23" i="46"/>
  <c r="BP23" i="46" s="1"/>
  <c r="ED23" i="46"/>
  <c r="BO23" i="46" s="1"/>
  <c r="EC23" i="46"/>
  <c r="BN23" i="46" s="1"/>
  <c r="EB23" i="46"/>
  <c r="EA23" i="46"/>
  <c r="DZ23" i="46"/>
  <c r="BK23" i="46" s="1"/>
  <c r="DY23" i="46"/>
  <c r="DX23" i="46"/>
  <c r="DW23" i="46"/>
  <c r="BH23" i="46" s="1"/>
  <c r="DV23" i="46"/>
  <c r="DU23" i="46"/>
  <c r="DT23" i="46"/>
  <c r="BE23" i="46" s="1"/>
  <c r="DS23" i="46"/>
  <c r="BD23" i="46" s="1"/>
  <c r="DR23" i="46"/>
  <c r="BC23" i="46" s="1"/>
  <c r="DQ23" i="46"/>
  <c r="DP23" i="46"/>
  <c r="BA23" i="46" s="1"/>
  <c r="DO23" i="46"/>
  <c r="AZ23" i="46" s="1"/>
  <c r="DN23" i="46"/>
  <c r="DM23" i="46"/>
  <c r="AX23" i="46" s="1"/>
  <c r="DL23" i="46"/>
  <c r="AW23" i="46" s="1"/>
  <c r="DK23" i="46"/>
  <c r="AV23" i="46" s="1"/>
  <c r="DJ23" i="46"/>
  <c r="AU23" i="46" s="1"/>
  <c r="DI23" i="46"/>
  <c r="AT23" i="46" s="1"/>
  <c r="DH23" i="46"/>
  <c r="AS23" i="46" s="1"/>
  <c r="DG23" i="46"/>
  <c r="AR23" i="46" s="1"/>
  <c r="DF23" i="46"/>
  <c r="DE23" i="46"/>
  <c r="AP23" i="46" s="1"/>
  <c r="DD23" i="46"/>
  <c r="DC23" i="46"/>
  <c r="DB23" i="46"/>
  <c r="AM23" i="46" s="1"/>
  <c r="DA23" i="46"/>
  <c r="CZ23" i="46"/>
  <c r="AK23" i="46" s="1"/>
  <c r="CY23" i="46"/>
  <c r="AJ23" i="46" s="1"/>
  <c r="CX23" i="46"/>
  <c r="AI23" i="46" s="1"/>
  <c r="CW23" i="46"/>
  <c r="AH23" i="46" s="1"/>
  <c r="CV23" i="46"/>
  <c r="AG23" i="46" s="1"/>
  <c r="CU23" i="46"/>
  <c r="CT23" i="46"/>
  <c r="AE23" i="46" s="1"/>
  <c r="CS23" i="46"/>
  <c r="AD23" i="46" s="1"/>
  <c r="CR23" i="46"/>
  <c r="AC23" i="46" s="1"/>
  <c r="CQ23" i="46"/>
  <c r="AB23" i="46" s="1"/>
  <c r="CP23" i="46"/>
  <c r="CO23" i="46"/>
  <c r="Z23" i="46" s="1"/>
  <c r="CN23" i="46"/>
  <c r="Y23" i="46" s="1"/>
  <c r="CM23" i="46"/>
  <c r="CL23" i="46"/>
  <c r="W23" i="46" s="1"/>
  <c r="CK23" i="46"/>
  <c r="V23" i="46" s="1"/>
  <c r="CJ23" i="46"/>
  <c r="U23" i="46" s="1"/>
  <c r="CI23" i="46"/>
  <c r="T23" i="46" s="1"/>
  <c r="CH23" i="46"/>
  <c r="CG23" i="46"/>
  <c r="CF23" i="46"/>
  <c r="Q23" i="46" s="1"/>
  <c r="CE23" i="46"/>
  <c r="CD23" i="46"/>
  <c r="O23" i="46" s="1"/>
  <c r="CC23" i="46"/>
  <c r="CB23" i="46"/>
  <c r="CA23" i="46"/>
  <c r="L23" i="46" s="1"/>
  <c r="BZ23" i="46"/>
  <c r="BY23" i="46"/>
  <c r="J23" i="46" s="1"/>
  <c r="BX23" i="46"/>
  <c r="BW23" i="46"/>
  <c r="BV23" i="46"/>
  <c r="G23" i="46" s="1"/>
  <c r="BU23" i="46"/>
  <c r="F23" i="46" s="1"/>
  <c r="BT23" i="46"/>
  <c r="E23" i="46" s="1"/>
  <c r="BS23" i="46"/>
  <c r="D23" i="46" s="1"/>
  <c r="B23" i="46"/>
  <c r="A23" i="46"/>
  <c r="A21" i="27" s="1"/>
  <c r="EF22" i="46"/>
  <c r="BQ22" i="46" s="1"/>
  <c r="EE22" i="46"/>
  <c r="BP22" i="46" s="1"/>
  <c r="ED22" i="46"/>
  <c r="BO22" i="44" s="1"/>
  <c r="EC22" i="46"/>
  <c r="BN22" i="46" s="1"/>
  <c r="EB22" i="46"/>
  <c r="BM22" i="46" s="1"/>
  <c r="EA22" i="46"/>
  <c r="BL22" i="46" s="1"/>
  <c r="DZ22" i="46"/>
  <c r="DY22" i="46"/>
  <c r="BJ22" i="46" s="1"/>
  <c r="DX22" i="46"/>
  <c r="BI22" i="46" s="1"/>
  <c r="DW22" i="46"/>
  <c r="BH22" i="46" s="1"/>
  <c r="DV22" i="46"/>
  <c r="BG22" i="46" s="1"/>
  <c r="DU22" i="46"/>
  <c r="BF22" i="46" s="1"/>
  <c r="DT22" i="46"/>
  <c r="BE22" i="46" s="1"/>
  <c r="DS22" i="46"/>
  <c r="BD22" i="46" s="1"/>
  <c r="DR22" i="46"/>
  <c r="DQ22" i="46"/>
  <c r="DP22" i="46"/>
  <c r="BA22" i="46" s="1"/>
  <c r="DO22" i="46"/>
  <c r="AZ22" i="46" s="1"/>
  <c r="DN22" i="46"/>
  <c r="AY22" i="46" s="1"/>
  <c r="DM22" i="46"/>
  <c r="DL22" i="46"/>
  <c r="AW22" i="46" s="1"/>
  <c r="DK22" i="46"/>
  <c r="AV22" i="46" s="1"/>
  <c r="DJ22" i="46"/>
  <c r="DI22" i="46"/>
  <c r="AT22" i="46" s="1"/>
  <c r="DH22" i="46"/>
  <c r="DG22" i="46"/>
  <c r="AR22" i="46" s="1"/>
  <c r="DF22" i="46"/>
  <c r="AQ22" i="46" s="1"/>
  <c r="DE22" i="46"/>
  <c r="DD22" i="46"/>
  <c r="AO22" i="46" s="1"/>
  <c r="DC22" i="46"/>
  <c r="AN22" i="46" s="1"/>
  <c r="DB22" i="46"/>
  <c r="DA22" i="46"/>
  <c r="AL22" i="46" s="1"/>
  <c r="CZ22" i="46"/>
  <c r="AK22" i="46" s="1"/>
  <c r="CY22" i="46"/>
  <c r="AJ22" i="46" s="1"/>
  <c r="CX22" i="46"/>
  <c r="AI22" i="46" s="1"/>
  <c r="CW22" i="46"/>
  <c r="AH22" i="46" s="1"/>
  <c r="CV22" i="46"/>
  <c r="AG22" i="46" s="1"/>
  <c r="CU22" i="46"/>
  <c r="AF22" i="46" s="1"/>
  <c r="CT22" i="46"/>
  <c r="CS22" i="46"/>
  <c r="AD22" i="46" s="1"/>
  <c r="CR22" i="46"/>
  <c r="AC22" i="46" s="1"/>
  <c r="CQ22" i="46"/>
  <c r="AB22" i="46" s="1"/>
  <c r="CP22" i="46"/>
  <c r="AA22" i="46" s="1"/>
  <c r="CO22" i="46"/>
  <c r="Z22" i="46" s="1"/>
  <c r="CN22" i="46"/>
  <c r="Y22" i="46" s="1"/>
  <c r="CM22" i="46"/>
  <c r="X22" i="46" s="1"/>
  <c r="CL22" i="46"/>
  <c r="CK22" i="46"/>
  <c r="V22" i="46" s="1"/>
  <c r="CJ22" i="46"/>
  <c r="U22" i="46" s="1"/>
  <c r="CI22" i="46"/>
  <c r="T22" i="46" s="1"/>
  <c r="CH22" i="46"/>
  <c r="S22" i="46" s="1"/>
  <c r="CG22" i="46"/>
  <c r="R22" i="46" s="1"/>
  <c r="CF22" i="46"/>
  <c r="Q22" i="46" s="1"/>
  <c r="CE22" i="46"/>
  <c r="P22" i="46" s="1"/>
  <c r="CD22" i="46"/>
  <c r="O22" i="46" s="1"/>
  <c r="CC22" i="46"/>
  <c r="N22" i="46" s="1"/>
  <c r="CB22" i="46"/>
  <c r="M22" i="46" s="1"/>
  <c r="CA22" i="46"/>
  <c r="L22" i="46" s="1"/>
  <c r="BZ22" i="46"/>
  <c r="K22" i="46" s="1"/>
  <c r="BY22" i="46"/>
  <c r="J22" i="46" s="1"/>
  <c r="BX22" i="46"/>
  <c r="I22" i="46" s="1"/>
  <c r="BW22" i="46"/>
  <c r="H22" i="46" s="1"/>
  <c r="BV22" i="46"/>
  <c r="BU22" i="46"/>
  <c r="F22" i="46" s="1"/>
  <c r="BT22" i="46"/>
  <c r="E22" i="46" s="1"/>
  <c r="BS22" i="46"/>
  <c r="D22" i="46" s="1"/>
  <c r="BO22" i="46"/>
  <c r="B22" i="46"/>
  <c r="A22" i="46"/>
  <c r="A20" i="27" s="1"/>
  <c r="EF21" i="46"/>
  <c r="BQ21" i="46" s="1"/>
  <c r="EE21" i="46"/>
  <c r="ED21" i="46"/>
  <c r="BO21" i="46" s="1"/>
  <c r="EC21" i="46"/>
  <c r="BN21" i="46" s="1"/>
  <c r="EB21" i="46"/>
  <c r="EA21" i="46"/>
  <c r="BL21" i="46" s="1"/>
  <c r="DZ21" i="46"/>
  <c r="BK21" i="46" s="1"/>
  <c r="DY21" i="46"/>
  <c r="BJ21" i="46" s="1"/>
  <c r="DX21" i="46"/>
  <c r="BI21" i="46" s="1"/>
  <c r="DW21" i="46"/>
  <c r="DV21" i="46"/>
  <c r="BG21" i="46" s="1"/>
  <c r="DU21" i="46"/>
  <c r="DT21" i="46"/>
  <c r="DS21" i="46"/>
  <c r="BD21" i="46" s="1"/>
  <c r="DR21" i="46"/>
  <c r="BC21" i="46" s="1"/>
  <c r="DQ21" i="46"/>
  <c r="BB21" i="46" s="1"/>
  <c r="DP21" i="46"/>
  <c r="BA21" i="46" s="1"/>
  <c r="DO21" i="46"/>
  <c r="AZ21" i="46" s="1"/>
  <c r="DN21" i="46"/>
  <c r="AY21" i="46" s="1"/>
  <c r="DM21" i="46"/>
  <c r="AX21" i="46" s="1"/>
  <c r="DL21" i="46"/>
  <c r="DK21" i="46"/>
  <c r="AV21" i="46" s="1"/>
  <c r="DJ21" i="46"/>
  <c r="DI21" i="46"/>
  <c r="AT21" i="46" s="1"/>
  <c r="DH21" i="46"/>
  <c r="AS21" i="46" s="1"/>
  <c r="DG21" i="46"/>
  <c r="AR21" i="46" s="1"/>
  <c r="DF21" i="46"/>
  <c r="AQ21" i="46" s="1"/>
  <c r="DE21" i="46"/>
  <c r="AP21" i="46" s="1"/>
  <c r="DD21" i="46"/>
  <c r="DC21" i="46"/>
  <c r="AN21" i="46" s="1"/>
  <c r="DB21" i="46"/>
  <c r="AM21" i="46" s="1"/>
  <c r="DA21" i="46"/>
  <c r="AL21" i="46" s="1"/>
  <c r="CZ21" i="46"/>
  <c r="AK21" i="46" s="1"/>
  <c r="CY21" i="46"/>
  <c r="CX21" i="46"/>
  <c r="AI21" i="46" s="1"/>
  <c r="CW21" i="46"/>
  <c r="AH21" i="46" s="1"/>
  <c r="CV21" i="46"/>
  <c r="AG21" i="46" s="1"/>
  <c r="CU21" i="46"/>
  <c r="AF21" i="46" s="1"/>
  <c r="CT21" i="46"/>
  <c r="CS21" i="46"/>
  <c r="AD21" i="46" s="1"/>
  <c r="CR21" i="46"/>
  <c r="AC21" i="46" s="1"/>
  <c r="CQ21" i="46"/>
  <c r="CP21" i="46"/>
  <c r="AA21" i="46" s="1"/>
  <c r="CO21" i="46"/>
  <c r="Z21" i="46" s="1"/>
  <c r="CN21" i="46"/>
  <c r="Y21" i="46" s="1"/>
  <c r="CM21" i="46"/>
  <c r="X21" i="46" s="1"/>
  <c r="CL21" i="46"/>
  <c r="W21" i="46" s="1"/>
  <c r="CK21" i="46"/>
  <c r="V21" i="46" s="1"/>
  <c r="CJ21" i="46"/>
  <c r="U21" i="46" s="1"/>
  <c r="CI21" i="46"/>
  <c r="CH21" i="46"/>
  <c r="S21" i="46" s="1"/>
  <c r="CG21" i="46"/>
  <c r="R21" i="46" s="1"/>
  <c r="CF21" i="46"/>
  <c r="CE21" i="46"/>
  <c r="CD21" i="46"/>
  <c r="CC21" i="46"/>
  <c r="N21" i="46" s="1"/>
  <c r="CB21" i="46"/>
  <c r="M21" i="46" s="1"/>
  <c r="CA21" i="46"/>
  <c r="BZ21" i="46"/>
  <c r="K21" i="46" s="1"/>
  <c r="BY21" i="46"/>
  <c r="BX21" i="46"/>
  <c r="BW21" i="46"/>
  <c r="H21" i="46" s="1"/>
  <c r="BV21" i="46"/>
  <c r="G21" i="46" s="1"/>
  <c r="BU21" i="46"/>
  <c r="F21" i="46" s="1"/>
  <c r="BT21" i="46"/>
  <c r="E21" i="46" s="1"/>
  <c r="BS21" i="46"/>
  <c r="D21" i="46" s="1"/>
  <c r="B21" i="46"/>
  <c r="A21" i="46"/>
  <c r="A19" i="27" s="1"/>
  <c r="EF20" i="46"/>
  <c r="EE20" i="46"/>
  <c r="BP20" i="46" s="1"/>
  <c r="ED20" i="46"/>
  <c r="BO20" i="44" s="1"/>
  <c r="EC20" i="46"/>
  <c r="BN20" i="46" s="1"/>
  <c r="EB20" i="46"/>
  <c r="BM20" i="46" s="1"/>
  <c r="EA20" i="46"/>
  <c r="BL20" i="46" s="1"/>
  <c r="DZ20" i="46"/>
  <c r="DY20" i="46"/>
  <c r="BJ20" i="46" s="1"/>
  <c r="DX20" i="46"/>
  <c r="DW20" i="46"/>
  <c r="BH20" i="46" s="1"/>
  <c r="DV20" i="46"/>
  <c r="DU20" i="46"/>
  <c r="BF20" i="46" s="1"/>
  <c r="DT20" i="46"/>
  <c r="BE20" i="46" s="1"/>
  <c r="DS20" i="46"/>
  <c r="BD20" i="46" s="1"/>
  <c r="DR20" i="46"/>
  <c r="DQ20" i="46"/>
  <c r="BB20" i="46" s="1"/>
  <c r="DP20" i="46"/>
  <c r="DO20" i="46"/>
  <c r="DN20" i="46"/>
  <c r="AY20" i="46" s="1"/>
  <c r="DM20" i="46"/>
  <c r="AX20" i="46" s="1"/>
  <c r="DL20" i="46"/>
  <c r="AW20" i="46" s="1"/>
  <c r="DK20" i="46"/>
  <c r="AV20" i="46" s="1"/>
  <c r="DJ20" i="46"/>
  <c r="AU20" i="46" s="1"/>
  <c r="DI20" i="46"/>
  <c r="AT20" i="46" s="1"/>
  <c r="DH20" i="46"/>
  <c r="DG20" i="46"/>
  <c r="AR20" i="46" s="1"/>
  <c r="DF20" i="46"/>
  <c r="AQ20" i="46" s="1"/>
  <c r="DE20" i="46"/>
  <c r="AP20" i="46" s="1"/>
  <c r="DD20" i="46"/>
  <c r="AO20" i="46" s="1"/>
  <c r="DC20" i="46"/>
  <c r="AN20" i="46" s="1"/>
  <c r="DB20" i="46"/>
  <c r="AM20" i="46" s="1"/>
  <c r="DA20" i="46"/>
  <c r="AL20" i="46" s="1"/>
  <c r="CZ20" i="46"/>
  <c r="AK20" i="46" s="1"/>
  <c r="CY20" i="46"/>
  <c r="AJ20" i="46" s="1"/>
  <c r="CX20" i="46"/>
  <c r="CW20" i="46"/>
  <c r="AH20" i="46" s="1"/>
  <c r="CV20" i="46"/>
  <c r="AG20" i="46" s="1"/>
  <c r="CU20" i="46"/>
  <c r="AF20" i="46" s="1"/>
  <c r="CT20" i="46"/>
  <c r="CS20" i="46"/>
  <c r="CR20" i="46"/>
  <c r="CQ20" i="46"/>
  <c r="AB20" i="46" s="1"/>
  <c r="CP20" i="46"/>
  <c r="CO20" i="46"/>
  <c r="Z20" i="46" s="1"/>
  <c r="CN20" i="46"/>
  <c r="Y20" i="46" s="1"/>
  <c r="CM20" i="46"/>
  <c r="X20" i="46" s="1"/>
  <c r="CL20" i="46"/>
  <c r="W20" i="46" s="1"/>
  <c r="CK20" i="46"/>
  <c r="V20" i="46" s="1"/>
  <c r="CJ20" i="46"/>
  <c r="CI20" i="46"/>
  <c r="T20" i="46" s="1"/>
  <c r="CH20" i="46"/>
  <c r="S20" i="46" s="1"/>
  <c r="CG20" i="46"/>
  <c r="CF20" i="46"/>
  <c r="Q20" i="46" s="1"/>
  <c r="CE20" i="46"/>
  <c r="P20" i="46" s="1"/>
  <c r="CD20" i="46"/>
  <c r="O20" i="46" s="1"/>
  <c r="CC20" i="46"/>
  <c r="N20" i="46" s="1"/>
  <c r="CB20" i="46"/>
  <c r="CA20" i="46"/>
  <c r="L20" i="46" s="1"/>
  <c r="BZ20" i="46"/>
  <c r="K20" i="46" s="1"/>
  <c r="BY20" i="46"/>
  <c r="BX20" i="46"/>
  <c r="I20" i="46" s="1"/>
  <c r="BW20" i="46"/>
  <c r="H20" i="46" s="1"/>
  <c r="BV20" i="46"/>
  <c r="G20" i="46" s="1"/>
  <c r="BU20" i="46"/>
  <c r="F20" i="46" s="1"/>
  <c r="BT20" i="46"/>
  <c r="BS20" i="46"/>
  <c r="D20" i="46" s="1"/>
  <c r="BO20" i="46"/>
  <c r="B20" i="46"/>
  <c r="A20" i="46"/>
  <c r="A18" i="27" s="1"/>
  <c r="EF19" i="46"/>
  <c r="EE19" i="46"/>
  <c r="BP19" i="46" s="1"/>
  <c r="ED19" i="46"/>
  <c r="BO19" i="46" s="1"/>
  <c r="EC19" i="46"/>
  <c r="BN19" i="46" s="1"/>
  <c r="EB19" i="46"/>
  <c r="BM19" i="46" s="1"/>
  <c r="EA19" i="46"/>
  <c r="BL19" i="46" s="1"/>
  <c r="DZ19" i="46"/>
  <c r="BK19" i="46" s="1"/>
  <c r="DY19" i="46"/>
  <c r="BJ19" i="46" s="1"/>
  <c r="DX19" i="46"/>
  <c r="DW19" i="46"/>
  <c r="BH19" i="46" s="1"/>
  <c r="DV19" i="46"/>
  <c r="BG19" i="46" s="1"/>
  <c r="DU19" i="46"/>
  <c r="BF19" i="46" s="1"/>
  <c r="DT19" i="46"/>
  <c r="BE19" i="46" s="1"/>
  <c r="DS19" i="46"/>
  <c r="BD19" i="46" s="1"/>
  <c r="DR19" i="46"/>
  <c r="BC19" i="46" s="1"/>
  <c r="DQ19" i="46"/>
  <c r="BB19" i="46" s="1"/>
  <c r="DP19" i="46"/>
  <c r="DO19" i="46"/>
  <c r="AZ19" i="46" s="1"/>
  <c r="DN19" i="46"/>
  <c r="AY19" i="46" s="1"/>
  <c r="DM19" i="46"/>
  <c r="AX19" i="46" s="1"/>
  <c r="DL19" i="46"/>
  <c r="AW19" i="46" s="1"/>
  <c r="DK19" i="46"/>
  <c r="AV19" i="46" s="1"/>
  <c r="DJ19" i="46"/>
  <c r="DI19" i="46"/>
  <c r="AT19" i="46" s="1"/>
  <c r="DH19" i="46"/>
  <c r="DG19" i="46"/>
  <c r="AR19" i="46" s="1"/>
  <c r="DF19" i="46"/>
  <c r="AQ19" i="46" s="1"/>
  <c r="DE19" i="46"/>
  <c r="AP19" i="46" s="1"/>
  <c r="DD19" i="46"/>
  <c r="AO19" i="46" s="1"/>
  <c r="DC19" i="46"/>
  <c r="AN19" i="46" s="1"/>
  <c r="DB19" i="46"/>
  <c r="AM19" i="46" s="1"/>
  <c r="DA19" i="46"/>
  <c r="AL19" i="46" s="1"/>
  <c r="CZ19" i="46"/>
  <c r="CY19" i="46"/>
  <c r="CX19" i="46"/>
  <c r="AI19" i="46" s="1"/>
  <c r="CW19" i="46"/>
  <c r="CV19" i="46"/>
  <c r="AG19" i="46" s="1"/>
  <c r="CU19" i="46"/>
  <c r="AF19" i="46" s="1"/>
  <c r="CT19" i="46"/>
  <c r="AE19" i="46" s="1"/>
  <c r="CS19" i="46"/>
  <c r="AD19" i="46" s="1"/>
  <c r="CR19" i="46"/>
  <c r="CQ19" i="46"/>
  <c r="AB19" i="46" s="1"/>
  <c r="CP19" i="46"/>
  <c r="AA19" i="46" s="1"/>
  <c r="CO19" i="46"/>
  <c r="CN19" i="46"/>
  <c r="CM19" i="46"/>
  <c r="X19" i="46" s="1"/>
  <c r="CL19" i="46"/>
  <c r="W19" i="46" s="1"/>
  <c r="CK19" i="46"/>
  <c r="V19" i="46" s="1"/>
  <c r="CJ19" i="46"/>
  <c r="CI19" i="46"/>
  <c r="T19" i="46" s="1"/>
  <c r="CH19" i="46"/>
  <c r="S19" i="46" s="1"/>
  <c r="CG19" i="46"/>
  <c r="CF19" i="46"/>
  <c r="Q19" i="46" s="1"/>
  <c r="CE19" i="46"/>
  <c r="P19" i="46" s="1"/>
  <c r="CD19" i="46"/>
  <c r="O19" i="46" s="1"/>
  <c r="CC19" i="46"/>
  <c r="N19" i="46" s="1"/>
  <c r="CB19" i="46"/>
  <c r="CA19" i="46"/>
  <c r="L19" i="46" s="1"/>
  <c r="BZ19" i="46"/>
  <c r="BY19" i="46"/>
  <c r="BX19" i="46"/>
  <c r="I19" i="46" s="1"/>
  <c r="BW19" i="46"/>
  <c r="H19" i="46" s="1"/>
  <c r="BV19" i="46"/>
  <c r="G19" i="46" s="1"/>
  <c r="BU19" i="46"/>
  <c r="F19" i="46" s="1"/>
  <c r="BT19" i="46"/>
  <c r="BS19" i="46"/>
  <c r="D19" i="46" s="1"/>
  <c r="B19" i="46"/>
  <c r="A19" i="46"/>
  <c r="A19" i="44" s="1"/>
  <c r="EF18" i="46"/>
  <c r="EE18" i="46"/>
  <c r="ED18" i="46"/>
  <c r="BO18" i="46" s="1"/>
  <c r="EC18" i="46"/>
  <c r="BN18" i="46" s="1"/>
  <c r="EB18" i="46"/>
  <c r="EA18" i="46"/>
  <c r="BL18" i="46" s="1"/>
  <c r="DZ18" i="46"/>
  <c r="BK18" i="46" s="1"/>
  <c r="DY18" i="46"/>
  <c r="DX18" i="46"/>
  <c r="BI18" i="46" s="1"/>
  <c r="DW18" i="46"/>
  <c r="DV18" i="46"/>
  <c r="DU18" i="46"/>
  <c r="BF18" i="46" s="1"/>
  <c r="DT18" i="46"/>
  <c r="DS18" i="46"/>
  <c r="BD18" i="46" s="1"/>
  <c r="DR18" i="46"/>
  <c r="BC18" i="46" s="1"/>
  <c r="DQ18" i="46"/>
  <c r="BB18" i="46" s="1"/>
  <c r="DP18" i="46"/>
  <c r="BA18" i="46" s="1"/>
  <c r="DO18" i="46"/>
  <c r="AZ18" i="46" s="1"/>
  <c r="DN18" i="46"/>
  <c r="DM18" i="46"/>
  <c r="DL18" i="46"/>
  <c r="DK18" i="46"/>
  <c r="AV18" i="46" s="1"/>
  <c r="DJ18" i="46"/>
  <c r="AU18" i="46" s="1"/>
  <c r="DI18" i="46"/>
  <c r="AT18" i="46" s="1"/>
  <c r="DH18" i="46"/>
  <c r="AS18" i="46" s="1"/>
  <c r="DG18" i="46"/>
  <c r="DF18" i="46"/>
  <c r="AQ18" i="46" s="1"/>
  <c r="DE18" i="46"/>
  <c r="DD18" i="46"/>
  <c r="DC18" i="46"/>
  <c r="AN18" i="46" s="1"/>
  <c r="DB18" i="46"/>
  <c r="AM18" i="46" s="1"/>
  <c r="DA18" i="46"/>
  <c r="AL18" i="46" s="1"/>
  <c r="CZ18" i="46"/>
  <c r="CY18" i="46"/>
  <c r="CX18" i="46"/>
  <c r="AI18" i="46" s="1"/>
  <c r="CW18" i="46"/>
  <c r="AH18" i="46" s="1"/>
  <c r="CV18" i="46"/>
  <c r="CU18" i="46"/>
  <c r="CT18" i="46"/>
  <c r="AE18" i="46" s="1"/>
  <c r="CS18" i="46"/>
  <c r="AD18" i="46" s="1"/>
  <c r="CR18" i="46"/>
  <c r="AC18" i="46" s="1"/>
  <c r="CQ18" i="46"/>
  <c r="AB18" i="46" s="1"/>
  <c r="CP18" i="46"/>
  <c r="AA18" i="46" s="1"/>
  <c r="CO18" i="46"/>
  <c r="Z18" i="46" s="1"/>
  <c r="CN18" i="46"/>
  <c r="CM18" i="46"/>
  <c r="X18" i="46" s="1"/>
  <c r="CL18" i="46"/>
  <c r="W18" i="46" s="1"/>
  <c r="CK18" i="46"/>
  <c r="CJ18" i="46"/>
  <c r="CI18" i="46"/>
  <c r="T18" i="46" s="1"/>
  <c r="CH18" i="46"/>
  <c r="S18" i="46" s="1"/>
  <c r="CG18" i="46"/>
  <c r="R18" i="46" s="1"/>
  <c r="CF18" i="46"/>
  <c r="CE18" i="46"/>
  <c r="CD18" i="46"/>
  <c r="O18" i="46" s="1"/>
  <c r="CC18" i="46"/>
  <c r="N18" i="46" s="1"/>
  <c r="CB18" i="46"/>
  <c r="M18" i="46" s="1"/>
  <c r="CA18" i="46"/>
  <c r="BZ18" i="46"/>
  <c r="K18" i="46" s="1"/>
  <c r="BY18" i="46"/>
  <c r="J18" i="46" s="1"/>
  <c r="BX18" i="46"/>
  <c r="I18" i="46" s="1"/>
  <c r="BW18" i="46"/>
  <c r="H18" i="46" s="1"/>
  <c r="BV18" i="46"/>
  <c r="G18" i="46" s="1"/>
  <c r="BU18" i="46"/>
  <c r="F18" i="46" s="1"/>
  <c r="BT18" i="46"/>
  <c r="E18" i="46" s="1"/>
  <c r="BS18" i="46"/>
  <c r="B18" i="46"/>
  <c r="A18" i="46"/>
  <c r="A16" i="27" s="1"/>
  <c r="EF17" i="46"/>
  <c r="EE17" i="46"/>
  <c r="ED17" i="46"/>
  <c r="BO17" i="44" s="1"/>
  <c r="EC17" i="46"/>
  <c r="BN17" i="44" s="1"/>
  <c r="EB17" i="46"/>
  <c r="BM17" i="44" s="1"/>
  <c r="EA17" i="46"/>
  <c r="BL17" i="46" s="1"/>
  <c r="DZ17" i="46"/>
  <c r="BK17" i="46" s="1"/>
  <c r="DY17" i="46"/>
  <c r="BJ17" i="46" s="1"/>
  <c r="DX17" i="46"/>
  <c r="DW17" i="46"/>
  <c r="BH17" i="46" s="1"/>
  <c r="DV17" i="46"/>
  <c r="BG17" i="46" s="1"/>
  <c r="DU17" i="46"/>
  <c r="BF17" i="46" s="1"/>
  <c r="DT17" i="46"/>
  <c r="BE17" i="46" s="1"/>
  <c r="DS17" i="46"/>
  <c r="BD17" i="46" s="1"/>
  <c r="DR17" i="46"/>
  <c r="BC17" i="46" s="1"/>
  <c r="DQ17" i="46"/>
  <c r="BB17" i="46" s="1"/>
  <c r="DP17" i="46"/>
  <c r="BA17" i="46" s="1"/>
  <c r="DO17" i="46"/>
  <c r="AZ17" i="46" s="1"/>
  <c r="DN17" i="46"/>
  <c r="DM17" i="46"/>
  <c r="AX17" i="46" s="1"/>
  <c r="DL17" i="46"/>
  <c r="DK17" i="46"/>
  <c r="AV17" i="46" s="1"/>
  <c r="DJ17" i="46"/>
  <c r="AU17" i="46" s="1"/>
  <c r="DI17" i="46"/>
  <c r="AT17" i="46" s="1"/>
  <c r="DH17" i="46"/>
  <c r="DG17" i="46"/>
  <c r="AR17" i="46" s="1"/>
  <c r="DF17" i="46"/>
  <c r="AQ17" i="46" s="1"/>
  <c r="DE17" i="46"/>
  <c r="AP17" i="46" s="1"/>
  <c r="DD17" i="46"/>
  <c r="DC17" i="46"/>
  <c r="AN17" i="46" s="1"/>
  <c r="DB17" i="46"/>
  <c r="AM17" i="46" s="1"/>
  <c r="DA17" i="46"/>
  <c r="AL17" i="46" s="1"/>
  <c r="CZ17" i="46"/>
  <c r="CY17" i="46"/>
  <c r="AJ17" i="46" s="1"/>
  <c r="CX17" i="46"/>
  <c r="AI17" i="46" s="1"/>
  <c r="CW17" i="46"/>
  <c r="AH17" i="46" s="1"/>
  <c r="CV17" i="46"/>
  <c r="CU17" i="46"/>
  <c r="CT17" i="46"/>
  <c r="AE17" i="46" s="1"/>
  <c r="CS17" i="46"/>
  <c r="AD17" i="46" s="1"/>
  <c r="CR17" i="46"/>
  <c r="CQ17" i="46"/>
  <c r="CP17" i="46"/>
  <c r="AA17" i="46" s="1"/>
  <c r="CO17" i="46"/>
  <c r="Z17" i="46" s="1"/>
  <c r="CN17" i="46"/>
  <c r="CM17" i="46"/>
  <c r="CL17" i="46"/>
  <c r="W17" i="46" s="1"/>
  <c r="CK17" i="46"/>
  <c r="V17" i="46" s="1"/>
  <c r="CJ17" i="46"/>
  <c r="U17" i="46" s="1"/>
  <c r="CI17" i="46"/>
  <c r="T17" i="46" s="1"/>
  <c r="CH17" i="46"/>
  <c r="S17" i="46" s="1"/>
  <c r="CG17" i="46"/>
  <c r="R17" i="46" s="1"/>
  <c r="CF17" i="46"/>
  <c r="Q17" i="46" s="1"/>
  <c r="CE17" i="46"/>
  <c r="CD17" i="46"/>
  <c r="CC17" i="46"/>
  <c r="N17" i="46" s="1"/>
  <c r="CB17" i="46"/>
  <c r="CA17" i="46"/>
  <c r="L17" i="46" s="1"/>
  <c r="BZ17" i="46"/>
  <c r="BY17" i="46"/>
  <c r="J17" i="46" s="1"/>
  <c r="BX17" i="46"/>
  <c r="I17" i="46" s="1"/>
  <c r="BW17" i="46"/>
  <c r="H17" i="46" s="1"/>
  <c r="BV17" i="46"/>
  <c r="BU17" i="46"/>
  <c r="F17" i="46" s="1"/>
  <c r="BT17" i="46"/>
  <c r="BS17" i="46"/>
  <c r="B17" i="46"/>
  <c r="A17" i="46"/>
  <c r="C17" i="46" s="1"/>
  <c r="C17" i="44" s="1"/>
  <c r="EF16" i="46"/>
  <c r="BQ16" i="46" s="1"/>
  <c r="EE16" i="46"/>
  <c r="BP16" i="46" s="1"/>
  <c r="ED16" i="46"/>
  <c r="EC16" i="46"/>
  <c r="BN16" i="46" s="1"/>
  <c r="EB16" i="46"/>
  <c r="EA16" i="46"/>
  <c r="DZ16" i="46"/>
  <c r="BK16" i="46" s="1"/>
  <c r="DY16" i="46"/>
  <c r="BJ16" i="46" s="1"/>
  <c r="DX16" i="46"/>
  <c r="BI16" i="46" s="1"/>
  <c r="DW16" i="46"/>
  <c r="BH16" i="46" s="1"/>
  <c r="DV16" i="46"/>
  <c r="BG16" i="46" s="1"/>
  <c r="DU16" i="46"/>
  <c r="BF16" i="46" s="1"/>
  <c r="DT16" i="46"/>
  <c r="DS16" i="46"/>
  <c r="DR16" i="46"/>
  <c r="DQ16" i="46"/>
  <c r="BB16" i="46" s="1"/>
  <c r="DP16" i="46"/>
  <c r="BA16" i="46" s="1"/>
  <c r="DO16" i="46"/>
  <c r="AZ16" i="46" s="1"/>
  <c r="DN16" i="46"/>
  <c r="AY16" i="46" s="1"/>
  <c r="DM16" i="46"/>
  <c r="DL16" i="46"/>
  <c r="DK16" i="46"/>
  <c r="DJ16" i="46"/>
  <c r="AU16" i="46" s="1"/>
  <c r="DI16" i="46"/>
  <c r="AT16" i="46" s="1"/>
  <c r="DH16" i="46"/>
  <c r="AS16" i="46" s="1"/>
  <c r="DG16" i="46"/>
  <c r="AR16" i="46" s="1"/>
  <c r="DF16" i="46"/>
  <c r="AQ16" i="46" s="1"/>
  <c r="DE16" i="46"/>
  <c r="AP16" i="46" s="1"/>
  <c r="DD16" i="46"/>
  <c r="DC16" i="46"/>
  <c r="DB16" i="46"/>
  <c r="DA16" i="46"/>
  <c r="AL16" i="46" s="1"/>
  <c r="CZ16" i="46"/>
  <c r="AK16" i="46" s="1"/>
  <c r="CY16" i="46"/>
  <c r="AJ16" i="46" s="1"/>
  <c r="CX16" i="46"/>
  <c r="AI16" i="46" s="1"/>
  <c r="CW16" i="46"/>
  <c r="AH16" i="46" s="1"/>
  <c r="CV16" i="46"/>
  <c r="CU16" i="46"/>
  <c r="CT16" i="46"/>
  <c r="AE16" i="46" s="1"/>
  <c r="CS16" i="46"/>
  <c r="AD16" i="46" s="1"/>
  <c r="CR16" i="46"/>
  <c r="AC16" i="46" s="1"/>
  <c r="CQ16" i="46"/>
  <c r="AB16" i="46" s="1"/>
  <c r="CP16" i="46"/>
  <c r="AA16" i="46" s="1"/>
  <c r="CO16" i="46"/>
  <c r="Z16" i="46" s="1"/>
  <c r="CN16" i="46"/>
  <c r="CM16" i="46"/>
  <c r="CL16" i="46"/>
  <c r="CK16" i="46"/>
  <c r="V16" i="46" s="1"/>
  <c r="CJ16" i="46"/>
  <c r="U16" i="46" s="1"/>
  <c r="CI16" i="46"/>
  <c r="CH16" i="46"/>
  <c r="S16" i="46" s="1"/>
  <c r="CG16" i="46"/>
  <c r="R16" i="46" s="1"/>
  <c r="CF16" i="46"/>
  <c r="CE16" i="46"/>
  <c r="CD16" i="46"/>
  <c r="CC16" i="46"/>
  <c r="N16" i="46" s="1"/>
  <c r="CB16" i="46"/>
  <c r="M16" i="46" s="1"/>
  <c r="CA16" i="46"/>
  <c r="L16" i="46" s="1"/>
  <c r="BZ16" i="46"/>
  <c r="K16" i="46" s="1"/>
  <c r="BY16" i="46"/>
  <c r="J16" i="46" s="1"/>
  <c r="BX16" i="46"/>
  <c r="BW16" i="46"/>
  <c r="BV16" i="46"/>
  <c r="G16" i="46" s="1"/>
  <c r="BU16" i="46"/>
  <c r="F16" i="46" s="1"/>
  <c r="BT16" i="46"/>
  <c r="E16" i="46" s="1"/>
  <c r="BS16" i="46"/>
  <c r="D16" i="46" s="1"/>
  <c r="B16" i="46"/>
  <c r="A16" i="46"/>
  <c r="A14" i="27" s="1"/>
  <c r="EF15" i="46"/>
  <c r="EE15" i="46"/>
  <c r="BP15" i="46" s="1"/>
  <c r="ED15" i="46"/>
  <c r="EC15" i="46"/>
  <c r="BN15" i="44" s="1"/>
  <c r="EB15" i="46"/>
  <c r="BM15" i="46" s="1"/>
  <c r="EA15" i="46"/>
  <c r="BL15" i="46" s="1"/>
  <c r="DZ15" i="46"/>
  <c r="BK15" i="46" s="1"/>
  <c r="DY15" i="46"/>
  <c r="BJ15" i="46" s="1"/>
  <c r="DX15" i="46"/>
  <c r="DW15" i="46"/>
  <c r="BH15" i="46" s="1"/>
  <c r="DV15" i="46"/>
  <c r="BG15" i="46" s="1"/>
  <c r="DU15" i="46"/>
  <c r="BF15" i="46" s="1"/>
  <c r="DT15" i="46"/>
  <c r="BE15" i="46" s="1"/>
  <c r="DS15" i="46"/>
  <c r="DR15" i="46"/>
  <c r="BC15" i="46" s="1"/>
  <c r="DQ15" i="46"/>
  <c r="BB15" i="46" s="1"/>
  <c r="DP15" i="46"/>
  <c r="BA15" i="46" s="1"/>
  <c r="DO15" i="46"/>
  <c r="AZ15" i="46" s="1"/>
  <c r="DN15" i="46"/>
  <c r="AY15" i="46" s="1"/>
  <c r="DM15" i="46"/>
  <c r="AX15" i="46" s="1"/>
  <c r="DL15" i="46"/>
  <c r="AW15" i="46" s="1"/>
  <c r="DK15" i="46"/>
  <c r="DJ15" i="46"/>
  <c r="DI15" i="46"/>
  <c r="AT15" i="46" s="1"/>
  <c r="DH15" i="46"/>
  <c r="DG15" i="46"/>
  <c r="AR15" i="46" s="1"/>
  <c r="DF15" i="46"/>
  <c r="AQ15" i="46" s="1"/>
  <c r="DE15" i="46"/>
  <c r="AP15" i="44" s="1"/>
  <c r="DD15" i="46"/>
  <c r="AO15" i="46" s="1"/>
  <c r="DC15" i="46"/>
  <c r="AN15" i="46" s="1"/>
  <c r="DB15" i="46"/>
  <c r="DA15" i="46"/>
  <c r="CZ15" i="46"/>
  <c r="CY15" i="46"/>
  <c r="CX15" i="46"/>
  <c r="CW15" i="46"/>
  <c r="AH15" i="44" s="1"/>
  <c r="CV15" i="46"/>
  <c r="AG15" i="46" s="1"/>
  <c r="CU15" i="46"/>
  <c r="CT15" i="46"/>
  <c r="AE15" i="46" s="1"/>
  <c r="CS15" i="46"/>
  <c r="CR15" i="46"/>
  <c r="CQ15" i="46"/>
  <c r="AB15" i="46" s="1"/>
  <c r="CP15" i="46"/>
  <c r="AA15" i="46" s="1"/>
  <c r="CO15" i="46"/>
  <c r="Z15" i="46" s="1"/>
  <c r="CN15" i="46"/>
  <c r="Y15" i="46" s="1"/>
  <c r="CM15" i="46"/>
  <c r="X15" i="46" s="1"/>
  <c r="CL15" i="46"/>
  <c r="W15" i="46" s="1"/>
  <c r="CK15" i="46"/>
  <c r="V15" i="46" s="1"/>
  <c r="CJ15" i="46"/>
  <c r="CI15" i="46"/>
  <c r="T15" i="46" s="1"/>
  <c r="CH15" i="46"/>
  <c r="CG15" i="46"/>
  <c r="R15" i="44" s="1"/>
  <c r="CF15" i="46"/>
  <c r="Q15" i="46" s="1"/>
  <c r="CE15" i="46"/>
  <c r="P15" i="46" s="1"/>
  <c r="CD15" i="46"/>
  <c r="O15" i="46" s="1"/>
  <c r="CC15" i="46"/>
  <c r="N15" i="46" s="1"/>
  <c r="CB15" i="46"/>
  <c r="CA15" i="46"/>
  <c r="L15" i="46" s="1"/>
  <c r="BZ15" i="46"/>
  <c r="K15" i="46" s="1"/>
  <c r="BY15" i="46"/>
  <c r="J15" i="44" s="1"/>
  <c r="BX15" i="46"/>
  <c r="I15" i="46" s="1"/>
  <c r="BW15" i="46"/>
  <c r="H15" i="46" s="1"/>
  <c r="BV15" i="46"/>
  <c r="BU15" i="46"/>
  <c r="BT15" i="46"/>
  <c r="E15" i="46" s="1"/>
  <c r="BS15" i="46"/>
  <c r="D15" i="46" s="1"/>
  <c r="B15" i="46"/>
  <c r="A15" i="46"/>
  <c r="A13" i="27" s="1"/>
  <c r="EF14" i="46"/>
  <c r="BQ14" i="46" s="1"/>
  <c r="EE14" i="46"/>
  <c r="ED14" i="46"/>
  <c r="BO14" i="46" s="1"/>
  <c r="EC14" i="46"/>
  <c r="BN14" i="46" s="1"/>
  <c r="EB14" i="46"/>
  <c r="EA14" i="46"/>
  <c r="BL14" i="46" s="1"/>
  <c r="DZ14" i="46"/>
  <c r="BK14" i="46" s="1"/>
  <c r="DY14" i="46"/>
  <c r="BJ14" i="46" s="1"/>
  <c r="DX14" i="46"/>
  <c r="BI14" i="46" s="1"/>
  <c r="DW14" i="46"/>
  <c r="DV14" i="46"/>
  <c r="BG14" i="46" s="1"/>
  <c r="DU14" i="46"/>
  <c r="BF14" i="46" s="1"/>
  <c r="DT14" i="46"/>
  <c r="DS14" i="46"/>
  <c r="BD14" i="46" s="1"/>
  <c r="DR14" i="46"/>
  <c r="DQ14" i="46"/>
  <c r="BB14" i="46" s="1"/>
  <c r="DP14" i="46"/>
  <c r="BA14" i="46" s="1"/>
  <c r="DO14" i="46"/>
  <c r="AZ14" i="46" s="1"/>
  <c r="DN14" i="46"/>
  <c r="AY14" i="46" s="1"/>
  <c r="DM14" i="46"/>
  <c r="AX14" i="46" s="1"/>
  <c r="DL14" i="46"/>
  <c r="AW14" i="46" s="1"/>
  <c r="DK14" i="46"/>
  <c r="DJ14" i="46"/>
  <c r="AU14" i="46" s="1"/>
  <c r="DI14" i="46"/>
  <c r="AT14" i="46" s="1"/>
  <c r="DH14" i="46"/>
  <c r="AS14" i="46" s="1"/>
  <c r="DG14" i="46"/>
  <c r="AR14" i="46" s="1"/>
  <c r="DF14" i="46"/>
  <c r="AQ14" i="46" s="1"/>
  <c r="DE14" i="46"/>
  <c r="AP14" i="46" s="1"/>
  <c r="DD14" i="46"/>
  <c r="DC14" i="46"/>
  <c r="AN14" i="46" s="1"/>
  <c r="DB14" i="46"/>
  <c r="DA14" i="46"/>
  <c r="AL14" i="46" s="1"/>
  <c r="CZ14" i="46"/>
  <c r="AK14" i="46" s="1"/>
  <c r="CY14" i="46"/>
  <c r="AJ14" i="46" s="1"/>
  <c r="CX14" i="46"/>
  <c r="AI14" i="46" s="1"/>
  <c r="CW14" i="46"/>
  <c r="AH14" i="46" s="1"/>
  <c r="CV14" i="46"/>
  <c r="CU14" i="46"/>
  <c r="CT14" i="46"/>
  <c r="CS14" i="46"/>
  <c r="AD14" i="46" s="1"/>
  <c r="CR14" i="46"/>
  <c r="AC14" i="46" s="1"/>
  <c r="CQ14" i="46"/>
  <c r="AB14" i="46" s="1"/>
  <c r="CP14" i="46"/>
  <c r="AA14" i="46" s="1"/>
  <c r="CO14" i="46"/>
  <c r="Z14" i="46" s="1"/>
  <c r="CN14" i="46"/>
  <c r="CM14" i="46"/>
  <c r="X14" i="46" s="1"/>
  <c r="CL14" i="46"/>
  <c r="W14" i="46" s="1"/>
  <c r="CK14" i="46"/>
  <c r="CJ14" i="46"/>
  <c r="U14" i="46" s="1"/>
  <c r="CI14" i="46"/>
  <c r="T14" i="46" s="1"/>
  <c r="CH14" i="46"/>
  <c r="CG14" i="46"/>
  <c r="R14" i="46" s="1"/>
  <c r="CF14" i="46"/>
  <c r="CE14" i="46"/>
  <c r="P14" i="46" s="1"/>
  <c r="CD14" i="46"/>
  <c r="CC14" i="46"/>
  <c r="N14" i="46" s="1"/>
  <c r="CB14" i="46"/>
  <c r="CA14" i="46"/>
  <c r="L14" i="46" s="1"/>
  <c r="BZ14" i="46"/>
  <c r="K14" i="46" s="1"/>
  <c r="BY14" i="46"/>
  <c r="J14" i="46" s="1"/>
  <c r="BX14" i="46"/>
  <c r="BW14" i="46"/>
  <c r="H14" i="46" s="1"/>
  <c r="BV14" i="46"/>
  <c r="BU14" i="46"/>
  <c r="F14" i="46" s="1"/>
  <c r="BT14" i="46"/>
  <c r="E14" i="46" s="1"/>
  <c r="BS14" i="46"/>
  <c r="A14" i="46"/>
  <c r="A14" i="44" s="1"/>
  <c r="EF13" i="46"/>
  <c r="BQ13" i="46" s="1"/>
  <c r="EE13" i="46"/>
  <c r="BP13" i="46" s="1"/>
  <c r="ED13" i="46"/>
  <c r="BO13" i="46" s="1"/>
  <c r="EC13" i="46"/>
  <c r="BN13" i="46" s="1"/>
  <c r="EB13" i="46"/>
  <c r="BM13" i="46" s="1"/>
  <c r="EA13" i="46"/>
  <c r="BL13" i="46" s="1"/>
  <c r="DZ13" i="46"/>
  <c r="BK13" i="46" s="1"/>
  <c r="DY13" i="46"/>
  <c r="BJ13" i="46" s="1"/>
  <c r="DX13" i="46"/>
  <c r="BI13" i="46" s="1"/>
  <c r="DW13" i="46"/>
  <c r="DV13" i="46"/>
  <c r="BG13" i="46" s="1"/>
  <c r="DU13" i="46"/>
  <c r="DT13" i="46"/>
  <c r="BE13" i="46" s="1"/>
  <c r="DS13" i="46"/>
  <c r="BD13" i="46" s="1"/>
  <c r="DR13" i="46"/>
  <c r="BC13" i="46" s="1"/>
  <c r="DQ13" i="46"/>
  <c r="BB13" i="44" s="1"/>
  <c r="DP13" i="46"/>
  <c r="BA13" i="46" s="1"/>
  <c r="DO13" i="46"/>
  <c r="DN13" i="46"/>
  <c r="AY13" i="44" s="1"/>
  <c r="DM13" i="46"/>
  <c r="DL13" i="46"/>
  <c r="AW13" i="46" s="1"/>
  <c r="DK13" i="46"/>
  <c r="AV13" i="46" s="1"/>
  <c r="DJ13" i="46"/>
  <c r="AU13" i="46" s="1"/>
  <c r="DI13" i="46"/>
  <c r="AT13" i="46" s="1"/>
  <c r="DH13" i="46"/>
  <c r="AS13" i="46" s="1"/>
  <c r="DG13" i="46"/>
  <c r="DF13" i="46"/>
  <c r="AQ13" i="46" s="1"/>
  <c r="DE13" i="46"/>
  <c r="AP13" i="46" s="1"/>
  <c r="DD13" i="46"/>
  <c r="AO13" i="46" s="1"/>
  <c r="DC13" i="46"/>
  <c r="AN13" i="46" s="1"/>
  <c r="DB13" i="46"/>
  <c r="AM13" i="46" s="1"/>
  <c r="DA13" i="46"/>
  <c r="AL13" i="46" s="1"/>
  <c r="CZ13" i="46"/>
  <c r="AK13" i="46" s="1"/>
  <c r="CY13" i="46"/>
  <c r="CX13" i="46"/>
  <c r="AI13" i="46" s="1"/>
  <c r="CW13" i="46"/>
  <c r="AH13" i="46" s="1"/>
  <c r="CV13" i="46"/>
  <c r="AG13" i="46" s="1"/>
  <c r="CU13" i="46"/>
  <c r="AF13" i="46" s="1"/>
  <c r="CT13" i="46"/>
  <c r="CS13" i="46"/>
  <c r="AD13" i="44" s="1"/>
  <c r="CR13" i="46"/>
  <c r="AC13" i="46" s="1"/>
  <c r="CQ13" i="46"/>
  <c r="AB13" i="46" s="1"/>
  <c r="CP13" i="46"/>
  <c r="CO13" i="46"/>
  <c r="Z13" i="46" s="1"/>
  <c r="CN13" i="46"/>
  <c r="Y13" i="46" s="1"/>
  <c r="CM13" i="46"/>
  <c r="X13" i="46" s="1"/>
  <c r="CL13" i="46"/>
  <c r="W13" i="46" s="1"/>
  <c r="CK13" i="46"/>
  <c r="V13" i="44" s="1"/>
  <c r="CJ13" i="46"/>
  <c r="U13" i="46" s="1"/>
  <c r="CI13" i="46"/>
  <c r="CH13" i="46"/>
  <c r="S13" i="46" s="1"/>
  <c r="CG13" i="46"/>
  <c r="CF13" i="46"/>
  <c r="Q13" i="46" s="1"/>
  <c r="CE13" i="46"/>
  <c r="P13" i="46" s="1"/>
  <c r="CD13" i="46"/>
  <c r="O13" i="46" s="1"/>
  <c r="CC13" i="46"/>
  <c r="N13" i="46" s="1"/>
  <c r="CB13" i="46"/>
  <c r="M13" i="46" s="1"/>
  <c r="CA13" i="46"/>
  <c r="BZ13" i="46"/>
  <c r="K13" i="46" s="1"/>
  <c r="BY13" i="46"/>
  <c r="J13" i="46" s="1"/>
  <c r="BX13" i="46"/>
  <c r="I13" i="46" s="1"/>
  <c r="BW13" i="46"/>
  <c r="H13" i="46" s="1"/>
  <c r="BV13" i="46"/>
  <c r="G13" i="46" s="1"/>
  <c r="BU13" i="46"/>
  <c r="F13" i="46" s="1"/>
  <c r="BT13" i="46"/>
  <c r="E13" i="46" s="1"/>
  <c r="BS13" i="46"/>
  <c r="A13" i="46"/>
  <c r="A11" i="27" s="1"/>
  <c r="EF12" i="46"/>
  <c r="BQ12" i="46" s="1"/>
  <c r="EE12" i="46"/>
  <c r="BP12" i="46" s="1"/>
  <c r="ED12" i="46"/>
  <c r="BO12" i="46" s="1"/>
  <c r="EC12" i="46"/>
  <c r="BN12" i="46" s="1"/>
  <c r="EB12" i="46"/>
  <c r="BM12" i="46" s="1"/>
  <c r="EA12" i="46"/>
  <c r="DZ12" i="46"/>
  <c r="DY12" i="46"/>
  <c r="DX12" i="46"/>
  <c r="BI12" i="46" s="1"/>
  <c r="DW12" i="46"/>
  <c r="BH12" i="46" s="1"/>
  <c r="DV12" i="46"/>
  <c r="BG12" i="46" s="1"/>
  <c r="DU12" i="46"/>
  <c r="BF12" i="46" s="1"/>
  <c r="DT12" i="46"/>
  <c r="BE12" i="46" s="1"/>
  <c r="DS12" i="46"/>
  <c r="BD12" i="46" s="1"/>
  <c r="DR12" i="46"/>
  <c r="BC12" i="46" s="1"/>
  <c r="DQ12" i="46"/>
  <c r="DP12" i="46"/>
  <c r="BA12" i="46" s="1"/>
  <c r="DO12" i="46"/>
  <c r="AZ12" i="46" s="1"/>
  <c r="DN12" i="46"/>
  <c r="AY12" i="46" s="1"/>
  <c r="DM12" i="46"/>
  <c r="AX12" i="46" s="1"/>
  <c r="DL12" i="46"/>
  <c r="DK12" i="46"/>
  <c r="DJ12" i="46"/>
  <c r="AU12" i="46" s="1"/>
  <c r="DI12" i="46"/>
  <c r="AT12" i="46" s="1"/>
  <c r="DH12" i="46"/>
  <c r="AS12" i="46" s="1"/>
  <c r="DG12" i="46"/>
  <c r="AR12" i="46" s="1"/>
  <c r="DF12" i="46"/>
  <c r="AQ12" i="46" s="1"/>
  <c r="DE12" i="46"/>
  <c r="AP12" i="46" s="1"/>
  <c r="DD12" i="46"/>
  <c r="AO12" i="46" s="1"/>
  <c r="DC12" i="46"/>
  <c r="DB12" i="46"/>
  <c r="DA12" i="46"/>
  <c r="CZ12" i="46"/>
  <c r="AK12" i="46" s="1"/>
  <c r="CY12" i="46"/>
  <c r="AJ12" i="46" s="1"/>
  <c r="CX12" i="46"/>
  <c r="AI12" i="46" s="1"/>
  <c r="CW12" i="46"/>
  <c r="AH12" i="46" s="1"/>
  <c r="CV12" i="46"/>
  <c r="AG12" i="46" s="1"/>
  <c r="CU12" i="46"/>
  <c r="AF12" i="46" s="1"/>
  <c r="CT12" i="46"/>
  <c r="AE12" i="46" s="1"/>
  <c r="CS12" i="46"/>
  <c r="AD12" i="46" s="1"/>
  <c r="CR12" i="46"/>
  <c r="AC12" i="46" s="1"/>
  <c r="CQ12" i="46"/>
  <c r="AB12" i="46" s="1"/>
  <c r="CP12" i="46"/>
  <c r="AA12" i="46" s="1"/>
  <c r="CO12" i="46"/>
  <c r="Z12" i="46" s="1"/>
  <c r="CN12" i="46"/>
  <c r="Y12" i="46" s="1"/>
  <c r="CM12" i="46"/>
  <c r="CL12" i="46"/>
  <c r="CK12" i="46"/>
  <c r="V12" i="46" s="1"/>
  <c r="CJ12" i="46"/>
  <c r="U12" i="46" s="1"/>
  <c r="CI12" i="46"/>
  <c r="T12" i="46" s="1"/>
  <c r="CH12" i="46"/>
  <c r="S12" i="46" s="1"/>
  <c r="CG12" i="46"/>
  <c r="R12" i="46" s="1"/>
  <c r="CF12" i="46"/>
  <c r="CE12" i="46"/>
  <c r="CD12" i="46"/>
  <c r="O12" i="46" s="1"/>
  <c r="CC12" i="46"/>
  <c r="CB12" i="46"/>
  <c r="M12" i="46" s="1"/>
  <c r="CA12" i="46"/>
  <c r="L12" i="46" s="1"/>
  <c r="BZ12" i="46"/>
  <c r="K12" i="46" s="1"/>
  <c r="BY12" i="46"/>
  <c r="J12" i="46" s="1"/>
  <c r="BX12" i="46"/>
  <c r="I12" i="46" s="1"/>
  <c r="BW12" i="46"/>
  <c r="BV12" i="46"/>
  <c r="G12" i="46" s="1"/>
  <c r="BU12" i="46"/>
  <c r="F12" i="46" s="1"/>
  <c r="BT12" i="46"/>
  <c r="E12" i="46" s="1"/>
  <c r="BS12" i="46"/>
  <c r="D12" i="46" s="1"/>
  <c r="A12" i="46"/>
  <c r="A10" i="27" s="1"/>
  <c r="EF11" i="46"/>
  <c r="BQ11" i="46" s="1"/>
  <c r="EE11" i="46"/>
  <c r="BP11" i="46" s="1"/>
  <c r="ED11" i="46"/>
  <c r="BO11" i="46" s="1"/>
  <c r="EC11" i="46"/>
  <c r="BN11" i="44" s="1"/>
  <c r="EB11" i="46"/>
  <c r="BM11" i="46" s="1"/>
  <c r="EA11" i="46"/>
  <c r="BL11" i="46" s="1"/>
  <c r="DZ11" i="46"/>
  <c r="BK11" i="46" s="1"/>
  <c r="DY11" i="46"/>
  <c r="BJ11" i="46" s="1"/>
  <c r="DX11" i="46"/>
  <c r="BI11" i="46" s="1"/>
  <c r="DW11" i="46"/>
  <c r="BH11" i="46" s="1"/>
  <c r="DV11" i="46"/>
  <c r="BG11" i="46" s="1"/>
  <c r="DU11" i="46"/>
  <c r="BF11" i="46" s="1"/>
  <c r="DT11" i="46"/>
  <c r="DS11" i="46"/>
  <c r="BD11" i="46" s="1"/>
  <c r="DR11" i="46"/>
  <c r="DQ11" i="46"/>
  <c r="BB11" i="46" s="1"/>
  <c r="DP11" i="46"/>
  <c r="BA11" i="46" s="1"/>
  <c r="DO11" i="46"/>
  <c r="AZ11" i="46" s="1"/>
  <c r="DN11" i="46"/>
  <c r="AY11" i="46" s="1"/>
  <c r="DM11" i="46"/>
  <c r="AX11" i="46" s="1"/>
  <c r="DL11" i="46"/>
  <c r="AW11" i="46" s="1"/>
  <c r="DK11" i="46"/>
  <c r="AV11" i="46" s="1"/>
  <c r="DJ11" i="46"/>
  <c r="AU11" i="46" s="1"/>
  <c r="DI11" i="46"/>
  <c r="AT11" i="46" s="1"/>
  <c r="DH11" i="46"/>
  <c r="AS11" i="46" s="1"/>
  <c r="DG11" i="46"/>
  <c r="AR11" i="46" s="1"/>
  <c r="DF11" i="46"/>
  <c r="AQ11" i="46" s="1"/>
  <c r="DE11" i="46"/>
  <c r="AP11" i="46" s="1"/>
  <c r="DD11" i="46"/>
  <c r="AO11" i="46" s="1"/>
  <c r="DC11" i="46"/>
  <c r="AN11" i="46" s="1"/>
  <c r="DB11" i="46"/>
  <c r="AM11" i="46" s="1"/>
  <c r="DA11" i="46"/>
  <c r="AL11" i="46" s="1"/>
  <c r="CZ11" i="46"/>
  <c r="AK11" i="46" s="1"/>
  <c r="CY11" i="46"/>
  <c r="AJ11" i="46" s="1"/>
  <c r="CX11" i="46"/>
  <c r="AI11" i="46" s="1"/>
  <c r="CW11" i="46"/>
  <c r="AH11" i="46" s="1"/>
  <c r="CV11" i="46"/>
  <c r="AG11" i="46" s="1"/>
  <c r="CU11" i="46"/>
  <c r="AF11" i="46" s="1"/>
  <c r="CT11" i="46"/>
  <c r="AE11" i="46" s="1"/>
  <c r="CS11" i="46"/>
  <c r="AD11" i="46" s="1"/>
  <c r="CR11" i="46"/>
  <c r="AC11" i="46" s="1"/>
  <c r="CQ11" i="46"/>
  <c r="AB11" i="46" s="1"/>
  <c r="CP11" i="46"/>
  <c r="AA11" i="46" s="1"/>
  <c r="CO11" i="46"/>
  <c r="Z11" i="46" s="1"/>
  <c r="CN11" i="46"/>
  <c r="Y11" i="46" s="1"/>
  <c r="CM11" i="46"/>
  <c r="X11" i="46" s="1"/>
  <c r="CL11" i="46"/>
  <c r="W11" i="46" s="1"/>
  <c r="CK11" i="46"/>
  <c r="V11" i="46" s="1"/>
  <c r="CJ11" i="46"/>
  <c r="U11" i="46" s="1"/>
  <c r="CI11" i="46"/>
  <c r="T11" i="46" s="1"/>
  <c r="CH11" i="46"/>
  <c r="S11" i="46" s="1"/>
  <c r="CG11" i="46"/>
  <c r="R11" i="44" s="1"/>
  <c r="CF11" i="46"/>
  <c r="Q11" i="46" s="1"/>
  <c r="CE11" i="46"/>
  <c r="P11" i="46" s="1"/>
  <c r="CD11" i="46"/>
  <c r="O11" i="46" s="1"/>
  <c r="CC11" i="46"/>
  <c r="N11" i="46" s="1"/>
  <c r="CB11" i="46"/>
  <c r="M11" i="46" s="1"/>
  <c r="CA11" i="46"/>
  <c r="L11" i="46" s="1"/>
  <c r="BZ11" i="46"/>
  <c r="K11" i="46" s="1"/>
  <c r="BY11" i="46"/>
  <c r="J11" i="46" s="1"/>
  <c r="BX11" i="46"/>
  <c r="I11" i="46" s="1"/>
  <c r="BW11" i="46"/>
  <c r="H11" i="46" s="1"/>
  <c r="BV11" i="46"/>
  <c r="G11" i="46" s="1"/>
  <c r="BU11" i="46"/>
  <c r="F11" i="46" s="1"/>
  <c r="BT11" i="46"/>
  <c r="E11" i="46" s="1"/>
  <c r="BS11" i="46"/>
  <c r="D11" i="46" s="1"/>
  <c r="A11" i="46"/>
  <c r="EF10" i="46"/>
  <c r="BQ10" i="46" s="1"/>
  <c r="EE10" i="46"/>
  <c r="BP10" i="46" s="1"/>
  <c r="ED10" i="46"/>
  <c r="BO10" i="44" s="1"/>
  <c r="EC10" i="46"/>
  <c r="BN10" i="46" s="1"/>
  <c r="EB10" i="46"/>
  <c r="BM10" i="46" s="1"/>
  <c r="EA10" i="46"/>
  <c r="BL10" i="46" s="1"/>
  <c r="DZ10" i="46"/>
  <c r="BK10" i="46" s="1"/>
  <c r="DY10" i="46"/>
  <c r="DX10" i="46"/>
  <c r="BI10" i="46" s="1"/>
  <c r="DW10" i="46"/>
  <c r="BH10" i="46" s="1"/>
  <c r="DV10" i="46"/>
  <c r="BG10" i="46" s="1"/>
  <c r="DU10" i="46"/>
  <c r="BF10" i="46" s="1"/>
  <c r="DT10" i="46"/>
  <c r="DS10" i="46"/>
  <c r="BD10" i="46" s="1"/>
  <c r="DR10" i="46"/>
  <c r="BC10" i="46" s="1"/>
  <c r="DQ10" i="46"/>
  <c r="BB10" i="46" s="1"/>
  <c r="DP10" i="46"/>
  <c r="BA10" i="46" s="1"/>
  <c r="DO10" i="46"/>
  <c r="AZ10" i="46" s="1"/>
  <c r="DN10" i="46"/>
  <c r="AY10" i="46" s="1"/>
  <c r="DM10" i="46"/>
  <c r="AX10" i="46" s="1"/>
  <c r="DL10" i="46"/>
  <c r="AW10" i="46" s="1"/>
  <c r="DK10" i="46"/>
  <c r="AV10" i="46" s="1"/>
  <c r="DJ10" i="46"/>
  <c r="AU10" i="46" s="1"/>
  <c r="DI10" i="46"/>
  <c r="DH10" i="46"/>
  <c r="DG10" i="46"/>
  <c r="AR10" i="46" s="1"/>
  <c r="DF10" i="46"/>
  <c r="AQ10" i="46" s="1"/>
  <c r="DE10" i="46"/>
  <c r="AP10" i="46" s="1"/>
  <c r="DD10" i="46"/>
  <c r="AO10" i="46" s="1"/>
  <c r="DC10" i="46"/>
  <c r="AN10" i="46" s="1"/>
  <c r="DB10" i="46"/>
  <c r="AM10" i="46" s="1"/>
  <c r="DA10" i="46"/>
  <c r="AL10" i="46" s="1"/>
  <c r="CZ10" i="46"/>
  <c r="AK10" i="46" s="1"/>
  <c r="CY10" i="46"/>
  <c r="AJ10" i="46" s="1"/>
  <c r="CX10" i="46"/>
  <c r="AI10" i="46" s="1"/>
  <c r="CW10" i="46"/>
  <c r="AH10" i="46" s="1"/>
  <c r="CV10" i="46"/>
  <c r="AG10" i="46" s="1"/>
  <c r="CU10" i="46"/>
  <c r="AF10" i="46" s="1"/>
  <c r="CT10" i="46"/>
  <c r="AE10" i="46" s="1"/>
  <c r="CS10" i="46"/>
  <c r="CR10" i="46"/>
  <c r="AC10" i="46" s="1"/>
  <c r="CQ10" i="46"/>
  <c r="AB10" i="46" s="1"/>
  <c r="CP10" i="46"/>
  <c r="AA10" i="46" s="1"/>
  <c r="CO10" i="46"/>
  <c r="Z10" i="46" s="1"/>
  <c r="CN10" i="46"/>
  <c r="Y10" i="46" s="1"/>
  <c r="CM10" i="46"/>
  <c r="X10" i="46" s="1"/>
  <c r="CL10" i="46"/>
  <c r="W10" i="46" s="1"/>
  <c r="CK10" i="46"/>
  <c r="CJ10" i="46"/>
  <c r="U10" i="46" s="1"/>
  <c r="CI10" i="46"/>
  <c r="T10" i="46" s="1"/>
  <c r="CH10" i="46"/>
  <c r="S10" i="46" s="1"/>
  <c r="CG10" i="46"/>
  <c r="R10" i="46" s="1"/>
  <c r="CF10" i="46"/>
  <c r="Q10" i="46" s="1"/>
  <c r="CE10" i="46"/>
  <c r="P10" i="46" s="1"/>
  <c r="CD10" i="46"/>
  <c r="O10" i="46" s="1"/>
  <c r="CC10" i="46"/>
  <c r="N10" i="46" s="1"/>
  <c r="CB10" i="46"/>
  <c r="M10" i="46" s="1"/>
  <c r="CA10" i="46"/>
  <c r="L10" i="46" s="1"/>
  <c r="BZ10" i="46"/>
  <c r="K10" i="46" s="1"/>
  <c r="BY10" i="46"/>
  <c r="J10" i="44" s="1"/>
  <c r="BX10" i="46"/>
  <c r="I10" i="46" s="1"/>
  <c r="BW10" i="46"/>
  <c r="H10" i="46" s="1"/>
  <c r="BV10" i="46"/>
  <c r="G10" i="46" s="1"/>
  <c r="BU10" i="46"/>
  <c r="BT10" i="46"/>
  <c r="E10" i="46" s="1"/>
  <c r="BS10" i="46"/>
  <c r="D10" i="44" s="1"/>
  <c r="BO10" i="46"/>
  <c r="A10" i="46"/>
  <c r="EF9" i="46"/>
  <c r="BQ9" i="46" s="1"/>
  <c r="EE9" i="46"/>
  <c r="BP9" i="46" s="1"/>
  <c r="ED9" i="46"/>
  <c r="BO9" i="44" s="1"/>
  <c r="EC9" i="46"/>
  <c r="BN9" i="44" s="1"/>
  <c r="EB9" i="46"/>
  <c r="BM9" i="46" s="1"/>
  <c r="EA9" i="46"/>
  <c r="BL9" i="46" s="1"/>
  <c r="DZ9" i="46"/>
  <c r="BK9" i="46" s="1"/>
  <c r="DY9" i="46"/>
  <c r="BJ9" i="46" s="1"/>
  <c r="DX9" i="46"/>
  <c r="BI9" i="46" s="1"/>
  <c r="DW9" i="46"/>
  <c r="BH9" i="46" s="1"/>
  <c r="DV9" i="46"/>
  <c r="DU9" i="46"/>
  <c r="BF9" i="46" s="1"/>
  <c r="DT9" i="46"/>
  <c r="BE9" i="46" s="1"/>
  <c r="DS9" i="46"/>
  <c r="BD9" i="46" s="1"/>
  <c r="DR9" i="46"/>
  <c r="BC9" i="46" s="1"/>
  <c r="DQ9" i="46"/>
  <c r="DP9" i="46"/>
  <c r="BA9" i="46" s="1"/>
  <c r="DO9" i="46"/>
  <c r="AZ9" i="46" s="1"/>
  <c r="DN9" i="46"/>
  <c r="DM9" i="46"/>
  <c r="AX9" i="46" s="1"/>
  <c r="DL9" i="46"/>
  <c r="DK9" i="46"/>
  <c r="AV9" i="46" s="1"/>
  <c r="DJ9" i="46"/>
  <c r="AU9" i="46" s="1"/>
  <c r="DI9" i="46"/>
  <c r="AT9" i="46" s="1"/>
  <c r="DH9" i="46"/>
  <c r="AS9" i="46" s="1"/>
  <c r="DG9" i="46"/>
  <c r="AR9" i="46" s="1"/>
  <c r="DF9" i="46"/>
  <c r="AQ9" i="46" s="1"/>
  <c r="DE9" i="46"/>
  <c r="AP9" i="46" s="1"/>
  <c r="DD9" i="46"/>
  <c r="AO9" i="46" s="1"/>
  <c r="DC9" i="46"/>
  <c r="AN9" i="46" s="1"/>
  <c r="DB9" i="46"/>
  <c r="AM9" i="46" s="1"/>
  <c r="DA9" i="46"/>
  <c r="AL9" i="46" s="1"/>
  <c r="CZ9" i="46"/>
  <c r="AK9" i="46" s="1"/>
  <c r="CY9" i="46"/>
  <c r="AJ9" i="46" s="1"/>
  <c r="CX9" i="46"/>
  <c r="CW9" i="46"/>
  <c r="AH9" i="46" s="1"/>
  <c r="CV9" i="46"/>
  <c r="AG9" i="46" s="1"/>
  <c r="CU9" i="46"/>
  <c r="CT9" i="46"/>
  <c r="AE9" i="46" s="1"/>
  <c r="CS9" i="46"/>
  <c r="AD9" i="46" s="1"/>
  <c r="CR9" i="46"/>
  <c r="AC9" i="46" s="1"/>
  <c r="CQ9" i="46"/>
  <c r="AB9" i="46" s="1"/>
  <c r="CP9" i="46"/>
  <c r="CO9" i="46"/>
  <c r="Z9" i="46" s="1"/>
  <c r="CN9" i="46"/>
  <c r="Y9" i="46" s="1"/>
  <c r="CM9" i="46"/>
  <c r="X9" i="46" s="1"/>
  <c r="CL9" i="46"/>
  <c r="W9" i="46" s="1"/>
  <c r="CK9" i="46"/>
  <c r="V9" i="46" s="1"/>
  <c r="CJ9" i="46"/>
  <c r="U9" i="46" s="1"/>
  <c r="CI9" i="46"/>
  <c r="T9" i="46" s="1"/>
  <c r="CH9" i="46"/>
  <c r="CG9" i="46"/>
  <c r="R9" i="46" s="1"/>
  <c r="CF9" i="46"/>
  <c r="Q9" i="46" s="1"/>
  <c r="CE9" i="46"/>
  <c r="P9" i="46" s="1"/>
  <c r="CD9" i="46"/>
  <c r="O9" i="46" s="1"/>
  <c r="CC9" i="46"/>
  <c r="N9" i="46" s="1"/>
  <c r="CB9" i="46"/>
  <c r="M9" i="46" s="1"/>
  <c r="CA9" i="46"/>
  <c r="L9" i="46" s="1"/>
  <c r="BZ9" i="46"/>
  <c r="BY9" i="46"/>
  <c r="J9" i="46" s="1"/>
  <c r="BX9" i="46"/>
  <c r="I9" i="46" s="1"/>
  <c r="BW9" i="46"/>
  <c r="H9" i="46" s="1"/>
  <c r="BV9" i="46"/>
  <c r="G9" i="46" s="1"/>
  <c r="BU9" i="46"/>
  <c r="F9" i="46" s="1"/>
  <c r="BT9" i="46"/>
  <c r="E9" i="46" s="1"/>
  <c r="BS9" i="46"/>
  <c r="D9" i="46" s="1"/>
  <c r="A9" i="46"/>
  <c r="A7" i="27" s="1"/>
  <c r="EF8" i="46"/>
  <c r="BQ8" i="46" s="1"/>
  <c r="EE8" i="46"/>
  <c r="BP8" i="46" s="1"/>
  <c r="ED8" i="46"/>
  <c r="BO8" i="46" s="1"/>
  <c r="EC8" i="46"/>
  <c r="BN8" i="46" s="1"/>
  <c r="EB8" i="46"/>
  <c r="BM8" i="46" s="1"/>
  <c r="EA8" i="46"/>
  <c r="DZ8" i="46"/>
  <c r="BK8" i="46" s="1"/>
  <c r="DY8" i="46"/>
  <c r="BJ8" i="46" s="1"/>
  <c r="DX8" i="46"/>
  <c r="BI8" i="46" s="1"/>
  <c r="DW8" i="46"/>
  <c r="BH8" i="46" s="1"/>
  <c r="DV8" i="46"/>
  <c r="BG8" i="46" s="1"/>
  <c r="DU8" i="46"/>
  <c r="BF8" i="46" s="1"/>
  <c r="DT8" i="46"/>
  <c r="BE8" i="46" s="1"/>
  <c r="DS8" i="46"/>
  <c r="DR8" i="46"/>
  <c r="BC8" i="46" s="1"/>
  <c r="DQ8" i="46"/>
  <c r="BB8" i="46" s="1"/>
  <c r="DP8" i="46"/>
  <c r="BA8" i="46" s="1"/>
  <c r="DO8" i="46"/>
  <c r="AZ8" i="46" s="1"/>
  <c r="DN8" i="46"/>
  <c r="AY8" i="46" s="1"/>
  <c r="DM8" i="46"/>
  <c r="AX8" i="46" s="1"/>
  <c r="DL8" i="46"/>
  <c r="AW8" i="46" s="1"/>
  <c r="DK8" i="46"/>
  <c r="DJ8" i="46"/>
  <c r="AU8" i="46" s="1"/>
  <c r="DI8" i="46"/>
  <c r="AT8" i="46" s="1"/>
  <c r="DH8" i="46"/>
  <c r="AS8" i="46" s="1"/>
  <c r="DG8" i="46"/>
  <c r="AR8" i="46" s="1"/>
  <c r="DF8" i="46"/>
  <c r="AQ8" i="46" s="1"/>
  <c r="DE8" i="46"/>
  <c r="AP8" i="46" s="1"/>
  <c r="DD8" i="46"/>
  <c r="AO8" i="46" s="1"/>
  <c r="DC8" i="46"/>
  <c r="AN8" i="46" s="1"/>
  <c r="DB8" i="46"/>
  <c r="AM8" i="46" s="1"/>
  <c r="DA8" i="46"/>
  <c r="CZ8" i="46"/>
  <c r="AK8" i="46" s="1"/>
  <c r="CY8" i="46"/>
  <c r="AJ8" i="46" s="1"/>
  <c r="CX8" i="46"/>
  <c r="AI8" i="46" s="1"/>
  <c r="CW8" i="46"/>
  <c r="AH8" i="46" s="1"/>
  <c r="CV8" i="46"/>
  <c r="AG8" i="46" s="1"/>
  <c r="CU8" i="46"/>
  <c r="CT8" i="46"/>
  <c r="AE8" i="46" s="1"/>
  <c r="CS8" i="46"/>
  <c r="AD8" i="46" s="1"/>
  <c r="CR8" i="46"/>
  <c r="AC8" i="46" s="1"/>
  <c r="CQ8" i="46"/>
  <c r="AB8" i="46" s="1"/>
  <c r="CP8" i="46"/>
  <c r="AA8" i="46" s="1"/>
  <c r="CO8" i="46"/>
  <c r="Z8" i="46" s="1"/>
  <c r="CN8" i="46"/>
  <c r="Y8" i="46" s="1"/>
  <c r="CM8" i="46"/>
  <c r="X8" i="46" s="1"/>
  <c r="CL8" i="46"/>
  <c r="W8" i="46" s="1"/>
  <c r="CK8" i="46"/>
  <c r="V8" i="46" s="1"/>
  <c r="CJ8" i="46"/>
  <c r="U8" i="46" s="1"/>
  <c r="CI8" i="46"/>
  <c r="T8" i="46" s="1"/>
  <c r="CH8" i="46"/>
  <c r="S8" i="46" s="1"/>
  <c r="CG8" i="46"/>
  <c r="R8" i="46" s="1"/>
  <c r="CF8" i="46"/>
  <c r="CE8" i="46"/>
  <c r="CD8" i="46"/>
  <c r="O8" i="46" s="1"/>
  <c r="CC8" i="46"/>
  <c r="N8" i="46" s="1"/>
  <c r="CB8" i="46"/>
  <c r="M8" i="46" s="1"/>
  <c r="CA8" i="46"/>
  <c r="L8" i="46" s="1"/>
  <c r="BZ8" i="46"/>
  <c r="K8" i="46" s="1"/>
  <c r="BY8" i="46"/>
  <c r="J8" i="46" s="1"/>
  <c r="BX8" i="46"/>
  <c r="I8" i="46" s="1"/>
  <c r="BW8" i="46"/>
  <c r="H8" i="46" s="1"/>
  <c r="BV8" i="46"/>
  <c r="G8" i="46" s="1"/>
  <c r="BU8" i="46"/>
  <c r="F8" i="46" s="1"/>
  <c r="BT8" i="46"/>
  <c r="E8" i="46" s="1"/>
  <c r="BS8" i="46"/>
  <c r="D8" i="46" s="1"/>
  <c r="A8" i="46"/>
  <c r="A6" i="27" s="1"/>
  <c r="EF7" i="46"/>
  <c r="BQ7" i="46" s="1"/>
  <c r="EE7" i="46"/>
  <c r="BP7" i="46" s="1"/>
  <c r="ED7" i="46"/>
  <c r="BO7" i="44" s="1"/>
  <c r="EC7" i="46"/>
  <c r="BN7" i="46" s="1"/>
  <c r="EB7" i="46"/>
  <c r="BM7" i="46" s="1"/>
  <c r="EA7" i="46"/>
  <c r="BL7" i="46" s="1"/>
  <c r="DZ7" i="46"/>
  <c r="BK7" i="46" s="1"/>
  <c r="DY7" i="46"/>
  <c r="BJ7" i="46" s="1"/>
  <c r="DX7" i="46"/>
  <c r="BI7" i="46" s="1"/>
  <c r="DW7" i="46"/>
  <c r="BH7" i="46" s="1"/>
  <c r="DV7" i="46"/>
  <c r="BG7" i="46" s="1"/>
  <c r="DU7" i="46"/>
  <c r="BF7" i="46" s="1"/>
  <c r="DT7" i="46"/>
  <c r="BE7" i="46" s="1"/>
  <c r="DS7" i="46"/>
  <c r="BD7" i="46" s="1"/>
  <c r="DR7" i="46"/>
  <c r="BC7" i="46" s="1"/>
  <c r="DQ7" i="46"/>
  <c r="BB7" i="46" s="1"/>
  <c r="DP7" i="46"/>
  <c r="BA7" i="46" s="1"/>
  <c r="DO7" i="46"/>
  <c r="AZ7" i="46" s="1"/>
  <c r="DN7" i="46"/>
  <c r="AY7" i="46" s="1"/>
  <c r="DM7" i="46"/>
  <c r="AX7" i="46" s="1"/>
  <c r="DL7" i="46"/>
  <c r="AW7" i="46" s="1"/>
  <c r="DK7" i="46"/>
  <c r="AV7" i="46" s="1"/>
  <c r="DJ7" i="46"/>
  <c r="AU7" i="46" s="1"/>
  <c r="DI7" i="46"/>
  <c r="AT7" i="46" s="1"/>
  <c r="DH7" i="46"/>
  <c r="AS7" i="46" s="1"/>
  <c r="DG7" i="46"/>
  <c r="AR7" i="46" s="1"/>
  <c r="DF7" i="46"/>
  <c r="AQ7" i="46" s="1"/>
  <c r="DE7" i="46"/>
  <c r="AP7" i="46" s="1"/>
  <c r="DD7" i="46"/>
  <c r="DC7" i="46"/>
  <c r="AN7" i="46" s="1"/>
  <c r="DB7" i="46"/>
  <c r="AM7" i="46" s="1"/>
  <c r="DA7" i="46"/>
  <c r="AL7" i="46"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Q7" i="46" s="1"/>
  <c r="CE7" i="46"/>
  <c r="P7" i="46" s="1"/>
  <c r="CD7" i="46"/>
  <c r="O7" i="46" s="1"/>
  <c r="CC7" i="46"/>
  <c r="N7" i="46" s="1"/>
  <c r="CB7" i="46"/>
  <c r="M7" i="46" s="1"/>
  <c r="CA7" i="46"/>
  <c r="L7" i="46" s="1"/>
  <c r="BZ7" i="46"/>
  <c r="K7" i="46" s="1"/>
  <c r="BY7" i="46"/>
  <c r="J7" i="46" s="1"/>
  <c r="BX7" i="46"/>
  <c r="I7" i="46" s="1"/>
  <c r="BW7" i="46"/>
  <c r="H7" i="46" s="1"/>
  <c r="BV7" i="46"/>
  <c r="G7" i="46" s="1"/>
  <c r="BU7" i="46"/>
  <c r="F7" i="46" s="1"/>
  <c r="BT7" i="46"/>
  <c r="E7" i="46" s="1"/>
  <c r="BS7" i="46"/>
  <c r="D7" i="46" s="1"/>
  <c r="A7" i="46"/>
  <c r="A5" i="27" s="1"/>
  <c r="EF6" i="46"/>
  <c r="EE6" i="46"/>
  <c r="ED6" i="46"/>
  <c r="BO6" i="46" s="1"/>
  <c r="EC6" i="46"/>
  <c r="BN6" i="46" s="1"/>
  <c r="EB6" i="46"/>
  <c r="EA6" i="46"/>
  <c r="BL6" i="46" s="1"/>
  <c r="DZ6" i="46"/>
  <c r="BK6" i="46" s="1"/>
  <c r="DY6" i="46"/>
  <c r="BJ6" i="46" s="1"/>
  <c r="DX6" i="46"/>
  <c r="DW6" i="46"/>
  <c r="DV6" i="46"/>
  <c r="BG6" i="46" s="1"/>
  <c r="DU6" i="46"/>
  <c r="BF6" i="46" s="1"/>
  <c r="DT6" i="46"/>
  <c r="DS6" i="46"/>
  <c r="BD6" i="46" s="1"/>
  <c r="DR6" i="46"/>
  <c r="BC6" i="46" s="1"/>
  <c r="DQ6" i="46"/>
  <c r="BB6" i="46" s="1"/>
  <c r="DP6" i="46"/>
  <c r="DO6" i="46"/>
  <c r="DN6" i="46"/>
  <c r="AY6" i="46" s="1"/>
  <c r="DM6" i="46"/>
  <c r="AX6" i="46" s="1"/>
  <c r="DL6" i="46"/>
  <c r="DK6" i="46"/>
  <c r="AV6" i="46" s="1"/>
  <c r="DJ6" i="46"/>
  <c r="AU6" i="46" s="1"/>
  <c r="DI6" i="46"/>
  <c r="AT6" i="46" s="1"/>
  <c r="DH6" i="46"/>
  <c r="DG6" i="46"/>
  <c r="DF6" i="46"/>
  <c r="AQ6" i="46" s="1"/>
  <c r="DE6" i="46"/>
  <c r="AP6" i="46" s="1"/>
  <c r="DD6" i="46"/>
  <c r="DC6" i="46"/>
  <c r="AN6" i="46" s="1"/>
  <c r="DB6" i="46"/>
  <c r="AM6" i="46" s="1"/>
  <c r="DA6" i="46"/>
  <c r="AL6" i="46" s="1"/>
  <c r="CZ6" i="46"/>
  <c r="CY6" i="46"/>
  <c r="CX6" i="46"/>
  <c r="AI6" i="46" s="1"/>
  <c r="CW6" i="46"/>
  <c r="AH6" i="46" s="1"/>
  <c r="CV6" i="46"/>
  <c r="CU6" i="46"/>
  <c r="AF6" i="46" s="1"/>
  <c r="CT6" i="46"/>
  <c r="AE6" i="46" s="1"/>
  <c r="CS6" i="46"/>
  <c r="AD6" i="46" s="1"/>
  <c r="CR6" i="46"/>
  <c r="CQ6" i="46"/>
  <c r="CP6" i="46"/>
  <c r="AA6" i="46" s="1"/>
  <c r="CO6" i="46"/>
  <c r="Z6" i="46" s="1"/>
  <c r="CN6" i="46"/>
  <c r="CM6" i="46"/>
  <c r="X6" i="46" s="1"/>
  <c r="CL6" i="46"/>
  <c r="W6" i="46" s="1"/>
  <c r="CK6" i="46"/>
  <c r="V6" i="46" s="1"/>
  <c r="CJ6" i="46"/>
  <c r="CI6" i="46"/>
  <c r="CH6" i="46"/>
  <c r="S6" i="46" s="1"/>
  <c r="CG6" i="46"/>
  <c r="R6" i="46" s="1"/>
  <c r="CF6" i="46"/>
  <c r="CE6" i="46"/>
  <c r="P6" i="46" s="1"/>
  <c r="CD6" i="46"/>
  <c r="O6" i="46" s="1"/>
  <c r="CC6" i="46"/>
  <c r="N6" i="46" s="1"/>
  <c r="CB6" i="46"/>
  <c r="CA6" i="46"/>
  <c r="BZ6" i="46"/>
  <c r="K6" i="46" s="1"/>
  <c r="BY6" i="46"/>
  <c r="J6" i="46" s="1"/>
  <c r="BX6" i="46"/>
  <c r="BW6" i="46"/>
  <c r="H6" i="46" s="1"/>
  <c r="BV6" i="46"/>
  <c r="G6" i="46" s="1"/>
  <c r="BU6" i="46"/>
  <c r="F6" i="46" s="1"/>
  <c r="BT6" i="46"/>
  <c r="BS6" i="46"/>
  <c r="BQ6" i="46"/>
  <c r="BP6" i="46"/>
  <c r="BM6" i="46"/>
  <c r="BI6" i="46"/>
  <c r="BH6" i="46"/>
  <c r="BE6" i="46"/>
  <c r="BA6" i="46"/>
  <c r="AZ6" i="46"/>
  <c r="AW6" i="46"/>
  <c r="AS6" i="46"/>
  <c r="AR6" i="46"/>
  <c r="AO6" i="46"/>
  <c r="AK6" i="46"/>
  <c r="AJ6" i="46"/>
  <c r="AG6" i="46"/>
  <c r="AC6" i="46"/>
  <c r="AB6" i="46"/>
  <c r="Y6" i="46"/>
  <c r="U6" i="46"/>
  <c r="T6" i="46"/>
  <c r="Q6" i="46"/>
  <c r="M6" i="46"/>
  <c r="L6" i="46"/>
  <c r="I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M207" i="44"/>
  <c r="BI207" i="44"/>
  <c r="BA207" i="44"/>
  <c r="AC207" i="44"/>
  <c r="BE206" i="44"/>
  <c r="AO206" i="44"/>
  <c r="AG206" i="44"/>
  <c r="Q206" i="44"/>
  <c r="AK205" i="44"/>
  <c r="AC205" i="44"/>
  <c r="M205" i="44"/>
  <c r="Y204" i="44"/>
  <c r="AL203" i="44"/>
  <c r="V203" i="44"/>
  <c r="AV201" i="44"/>
  <c r="BP200" i="44"/>
  <c r="L200" i="44"/>
  <c r="X199" i="44"/>
  <c r="BQ198" i="44"/>
  <c r="AK196" i="44"/>
  <c r="U196" i="44"/>
  <c r="Q195" i="44"/>
  <c r="I195" i="44"/>
  <c r="BB194" i="44"/>
  <c r="BN193" i="44"/>
  <c r="BF193" i="44"/>
  <c r="AA191" i="44"/>
  <c r="S191" i="44"/>
  <c r="Q190" i="44"/>
  <c r="V189" i="44"/>
  <c r="BF188" i="44"/>
  <c r="H187" i="44"/>
  <c r="BH186" i="44"/>
  <c r="AJ186" i="44"/>
  <c r="L186" i="44"/>
  <c r="BJ185" i="44"/>
  <c r="BB185" i="44"/>
  <c r="AP184" i="44"/>
  <c r="J184" i="44"/>
  <c r="W183" i="44"/>
  <c r="BG182" i="44"/>
  <c r="AI182" i="44"/>
  <c r="BP181" i="44"/>
  <c r="AZ181" i="44"/>
  <c r="L181" i="44"/>
  <c r="BD180" i="44"/>
  <c r="AF180" i="44"/>
  <c r="P180" i="44"/>
  <c r="BA179" i="44"/>
  <c r="AS179" i="44"/>
  <c r="AC179" i="44"/>
  <c r="BM178" i="44"/>
  <c r="BE178" i="44"/>
  <c r="AG178" i="44"/>
  <c r="BJ177" i="44"/>
  <c r="BB177" i="44"/>
  <c r="AD177" i="44"/>
  <c r="V177" i="44"/>
  <c r="BN176" i="44"/>
  <c r="AX176" i="44"/>
  <c r="BB175" i="44"/>
  <c r="AD175" i="44"/>
  <c r="AM173" i="44"/>
  <c r="W173" i="44"/>
  <c r="G173" i="44"/>
  <c r="AJ172" i="44"/>
  <c r="D172" i="44"/>
  <c r="AZ170" i="44"/>
  <c r="AJ170" i="44"/>
  <c r="L170" i="44"/>
  <c r="BM169" i="44"/>
  <c r="AO169" i="44"/>
  <c r="AG169" i="44"/>
  <c r="Q169" i="44"/>
  <c r="I169" i="44"/>
  <c r="AL168" i="44"/>
  <c r="V168" i="44"/>
  <c r="BN167" i="44"/>
  <c r="BF167" i="44"/>
  <c r="J167" i="44"/>
  <c r="BD166" i="44"/>
  <c r="P166" i="44"/>
  <c r="AS165" i="44"/>
  <c r="AC165" i="44"/>
  <c r="BM164" i="44"/>
  <c r="Y164" i="44"/>
  <c r="AC163" i="44"/>
  <c r="BM162" i="44"/>
  <c r="BE162" i="44"/>
  <c r="AG162" i="44"/>
  <c r="Y162" i="44"/>
  <c r="I162" i="44"/>
  <c r="BI161" i="44"/>
  <c r="BA161" i="44"/>
  <c r="AK161" i="44"/>
  <c r="BG160" i="44"/>
  <c r="AQ160" i="44"/>
  <c r="BC159" i="44"/>
  <c r="AU159" i="44"/>
  <c r="W159" i="44"/>
  <c r="O159" i="44"/>
  <c r="G159" i="44"/>
  <c r="AS158" i="44"/>
  <c r="U158" i="44"/>
  <c r="BM157" i="44"/>
  <c r="Y157" i="44"/>
  <c r="BD156" i="44"/>
  <c r="P156" i="44"/>
  <c r="BH155" i="44"/>
  <c r="AB155" i="44"/>
  <c r="H154" i="44"/>
  <c r="AZ153" i="44"/>
  <c r="AR152" i="44"/>
  <c r="AF151" i="44"/>
  <c r="U148"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J28" i="42" s="1"/>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C28" i="42" s="1"/>
  <c r="Q29" i="42"/>
  <c r="J29" i="42"/>
  <c r="C29" i="42"/>
  <c r="D29" i="42" s="1"/>
  <c r="E29" i="42" s="1"/>
  <c r="F29" i="42" s="1"/>
  <c r="C204" i="46"/>
  <c r="C204" i="44" s="1"/>
  <c r="C190" i="46"/>
  <c r="C190" i="44" s="1"/>
  <c r="C186" i="46"/>
  <c r="C186" i="44" s="1"/>
  <c r="C178" i="46"/>
  <c r="C178" i="44" s="1"/>
  <c r="C6" i="46"/>
  <c r="C6" i="44" s="1"/>
  <c r="A204" i="44"/>
  <c r="A190" i="44"/>
  <c r="A186" i="44"/>
  <c r="A176" i="44"/>
  <c r="A6" i="44"/>
  <c r="R29" i="42"/>
  <c r="S29" i="42" s="1"/>
  <c r="T29" i="42" s="1"/>
  <c r="L29" i="42"/>
  <c r="M29" i="42" s="1"/>
  <c r="K29" i="42"/>
  <c r="L46" i="41"/>
  <c r="AH12" i="40" a="1"/>
  <c r="AH12" i="40" s="1"/>
  <c r="X7" i="40" a="1"/>
  <c r="X7" i="40" s="1"/>
  <c r="X8" i="40" s="1"/>
  <c r="N34" i="28"/>
  <c r="H34" i="28"/>
  <c r="D34" i="28"/>
  <c r="R16" i="28"/>
  <c r="P16" i="28"/>
  <c r="O16" i="28"/>
  <c r="N16" i="28"/>
  <c r="H16" i="28"/>
  <c r="H6" i="28" s="1"/>
  <c r="D16" i="28"/>
  <c r="R12" i="28"/>
  <c r="P12" i="28"/>
  <c r="O12" i="28"/>
  <c r="N12" i="28"/>
  <c r="R10" i="28"/>
  <c r="P10" i="28"/>
  <c r="O10" i="28"/>
  <c r="N10"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G6" i="28"/>
  <c r="F6" i="28"/>
  <c r="E6" i="28"/>
  <c r="D6"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G5" i="28"/>
  <c r="F5" i="28"/>
  <c r="E5" i="28"/>
  <c r="D5"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N31" i="27"/>
  <c r="CA30" i="27"/>
  <c r="BZ30" i="27"/>
  <c r="BY30" i="27"/>
  <c r="BX30" i="27"/>
  <c r="BW30" i="27"/>
  <c r="BV30" i="27"/>
  <c r="CF15" i="27"/>
  <c r="R15" i="27"/>
  <c r="N15" i="27" s="1"/>
  <c r="P15" i="27"/>
  <c r="O15" i="27"/>
  <c r="H15" i="27"/>
  <c r="D15" i="27" s="1"/>
  <c r="D6" i="27" s="1"/>
  <c r="CF13" i="27"/>
  <c r="CF9" i="27"/>
  <c r="CK6" i="27"/>
  <c r="CJ6" i="27"/>
  <c r="CI6" i="27"/>
  <c r="CH6" i="27"/>
  <c r="CG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Q6" i="27"/>
  <c r="P6" i="27"/>
  <c r="O6" i="27"/>
  <c r="N6" i="27"/>
  <c r="I6" i="27"/>
  <c r="G6" i="27"/>
  <c r="F6" i="27"/>
  <c r="E6" i="27"/>
  <c r="CI5" i="27"/>
  <c r="CH5" i="27"/>
  <c r="CG5" i="27"/>
  <c r="BY5" i="27"/>
  <c r="BX5" i="27"/>
  <c r="BW5" i="27"/>
  <c r="BV5" i="27"/>
  <c r="BO5" i="27"/>
  <c r="BN5" i="27"/>
  <c r="BM5" i="27"/>
  <c r="BL5" i="27"/>
  <c r="BE5" i="27"/>
  <c r="BD5" i="27"/>
  <c r="BC5" i="27"/>
  <c r="BB5" i="27"/>
  <c r="AU5" i="27"/>
  <c r="AT5" i="27"/>
  <c r="AS5" i="27"/>
  <c r="AR5" i="27"/>
  <c r="AK5" i="27"/>
  <c r="AJ5" i="27"/>
  <c r="AI5" i="27"/>
  <c r="AH5" i="27"/>
  <c r="AA5" i="27"/>
  <c r="Z5" i="27"/>
  <c r="Y5" i="27"/>
  <c r="X5" i="27"/>
  <c r="Q5" i="27"/>
  <c r="H5" i="27"/>
  <c r="G5" i="27"/>
  <c r="F5" i="27"/>
  <c r="E5" i="27"/>
  <c r="D5"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F61" i="46" l="1"/>
  <c r="BN98" i="46"/>
  <c r="U204" i="44"/>
  <c r="I207" i="44"/>
  <c r="E206" i="44"/>
  <c r="T199" i="44"/>
  <c r="M206" i="44"/>
  <c r="Y207" i="44"/>
  <c r="T166" i="44"/>
  <c r="AF172" i="44"/>
  <c r="AR199" i="44"/>
  <c r="AW207" i="44"/>
  <c r="AC195" i="44"/>
  <c r="AK206" i="44"/>
  <c r="BC182" i="44"/>
  <c r="AT193" i="44"/>
  <c r="BI197" i="44"/>
  <c r="I198" i="44"/>
  <c r="AE202" i="44"/>
  <c r="BM205" i="44"/>
  <c r="BQ206" i="44"/>
  <c r="BJ60" i="46"/>
  <c r="BN124" i="46"/>
  <c r="BM60" i="46"/>
  <c r="BL60" i="46"/>
  <c r="BK60" i="46"/>
  <c r="BN60" i="46"/>
  <c r="E146" i="44"/>
  <c r="AC148" i="44"/>
  <c r="BN126" i="46"/>
  <c r="BO126" i="46"/>
  <c r="L152" i="44"/>
  <c r="U150" i="44"/>
  <c r="AZ202" i="44"/>
  <c r="Q149" i="44"/>
  <c r="AI145" i="44"/>
  <c r="Y147" i="44"/>
  <c r="AY151" i="46"/>
  <c r="H206" i="44"/>
  <c r="W199" i="44"/>
  <c r="AN192" i="44"/>
  <c r="Z157" i="44"/>
  <c r="R197" i="44"/>
  <c r="J169" i="44"/>
  <c r="S176" i="44"/>
  <c r="A180" i="44"/>
  <c r="F161" i="44"/>
  <c r="BO17" i="46"/>
  <c r="R171" i="44"/>
  <c r="AA169" i="44"/>
  <c r="BD175" i="44"/>
  <c r="AO184" i="44"/>
  <c r="D182" i="44"/>
  <c r="O175" i="44"/>
  <c r="BG188" i="44"/>
  <c r="AT198" i="44"/>
  <c r="BN204" i="44"/>
  <c r="BM199" i="44"/>
  <c r="AE177" i="44"/>
  <c r="A199" i="44"/>
  <c r="V165" i="44"/>
  <c r="AG154" i="44"/>
  <c r="M170" i="44"/>
  <c r="Q187" i="44"/>
  <c r="P197" i="44"/>
  <c r="AP166" i="44"/>
  <c r="BI182" i="44"/>
  <c r="A182" i="44"/>
  <c r="A171" i="44"/>
  <c r="BH167" i="44"/>
  <c r="N172" i="44"/>
  <c r="BK179" i="44"/>
  <c r="X206" i="44"/>
  <c r="BL100" i="46"/>
  <c r="AL192" i="44"/>
  <c r="BC187" i="44"/>
  <c r="AB198" i="44"/>
  <c r="BM100" i="46"/>
  <c r="AU199" i="44"/>
  <c r="AN195" i="44"/>
  <c r="BA203" i="44"/>
  <c r="AU187" i="44"/>
  <c r="AB205" i="44"/>
  <c r="AI186" i="44"/>
  <c r="BE193" i="44"/>
  <c r="BQ203" i="44"/>
  <c r="AN206" i="44"/>
  <c r="AM201" i="44"/>
  <c r="BH207" i="44"/>
  <c r="BJ100" i="46"/>
  <c r="BK100" i="46"/>
  <c r="BN100" i="46"/>
  <c r="AX166" i="44"/>
  <c r="AK157" i="44"/>
  <c r="BI190" i="44"/>
  <c r="AS195" i="44"/>
  <c r="R203" i="44"/>
  <c r="AS206" i="44"/>
  <c r="AG207" i="44"/>
  <c r="H181" i="44"/>
  <c r="AO198" i="44"/>
  <c r="BA206" i="44"/>
  <c r="A189" i="44"/>
  <c r="H186" i="44"/>
  <c r="U206" i="44"/>
  <c r="AS140" i="44"/>
  <c r="BC160" i="44"/>
  <c r="AC162" i="44"/>
  <c r="AQ173" i="44"/>
  <c r="AD188" i="44"/>
  <c r="R194" i="44"/>
  <c r="BI140" i="44"/>
  <c r="D156" i="44"/>
  <c r="F184" i="44"/>
  <c r="AT188" i="44"/>
  <c r="BC191" i="44"/>
  <c r="BM196" i="44"/>
  <c r="AC206" i="44"/>
  <c r="BI206" i="44"/>
  <c r="BE207" i="44"/>
  <c r="BA171" i="44"/>
  <c r="BJ104" i="46"/>
  <c r="E152" i="44"/>
  <c r="N179" i="44"/>
  <c r="O189" i="44"/>
  <c r="BH202" i="44"/>
  <c r="A164" i="44"/>
  <c r="BM171" i="44"/>
  <c r="AA176" i="44"/>
  <c r="L182" i="44"/>
  <c r="AK170" i="44"/>
  <c r="BL173" i="44"/>
  <c r="AC186" i="44"/>
  <c r="S193" i="44"/>
  <c r="AW201" i="44"/>
  <c r="P159" i="44"/>
  <c r="W175" i="44"/>
  <c r="BL192" i="44"/>
  <c r="AM194" i="44"/>
  <c r="AH195" i="44"/>
  <c r="AP197" i="44"/>
  <c r="BK203" i="44"/>
  <c r="AH206" i="44"/>
  <c r="AL207" i="44"/>
  <c r="A166" i="44"/>
  <c r="F163" i="44"/>
  <c r="BG167" i="44"/>
  <c r="AU194" i="44"/>
  <c r="U200" i="44"/>
  <c r="O203" i="44"/>
  <c r="BF206" i="44"/>
  <c r="AY134" i="44"/>
  <c r="AK152" i="44"/>
  <c r="F158" i="44"/>
  <c r="S174" i="44"/>
  <c r="AU175" i="44"/>
  <c r="AY176" i="44"/>
  <c r="J178" i="44"/>
  <c r="AL179" i="44"/>
  <c r="BE187" i="44"/>
  <c r="W189" i="44"/>
  <c r="AR191" i="44"/>
  <c r="BN197" i="44"/>
  <c r="AC200" i="44"/>
  <c r="BM201" i="44"/>
  <c r="BL104" i="46"/>
  <c r="BQ170" i="44"/>
  <c r="AY184" i="44"/>
  <c r="S188" i="44"/>
  <c r="F198" i="44"/>
  <c r="L202" i="44"/>
  <c r="AD205" i="44"/>
  <c r="AA174" i="44"/>
  <c r="Z178" i="44"/>
  <c r="J190" i="44"/>
  <c r="BC194" i="44"/>
  <c r="C159" i="46"/>
  <c r="C159" i="44" s="1"/>
  <c r="AG156" i="44"/>
  <c r="BF169" i="44"/>
  <c r="BC175" i="44"/>
  <c r="AT179" i="44"/>
  <c r="BI200" i="44"/>
  <c r="AB202" i="44"/>
  <c r="Z204" i="44"/>
  <c r="AP206" i="44"/>
  <c r="R149" i="44"/>
  <c r="AT158" i="44"/>
  <c r="X192" i="44"/>
  <c r="AL205" i="44"/>
  <c r="AL163" i="44"/>
  <c r="AK200" i="44"/>
  <c r="BB207" i="44"/>
  <c r="I171" i="44"/>
  <c r="AY174" i="44"/>
  <c r="G177" i="44"/>
  <c r="AK181" i="44"/>
  <c r="AM185" i="44"/>
  <c r="H192" i="44"/>
  <c r="W203" i="44"/>
  <c r="BQ141" i="44"/>
  <c r="BA153" i="44"/>
  <c r="BF164" i="44"/>
  <c r="BG174" i="44"/>
  <c r="AX178" i="44"/>
  <c r="Z190" i="44"/>
  <c r="AH204" i="44"/>
  <c r="Z206" i="44"/>
  <c r="BD144" i="44"/>
  <c r="AG171" i="44"/>
  <c r="G175" i="44"/>
  <c r="K176" i="44"/>
  <c r="AV183" i="44"/>
  <c r="I187" i="44"/>
  <c r="BF190" i="44"/>
  <c r="R195" i="44"/>
  <c r="BE199" i="44"/>
  <c r="Q201" i="44"/>
  <c r="AR202" i="44"/>
  <c r="AU203" i="44"/>
  <c r="BF204" i="44"/>
  <c r="AX206" i="44"/>
  <c r="BM104" i="46"/>
  <c r="BN104" i="46"/>
  <c r="BK104" i="46"/>
  <c r="BO104" i="46"/>
  <c r="P160" i="44"/>
  <c r="BN32" i="46"/>
  <c r="H175" i="44"/>
  <c r="AD170" i="44"/>
  <c r="Z180" i="44"/>
  <c r="L176" i="44"/>
  <c r="D174" i="44"/>
  <c r="AP171" i="44"/>
  <c r="AT172" i="44"/>
  <c r="J166" i="44"/>
  <c r="L167" i="44"/>
  <c r="AN168" i="44"/>
  <c r="BB172" i="44"/>
  <c r="H177" i="44"/>
  <c r="AV168" i="44"/>
  <c r="AT170" i="44"/>
  <c r="BL177" i="44"/>
  <c r="AU163" i="44"/>
  <c r="AJ167" i="44"/>
  <c r="AB174" i="44"/>
  <c r="F181" i="44"/>
  <c r="BN171" i="44"/>
  <c r="AJ174" i="44"/>
  <c r="AB176" i="44"/>
  <c r="AH166" i="44"/>
  <c r="F170" i="44"/>
  <c r="AF177" i="44"/>
  <c r="AY178" i="44"/>
  <c r="BE185" i="44"/>
  <c r="AT191" i="44"/>
  <c r="N182" i="44"/>
  <c r="N202" i="44"/>
  <c r="K199" i="44"/>
  <c r="AP173" i="44"/>
  <c r="AA187" i="44"/>
  <c r="Q168" i="44"/>
  <c r="AS184" i="44"/>
  <c r="AE186" i="44"/>
  <c r="P198" i="44"/>
  <c r="AP192" i="44"/>
  <c r="AB195" i="44"/>
  <c r="AE200" i="44"/>
  <c r="I203" i="44"/>
  <c r="BE203" i="44"/>
  <c r="BH204" i="44"/>
  <c r="AN205" i="44"/>
  <c r="AG115" i="44"/>
  <c r="BN121" i="46"/>
  <c r="BO121" i="46"/>
  <c r="AN190" i="44"/>
  <c r="AK185" i="44"/>
  <c r="BH196" i="44"/>
  <c r="BG200" i="44"/>
  <c r="AP182" i="44"/>
  <c r="AW188" i="44"/>
  <c r="AC189" i="44"/>
  <c r="BL190" i="44"/>
  <c r="K200" i="44"/>
  <c r="AV206" i="44"/>
  <c r="D207" i="44"/>
  <c r="BP150" i="44"/>
  <c r="AY186" i="44"/>
  <c r="M189" i="44"/>
  <c r="P195" i="44"/>
  <c r="BD195" i="44"/>
  <c r="AA200" i="44"/>
  <c r="AE201" i="44"/>
  <c r="R202" i="44"/>
  <c r="AN204" i="44"/>
  <c r="P206" i="44"/>
  <c r="BD206" i="44"/>
  <c r="Z182" i="44"/>
  <c r="E185" i="44"/>
  <c r="U189" i="44"/>
  <c r="BD190" i="44"/>
  <c r="BH198" i="44"/>
  <c r="AU201" i="44"/>
  <c r="P204" i="44"/>
  <c r="BP207" i="44"/>
  <c r="D196" i="44"/>
  <c r="AH182" i="44"/>
  <c r="BB183" i="44"/>
  <c r="U185" i="44"/>
  <c r="AA186" i="44"/>
  <c r="AG188" i="44"/>
  <c r="Q193" i="44"/>
  <c r="AP202" i="44"/>
  <c r="BL204" i="44"/>
  <c r="BJ192" i="44"/>
  <c r="AV197" i="44"/>
  <c r="X204" i="44"/>
  <c r="AX115" i="44"/>
  <c r="BE127" i="44"/>
  <c r="W131" i="44"/>
  <c r="BM170" i="44"/>
  <c r="BI151" i="44"/>
  <c r="AA177" i="44"/>
  <c r="AA90" i="46"/>
  <c r="Z146" i="44"/>
  <c r="F164" i="44"/>
  <c r="Y170" i="44"/>
  <c r="O167" i="44"/>
  <c r="AG152" i="44"/>
  <c r="AT164" i="44"/>
  <c r="AT162" i="44"/>
  <c r="C163" i="46"/>
  <c r="C163" i="44" s="1"/>
  <c r="AK171" i="44"/>
  <c r="BJ182" i="46"/>
  <c r="P165" i="44"/>
  <c r="BL170" i="44"/>
  <c r="AN163" i="44"/>
  <c r="T142" i="44"/>
  <c r="BD189" i="44"/>
  <c r="S197" i="44"/>
  <c r="AG150" i="44"/>
  <c r="BQ174" i="44"/>
  <c r="AK178" i="44"/>
  <c r="A192" i="44"/>
  <c r="C135" i="46"/>
  <c r="C135" i="44" s="1"/>
  <c r="BK143" i="44"/>
  <c r="BE150" i="44"/>
  <c r="AZ154" i="44"/>
  <c r="AG158" i="44"/>
  <c r="AW161" i="44"/>
  <c r="AW163" i="44"/>
  <c r="M174" i="44"/>
  <c r="H185" i="44"/>
  <c r="BC186" i="44"/>
  <c r="D195" i="44"/>
  <c r="X196" i="44"/>
  <c r="BO199" i="44"/>
  <c r="X205" i="44"/>
  <c r="AQ190" i="44"/>
  <c r="C175" i="46"/>
  <c r="C175" i="44" s="1"/>
  <c r="BI147" i="44"/>
  <c r="W196" i="44"/>
  <c r="BN130" i="44"/>
  <c r="I148" i="44"/>
  <c r="BH156" i="44"/>
  <c r="Y165" i="44"/>
  <c r="BA169" i="44"/>
  <c r="BK172" i="44"/>
  <c r="BF183" i="44"/>
  <c r="BE189" i="44"/>
  <c r="T197" i="44"/>
  <c r="AT200" i="44"/>
  <c r="AR206" i="44"/>
  <c r="K144" i="44"/>
  <c r="G155" i="44"/>
  <c r="T157" i="44"/>
  <c r="O160" i="44"/>
  <c r="BE168" i="44"/>
  <c r="BF177" i="44"/>
  <c r="AR180" i="44"/>
  <c r="AT182" i="44"/>
  <c r="M188" i="44"/>
  <c r="BM192" i="44"/>
  <c r="D204" i="44"/>
  <c r="BP206" i="44"/>
  <c r="AN207" i="44"/>
  <c r="BH171" i="44"/>
  <c r="AU181" i="44"/>
  <c r="AU205" i="44"/>
  <c r="AK134" i="44"/>
  <c r="BH166" i="44"/>
  <c r="N191" i="44"/>
  <c r="BN192" i="44"/>
  <c r="AQ199" i="44"/>
  <c r="L204" i="44"/>
  <c r="BD185" i="44"/>
  <c r="AD167" i="44"/>
  <c r="AJ154" i="44"/>
  <c r="AA180" i="44"/>
  <c r="AP201" i="44"/>
  <c r="AV153" i="44"/>
  <c r="AV179" i="44"/>
  <c r="J192" i="44"/>
  <c r="K195" i="44"/>
  <c r="AF203" i="44"/>
  <c r="AV207" i="44"/>
  <c r="A137" i="44"/>
  <c r="V100" i="44"/>
  <c r="E149" i="44"/>
  <c r="BH151" i="44"/>
  <c r="H163" i="44"/>
  <c r="AN170" i="44"/>
  <c r="BI178" i="44"/>
  <c r="AG194" i="44"/>
  <c r="AZ195" i="44"/>
  <c r="BL196" i="44"/>
  <c r="BD198" i="44"/>
  <c r="BG204" i="44"/>
  <c r="A173" i="44"/>
  <c r="A206" i="44"/>
  <c r="AQ169" i="44"/>
  <c r="AH171" i="44"/>
  <c r="BJ172" i="44"/>
  <c r="AR174" i="44"/>
  <c r="BL175" i="44"/>
  <c r="BP202" i="44"/>
  <c r="J204" i="44"/>
  <c r="R206" i="44"/>
  <c r="AB167" i="44"/>
  <c r="BB170" i="44"/>
  <c r="BE173" i="44"/>
  <c r="P175" i="44"/>
  <c r="AH180" i="44"/>
  <c r="BL183" i="44"/>
  <c r="AI193" i="44"/>
  <c r="AE194" i="44"/>
  <c r="Y199" i="44"/>
  <c r="BB205" i="44"/>
  <c r="F207" i="44"/>
  <c r="A197" i="44"/>
  <c r="AH160" i="44"/>
  <c r="BF166" i="44"/>
  <c r="P168" i="44"/>
  <c r="AY169" i="44"/>
  <c r="BJ170" i="44"/>
  <c r="F172" i="44"/>
  <c r="AZ176" i="44"/>
  <c r="AL181" i="44"/>
  <c r="T182" i="44"/>
  <c r="BH182" i="44"/>
  <c r="AI188" i="44"/>
  <c r="R190" i="44"/>
  <c r="BP191" i="44"/>
  <c r="AV192" i="44"/>
  <c r="AQ193" i="44"/>
  <c r="AP195" i="44"/>
  <c r="Z197" i="44"/>
  <c r="N198" i="44"/>
  <c r="BJ198" i="44"/>
  <c r="AG199" i="44"/>
  <c r="BA200" i="44"/>
  <c r="T202" i="44"/>
  <c r="G203" i="44"/>
  <c r="AM203" i="44"/>
  <c r="AP204" i="44"/>
  <c r="BJ205" i="44"/>
  <c r="BM42" i="46"/>
  <c r="BN166" i="44"/>
  <c r="K169" i="44"/>
  <c r="AX171" i="44"/>
  <c r="BH174" i="44"/>
  <c r="W179" i="44"/>
  <c r="BF180" i="44"/>
  <c r="AA184" i="44"/>
  <c r="AR167" i="44"/>
  <c r="V172" i="44"/>
  <c r="AF175" i="44"/>
  <c r="BP176" i="44"/>
  <c r="AN177" i="44"/>
  <c r="P183" i="44"/>
  <c r="AE185" i="44"/>
  <c r="AT159" i="44"/>
  <c r="D167" i="44"/>
  <c r="AZ167" i="44"/>
  <c r="X168" i="44"/>
  <c r="AG173" i="44"/>
  <c r="T176" i="44"/>
  <c r="AQ178" i="44"/>
  <c r="R180" i="44"/>
  <c r="BN180" i="44"/>
  <c r="BB181" i="44"/>
  <c r="BI186" i="44"/>
  <c r="BM187" i="44"/>
  <c r="AE189" i="44"/>
  <c r="AB191" i="44"/>
  <c r="P192" i="44"/>
  <c r="Z195" i="44"/>
  <c r="BF197" i="44"/>
  <c r="AD198" i="44"/>
  <c r="Q199" i="44"/>
  <c r="BE201" i="44"/>
  <c r="BN206" i="44"/>
  <c r="AD207" i="44"/>
  <c r="BH152" i="46"/>
  <c r="BH152" i="44"/>
  <c r="AV156" i="46"/>
  <c r="AV156" i="44"/>
  <c r="BE157" i="46"/>
  <c r="BE157" i="44"/>
  <c r="BI158" i="46"/>
  <c r="BI158" i="44"/>
  <c r="K160" i="46"/>
  <c r="K160" i="44"/>
  <c r="AC161" i="46"/>
  <c r="AC161" i="44"/>
  <c r="M163" i="46"/>
  <c r="M163" i="44"/>
  <c r="Q164" i="46"/>
  <c r="Q164" i="44"/>
  <c r="AT168" i="46"/>
  <c r="AT168" i="44"/>
  <c r="BE169" i="46"/>
  <c r="BE169" i="44"/>
  <c r="BK173" i="46"/>
  <c r="BK173" i="44"/>
  <c r="AH174" i="46"/>
  <c r="AH174" i="44"/>
  <c r="F175" i="46"/>
  <c r="F175" i="44"/>
  <c r="J176" i="46"/>
  <c r="J176" i="44"/>
  <c r="J182" i="46"/>
  <c r="J182" i="44"/>
  <c r="N183" i="46"/>
  <c r="N183" i="44"/>
  <c r="C184" i="46"/>
  <c r="C184" i="44" s="1"/>
  <c r="A184" i="44"/>
  <c r="C193" i="46"/>
  <c r="C193" i="44" s="1"/>
  <c r="A193" i="44"/>
  <c r="AO193" i="46"/>
  <c r="AO193" i="44"/>
  <c r="BL195" i="46"/>
  <c r="BL195" i="44"/>
  <c r="BC201" i="46"/>
  <c r="BC201" i="44"/>
  <c r="E203" i="46"/>
  <c r="E203" i="44"/>
  <c r="AC203" i="46"/>
  <c r="AC203" i="44"/>
  <c r="BI203" i="46"/>
  <c r="BI203" i="44"/>
  <c r="AF206" i="46"/>
  <c r="AF206" i="44"/>
  <c r="T207" i="46"/>
  <c r="T207" i="44"/>
  <c r="AR207" i="46"/>
  <c r="AR207" i="44"/>
  <c r="BN42" i="46"/>
  <c r="BP145" i="46"/>
  <c r="BP145" i="44"/>
  <c r="Z162" i="46"/>
  <c r="Z162" i="44"/>
  <c r="AO166" i="46"/>
  <c r="AO166" i="44"/>
  <c r="AI167" i="46"/>
  <c r="AI167" i="44"/>
  <c r="BA170" i="46"/>
  <c r="BA170" i="44"/>
  <c r="AE175" i="46"/>
  <c r="AE175" i="44"/>
  <c r="O177" i="46"/>
  <c r="O177" i="44"/>
  <c r="Q180" i="46"/>
  <c r="Q180" i="44"/>
  <c r="W192" i="46"/>
  <c r="W192" i="44"/>
  <c r="BK192" i="46"/>
  <c r="BK192" i="44"/>
  <c r="Y197" i="46"/>
  <c r="Y197" i="44"/>
  <c r="E198" i="46"/>
  <c r="E198" i="44"/>
  <c r="AR200" i="46"/>
  <c r="AR200" i="44"/>
  <c r="X201" i="46"/>
  <c r="X201" i="44"/>
  <c r="AA202" i="46"/>
  <c r="AA202" i="44"/>
  <c r="BJ203" i="46"/>
  <c r="BJ203" i="44"/>
  <c r="AW204" i="46"/>
  <c r="AW204" i="44"/>
  <c r="BE204" i="46"/>
  <c r="BE204" i="44"/>
  <c r="AS205" i="46"/>
  <c r="AS205" i="44"/>
  <c r="BP167" i="46"/>
  <c r="BP167" i="44"/>
  <c r="S169" i="46"/>
  <c r="S169" i="44"/>
  <c r="V170" i="46"/>
  <c r="V170" i="44"/>
  <c r="J171" i="46"/>
  <c r="J171" i="44"/>
  <c r="BF171" i="46"/>
  <c r="BF171" i="44"/>
  <c r="AD172" i="46"/>
  <c r="AD172" i="44"/>
  <c r="I173" i="46"/>
  <c r="I173" i="44"/>
  <c r="AR176" i="46"/>
  <c r="AR176" i="44"/>
  <c r="AA178" i="46"/>
  <c r="AA178" i="44"/>
  <c r="BG178" i="46"/>
  <c r="BG178" i="44"/>
  <c r="AM179" i="46"/>
  <c r="AM179" i="44"/>
  <c r="AX180" i="46"/>
  <c r="AX180" i="44"/>
  <c r="AD181" i="46"/>
  <c r="AD181" i="44"/>
  <c r="AJ182" i="46"/>
  <c r="AJ182" i="44"/>
  <c r="AU185" i="46"/>
  <c r="AU185" i="44"/>
  <c r="M186" i="46"/>
  <c r="M186" i="44"/>
  <c r="BA186" i="46"/>
  <c r="BA186" i="44"/>
  <c r="G189" i="46"/>
  <c r="G189" i="44"/>
  <c r="AU189" i="46"/>
  <c r="AU189" i="44"/>
  <c r="AH190" i="46"/>
  <c r="AH190" i="44"/>
  <c r="AZ191" i="46"/>
  <c r="AZ191" i="44"/>
  <c r="O194" i="46"/>
  <c r="O194" i="44"/>
  <c r="BK194" i="46"/>
  <c r="BK194" i="44"/>
  <c r="BJ196" i="46"/>
  <c r="BJ196" i="44"/>
  <c r="AO199" i="46"/>
  <c r="AO199" i="44"/>
  <c r="E200" i="46"/>
  <c r="E200" i="44"/>
  <c r="AE203" i="46"/>
  <c r="AE203" i="44"/>
  <c r="R204" i="46"/>
  <c r="R204" i="44"/>
  <c r="N205" i="46"/>
  <c r="N205" i="44"/>
  <c r="V205" i="46"/>
  <c r="V205" i="44"/>
  <c r="J206" i="46"/>
  <c r="J206" i="44"/>
  <c r="V207" i="46"/>
  <c r="V207" i="44"/>
  <c r="AT207" i="46"/>
  <c r="AT207" i="44"/>
  <c r="BJ207" i="46"/>
  <c r="BJ207" i="44"/>
  <c r="AO177" i="46"/>
  <c r="AO177" i="44"/>
  <c r="AE198" i="46"/>
  <c r="AE198" i="44"/>
  <c r="BO190" i="46"/>
  <c r="BO190" i="44"/>
  <c r="C169" i="46"/>
  <c r="C169" i="44" s="1"/>
  <c r="AP128" i="44"/>
  <c r="AB152" i="44"/>
  <c r="AF154" i="44"/>
  <c r="H156" i="44"/>
  <c r="AG157" i="44"/>
  <c r="BA158" i="44"/>
  <c r="AS161" i="44"/>
  <c r="AS163" i="44"/>
  <c r="BN164" i="44"/>
  <c r="R166" i="44"/>
  <c r="BM166" i="44"/>
  <c r="AH167" i="44"/>
  <c r="F168" i="44"/>
  <c r="BD168" i="44"/>
  <c r="AI169" i="44"/>
  <c r="D170" i="44"/>
  <c r="H171" i="44"/>
  <c r="AE173" i="44"/>
  <c r="J174" i="44"/>
  <c r="AZ174" i="44"/>
  <c r="Q175" i="44"/>
  <c r="BK175" i="44"/>
  <c r="AQ176" i="44"/>
  <c r="P177" i="44"/>
  <c r="BC177" i="44"/>
  <c r="AO178" i="44"/>
  <c r="O179" i="44"/>
  <c r="BC179" i="44"/>
  <c r="AN180" i="44"/>
  <c r="N181" i="44"/>
  <c r="K182" i="44"/>
  <c r="AS182" i="44"/>
  <c r="X183" i="44"/>
  <c r="AI184" i="44"/>
  <c r="AC185" i="44"/>
  <c r="BQ185" i="44"/>
  <c r="AQ186" i="44"/>
  <c r="Y187" i="44"/>
  <c r="AA188" i="44"/>
  <c r="BB189" i="44"/>
  <c r="AP190" i="44"/>
  <c r="U191" i="44"/>
  <c r="F192" i="44"/>
  <c r="AT192" i="44"/>
  <c r="AA193" i="44"/>
  <c r="G194" i="44"/>
  <c r="N196" i="44"/>
  <c r="BQ196" i="44"/>
  <c r="AX197" i="44"/>
  <c r="V198" i="44"/>
  <c r="BP198" i="44"/>
  <c r="AE199" i="44"/>
  <c r="AS200" i="44"/>
  <c r="AG201" i="44"/>
  <c r="J202" i="44"/>
  <c r="BM206" i="44"/>
  <c r="E83" i="44"/>
  <c r="BJ146" i="44"/>
  <c r="AF133" i="44"/>
  <c r="AW147" i="44"/>
  <c r="AG149" i="44"/>
  <c r="D152" i="44"/>
  <c r="AR153" i="44"/>
  <c r="AN156" i="44"/>
  <c r="AD90" i="44"/>
  <c r="E118" i="44"/>
  <c r="Q148" i="44"/>
  <c r="R168" i="44"/>
  <c r="AY173" i="44"/>
  <c r="E193" i="44"/>
  <c r="BH195" i="44"/>
  <c r="G200" i="44"/>
  <c r="AT202" i="44"/>
  <c r="H207" i="44"/>
  <c r="BQ140" i="44"/>
  <c r="BE146" i="44"/>
  <c r="BM150" i="44"/>
  <c r="AV152" i="44"/>
  <c r="BP156" i="44"/>
  <c r="S159" i="44"/>
  <c r="AK162" i="44"/>
  <c r="BI164" i="44"/>
  <c r="AX168" i="44"/>
  <c r="P170" i="44"/>
  <c r="V174" i="44"/>
  <c r="BL181" i="44"/>
  <c r="AI187" i="44"/>
  <c r="I194" i="44"/>
  <c r="BK200" i="44"/>
  <c r="BH206" i="44"/>
  <c r="BL207" i="44"/>
  <c r="A168" i="44"/>
  <c r="AR142" i="44"/>
  <c r="BD153" i="44"/>
  <c r="I161" i="44"/>
  <c r="D171" i="44"/>
  <c r="J177" i="44"/>
  <c r="AD182" i="44"/>
  <c r="V191" i="44"/>
  <c r="AJ195" i="44"/>
  <c r="AN196" i="44"/>
  <c r="V202" i="44"/>
  <c r="T204" i="44"/>
  <c r="AR204" i="44"/>
  <c r="AF207" i="44"/>
  <c r="L133" i="44"/>
  <c r="S144" i="44"/>
  <c r="BA157" i="44"/>
  <c r="Q163" i="44"/>
  <c r="BN175" i="44"/>
  <c r="AO179" i="44"/>
  <c r="BB191" i="44"/>
  <c r="AS193" i="44"/>
  <c r="BG201" i="44"/>
  <c r="AG203" i="44"/>
  <c r="BD205" i="44"/>
  <c r="A203" i="44"/>
  <c r="C183" i="46"/>
  <c r="C183" i="44" s="1"/>
  <c r="BB119" i="44"/>
  <c r="H141" i="44"/>
  <c r="AY144" i="44"/>
  <c r="H155" i="44"/>
  <c r="M157" i="44"/>
  <c r="W160" i="44"/>
  <c r="BE161" i="44"/>
  <c r="M164" i="44"/>
  <c r="AW165" i="44"/>
  <c r="AH175" i="44"/>
  <c r="M193" i="44"/>
  <c r="D197" i="44"/>
  <c r="BL198" i="44"/>
  <c r="Q203" i="44"/>
  <c r="BP204" i="44"/>
  <c r="AZ121" i="44"/>
  <c r="P141" i="44"/>
  <c r="G143" i="44"/>
  <c r="E147" i="44"/>
  <c r="BQ149" i="44"/>
  <c r="D151" i="44"/>
  <c r="BL152" i="44"/>
  <c r="D154" i="44"/>
  <c r="P155" i="44"/>
  <c r="T156" i="44"/>
  <c r="BI157" i="44"/>
  <c r="BE158" i="44"/>
  <c r="AI159" i="44"/>
  <c r="AE160" i="44"/>
  <c r="Y161" i="44"/>
  <c r="AG163" i="44"/>
  <c r="AV172" i="44"/>
  <c r="AA173" i="44"/>
  <c r="AS178" i="44"/>
  <c r="AH183" i="44"/>
  <c r="BQ184" i="44"/>
  <c r="AM186" i="44"/>
  <c r="AY187" i="44"/>
  <c r="AO189" i="44"/>
  <c r="BJ191" i="44"/>
  <c r="BF192" i="44"/>
  <c r="Q194" i="44"/>
  <c r="AW194" i="44"/>
  <c r="BP195" i="44"/>
  <c r="AV196" i="44"/>
  <c r="L197" i="44"/>
  <c r="AR197" i="44"/>
  <c r="AA199" i="44"/>
  <c r="AY199" i="44"/>
  <c r="K201" i="44"/>
  <c r="BO201" i="44"/>
  <c r="BM203" i="44"/>
  <c r="H205" i="44"/>
  <c r="BL205" i="44"/>
  <c r="AJ206" i="44"/>
  <c r="P207" i="44"/>
  <c r="AB142" i="44"/>
  <c r="AJ171" i="44"/>
  <c r="S173" i="44"/>
  <c r="J175" i="44"/>
  <c r="AG185" i="44"/>
  <c r="AO194" i="44"/>
  <c r="AH125" i="44"/>
  <c r="AF141" i="44"/>
  <c r="O143" i="44"/>
  <c r="W145" i="44"/>
  <c r="M147" i="44"/>
  <c r="AG148" i="44"/>
  <c r="I150" i="44"/>
  <c r="AB151" i="44"/>
  <c r="P153" i="44"/>
  <c r="U157" i="44"/>
  <c r="BI162" i="44"/>
  <c r="U164" i="44"/>
  <c r="L166" i="44"/>
  <c r="AZ166" i="44"/>
  <c r="AL167" i="44"/>
  <c r="Z168" i="44"/>
  <c r="BJ174" i="44"/>
  <c r="BH180" i="44"/>
  <c r="AC184" i="44"/>
  <c r="Z192" i="44"/>
  <c r="BD196" i="44"/>
  <c r="H198" i="44"/>
  <c r="O200" i="44"/>
  <c r="F202" i="44"/>
  <c r="BJ202" i="44"/>
  <c r="AO203" i="44"/>
  <c r="AZ206" i="44"/>
  <c r="BD207" i="44"/>
  <c r="AV141" i="44"/>
  <c r="AO148" i="44"/>
  <c r="X153" i="44"/>
  <c r="AN155" i="44"/>
  <c r="BD170" i="44"/>
  <c r="R175" i="44"/>
  <c r="AX183" i="44"/>
  <c r="BI193" i="44"/>
  <c r="T195" i="44"/>
  <c r="BI138" i="44"/>
  <c r="W143" i="44"/>
  <c r="AF152" i="44"/>
  <c r="BM158" i="44"/>
  <c r="AM160" i="44"/>
  <c r="Q165" i="44"/>
  <c r="AF170" i="44"/>
  <c r="AZ171" i="44"/>
  <c r="AP177" i="44"/>
  <c r="Y179" i="44"/>
  <c r="AN181" i="44"/>
  <c r="AW185" i="44"/>
  <c r="AU186" i="44"/>
  <c r="AS188" i="44"/>
  <c r="AW189" i="44"/>
  <c r="AL191" i="44"/>
  <c r="AH192" i="44"/>
  <c r="Y194" i="44"/>
  <c r="AR195" i="44"/>
  <c r="U140" i="44"/>
  <c r="BL141" i="44"/>
  <c r="AE143" i="44"/>
  <c r="BM148" i="44"/>
  <c r="Y150" i="44"/>
  <c r="AR151" i="44"/>
  <c r="BD155" i="44"/>
  <c r="AO161" i="44"/>
  <c r="AS164" i="44"/>
  <c r="AT167" i="44"/>
  <c r="J168" i="44"/>
  <c r="H170" i="44"/>
  <c r="AL174" i="44"/>
  <c r="Z177" i="44"/>
  <c r="AC178" i="44"/>
  <c r="J183" i="44"/>
  <c r="S187" i="44"/>
  <c r="F191" i="44"/>
  <c r="AZ197" i="44"/>
  <c r="AV198" i="44"/>
  <c r="AI199" i="44"/>
  <c r="BC200" i="44"/>
  <c r="AA201" i="44"/>
  <c r="AY201" i="44"/>
  <c r="AL202" i="44"/>
  <c r="X207" i="44"/>
  <c r="AY73" i="44"/>
  <c r="M148" i="46"/>
  <c r="M148" i="44"/>
  <c r="AC150" i="46"/>
  <c r="AC150" i="44"/>
  <c r="T155" i="46"/>
  <c r="T155" i="44"/>
  <c r="U161" i="46"/>
  <c r="U161" i="44"/>
  <c r="AO162" i="46"/>
  <c r="AO162" i="44"/>
  <c r="BQ163" i="46"/>
  <c r="BQ163" i="44"/>
  <c r="AW164" i="46"/>
  <c r="AW164" i="44"/>
  <c r="BH172" i="46"/>
  <c r="BH172" i="44"/>
  <c r="BN174" i="46"/>
  <c r="BN174" i="44"/>
  <c r="F177" i="46"/>
  <c r="F177" i="44"/>
  <c r="Q178" i="46"/>
  <c r="Q178" i="44"/>
  <c r="BQ179" i="46"/>
  <c r="BQ179" i="44"/>
  <c r="H180" i="46"/>
  <c r="H180" i="44"/>
  <c r="AB181" i="46"/>
  <c r="AB181" i="44"/>
  <c r="BH181" i="46"/>
  <c r="BH181" i="44"/>
  <c r="Y184" i="46"/>
  <c r="Y184" i="44"/>
  <c r="BE184" i="46"/>
  <c r="BE184" i="44"/>
  <c r="AO188" i="46"/>
  <c r="AO188" i="44"/>
  <c r="E189" i="46"/>
  <c r="E189" i="44"/>
  <c r="BI189" i="46"/>
  <c r="BI189" i="44"/>
  <c r="R191" i="46"/>
  <c r="R191" i="44"/>
  <c r="AP191" i="46"/>
  <c r="AP191" i="44"/>
  <c r="AD192" i="46"/>
  <c r="AD192" i="44"/>
  <c r="I193" i="46"/>
  <c r="I193" i="44"/>
  <c r="AR196" i="46"/>
  <c r="AR196" i="44"/>
  <c r="BL197" i="46"/>
  <c r="BL197" i="44"/>
  <c r="T198" i="46"/>
  <c r="T198" i="44"/>
  <c r="AZ198" i="46"/>
  <c r="AZ198" i="44"/>
  <c r="AY200" i="46"/>
  <c r="AY200" i="44"/>
  <c r="O201" i="46"/>
  <c r="O201" i="44"/>
  <c r="M203" i="46"/>
  <c r="M203" i="44"/>
  <c r="T205" i="46"/>
  <c r="T205" i="44"/>
  <c r="BP205" i="46"/>
  <c r="BP205" i="44"/>
  <c r="BL206" i="46"/>
  <c r="BL206" i="44"/>
  <c r="AZ207" i="46"/>
  <c r="AZ207" i="44"/>
  <c r="A136" i="27"/>
  <c r="C138" i="46"/>
  <c r="C138" i="44" s="1"/>
  <c r="AC153" i="46"/>
  <c r="AC153" i="44"/>
  <c r="Y154" i="46"/>
  <c r="Y154" i="44"/>
  <c r="AA167" i="46"/>
  <c r="AA167" i="44"/>
  <c r="AH169" i="46"/>
  <c r="AH169" i="44"/>
  <c r="U172" i="46"/>
  <c r="U172" i="44"/>
  <c r="X173" i="46"/>
  <c r="X173" i="44"/>
  <c r="AV173" i="46"/>
  <c r="AV173" i="44"/>
  <c r="K174" i="46"/>
  <c r="K174" i="44"/>
  <c r="AM175" i="46"/>
  <c r="AM175" i="44"/>
  <c r="AI176" i="46"/>
  <c r="AI176" i="44"/>
  <c r="AU177" i="46"/>
  <c r="AU177" i="44"/>
  <c r="F179" i="46"/>
  <c r="F179" i="44"/>
  <c r="AG180" i="46"/>
  <c r="AG180" i="44"/>
  <c r="BM180" i="46"/>
  <c r="BM180" i="44"/>
  <c r="AC181" i="46"/>
  <c r="AC181" i="44"/>
  <c r="AQ182" i="46"/>
  <c r="AQ182" i="44"/>
  <c r="AM183" i="46"/>
  <c r="AM183" i="44"/>
  <c r="BF184" i="46"/>
  <c r="BF184" i="44"/>
  <c r="AD185" i="46"/>
  <c r="AD185" i="44"/>
  <c r="X187" i="46"/>
  <c r="X187" i="44"/>
  <c r="J188" i="46"/>
  <c r="J188" i="44"/>
  <c r="AP188" i="46"/>
  <c r="AP188" i="44"/>
  <c r="AD189" i="46"/>
  <c r="AD189" i="44"/>
  <c r="AW190" i="46"/>
  <c r="AW190" i="44"/>
  <c r="BC192" i="46"/>
  <c r="BC192" i="44"/>
  <c r="J193" i="46"/>
  <c r="J193" i="44"/>
  <c r="F194" i="46"/>
  <c r="F194" i="44"/>
  <c r="AL194" i="46"/>
  <c r="AL194" i="44"/>
  <c r="BJ194" i="46"/>
  <c r="BJ194" i="44"/>
  <c r="E196" i="46"/>
  <c r="E196" i="44"/>
  <c r="M196" i="46"/>
  <c r="M196" i="44"/>
  <c r="AG197" i="46"/>
  <c r="AG197" i="44"/>
  <c r="AO197" i="46"/>
  <c r="AO197" i="44"/>
  <c r="AF199" i="46"/>
  <c r="AF199" i="44"/>
  <c r="AN201" i="46"/>
  <c r="AN201" i="44"/>
  <c r="S202" i="46"/>
  <c r="S202" i="44"/>
  <c r="BB203" i="46"/>
  <c r="BB203" i="44"/>
  <c r="AG204" i="46"/>
  <c r="AG204" i="44"/>
  <c r="AW206" i="46"/>
  <c r="AW206" i="44"/>
  <c r="BF129" i="44"/>
  <c r="BP129" i="44"/>
  <c r="AO138" i="44"/>
  <c r="AD148" i="44"/>
  <c r="BE180" i="44"/>
  <c r="U181" i="44"/>
  <c r="AY182" i="44"/>
  <c r="H168" i="44"/>
  <c r="AF168" i="44"/>
  <c r="BL168" i="44"/>
  <c r="BG169" i="44"/>
  <c r="N170" i="44"/>
  <c r="AL170" i="44"/>
  <c r="Z171" i="44"/>
  <c r="Y173" i="44"/>
  <c r="AW173" i="44"/>
  <c r="L174" i="44"/>
  <c r="BP174" i="44"/>
  <c r="AN175" i="44"/>
  <c r="D176" i="44"/>
  <c r="AV177" i="44"/>
  <c r="S178" i="44"/>
  <c r="G179" i="44"/>
  <c r="W133" i="46"/>
  <c r="W133" i="44"/>
  <c r="AE133" i="46"/>
  <c r="AE133" i="44"/>
  <c r="R145" i="46"/>
  <c r="R145" i="44"/>
  <c r="BP161" i="46"/>
  <c r="BP161" i="44"/>
  <c r="AU171" i="46"/>
  <c r="AU171" i="44"/>
  <c r="AG176" i="46"/>
  <c r="AG176" i="44"/>
  <c r="AQ89" i="46"/>
  <c r="AQ89" i="44"/>
  <c r="AJ132" i="46"/>
  <c r="AJ132" i="44"/>
  <c r="F135" i="46"/>
  <c r="F135" i="44"/>
  <c r="BM136" i="46"/>
  <c r="BM136" i="44"/>
  <c r="AC137" i="46"/>
  <c r="AC137" i="44"/>
  <c r="AV142" i="46"/>
  <c r="AV142" i="44"/>
  <c r="AI143" i="46"/>
  <c r="AI143" i="44"/>
  <c r="AQ143" i="46"/>
  <c r="AQ143" i="44"/>
  <c r="G144" i="46"/>
  <c r="G144" i="44"/>
  <c r="K145" i="46"/>
  <c r="K145" i="44"/>
  <c r="AK146" i="46"/>
  <c r="AK146" i="44"/>
  <c r="BA146" i="46"/>
  <c r="BA146" i="44"/>
  <c r="BM147" i="46"/>
  <c r="BM147" i="44"/>
  <c r="AO149" i="46"/>
  <c r="AO149" i="44"/>
  <c r="E150" i="46"/>
  <c r="E150" i="44"/>
  <c r="AK150" i="46"/>
  <c r="AK150" i="44"/>
  <c r="AV151" i="46"/>
  <c r="AV151" i="44"/>
  <c r="BD151" i="46"/>
  <c r="BD151" i="44"/>
  <c r="T152" i="46"/>
  <c r="T152" i="44"/>
  <c r="AJ152" i="46"/>
  <c r="AJ152" i="44"/>
  <c r="AB153" i="46"/>
  <c r="AB153" i="44"/>
  <c r="BH153" i="46"/>
  <c r="BH153" i="44"/>
  <c r="P154" i="46"/>
  <c r="P154" i="44"/>
  <c r="BD154" i="46"/>
  <c r="BD154" i="44"/>
  <c r="D155" i="46"/>
  <c r="D155" i="44"/>
  <c r="AZ155" i="46"/>
  <c r="AZ155" i="44"/>
  <c r="X156" i="46"/>
  <c r="X156" i="44"/>
  <c r="F139" i="46"/>
  <c r="F139" i="44"/>
  <c r="BN140" i="46"/>
  <c r="BN140" i="44"/>
  <c r="BL144" i="46"/>
  <c r="BL144" i="44"/>
  <c r="F148" i="46"/>
  <c r="F148" i="44"/>
  <c r="AT148" i="46"/>
  <c r="AT148" i="44"/>
  <c r="A147" i="27"/>
  <c r="C149" i="46"/>
  <c r="C149" i="44" s="1"/>
  <c r="BN149" i="46"/>
  <c r="BN149" i="44"/>
  <c r="BA152" i="46"/>
  <c r="BA152" i="44"/>
  <c r="AS153" i="46"/>
  <c r="AS153" i="44"/>
  <c r="BM154" i="46"/>
  <c r="BM154" i="44"/>
  <c r="AK155" i="46"/>
  <c r="AK155" i="44"/>
  <c r="BA155" i="46"/>
  <c r="BA155" i="44"/>
  <c r="Q156" i="46"/>
  <c r="Q156" i="44"/>
  <c r="AH157" i="46"/>
  <c r="AH157" i="44"/>
  <c r="BJ158" i="46"/>
  <c r="BJ158" i="44"/>
  <c r="X159" i="46"/>
  <c r="X159" i="44"/>
  <c r="AN159" i="46"/>
  <c r="AN159" i="44"/>
  <c r="BL159" i="46"/>
  <c r="BL159" i="44"/>
  <c r="BP160" i="46"/>
  <c r="BP160" i="44"/>
  <c r="AD161" i="46"/>
  <c r="AD161" i="44"/>
  <c r="BJ161" i="46"/>
  <c r="BJ161" i="44"/>
  <c r="J162" i="46"/>
  <c r="J162" i="44"/>
  <c r="AX162" i="46"/>
  <c r="AX162" i="44"/>
  <c r="N163" i="46"/>
  <c r="N163" i="44"/>
  <c r="BB163" i="46"/>
  <c r="BB163" i="44"/>
  <c r="AP164" i="46"/>
  <c r="AP164" i="44"/>
  <c r="F165" i="46"/>
  <c r="F165" i="44"/>
  <c r="AT165" i="46"/>
  <c r="AT165" i="44"/>
  <c r="BB165" i="46"/>
  <c r="BB165" i="44"/>
  <c r="BJ165" i="46"/>
  <c r="BJ165" i="44"/>
  <c r="I166" i="46"/>
  <c r="I166" i="44"/>
  <c r="Q166" i="46"/>
  <c r="Q166" i="44"/>
  <c r="Y166" i="46"/>
  <c r="Y166" i="44"/>
  <c r="AG166" i="46"/>
  <c r="AG166" i="44"/>
  <c r="BE166" i="46"/>
  <c r="BE166" i="44"/>
  <c r="AY167" i="46"/>
  <c r="AY167" i="44"/>
  <c r="Z169" i="46"/>
  <c r="Z169" i="44"/>
  <c r="I91" i="44"/>
  <c r="J136" i="44"/>
  <c r="AO84" i="46"/>
  <c r="AO84" i="44"/>
  <c r="BE84" i="46"/>
  <c r="BE84" i="44"/>
  <c r="AW126" i="46"/>
  <c r="AW126" i="44"/>
  <c r="Q91" i="44"/>
  <c r="BB97" i="44"/>
  <c r="BE123" i="44"/>
  <c r="BE136" i="44"/>
  <c r="AO142" i="44"/>
  <c r="AQ124" i="44"/>
  <c r="AP131" i="44"/>
  <c r="AT137" i="44"/>
  <c r="X144" i="44"/>
  <c r="AD146" i="44"/>
  <c r="AM206" i="46"/>
  <c r="AM206" i="44"/>
  <c r="I157" i="46"/>
  <c r="I157" i="44"/>
  <c r="E158" i="46"/>
  <c r="E158" i="44"/>
  <c r="M161" i="46"/>
  <c r="M161" i="44"/>
  <c r="E165" i="46"/>
  <c r="E165" i="44"/>
  <c r="AD168" i="46"/>
  <c r="AD168" i="44"/>
  <c r="AR170" i="46"/>
  <c r="AR170" i="44"/>
  <c r="P171" i="46"/>
  <c r="P171" i="44"/>
  <c r="AZ172" i="46"/>
  <c r="AZ172" i="44"/>
  <c r="O173" i="46"/>
  <c r="O173" i="44"/>
  <c r="R174" i="46"/>
  <c r="R174" i="44"/>
  <c r="AP174" i="46"/>
  <c r="AP174" i="44"/>
  <c r="AW178" i="46"/>
  <c r="AW178" i="44"/>
  <c r="E179" i="46"/>
  <c r="E179" i="44"/>
  <c r="AV180" i="46"/>
  <c r="AV180" i="44"/>
  <c r="D181" i="46"/>
  <c r="D181" i="44"/>
  <c r="AD183" i="46"/>
  <c r="AD183" i="44"/>
  <c r="BJ183" i="46"/>
  <c r="BJ183" i="44"/>
  <c r="Y188" i="46"/>
  <c r="Y188" i="44"/>
  <c r="BQ189" i="46"/>
  <c r="BQ189" i="44"/>
  <c r="Z191" i="46"/>
  <c r="Z191" i="44"/>
  <c r="AX191" i="46"/>
  <c r="AX191" i="44"/>
  <c r="E170" i="46"/>
  <c r="E170" i="44"/>
  <c r="AO171" i="46"/>
  <c r="AO171" i="44"/>
  <c r="AC172" i="46"/>
  <c r="AC172" i="44"/>
  <c r="BG176" i="46"/>
  <c r="BG176" i="44"/>
  <c r="AM177" i="46"/>
  <c r="AM177" i="44"/>
  <c r="AD179" i="46"/>
  <c r="AD179" i="44"/>
  <c r="BB179" i="46"/>
  <c r="BB179" i="44"/>
  <c r="Y180" i="46"/>
  <c r="Y180" i="44"/>
  <c r="AZ186" i="46"/>
  <c r="AZ186" i="44"/>
  <c r="P187" i="46"/>
  <c r="P187" i="44"/>
  <c r="AV187" i="46"/>
  <c r="AV187" i="44"/>
  <c r="N189" i="46"/>
  <c r="N189" i="44"/>
  <c r="AT194" i="46"/>
  <c r="AT194" i="44"/>
  <c r="I197" i="46"/>
  <c r="I197" i="44"/>
  <c r="AK198" i="46"/>
  <c r="AK198" i="44"/>
  <c r="BI198" i="46"/>
  <c r="BI198" i="44"/>
  <c r="AN199" i="46"/>
  <c r="AN199" i="44"/>
  <c r="BL199" i="46"/>
  <c r="BL199" i="44"/>
  <c r="T200" i="46"/>
  <c r="T200" i="44"/>
  <c r="H201" i="46"/>
  <c r="H201" i="44"/>
  <c r="BD201" i="46"/>
  <c r="BD201" i="44"/>
  <c r="AI202" i="46"/>
  <c r="AI202" i="44"/>
  <c r="AP169" i="44"/>
  <c r="U170" i="44"/>
  <c r="AO157" i="44"/>
  <c r="AC158" i="44"/>
  <c r="AS170" i="44"/>
  <c r="Y171" i="44"/>
  <c r="AW171" i="44"/>
  <c r="AK172" i="44"/>
  <c r="A195" i="44"/>
  <c r="Q157" i="44"/>
  <c r="AW157" i="44"/>
  <c r="BQ158" i="44"/>
  <c r="AA160" i="44"/>
  <c r="E161" i="44"/>
  <c r="BQ161" i="44"/>
  <c r="BI163" i="44"/>
  <c r="R167" i="44"/>
  <c r="AP167" i="44"/>
  <c r="BB168" i="44"/>
  <c r="BP170" i="44"/>
  <c r="AS172" i="44"/>
  <c r="H173" i="44"/>
  <c r="AF173" i="44"/>
  <c r="BD173" i="44"/>
  <c r="AT175" i="44"/>
  <c r="W177" i="44"/>
  <c r="I178" i="44"/>
  <c r="AH178" i="44"/>
  <c r="BF178" i="44"/>
  <c r="BQ181" i="44"/>
  <c r="AX182" i="44"/>
  <c r="F183" i="44"/>
  <c r="AT183" i="44"/>
  <c r="Q184" i="44"/>
  <c r="AW184" i="44"/>
  <c r="N185" i="44"/>
  <c r="K186" i="44"/>
  <c r="G187" i="44"/>
  <c r="AS189" i="44"/>
  <c r="P190" i="44"/>
  <c r="AU190" i="44"/>
  <c r="K191" i="44"/>
  <c r="AI191" i="44"/>
  <c r="BG191" i="44"/>
  <c r="O192" i="44"/>
  <c r="R193" i="44"/>
  <c r="N194" i="44"/>
  <c r="BA198" i="44"/>
  <c r="BB192" i="44"/>
  <c r="BM193" i="44"/>
  <c r="H195" i="44"/>
  <c r="AZ196" i="44"/>
  <c r="AF197" i="44"/>
  <c r="L198" i="44"/>
  <c r="I206" i="44"/>
  <c r="Y206" i="44"/>
  <c r="AH159" i="44"/>
  <c r="BA174" i="44"/>
  <c r="BA176" i="44"/>
  <c r="Q183" i="44"/>
  <c r="E191" i="44"/>
  <c r="AG192" i="44"/>
  <c r="J199" i="44"/>
  <c r="AY206" i="44"/>
  <c r="P158" i="44"/>
  <c r="K166" i="44"/>
  <c r="BE175" i="44"/>
  <c r="AR178" i="44"/>
  <c r="AC182" i="44"/>
  <c r="L188" i="44"/>
  <c r="AW192" i="44"/>
  <c r="P194" i="44"/>
  <c r="P203" i="44"/>
  <c r="A187" i="44"/>
  <c r="A201" i="44"/>
  <c r="AJ138" i="44"/>
  <c r="AF148" i="44"/>
  <c r="BC152" i="44"/>
  <c r="BK153" i="44"/>
  <c r="BO156" i="44"/>
  <c r="J159" i="44"/>
  <c r="AD160" i="44"/>
  <c r="AB162" i="44"/>
  <c r="AS167" i="44"/>
  <c r="AO168" i="44"/>
  <c r="BM168" i="44"/>
  <c r="BH169" i="44"/>
  <c r="W170" i="44"/>
  <c r="AM170" i="44"/>
  <c r="AE172" i="44"/>
  <c r="BN173" i="44"/>
  <c r="AK174" i="44"/>
  <c r="M176" i="44"/>
  <c r="AK176" i="44"/>
  <c r="D178" i="44"/>
  <c r="BH178" i="44"/>
  <c r="AF179" i="44"/>
  <c r="G181" i="44"/>
  <c r="BM183" i="44"/>
  <c r="P185" i="44"/>
  <c r="AX187" i="44"/>
  <c r="BH188" i="44"/>
  <c r="AN189" i="44"/>
  <c r="AS191" i="44"/>
  <c r="D193" i="44"/>
  <c r="T193" i="44"/>
  <c r="AE196" i="44"/>
  <c r="BC196" i="44"/>
  <c r="AM198" i="44"/>
  <c r="AP199" i="44"/>
  <c r="AD200" i="44"/>
  <c r="M202" i="44"/>
  <c r="AS202" i="44"/>
  <c r="BD203" i="44"/>
  <c r="AQ204" i="44"/>
  <c r="O205" i="44"/>
  <c r="AE205" i="44"/>
  <c r="BC205" i="44"/>
  <c r="S206" i="44"/>
  <c r="G207" i="44"/>
  <c r="AM207" i="44"/>
  <c r="AV158" i="44"/>
  <c r="AC167" i="44"/>
  <c r="AU172" i="44"/>
  <c r="AF189" i="44"/>
  <c r="BF199" i="44"/>
  <c r="BF201" i="44"/>
  <c r="X158" i="44"/>
  <c r="BH162" i="44"/>
  <c r="X165" i="44"/>
  <c r="AI166" i="44"/>
  <c r="AB169" i="44"/>
  <c r="AR169" i="44"/>
  <c r="BC170" i="44"/>
  <c r="U174" i="44"/>
  <c r="Y175" i="44"/>
  <c r="AO175" i="44"/>
  <c r="BI176" i="44"/>
  <c r="AE181" i="44"/>
  <c r="BQ182" i="44"/>
  <c r="AW183" i="44"/>
  <c r="AN185" i="44"/>
  <c r="BL185" i="44"/>
  <c r="Z187" i="44"/>
  <c r="AA190" i="44"/>
  <c r="Q192" i="44"/>
  <c r="G196" i="44"/>
  <c r="N200" i="44"/>
  <c r="BB200" i="44"/>
  <c r="J201" i="44"/>
  <c r="AC202" i="44"/>
  <c r="K204" i="44"/>
  <c r="AQ206" i="44"/>
  <c r="BC207" i="44"/>
  <c r="G170" i="44"/>
  <c r="AB184" i="44"/>
  <c r="Z199" i="44"/>
  <c r="Z201" i="44"/>
  <c r="BK207" i="44"/>
  <c r="BF112" i="44"/>
  <c r="AI133" i="44"/>
  <c r="AN148" i="44"/>
  <c r="S151" i="44"/>
  <c r="BK152" i="44"/>
  <c r="AU153" i="44"/>
  <c r="BK155" i="44"/>
  <c r="D157" i="44"/>
  <c r="AP159" i="44"/>
  <c r="N160" i="44"/>
  <c r="X163" i="44"/>
  <c r="BD165" i="44"/>
  <c r="BG166" i="44"/>
  <c r="M167" i="44"/>
  <c r="E174" i="44"/>
  <c r="BI174" i="44"/>
  <c r="I175" i="44"/>
  <c r="BM175" i="44"/>
  <c r="P179" i="44"/>
  <c r="BD179" i="44"/>
  <c r="BG180" i="44"/>
  <c r="BK181" i="44"/>
  <c r="M182" i="44"/>
  <c r="BA182" i="44"/>
  <c r="Y183" i="44"/>
  <c r="X185" i="44"/>
  <c r="T188" i="44"/>
  <c r="BP188" i="44"/>
  <c r="M191" i="44"/>
  <c r="AB193" i="44"/>
  <c r="AZ193" i="44"/>
  <c r="X194" i="44"/>
  <c r="BL194" i="44"/>
  <c r="S195" i="44"/>
  <c r="BG195" i="44"/>
  <c r="AM196" i="44"/>
  <c r="K197" i="44"/>
  <c r="AA197" i="44"/>
  <c r="R199" i="44"/>
  <c r="AX201" i="44"/>
  <c r="BN201" i="44"/>
  <c r="AN203" i="44"/>
  <c r="AA204" i="44"/>
  <c r="AI206" i="44"/>
  <c r="AT129" i="44"/>
  <c r="AZ157" i="44"/>
  <c r="BJ160" i="44"/>
  <c r="I177" i="44"/>
  <c r="H179" i="44"/>
  <c r="S190" i="44"/>
  <c r="AR193" i="44"/>
  <c r="BD194" i="44"/>
  <c r="AQ197" i="44"/>
  <c r="BC198" i="44"/>
  <c r="W207" i="44"/>
  <c r="AQ133" i="44"/>
  <c r="BP138" i="44"/>
  <c r="AR147" i="44"/>
  <c r="P148" i="44"/>
  <c r="AF158" i="44"/>
  <c r="R159" i="44"/>
  <c r="I168" i="44"/>
  <c r="AZ169" i="44"/>
  <c r="BP169" i="44"/>
  <c r="AE170" i="44"/>
  <c r="O172" i="44"/>
  <c r="BC172" i="44"/>
  <c r="R173" i="44"/>
  <c r="AS176" i="44"/>
  <c r="Q177" i="44"/>
  <c r="AG177" i="44"/>
  <c r="AJ178" i="44"/>
  <c r="BP178" i="44"/>
  <c r="S180" i="44"/>
  <c r="AQ180" i="44"/>
  <c r="I183" i="44"/>
  <c r="L184" i="44"/>
  <c r="BP184" i="44"/>
  <c r="AV185" i="44"/>
  <c r="BB186" i="44"/>
  <c r="AH187" i="44"/>
  <c r="X189" i="44"/>
  <c r="K190" i="44"/>
  <c r="BG190" i="44"/>
  <c r="BQ191" i="44"/>
  <c r="AO192" i="44"/>
  <c r="AV194" i="44"/>
  <c r="AY197" i="44"/>
  <c r="G198" i="44"/>
  <c r="W198" i="44"/>
  <c r="AU198" i="44"/>
  <c r="BN199" i="44"/>
  <c r="AL200" i="44"/>
  <c r="AH201" i="44"/>
  <c r="BA202" i="44"/>
  <c r="H203" i="44"/>
  <c r="AY204" i="44"/>
  <c r="W205" i="44"/>
  <c r="AM205" i="44"/>
  <c r="BK205" i="44"/>
  <c r="K206" i="44"/>
  <c r="BO206" i="44"/>
  <c r="O207" i="44"/>
  <c r="AZ162" i="44"/>
  <c r="K180" i="44"/>
  <c r="AY195" i="44"/>
  <c r="BG126" i="44"/>
  <c r="M134" i="44"/>
  <c r="S154" i="44"/>
  <c r="BO154" i="44"/>
  <c r="AQ156" i="44"/>
  <c r="BP157" i="44"/>
  <c r="BL158" i="44"/>
  <c r="BP162" i="44"/>
  <c r="BL163" i="44"/>
  <c r="AF165" i="44"/>
  <c r="BL165" i="44"/>
  <c r="S166" i="44"/>
  <c r="AQ166" i="44"/>
  <c r="AK167" i="44"/>
  <c r="L169" i="44"/>
  <c r="O170" i="44"/>
  <c r="BK170" i="44"/>
  <c r="AM172" i="44"/>
  <c r="AH173" i="44"/>
  <c r="AS174" i="44"/>
  <c r="BE177" i="44"/>
  <c r="AZ178" i="44"/>
  <c r="X179" i="44"/>
  <c r="BL179" i="44"/>
  <c r="AM181" i="44"/>
  <c r="AG183" i="44"/>
  <c r="BE183" i="44"/>
  <c r="AR184" i="44"/>
  <c r="AL186" i="44"/>
  <c r="AK191" i="44"/>
  <c r="Y192" i="44"/>
  <c r="AJ193" i="44"/>
  <c r="AQ195" i="44"/>
  <c r="O196" i="44"/>
  <c r="BK196" i="44"/>
  <c r="AH199" i="44"/>
  <c r="AX199" i="44"/>
  <c r="E202" i="44"/>
  <c r="AK202" i="44"/>
  <c r="G205" i="44"/>
  <c r="AE207" i="44"/>
  <c r="U134" i="44"/>
  <c r="BP136" i="44"/>
  <c r="BD139" i="44"/>
  <c r="AZ147" i="44"/>
  <c r="BL148" i="44"/>
  <c r="BP149" i="44"/>
  <c r="AI151" i="44"/>
  <c r="G152" i="44"/>
  <c r="AU155" i="44"/>
  <c r="K156" i="44"/>
  <c r="AX159" i="44"/>
  <c r="V160" i="44"/>
  <c r="L162" i="44"/>
  <c r="H165" i="44"/>
  <c r="AN165" i="44"/>
  <c r="AG168" i="44"/>
  <c r="AJ169" i="44"/>
  <c r="AU170" i="44"/>
  <c r="BF173" i="44"/>
  <c r="AC174" i="44"/>
  <c r="AG175" i="44"/>
  <c r="AC176" i="44"/>
  <c r="T178" i="44"/>
  <c r="W181" i="44"/>
  <c r="U182" i="44"/>
  <c r="R187" i="44"/>
  <c r="AP187" i="44"/>
  <c r="BN187" i="44"/>
  <c r="AB188" i="44"/>
  <c r="BH193" i="44"/>
  <c r="AA195" i="44"/>
  <c r="AU196" i="44"/>
  <c r="V200" i="44"/>
  <c r="BJ200" i="44"/>
  <c r="R201" i="44"/>
  <c r="U202" i="44"/>
  <c r="BI202" i="44"/>
  <c r="AV203" i="44"/>
  <c r="AI204" i="44"/>
  <c r="AA206" i="44"/>
  <c r="BG206" i="44"/>
  <c r="BG207" i="44"/>
  <c r="O156" i="44"/>
  <c r="BH137" i="44"/>
  <c r="BL149" i="44"/>
  <c r="T161" i="44"/>
  <c r="G126" i="44"/>
  <c r="G206" i="44"/>
  <c r="AY207" i="44"/>
  <c r="BD72" i="44"/>
  <c r="BG155" i="44"/>
  <c r="AB163" i="44"/>
  <c r="BK206" i="44"/>
  <c r="BC206" i="44"/>
  <c r="AR161" i="44"/>
  <c r="O126" i="44"/>
  <c r="AV136" i="44"/>
  <c r="D146" i="44"/>
  <c r="AZ158" i="44"/>
  <c r="H149" i="44"/>
  <c r="AQ152" i="44"/>
  <c r="D163" i="44"/>
  <c r="AM151" i="44"/>
  <c r="K153" i="44"/>
  <c r="AK83" i="44"/>
  <c r="AG134" i="44"/>
  <c r="AJ148" i="44"/>
  <c r="I200" i="44"/>
  <c r="H202" i="44"/>
  <c r="AF164" i="44"/>
  <c r="AJ194" i="44"/>
  <c r="AP198" i="44"/>
  <c r="AA203" i="44"/>
  <c r="AD204" i="44"/>
  <c r="AU206" i="44"/>
  <c r="AI207" i="44"/>
  <c r="BD147" i="44"/>
  <c r="AB139" i="44"/>
  <c r="AQ155" i="44"/>
  <c r="R160" i="44"/>
  <c r="H162" i="44"/>
  <c r="D165" i="44"/>
  <c r="AT144" i="44"/>
  <c r="BO155" i="44"/>
  <c r="AO176" i="44"/>
  <c r="AZ194" i="44"/>
  <c r="AN138" i="44"/>
  <c r="AJ139" i="44"/>
  <c r="BL147" i="44"/>
  <c r="BH148" i="44"/>
  <c r="AA153" i="44"/>
  <c r="W156" i="44"/>
  <c r="BH158" i="44"/>
  <c r="D161" i="44"/>
  <c r="AZ161" i="44"/>
  <c r="AC168" i="44"/>
  <c r="T194" i="44"/>
  <c r="BL202" i="44"/>
  <c r="AE206" i="44"/>
  <c r="K207" i="44"/>
  <c r="AA207" i="44"/>
  <c r="AF138" i="44"/>
  <c r="AB150" i="44"/>
  <c r="H147" i="44"/>
  <c r="O151" i="44"/>
  <c r="D194" i="44"/>
  <c r="I134" i="44"/>
  <c r="BF145" i="44"/>
  <c r="P147" i="44"/>
  <c r="K155" i="44"/>
  <c r="BL162" i="44"/>
  <c r="AE188" i="44"/>
  <c r="U199" i="44"/>
  <c r="BN160" i="44"/>
  <c r="AM154" i="44"/>
  <c r="BB159" i="44"/>
  <c r="L163" i="44"/>
  <c r="D137" i="44"/>
  <c r="BC154" i="44"/>
  <c r="G156" i="44"/>
  <c r="AJ158" i="44"/>
  <c r="AL159" i="44"/>
  <c r="AX160" i="44"/>
  <c r="AR163" i="44"/>
  <c r="K189" i="44"/>
  <c r="BA135" i="44"/>
  <c r="BN145" i="44"/>
  <c r="AZ150" i="44"/>
  <c r="W154" i="44"/>
  <c r="AJ161" i="44"/>
  <c r="G184" i="44"/>
  <c r="L139" i="44"/>
  <c r="L146" i="44"/>
  <c r="F159" i="44"/>
  <c r="Z145" i="44"/>
  <c r="AN157" i="44"/>
  <c r="AP160" i="44"/>
  <c r="AF162" i="44"/>
  <c r="C145" i="46"/>
  <c r="C145" i="44" s="1"/>
  <c r="AS135" i="44"/>
  <c r="AN149" i="44"/>
  <c r="W151" i="44"/>
  <c r="BC188" i="44"/>
  <c r="V206" i="44"/>
  <c r="AL112" i="44"/>
  <c r="BJ128" i="44"/>
  <c r="L137" i="44"/>
  <c r="AZ146" i="44"/>
  <c r="L150" i="44"/>
  <c r="AZ183" i="44"/>
  <c r="S185" i="44"/>
  <c r="AR194" i="44"/>
  <c r="J205" i="44"/>
  <c r="W206" i="44"/>
  <c r="AQ207" i="44"/>
  <c r="A145" i="44"/>
  <c r="O133" i="44"/>
  <c r="BQ135" i="44"/>
  <c r="BL138" i="44"/>
  <c r="AN140" i="44"/>
  <c r="AI141" i="44"/>
  <c r="J145" i="44"/>
  <c r="BP148" i="44"/>
  <c r="BD149" i="44"/>
  <c r="T150" i="44"/>
  <c r="AQ153" i="44"/>
  <c r="BG153" i="44"/>
  <c r="BK154" i="44"/>
  <c r="H157" i="44"/>
  <c r="AF157" i="44"/>
  <c r="T158" i="44"/>
  <c r="BF160" i="44"/>
  <c r="AB194" i="44"/>
  <c r="BH194" i="44"/>
  <c r="AF202" i="44"/>
  <c r="O206" i="44"/>
  <c r="BJ197" i="44"/>
  <c r="U201" i="44"/>
  <c r="BJ190" i="44"/>
  <c r="J198" i="44"/>
  <c r="AK201" i="44"/>
  <c r="BJ204" i="44"/>
  <c r="C172" i="46"/>
  <c r="C172" i="44" s="1"/>
  <c r="C198" i="46"/>
  <c r="C198" i="44" s="1"/>
  <c r="AH129" i="44"/>
  <c r="AC135" i="44"/>
  <c r="P138" i="44"/>
  <c r="AF140" i="44"/>
  <c r="S141" i="44"/>
  <c r="V142" i="44"/>
  <c r="Z143" i="44"/>
  <c r="G154" i="44"/>
  <c r="AA155" i="44"/>
  <c r="AM156" i="44"/>
  <c r="AV157" i="44"/>
  <c r="D158" i="44"/>
  <c r="AD159" i="44"/>
  <c r="L161" i="44"/>
  <c r="P162" i="44"/>
  <c r="AV164" i="44"/>
  <c r="AJ183" i="44"/>
  <c r="AD195" i="44"/>
  <c r="AX196" i="44"/>
  <c r="AD197" i="44"/>
  <c r="BE200" i="44"/>
  <c r="AQ203" i="44"/>
  <c r="BG203" i="44"/>
  <c r="F204" i="44"/>
  <c r="BF205" i="44"/>
  <c r="F206" i="44"/>
  <c r="T183" i="44"/>
  <c r="V204" i="44"/>
  <c r="AP205" i="44"/>
  <c r="AS199" i="44"/>
  <c r="E201" i="44"/>
  <c r="AV202" i="44"/>
  <c r="V95" i="44"/>
  <c r="BA201" i="44"/>
  <c r="X202" i="44"/>
  <c r="BH177" i="44"/>
  <c r="D183" i="44"/>
  <c r="I186" i="44"/>
  <c r="AN191" i="44"/>
  <c r="AE193" i="44"/>
  <c r="BO194" i="44"/>
  <c r="AH198" i="44"/>
  <c r="AX198" i="44"/>
  <c r="M199" i="44"/>
  <c r="AN202" i="44"/>
  <c r="BD202" i="44"/>
  <c r="AL204" i="44"/>
  <c r="BB204" i="44"/>
  <c r="R205" i="44"/>
  <c r="AE140" i="44"/>
  <c r="W157" i="44"/>
  <c r="AT197" i="44"/>
  <c r="AO200" i="44"/>
  <c r="Z205" i="44"/>
  <c r="A207" i="44"/>
  <c r="N154" i="44"/>
  <c r="BA159" i="44"/>
  <c r="BJ151" i="44"/>
  <c r="AK159" i="44"/>
  <c r="L177" i="44"/>
  <c r="R198" i="44"/>
  <c r="Q200" i="44"/>
  <c r="AS201" i="44"/>
  <c r="AY203" i="44"/>
  <c r="E199" i="44"/>
  <c r="Y200" i="44"/>
  <c r="BI201" i="44"/>
  <c r="AT204" i="44"/>
  <c r="N206" i="44"/>
  <c r="AZ117" i="44"/>
  <c r="A191" i="44"/>
  <c r="BC147" i="44"/>
  <c r="AR177" i="44"/>
  <c r="Z181" i="44"/>
  <c r="X191" i="44"/>
  <c r="O193" i="44"/>
  <c r="F197" i="44"/>
  <c r="BQ199" i="44"/>
  <c r="AW200" i="44"/>
  <c r="AC201" i="44"/>
  <c r="BQ201" i="44"/>
  <c r="S203" i="44"/>
  <c r="V197" i="44"/>
  <c r="BB197" i="44"/>
  <c r="BN198" i="44"/>
  <c r="AC199" i="44"/>
  <c r="AG200" i="44"/>
  <c r="N204" i="44"/>
  <c r="AH205" i="44"/>
  <c r="AX205" i="44"/>
  <c r="N197" i="44"/>
  <c r="BF198" i="44"/>
  <c r="AD95" i="44"/>
  <c r="N171" i="44"/>
  <c r="BD182" i="44"/>
  <c r="BA199" i="44"/>
  <c r="M201" i="44"/>
  <c r="P202" i="44"/>
  <c r="AB137" i="44"/>
  <c r="J155" i="44"/>
  <c r="BH168" i="44"/>
  <c r="AL171" i="44"/>
  <c r="A155" i="44"/>
  <c r="A205" i="44"/>
  <c r="BE134" i="44"/>
  <c r="AN136" i="44"/>
  <c r="BH139" i="44"/>
  <c r="BN143" i="44"/>
  <c r="BJ144" i="44"/>
  <c r="AW145" i="44"/>
  <c r="AR148" i="44"/>
  <c r="P149" i="44"/>
  <c r="AV176" i="44"/>
  <c r="H182" i="44"/>
  <c r="BP192" i="44"/>
  <c r="BM200" i="44"/>
  <c r="K203" i="44"/>
  <c r="BO203" i="44"/>
  <c r="BN205" i="44"/>
  <c r="AD206" i="44"/>
  <c r="AL206" i="44"/>
  <c r="AT206" i="44"/>
  <c r="BB206" i="44"/>
  <c r="BJ206" i="44"/>
  <c r="AR144" i="46"/>
  <c r="AR144" i="44"/>
  <c r="AP165" i="46"/>
  <c r="AP165" i="44"/>
  <c r="BA166" i="46"/>
  <c r="BA166" i="44"/>
  <c r="AY168" i="46"/>
  <c r="AY168" i="44"/>
  <c r="BO168" i="46"/>
  <c r="BO168" i="44"/>
  <c r="V169" i="46"/>
  <c r="V169" i="44"/>
  <c r="AS171" i="46"/>
  <c r="AS171" i="44"/>
  <c r="AY177" i="46"/>
  <c r="AY177" i="44"/>
  <c r="AS180" i="46"/>
  <c r="AS180" i="44"/>
  <c r="I181" i="46"/>
  <c r="I181" i="44"/>
  <c r="AO181" i="46"/>
  <c r="AO181" i="44"/>
  <c r="C185" i="46"/>
  <c r="C185" i="44" s="1"/>
  <c r="A185" i="44"/>
  <c r="AH185" i="46"/>
  <c r="AH185" i="44"/>
  <c r="X186" i="46"/>
  <c r="X186" i="44"/>
  <c r="AB187" i="46"/>
  <c r="AB187" i="44"/>
  <c r="AP189" i="46"/>
  <c r="AP189" i="44"/>
  <c r="BF189" i="46"/>
  <c r="BF189" i="44"/>
  <c r="BQ190" i="46"/>
  <c r="BQ190" i="44"/>
  <c r="G191" i="46"/>
  <c r="G191" i="44"/>
  <c r="BB193" i="46"/>
  <c r="BB193" i="44"/>
  <c r="J194" i="46"/>
  <c r="J194" i="44"/>
  <c r="AH194" i="46"/>
  <c r="AH194" i="44"/>
  <c r="BF194" i="46"/>
  <c r="BF194" i="44"/>
  <c r="BN194" i="46"/>
  <c r="BN194" i="44"/>
  <c r="M195" i="46"/>
  <c r="M195" i="44"/>
  <c r="U195" i="46"/>
  <c r="U195" i="44"/>
  <c r="AK195" i="46"/>
  <c r="AK195" i="44"/>
  <c r="BH199" i="46"/>
  <c r="BH199" i="44"/>
  <c r="H200" i="46"/>
  <c r="H200" i="44"/>
  <c r="L201" i="46"/>
  <c r="L201" i="44"/>
  <c r="T201" i="46"/>
  <c r="T201" i="44"/>
  <c r="AJ201" i="46"/>
  <c r="AJ201" i="44"/>
  <c r="BP201" i="46"/>
  <c r="BP201" i="44"/>
  <c r="AC204" i="46"/>
  <c r="AC204" i="44"/>
  <c r="AK204" i="46"/>
  <c r="AK204" i="44"/>
  <c r="BI204" i="46"/>
  <c r="BI204" i="44"/>
  <c r="BQ204" i="46"/>
  <c r="BQ204" i="44"/>
  <c r="I205" i="46"/>
  <c r="I205" i="44"/>
  <c r="BE205" i="46"/>
  <c r="BE205" i="44"/>
  <c r="AC108" i="44"/>
  <c r="AJ187" i="44"/>
  <c r="J203" i="44"/>
  <c r="BK118" i="46"/>
  <c r="BK118" i="44"/>
  <c r="BK138" i="46"/>
  <c r="BK138" i="44"/>
  <c r="S148" i="46"/>
  <c r="S148" i="44"/>
  <c r="AA148" i="46"/>
  <c r="AA148" i="44"/>
  <c r="AT151" i="46"/>
  <c r="AT151" i="44"/>
  <c r="A157" i="44"/>
  <c r="C157" i="46"/>
  <c r="C157" i="44" s="1"/>
  <c r="AU157" i="46"/>
  <c r="AU157" i="44"/>
  <c r="AC159" i="46"/>
  <c r="AC159" i="44"/>
  <c r="I160" i="46"/>
  <c r="I160" i="44"/>
  <c r="AW160" i="46"/>
  <c r="AW160" i="44"/>
  <c r="BK162" i="46"/>
  <c r="BK162" i="44"/>
  <c r="AQ163" i="46"/>
  <c r="AQ163" i="44"/>
  <c r="BG163" i="46"/>
  <c r="BG163" i="44"/>
  <c r="N166" i="46"/>
  <c r="N166" i="44"/>
  <c r="AF167" i="46"/>
  <c r="AF167" i="44"/>
  <c r="AP172" i="46"/>
  <c r="AP172" i="44"/>
  <c r="AS173" i="46"/>
  <c r="AS173" i="44"/>
  <c r="X174" i="46"/>
  <c r="X174" i="44"/>
  <c r="D175" i="46"/>
  <c r="D175" i="44"/>
  <c r="BP175" i="46"/>
  <c r="BP175" i="44"/>
  <c r="BC178" i="46"/>
  <c r="BC178" i="44"/>
  <c r="AI179" i="46"/>
  <c r="AI179" i="44"/>
  <c r="BJ180" i="46"/>
  <c r="BJ180" i="44"/>
  <c r="R181" i="46"/>
  <c r="R181" i="44"/>
  <c r="AH181" i="46"/>
  <c r="AH181" i="44"/>
  <c r="AP181" i="46"/>
  <c r="AP181" i="44"/>
  <c r="P182" i="46"/>
  <c r="P182" i="44"/>
  <c r="X182" i="46"/>
  <c r="X182" i="44"/>
  <c r="AF182" i="46"/>
  <c r="AF182" i="44"/>
  <c r="AN182" i="46"/>
  <c r="AN182" i="44"/>
  <c r="AB183" i="46"/>
  <c r="AB183" i="44"/>
  <c r="AM184" i="46"/>
  <c r="AM184" i="44"/>
  <c r="AU184" i="46"/>
  <c r="AU184" i="44"/>
  <c r="K185" i="46"/>
  <c r="K185" i="44"/>
  <c r="AI185" i="46"/>
  <c r="AI185" i="44"/>
  <c r="AY185" i="46"/>
  <c r="AY185" i="44"/>
  <c r="BO185" i="46"/>
  <c r="BO185" i="44"/>
  <c r="AG186" i="46"/>
  <c r="AG186" i="44"/>
  <c r="AW186" i="46"/>
  <c r="AW186" i="44"/>
  <c r="AC187" i="46"/>
  <c r="AC187" i="44"/>
  <c r="AK187" i="46"/>
  <c r="AK187" i="44"/>
  <c r="BA187" i="46"/>
  <c r="BA187" i="44"/>
  <c r="BQ187" i="46"/>
  <c r="BQ187" i="44"/>
  <c r="G188" i="46"/>
  <c r="G188" i="44"/>
  <c r="AM188" i="46"/>
  <c r="AM188" i="44"/>
  <c r="AU188" i="46"/>
  <c r="AU188" i="44"/>
  <c r="BK188" i="46"/>
  <c r="BK188" i="44"/>
  <c r="AA189" i="46"/>
  <c r="AA189" i="44"/>
  <c r="AQ189" i="46"/>
  <c r="AQ189" i="44"/>
  <c r="AY189" i="46"/>
  <c r="AY189" i="44"/>
  <c r="BG189" i="46"/>
  <c r="BG189" i="44"/>
  <c r="BO189" i="46"/>
  <c r="BO189" i="44"/>
  <c r="F190" i="46"/>
  <c r="F190" i="44"/>
  <c r="N190" i="46"/>
  <c r="N190" i="44"/>
  <c r="V190" i="46"/>
  <c r="V190" i="44"/>
  <c r="AD190" i="46"/>
  <c r="AD190" i="44"/>
  <c r="AL190" i="46"/>
  <c r="AL190" i="44"/>
  <c r="AT190" i="46"/>
  <c r="AT190" i="44"/>
  <c r="BB190" i="46"/>
  <c r="BB190" i="44"/>
  <c r="P191" i="46"/>
  <c r="P191" i="44"/>
  <c r="AF191" i="46"/>
  <c r="AF191" i="44"/>
  <c r="BD191" i="46"/>
  <c r="BD191" i="44"/>
  <c r="D192" i="46"/>
  <c r="D192" i="44"/>
  <c r="T192" i="46"/>
  <c r="T192" i="44"/>
  <c r="AJ192" i="46"/>
  <c r="AJ192" i="44"/>
  <c r="AZ192" i="46"/>
  <c r="AZ192" i="44"/>
  <c r="BH192" i="46"/>
  <c r="BH192" i="44"/>
  <c r="W193" i="46"/>
  <c r="W193" i="44"/>
  <c r="AU193" i="46"/>
  <c r="AU193" i="44"/>
  <c r="BK193" i="46"/>
  <c r="BK193" i="44"/>
  <c r="K194" i="46"/>
  <c r="K194" i="44"/>
  <c r="S194" i="46"/>
  <c r="S194" i="44"/>
  <c r="AI194" i="46"/>
  <c r="AI194" i="44"/>
  <c r="AY194" i="46"/>
  <c r="AY194" i="44"/>
  <c r="BG194" i="46"/>
  <c r="BG194" i="44"/>
  <c r="F195" i="46"/>
  <c r="F195" i="44"/>
  <c r="V195" i="46"/>
  <c r="V195" i="44"/>
  <c r="AL195" i="46"/>
  <c r="AL195" i="44"/>
  <c r="AT195" i="46"/>
  <c r="AT195" i="44"/>
  <c r="BB195" i="46"/>
  <c r="BB195" i="44"/>
  <c r="BJ195" i="46"/>
  <c r="BJ195" i="44"/>
  <c r="R196" i="46"/>
  <c r="R196" i="44"/>
  <c r="AH196" i="46"/>
  <c r="AH196" i="44"/>
  <c r="C148" i="46"/>
  <c r="C148" i="44" s="1"/>
  <c r="C165" i="46"/>
  <c r="C165" i="44" s="1"/>
  <c r="BM111" i="44"/>
  <c r="F126" i="44"/>
  <c r="Y132" i="44"/>
  <c r="BO158" i="44"/>
  <c r="S161" i="44"/>
  <c r="AY163" i="44"/>
  <c r="AC166" i="44"/>
  <c r="BC167" i="44"/>
  <c r="AQ168" i="44"/>
  <c r="AO170" i="44"/>
  <c r="Z179" i="44"/>
  <c r="AR183" i="44"/>
  <c r="BK184" i="44"/>
  <c r="R185" i="44"/>
  <c r="E187" i="44"/>
  <c r="U187" i="44"/>
  <c r="O188" i="44"/>
  <c r="AS190" i="44"/>
  <c r="AM193" i="44"/>
  <c r="AX194" i="44"/>
  <c r="BA204" i="44"/>
  <c r="AS133" i="46"/>
  <c r="AS133" i="44"/>
  <c r="AX150" i="46"/>
  <c r="AX150" i="44"/>
  <c r="BN150" i="46"/>
  <c r="BN150" i="44"/>
  <c r="AG153" i="46"/>
  <c r="AG153" i="44"/>
  <c r="E166" i="46"/>
  <c r="E166" i="44"/>
  <c r="G167" i="46"/>
  <c r="G167" i="44"/>
  <c r="BK167" i="46"/>
  <c r="BK167" i="44"/>
  <c r="BJ169" i="46"/>
  <c r="BJ169" i="44"/>
  <c r="BE170" i="46"/>
  <c r="BE170" i="44"/>
  <c r="BI171" i="46"/>
  <c r="BI171" i="44"/>
  <c r="AB173" i="46"/>
  <c r="AB173" i="44"/>
  <c r="R179" i="46"/>
  <c r="R179" i="44"/>
  <c r="AH179" i="46"/>
  <c r="AH179" i="44"/>
  <c r="BA180" i="46"/>
  <c r="BA180" i="44"/>
  <c r="Q181" i="46"/>
  <c r="Q181" i="44"/>
  <c r="W182" i="46"/>
  <c r="W182" i="44"/>
  <c r="K183" i="46"/>
  <c r="K183" i="44"/>
  <c r="AL184" i="46"/>
  <c r="AL184" i="44"/>
  <c r="Z185" i="46"/>
  <c r="Z185" i="44"/>
  <c r="AF186" i="46"/>
  <c r="AF186" i="44"/>
  <c r="AV186" i="46"/>
  <c r="AV186" i="44"/>
  <c r="AZ187" i="46"/>
  <c r="AZ187" i="44"/>
  <c r="BP187" i="46"/>
  <c r="BP187" i="44"/>
  <c r="Z189" i="46"/>
  <c r="Z189" i="44"/>
  <c r="AC190" i="46"/>
  <c r="AC190" i="44"/>
  <c r="N193" i="46"/>
  <c r="N193" i="44"/>
  <c r="E195" i="46"/>
  <c r="E195" i="44"/>
  <c r="Q196" i="46"/>
  <c r="Q196" i="44"/>
  <c r="AG196" i="46"/>
  <c r="AG196" i="44"/>
  <c r="AW196" i="46"/>
  <c r="AW196" i="44"/>
  <c r="E197" i="46"/>
  <c r="E197" i="44"/>
  <c r="U197" i="46"/>
  <c r="U197" i="44"/>
  <c r="AS197" i="46"/>
  <c r="AS197" i="44"/>
  <c r="BM198" i="46"/>
  <c r="BM198" i="44"/>
  <c r="L199" i="46"/>
  <c r="L199" i="44"/>
  <c r="AJ199" i="46"/>
  <c r="AJ199" i="44"/>
  <c r="AF200" i="46"/>
  <c r="AF200" i="44"/>
  <c r="AV200" i="46"/>
  <c r="AV200" i="44"/>
  <c r="W202" i="46"/>
  <c r="W202" i="44"/>
  <c r="AH203" i="46"/>
  <c r="AH203" i="44"/>
  <c r="BN203" i="46"/>
  <c r="BN203" i="44"/>
  <c r="BF161" i="44"/>
  <c r="AS166" i="44"/>
  <c r="BP173" i="44"/>
  <c r="BK174" i="44"/>
  <c r="N188" i="44"/>
  <c r="E190" i="44"/>
  <c r="AX203" i="44"/>
  <c r="AX132" i="46"/>
  <c r="AX132" i="44"/>
  <c r="BF155" i="46"/>
  <c r="BF155" i="44"/>
  <c r="X167" i="46"/>
  <c r="X167" i="44"/>
  <c r="D168" i="46"/>
  <c r="D168" i="44"/>
  <c r="L168" i="46"/>
  <c r="L168" i="44"/>
  <c r="AZ168" i="46"/>
  <c r="AZ168" i="44"/>
  <c r="AD171" i="46"/>
  <c r="AD171" i="44"/>
  <c r="J172" i="46"/>
  <c r="J172" i="44"/>
  <c r="U173" i="46"/>
  <c r="U173" i="44"/>
  <c r="BQ173" i="46"/>
  <c r="BQ173" i="44"/>
  <c r="BL174" i="46"/>
  <c r="BL174" i="44"/>
  <c r="AJ175" i="46"/>
  <c r="AJ175" i="44"/>
  <c r="X176" i="46"/>
  <c r="X176" i="44"/>
  <c r="AQ179" i="46"/>
  <c r="AQ179" i="44"/>
  <c r="AH137" i="44"/>
  <c r="AL169" i="44"/>
  <c r="BN172" i="44"/>
  <c r="K179" i="44"/>
  <c r="BH187" i="44"/>
  <c r="AX189" i="44"/>
  <c r="BK191" i="44"/>
  <c r="AK197" i="44"/>
  <c r="BQ197" i="44"/>
  <c r="X200" i="44"/>
  <c r="Q205" i="44"/>
  <c r="AO205" i="44"/>
  <c r="O119" i="46"/>
  <c r="O119" i="44"/>
  <c r="N138" i="46"/>
  <c r="N138" i="44"/>
  <c r="BQ154" i="46"/>
  <c r="BQ154" i="44"/>
  <c r="U156" i="46"/>
  <c r="U156" i="44"/>
  <c r="AX165" i="46"/>
  <c r="AX165" i="44"/>
  <c r="BN165" i="46"/>
  <c r="BN165" i="44"/>
  <c r="BQ166" i="46"/>
  <c r="BQ166" i="44"/>
  <c r="S168" i="46"/>
  <c r="S168" i="44"/>
  <c r="AT169" i="46"/>
  <c r="AT169" i="44"/>
  <c r="L173" i="46"/>
  <c r="L173" i="44"/>
  <c r="AM176" i="46"/>
  <c r="AM176" i="44"/>
  <c r="BC176" i="46"/>
  <c r="BC176" i="44"/>
  <c r="AK180" i="46"/>
  <c r="AK180" i="44"/>
  <c r="AG181" i="46"/>
  <c r="AG181" i="44"/>
  <c r="BE181" i="46"/>
  <c r="BE181" i="44"/>
  <c r="BM181" i="46"/>
  <c r="BM181" i="44"/>
  <c r="O182" i="46"/>
  <c r="O182" i="44"/>
  <c r="AM182" i="46"/>
  <c r="AM182" i="44"/>
  <c r="AI183" i="46"/>
  <c r="AI183" i="44"/>
  <c r="AX185" i="46"/>
  <c r="AX185" i="44"/>
  <c r="BF185" i="46"/>
  <c r="BF185" i="44"/>
  <c r="J189" i="46"/>
  <c r="J189" i="44"/>
  <c r="BJ193" i="46"/>
  <c r="BJ193" i="44"/>
  <c r="Z194" i="46"/>
  <c r="Z194" i="44"/>
  <c r="AP194" i="46"/>
  <c r="AP194" i="44"/>
  <c r="M197" i="46"/>
  <c r="M197" i="44"/>
  <c r="AC197" i="46"/>
  <c r="AC197" i="44"/>
  <c r="Y198" i="46"/>
  <c r="Y198" i="44"/>
  <c r="AW198" i="46"/>
  <c r="AW198" i="44"/>
  <c r="D199" i="46"/>
  <c r="D199" i="44"/>
  <c r="BL200" i="46"/>
  <c r="BL200" i="44"/>
  <c r="Z203" i="46"/>
  <c r="Z203" i="44"/>
  <c r="BF203" i="46"/>
  <c r="BF203" i="44"/>
  <c r="Y205" i="46"/>
  <c r="Y205" i="44"/>
  <c r="AY125" i="44"/>
  <c r="AX158" i="44"/>
  <c r="AQ183" i="44"/>
  <c r="D187" i="44"/>
  <c r="V151" i="46"/>
  <c r="V151" i="44"/>
  <c r="AT156" i="46"/>
  <c r="AT156" i="44"/>
  <c r="AI161" i="46"/>
  <c r="AI161" i="44"/>
  <c r="AY161" i="46"/>
  <c r="AY161" i="44"/>
  <c r="S165" i="46"/>
  <c r="S165" i="44"/>
  <c r="H96" i="46"/>
  <c r="H96" i="44"/>
  <c r="BA142" i="46"/>
  <c r="BA142" i="44"/>
  <c r="AT149" i="46"/>
  <c r="AT149" i="44"/>
  <c r="AS154" i="46"/>
  <c r="AS154" i="44"/>
  <c r="I155" i="46"/>
  <c r="I155" i="44"/>
  <c r="AH161" i="46"/>
  <c r="AH161" i="44"/>
  <c r="AD164" i="46"/>
  <c r="AD164" i="44"/>
  <c r="I170" i="46"/>
  <c r="I170" i="44"/>
  <c r="AR173" i="46"/>
  <c r="AR173" i="44"/>
  <c r="AM174" i="46"/>
  <c r="AM174" i="44"/>
  <c r="AQ175" i="46"/>
  <c r="AQ175" i="44"/>
  <c r="J185" i="46"/>
  <c r="J185" i="44"/>
  <c r="BO192" i="46"/>
  <c r="BO192" i="44"/>
  <c r="BA195" i="46"/>
  <c r="BA195" i="44"/>
  <c r="BQ195" i="46"/>
  <c r="BQ195" i="44"/>
  <c r="BA197" i="46"/>
  <c r="BA197" i="44"/>
  <c r="AZ199" i="46"/>
  <c r="AZ199" i="44"/>
  <c r="O202" i="46"/>
  <c r="O202" i="44"/>
  <c r="AU202" i="46"/>
  <c r="AU202" i="44"/>
  <c r="AG205" i="46"/>
  <c r="AG205" i="44"/>
  <c r="Z139" i="44"/>
  <c r="N147" i="44"/>
  <c r="AU174" i="44"/>
  <c r="AP179" i="44"/>
  <c r="U190" i="44"/>
  <c r="BK202" i="44"/>
  <c r="A150" i="44"/>
  <c r="C179" i="46"/>
  <c r="C179" i="44" s="1"/>
  <c r="K158" i="44"/>
  <c r="V162" i="44"/>
  <c r="K168" i="44"/>
  <c r="Q170" i="44"/>
  <c r="D173" i="44"/>
  <c r="G174" i="44"/>
  <c r="AY175" i="44"/>
  <c r="V180" i="44"/>
  <c r="AS187" i="44"/>
  <c r="M190" i="44"/>
  <c r="AU191" i="44"/>
  <c r="L192" i="44"/>
  <c r="AR192" i="44"/>
  <c r="AQ194" i="44"/>
  <c r="AP196" i="44"/>
  <c r="AN200" i="44"/>
  <c r="AR201" i="44"/>
  <c r="A152" i="44"/>
  <c r="A170" i="44"/>
  <c r="M123" i="44"/>
  <c r="AD156" i="44"/>
  <c r="BJ156" i="44"/>
  <c r="BD160" i="44"/>
  <c r="W162" i="44"/>
  <c r="AL162" i="44"/>
  <c r="AM164" i="44"/>
  <c r="BJ164" i="44"/>
  <c r="J165" i="44"/>
  <c r="AD169" i="44"/>
  <c r="BI173" i="44"/>
  <c r="H174" i="44"/>
  <c r="BO175" i="44"/>
  <c r="N178" i="44"/>
  <c r="E180" i="44"/>
  <c r="AT184" i="44"/>
  <c r="BN185" i="44"/>
  <c r="Y186" i="44"/>
  <c r="AN186" i="44"/>
  <c r="BE186" i="44"/>
  <c r="S189" i="44"/>
  <c r="I196" i="44"/>
  <c r="Y196" i="44"/>
  <c r="BP199" i="44"/>
  <c r="AP203" i="44"/>
  <c r="AV160" i="46"/>
  <c r="AV160" i="44"/>
  <c r="AX161" i="46"/>
  <c r="AX161" i="44"/>
  <c r="BB162" i="46"/>
  <c r="BB162" i="44"/>
  <c r="AC171" i="46"/>
  <c r="AC171" i="44"/>
  <c r="BC174" i="46"/>
  <c r="BC174" i="44"/>
  <c r="K175" i="46"/>
  <c r="K175" i="44"/>
  <c r="W176" i="46"/>
  <c r="W176" i="44"/>
  <c r="F178" i="46"/>
  <c r="F178" i="44"/>
  <c r="V178" i="46"/>
  <c r="V178" i="44"/>
  <c r="AL178" i="46"/>
  <c r="AL178" i="44"/>
  <c r="BN179" i="46"/>
  <c r="BN179" i="44"/>
  <c r="BQ180" i="46"/>
  <c r="BQ180" i="44"/>
  <c r="BG183" i="46"/>
  <c r="BG183" i="44"/>
  <c r="V184" i="46"/>
  <c r="V184" i="44"/>
  <c r="AL188" i="46"/>
  <c r="AL188" i="44"/>
  <c r="AH189" i="46"/>
  <c r="AH189" i="44"/>
  <c r="AL193" i="46"/>
  <c r="AL193" i="44"/>
  <c r="A194" i="44"/>
  <c r="C194" i="46"/>
  <c r="C194" i="44" s="1"/>
  <c r="BE196" i="46"/>
  <c r="BE196" i="44"/>
  <c r="Q198" i="46"/>
  <c r="Q198" i="44"/>
  <c r="AG198" i="46"/>
  <c r="AG198" i="44"/>
  <c r="BE198" i="46"/>
  <c r="BE198" i="44"/>
  <c r="AB199" i="46"/>
  <c r="AB199" i="44"/>
  <c r="AZ201" i="46"/>
  <c r="AZ201" i="44"/>
  <c r="G202" i="46"/>
  <c r="G202" i="44"/>
  <c r="AM202" i="46"/>
  <c r="AM202" i="44"/>
  <c r="BC202" i="46"/>
  <c r="BC202" i="44"/>
  <c r="E204" i="46"/>
  <c r="E204" i="44"/>
  <c r="M204" i="46"/>
  <c r="M204" i="44"/>
  <c r="AW205" i="46"/>
  <c r="AW205" i="44"/>
  <c r="AL140" i="44"/>
  <c r="AE174" i="44"/>
  <c r="AE176" i="44"/>
  <c r="BF179" i="44"/>
  <c r="BH201" i="44"/>
  <c r="V126" i="46"/>
  <c r="V126" i="44"/>
  <c r="AA137" i="46"/>
  <c r="AA137" i="44"/>
  <c r="A141" i="27"/>
  <c r="C143" i="46"/>
  <c r="C143" i="44" s="1"/>
  <c r="Z155" i="46"/>
  <c r="Z155" i="44"/>
  <c r="BQ159" i="46"/>
  <c r="BQ159" i="44"/>
  <c r="AU162" i="46"/>
  <c r="AU162" i="44"/>
  <c r="AU164" i="46"/>
  <c r="AU164" i="44"/>
  <c r="AB168" i="46"/>
  <c r="AB168" i="44"/>
  <c r="BC169" i="46"/>
  <c r="BC169" i="44"/>
  <c r="AH170" i="46"/>
  <c r="AH170" i="44"/>
  <c r="BF170" i="46"/>
  <c r="BF170" i="44"/>
  <c r="E173" i="46"/>
  <c r="E173" i="44"/>
  <c r="K120" i="44"/>
  <c r="AU138" i="44"/>
  <c r="M151" i="44"/>
  <c r="AI163" i="44"/>
  <c r="Z165" i="44"/>
  <c r="M166" i="44"/>
  <c r="T173" i="44"/>
  <c r="P176" i="44"/>
  <c r="AA183" i="44"/>
  <c r="AR187" i="44"/>
  <c r="F193" i="44"/>
  <c r="AO196" i="44"/>
  <c r="AB201" i="44"/>
  <c r="T135" i="44"/>
  <c r="AC156" i="44"/>
  <c r="BC157" i="44"/>
  <c r="AI158" i="44"/>
  <c r="BG165" i="44"/>
  <c r="AG170" i="44"/>
  <c r="BF181" i="44"/>
  <c r="P186" i="44"/>
  <c r="BL191" i="44"/>
  <c r="AB192" i="44"/>
  <c r="AA194" i="44"/>
  <c r="C119" i="46"/>
  <c r="C119" i="44" s="1"/>
  <c r="AZ113" i="44"/>
  <c r="Y145" i="44"/>
  <c r="C181" i="46"/>
  <c r="C181" i="44" s="1"/>
  <c r="AA130" i="44"/>
  <c r="BI144" i="44"/>
  <c r="AF160" i="44"/>
  <c r="BE160" i="44"/>
  <c r="F162" i="44"/>
  <c r="BK164" i="44"/>
  <c r="AE167" i="44"/>
  <c r="AE169" i="44"/>
  <c r="M171" i="44"/>
  <c r="S175" i="44"/>
  <c r="AI175" i="44"/>
  <c r="BD176" i="44"/>
  <c r="AT180" i="44"/>
  <c r="BP183" i="44"/>
  <c r="AK190" i="44"/>
  <c r="H191" i="44"/>
  <c r="W191" i="44"/>
  <c r="AM191" i="44"/>
  <c r="AD193" i="44"/>
  <c r="BI195" i="44"/>
  <c r="J196" i="44"/>
  <c r="Z196" i="44"/>
  <c r="P200" i="44"/>
  <c r="BD200" i="44"/>
  <c r="D201" i="44"/>
  <c r="AS204" i="44"/>
  <c r="X151" i="46"/>
  <c r="X151" i="44"/>
  <c r="BP152" i="46"/>
  <c r="BP152" i="44"/>
  <c r="A177" i="44"/>
  <c r="D142" i="44"/>
  <c r="BO144" i="44"/>
  <c r="BA149" i="44"/>
  <c r="AR156" i="44"/>
  <c r="K159" i="44"/>
  <c r="BA162" i="44"/>
  <c r="AH168" i="44"/>
  <c r="BN168" i="44"/>
  <c r="X172" i="44"/>
  <c r="AZ180" i="44"/>
  <c r="P181" i="44"/>
  <c r="BD181" i="44"/>
  <c r="AR85" i="44"/>
  <c r="BB95" i="44"/>
  <c r="Y137" i="44"/>
  <c r="BA140" i="44"/>
  <c r="X141" i="44"/>
  <c r="AI144" i="44"/>
  <c r="AC147" i="44"/>
  <c r="M149" i="44"/>
  <c r="H153" i="44"/>
  <c r="AR154" i="44"/>
  <c r="BP154" i="44"/>
  <c r="BM161" i="44"/>
  <c r="BQ162" i="44"/>
  <c r="AO163" i="44"/>
  <c r="BQ164" i="44"/>
  <c r="AO165" i="44"/>
  <c r="BP166" i="44"/>
  <c r="V167" i="44"/>
  <c r="AP175" i="44"/>
  <c r="Y185" i="44"/>
  <c r="A129" i="44"/>
  <c r="AQ87" i="44"/>
  <c r="AD113" i="44"/>
  <c r="AO119" i="44"/>
  <c r="AC125" i="44"/>
  <c r="BC126" i="44"/>
  <c r="AY132" i="44"/>
  <c r="I140" i="44"/>
  <c r="BE140" i="44"/>
  <c r="AB141" i="44"/>
  <c r="L142" i="44"/>
  <c r="BH142" i="44"/>
  <c r="BC143" i="44"/>
  <c r="G145" i="44"/>
  <c r="AU145" i="44"/>
  <c r="Y146" i="44"/>
  <c r="BQ146" i="44"/>
  <c r="AW148" i="44"/>
  <c r="T154" i="44"/>
  <c r="AC157" i="44"/>
  <c r="Y158" i="44"/>
  <c r="BK160" i="44"/>
  <c r="U162" i="44"/>
  <c r="Y163" i="44"/>
  <c r="AC164" i="44"/>
  <c r="AJ166" i="44"/>
  <c r="BP171" i="44"/>
  <c r="BF175" i="44"/>
  <c r="R177" i="44"/>
  <c r="E178" i="44"/>
  <c r="Q179" i="44"/>
  <c r="D180" i="44"/>
  <c r="T180" i="44"/>
  <c r="F182" i="44"/>
  <c r="BI184" i="44"/>
  <c r="AO185" i="44"/>
  <c r="BM189" i="44"/>
  <c r="AK149" i="46"/>
  <c r="AK149" i="44"/>
  <c r="AZ151" i="46"/>
  <c r="AZ151" i="44"/>
  <c r="H152" i="46"/>
  <c r="H152" i="44"/>
  <c r="AF153" i="46"/>
  <c r="AF153" i="44"/>
  <c r="L154" i="46"/>
  <c r="L154" i="44"/>
  <c r="AF155" i="46"/>
  <c r="AF155" i="44"/>
  <c r="AB156" i="46"/>
  <c r="AB156" i="44"/>
  <c r="AO158" i="46"/>
  <c r="AO158" i="44"/>
  <c r="I163" i="46"/>
  <c r="I163" i="44"/>
  <c r="BM163" i="46"/>
  <c r="BM163" i="44"/>
  <c r="AR166" i="46"/>
  <c r="AR166" i="44"/>
  <c r="F167" i="46"/>
  <c r="F167" i="44"/>
  <c r="AP168" i="46"/>
  <c r="AP168" i="44"/>
  <c r="BF168" i="46"/>
  <c r="BF168" i="44"/>
  <c r="E169" i="46"/>
  <c r="E169" i="44"/>
  <c r="AC169" i="46"/>
  <c r="AC169" i="44"/>
  <c r="AS169" i="46"/>
  <c r="AS169" i="44"/>
  <c r="BQ169" i="46"/>
  <c r="BQ169" i="44"/>
  <c r="X170" i="46"/>
  <c r="X170" i="44"/>
  <c r="AV170" i="46"/>
  <c r="AV170" i="44"/>
  <c r="AB171" i="46"/>
  <c r="AB171" i="44"/>
  <c r="P172" i="46"/>
  <c r="P172" i="44"/>
  <c r="BL172" i="46"/>
  <c r="BL172" i="44"/>
  <c r="BG173" i="46"/>
  <c r="BG173" i="44"/>
  <c r="F174" i="46"/>
  <c r="F174" i="44"/>
  <c r="N174" i="46"/>
  <c r="N174" i="44"/>
  <c r="AD174" i="46"/>
  <c r="AD174" i="44"/>
  <c r="AX175" i="46"/>
  <c r="AX175" i="44"/>
  <c r="AH177" i="46"/>
  <c r="AH177" i="44"/>
  <c r="BN177" i="46"/>
  <c r="BN177" i="44"/>
  <c r="BA178" i="46"/>
  <c r="BA178" i="44"/>
  <c r="I179" i="46"/>
  <c r="I179" i="44"/>
  <c r="AG179" i="46"/>
  <c r="AG179" i="44"/>
  <c r="BE179" i="46"/>
  <c r="BE179" i="44"/>
  <c r="AB180" i="46"/>
  <c r="AB180" i="44"/>
  <c r="AF181" i="46"/>
  <c r="AF181" i="44"/>
  <c r="BB182" i="46"/>
  <c r="BB182" i="44"/>
  <c r="Z183" i="46"/>
  <c r="Z183" i="44"/>
  <c r="AP183" i="46"/>
  <c r="AP183" i="44"/>
  <c r="E184" i="46"/>
  <c r="E184" i="44"/>
  <c r="M184" i="46"/>
  <c r="M184" i="44"/>
  <c r="U184" i="46"/>
  <c r="U184" i="44"/>
  <c r="BA184" i="46"/>
  <c r="BA184" i="44"/>
  <c r="I185" i="46"/>
  <c r="I185" i="44"/>
  <c r="BM185" i="46"/>
  <c r="BM185" i="44"/>
  <c r="W186" i="46"/>
  <c r="W186" i="44"/>
  <c r="K187" i="46"/>
  <c r="K187" i="44"/>
  <c r="BO187" i="46"/>
  <c r="BO187" i="44"/>
  <c r="U188" i="46"/>
  <c r="U188" i="44"/>
  <c r="AK188" i="46"/>
  <c r="AK188" i="44"/>
  <c r="BA188" i="46"/>
  <c r="BA188" i="44"/>
  <c r="BQ188" i="46"/>
  <c r="BQ188" i="44"/>
  <c r="Q189" i="46"/>
  <c r="Q189" i="44"/>
  <c r="Y189" i="46"/>
  <c r="Y189" i="44"/>
  <c r="AD191" i="46"/>
  <c r="AD191" i="44"/>
  <c r="R192" i="46"/>
  <c r="R192" i="44"/>
  <c r="AX192" i="46"/>
  <c r="AX192" i="44"/>
  <c r="U193" i="46"/>
  <c r="U193" i="44"/>
  <c r="AC193" i="46"/>
  <c r="AC193" i="44"/>
  <c r="BQ193" i="46"/>
  <c r="BQ193" i="44"/>
  <c r="BE194" i="46"/>
  <c r="BE194" i="44"/>
  <c r="BM194" i="46"/>
  <c r="BM194" i="44"/>
  <c r="L195" i="46"/>
  <c r="L195" i="44"/>
  <c r="H196" i="46"/>
  <c r="H196" i="44"/>
  <c r="P196" i="46"/>
  <c r="P196" i="44"/>
  <c r="BF196" i="46"/>
  <c r="BF196" i="44"/>
  <c r="U163" i="46"/>
  <c r="U163" i="44"/>
  <c r="BA163" i="46"/>
  <c r="BA163" i="44"/>
  <c r="I164" i="46"/>
  <c r="I164" i="44"/>
  <c r="AG164" i="46"/>
  <c r="AG164" i="44"/>
  <c r="BE164" i="46"/>
  <c r="BE164" i="44"/>
  <c r="H166" i="46"/>
  <c r="H166" i="44"/>
  <c r="AF166" i="46"/>
  <c r="AF166" i="44"/>
  <c r="AF196" i="44"/>
  <c r="AJ197" i="44"/>
  <c r="AN198" i="44"/>
  <c r="BH197" i="46"/>
  <c r="BH197" i="44"/>
  <c r="BP197" i="46"/>
  <c r="BP197" i="44"/>
  <c r="X198" i="46"/>
  <c r="X198" i="44"/>
  <c r="AF198" i="46"/>
  <c r="AF198" i="44"/>
  <c r="S199" i="46"/>
  <c r="S199" i="44"/>
  <c r="W200" i="46"/>
  <c r="W200" i="44"/>
  <c r="AU200" i="46"/>
  <c r="AU200" i="44"/>
  <c r="S201" i="46"/>
  <c r="S201" i="44"/>
  <c r="AI201" i="46"/>
  <c r="AI201" i="44"/>
  <c r="AQ201" i="46"/>
  <c r="AQ201" i="44"/>
  <c r="AD202" i="46"/>
  <c r="AD202" i="44"/>
  <c r="BB202" i="46"/>
  <c r="BB202" i="44"/>
  <c r="Y203" i="46"/>
  <c r="Y203" i="44"/>
  <c r="AW203" i="46"/>
  <c r="AW203" i="44"/>
  <c r="BL166" i="46"/>
  <c r="BL166" i="44"/>
  <c r="Z167" i="46"/>
  <c r="Z167" i="44"/>
  <c r="Y169" i="46"/>
  <c r="Y169" i="44"/>
  <c r="AB170" i="46"/>
  <c r="AB170" i="44"/>
  <c r="Z174" i="46"/>
  <c r="Z174" i="44"/>
  <c r="AB204" i="44"/>
  <c r="AZ204" i="44"/>
  <c r="AF205" i="44"/>
  <c r="D206" i="44"/>
  <c r="L206" i="44"/>
  <c r="T206" i="44"/>
  <c r="AB206" i="44"/>
  <c r="AJ204" i="46"/>
  <c r="AJ204" i="44"/>
  <c r="P205" i="46"/>
  <c r="P205" i="44"/>
  <c r="AV205" i="46"/>
  <c r="AV205" i="44"/>
  <c r="Q207" i="46"/>
  <c r="Q207" i="44"/>
  <c r="AO207" i="46"/>
  <c r="AO207" i="44"/>
  <c r="AK199" i="44"/>
  <c r="C91" i="46"/>
  <c r="C91" i="44" s="1"/>
  <c r="BL79" i="44"/>
  <c r="AW91" i="44"/>
  <c r="A96" i="44"/>
  <c r="C96" i="46"/>
  <c r="C96" i="44" s="1"/>
  <c r="L80" i="44"/>
  <c r="BH85" i="44"/>
  <c r="BB93" i="44"/>
  <c r="AI82" i="44"/>
  <c r="P86" i="44"/>
  <c r="Z94" i="44"/>
  <c r="J116" i="44"/>
  <c r="BC120" i="44"/>
  <c r="AT130" i="44"/>
  <c r="BO133" i="44"/>
  <c r="BI134" i="44"/>
  <c r="D136" i="44"/>
  <c r="J138" i="44"/>
  <c r="AC139" i="44"/>
  <c r="AZ141" i="44"/>
  <c r="Y142" i="44"/>
  <c r="AU144" i="44"/>
  <c r="AN171" i="46"/>
  <c r="AN171" i="44"/>
  <c r="BP172" i="46"/>
  <c r="BP172" i="44"/>
  <c r="BC173" i="46"/>
  <c r="BC173" i="44"/>
  <c r="BF174" i="46"/>
  <c r="BF174" i="44"/>
  <c r="BJ175" i="46"/>
  <c r="BJ175" i="44"/>
  <c r="AH176" i="46"/>
  <c r="AH176" i="44"/>
  <c r="AL177" i="46"/>
  <c r="AL177" i="44"/>
  <c r="M179" i="46"/>
  <c r="M179" i="44"/>
  <c r="AK179" i="46"/>
  <c r="AK179" i="44"/>
  <c r="BI179" i="46"/>
  <c r="BI179" i="44"/>
  <c r="X180" i="46"/>
  <c r="X180" i="44"/>
  <c r="AJ181" i="46"/>
  <c r="AJ181" i="44"/>
  <c r="E172" i="46"/>
  <c r="E172" i="44"/>
  <c r="BA172" i="46"/>
  <c r="BA172" i="44"/>
  <c r="AQ174" i="46"/>
  <c r="AQ174" i="44"/>
  <c r="BK177" i="46"/>
  <c r="BK177" i="44"/>
  <c r="AP178" i="46"/>
  <c r="AP178" i="44"/>
  <c r="AW180" i="46"/>
  <c r="AW180" i="44"/>
  <c r="M181" i="46"/>
  <c r="M181" i="44"/>
  <c r="AS181" i="46"/>
  <c r="AS181" i="44"/>
  <c r="BI181" i="46"/>
  <c r="BI181" i="44"/>
  <c r="S182" i="46"/>
  <c r="S182" i="44"/>
  <c r="AA182" i="46"/>
  <c r="AA182" i="44"/>
  <c r="AL172" i="46"/>
  <c r="AL172" i="44"/>
  <c r="Q173" i="46"/>
  <c r="Q173" i="44"/>
  <c r="AO173" i="46"/>
  <c r="AO173" i="44"/>
  <c r="BM173" i="46"/>
  <c r="BM173" i="44"/>
  <c r="T174" i="46"/>
  <c r="T174" i="44"/>
  <c r="X175" i="46"/>
  <c r="X175" i="44"/>
  <c r="BH176" i="46"/>
  <c r="BH176" i="44"/>
  <c r="AU179" i="46"/>
  <c r="AU179" i="44"/>
  <c r="J180" i="46"/>
  <c r="J180" i="44"/>
  <c r="V181" i="46"/>
  <c r="V181" i="44"/>
  <c r="AT181" i="46"/>
  <c r="AT181" i="44"/>
  <c r="BJ181" i="46"/>
  <c r="BJ181" i="44"/>
  <c r="AR182" i="46"/>
  <c r="AR182" i="44"/>
  <c r="AZ182" i="46"/>
  <c r="AZ182" i="44"/>
  <c r="BP182" i="46"/>
  <c r="BP182" i="44"/>
  <c r="H183" i="46"/>
  <c r="H183" i="44"/>
  <c r="AF183" i="46"/>
  <c r="AF183" i="44"/>
  <c r="AN183" i="46"/>
  <c r="AN183" i="44"/>
  <c r="S184" i="46"/>
  <c r="S184" i="44"/>
  <c r="BG184" i="46"/>
  <c r="BG184" i="44"/>
  <c r="G185" i="46"/>
  <c r="G185" i="44"/>
  <c r="E186" i="46"/>
  <c r="E186" i="44"/>
  <c r="AS186" i="46"/>
  <c r="AS186" i="44"/>
  <c r="AG187" i="46"/>
  <c r="AG187" i="44"/>
  <c r="K188" i="46"/>
  <c r="K188" i="44"/>
  <c r="AY188" i="46"/>
  <c r="AY188" i="44"/>
  <c r="BK189" i="46"/>
  <c r="BK189" i="44"/>
  <c r="BN190" i="46"/>
  <c r="BN190" i="44"/>
  <c r="L191" i="46"/>
  <c r="L191" i="44"/>
  <c r="T191" i="46"/>
  <c r="T191" i="44"/>
  <c r="AJ191" i="46"/>
  <c r="AJ191" i="44"/>
  <c r="AF192" i="46"/>
  <c r="AF192" i="44"/>
  <c r="BD192" i="46"/>
  <c r="BD192" i="44"/>
  <c r="BG193" i="46"/>
  <c r="BG193" i="44"/>
  <c r="W194" i="46"/>
  <c r="W194" i="44"/>
  <c r="W172" i="46"/>
  <c r="W172" i="44"/>
  <c r="Z173" i="46"/>
  <c r="Z173" i="44"/>
  <c r="AW175" i="46"/>
  <c r="AW175" i="44"/>
  <c r="E176" i="46"/>
  <c r="E176" i="44"/>
  <c r="U176" i="46"/>
  <c r="U176" i="44"/>
  <c r="Y177" i="46"/>
  <c r="Y177" i="44"/>
  <c r="AW177" i="46"/>
  <c r="AW177" i="44"/>
  <c r="L178" i="46"/>
  <c r="L178" i="44"/>
  <c r="AB178" i="46"/>
  <c r="AB178" i="44"/>
  <c r="AI180" i="46"/>
  <c r="AI180" i="44"/>
  <c r="E182" i="46"/>
  <c r="E182" i="44"/>
  <c r="D184" i="46"/>
  <c r="D184" i="44"/>
  <c r="AJ184" i="46"/>
  <c r="AJ184" i="44"/>
  <c r="AF185" i="46"/>
  <c r="AF185" i="44"/>
  <c r="N186" i="46"/>
  <c r="N186" i="44"/>
  <c r="V186" i="46"/>
  <c r="V186" i="44"/>
  <c r="AT186" i="46"/>
  <c r="AT186" i="44"/>
  <c r="D188" i="46"/>
  <c r="D188" i="44"/>
  <c r="AR188" i="46"/>
  <c r="AR188" i="44"/>
  <c r="AZ85" i="44"/>
  <c r="O183" i="44"/>
  <c r="BN184" i="44"/>
  <c r="AL185" i="44"/>
  <c r="AL189" i="44"/>
  <c r="Y190" i="44"/>
  <c r="AY190" i="44"/>
  <c r="BI191" i="44"/>
  <c r="AE192" i="44"/>
  <c r="BE192" i="44"/>
  <c r="Y193" i="44"/>
  <c r="AX193" i="44"/>
  <c r="H194" i="44"/>
  <c r="AD194" i="44"/>
  <c r="AN194" i="44"/>
  <c r="Y195" i="44"/>
  <c r="AW195" i="44"/>
  <c r="F196" i="44"/>
  <c r="AD196" i="44"/>
  <c r="BA196" i="44"/>
  <c r="AI197" i="44"/>
  <c r="BG197" i="44"/>
  <c r="O198" i="44"/>
  <c r="AL198" i="44"/>
  <c r="AW199" i="44"/>
  <c r="F200" i="44"/>
  <c r="I201" i="44"/>
  <c r="AO201" i="44"/>
  <c r="D202" i="44"/>
  <c r="BP194" i="46"/>
  <c r="BP194" i="44"/>
  <c r="AE187" i="46"/>
  <c r="AE187" i="44"/>
  <c r="Q188" i="46"/>
  <c r="Q188" i="44"/>
  <c r="BE188" i="46"/>
  <c r="BE188" i="44"/>
  <c r="BA189" i="46"/>
  <c r="BA189" i="44"/>
  <c r="X190" i="46"/>
  <c r="X190" i="44"/>
  <c r="AV190" i="46"/>
  <c r="AV190" i="44"/>
  <c r="V192" i="46"/>
  <c r="V192" i="44"/>
  <c r="AG193" i="46"/>
  <c r="AG193" i="44"/>
  <c r="X195" i="46"/>
  <c r="X195" i="44"/>
  <c r="L196" i="46"/>
  <c r="L196" i="44"/>
  <c r="BP196" i="46"/>
  <c r="BP196" i="44"/>
  <c r="X197" i="46"/>
  <c r="X197" i="44"/>
  <c r="AM199" i="46"/>
  <c r="AM199" i="44"/>
  <c r="Z202" i="46"/>
  <c r="Z202" i="44"/>
  <c r="BF202" i="46"/>
  <c r="BF202" i="44"/>
  <c r="AS203" i="46"/>
  <c r="AS203" i="44"/>
  <c r="AJ205" i="46"/>
  <c r="AJ205" i="44"/>
  <c r="AJ207" i="46"/>
  <c r="AJ207" i="44"/>
  <c r="BC183" i="46"/>
  <c r="BC183" i="44"/>
  <c r="R184" i="46"/>
  <c r="R184" i="44"/>
  <c r="AH184" i="46"/>
  <c r="AH184" i="44"/>
  <c r="BD187" i="46"/>
  <c r="BD187" i="44"/>
  <c r="BE197" i="46"/>
  <c r="BE197" i="44"/>
  <c r="U198" i="46"/>
  <c r="U198" i="44"/>
  <c r="AV199" i="46"/>
  <c r="AV199" i="44"/>
  <c r="D200" i="46"/>
  <c r="D200" i="44"/>
  <c r="BL201" i="46"/>
  <c r="BL201" i="44"/>
  <c r="N203" i="46"/>
  <c r="N203" i="44"/>
  <c r="I204" i="46"/>
  <c r="I204" i="44"/>
  <c r="BF195" i="46"/>
  <c r="BF195" i="44"/>
  <c r="V196" i="46"/>
  <c r="V196" i="44"/>
  <c r="AT196" i="46"/>
  <c r="AT196" i="44"/>
  <c r="AH197" i="46"/>
  <c r="AH197" i="44"/>
  <c r="BB198" i="46"/>
  <c r="BB198" i="44"/>
  <c r="I199" i="46"/>
  <c r="I199" i="44"/>
  <c r="M200" i="46"/>
  <c r="M200" i="44"/>
  <c r="BQ200" i="46"/>
  <c r="BQ200" i="44"/>
  <c r="Y201" i="46"/>
  <c r="Y201" i="44"/>
  <c r="AJ202" i="46"/>
  <c r="AJ202" i="44"/>
  <c r="BC203" i="46"/>
  <c r="BC203" i="44"/>
  <c r="AX204" i="46"/>
  <c r="AX204" i="44"/>
  <c r="F205" i="46"/>
  <c r="F205" i="44"/>
  <c r="AT205" i="46"/>
  <c r="AT205" i="44"/>
  <c r="N207" i="46"/>
  <c r="N207" i="44"/>
  <c r="BL189" i="46"/>
  <c r="BL189" i="44"/>
  <c r="AC191" i="46"/>
  <c r="AC191" i="44"/>
  <c r="BA191" i="46"/>
  <c r="BA191" i="44"/>
  <c r="I192" i="46"/>
  <c r="I192" i="44"/>
  <c r="L193" i="46"/>
  <c r="L193" i="44"/>
  <c r="BP193" i="46"/>
  <c r="BP193" i="44"/>
  <c r="AF194" i="46"/>
  <c r="AF194" i="44"/>
  <c r="AI195" i="46"/>
  <c r="AI195" i="44"/>
  <c r="BO197" i="46"/>
  <c r="BO197" i="44"/>
  <c r="BK198" i="46"/>
  <c r="BK198" i="44"/>
  <c r="BQ202" i="46"/>
  <c r="BQ202" i="44"/>
  <c r="X203" i="46"/>
  <c r="X203" i="44"/>
  <c r="BL203" i="46"/>
  <c r="BL203" i="44"/>
  <c r="S204" i="46"/>
  <c r="S204" i="44"/>
  <c r="AU207" i="46"/>
  <c r="AU207" i="44"/>
  <c r="Y109" i="46"/>
  <c r="Y109" i="44"/>
  <c r="BH112" i="46"/>
  <c r="BH112" i="44"/>
  <c r="A115" i="27"/>
  <c r="A117" i="44"/>
  <c r="AS123" i="46"/>
  <c r="AS123" i="44"/>
  <c r="O131" i="46"/>
  <c r="O131" i="44"/>
  <c r="AE131" i="46"/>
  <c r="AE131" i="44"/>
  <c r="AW132" i="46"/>
  <c r="AW132" i="44"/>
  <c r="BM132" i="46"/>
  <c r="BM132" i="44"/>
  <c r="O134" i="46"/>
  <c r="O134" i="44"/>
  <c r="A137" i="27"/>
  <c r="C139" i="46"/>
  <c r="C139" i="44" s="1"/>
  <c r="A139" i="44"/>
  <c r="BB140" i="46"/>
  <c r="BB140" i="44"/>
  <c r="AG141" i="46"/>
  <c r="AG141" i="44"/>
  <c r="AK142" i="46"/>
  <c r="AK142" i="44"/>
  <c r="BQ142" i="46"/>
  <c r="BQ142" i="44"/>
  <c r="H143" i="46"/>
  <c r="H143" i="44"/>
  <c r="BP144" i="46"/>
  <c r="BP144" i="44"/>
  <c r="V147" i="46"/>
  <c r="V147" i="44"/>
  <c r="AL147" i="46"/>
  <c r="AL147" i="44"/>
  <c r="BB147" i="46"/>
  <c r="BB147" i="44"/>
  <c r="BJ147" i="46"/>
  <c r="BJ147" i="44"/>
  <c r="F149" i="46"/>
  <c r="F149" i="44"/>
  <c r="V149" i="46"/>
  <c r="V149" i="44"/>
  <c r="R150" i="46"/>
  <c r="R150" i="44"/>
  <c r="Z150" i="46"/>
  <c r="Z150" i="44"/>
  <c r="AH150" i="46"/>
  <c r="AH150" i="44"/>
  <c r="BF150" i="46"/>
  <c r="BF150" i="44"/>
  <c r="AC151" i="46"/>
  <c r="AC151" i="44"/>
  <c r="Q152" i="46"/>
  <c r="Q152" i="44"/>
  <c r="Y152" i="46"/>
  <c r="Y152" i="44"/>
  <c r="AO152" i="46"/>
  <c r="AO152" i="44"/>
  <c r="BM152" i="46"/>
  <c r="BM152" i="44"/>
  <c r="Q153" i="46"/>
  <c r="Q153" i="44"/>
  <c r="AO153" i="46"/>
  <c r="AO153" i="44"/>
  <c r="AW153" i="46"/>
  <c r="AW153" i="44"/>
  <c r="BI154" i="46"/>
  <c r="BI154" i="44"/>
  <c r="Y155" i="46"/>
  <c r="Y155" i="44"/>
  <c r="BE155" i="46"/>
  <c r="BE155" i="44"/>
  <c r="AK156" i="46"/>
  <c r="AK156" i="44"/>
  <c r="BQ156" i="46"/>
  <c r="BQ156" i="44"/>
  <c r="AT157" i="46"/>
  <c r="AT157" i="44"/>
  <c r="Z158" i="46"/>
  <c r="Z158" i="44"/>
  <c r="BF158" i="46"/>
  <c r="BF158" i="44"/>
  <c r="BN158" i="46"/>
  <c r="BN158" i="44"/>
  <c r="D159" i="46"/>
  <c r="D159" i="44"/>
  <c r="L159" i="46"/>
  <c r="L159" i="44"/>
  <c r="AB159" i="46"/>
  <c r="AB159" i="44"/>
  <c r="BP159" i="46"/>
  <c r="BP159" i="44"/>
  <c r="BL96" i="44"/>
  <c r="I105" i="44"/>
  <c r="P114" i="44"/>
  <c r="BN117" i="44"/>
  <c r="S120" i="44"/>
  <c r="U123" i="44"/>
  <c r="BP128" i="44"/>
  <c r="AM131" i="44"/>
  <c r="BA133" i="44"/>
  <c r="BK134" i="44"/>
  <c r="V136" i="44"/>
  <c r="AP137" i="44"/>
  <c r="F140" i="44"/>
  <c r="BM141" i="44"/>
  <c r="BF146" i="44"/>
  <c r="AL149" i="44"/>
  <c r="BA151" i="44"/>
  <c r="BE152" i="44"/>
  <c r="BE153" i="44"/>
  <c r="M154" i="44"/>
  <c r="AC154" i="44"/>
  <c r="AW155" i="44"/>
  <c r="BM155" i="44"/>
  <c r="V157" i="44"/>
  <c r="AV96" i="46"/>
  <c r="AV96" i="44"/>
  <c r="BD114" i="46"/>
  <c r="BD114" i="44"/>
  <c r="BB118" i="46"/>
  <c r="BB118" i="44"/>
  <c r="AI120" i="46"/>
  <c r="AI120" i="44"/>
  <c r="E123" i="46"/>
  <c r="E123" i="44"/>
  <c r="AS126" i="46"/>
  <c r="AS126" i="44"/>
  <c r="BJ136" i="46"/>
  <c r="BJ136" i="44"/>
  <c r="R137" i="46"/>
  <c r="R137" i="44"/>
  <c r="BN139" i="46"/>
  <c r="BN139" i="44"/>
  <c r="M142" i="46"/>
  <c r="M142" i="44"/>
  <c r="AZ144" i="46"/>
  <c r="AZ144" i="44"/>
  <c r="AF145" i="46"/>
  <c r="AF145" i="44"/>
  <c r="BD145" i="46"/>
  <c r="BD145" i="44"/>
  <c r="BL145" i="46"/>
  <c r="BL145" i="44"/>
  <c r="AT147" i="46"/>
  <c r="AT147" i="44"/>
  <c r="BF148" i="46"/>
  <c r="BF148" i="44"/>
  <c r="BB149" i="46"/>
  <c r="BB149" i="44"/>
  <c r="E154" i="46"/>
  <c r="E154" i="44"/>
  <c r="BA154" i="46"/>
  <c r="BA154" i="44"/>
  <c r="Q155" i="46"/>
  <c r="Q155" i="44"/>
  <c r="AG155" i="46"/>
  <c r="AG155" i="44"/>
  <c r="AO155" i="46"/>
  <c r="AO155" i="44"/>
  <c r="E156" i="46"/>
  <c r="E156" i="44"/>
  <c r="F157" i="46"/>
  <c r="F157" i="44"/>
  <c r="AD157" i="46"/>
  <c r="AD157" i="44"/>
  <c r="BJ157" i="46"/>
  <c r="BJ157" i="44"/>
  <c r="J158" i="46"/>
  <c r="J158" i="44"/>
  <c r="AP158" i="46"/>
  <c r="AP158" i="44"/>
  <c r="AJ159" i="46"/>
  <c r="AJ159" i="44"/>
  <c r="AG109" i="44"/>
  <c r="AB112" i="44"/>
  <c r="W119" i="44"/>
  <c r="BA121" i="44"/>
  <c r="BC124" i="44"/>
  <c r="BO125" i="44"/>
  <c r="BM127" i="44"/>
  <c r="AQ130" i="44"/>
  <c r="AG132" i="44"/>
  <c r="M133" i="44"/>
  <c r="W134" i="44"/>
  <c r="AQ135" i="44"/>
  <c r="A141" i="44"/>
  <c r="C137" i="46"/>
  <c r="C137" i="44" s="1"/>
  <c r="I101" i="44"/>
  <c r="Y105" i="44"/>
  <c r="AW109" i="44"/>
  <c r="AJ112" i="44"/>
  <c r="AN114" i="44"/>
  <c r="AD116" i="44"/>
  <c r="AE119" i="44"/>
  <c r="BQ121" i="44"/>
  <c r="AC123" i="44"/>
  <c r="D128" i="44"/>
  <c r="BI133" i="44"/>
  <c r="AE134" i="44"/>
  <c r="AL136" i="44"/>
  <c r="J137" i="44"/>
  <c r="AD138" i="44"/>
  <c r="BI142" i="44"/>
  <c r="AN143" i="44"/>
  <c r="L144" i="44"/>
  <c r="AH146" i="44"/>
  <c r="R148" i="44"/>
  <c r="AH148" i="44"/>
  <c r="AX148" i="44"/>
  <c r="AK151" i="44"/>
  <c r="BA156" i="44"/>
  <c r="AL157" i="44"/>
  <c r="BB157" i="44"/>
  <c r="AR159" i="44"/>
  <c r="BH159" i="44"/>
  <c r="Z97" i="46"/>
  <c r="Z97" i="44"/>
  <c r="AF99" i="46"/>
  <c r="AF99" i="44"/>
  <c r="AO109" i="46"/>
  <c r="AO109" i="44"/>
  <c r="N116" i="46"/>
  <c r="N116" i="44"/>
  <c r="AT116" i="46"/>
  <c r="AT116" i="44"/>
  <c r="BF117" i="46"/>
  <c r="BF117" i="44"/>
  <c r="V118" i="46"/>
  <c r="V118" i="44"/>
  <c r="AM119" i="46"/>
  <c r="AM119" i="44"/>
  <c r="BI123" i="46"/>
  <c r="BI123" i="44"/>
  <c r="L128" i="46"/>
  <c r="L128" i="44"/>
  <c r="AX137" i="46"/>
  <c r="AX137" i="44"/>
  <c r="BB138" i="46"/>
  <c r="BB138" i="44"/>
  <c r="BJ138" i="46"/>
  <c r="BJ138" i="44"/>
  <c r="J139" i="46"/>
  <c r="J139" i="44"/>
  <c r="V140" i="46"/>
  <c r="V140" i="44"/>
  <c r="I141" i="46"/>
  <c r="I141" i="44"/>
  <c r="AF143" i="46"/>
  <c r="AF143" i="44"/>
  <c r="BL143" i="46"/>
  <c r="BL143" i="44"/>
  <c r="D144" i="46"/>
  <c r="D144" i="44"/>
  <c r="L98" i="44"/>
  <c r="BE101" i="44"/>
  <c r="E106" i="44"/>
  <c r="M110" i="44"/>
  <c r="BL114" i="44"/>
  <c r="AL116" i="44"/>
  <c r="F118" i="44"/>
  <c r="E121" i="44"/>
  <c r="I122" i="44"/>
  <c r="AK123" i="44"/>
  <c r="K125" i="44"/>
  <c r="BI126" i="44"/>
  <c r="AB128" i="44"/>
  <c r="AY130" i="44"/>
  <c r="AU131" i="44"/>
  <c r="AO132" i="44"/>
  <c r="AY135" i="44"/>
  <c r="BF137" i="44"/>
  <c r="N140" i="44"/>
  <c r="AT140" i="44"/>
  <c r="AO141" i="44"/>
  <c r="AC142" i="44"/>
  <c r="AN145" i="44"/>
  <c r="U151" i="44"/>
  <c r="I152" i="44"/>
  <c r="Y153" i="44"/>
  <c r="AB102" i="46"/>
  <c r="AB102" i="44"/>
  <c r="AW111" i="46"/>
  <c r="AW111" i="44"/>
  <c r="D113" i="46"/>
  <c r="D113" i="44"/>
  <c r="T113" i="46"/>
  <c r="T113" i="44"/>
  <c r="X114" i="46"/>
  <c r="X114" i="44"/>
  <c r="R117" i="46"/>
  <c r="R117" i="44"/>
  <c r="AT118" i="46"/>
  <c r="AT118" i="44"/>
  <c r="BI121" i="46"/>
  <c r="BI121" i="44"/>
  <c r="G124" i="46"/>
  <c r="G124" i="44"/>
  <c r="AH139" i="46"/>
  <c r="AH139" i="44"/>
  <c r="C141" i="46"/>
  <c r="C141" i="44" s="1"/>
  <c r="U110" i="44"/>
  <c r="N118" i="44"/>
  <c r="BQ126" i="44"/>
  <c r="K135" i="44"/>
  <c r="AP139" i="44"/>
  <c r="Q141" i="44"/>
  <c r="P145" i="44"/>
  <c r="AT117" i="46"/>
  <c r="AT117" i="44"/>
  <c r="O125" i="46"/>
  <c r="O125" i="44"/>
  <c r="E127" i="46"/>
  <c r="E127" i="44"/>
  <c r="L129" i="46"/>
  <c r="L129" i="44"/>
  <c r="AB129" i="46"/>
  <c r="AB129" i="44"/>
  <c r="AY131" i="46"/>
  <c r="AY131" i="44"/>
  <c r="BO131" i="46"/>
  <c r="BO131" i="44"/>
  <c r="AC132" i="46"/>
  <c r="AC132" i="44"/>
  <c r="Y133" i="46"/>
  <c r="Y133" i="44"/>
  <c r="BE133" i="46"/>
  <c r="BE133" i="44"/>
  <c r="K134" i="46"/>
  <c r="K134" i="44"/>
  <c r="G135" i="46"/>
  <c r="G135" i="44"/>
  <c r="W135" i="46"/>
  <c r="W135" i="44"/>
  <c r="AX136" i="46"/>
  <c r="AX136" i="44"/>
  <c r="BF136" i="46"/>
  <c r="BF136" i="44"/>
  <c r="BB137" i="46"/>
  <c r="BB137" i="44"/>
  <c r="V139" i="46"/>
  <c r="V139" i="44"/>
  <c r="AX140" i="46"/>
  <c r="AX140" i="44"/>
  <c r="BA141" i="46"/>
  <c r="BA141" i="44"/>
  <c r="BI141" i="46"/>
  <c r="BI141" i="44"/>
  <c r="I142" i="46"/>
  <c r="I142" i="44"/>
  <c r="BM142" i="46"/>
  <c r="BM142" i="44"/>
  <c r="AJ143" i="46"/>
  <c r="AJ143" i="44"/>
  <c r="BP102" i="46"/>
  <c r="BP102" i="44"/>
  <c r="BQ110" i="46"/>
  <c r="BQ110" i="44"/>
  <c r="AW122" i="46"/>
  <c r="AW122" i="44"/>
  <c r="Q127" i="46"/>
  <c r="Q127" i="44"/>
  <c r="AG127" i="46"/>
  <c r="AG127" i="44"/>
  <c r="Q132" i="46"/>
  <c r="Q132" i="44"/>
  <c r="BC134" i="46"/>
  <c r="BC134" i="44"/>
  <c r="N136" i="46"/>
  <c r="N136" i="44"/>
  <c r="T98" i="44"/>
  <c r="Y122" i="44"/>
  <c r="T144" i="44"/>
  <c r="AP146" i="44"/>
  <c r="N115" i="46"/>
  <c r="N115" i="44"/>
  <c r="AJ102" i="44"/>
  <c r="L113" i="44"/>
  <c r="AL118" i="44"/>
  <c r="AG122" i="44"/>
  <c r="U126" i="44"/>
  <c r="S135" i="44"/>
  <c r="BN137" i="44"/>
  <c r="AX139" i="44"/>
  <c r="P143" i="44"/>
  <c r="AH158" i="44"/>
  <c r="BE105" i="46"/>
  <c r="BE105" i="44"/>
  <c r="AA120" i="46"/>
  <c r="AA120" i="44"/>
  <c r="AU124" i="46"/>
  <c r="AU124" i="44"/>
  <c r="M126" i="46"/>
  <c r="M126" i="44"/>
  <c r="AC126" i="46"/>
  <c r="AC126" i="44"/>
  <c r="BA126" i="46"/>
  <c r="BA126" i="44"/>
  <c r="U133" i="46"/>
  <c r="U133" i="44"/>
  <c r="Z137" i="46"/>
  <c r="Z137" i="44"/>
  <c r="BM101" i="44"/>
  <c r="R115" i="44"/>
  <c r="AA125" i="44"/>
  <c r="BG130" i="44"/>
  <c r="BQ133" i="44"/>
  <c r="AT136" i="44"/>
  <c r="J146" i="44"/>
  <c r="AR98" i="44"/>
  <c r="AS110" i="44"/>
  <c r="BJ116" i="44"/>
  <c r="U121" i="44"/>
  <c r="AR128" i="44"/>
  <c r="BK131" i="44"/>
  <c r="G134" i="44"/>
  <c r="BO135" i="44"/>
  <c r="E142" i="44"/>
  <c r="AX146" i="44"/>
  <c r="BI156" i="44"/>
  <c r="C105" i="46"/>
  <c r="C105" i="44" s="1"/>
  <c r="H103" i="44"/>
  <c r="AB113" i="44"/>
  <c r="J117" i="44"/>
  <c r="AC121" i="44"/>
  <c r="W124" i="44"/>
  <c r="AZ128" i="44"/>
  <c r="J148" i="44"/>
  <c r="AP148" i="44"/>
  <c r="AD149" i="44"/>
  <c r="J150" i="44"/>
  <c r="AZ159" i="44"/>
  <c r="BL99" i="46"/>
  <c r="BL99" i="44"/>
  <c r="AS106" i="46"/>
  <c r="AS106" i="44"/>
  <c r="AP115" i="46"/>
  <c r="AP115" i="44"/>
  <c r="BF115" i="46"/>
  <c r="BF115" i="44"/>
  <c r="BG120" i="46"/>
  <c r="BG120" i="44"/>
  <c r="BG125" i="46"/>
  <c r="BG125" i="44"/>
  <c r="E126" i="46"/>
  <c r="E126" i="44"/>
  <c r="AJ128" i="46"/>
  <c r="AJ128" i="44"/>
  <c r="AI130" i="46"/>
  <c r="AI130" i="44"/>
  <c r="AC133" i="46"/>
  <c r="AC133" i="44"/>
  <c r="AU134" i="46"/>
  <c r="AU134" i="44"/>
  <c r="BG135" i="46"/>
  <c r="BG135" i="44"/>
  <c r="F136" i="46"/>
  <c r="F136" i="44"/>
  <c r="AD136" i="46"/>
  <c r="AD136" i="44"/>
  <c r="AB144" i="46"/>
  <c r="AB144" i="44"/>
  <c r="Q107" i="44"/>
  <c r="BB116" i="44"/>
  <c r="M121" i="44"/>
  <c r="BC131" i="44"/>
  <c r="AV143" i="44"/>
  <c r="A114" i="27"/>
  <c r="C116" i="46"/>
  <c r="C116" i="44" s="1"/>
  <c r="A105" i="44"/>
  <c r="AO107" i="44"/>
  <c r="BC119" i="44"/>
  <c r="BQ123" i="44"/>
  <c r="I127" i="44"/>
  <c r="AL138" i="44"/>
  <c r="AD140" i="44"/>
  <c r="AW141" i="44"/>
  <c r="AV145" i="44"/>
  <c r="F147" i="44"/>
  <c r="AS151" i="44"/>
  <c r="AK154" i="44"/>
  <c r="N157" i="44"/>
  <c r="R158" i="44"/>
  <c r="A119" i="44"/>
  <c r="A148" i="44"/>
  <c r="BH98" i="44"/>
  <c r="BE107" i="44"/>
  <c r="BI110" i="44"/>
  <c r="AH115" i="44"/>
  <c r="BG119" i="44"/>
  <c r="AK122" i="44"/>
  <c r="AO127" i="44"/>
  <c r="G130" i="44"/>
  <c r="I132" i="44"/>
  <c r="BE132" i="44"/>
  <c r="F138" i="44"/>
  <c r="AS142" i="44"/>
  <c r="R146" i="44"/>
  <c r="BN148" i="44"/>
  <c r="BQ151" i="44"/>
  <c r="AW152" i="44"/>
  <c r="U154" i="44"/>
  <c r="A158" i="44"/>
  <c r="C117" i="46"/>
  <c r="C117" i="44" s="1"/>
  <c r="BH99" i="44"/>
  <c r="N104" i="44"/>
  <c r="U108" i="44"/>
  <c r="Y111" i="44"/>
  <c r="AT115" i="44"/>
  <c r="AP117" i="44"/>
  <c r="G119" i="44"/>
  <c r="G120" i="44"/>
  <c r="AK121" i="44"/>
  <c r="BM122" i="44"/>
  <c r="AE124" i="44"/>
  <c r="AQ125" i="44"/>
  <c r="AO126" i="44"/>
  <c r="AS127" i="44"/>
  <c r="BD128" i="44"/>
  <c r="K130" i="44"/>
  <c r="G131" i="44"/>
  <c r="U132" i="44"/>
  <c r="E133" i="44"/>
  <c r="BG134" i="44"/>
  <c r="AA135" i="44"/>
  <c r="R139" i="44"/>
  <c r="BF139" i="44"/>
  <c r="BJ140" i="44"/>
  <c r="Y141" i="44"/>
  <c r="BE141" i="44"/>
  <c r="AJ144" i="44"/>
  <c r="X145" i="44"/>
  <c r="BJ149" i="44"/>
  <c r="AP150" i="44"/>
  <c r="E151" i="44"/>
  <c r="I153" i="44"/>
  <c r="M156" i="44"/>
  <c r="AS156" i="44"/>
  <c r="T159" i="44"/>
  <c r="H160" i="46"/>
  <c r="H160" i="44"/>
  <c r="BL160" i="46"/>
  <c r="BL160" i="44"/>
  <c r="J161" i="46"/>
  <c r="J161" i="44"/>
  <c r="Z161" i="46"/>
  <c r="Z161" i="44"/>
  <c r="AP161" i="46"/>
  <c r="AP161" i="44"/>
  <c r="AD162" i="46"/>
  <c r="AD162" i="44"/>
  <c r="V164" i="46"/>
  <c r="V164" i="44"/>
  <c r="R165" i="46"/>
  <c r="R165" i="44"/>
  <c r="AH165" i="46"/>
  <c r="AH165" i="44"/>
  <c r="BI166" i="46"/>
  <c r="BI166" i="44"/>
  <c r="AM167" i="46"/>
  <c r="AM167" i="44"/>
  <c r="AA168" i="46"/>
  <c r="AA168" i="44"/>
  <c r="BG168" i="46"/>
  <c r="BG168" i="44"/>
  <c r="F169" i="46"/>
  <c r="F169" i="44"/>
  <c r="BB169" i="46"/>
  <c r="BB169" i="44"/>
  <c r="AW170" i="46"/>
  <c r="AW170" i="44"/>
  <c r="BQ171" i="46"/>
  <c r="BQ171" i="44"/>
  <c r="BG175" i="46"/>
  <c r="BG175" i="44"/>
  <c r="O176" i="46"/>
  <c r="O176" i="44"/>
  <c r="AU176" i="46"/>
  <c r="AU176" i="44"/>
  <c r="AI177" i="46"/>
  <c r="AI177" i="44"/>
  <c r="AD178" i="46"/>
  <c r="AD178" i="44"/>
  <c r="BJ178" i="46"/>
  <c r="BJ178" i="44"/>
  <c r="J179" i="46"/>
  <c r="J179" i="44"/>
  <c r="AX179" i="46"/>
  <c r="AX179" i="44"/>
  <c r="AC180" i="46"/>
  <c r="AC180" i="44"/>
  <c r="BI180" i="46"/>
  <c r="BI180" i="44"/>
  <c r="Y181" i="46"/>
  <c r="Y181" i="44"/>
  <c r="G182" i="46"/>
  <c r="G182" i="44"/>
  <c r="AU182" i="46"/>
  <c r="AU182" i="44"/>
  <c r="AY183" i="46"/>
  <c r="AY183" i="44"/>
  <c r="BO183" i="46"/>
  <c r="BO183" i="44"/>
  <c r="AD184" i="46"/>
  <c r="AD184" i="44"/>
  <c r="BB184" i="46"/>
  <c r="BB184" i="44"/>
  <c r="BJ184" i="46"/>
  <c r="BJ184" i="44"/>
  <c r="AN77" i="44"/>
  <c r="AW84" i="44"/>
  <c r="AM88" i="44"/>
  <c r="J94" i="44"/>
  <c r="AB145" i="44"/>
  <c r="X160" i="44"/>
  <c r="AN160" i="44"/>
  <c r="U166" i="44"/>
  <c r="AK166" i="44"/>
  <c r="AU167" i="44"/>
  <c r="N169" i="44"/>
  <c r="AZ173" i="44"/>
  <c r="O174" i="44"/>
  <c r="BK176" i="44"/>
  <c r="K177" i="44"/>
  <c r="BG177" i="44"/>
  <c r="AT178" i="44"/>
  <c r="M180" i="44"/>
  <c r="AE182" i="44"/>
  <c r="BC133" i="46"/>
  <c r="BC133" i="44"/>
  <c r="AO134" i="46"/>
  <c r="AO134" i="44"/>
  <c r="N144" i="46"/>
  <c r="N144" i="44"/>
  <c r="AR146" i="46"/>
  <c r="AR146" i="44"/>
  <c r="AU151" i="46"/>
  <c r="AU151" i="44"/>
  <c r="BK151" i="46"/>
  <c r="BK151" i="44"/>
  <c r="K152" i="46"/>
  <c r="K152" i="44"/>
  <c r="AI152" i="46"/>
  <c r="AI152" i="44"/>
  <c r="AY152" i="46"/>
  <c r="AY152" i="44"/>
  <c r="AI153" i="46"/>
  <c r="AI153" i="44"/>
  <c r="AY153" i="46"/>
  <c r="AY153" i="44"/>
  <c r="AU156" i="46"/>
  <c r="AU156" i="44"/>
  <c r="BK156" i="46"/>
  <c r="BK156" i="44"/>
  <c r="AB158" i="46"/>
  <c r="AB158" i="44"/>
  <c r="AV162" i="46"/>
  <c r="AV162" i="44"/>
  <c r="T163" i="46"/>
  <c r="T163" i="44"/>
  <c r="BP163" i="46"/>
  <c r="BP163" i="44"/>
  <c r="BD164" i="46"/>
  <c r="BD164" i="44"/>
  <c r="AK168" i="46"/>
  <c r="AK168" i="44"/>
  <c r="AA143" i="46"/>
  <c r="AA143" i="44"/>
  <c r="AM144" i="46"/>
  <c r="AM144" i="44"/>
  <c r="AK148" i="46"/>
  <c r="AK148" i="44"/>
  <c r="BA148" i="46"/>
  <c r="BA148" i="44"/>
  <c r="BM149" i="46"/>
  <c r="BM149" i="44"/>
  <c r="P151" i="46"/>
  <c r="P151" i="44"/>
  <c r="T153" i="46"/>
  <c r="T153" i="44"/>
  <c r="AN154" i="46"/>
  <c r="AN154" i="44"/>
  <c r="M158" i="46"/>
  <c r="M158" i="44"/>
  <c r="AM159" i="46"/>
  <c r="AM159" i="44"/>
  <c r="AY160" i="46"/>
  <c r="AY160" i="44"/>
  <c r="E163" i="46"/>
  <c r="E163" i="44"/>
  <c r="AK163" i="46"/>
  <c r="AK163" i="44"/>
  <c r="AO164" i="46"/>
  <c r="AO164" i="44"/>
  <c r="BA165" i="46"/>
  <c r="BA165" i="44"/>
  <c r="BQ165" i="46"/>
  <c r="BQ165" i="44"/>
  <c r="AN166" i="46"/>
  <c r="AN166" i="44"/>
  <c r="N168" i="46"/>
  <c r="N168" i="44"/>
  <c r="T170" i="46"/>
  <c r="T170" i="44"/>
  <c r="BH170" i="46"/>
  <c r="BH170" i="44"/>
  <c r="AF171" i="46"/>
  <c r="AF171" i="44"/>
  <c r="N175" i="46"/>
  <c r="N175" i="44"/>
  <c r="AL175" i="46"/>
  <c r="AL175" i="44"/>
  <c r="R176" i="46"/>
  <c r="R176" i="44"/>
  <c r="Z176" i="46"/>
  <c r="Z176" i="44"/>
  <c r="AP176" i="46"/>
  <c r="AP176" i="44"/>
  <c r="BF176" i="46"/>
  <c r="BF176" i="44"/>
  <c r="N177" i="46"/>
  <c r="N177" i="44"/>
  <c r="AT177" i="46"/>
  <c r="AT177" i="44"/>
  <c r="Y178" i="46"/>
  <c r="Y178" i="44"/>
  <c r="U179" i="46"/>
  <c r="U179" i="44"/>
  <c r="L145" i="46"/>
  <c r="L145" i="44"/>
  <c r="N146" i="46"/>
  <c r="N146" i="44"/>
  <c r="AX157" i="46"/>
  <c r="AX157" i="44"/>
  <c r="AJ160" i="46"/>
  <c r="AJ160" i="44"/>
  <c r="BN169" i="46"/>
  <c r="BN169" i="44"/>
  <c r="Q171" i="46"/>
  <c r="Q171" i="44"/>
  <c r="BE171" i="46"/>
  <c r="BE171" i="44"/>
  <c r="BI172" i="46"/>
  <c r="BI172" i="44"/>
  <c r="AN173" i="46"/>
  <c r="AN173" i="44"/>
  <c r="AI174" i="46"/>
  <c r="AI174" i="44"/>
  <c r="BO176" i="46"/>
  <c r="BO176" i="44"/>
  <c r="R178" i="46"/>
  <c r="R178" i="44"/>
  <c r="BN178" i="46"/>
  <c r="BN178" i="44"/>
  <c r="AS119" i="46"/>
  <c r="AS119" i="44"/>
  <c r="E131" i="46"/>
  <c r="E131" i="44"/>
  <c r="X148" i="46"/>
  <c r="X148" i="44"/>
  <c r="D149" i="46"/>
  <c r="D149" i="44"/>
  <c r="AA154" i="46"/>
  <c r="AA154" i="44"/>
  <c r="AI156" i="46"/>
  <c r="AI156" i="44"/>
  <c r="L157" i="46"/>
  <c r="L157" i="44"/>
  <c r="BD158" i="46"/>
  <c r="BD158" i="44"/>
  <c r="D162" i="46"/>
  <c r="D162" i="44"/>
  <c r="T162" i="46"/>
  <c r="T162" i="44"/>
  <c r="T138" i="46"/>
  <c r="T138" i="44"/>
  <c r="AR149" i="46"/>
  <c r="AR149" i="44"/>
  <c r="A99" i="44"/>
  <c r="A151" i="44"/>
  <c r="A160" i="44"/>
  <c r="C99" i="46"/>
  <c r="C99" i="44" s="1"/>
  <c r="BL72" i="44"/>
  <c r="AS83" i="44"/>
  <c r="AA87" i="44"/>
  <c r="AI92" i="44"/>
  <c r="BG122" i="44"/>
  <c r="AK130" i="44"/>
  <c r="AY133" i="44"/>
  <c r="J134" i="44"/>
  <c r="E135" i="44"/>
  <c r="AK135" i="44"/>
  <c r="X138" i="44"/>
  <c r="M139" i="44"/>
  <c r="AR139" i="44"/>
  <c r="Q140" i="44"/>
  <c r="AA141" i="44"/>
  <c r="AF142" i="44"/>
  <c r="V144" i="44"/>
  <c r="AX144" i="44"/>
  <c r="M146" i="44"/>
  <c r="AT146" i="44"/>
  <c r="BQ148" i="44"/>
  <c r="X149" i="44"/>
  <c r="AW149" i="44"/>
  <c r="BA150" i="44"/>
  <c r="H151" i="44"/>
  <c r="AA151" i="44"/>
  <c r="BL151" i="44"/>
  <c r="BG152" i="44"/>
  <c r="L153" i="44"/>
  <c r="BP153" i="44"/>
  <c r="O154" i="44"/>
  <c r="AE154" i="44"/>
  <c r="AY154" i="44"/>
  <c r="O155" i="44"/>
  <c r="BC155" i="44"/>
  <c r="AY156" i="44"/>
  <c r="R157" i="44"/>
  <c r="BD157" i="44"/>
  <c r="AR158" i="44"/>
  <c r="AI160" i="44"/>
  <c r="BO160" i="44"/>
  <c r="R161" i="44"/>
  <c r="N162" i="44"/>
  <c r="AW162" i="44"/>
  <c r="BJ162" i="44"/>
  <c r="N164" i="44"/>
  <c r="AL164" i="44"/>
  <c r="BB164" i="44"/>
  <c r="BF165" i="44"/>
  <c r="AV166" i="44"/>
  <c r="W167" i="44"/>
  <c r="AI168" i="44"/>
  <c r="BJ168" i="44"/>
  <c r="AX169" i="44"/>
  <c r="AC170" i="44"/>
  <c r="BI170" i="44"/>
  <c r="E171" i="44"/>
  <c r="U171" i="44"/>
  <c r="AV171" i="44"/>
  <c r="BL171" i="44"/>
  <c r="M172" i="44"/>
  <c r="AB172" i="44"/>
  <c r="BQ172" i="44"/>
  <c r="P173" i="44"/>
  <c r="AJ173" i="44"/>
  <c r="BH173" i="44"/>
  <c r="W174" i="44"/>
  <c r="AA175" i="44"/>
  <c r="G176" i="44"/>
  <c r="S177" i="44"/>
  <c r="AQ177" i="44"/>
  <c r="BO177" i="44"/>
  <c r="BB178" i="44"/>
  <c r="U180" i="44"/>
  <c r="AW181" i="44"/>
  <c r="S183" i="44"/>
  <c r="N184" i="44"/>
  <c r="AF190" i="44"/>
  <c r="BE190" i="44"/>
  <c r="BF191" i="44"/>
  <c r="N192" i="44"/>
  <c r="AU192" i="44"/>
  <c r="AH193" i="44"/>
  <c r="BC190" i="46"/>
  <c r="BC190" i="44"/>
  <c r="E192" i="46"/>
  <c r="E192" i="44"/>
  <c r="M192" i="46"/>
  <c r="M192" i="44"/>
  <c r="U192" i="46"/>
  <c r="U192" i="44"/>
  <c r="AC192" i="46"/>
  <c r="AC192" i="44"/>
  <c r="AK192" i="46"/>
  <c r="AK192" i="44"/>
  <c r="AS192" i="46"/>
  <c r="AS192" i="44"/>
  <c r="BA192" i="46"/>
  <c r="BA192" i="44"/>
  <c r="BI192" i="46"/>
  <c r="BI192" i="44"/>
  <c r="BQ192" i="46"/>
  <c r="BQ192" i="44"/>
  <c r="L194" i="46"/>
  <c r="L194" i="44"/>
  <c r="AR181" i="46"/>
  <c r="AR181" i="44"/>
  <c r="R182" i="46"/>
  <c r="R182" i="44"/>
  <c r="BF182" i="46"/>
  <c r="BF182" i="44"/>
  <c r="V183" i="46"/>
  <c r="V183" i="44"/>
  <c r="AL183" i="46"/>
  <c r="AL183" i="44"/>
  <c r="I184" i="46"/>
  <c r="I184" i="44"/>
  <c r="AG184" i="46"/>
  <c r="AG184" i="44"/>
  <c r="M185" i="46"/>
  <c r="M185" i="44"/>
  <c r="BA185" i="46"/>
  <c r="BA185" i="44"/>
  <c r="BI185" i="46"/>
  <c r="BI185" i="44"/>
  <c r="S186" i="46"/>
  <c r="S186" i="44"/>
  <c r="BG186" i="46"/>
  <c r="BG186" i="44"/>
  <c r="O187" i="46"/>
  <c r="O187" i="44"/>
  <c r="W187" i="46"/>
  <c r="W187" i="44"/>
  <c r="AM187" i="46"/>
  <c r="AM187" i="44"/>
  <c r="BK187" i="46"/>
  <c r="BK187" i="44"/>
  <c r="I188" i="46"/>
  <c r="I188" i="44"/>
  <c r="BM188" i="46"/>
  <c r="BM188" i="44"/>
  <c r="AK189" i="46"/>
  <c r="AK189" i="44"/>
  <c r="H190" i="46"/>
  <c r="H190" i="44"/>
  <c r="J191" i="46"/>
  <c r="J191" i="44"/>
  <c r="AH191" i="46"/>
  <c r="AH191" i="44"/>
  <c r="AW193" i="46"/>
  <c r="AW193" i="44"/>
  <c r="E194" i="46"/>
  <c r="E194" i="44"/>
  <c r="M194" i="46"/>
  <c r="M194" i="44"/>
  <c r="U194" i="46"/>
  <c r="U194" i="44"/>
  <c r="AC194" i="46"/>
  <c r="AC194" i="44"/>
  <c r="AK194" i="46"/>
  <c r="AK194" i="44"/>
  <c r="AS194" i="46"/>
  <c r="AS194" i="44"/>
  <c r="BA194" i="46"/>
  <c r="BA194" i="44"/>
  <c r="BI194" i="46"/>
  <c r="BI194" i="44"/>
  <c r="BQ194" i="46"/>
  <c r="BQ194" i="44"/>
  <c r="AF195" i="46"/>
  <c r="AF195" i="44"/>
  <c r="AV195" i="46"/>
  <c r="AV195" i="44"/>
  <c r="T196" i="46"/>
  <c r="T196" i="44"/>
  <c r="AB196" i="46"/>
  <c r="AB196" i="44"/>
  <c r="AJ196" i="46"/>
  <c r="AJ196" i="44"/>
  <c r="H197" i="46"/>
  <c r="H197" i="44"/>
  <c r="AN197" i="46"/>
  <c r="AN197" i="44"/>
  <c r="BD197" i="46"/>
  <c r="BD197" i="44"/>
  <c r="D198" i="46"/>
  <c r="D198" i="44"/>
  <c r="AJ198" i="46"/>
  <c r="AJ198" i="44"/>
  <c r="AR198" i="46"/>
  <c r="AR198" i="44"/>
  <c r="G199" i="46"/>
  <c r="G199" i="44"/>
  <c r="O199" i="46"/>
  <c r="O199" i="44"/>
  <c r="BC199" i="46"/>
  <c r="BC199" i="44"/>
  <c r="BK199" i="46"/>
  <c r="BK199" i="44"/>
  <c r="S200" i="46"/>
  <c r="S200" i="44"/>
  <c r="AI200" i="46"/>
  <c r="AI200" i="44"/>
  <c r="AQ200" i="46"/>
  <c r="AQ200" i="44"/>
  <c r="BO200" i="46"/>
  <c r="BO200" i="44"/>
  <c r="G201" i="46"/>
  <c r="G201" i="44"/>
  <c r="W201" i="46"/>
  <c r="W201" i="44"/>
  <c r="BK201" i="46"/>
  <c r="BK201" i="44"/>
  <c r="AH202" i="46"/>
  <c r="AH202" i="44"/>
  <c r="AX202" i="46"/>
  <c r="AX202" i="44"/>
  <c r="BN202" i="46"/>
  <c r="BN202" i="44"/>
  <c r="U203" i="46"/>
  <c r="U203" i="44"/>
  <c r="AK203" i="46"/>
  <c r="AK203" i="44"/>
  <c r="H204" i="46"/>
  <c r="H204" i="44"/>
  <c r="AF204" i="46"/>
  <c r="AF204" i="44"/>
  <c r="AV204" i="46"/>
  <c r="AV204" i="44"/>
  <c r="BD204" i="46"/>
  <c r="BD204" i="44"/>
  <c r="D205" i="46"/>
  <c r="D205" i="44"/>
  <c r="L205" i="46"/>
  <c r="L205" i="44"/>
  <c r="AR205" i="46"/>
  <c r="AR205" i="44"/>
  <c r="AZ205" i="46"/>
  <c r="AZ205" i="44"/>
  <c r="BH205" i="46"/>
  <c r="BH205" i="44"/>
  <c r="L207" i="46"/>
  <c r="L207" i="44"/>
  <c r="AB207" i="46"/>
  <c r="AB207" i="44"/>
  <c r="BJ179" i="46"/>
  <c r="BJ179" i="44"/>
  <c r="I180" i="46"/>
  <c r="I180" i="44"/>
  <c r="E181" i="46"/>
  <c r="E181" i="44"/>
  <c r="AE183" i="46"/>
  <c r="AE183" i="44"/>
  <c r="AU183" i="46"/>
  <c r="AU183" i="44"/>
  <c r="BK183" i="46"/>
  <c r="BK183" i="44"/>
  <c r="F185" i="46"/>
  <c r="F185" i="44"/>
  <c r="AT185" i="46"/>
  <c r="AT185" i="44"/>
  <c r="T186" i="46"/>
  <c r="T186" i="44"/>
  <c r="AB186" i="46"/>
  <c r="AB186" i="44"/>
  <c r="AR186" i="46"/>
  <c r="AR186" i="44"/>
  <c r="AF187" i="46"/>
  <c r="AF187" i="44"/>
  <c r="BL187" i="46"/>
  <c r="BL187" i="44"/>
  <c r="R188" i="46"/>
  <c r="R188" i="44"/>
  <c r="Z188" i="46"/>
  <c r="Z188" i="44"/>
  <c r="AH188" i="46"/>
  <c r="AH188" i="44"/>
  <c r="F189" i="46"/>
  <c r="F189" i="44"/>
  <c r="AT189" i="46"/>
  <c r="AT189" i="44"/>
  <c r="BJ189" i="46"/>
  <c r="BJ189" i="44"/>
  <c r="I190" i="46"/>
  <c r="I190" i="44"/>
  <c r="AG190" i="46"/>
  <c r="AG190" i="44"/>
  <c r="AO190" i="46"/>
  <c r="AO190" i="44"/>
  <c r="BM190" i="46"/>
  <c r="BM190" i="44"/>
  <c r="AQ191" i="46"/>
  <c r="AQ191" i="44"/>
  <c r="AY191" i="46"/>
  <c r="AY191" i="44"/>
  <c r="G192" i="46"/>
  <c r="G192" i="44"/>
  <c r="AM192" i="46"/>
  <c r="AM192" i="44"/>
  <c r="Z193" i="46"/>
  <c r="Z193" i="44"/>
  <c r="AP193" i="46"/>
  <c r="AP193" i="44"/>
  <c r="V194" i="46"/>
  <c r="V194" i="44"/>
  <c r="AG195" i="46"/>
  <c r="AG195" i="44"/>
  <c r="AO195" i="46"/>
  <c r="AO195" i="44"/>
  <c r="BE195" i="46"/>
  <c r="BE195" i="44"/>
  <c r="BM195" i="46"/>
  <c r="BM195" i="44"/>
  <c r="AC196" i="46"/>
  <c r="AC196" i="44"/>
  <c r="AS196" i="46"/>
  <c r="AS196" i="44"/>
  <c r="BI196" i="46"/>
  <c r="BI196" i="44"/>
  <c r="Q197" i="46"/>
  <c r="Q197" i="44"/>
  <c r="AW197" i="46"/>
  <c r="AW197" i="44"/>
  <c r="BM197" i="46"/>
  <c r="BM197" i="44"/>
  <c r="M198" i="46"/>
  <c r="M198" i="44"/>
  <c r="AC198" i="46"/>
  <c r="AC198" i="44"/>
  <c r="AS198" i="46"/>
  <c r="AS198" i="44"/>
  <c r="H199" i="46"/>
  <c r="H199" i="44"/>
  <c r="P199" i="46"/>
  <c r="P199" i="44"/>
  <c r="BD199" i="46"/>
  <c r="BD199" i="44"/>
  <c r="AB200" i="46"/>
  <c r="AB200" i="44"/>
  <c r="AJ200" i="46"/>
  <c r="AJ200" i="44"/>
  <c r="AZ200" i="46"/>
  <c r="AZ200" i="44"/>
  <c r="BH200" i="46"/>
  <c r="BH200" i="44"/>
  <c r="P201" i="46"/>
  <c r="P201" i="44"/>
  <c r="AF201" i="46"/>
  <c r="AF201" i="44"/>
  <c r="K202" i="46"/>
  <c r="K202" i="44"/>
  <c r="AQ202" i="46"/>
  <c r="AQ202" i="44"/>
  <c r="AY202" i="46"/>
  <c r="AY202" i="44"/>
  <c r="BG202" i="46"/>
  <c r="BG202" i="44"/>
  <c r="F203" i="46"/>
  <c r="F203" i="44"/>
  <c r="AD203" i="46"/>
  <c r="AD203" i="44"/>
  <c r="AT203" i="46"/>
  <c r="AT203" i="44"/>
  <c r="Q204" i="46"/>
  <c r="Q204" i="44"/>
  <c r="AO204" i="46"/>
  <c r="AO204" i="44"/>
  <c r="BM204" i="46"/>
  <c r="BM204" i="44"/>
  <c r="E205" i="46"/>
  <c r="E205" i="44"/>
  <c r="U205" i="46"/>
  <c r="U205" i="44"/>
  <c r="BA205" i="46"/>
  <c r="BA205" i="44"/>
  <c r="BI205" i="46"/>
  <c r="BI205" i="44"/>
  <c r="BQ205" i="46"/>
  <c r="BQ205" i="44"/>
  <c r="E207" i="46"/>
  <c r="E207" i="44"/>
  <c r="M207" i="46"/>
  <c r="M207" i="44"/>
  <c r="U207" i="46"/>
  <c r="U207" i="44"/>
  <c r="AK207" i="46"/>
  <c r="AK207" i="44"/>
  <c r="AS207" i="46"/>
  <c r="AS207" i="44"/>
  <c r="AV175" i="46"/>
  <c r="AV175" i="44"/>
  <c r="AJ176" i="46"/>
  <c r="AJ176" i="44"/>
  <c r="X177" i="46"/>
  <c r="X177" i="44"/>
  <c r="BD177" i="46"/>
  <c r="BD177" i="44"/>
  <c r="K178" i="46"/>
  <c r="K178" i="44"/>
  <c r="AI178" i="46"/>
  <c r="AI178" i="44"/>
  <c r="AE179" i="46"/>
  <c r="AE179" i="44"/>
  <c r="AP180" i="46"/>
  <c r="AP180" i="44"/>
  <c r="BQ176" i="46"/>
  <c r="BQ176" i="44"/>
  <c r="BM177" i="46"/>
  <c r="BM177" i="44"/>
  <c r="AN179" i="46"/>
  <c r="AN179" i="44"/>
  <c r="AY180" i="46"/>
  <c r="AY180" i="44"/>
  <c r="O181" i="46"/>
  <c r="O181" i="44"/>
  <c r="BC181" i="46"/>
  <c r="BC181" i="44"/>
  <c r="AK182" i="46"/>
  <c r="AK182" i="44"/>
  <c r="AO183" i="46"/>
  <c r="AO183" i="44"/>
  <c r="Z166" i="44"/>
  <c r="AY166" i="44"/>
  <c r="E167" i="44"/>
  <c r="T167" i="44"/>
  <c r="BA167" i="44"/>
  <c r="BQ167" i="44"/>
  <c r="AW168" i="44"/>
  <c r="T169" i="44"/>
  <c r="V179" i="44"/>
  <c r="AO180" i="44"/>
  <c r="BL180" i="44"/>
  <c r="T181" i="44"/>
  <c r="BA181" i="44"/>
  <c r="G183" i="44"/>
  <c r="Z184" i="44"/>
  <c r="AX184" i="44"/>
  <c r="BM184" i="44"/>
  <c r="V185" i="44"/>
  <c r="AS185" i="44"/>
  <c r="D186" i="44"/>
  <c r="BP186" i="44"/>
  <c r="AN187" i="44"/>
  <c r="AX188" i="44"/>
  <c r="BD183" i="46"/>
  <c r="BD183" i="44"/>
  <c r="K184" i="46"/>
  <c r="K184" i="44"/>
  <c r="AQ184" i="46"/>
  <c r="AQ184" i="44"/>
  <c r="O185" i="46"/>
  <c r="O185" i="44"/>
  <c r="W185" i="46"/>
  <c r="W185" i="44"/>
  <c r="BC185" i="46"/>
  <c r="BC185" i="44"/>
  <c r="BK185" i="46"/>
  <c r="BK185" i="44"/>
  <c r="U186" i="46"/>
  <c r="U186" i="44"/>
  <c r="AK186" i="46"/>
  <c r="AK186" i="44"/>
  <c r="BQ186" i="46"/>
  <c r="BQ186" i="44"/>
  <c r="AO187" i="46"/>
  <c r="AO187" i="44"/>
  <c r="AW187" i="46"/>
  <c r="AW187" i="44"/>
  <c r="AQ188" i="46"/>
  <c r="AQ188" i="44"/>
  <c r="AM189" i="46"/>
  <c r="AM189" i="44"/>
  <c r="BC189" i="46"/>
  <c r="BC189" i="44"/>
  <c r="AX190" i="46"/>
  <c r="AX190" i="44"/>
  <c r="D191" i="46"/>
  <c r="D191" i="44"/>
  <c r="BH191" i="46"/>
  <c r="BH191" i="44"/>
  <c r="K193" i="46"/>
  <c r="K193" i="44"/>
  <c r="AY193" i="46"/>
  <c r="AY193" i="44"/>
  <c r="AZ184" i="46"/>
  <c r="AZ184" i="44"/>
  <c r="BH184" i="46"/>
  <c r="BH184" i="44"/>
  <c r="F186" i="46"/>
  <c r="F186" i="44"/>
  <c r="AD186" i="46"/>
  <c r="AD186" i="44"/>
  <c r="J187" i="46"/>
  <c r="J187" i="44"/>
  <c r="BF187" i="46"/>
  <c r="BF187" i="44"/>
  <c r="AJ188" i="46"/>
  <c r="AJ188" i="44"/>
  <c r="AZ188" i="46"/>
  <c r="AZ188" i="44"/>
  <c r="AP185" i="46"/>
  <c r="AP185" i="44"/>
  <c r="BD186" i="46"/>
  <c r="BD186" i="44"/>
  <c r="L187" i="46"/>
  <c r="L187" i="44"/>
  <c r="T187" i="46"/>
  <c r="T187" i="44"/>
  <c r="F188" i="46"/>
  <c r="F188" i="44"/>
  <c r="V188" i="46"/>
  <c r="V188" i="44"/>
  <c r="BB188" i="46"/>
  <c r="BB188" i="44"/>
  <c r="BJ188" i="46"/>
  <c r="BJ188" i="44"/>
  <c r="R189" i="46"/>
  <c r="R189" i="44"/>
  <c r="BN189" i="46"/>
  <c r="BN189" i="44"/>
  <c r="BA190" i="46"/>
  <c r="BA190" i="44"/>
  <c r="AB182" i="44"/>
  <c r="T184" i="44"/>
  <c r="S207" i="46"/>
  <c r="S207" i="44"/>
  <c r="BO207" i="46"/>
  <c r="BO207" i="44"/>
  <c r="P189" i="44"/>
  <c r="AE191" i="44"/>
  <c r="K192" i="44"/>
  <c r="S192" i="44"/>
  <c r="AA192" i="44"/>
  <c r="AI192" i="44"/>
  <c r="AQ192" i="44"/>
  <c r="AY192" i="44"/>
  <c r="BG192" i="44"/>
  <c r="J195" i="44"/>
  <c r="BN195" i="44"/>
  <c r="BB196" i="44"/>
  <c r="H189" i="44"/>
  <c r="AV189" i="44"/>
  <c r="O191" i="44"/>
  <c r="V193" i="44"/>
  <c r="AX195" i="44"/>
  <c r="AL196" i="44"/>
  <c r="J197" i="44"/>
  <c r="AS116" i="44"/>
  <c r="AK136" i="44"/>
  <c r="L121" i="44"/>
  <c r="BN92" i="46"/>
  <c r="AQ112" i="44"/>
  <c r="AD119" i="44"/>
  <c r="BJ134" i="44"/>
  <c r="A132" i="44"/>
  <c r="AN96" i="44"/>
  <c r="AB98" i="44"/>
  <c r="AL100" i="44"/>
  <c r="AZ102" i="44"/>
  <c r="AO105" i="44"/>
  <c r="M108" i="44"/>
  <c r="E110" i="44"/>
  <c r="AG111" i="44"/>
  <c r="AZ112" i="44"/>
  <c r="BA116" i="44"/>
  <c r="AN122" i="44"/>
  <c r="BN125" i="44"/>
  <c r="BD132" i="44"/>
  <c r="AR133" i="44"/>
  <c r="BP133" i="44"/>
  <c r="U138" i="44"/>
  <c r="AP130" i="44"/>
  <c r="BH121" i="44"/>
  <c r="N134" i="44"/>
  <c r="BE117" i="44"/>
  <c r="AV122" i="44"/>
  <c r="Y139" i="44"/>
  <c r="BG128" i="44"/>
  <c r="AP135" i="44"/>
  <c r="AK138" i="44"/>
  <c r="D126" i="44"/>
  <c r="AQ128" i="44"/>
  <c r="Z130" i="44"/>
  <c r="AD131" i="44"/>
  <c r="V134" i="44"/>
  <c r="AC138" i="44"/>
  <c r="BN70" i="46"/>
  <c r="AA128" i="44"/>
  <c r="AU114" i="44"/>
  <c r="AL134" i="44"/>
  <c r="BP121" i="44"/>
  <c r="R125" i="44"/>
  <c r="AX130" i="44"/>
  <c r="AF132" i="44"/>
  <c r="A120" i="44"/>
  <c r="BG113" i="44"/>
  <c r="Z135" i="44"/>
  <c r="E138" i="44"/>
  <c r="R97" i="44"/>
  <c r="P99" i="44"/>
  <c r="AW101" i="44"/>
  <c r="BD103" i="44"/>
  <c r="U106" i="44"/>
  <c r="AS108" i="44"/>
  <c r="AK110" i="44"/>
  <c r="L112" i="44"/>
  <c r="BP112" i="44"/>
  <c r="BP113" i="44"/>
  <c r="BQ116" i="44"/>
  <c r="AJ121" i="44"/>
  <c r="H122" i="44"/>
  <c r="BB124" i="44"/>
  <c r="AJ126" i="44"/>
  <c r="AE129" i="44"/>
  <c r="H132" i="44"/>
  <c r="D133" i="44"/>
  <c r="BF135" i="44"/>
  <c r="U136" i="44"/>
  <c r="BA138" i="44"/>
  <c r="I139" i="44"/>
  <c r="BE139" i="44"/>
  <c r="AQ119" i="44"/>
  <c r="AE120" i="44"/>
  <c r="R116" i="44"/>
  <c r="BQ92" i="44"/>
  <c r="AF111" i="44"/>
  <c r="AG121" i="44"/>
  <c r="BA127" i="44"/>
  <c r="BO70" i="46"/>
  <c r="BI111" i="44"/>
  <c r="AY115" i="44"/>
  <c r="J141" i="44"/>
  <c r="AB120" i="44"/>
  <c r="BC140" i="44"/>
  <c r="V123" i="44"/>
  <c r="BN127" i="44"/>
  <c r="AY139" i="44"/>
  <c r="G140" i="44"/>
  <c r="AI146" i="44"/>
  <c r="AE147" i="44"/>
  <c r="J127" i="44"/>
  <c r="P131" i="44"/>
  <c r="AJ135" i="44"/>
  <c r="AA139" i="44"/>
  <c r="BM145" i="44"/>
  <c r="AG129" i="44"/>
  <c r="K139" i="44"/>
  <c r="Y160" i="44"/>
  <c r="BM160" i="44"/>
  <c r="A124" i="44"/>
  <c r="U144" i="44"/>
  <c r="AQ148" i="44"/>
  <c r="AX155" i="44"/>
  <c r="AS159" i="44"/>
  <c r="K163" i="44"/>
  <c r="W164" i="44"/>
  <c r="BC164" i="44"/>
  <c r="V133" i="44"/>
  <c r="AH141" i="44"/>
  <c r="BF141" i="44"/>
  <c r="Q143" i="44"/>
  <c r="AQ146" i="44"/>
  <c r="O147" i="44"/>
  <c r="AX153" i="44"/>
  <c r="R155" i="44"/>
  <c r="AH155" i="44"/>
  <c r="O157" i="44"/>
  <c r="AM157" i="44"/>
  <c r="AA158" i="44"/>
  <c r="U159" i="44"/>
  <c r="BI159" i="44"/>
  <c r="AA161" i="44"/>
  <c r="BC162" i="44"/>
  <c r="AA163" i="44"/>
  <c r="G164" i="44"/>
  <c r="BO165" i="44"/>
  <c r="V171" i="44"/>
  <c r="AT171" i="44"/>
  <c r="R172" i="44"/>
  <c r="AF174" i="44"/>
  <c r="T175" i="44"/>
  <c r="AZ175" i="44"/>
  <c r="W178" i="44"/>
  <c r="BK178" i="44"/>
  <c r="AA179" i="44"/>
  <c r="BB180" i="44"/>
  <c r="BN181" i="44"/>
  <c r="AV182" i="44"/>
  <c r="M113" i="44"/>
  <c r="C124" i="46"/>
  <c r="C124" i="44" s="1"/>
  <c r="BK116" i="44"/>
  <c r="AU118" i="44"/>
  <c r="BP120" i="44"/>
  <c r="AB125" i="44"/>
  <c r="AW129" i="44"/>
  <c r="AT133" i="44"/>
  <c r="AL142" i="44"/>
  <c r="AA146" i="44"/>
  <c r="AM149" i="44"/>
  <c r="BC149" i="44"/>
  <c r="BN155" i="44"/>
  <c r="S158" i="44"/>
  <c r="AQ158" i="44"/>
  <c r="G162" i="44"/>
  <c r="AE162" i="44"/>
  <c r="BJ166" i="44"/>
  <c r="AJ168" i="44"/>
  <c r="BP168" i="44"/>
  <c r="Z170" i="44"/>
  <c r="AH172" i="44"/>
  <c r="BL176" i="44"/>
  <c r="AB177" i="44"/>
  <c r="BP177" i="44"/>
  <c r="F180" i="44"/>
  <c r="AL180" i="44"/>
  <c r="O184" i="44"/>
  <c r="BC184" i="44"/>
  <c r="AA185" i="44"/>
  <c r="C134" i="46"/>
  <c r="C134" i="44" s="1"/>
  <c r="F133" i="44"/>
  <c r="Z141" i="44"/>
  <c r="BE145" i="44"/>
  <c r="Z152" i="44"/>
  <c r="BF152" i="44"/>
  <c r="BM50" i="46"/>
  <c r="BN50" i="46"/>
  <c r="BO50" i="46"/>
  <c r="BO7" i="46"/>
  <c r="BK69" i="44"/>
  <c r="U124" i="44"/>
  <c r="AC134" i="44"/>
  <c r="C127" i="46"/>
  <c r="C127" i="44" s="1"/>
  <c r="AH109" i="44"/>
  <c r="G116" i="44"/>
  <c r="S117" i="44"/>
  <c r="BB126" i="44"/>
  <c r="BQ128" i="44"/>
  <c r="AF131" i="44"/>
  <c r="AR135" i="44"/>
  <c r="BC136" i="44"/>
  <c r="K137" i="44"/>
  <c r="BN141" i="44"/>
  <c r="BJ142" i="44"/>
  <c r="AS144" i="44"/>
  <c r="AU147" i="44"/>
  <c r="G149" i="44"/>
  <c r="W149" i="44"/>
  <c r="F156" i="44"/>
  <c r="G157" i="44"/>
  <c r="U112" i="44"/>
  <c r="G118" i="44"/>
  <c r="AN131" i="44"/>
  <c r="AM136" i="44"/>
  <c r="BO137" i="44"/>
  <c r="BG139" i="44"/>
  <c r="Q145" i="44"/>
  <c r="AG145" i="44"/>
  <c r="K146" i="44"/>
  <c r="BO148" i="44"/>
  <c r="F154" i="44"/>
  <c r="BJ154" i="44"/>
  <c r="C107" i="46"/>
  <c r="C107" i="44" s="1"/>
  <c r="H124" i="44"/>
  <c r="AH127" i="44"/>
  <c r="G136" i="44"/>
  <c r="AI137" i="44"/>
  <c r="AM140" i="44"/>
  <c r="BK149" i="44"/>
  <c r="AA150" i="44"/>
  <c r="AL151" i="44"/>
  <c r="BF153" i="44"/>
  <c r="A122" i="44"/>
  <c r="C167" i="46"/>
  <c r="C167" i="44" s="1"/>
  <c r="K115" i="44"/>
  <c r="H119" i="44"/>
  <c r="L120" i="44"/>
  <c r="BA128" i="44"/>
  <c r="BF132" i="44"/>
  <c r="AL133" i="44"/>
  <c r="S137" i="44"/>
  <c r="AT142" i="44"/>
  <c r="M144" i="44"/>
  <c r="AC144" i="44"/>
  <c r="O149" i="44"/>
  <c r="AU149" i="44"/>
  <c r="K150" i="44"/>
  <c r="BB151" i="44"/>
  <c r="R152" i="44"/>
  <c r="AH153" i="44"/>
  <c r="AT154" i="44"/>
  <c r="AL156" i="44"/>
  <c r="BG158" i="44"/>
  <c r="Q160" i="44"/>
  <c r="AO160" i="44"/>
  <c r="K161" i="44"/>
  <c r="S163" i="44"/>
  <c r="AY165" i="44"/>
  <c r="F171" i="44"/>
  <c r="M173" i="44"/>
  <c r="AB175" i="44"/>
  <c r="Q114" i="44"/>
  <c r="AE116" i="44"/>
  <c r="AV119" i="44"/>
  <c r="T120" i="44"/>
  <c r="AT121" i="44"/>
  <c r="BB123" i="44"/>
  <c r="AR125" i="44"/>
  <c r="AX127" i="44"/>
  <c r="AV131" i="44"/>
  <c r="R132" i="44"/>
  <c r="AP132" i="44"/>
  <c r="AU136" i="44"/>
  <c r="AE138" i="44"/>
  <c r="BO139" i="44"/>
  <c r="W140" i="44"/>
  <c r="AG143" i="44"/>
  <c r="I145" i="44"/>
  <c r="V154" i="44"/>
  <c r="AP155" i="44"/>
  <c r="N156" i="44"/>
  <c r="E159" i="44"/>
  <c r="AG160" i="44"/>
  <c r="AQ161" i="44"/>
  <c r="AM162" i="44"/>
  <c r="BO163" i="44"/>
  <c r="O164" i="44"/>
  <c r="AE164" i="44"/>
  <c r="A107" i="44"/>
  <c r="C122" i="46"/>
  <c r="C122" i="44" s="1"/>
  <c r="AE104" i="44"/>
  <c r="U113" i="44"/>
  <c r="AA115" i="44"/>
  <c r="BG115" i="44"/>
  <c r="BG117" i="44"/>
  <c r="X119" i="44"/>
  <c r="AN124" i="44"/>
  <c r="AB130" i="44"/>
  <c r="BM165" i="46"/>
  <c r="Q65" i="44"/>
  <c r="M76" i="44"/>
  <c r="T132" i="44"/>
  <c r="L51" i="44"/>
  <c r="H79" i="44"/>
  <c r="AZ87" i="44"/>
  <c r="BA139" i="44"/>
  <c r="Y140" i="44"/>
  <c r="BK113" i="44"/>
  <c r="BN96" i="46"/>
  <c r="AB114" i="44"/>
  <c r="AG123" i="44"/>
  <c r="BA132" i="44"/>
  <c r="N137" i="44"/>
  <c r="BP143" i="44"/>
  <c r="AF144" i="44"/>
  <c r="AZ160" i="44"/>
  <c r="BJ163" i="44"/>
  <c r="AX164" i="44"/>
  <c r="A138" i="44"/>
  <c r="V115" i="44"/>
  <c r="AN128" i="44"/>
  <c r="AU130" i="44"/>
  <c r="I133" i="44"/>
  <c r="R140" i="44"/>
  <c r="AH140" i="44"/>
  <c r="D143" i="44"/>
  <c r="P144" i="44"/>
  <c r="AV144" i="44"/>
  <c r="AZ145" i="44"/>
  <c r="V148" i="44"/>
  <c r="BB150" i="44"/>
  <c r="BQ152" i="44"/>
  <c r="U153" i="44"/>
  <c r="AT163" i="44"/>
  <c r="AQ165" i="44"/>
  <c r="AL166" i="44"/>
  <c r="J170" i="44"/>
  <c r="A162" i="44"/>
  <c r="BL128" i="44"/>
  <c r="AQ131" i="44"/>
  <c r="O135" i="44"/>
  <c r="AD137" i="44"/>
  <c r="AG142" i="44"/>
  <c r="AW142" i="44"/>
  <c r="V146" i="44"/>
  <c r="AL146" i="44"/>
  <c r="BB146" i="44"/>
  <c r="J149" i="44"/>
  <c r="BM151" i="44"/>
  <c r="AC152" i="44"/>
  <c r="Q154" i="44"/>
  <c r="AO154" i="44"/>
  <c r="AW156" i="44"/>
  <c r="J157" i="44"/>
  <c r="AD158" i="44"/>
  <c r="H159" i="44"/>
  <c r="BD159" i="44"/>
  <c r="T160" i="44"/>
  <c r="V161" i="44"/>
  <c r="AT161" i="44"/>
  <c r="BN162" i="44"/>
  <c r="V163" i="44"/>
  <c r="Z164" i="44"/>
  <c r="AA165" i="44"/>
  <c r="AD166" i="44"/>
  <c r="P167" i="44"/>
  <c r="AU169" i="44"/>
  <c r="AX170" i="44"/>
  <c r="BA173" i="44"/>
  <c r="H176" i="44"/>
  <c r="AN176" i="44"/>
  <c r="D177" i="44"/>
  <c r="G178" i="44"/>
  <c r="AM178" i="44"/>
  <c r="AY179" i="44"/>
  <c r="J181" i="44"/>
  <c r="BH183" i="44"/>
  <c r="W184" i="44"/>
  <c r="AQ185" i="44"/>
  <c r="Q186" i="44"/>
  <c r="K124" i="44"/>
  <c r="AE130" i="44"/>
  <c r="AQ134" i="44"/>
  <c r="BN136" i="44"/>
  <c r="BJ137" i="44"/>
  <c r="R138" i="44"/>
  <c r="M141" i="44"/>
  <c r="Q142" i="44"/>
  <c r="AB143" i="44"/>
  <c r="AR143" i="44"/>
  <c r="D145" i="44"/>
  <c r="F146" i="44"/>
  <c r="Z149" i="44"/>
  <c r="F150" i="44"/>
  <c r="V150" i="44"/>
  <c r="I151" i="44"/>
  <c r="M152" i="44"/>
  <c r="BI153" i="44"/>
  <c r="BE154" i="44"/>
  <c r="AS155" i="44"/>
  <c r="BQ155" i="44"/>
  <c r="N117" i="44"/>
  <c r="BQ127" i="44"/>
  <c r="A140" i="44"/>
  <c r="I123" i="44"/>
  <c r="AW123" i="44"/>
  <c r="AA134" i="44"/>
  <c r="Z136" i="44"/>
  <c r="V137" i="44"/>
  <c r="BB139" i="44"/>
  <c r="AC141" i="44"/>
  <c r="L143" i="44"/>
  <c r="H144" i="44"/>
  <c r="AJ145" i="44"/>
  <c r="BB148" i="44"/>
  <c r="AL150" i="44"/>
  <c r="BJ150" i="44"/>
  <c r="BI152" i="44"/>
  <c r="I154" i="44"/>
  <c r="E155" i="44"/>
  <c r="BF157" i="44"/>
  <c r="L160" i="44"/>
  <c r="AR160" i="44"/>
  <c r="AL161" i="44"/>
  <c r="AJ111" i="44"/>
  <c r="C126" i="46"/>
  <c r="C126" i="44" s="1"/>
  <c r="BJ125" i="44"/>
  <c r="N130" i="44"/>
  <c r="BO96" i="46"/>
  <c r="Y67" i="44"/>
  <c r="BH78" i="44"/>
  <c r="AS104" i="44"/>
  <c r="BP108" i="44"/>
  <c r="BN55" i="44"/>
  <c r="AG75" i="44"/>
  <c r="AW94" i="44"/>
  <c r="BK62" i="44"/>
  <c r="A196" i="44"/>
  <c r="E111" i="44"/>
  <c r="BQ111" i="44"/>
  <c r="P113" i="44"/>
  <c r="AX116" i="44"/>
  <c r="AH118" i="44"/>
  <c r="AU120" i="44"/>
  <c r="Q121" i="44"/>
  <c r="AW121" i="44"/>
  <c r="E122" i="44"/>
  <c r="S124" i="44"/>
  <c r="AU125" i="44"/>
  <c r="Y126" i="44"/>
  <c r="H128" i="44"/>
  <c r="BK130" i="44"/>
  <c r="S131" i="44"/>
  <c r="E132" i="44"/>
  <c r="AS132" i="44"/>
  <c r="BI132" i="44"/>
  <c r="BM133" i="44"/>
  <c r="AM135" i="44"/>
  <c r="BC135" i="44"/>
  <c r="AH136" i="44"/>
  <c r="AP138" i="44"/>
  <c r="AT139" i="44"/>
  <c r="J140" i="44"/>
  <c r="Z140" i="44"/>
  <c r="AP140" i="44"/>
  <c r="BF140" i="44"/>
  <c r="AK141" i="44"/>
  <c r="AZ143" i="44"/>
  <c r="AP149" i="44"/>
  <c r="N150" i="44"/>
  <c r="AT150" i="44"/>
  <c r="Y151" i="44"/>
  <c r="AW151" i="44"/>
  <c r="U152" i="44"/>
  <c r="AK153" i="44"/>
  <c r="U155" i="44"/>
  <c r="Y156" i="44"/>
  <c r="V158" i="44"/>
  <c r="BB158" i="44"/>
  <c r="AF159" i="44"/>
  <c r="R162" i="44"/>
  <c r="K165" i="44"/>
  <c r="V166" i="44"/>
  <c r="BB166" i="44"/>
  <c r="AV167" i="44"/>
  <c r="O169" i="44"/>
  <c r="R170" i="44"/>
  <c r="BB171" i="44"/>
  <c r="Z172" i="44"/>
  <c r="AX172" i="44"/>
  <c r="AK173" i="44"/>
  <c r="AV174" i="44"/>
  <c r="L175" i="44"/>
  <c r="BH175" i="44"/>
  <c r="AJ177" i="44"/>
  <c r="AU178" i="44"/>
  <c r="S179" i="44"/>
  <c r="BO179" i="44"/>
  <c r="AD180" i="44"/>
  <c r="AX181" i="44"/>
  <c r="L183" i="44"/>
  <c r="AE184" i="44"/>
  <c r="BG185" i="44"/>
  <c r="AO186" i="44"/>
  <c r="M187" i="44"/>
  <c r="BI187" i="44"/>
  <c r="W188" i="44"/>
  <c r="AI189" i="44"/>
  <c r="AV191" i="44"/>
  <c r="G193" i="44"/>
  <c r="BC193" i="44"/>
  <c r="N195" i="44"/>
  <c r="BN196" i="44"/>
  <c r="AL197" i="44"/>
  <c r="Z198" i="44"/>
  <c r="BI199" i="44"/>
  <c r="A147" i="44"/>
  <c r="C147" i="46"/>
  <c r="C147" i="44" s="1"/>
  <c r="AN98" i="44"/>
  <c r="AZ114" i="44"/>
  <c r="AD117" i="44"/>
  <c r="S119" i="44"/>
  <c r="Y121" i="44"/>
  <c r="BC125" i="44"/>
  <c r="AG126" i="44"/>
  <c r="BE126" i="44"/>
  <c r="AC127" i="44"/>
  <c r="X128" i="44"/>
  <c r="AJ129" i="44"/>
  <c r="W130" i="44"/>
  <c r="AA131" i="44"/>
  <c r="BQ132" i="44"/>
  <c r="Q133" i="44"/>
  <c r="AG133" i="44"/>
  <c r="AW133" i="44"/>
  <c r="F137" i="44"/>
  <c r="AL137" i="44"/>
  <c r="AH138" i="44"/>
  <c r="AX138" i="44"/>
  <c r="BN138" i="44"/>
  <c r="N139" i="44"/>
  <c r="AD139" i="44"/>
  <c r="BJ139" i="44"/>
  <c r="AS141" i="44"/>
  <c r="T143" i="44"/>
  <c r="BH143" i="44"/>
  <c r="AN144" i="44"/>
  <c r="T145" i="44"/>
  <c r="BJ148" i="44"/>
  <c r="AH149" i="44"/>
  <c r="BF149" i="44"/>
  <c r="AD150" i="44"/>
  <c r="Q151" i="44"/>
  <c r="AO151" i="44"/>
  <c r="M153" i="44"/>
  <c r="M155" i="44"/>
  <c r="BI155" i="44"/>
  <c r="AO156" i="44"/>
  <c r="BM156" i="44"/>
  <c r="AP157" i="44"/>
  <c r="N158" i="44"/>
  <c r="D160" i="44"/>
  <c r="AB160" i="44"/>
  <c r="BH160" i="44"/>
  <c r="N161" i="44"/>
  <c r="AP162" i="44"/>
  <c r="AD163" i="44"/>
  <c r="R164" i="44"/>
  <c r="F166" i="44"/>
  <c r="AT166" i="44"/>
  <c r="H167" i="44"/>
  <c r="AN167" i="44"/>
  <c r="BL167" i="44"/>
  <c r="T168" i="44"/>
  <c r="G169" i="44"/>
  <c r="AM169" i="44"/>
  <c r="BN170" i="44"/>
  <c r="AC173" i="44"/>
  <c r="AN174" i="44"/>
  <c r="AR175" i="44"/>
  <c r="T177" i="44"/>
  <c r="AE178" i="44"/>
  <c r="BG179" i="44"/>
  <c r="N180" i="44"/>
  <c r="X112" i="44"/>
  <c r="BL112" i="44"/>
  <c r="D114" i="44"/>
  <c r="BE121" i="44"/>
  <c r="U122" i="44"/>
  <c r="BI122" i="44"/>
  <c r="BM123" i="44"/>
  <c r="AA124" i="44"/>
  <c r="BI127" i="44"/>
  <c r="AV128" i="44"/>
  <c r="M132" i="44"/>
  <c r="S134" i="44"/>
  <c r="AI134" i="44"/>
  <c r="BK135" i="44"/>
  <c r="R136" i="44"/>
  <c r="AG106" i="44"/>
  <c r="BJ115" i="44"/>
  <c r="BL85" i="44"/>
  <c r="AO110" i="44"/>
  <c r="BH114" i="44"/>
  <c r="C140" i="46"/>
  <c r="C140" i="44" s="1"/>
  <c r="T103" i="44"/>
  <c r="AV113" i="44"/>
  <c r="AL115" i="44"/>
  <c r="AP116" i="44"/>
  <c r="J118" i="44"/>
  <c r="BF118" i="44"/>
  <c r="I121" i="44"/>
  <c r="BQ122" i="44"/>
  <c r="AI124" i="44"/>
  <c r="G125" i="44"/>
  <c r="AM125" i="44"/>
  <c r="Q126" i="44"/>
  <c r="AK127" i="44"/>
  <c r="AF128" i="44"/>
  <c r="T129" i="44"/>
  <c r="K131" i="44"/>
  <c r="AK132" i="44"/>
  <c r="AO133" i="44"/>
  <c r="AE135" i="44"/>
  <c r="AU135" i="44"/>
  <c r="AP136" i="44"/>
  <c r="Z138" i="44"/>
  <c r="BF138" i="44"/>
  <c r="AL139" i="44"/>
  <c r="E141" i="44"/>
  <c r="U141" i="44"/>
  <c r="BE142" i="44"/>
  <c r="AR145" i="44"/>
  <c r="BH145" i="44"/>
  <c r="N148" i="44"/>
  <c r="AL148" i="44"/>
  <c r="AX149" i="44"/>
  <c r="AG151" i="44"/>
  <c r="BE151" i="44"/>
  <c r="AS152" i="44"/>
  <c r="E153" i="44"/>
  <c r="BQ153" i="44"/>
  <c r="AW154" i="44"/>
  <c r="AC155" i="44"/>
  <c r="I156" i="44"/>
  <c r="BE156" i="44"/>
  <c r="AL158" i="44"/>
  <c r="AV159" i="44"/>
  <c r="BB161" i="44"/>
  <c r="AH162" i="44"/>
  <c r="BF162" i="44"/>
  <c r="J164" i="44"/>
  <c r="AH164" i="44"/>
  <c r="AI165" i="44"/>
  <c r="BD167" i="44"/>
  <c r="AR168" i="44"/>
  <c r="W169" i="44"/>
  <c r="BK169" i="44"/>
  <c r="AP170" i="44"/>
  <c r="BJ171" i="44"/>
  <c r="BF172" i="44"/>
  <c r="P174" i="44"/>
  <c r="BD174" i="44"/>
  <c r="AF176" i="44"/>
  <c r="AZ177" i="44"/>
  <c r="O178" i="44"/>
  <c r="A127" i="44"/>
  <c r="BA112" i="44"/>
  <c r="BI113" i="44"/>
  <c r="BL119" i="44"/>
  <c r="AH122" i="44"/>
  <c r="D125" i="44"/>
  <c r="AL126" i="44"/>
  <c r="BF127" i="44"/>
  <c r="M128" i="44"/>
  <c r="Z132" i="44"/>
  <c r="AD133" i="44"/>
  <c r="AZ135" i="44"/>
  <c r="AY137" i="44"/>
  <c r="BC138" i="44"/>
  <c r="AI139" i="44"/>
  <c r="BK140" i="44"/>
  <c r="BO150" i="44"/>
  <c r="Z153" i="44"/>
  <c r="AG77" i="44"/>
  <c r="AU90" i="44"/>
  <c r="H116" i="44"/>
  <c r="W123" i="44"/>
  <c r="AX129" i="44"/>
  <c r="AW134" i="44"/>
  <c r="BM134" i="44"/>
  <c r="BC83" i="44"/>
  <c r="BA125" i="44"/>
  <c r="AE83" i="44"/>
  <c r="K111" i="44"/>
  <c r="BN114" i="44"/>
  <c r="AW119" i="44"/>
  <c r="AA132" i="44"/>
  <c r="T127" i="44"/>
  <c r="BH132" i="44"/>
  <c r="A126" i="44"/>
  <c r="AE128" i="44"/>
  <c r="BG129" i="44"/>
  <c r="X133" i="44"/>
  <c r="A121" i="44"/>
  <c r="C136" i="46"/>
  <c r="C136" i="44" s="1"/>
  <c r="AB101" i="44"/>
  <c r="D107" i="44"/>
  <c r="AD125" i="44"/>
  <c r="BB125" i="44"/>
  <c r="BL126" i="44"/>
  <c r="G128" i="44"/>
  <c r="S129" i="44"/>
  <c r="AW136" i="44"/>
  <c r="BQ137" i="44"/>
  <c r="AG138" i="44"/>
  <c r="BQ139" i="44"/>
  <c r="AG140" i="44"/>
  <c r="W144" i="44"/>
  <c r="AY145" i="44"/>
  <c r="AS146" i="44"/>
  <c r="BI146" i="44"/>
  <c r="BE147" i="44"/>
  <c r="AS148" i="44"/>
  <c r="BI148" i="44"/>
  <c r="M150" i="44"/>
  <c r="AV126" i="44"/>
  <c r="AZ127" i="44"/>
  <c r="L132" i="44"/>
  <c r="F130" i="44"/>
  <c r="BJ135" i="44"/>
  <c r="BA137" i="44"/>
  <c r="X126" i="44"/>
  <c r="AI129" i="44"/>
  <c r="AS117" i="44"/>
  <c r="AQ129" i="44"/>
  <c r="R134" i="44"/>
  <c r="N135" i="44"/>
  <c r="AW140" i="44"/>
  <c r="D127" i="44"/>
  <c r="AA129" i="44"/>
  <c r="BB130" i="44"/>
  <c r="P133" i="44"/>
  <c r="BD133" i="44"/>
  <c r="AH134" i="44"/>
  <c r="AK137" i="44"/>
  <c r="Y138" i="44"/>
  <c r="BL142" i="44"/>
  <c r="AY143" i="44"/>
  <c r="O144" i="44"/>
  <c r="Q104" i="44"/>
  <c r="BD126" i="44"/>
  <c r="AR111" i="44"/>
  <c r="AE112" i="44"/>
  <c r="H121" i="44"/>
  <c r="AY129" i="44"/>
  <c r="AV133" i="44"/>
  <c r="BL133" i="44"/>
  <c r="BF134" i="44"/>
  <c r="V135" i="44"/>
  <c r="AS137" i="44"/>
  <c r="BE138" i="44"/>
  <c r="E139" i="44"/>
  <c r="AO140" i="44"/>
  <c r="D141" i="44"/>
  <c r="BG143" i="44"/>
  <c r="AA145" i="44"/>
  <c r="BG145" i="44"/>
  <c r="E148" i="44"/>
  <c r="I149" i="44"/>
  <c r="BQ150" i="44"/>
  <c r="AN151" i="44"/>
  <c r="AZ152" i="44"/>
  <c r="BL154" i="44"/>
  <c r="AR155" i="44"/>
  <c r="BM120" i="44"/>
  <c r="BN9" i="46"/>
  <c r="O107" i="44"/>
  <c r="BQ66" i="44"/>
  <c r="V114" i="44"/>
  <c r="BQ134" i="44"/>
  <c r="AJ147" i="44"/>
  <c r="BP147" i="44"/>
  <c r="AE152" i="44"/>
  <c r="BJ54" i="44"/>
  <c r="Y70" i="44"/>
  <c r="AR78" i="44"/>
  <c r="AL114" i="44"/>
  <c r="H115" i="44"/>
  <c r="Y135" i="44"/>
  <c r="J144" i="44"/>
  <c r="AH144" i="44"/>
  <c r="D147" i="44"/>
  <c r="T147" i="44"/>
  <c r="BH147" i="44"/>
  <c r="L149" i="44"/>
  <c r="AZ149" i="44"/>
  <c r="G153" i="44"/>
  <c r="AE153" i="44"/>
  <c r="AA156" i="44"/>
  <c r="AB157" i="44"/>
  <c r="H158" i="44"/>
  <c r="AN158" i="44"/>
  <c r="Z159" i="44"/>
  <c r="BF159" i="44"/>
  <c r="F160" i="44"/>
  <c r="AL160" i="44"/>
  <c r="BO9" i="46"/>
  <c r="C121" i="46"/>
  <c r="C121" i="44" s="1"/>
  <c r="N54" i="44"/>
  <c r="AU69" i="44"/>
  <c r="P77" i="44"/>
  <c r="AF110" i="44"/>
  <c r="AH119" i="44"/>
  <c r="X121" i="44"/>
  <c r="H126" i="44"/>
  <c r="C86" i="46"/>
  <c r="C86" i="44" s="1"/>
  <c r="AK87" i="44"/>
  <c r="BQ104" i="44"/>
  <c r="AY109" i="44"/>
  <c r="AZ110" i="44"/>
  <c r="BI116" i="44"/>
  <c r="Y117" i="44"/>
  <c r="AP125" i="44"/>
  <c r="BO88" i="44"/>
  <c r="Z95" i="44"/>
  <c r="BP96" i="44"/>
  <c r="AV102" i="44"/>
  <c r="BI105" i="44"/>
  <c r="I110" i="44"/>
  <c r="AI81" i="44"/>
  <c r="O87" i="44"/>
  <c r="BP77" i="44"/>
  <c r="R90" i="44"/>
  <c r="BI107" i="44"/>
  <c r="Q110" i="44"/>
  <c r="BK82" i="44"/>
  <c r="L96" i="44"/>
  <c r="E91" i="44"/>
  <c r="AJ79" i="44"/>
  <c r="BK87" i="44"/>
  <c r="AG108" i="44"/>
  <c r="H111" i="44"/>
  <c r="E116" i="44"/>
  <c r="AB121" i="44"/>
  <c r="O99" i="44"/>
  <c r="AJ108" i="44"/>
  <c r="R92" i="44"/>
  <c r="AQ98" i="44"/>
  <c r="S102" i="44"/>
  <c r="BC103" i="44"/>
  <c r="T110" i="44"/>
  <c r="AA112" i="44"/>
  <c r="AP55" i="44"/>
  <c r="AG65" i="44"/>
  <c r="AW70" i="44"/>
  <c r="U76" i="44"/>
  <c r="S59" i="44"/>
  <c r="Q40" i="44"/>
  <c r="S73" i="44"/>
  <c r="AQ59" i="44"/>
  <c r="AO67" i="44"/>
  <c r="BF45" i="44"/>
  <c r="BO59" i="44"/>
  <c r="AE69" i="44"/>
  <c r="AI73" i="44"/>
  <c r="BK81" i="44"/>
  <c r="E113" i="44"/>
  <c r="AS113" i="44"/>
  <c r="AQ115" i="44"/>
  <c r="A79" i="44"/>
  <c r="AP93" i="44"/>
  <c r="BP103" i="44"/>
  <c r="U105" i="44"/>
  <c r="AO106" i="44"/>
  <c r="BQ107" i="44"/>
  <c r="AT112" i="44"/>
  <c r="AN113" i="44"/>
  <c r="Z118" i="44"/>
  <c r="W120" i="44"/>
  <c r="AO121" i="44"/>
  <c r="BM121" i="44"/>
  <c r="Y123" i="44"/>
  <c r="BK125" i="44"/>
  <c r="I126" i="44"/>
  <c r="BM126" i="44"/>
  <c r="U127" i="44"/>
  <c r="D129" i="44"/>
  <c r="AZ129" i="44"/>
  <c r="O130" i="44"/>
  <c r="AM130" i="44"/>
  <c r="BC130" i="44"/>
  <c r="AI131" i="44"/>
  <c r="BL74" i="44"/>
  <c r="AA105" i="44"/>
  <c r="V112" i="44"/>
  <c r="AS112" i="44"/>
  <c r="BQ112" i="44"/>
  <c r="BM114" i="44"/>
  <c r="AV116" i="44"/>
  <c r="D117" i="44"/>
  <c r="AF124" i="44"/>
  <c r="BH130" i="44"/>
  <c r="BF91" i="44"/>
  <c r="AC98" i="44"/>
  <c r="AG49" i="44"/>
  <c r="J91" i="44"/>
  <c r="BM17" i="46"/>
  <c r="BD81" i="44"/>
  <c r="AS97" i="44"/>
  <c r="BQ115" i="44"/>
  <c r="M94" i="44"/>
  <c r="S114" i="44"/>
  <c r="BN88" i="44"/>
  <c r="BM118" i="44"/>
  <c r="P121" i="44"/>
  <c r="BN17" i="46"/>
  <c r="BN27" i="46"/>
  <c r="J104" i="44"/>
  <c r="AY81" i="44"/>
  <c r="S88" i="44"/>
  <c r="C95" i="46"/>
  <c r="C95" i="44" s="1"/>
  <c r="N97" i="44"/>
  <c r="H102" i="44"/>
  <c r="BQ105" i="44"/>
  <c r="P78" i="44"/>
  <c r="L86" i="44"/>
  <c r="BJ97" i="44"/>
  <c r="AA88" i="44"/>
  <c r="AU92" i="44"/>
  <c r="BD102" i="44"/>
  <c r="A116" i="44"/>
  <c r="C118" i="46"/>
  <c r="C118" i="44" s="1"/>
  <c r="AA74" i="44"/>
  <c r="AW76" i="44"/>
  <c r="BD78" i="44"/>
  <c r="Q83" i="44"/>
  <c r="U84" i="44"/>
  <c r="AB86" i="44"/>
  <c r="AI88" i="44"/>
  <c r="AE89" i="44"/>
  <c r="AH90" i="44"/>
  <c r="M91" i="44"/>
  <c r="BI91" i="44"/>
  <c r="BC92" i="44"/>
  <c r="F94" i="44"/>
  <c r="AT94" i="44"/>
  <c r="AX95" i="44"/>
  <c r="AV98" i="44"/>
  <c r="AB99" i="44"/>
  <c r="J100" i="44"/>
  <c r="BF100" i="44"/>
  <c r="BL102" i="44"/>
  <c r="AR103" i="44"/>
  <c r="AC105" i="44"/>
  <c r="AW106" i="44"/>
  <c r="AC107" i="44"/>
  <c r="I108" i="44"/>
  <c r="AO108" i="44"/>
  <c r="AW110" i="44"/>
  <c r="AK111" i="44"/>
  <c r="H112" i="44"/>
  <c r="AV112" i="44"/>
  <c r="L114" i="44"/>
  <c r="AJ114" i="44"/>
  <c r="Z116" i="44"/>
  <c r="BN116" i="44"/>
  <c r="V117" i="44"/>
  <c r="BB117" i="44"/>
  <c r="AP118" i="44"/>
  <c r="BN118" i="44"/>
  <c r="AA119" i="44"/>
  <c r="BK120" i="44"/>
  <c r="M122" i="44"/>
  <c r="AS122" i="44"/>
  <c r="AY124" i="44"/>
  <c r="AE125" i="44"/>
  <c r="BH79" i="44"/>
  <c r="W87" i="44"/>
  <c r="AM92" i="44"/>
  <c r="AB103" i="44"/>
  <c r="BF93" i="44"/>
  <c r="AJ103" i="44"/>
  <c r="U107" i="44"/>
  <c r="AQ74" i="44"/>
  <c r="G82" i="44"/>
  <c r="AV85" i="44"/>
  <c r="AJ86" i="44"/>
  <c r="AM89" i="44"/>
  <c r="AP90" i="44"/>
  <c r="BQ91" i="44"/>
  <c r="AR96" i="44"/>
  <c r="V97" i="44"/>
  <c r="X98" i="44"/>
  <c r="BD98" i="44"/>
  <c r="R100" i="44"/>
  <c r="X102" i="44"/>
  <c r="AZ103" i="44"/>
  <c r="R104" i="44"/>
  <c r="AK105" i="44"/>
  <c r="I106" i="44"/>
  <c r="BE106" i="44"/>
  <c r="AK107" i="44"/>
  <c r="M111" i="44"/>
  <c r="AF112" i="44"/>
  <c r="X113" i="44"/>
  <c r="BD113" i="44"/>
  <c r="H85" i="44"/>
  <c r="Z90" i="44"/>
  <c r="AB96" i="44"/>
  <c r="BK73" i="44"/>
  <c r="I83" i="44"/>
  <c r="AH95" i="44"/>
  <c r="BP99" i="44"/>
  <c r="AK84" i="44"/>
  <c r="X80" i="44"/>
  <c r="AU87" i="44"/>
  <c r="J93" i="44"/>
  <c r="BF95" i="44"/>
  <c r="AJ99" i="44"/>
  <c r="D103" i="44"/>
  <c r="AS111" i="44"/>
  <c r="O89" i="44"/>
  <c r="AD94" i="44"/>
  <c r="AX104" i="44"/>
  <c r="AF85" i="44"/>
  <c r="W89" i="44"/>
  <c r="AL94" i="44"/>
  <c r="T99" i="44"/>
  <c r="C98" i="46"/>
  <c r="C98" i="44" s="1"/>
  <c r="AJ72" i="44"/>
  <c r="P80" i="44"/>
  <c r="AB77" i="44"/>
  <c r="AQ88" i="44"/>
  <c r="U91" i="44"/>
  <c r="J95" i="44"/>
  <c r="Z104" i="44"/>
  <c r="Q106" i="44"/>
  <c r="Q108" i="44"/>
  <c r="BE110" i="44"/>
  <c r="A98" i="44"/>
  <c r="A118" i="44"/>
  <c r="AV80" i="44"/>
  <c r="AE82" i="44"/>
  <c r="BD85" i="44"/>
  <c r="BP86" i="44"/>
  <c r="AY88" i="44"/>
  <c r="AU89" i="44"/>
  <c r="AX90" i="44"/>
  <c r="AK91" i="44"/>
  <c r="R93" i="44"/>
  <c r="N94" i="44"/>
  <c r="R95" i="44"/>
  <c r="D96" i="44"/>
  <c r="AZ96" i="44"/>
  <c r="D99" i="44"/>
  <c r="AR99" i="44"/>
  <c r="Z100" i="44"/>
  <c r="AF102" i="44"/>
  <c r="AS105" i="44"/>
  <c r="E107" i="44"/>
  <c r="AS107" i="44"/>
  <c r="BE108" i="44"/>
  <c r="BD112" i="44"/>
  <c r="H113" i="44"/>
  <c r="AR114" i="44"/>
  <c r="BP114" i="44"/>
  <c r="AD115" i="44"/>
  <c r="AH116" i="44"/>
  <c r="F117" i="44"/>
  <c r="AL117" i="44"/>
  <c r="R118" i="44"/>
  <c r="AX118" i="44"/>
  <c r="K119" i="44"/>
  <c r="AY119" i="44"/>
  <c r="AC122" i="44"/>
  <c r="BA122" i="44"/>
  <c r="Q123" i="44"/>
  <c r="AO123" i="44"/>
  <c r="BG124" i="44"/>
  <c r="W125" i="44"/>
  <c r="M127" i="44"/>
  <c r="P128" i="44"/>
  <c r="AR129" i="44"/>
  <c r="BH129" i="44"/>
  <c r="BG131" i="44"/>
  <c r="BM83" i="44"/>
  <c r="BA91" i="44"/>
  <c r="F97" i="44"/>
  <c r="AP100" i="44"/>
  <c r="AO76" i="44"/>
  <c r="M84" i="44"/>
  <c r="AJ96" i="44"/>
  <c r="AX100" i="44"/>
  <c r="BF104" i="44"/>
  <c r="A95" i="44"/>
  <c r="Y83" i="44"/>
  <c r="D79" i="44"/>
  <c r="W82" i="44"/>
  <c r="AR86" i="44"/>
  <c r="G92" i="44"/>
  <c r="AW108" i="44"/>
  <c r="Y110" i="44"/>
  <c r="U111" i="44"/>
  <c r="P112" i="44"/>
  <c r="I76" i="44"/>
  <c r="L79" i="44"/>
  <c r="AA81" i="44"/>
  <c r="BA84" i="44"/>
  <c r="G87" i="44"/>
  <c r="BC87" i="44"/>
  <c r="BK89" i="44"/>
  <c r="BN90" i="44"/>
  <c r="AS91" i="44"/>
  <c r="W92" i="44"/>
  <c r="Z93" i="44"/>
  <c r="V94" i="44"/>
  <c r="AT97" i="44"/>
  <c r="AF98" i="44"/>
  <c r="L99" i="44"/>
  <c r="AZ99" i="44"/>
  <c r="AH100" i="44"/>
  <c r="L103" i="44"/>
  <c r="BH103" i="44"/>
  <c r="AP104" i="44"/>
  <c r="M105" i="44"/>
  <c r="BA105" i="44"/>
  <c r="Y106" i="44"/>
  <c r="M107" i="44"/>
  <c r="BA107" i="44"/>
  <c r="Y108" i="44"/>
  <c r="BM108" i="44"/>
  <c r="AG110" i="44"/>
  <c r="BM110" i="44"/>
  <c r="AC111" i="44"/>
  <c r="BA111" i="44"/>
  <c r="AN112" i="44"/>
  <c r="AF113" i="44"/>
  <c r="T114" i="44"/>
  <c r="F115" i="44"/>
  <c r="BB115" i="44"/>
  <c r="BF116" i="44"/>
  <c r="BJ117" i="44"/>
  <c r="AI119" i="44"/>
  <c r="O120" i="44"/>
  <c r="AM120" i="44"/>
  <c r="AU93" i="44"/>
  <c r="AV97" i="44"/>
  <c r="C104" i="46"/>
  <c r="C104" i="44" s="1"/>
  <c r="AC39" i="44"/>
  <c r="BN101" i="44"/>
  <c r="G104" i="44"/>
  <c r="T105" i="44"/>
  <c r="AX107" i="44"/>
  <c r="BD108" i="44"/>
  <c r="O112" i="44"/>
  <c r="W113" i="44"/>
  <c r="I114" i="44"/>
  <c r="Q116" i="44"/>
  <c r="AE118" i="44"/>
  <c r="BC118" i="44"/>
  <c r="F121" i="44"/>
  <c r="V121" i="44"/>
  <c r="BJ121" i="44"/>
  <c r="F123" i="44"/>
  <c r="AZ125" i="44"/>
  <c r="Z127" i="44"/>
  <c r="AY68" i="46"/>
  <c r="AY68" i="44"/>
  <c r="AB78" i="46"/>
  <c r="AB78" i="44"/>
  <c r="P79" i="46"/>
  <c r="P79" i="44"/>
  <c r="AJ80" i="46"/>
  <c r="AJ80" i="44"/>
  <c r="AQ82" i="46"/>
  <c r="AQ82" i="44"/>
  <c r="AG84" i="46"/>
  <c r="AG84" i="44"/>
  <c r="BO89" i="46"/>
  <c r="BO89" i="44"/>
  <c r="BB90" i="46"/>
  <c r="BB90" i="44"/>
  <c r="BM91" i="46"/>
  <c r="BM91" i="44"/>
  <c r="R94" i="46"/>
  <c r="R94" i="44"/>
  <c r="AN99" i="46"/>
  <c r="AN99" i="44"/>
  <c r="BI106" i="46"/>
  <c r="BI106" i="44"/>
  <c r="BQ106" i="46"/>
  <c r="BQ106" i="44"/>
  <c r="AK66" i="46"/>
  <c r="AK66" i="44"/>
  <c r="AB71" i="46"/>
  <c r="AB71" i="44"/>
  <c r="AR71" i="46"/>
  <c r="AR71" i="44"/>
  <c r="AQ73" i="46"/>
  <c r="AQ73" i="44"/>
  <c r="BF97" i="46"/>
  <c r="BF97" i="44"/>
  <c r="N100" i="46"/>
  <c r="N100" i="44"/>
  <c r="X103" i="46"/>
  <c r="X103" i="44"/>
  <c r="E108" i="46"/>
  <c r="E108" i="44"/>
  <c r="K63" i="44"/>
  <c r="BM70" i="44"/>
  <c r="D85" i="44"/>
  <c r="BJ93" i="44"/>
  <c r="AV99" i="44"/>
  <c r="Q101" i="44"/>
  <c r="BA106" i="44"/>
  <c r="AQ57" i="46"/>
  <c r="AQ57" i="44"/>
  <c r="AO75" i="46"/>
  <c r="AO75" i="44"/>
  <c r="BP85" i="46"/>
  <c r="BP85" i="44"/>
  <c r="BD86" i="46"/>
  <c r="BD86" i="44"/>
  <c r="AE88" i="46"/>
  <c r="AE88" i="44"/>
  <c r="S89" i="46"/>
  <c r="S89" i="44"/>
  <c r="AG91" i="46"/>
  <c r="AG91" i="44"/>
  <c r="AY92" i="46"/>
  <c r="AY92" i="44"/>
  <c r="A92" i="27"/>
  <c r="A94" i="44"/>
  <c r="AX94" i="46"/>
  <c r="AX94" i="44"/>
  <c r="AT95" i="46"/>
  <c r="AT95" i="44"/>
  <c r="AJ98" i="46"/>
  <c r="AJ98" i="44"/>
  <c r="BP98" i="46"/>
  <c r="BP98" i="44"/>
  <c r="AT100" i="46"/>
  <c r="AT100" i="44"/>
  <c r="AG101" i="46"/>
  <c r="AG101" i="44"/>
  <c r="AO101" i="46"/>
  <c r="AO101" i="44"/>
  <c r="T102" i="46"/>
  <c r="T102" i="44"/>
  <c r="BH102" i="46"/>
  <c r="BH102" i="44"/>
  <c r="V104" i="46"/>
  <c r="V104" i="44"/>
  <c r="AG105" i="46"/>
  <c r="AG105" i="44"/>
  <c r="BM105" i="46"/>
  <c r="BM105" i="44"/>
  <c r="AC106" i="46"/>
  <c r="AC106" i="44"/>
  <c r="AE47" i="44"/>
  <c r="K57" i="44"/>
  <c r="AW67" i="44"/>
  <c r="AK76" i="44"/>
  <c r="K92" i="44"/>
  <c r="F93" i="44"/>
  <c r="X96" i="44"/>
  <c r="L102" i="44"/>
  <c r="F104" i="44"/>
  <c r="M106" i="44"/>
  <c r="A91" i="44"/>
  <c r="BG63" i="44"/>
  <c r="K68" i="44"/>
  <c r="P72" i="44"/>
  <c r="D78" i="44"/>
  <c r="BP80" i="44"/>
  <c r="K82" i="44"/>
  <c r="Q84" i="44"/>
  <c r="H86" i="44"/>
  <c r="K87" i="44"/>
  <c r="AL95" i="44"/>
  <c r="Y101" i="44"/>
  <c r="AN103" i="44"/>
  <c r="AW105" i="44"/>
  <c r="W62" i="46"/>
  <c r="W62" i="44"/>
  <c r="AE62" i="46"/>
  <c r="AE62" i="44"/>
  <c r="BE65" i="46"/>
  <c r="BE65" i="44"/>
  <c r="W69" i="46"/>
  <c r="W69" i="44"/>
  <c r="H77" i="46"/>
  <c r="H77" i="44"/>
  <c r="AN50" i="44"/>
  <c r="AU58" i="44"/>
  <c r="BO63" i="44"/>
  <c r="AQ68" i="44"/>
  <c r="AS76" i="44"/>
  <c r="AV79" i="44"/>
  <c r="O81" i="44"/>
  <c r="AC83" i="44"/>
  <c r="BE109" i="44"/>
  <c r="AX73" i="44"/>
  <c r="BI75" i="44"/>
  <c r="T79" i="44"/>
  <c r="BG81" i="44"/>
  <c r="BC82" i="44"/>
  <c r="AG83" i="44"/>
  <c r="P85" i="44"/>
  <c r="BH86" i="44"/>
  <c r="AM87" i="44"/>
  <c r="J90" i="44"/>
  <c r="I109" i="44"/>
  <c r="BM109" i="44"/>
  <c r="AC110" i="44"/>
  <c r="Q111" i="44"/>
  <c r="AO111" i="44"/>
  <c r="D112" i="44"/>
  <c r="AJ113" i="44"/>
  <c r="Z117" i="44"/>
  <c r="BK119" i="44"/>
  <c r="AY120" i="44"/>
  <c r="AS121" i="44"/>
  <c r="Q122" i="44"/>
  <c r="AO122" i="44"/>
  <c r="O124" i="44"/>
  <c r="AM124" i="44"/>
  <c r="BK124" i="44"/>
  <c r="S125" i="44"/>
  <c r="AI125" i="44"/>
  <c r="AK126" i="44"/>
  <c r="Y127" i="44"/>
  <c r="AW127" i="44"/>
  <c r="T128" i="44"/>
  <c r="BH128" i="44"/>
  <c r="S130" i="44"/>
  <c r="AK133" i="44"/>
  <c r="AM134" i="44"/>
  <c r="AI135" i="44"/>
  <c r="BB136" i="44"/>
  <c r="V138" i="44"/>
  <c r="AT138" i="44"/>
  <c r="U142" i="44"/>
  <c r="X143" i="44"/>
  <c r="BD143" i="44"/>
  <c r="BH144" i="44"/>
  <c r="H145" i="44"/>
  <c r="AD147" i="44"/>
  <c r="Z148" i="44"/>
  <c r="N149" i="44"/>
  <c r="Q120" i="44"/>
  <c r="O127" i="44"/>
  <c r="BI131" i="44"/>
  <c r="BA134" i="44"/>
  <c r="W122" i="44"/>
  <c r="R128" i="44"/>
  <c r="G132" i="44"/>
  <c r="BC132" i="44"/>
  <c r="E134" i="44"/>
  <c r="AS134" i="44"/>
  <c r="A202" i="44"/>
  <c r="BG164" i="44"/>
  <c r="AM171" i="44"/>
  <c r="Q191" i="44"/>
  <c r="AO191" i="44"/>
  <c r="BE191" i="44"/>
  <c r="Y176" i="44"/>
  <c r="AM190" i="44"/>
  <c r="I191" i="44"/>
  <c r="Y191" i="44"/>
  <c r="AG191" i="44"/>
  <c r="AW191" i="44"/>
  <c r="BM191" i="44"/>
  <c r="C200" i="46"/>
  <c r="C200" i="44" s="1"/>
  <c r="AR72" i="44"/>
  <c r="BC73" i="44"/>
  <c r="BQ75" i="44"/>
  <c r="H78" i="44"/>
  <c r="S81" i="44"/>
  <c r="AO83" i="44"/>
  <c r="AC84" i="44"/>
  <c r="BQ84" i="44"/>
  <c r="T86" i="44"/>
  <c r="AB131" i="44"/>
  <c r="AE150" i="44"/>
  <c r="U168" i="44"/>
  <c r="AQ172" i="44"/>
  <c r="Q176" i="44"/>
  <c r="AE190" i="44"/>
  <c r="K205" i="44"/>
  <c r="S205" i="44"/>
  <c r="AA205" i="44"/>
  <c r="AI205" i="44"/>
  <c r="AQ205" i="44"/>
  <c r="AY205" i="44"/>
  <c r="BG205" i="44"/>
  <c r="BO205" i="44"/>
  <c r="F127" i="44"/>
  <c r="AY164" i="44"/>
  <c r="M168" i="44"/>
  <c r="BQ168" i="44"/>
  <c r="I176" i="44"/>
  <c r="W190" i="44"/>
  <c r="K196" i="44"/>
  <c r="S196" i="44"/>
  <c r="AA196" i="44"/>
  <c r="AI196" i="44"/>
  <c r="AQ196" i="44"/>
  <c r="AY196" i="44"/>
  <c r="BG196" i="44"/>
  <c r="BO196" i="44"/>
  <c r="F199" i="44"/>
  <c r="N199" i="44"/>
  <c r="V199" i="44"/>
  <c r="AD199" i="44"/>
  <c r="AL199" i="44"/>
  <c r="AT199" i="44"/>
  <c r="BB199" i="44"/>
  <c r="BJ199" i="44"/>
  <c r="I202" i="44"/>
  <c r="Q202" i="44"/>
  <c r="Y202" i="44"/>
  <c r="AG202" i="44"/>
  <c r="AO202" i="44"/>
  <c r="AW202" i="44"/>
  <c r="BE202" i="44"/>
  <c r="BM202" i="44"/>
  <c r="C174" i="46"/>
  <c r="C174" i="44" s="1"/>
  <c r="A123" i="44"/>
  <c r="AR134" i="44"/>
  <c r="E168" i="44"/>
  <c r="BI168" i="44"/>
  <c r="AI172" i="44"/>
  <c r="BM176" i="44"/>
  <c r="O190" i="44"/>
  <c r="A128" i="44"/>
  <c r="G195" i="44"/>
  <c r="W195" i="44"/>
  <c r="AM195" i="44"/>
  <c r="BC195" i="44"/>
  <c r="J207" i="44"/>
  <c r="R207" i="44"/>
  <c r="Z207" i="44"/>
  <c r="AH207" i="44"/>
  <c r="AP207" i="44"/>
  <c r="AX207" i="44"/>
  <c r="BN207" i="44"/>
  <c r="BA168" i="44"/>
  <c r="BE176" i="44"/>
  <c r="G190" i="44"/>
  <c r="O195" i="44"/>
  <c r="AE195" i="44"/>
  <c r="AU195" i="44"/>
  <c r="BK195" i="44"/>
  <c r="BF207" i="44"/>
  <c r="A156" i="44"/>
  <c r="BM49" i="44"/>
  <c r="AG66" i="44"/>
  <c r="AJ77" i="44"/>
  <c r="AV78" i="44"/>
  <c r="AB79" i="44"/>
  <c r="AM82" i="44"/>
  <c r="E84" i="44"/>
  <c r="AS84" i="44"/>
  <c r="X85" i="44"/>
  <c r="AE87" i="44"/>
  <c r="K88" i="44"/>
  <c r="BG88" i="44"/>
  <c r="AF90" i="44"/>
  <c r="O92" i="44"/>
  <c r="BK92" i="44"/>
  <c r="AX93" i="44"/>
  <c r="BB94" i="44"/>
  <c r="AP95" i="44"/>
  <c r="T96" i="44"/>
  <c r="BH96" i="44"/>
  <c r="AD97" i="44"/>
  <c r="P98" i="44"/>
  <c r="AH104" i="44"/>
  <c r="E105" i="44"/>
  <c r="BM106" i="44"/>
  <c r="AS168" i="44"/>
  <c r="K170" i="44"/>
  <c r="S170" i="44"/>
  <c r="AA170" i="44"/>
  <c r="AI170" i="44"/>
  <c r="AQ170" i="44"/>
  <c r="AY170" i="44"/>
  <c r="BO170" i="44"/>
  <c r="AW176" i="44"/>
  <c r="BK190" i="44"/>
  <c r="K198" i="44"/>
  <c r="S198" i="44"/>
  <c r="AA198" i="44"/>
  <c r="AI198" i="44"/>
  <c r="AQ198" i="44"/>
  <c r="AY198" i="44"/>
  <c r="BG198" i="44"/>
  <c r="BO198" i="44"/>
  <c r="F201" i="44"/>
  <c r="N201" i="44"/>
  <c r="V201" i="44"/>
  <c r="AD201" i="44"/>
  <c r="AL201" i="44"/>
  <c r="AT201" i="44"/>
  <c r="BB201" i="44"/>
  <c r="BJ201" i="44"/>
  <c r="C129" i="46"/>
  <c r="C129" i="44" s="1"/>
  <c r="M90" i="44"/>
  <c r="AV111" i="44"/>
  <c r="F119" i="44"/>
  <c r="AR121" i="44"/>
  <c r="K122" i="44"/>
  <c r="BD122" i="44"/>
  <c r="AJ123" i="44"/>
  <c r="AT124" i="44"/>
  <c r="AM126" i="44"/>
  <c r="M130" i="44"/>
  <c r="Y134" i="44"/>
  <c r="BC102" i="44"/>
  <c r="AV106" i="44"/>
  <c r="AN108" i="44"/>
  <c r="U115" i="44"/>
  <c r="AD92" i="44"/>
  <c r="AI77" i="44"/>
  <c r="Q90" i="44"/>
  <c r="AW90" i="44"/>
  <c r="BE93" i="44"/>
  <c r="BI94" i="44"/>
  <c r="AZ101" i="44"/>
  <c r="R119" i="44"/>
  <c r="AD120" i="44"/>
  <c r="A136" i="44"/>
  <c r="H81" i="44"/>
  <c r="BE95" i="44"/>
  <c r="BP107" i="44"/>
  <c r="M115" i="44"/>
  <c r="AJ127" i="44"/>
  <c r="AU128" i="44"/>
  <c r="BO129" i="44"/>
  <c r="J131" i="44"/>
  <c r="D132" i="44"/>
  <c r="AN133" i="44"/>
  <c r="AX134" i="44"/>
  <c r="BK144" i="44"/>
  <c r="BO145" i="44"/>
  <c r="AF50" i="44"/>
  <c r="G93" i="44"/>
  <c r="AW96" i="44"/>
  <c r="Z107" i="44"/>
  <c r="BQ113" i="44"/>
  <c r="AZ120" i="44"/>
  <c r="AD123" i="44"/>
  <c r="P124" i="44"/>
  <c r="BD124" i="44"/>
  <c r="R127" i="44"/>
  <c r="E128" i="44"/>
  <c r="U128" i="44"/>
  <c r="T130" i="44"/>
  <c r="AZ130" i="44"/>
  <c r="BP130" i="44"/>
  <c r="L135" i="44"/>
  <c r="W136" i="44"/>
  <c r="AM138" i="44"/>
  <c r="AQ139" i="44"/>
  <c r="AU140" i="44"/>
  <c r="G147" i="44"/>
  <c r="W147" i="44"/>
  <c r="AY148" i="44"/>
  <c r="A42" i="44"/>
  <c r="AR82" i="44"/>
  <c r="AR92" i="44"/>
  <c r="BM103" i="44"/>
  <c r="AT106" i="44"/>
  <c r="A109" i="44"/>
  <c r="C55" i="46"/>
  <c r="C55" i="44" s="1"/>
  <c r="AH43" i="44"/>
  <c r="AF52" i="44"/>
  <c r="BO57" i="44"/>
  <c r="BC62" i="44"/>
  <c r="M66" i="44"/>
  <c r="AI68" i="44"/>
  <c r="Z70" i="44"/>
  <c r="AV72" i="44"/>
  <c r="BQ76" i="44"/>
  <c r="BD77" i="44"/>
  <c r="AF79" i="44"/>
  <c r="AB80" i="44"/>
  <c r="AE81" i="44"/>
  <c r="S82" i="44"/>
  <c r="AI115" i="44"/>
  <c r="AI117" i="44"/>
  <c r="AN119" i="44"/>
  <c r="R122" i="44"/>
  <c r="T125" i="44"/>
  <c r="BP125" i="44"/>
  <c r="N126" i="44"/>
  <c r="AD126" i="44"/>
  <c r="AT126" i="44"/>
  <c r="AP127" i="44"/>
  <c r="AS128" i="44"/>
  <c r="BI128" i="44"/>
  <c r="AO129" i="44"/>
  <c r="BE129" i="44"/>
  <c r="AR130" i="44"/>
  <c r="H131" i="44"/>
  <c r="BL131" i="44"/>
  <c r="D135" i="44"/>
  <c r="BH135" i="44"/>
  <c r="BK136" i="44"/>
  <c r="AQ137" i="44"/>
  <c r="BG137" i="44"/>
  <c r="G138" i="44"/>
  <c r="W138" i="44"/>
  <c r="S139" i="44"/>
  <c r="AP141" i="44"/>
  <c r="F142" i="44"/>
  <c r="AO143" i="44"/>
  <c r="BE143" i="44"/>
  <c r="E144" i="44"/>
  <c r="BA144" i="44"/>
  <c r="S146" i="44"/>
  <c r="AY146" i="44"/>
  <c r="BK147" i="44"/>
  <c r="K148" i="44"/>
  <c r="S150" i="44"/>
  <c r="AQ150" i="44"/>
  <c r="F151" i="44"/>
  <c r="J152" i="44"/>
  <c r="AX152" i="44"/>
  <c r="R153" i="44"/>
  <c r="AD154" i="44"/>
  <c r="BB154" i="44"/>
  <c r="V156" i="44"/>
  <c r="BB156" i="44"/>
  <c r="AE157" i="44"/>
  <c r="BK157" i="44"/>
  <c r="AY158" i="44"/>
  <c r="M159" i="44"/>
  <c r="BG161" i="44"/>
  <c r="O162" i="44"/>
  <c r="AV165" i="44"/>
  <c r="AA166" i="44"/>
  <c r="U167" i="44"/>
  <c r="BI167" i="44"/>
  <c r="Y168" i="44"/>
  <c r="D169" i="44"/>
  <c r="G172" i="44"/>
  <c r="J173" i="44"/>
  <c r="AX173" i="44"/>
  <c r="C93" i="46"/>
  <c r="C93" i="44" s="1"/>
  <c r="AG100" i="44"/>
  <c r="G98" i="44"/>
  <c r="L105" i="44"/>
  <c r="AR109" i="44"/>
  <c r="T111" i="44"/>
  <c r="G113" i="44"/>
  <c r="BA115" i="44"/>
  <c r="J10" i="46"/>
  <c r="A93" i="44"/>
  <c r="BN81" i="44"/>
  <c r="O85" i="44"/>
  <c r="AH88" i="44"/>
  <c r="S96" i="44"/>
  <c r="AG93" i="44"/>
  <c r="AJ105" i="44"/>
  <c r="A131" i="44"/>
  <c r="U30" i="44"/>
  <c r="BI55" i="44"/>
  <c r="AD63" i="44"/>
  <c r="AI80" i="44"/>
  <c r="I100" i="44"/>
  <c r="AE102" i="44"/>
  <c r="Y104" i="44"/>
  <c r="AR107" i="44"/>
  <c r="BP111" i="44"/>
  <c r="AY114" i="44"/>
  <c r="BO114" i="44"/>
  <c r="AK115" i="44"/>
  <c r="Y118" i="44"/>
  <c r="L122" i="44"/>
  <c r="AH124" i="44"/>
  <c r="F125" i="44"/>
  <c r="V125" i="44"/>
  <c r="BH127" i="44"/>
  <c r="K129" i="44"/>
  <c r="AL130" i="44"/>
  <c r="AH131" i="44"/>
  <c r="AX131" i="44"/>
  <c r="I136" i="44"/>
  <c r="Y136" i="44"/>
  <c r="U137" i="44"/>
  <c r="AW138" i="44"/>
  <c r="U139" i="44"/>
  <c r="AS139" i="44"/>
  <c r="H142" i="44"/>
  <c r="X142" i="44"/>
  <c r="AN142" i="44"/>
  <c r="BD142" i="44"/>
  <c r="S143" i="44"/>
  <c r="AE144" i="44"/>
  <c r="BC144" i="44"/>
  <c r="AQ145" i="44"/>
  <c r="AC146" i="44"/>
  <c r="Q147" i="44"/>
  <c r="AG147" i="44"/>
  <c r="BE149" i="44"/>
  <c r="AZ109" i="44"/>
  <c r="AB111" i="44"/>
  <c r="AI114" i="44"/>
  <c r="E115" i="44"/>
  <c r="AG116" i="44"/>
  <c r="AE113" i="44"/>
  <c r="I116" i="44"/>
  <c r="AT42" i="44"/>
  <c r="H75" i="44"/>
  <c r="AR83" i="44"/>
  <c r="AP87" i="44"/>
  <c r="V88" i="44"/>
  <c r="Q94" i="44"/>
  <c r="AU98" i="44"/>
  <c r="AY99" i="44"/>
  <c r="O102" i="44"/>
  <c r="AV105" i="44"/>
  <c r="H106" i="44"/>
  <c r="BL106" i="44"/>
  <c r="AB109" i="44"/>
  <c r="X110" i="44"/>
  <c r="AV110" i="44"/>
  <c r="BG114" i="44"/>
  <c r="BI115" i="44"/>
  <c r="I118" i="44"/>
  <c r="AG118" i="44"/>
  <c r="BD121" i="44"/>
  <c r="D122" i="44"/>
  <c r="BH122" i="44"/>
  <c r="N125" i="44"/>
  <c r="BK128" i="44"/>
  <c r="BF131" i="44"/>
  <c r="AL135" i="44"/>
  <c r="Q136" i="44"/>
  <c r="AG136" i="44"/>
  <c r="BM138" i="44"/>
  <c r="AK139" i="44"/>
  <c r="BI139" i="44"/>
  <c r="BM140" i="44"/>
  <c r="L141" i="44"/>
  <c r="AJ141" i="44"/>
  <c r="BP141" i="44"/>
  <c r="K143" i="44"/>
  <c r="S145" i="44"/>
  <c r="U146" i="44"/>
  <c r="I147" i="44"/>
  <c r="AO147" i="44"/>
  <c r="Y149" i="44"/>
  <c r="AS150" i="44"/>
  <c r="BI150" i="44"/>
  <c r="D153" i="44"/>
  <c r="AJ153" i="44"/>
  <c r="X154" i="44"/>
  <c r="AV154" i="44"/>
  <c r="L155" i="44"/>
  <c r="AJ155" i="44"/>
  <c r="BP155" i="44"/>
  <c r="AF156" i="44"/>
  <c r="BL156" i="44"/>
  <c r="AK158" i="44"/>
  <c r="AE159" i="44"/>
  <c r="BK159" i="44"/>
  <c r="S160" i="44"/>
  <c r="Q162" i="44"/>
  <c r="AK43" i="44"/>
  <c r="BB29" i="44"/>
  <c r="AQ60" i="44"/>
  <c r="BD60" i="44"/>
  <c r="AP63" i="44"/>
  <c r="BG71" i="44"/>
  <c r="AA78" i="44"/>
  <c r="X84" i="44"/>
  <c r="BD84" i="44"/>
  <c r="AN101" i="44"/>
  <c r="AE103" i="44"/>
  <c r="BA104" i="44"/>
  <c r="AF105" i="44"/>
  <c r="AF70" i="44"/>
  <c r="AB83" i="44"/>
  <c r="C120" i="46"/>
  <c r="C120" i="44" s="1"/>
  <c r="C132" i="46"/>
  <c r="C132" i="44" s="1"/>
  <c r="AZ36" i="44"/>
  <c r="BK47" i="44"/>
  <c r="AK70" i="44"/>
  <c r="R72" i="44"/>
  <c r="AM73" i="44"/>
  <c r="BG74" i="44"/>
  <c r="G77" i="44"/>
  <c r="AR77" i="44"/>
  <c r="AN78" i="44"/>
  <c r="BP79" i="44"/>
  <c r="BD80" i="44"/>
  <c r="AQ81" i="44"/>
  <c r="O82" i="44"/>
  <c r="AU82" i="44"/>
  <c r="BE83" i="44"/>
  <c r="BI84" i="44"/>
  <c r="AN85" i="44"/>
  <c r="D86" i="44"/>
  <c r="AZ86" i="44"/>
  <c r="BA87" i="44"/>
  <c r="G89" i="44"/>
  <c r="BC89" i="44"/>
  <c r="BF90" i="44"/>
  <c r="AC91" i="44"/>
  <c r="AE92" i="44"/>
  <c r="AH93" i="44"/>
  <c r="BN93" i="44"/>
  <c r="BJ94" i="44"/>
  <c r="AK95" i="44"/>
  <c r="BN95" i="44"/>
  <c r="AE96" i="44"/>
  <c r="AL97" i="44"/>
  <c r="H98" i="44"/>
  <c r="BL98" i="44"/>
  <c r="P102" i="44"/>
  <c r="AN102" i="44"/>
  <c r="BL111" i="44"/>
  <c r="AI112" i="44"/>
  <c r="I115" i="44"/>
  <c r="BP126" i="44"/>
  <c r="F131" i="44"/>
  <c r="AL131" i="44"/>
  <c r="BL132" i="44"/>
  <c r="BQ136" i="44"/>
  <c r="M138" i="44"/>
  <c r="AS138" i="44"/>
  <c r="AO139" i="44"/>
  <c r="BK145" i="44"/>
  <c r="AW146" i="44"/>
  <c r="AK147" i="44"/>
  <c r="BA147" i="44"/>
  <c r="U149" i="44"/>
  <c r="L151" i="44"/>
  <c r="AN152" i="44"/>
  <c r="AN153" i="44"/>
  <c r="AV155" i="44"/>
  <c r="AZ156" i="44"/>
  <c r="Q158" i="44"/>
  <c r="AU160" i="44"/>
  <c r="M162" i="44"/>
  <c r="AS162" i="44"/>
  <c r="E164" i="44"/>
  <c r="BA164" i="44"/>
  <c r="K167" i="44"/>
  <c r="G168" i="44"/>
  <c r="O168" i="44"/>
  <c r="W168" i="44"/>
  <c r="AE168" i="44"/>
  <c r="AM168" i="44"/>
  <c r="AU168" i="44"/>
  <c r="BC168" i="44"/>
  <c r="BK168" i="44"/>
  <c r="R59" i="44"/>
  <c r="AB64" i="44"/>
  <c r="T76" i="44"/>
  <c r="AA71" i="44"/>
  <c r="U95" i="44"/>
  <c r="Y45" i="44"/>
  <c r="BN59" i="44"/>
  <c r="G72" i="44"/>
  <c r="J73" i="44"/>
  <c r="AI85" i="44"/>
  <c r="X107" i="44"/>
  <c r="H109" i="44"/>
  <c r="AJ110" i="44"/>
  <c r="S113" i="44"/>
  <c r="O114" i="44"/>
  <c r="Q115" i="44"/>
  <c r="I117" i="44"/>
  <c r="BJ119" i="44"/>
  <c r="AF122" i="44"/>
  <c r="D123" i="44"/>
  <c r="AR123" i="44"/>
  <c r="V124" i="44"/>
  <c r="AL124" i="44"/>
  <c r="L126" i="44"/>
  <c r="P127" i="44"/>
  <c r="BL127" i="44"/>
  <c r="G129" i="44"/>
  <c r="R130" i="44"/>
  <c r="AH130" i="44"/>
  <c r="A70" i="44"/>
  <c r="BJ47" i="44"/>
  <c r="AM52" i="44"/>
  <c r="AF65" i="44"/>
  <c r="N74" i="44"/>
  <c r="AV75" i="44"/>
  <c r="AE77" i="44"/>
  <c r="AU86" i="44"/>
  <c r="AZ34" i="44"/>
  <c r="W56" i="44"/>
  <c r="C63" i="46"/>
  <c r="C63" i="44" s="1"/>
  <c r="D83" i="44"/>
  <c r="AV60" i="44"/>
  <c r="BD69" i="44"/>
  <c r="S71" i="44"/>
  <c r="AM79" i="44"/>
  <c r="K98" i="44"/>
  <c r="AF107" i="44"/>
  <c r="AZ108" i="44"/>
  <c r="AR110" i="44"/>
  <c r="BK114" i="44"/>
  <c r="AO115" i="44"/>
  <c r="BE115" i="44"/>
  <c r="AC116" i="44"/>
  <c r="AO117" i="44"/>
  <c r="BI118" i="44"/>
  <c r="AZ123" i="44"/>
  <c r="AD124" i="44"/>
  <c r="BJ124" i="44"/>
  <c r="BF125" i="44"/>
  <c r="BH126" i="44"/>
  <c r="BD127" i="44"/>
  <c r="AY128" i="44"/>
  <c r="BJ131" i="44"/>
  <c r="T133" i="44"/>
  <c r="BN135" i="44"/>
  <c r="AS136" i="44"/>
  <c r="BM139" i="44"/>
  <c r="AX65" i="44"/>
  <c r="G95" i="44"/>
  <c r="BD74" i="44"/>
  <c r="F83" i="44"/>
  <c r="AH91" i="44"/>
  <c r="BC93" i="44"/>
  <c r="G100" i="44"/>
  <c r="BE103" i="44"/>
  <c r="AP105" i="44"/>
  <c r="A134" i="44"/>
  <c r="V66" i="44"/>
  <c r="AV69" i="44"/>
  <c r="BF70" i="44"/>
  <c r="I72" i="44"/>
  <c r="AT76" i="44"/>
  <c r="E85" i="44"/>
  <c r="T87" i="44"/>
  <c r="D92" i="44"/>
  <c r="BM96" i="44"/>
  <c r="AX101" i="44"/>
  <c r="BF107" i="44"/>
  <c r="R109" i="44"/>
  <c r="AM116" i="44"/>
  <c r="AA117" i="44"/>
  <c r="AY117" i="44"/>
  <c r="D120" i="44"/>
  <c r="AR120" i="44"/>
  <c r="AD121" i="44"/>
  <c r="BN122" i="44"/>
  <c r="AV124" i="44"/>
  <c r="BJ126" i="44"/>
  <c r="AK128" i="44"/>
  <c r="Q129" i="44"/>
  <c r="D130" i="44"/>
  <c r="N133" i="44"/>
  <c r="BJ133" i="44"/>
  <c r="AB135" i="44"/>
  <c r="BP135" i="44"/>
  <c r="O136" i="44"/>
  <c r="N142" i="44"/>
  <c r="I143" i="44"/>
  <c r="BM143" i="44"/>
  <c r="BQ144" i="44"/>
  <c r="AO145" i="44"/>
  <c r="AM147" i="44"/>
  <c r="AI148" i="44"/>
  <c r="AI150" i="44"/>
  <c r="AY150" i="44"/>
  <c r="AD151" i="44"/>
  <c r="AH152" i="44"/>
  <c r="BN152" i="44"/>
  <c r="J153" i="44"/>
  <c r="AP153" i="44"/>
  <c r="AL154" i="44"/>
  <c r="BH73" i="44"/>
  <c r="BJ76" i="44"/>
  <c r="E80" i="44"/>
  <c r="AJ92" i="44"/>
  <c r="W95" i="44"/>
  <c r="I103" i="44"/>
  <c r="AO103" i="44"/>
  <c r="R107" i="44"/>
  <c r="AP107" i="44"/>
  <c r="AP60" i="44"/>
  <c r="AT66" i="44"/>
  <c r="AG72" i="44"/>
  <c r="J75" i="44"/>
  <c r="U78" i="44"/>
  <c r="BA85" i="44"/>
  <c r="K97" i="44"/>
  <c r="Y99" i="44"/>
  <c r="AU100" i="44"/>
  <c r="BN84" i="44"/>
  <c r="C109" i="46"/>
  <c r="C109" i="44" s="1"/>
  <c r="BP46" i="44"/>
  <c r="BO55" i="44"/>
  <c r="AR73" i="44"/>
  <c r="AK78" i="44"/>
  <c r="BE79" i="44"/>
  <c r="AB92" i="44"/>
  <c r="O93" i="44"/>
  <c r="AQ94" i="44"/>
  <c r="BK95" i="44"/>
  <c r="S97" i="44"/>
  <c r="I99" i="44"/>
  <c r="AM104" i="44"/>
  <c r="V106" i="44"/>
  <c r="O118" i="44"/>
  <c r="AJ120" i="44"/>
  <c r="BH120" i="44"/>
  <c r="AP122" i="44"/>
  <c r="AJ46" i="44"/>
  <c r="D59" i="44"/>
  <c r="BP87" i="44"/>
  <c r="AV88" i="44"/>
  <c r="G90" i="44"/>
  <c r="Y40" i="44"/>
  <c r="AZ61" i="44"/>
  <c r="F66" i="44"/>
  <c r="BA54" i="44"/>
  <c r="Y57" i="44"/>
  <c r="BB77" i="44"/>
  <c r="I31" i="44"/>
  <c r="S32" i="44"/>
  <c r="P66" i="46"/>
  <c r="P66" i="44"/>
  <c r="A67" i="27"/>
  <c r="A69" i="44"/>
  <c r="J69" i="46"/>
  <c r="J69" i="44"/>
  <c r="D70" i="46"/>
  <c r="D70" i="44"/>
  <c r="BB73" i="46"/>
  <c r="BB73" i="44"/>
  <c r="A72" i="27"/>
  <c r="A74" i="44"/>
  <c r="C74" i="46"/>
  <c r="C74" i="44" s="1"/>
  <c r="R74" i="46"/>
  <c r="R74" i="44"/>
  <c r="AZ75" i="46"/>
  <c r="AZ75" i="44"/>
  <c r="BP75" i="46"/>
  <c r="BP75" i="44"/>
  <c r="AM78" i="46"/>
  <c r="AM78" i="44"/>
  <c r="BC78" i="46"/>
  <c r="BC78" i="44"/>
  <c r="K79" i="46"/>
  <c r="K79" i="44"/>
  <c r="BO79" i="46"/>
  <c r="BO79" i="44"/>
  <c r="AU80" i="46"/>
  <c r="AU80" i="44"/>
  <c r="A81" i="27"/>
  <c r="C83" i="46"/>
  <c r="C83" i="44" s="1"/>
  <c r="Q44" i="44"/>
  <c r="G53" i="44"/>
  <c r="J62" i="44"/>
  <c r="AJ84" i="44"/>
  <c r="BH84" i="44"/>
  <c r="Q42" i="46"/>
  <c r="Q42" i="44"/>
  <c r="BF62" i="46"/>
  <c r="BF62" i="44"/>
  <c r="BF49" i="44"/>
  <c r="AB40" i="46"/>
  <c r="AB40" i="44"/>
  <c r="AC45" i="46"/>
  <c r="AC45" i="44"/>
  <c r="BA45" i="46"/>
  <c r="BA45" i="44"/>
  <c r="BE54" i="46"/>
  <c r="BE54" i="44"/>
  <c r="S56" i="46"/>
  <c r="S56" i="44"/>
  <c r="BJ57" i="46"/>
  <c r="BJ57" i="44"/>
  <c r="AL59" i="46"/>
  <c r="AL59" i="44"/>
  <c r="AJ38" i="44"/>
  <c r="AU71" i="44"/>
  <c r="BN69" i="44"/>
  <c r="BQ55" i="46"/>
  <c r="BQ55" i="44"/>
  <c r="X64" i="46"/>
  <c r="X64" i="44"/>
  <c r="AE53" i="44"/>
  <c r="A83" i="44"/>
  <c r="AU53" i="44"/>
  <c r="AH81" i="44"/>
  <c r="N59" i="44"/>
  <c r="BD64" i="44"/>
  <c r="BG72" i="44"/>
  <c r="BJ89" i="44"/>
  <c r="W53" i="46"/>
  <c r="W53" i="44"/>
  <c r="AV83" i="44"/>
  <c r="BH91" i="44"/>
  <c r="AG44" i="46"/>
  <c r="AG44" i="44"/>
  <c r="I54" i="46"/>
  <c r="I54" i="44"/>
  <c r="AP58" i="46"/>
  <c r="AP58" i="44"/>
  <c r="AT61" i="46"/>
  <c r="AT61" i="44"/>
  <c r="A60" i="27"/>
  <c r="C62" i="46"/>
  <c r="C62" i="44" s="1"/>
  <c r="A62" i="44"/>
  <c r="AQ72" i="46"/>
  <c r="AQ72" i="44"/>
  <c r="BD66" i="44"/>
  <c r="AZ70" i="44"/>
  <c r="BH65" i="44"/>
  <c r="AJ75" i="44"/>
  <c r="BH70" i="44"/>
  <c r="AF76" i="44"/>
  <c r="BK85" i="44"/>
  <c r="C69" i="46"/>
  <c r="C69" i="44" s="1"/>
  <c r="AT57" i="44"/>
  <c r="BJ61" i="44"/>
  <c r="N63" i="44"/>
  <c r="BP67" i="44"/>
  <c r="AH69" i="44"/>
  <c r="AY79" i="44"/>
  <c r="AD89" i="44"/>
  <c r="A45" i="27"/>
  <c r="A47" i="44"/>
  <c r="AP47" i="46"/>
  <c r="AP47" i="44"/>
  <c r="G51" i="46"/>
  <c r="G51" i="44"/>
  <c r="T60" i="46"/>
  <c r="T60" i="44"/>
  <c r="AP62" i="46"/>
  <c r="AP62" i="44"/>
  <c r="AT63" i="46"/>
  <c r="AT63" i="44"/>
  <c r="AB65" i="46"/>
  <c r="AB65" i="44"/>
  <c r="AJ67" i="46"/>
  <c r="AJ67" i="44"/>
  <c r="BB68" i="46"/>
  <c r="BB68" i="44"/>
  <c r="AB70" i="46"/>
  <c r="AB70" i="44"/>
  <c r="W71" i="46"/>
  <c r="W71" i="44"/>
  <c r="AA72" i="46"/>
  <c r="AA72" i="44"/>
  <c r="AT73" i="46"/>
  <c r="AT73" i="44"/>
  <c r="T75" i="46"/>
  <c r="T75" i="44"/>
  <c r="AR75" i="46"/>
  <c r="AR75" i="44"/>
  <c r="X76" i="46"/>
  <c r="X76" i="44"/>
  <c r="AA77" i="46"/>
  <c r="AA77" i="44"/>
  <c r="AQ77" i="46"/>
  <c r="AQ77" i="44"/>
  <c r="G78" i="46"/>
  <c r="G78" i="44"/>
  <c r="W78" i="46"/>
  <c r="W78" i="44"/>
  <c r="AI79" i="46"/>
  <c r="AI79" i="44"/>
  <c r="AQ79" i="46"/>
  <c r="AQ79" i="44"/>
  <c r="BG79" i="46"/>
  <c r="BG79" i="44"/>
  <c r="BC80" i="46"/>
  <c r="BC80" i="44"/>
  <c r="Z81" i="46"/>
  <c r="Z81" i="44"/>
  <c r="AP81" i="46"/>
  <c r="AP81" i="44"/>
  <c r="AX81" i="46"/>
  <c r="AX81" i="44"/>
  <c r="V82" i="46"/>
  <c r="V82" i="44"/>
  <c r="P83" i="46"/>
  <c r="P83" i="44"/>
  <c r="X83" i="46"/>
  <c r="X83" i="44"/>
  <c r="BD83" i="46"/>
  <c r="BD83" i="44"/>
  <c r="D84" i="46"/>
  <c r="D84" i="44"/>
  <c r="AB84" i="46"/>
  <c r="AB84" i="44"/>
  <c r="BP84" i="46"/>
  <c r="BP84" i="44"/>
  <c r="W85" i="46"/>
  <c r="W85" i="44"/>
  <c r="AE85" i="46"/>
  <c r="AE85" i="44"/>
  <c r="AM85" i="46"/>
  <c r="AM85" i="44"/>
  <c r="AU85" i="46"/>
  <c r="AU85" i="44"/>
  <c r="S86" i="46"/>
  <c r="S86" i="44"/>
  <c r="AI86" i="46"/>
  <c r="AI86" i="44"/>
  <c r="AQ86" i="46"/>
  <c r="AQ86" i="44"/>
  <c r="AY86" i="46"/>
  <c r="AY86" i="44"/>
  <c r="F87" i="46"/>
  <c r="F87" i="44"/>
  <c r="N87" i="46"/>
  <c r="N87" i="44"/>
  <c r="AD87" i="46"/>
  <c r="AD87" i="44"/>
  <c r="AT87" i="46"/>
  <c r="AT87" i="44"/>
  <c r="BB87" i="46"/>
  <c r="BB87" i="44"/>
  <c r="A86" i="27"/>
  <c r="A88" i="44"/>
  <c r="R88" i="46"/>
  <c r="R88" i="44"/>
  <c r="Z88" i="46"/>
  <c r="Z88" i="44"/>
  <c r="AX88" i="46"/>
  <c r="AX88" i="44"/>
  <c r="N89" i="46"/>
  <c r="N89" i="44"/>
  <c r="AL89" i="46"/>
  <c r="AL89" i="44"/>
  <c r="AT89" i="46"/>
  <c r="AT89" i="44"/>
  <c r="BB89" i="46"/>
  <c r="BB89" i="44"/>
  <c r="A88" i="27"/>
  <c r="C90" i="46"/>
  <c r="C90" i="44" s="1"/>
  <c r="I90" i="46"/>
  <c r="I90" i="44"/>
  <c r="AO90" i="46"/>
  <c r="AO90" i="44"/>
  <c r="BE90" i="46"/>
  <c r="BE90" i="44"/>
  <c r="BM90" i="46"/>
  <c r="BM90" i="44"/>
  <c r="T91" i="46"/>
  <c r="T91" i="44"/>
  <c r="AB91" i="46"/>
  <c r="AB91" i="44"/>
  <c r="AZ91" i="46"/>
  <c r="AZ91" i="44"/>
  <c r="BP91" i="46"/>
  <c r="BP91" i="44"/>
  <c r="F92" i="46"/>
  <c r="F92" i="44"/>
  <c r="N92" i="46"/>
  <c r="N92" i="44"/>
  <c r="V92" i="46"/>
  <c r="V92" i="44"/>
  <c r="AL92" i="46"/>
  <c r="AL92" i="44"/>
  <c r="AT92" i="46"/>
  <c r="AT92" i="44"/>
  <c r="BB92" i="46"/>
  <c r="BB92" i="44"/>
  <c r="BJ92" i="46"/>
  <c r="BJ92" i="44"/>
  <c r="I93" i="46"/>
  <c r="I93" i="44"/>
  <c r="Y93" i="46"/>
  <c r="Y93" i="44"/>
  <c r="AO93" i="46"/>
  <c r="AO93" i="44"/>
  <c r="AW93" i="46"/>
  <c r="AW93" i="44"/>
  <c r="E94" i="46"/>
  <c r="E94" i="44"/>
  <c r="U94" i="46"/>
  <c r="U94" i="44"/>
  <c r="AC94" i="46"/>
  <c r="AC94" i="44"/>
  <c r="AS94" i="46"/>
  <c r="AS94" i="44"/>
  <c r="BA94" i="46"/>
  <c r="BA94" i="44"/>
  <c r="BQ94" i="46"/>
  <c r="BQ94" i="44"/>
  <c r="Q95" i="46"/>
  <c r="Q95" i="44"/>
  <c r="Y95" i="46"/>
  <c r="Y95" i="44"/>
  <c r="AG95" i="46"/>
  <c r="AG95" i="44"/>
  <c r="AO95" i="46"/>
  <c r="AO95" i="44"/>
  <c r="AW95" i="46"/>
  <c r="AW95" i="44"/>
  <c r="BM95" i="46"/>
  <c r="BM95" i="44"/>
  <c r="K96" i="46"/>
  <c r="K96" i="44"/>
  <c r="AA96" i="46"/>
  <c r="AA96" i="44"/>
  <c r="AY96" i="46"/>
  <c r="AY96" i="44"/>
  <c r="BG96" i="46"/>
  <c r="BG96" i="44"/>
  <c r="E97" i="46"/>
  <c r="E97" i="44"/>
  <c r="M97" i="46"/>
  <c r="M97" i="44"/>
  <c r="AC97" i="46"/>
  <c r="AC97" i="44"/>
  <c r="AK97" i="46"/>
  <c r="AK97" i="44"/>
  <c r="BA97" i="46"/>
  <c r="BA97" i="44"/>
  <c r="BI97" i="46"/>
  <c r="BI97" i="44"/>
  <c r="W98" i="46"/>
  <c r="W98" i="44"/>
  <c r="AE98" i="46"/>
  <c r="AE98" i="44"/>
  <c r="BK98" i="46"/>
  <c r="BK98" i="44"/>
  <c r="S99" i="46"/>
  <c r="S99" i="44"/>
  <c r="AI99" i="46"/>
  <c r="AI99" i="44"/>
  <c r="AQ99" i="46"/>
  <c r="AQ99" i="44"/>
  <c r="BG99" i="46"/>
  <c r="BG99" i="44"/>
  <c r="BO99" i="46"/>
  <c r="BO99" i="44"/>
  <c r="Q100" i="46"/>
  <c r="Q100" i="44"/>
  <c r="Y100" i="46"/>
  <c r="Y100" i="44"/>
  <c r="AO100" i="46"/>
  <c r="AO100" i="44"/>
  <c r="L101" i="46"/>
  <c r="L101" i="44"/>
  <c r="T101" i="46"/>
  <c r="T101" i="44"/>
  <c r="AJ101" i="46"/>
  <c r="AJ101" i="44"/>
  <c r="AR101" i="46"/>
  <c r="AR101" i="44"/>
  <c r="BH101" i="46"/>
  <c r="BH101" i="44"/>
  <c r="G102" i="46"/>
  <c r="G102" i="44"/>
  <c r="W102" i="46"/>
  <c r="W102" i="44"/>
  <c r="AM102" i="46"/>
  <c r="AM102" i="44"/>
  <c r="AU102" i="46"/>
  <c r="AU102" i="44"/>
  <c r="BK102" i="46"/>
  <c r="BK102" i="44"/>
  <c r="C131" i="46"/>
  <c r="C131" i="44" s="1"/>
  <c r="BQ70" i="44"/>
  <c r="BL71" i="44"/>
  <c r="W73" i="44"/>
  <c r="L77" i="44"/>
  <c r="BL78" i="44"/>
  <c r="AZ79" i="44"/>
  <c r="H80" i="44"/>
  <c r="AN80" i="44"/>
  <c r="K81" i="44"/>
  <c r="AW83" i="44"/>
  <c r="BH105" i="44"/>
  <c r="AF106" i="44"/>
  <c r="X108" i="44"/>
  <c r="D109" i="44"/>
  <c r="P110" i="44"/>
  <c r="W112" i="44"/>
  <c r="AQ114" i="44"/>
  <c r="AO116" i="44"/>
  <c r="U117" i="44"/>
  <c r="AK117" i="44"/>
  <c r="BA117" i="44"/>
  <c r="BQ117" i="44"/>
  <c r="Q118" i="44"/>
  <c r="AP119" i="44"/>
  <c r="AF121" i="44"/>
  <c r="AV121" i="44"/>
  <c r="AB122" i="44"/>
  <c r="AX124" i="44"/>
  <c r="AN126" i="44"/>
  <c r="L127" i="44"/>
  <c r="BP127" i="44"/>
  <c r="O128" i="44"/>
  <c r="BC128" i="44"/>
  <c r="V130" i="44"/>
  <c r="BJ130" i="44"/>
  <c r="Z131" i="44"/>
  <c r="BN131" i="44"/>
  <c r="AB132" i="44"/>
  <c r="AR132" i="44"/>
  <c r="BP132" i="44"/>
  <c r="AP134" i="44"/>
  <c r="AT135" i="44"/>
  <c r="E137" i="44"/>
  <c r="BI137" i="44"/>
  <c r="I138" i="44"/>
  <c r="T141" i="44"/>
  <c r="AR141" i="44"/>
  <c r="BH141" i="44"/>
  <c r="P142" i="44"/>
  <c r="I104" i="44"/>
  <c r="BH109" i="44"/>
  <c r="L111" i="44"/>
  <c r="BC112" i="44"/>
  <c r="BF119" i="44"/>
  <c r="BB120" i="44"/>
  <c r="D105" i="44"/>
  <c r="P106" i="44"/>
  <c r="BD106" i="44"/>
  <c r="AB107" i="44"/>
  <c r="AV108" i="44"/>
  <c r="K114" i="44"/>
  <c r="E117" i="44"/>
  <c r="AO118" i="44"/>
  <c r="J119" i="44"/>
  <c r="F120" i="44"/>
  <c r="BC63" i="44"/>
  <c r="AG104" i="44"/>
  <c r="BE104" i="44"/>
  <c r="AB105" i="44"/>
  <c r="AR105" i="44"/>
  <c r="AN106" i="44"/>
  <c r="AZ107" i="44"/>
  <c r="H108" i="44"/>
  <c r="AJ109" i="44"/>
  <c r="AZ111" i="44"/>
  <c r="AM113" i="44"/>
  <c r="AA114" i="44"/>
  <c r="AC115" i="44"/>
  <c r="V120" i="44"/>
  <c r="AL120" i="44"/>
  <c r="AR122" i="44"/>
  <c r="J124" i="44"/>
  <c r="Z124" i="44"/>
  <c r="AT125" i="44"/>
  <c r="P126" i="44"/>
  <c r="AF126" i="44"/>
  <c r="AB127" i="44"/>
  <c r="AR127" i="44"/>
  <c r="BP105" i="44"/>
  <c r="AF108" i="44"/>
  <c r="L109" i="44"/>
  <c r="BP109" i="44"/>
  <c r="BL110" i="44"/>
  <c r="AA69" i="44"/>
  <c r="AG76" i="44"/>
  <c r="D77" i="44"/>
  <c r="X78" i="44"/>
  <c r="AR79" i="44"/>
  <c r="AF80" i="44"/>
  <c r="BL80" i="44"/>
  <c r="AO104" i="44"/>
  <c r="X106" i="44"/>
  <c r="T107" i="44"/>
  <c r="P108" i="44"/>
  <c r="T109" i="44"/>
  <c r="H110" i="44"/>
  <c r="AU112" i="44"/>
  <c r="BK112" i="44"/>
  <c r="AU113" i="44"/>
  <c r="AW116" i="44"/>
  <c r="BM116" i="44"/>
  <c r="AC117" i="44"/>
  <c r="BI117" i="44"/>
  <c r="AW118" i="44"/>
  <c r="AX119" i="44"/>
  <c r="N120" i="44"/>
  <c r="AT120" i="44"/>
  <c r="BJ120" i="44"/>
  <c r="AJ122" i="44"/>
  <c r="BP122" i="44"/>
  <c r="BF124" i="44"/>
  <c r="AL125" i="44"/>
  <c r="W128" i="44"/>
  <c r="AM128" i="44"/>
  <c r="AD130" i="44"/>
  <c r="R131" i="44"/>
  <c r="AZ132" i="44"/>
  <c r="H133" i="44"/>
  <c r="Z134" i="44"/>
  <c r="AD135" i="44"/>
  <c r="BB135" i="44"/>
  <c r="AO136" i="44"/>
  <c r="M137" i="44"/>
  <c r="Q138" i="44"/>
  <c r="AE64" i="44"/>
  <c r="BB113" i="44"/>
  <c r="AB117" i="44"/>
  <c r="BD23" i="44"/>
  <c r="AS59" i="44"/>
  <c r="AQ84" i="44"/>
  <c r="BA92" i="44"/>
  <c r="A114" i="44"/>
  <c r="C72" i="46"/>
  <c r="C72" i="44" s="1"/>
  <c r="BL35" i="44"/>
  <c r="Y42" i="44"/>
  <c r="BC58" i="44"/>
  <c r="AZ59" i="44"/>
  <c r="K61" i="44"/>
  <c r="BQ64" i="44"/>
  <c r="E66" i="44"/>
  <c r="AA68" i="44"/>
  <c r="P69" i="44"/>
  <c r="AW69" i="44"/>
  <c r="E71" i="44"/>
  <c r="L73" i="44"/>
  <c r="W74" i="44"/>
  <c r="AF77" i="44"/>
  <c r="AX77" i="44"/>
  <c r="L78" i="44"/>
  <c r="AG79" i="44"/>
  <c r="AA82" i="44"/>
  <c r="BG82" i="44"/>
  <c r="BI83" i="44"/>
  <c r="Y84" i="44"/>
  <c r="AJ89" i="44"/>
  <c r="BG89" i="44"/>
  <c r="N90" i="44"/>
  <c r="Y91" i="44"/>
  <c r="AX91" i="44"/>
  <c r="U92" i="44"/>
  <c r="AK92" i="44"/>
  <c r="AP94" i="44"/>
  <c r="BF94" i="44"/>
  <c r="BC95" i="44"/>
  <c r="AF96" i="44"/>
  <c r="BD96" i="44"/>
  <c r="BI98" i="44"/>
  <c r="BC104" i="44"/>
  <c r="Z105" i="44"/>
  <c r="Z109" i="44"/>
  <c r="AX109" i="44"/>
  <c r="N112" i="44"/>
  <c r="F113" i="44"/>
  <c r="J114" i="44"/>
  <c r="V128" i="44"/>
  <c r="BA130" i="44"/>
  <c r="BL136" i="44"/>
  <c r="X140" i="44"/>
  <c r="AV140" i="44"/>
  <c r="BG141" i="44"/>
  <c r="AD144" i="44"/>
  <c r="AX145" i="44"/>
  <c r="T146" i="44"/>
  <c r="AF147" i="44"/>
  <c r="D148" i="44"/>
  <c r="AV149" i="44"/>
  <c r="AJ150" i="44"/>
  <c r="G151" i="44"/>
  <c r="AI155" i="44"/>
  <c r="X157" i="44"/>
  <c r="L158" i="44"/>
  <c r="BP158" i="44"/>
  <c r="J160" i="44"/>
  <c r="BD162" i="44"/>
  <c r="BH163" i="44"/>
  <c r="P164" i="44"/>
  <c r="AN164" i="44"/>
  <c r="AG165" i="44"/>
  <c r="BE165" i="44"/>
  <c r="D166" i="44"/>
  <c r="N167" i="44"/>
  <c r="BB167" i="44"/>
  <c r="AK169" i="44"/>
  <c r="AC68" i="44"/>
  <c r="F71" i="44"/>
  <c r="E87" i="44"/>
  <c r="BC42" i="44"/>
  <c r="BP48" i="44"/>
  <c r="Y69" i="44"/>
  <c r="AH77" i="44"/>
  <c r="AW81" i="44"/>
  <c r="Z114" i="44"/>
  <c r="AX56" i="44"/>
  <c r="BO109" i="44"/>
  <c r="A113" i="44"/>
  <c r="N53" i="44"/>
  <c r="AY105" i="44"/>
  <c r="BA34" i="44"/>
  <c r="BB44" i="44"/>
  <c r="AM83" i="44"/>
  <c r="AI122" i="44"/>
  <c r="AC41" i="44"/>
  <c r="G61" i="46"/>
  <c r="G61" i="44"/>
  <c r="A45" i="44"/>
  <c r="C42" i="46"/>
  <c r="C42" i="44" s="1"/>
  <c r="AY22" i="44"/>
  <c r="AQ46" i="44"/>
  <c r="C45" i="46"/>
  <c r="C45" i="44" s="1"/>
  <c r="AD23" i="44"/>
  <c r="BB32" i="44"/>
  <c r="AW38" i="44"/>
  <c r="N42" i="44"/>
  <c r="BG46" i="44"/>
  <c r="O49" i="44"/>
  <c r="J55" i="44"/>
  <c r="S60" i="44"/>
  <c r="AQ61" i="44"/>
  <c r="AQ63" i="44"/>
  <c r="AS66" i="44"/>
  <c r="BO67" i="44"/>
  <c r="R70" i="44"/>
  <c r="BE70" i="44"/>
  <c r="T71" i="44"/>
  <c r="BP71" i="44"/>
  <c r="AP72" i="44"/>
  <c r="K73" i="44"/>
  <c r="O74" i="44"/>
  <c r="BA76" i="44"/>
  <c r="Z77" i="44"/>
  <c r="BA78" i="44"/>
  <c r="W81" i="44"/>
  <c r="AU81" i="44"/>
  <c r="AA84" i="44"/>
  <c r="G88" i="44"/>
  <c r="BJ90" i="44"/>
  <c r="AO91" i="44"/>
  <c r="M92" i="44"/>
  <c r="V93" i="44"/>
  <c r="BN94" i="44"/>
  <c r="BJ113" i="44"/>
  <c r="AP114" i="44"/>
  <c r="BO122" i="44"/>
  <c r="BC123" i="44"/>
  <c r="BI125" i="44"/>
  <c r="AD128" i="44"/>
  <c r="BB128" i="44"/>
  <c r="AS130" i="44"/>
  <c r="BQ130" i="44"/>
  <c r="AI132" i="44"/>
  <c r="AH24" i="44"/>
  <c r="J40" i="44"/>
  <c r="O47" i="44"/>
  <c r="AM49" i="44"/>
  <c r="H52" i="44"/>
  <c r="G54" i="44"/>
  <c r="BF55" i="44"/>
  <c r="G58" i="44"/>
  <c r="Y60" i="44"/>
  <c r="AB51" i="46"/>
  <c r="AB51" i="44"/>
  <c r="O62" i="46"/>
  <c r="O62" i="44"/>
  <c r="E64" i="46"/>
  <c r="E64" i="44"/>
  <c r="I67" i="46"/>
  <c r="I67" i="44"/>
  <c r="S68" i="46"/>
  <c r="S68" i="44"/>
  <c r="G69" i="46"/>
  <c r="G69" i="44"/>
  <c r="AM69" i="46"/>
  <c r="AM69" i="44"/>
  <c r="I70" i="46"/>
  <c r="I70" i="44"/>
  <c r="L71" i="46"/>
  <c r="L71" i="44"/>
  <c r="AF72" i="46"/>
  <c r="AF72" i="44"/>
  <c r="BG73" i="46"/>
  <c r="BG73" i="44"/>
  <c r="AM74" i="46"/>
  <c r="AM74" i="44"/>
  <c r="Y75" i="46"/>
  <c r="Y75" i="44"/>
  <c r="BM75" i="46"/>
  <c r="BM75" i="44"/>
  <c r="BI76" i="46"/>
  <c r="BI76" i="44"/>
  <c r="X77" i="46"/>
  <c r="X77" i="44"/>
  <c r="AY82" i="46"/>
  <c r="AY82" i="44"/>
  <c r="M83" i="46"/>
  <c r="M83" i="44"/>
  <c r="BA83" i="46"/>
  <c r="BA83" i="44"/>
  <c r="I84" i="46"/>
  <c r="I84" i="44"/>
  <c r="AB85" i="46"/>
  <c r="AB85" i="44"/>
  <c r="S87" i="46"/>
  <c r="S87" i="44"/>
  <c r="BG87" i="46"/>
  <c r="BG87" i="44"/>
  <c r="W88" i="46"/>
  <c r="W88" i="44"/>
  <c r="AU88" i="46"/>
  <c r="AU88" i="44"/>
  <c r="K89" i="46"/>
  <c r="K89" i="44"/>
  <c r="AT90" i="46"/>
  <c r="AT90" i="44"/>
  <c r="AA92" i="46"/>
  <c r="AA92" i="44"/>
  <c r="BG92" i="46"/>
  <c r="BG92" i="44"/>
  <c r="AL93" i="46"/>
  <c r="AL93" i="44"/>
  <c r="AH94" i="46"/>
  <c r="AH94" i="44"/>
  <c r="F95" i="46"/>
  <c r="F95" i="44"/>
  <c r="BJ95" i="46"/>
  <c r="BJ95" i="44"/>
  <c r="P96" i="46"/>
  <c r="P96" i="44"/>
  <c r="J97" i="46"/>
  <c r="J97" i="44"/>
  <c r="AZ98" i="46"/>
  <c r="AZ98" i="44"/>
  <c r="H99" i="46"/>
  <c r="H99" i="44"/>
  <c r="BB100" i="46"/>
  <c r="BB100" i="44"/>
  <c r="D102" i="46"/>
  <c r="D102" i="44"/>
  <c r="AR102" i="46"/>
  <c r="AR102" i="44"/>
  <c r="AD104" i="46"/>
  <c r="AD104" i="44"/>
  <c r="AT104" i="46"/>
  <c r="AT104" i="44"/>
  <c r="Q105" i="46"/>
  <c r="Q105" i="44"/>
  <c r="AK106" i="46"/>
  <c r="AK106" i="44"/>
  <c r="I107" i="46"/>
  <c r="I107" i="44"/>
  <c r="Y107" i="46"/>
  <c r="Y107" i="44"/>
  <c r="BM107" i="46"/>
  <c r="BM107" i="44"/>
  <c r="BI108" i="46"/>
  <c r="BI108" i="44"/>
  <c r="BA110" i="46"/>
  <c r="BA110" i="44"/>
  <c r="I111" i="46"/>
  <c r="I111" i="44"/>
  <c r="T112" i="46"/>
  <c r="T112" i="44"/>
  <c r="AR113" i="46"/>
  <c r="AR113" i="44"/>
  <c r="BH113" i="46"/>
  <c r="BH113" i="44"/>
  <c r="H114" i="46"/>
  <c r="H114" i="44"/>
  <c r="AV114" i="46"/>
  <c r="AV114" i="44"/>
  <c r="AI55" i="46"/>
  <c r="AI55" i="44"/>
  <c r="AX84" i="46"/>
  <c r="AX84" i="44"/>
  <c r="BQ85" i="46"/>
  <c r="BQ85" i="44"/>
  <c r="AP91" i="46"/>
  <c r="AP91" i="44"/>
  <c r="L92" i="46"/>
  <c r="L92" i="44"/>
  <c r="AY94" i="46"/>
  <c r="AY94" i="44"/>
  <c r="AA97" i="46"/>
  <c r="AA97" i="44"/>
  <c r="R101" i="46"/>
  <c r="R101" i="44"/>
  <c r="Y103" i="46"/>
  <c r="Y103" i="44"/>
  <c r="K60" i="46"/>
  <c r="K60" i="44"/>
  <c r="BM81" i="46"/>
  <c r="BM81" i="44"/>
  <c r="BO105" i="46"/>
  <c r="BO105" i="44"/>
  <c r="R114" i="46"/>
  <c r="R114" i="44"/>
  <c r="X116" i="46"/>
  <c r="X116" i="44"/>
  <c r="Q119" i="46"/>
  <c r="Q119" i="44"/>
  <c r="Q134" i="46"/>
  <c r="Q134" i="44"/>
  <c r="C33" i="46"/>
  <c r="C33" i="44" s="1"/>
  <c r="AF11" i="44"/>
  <c r="J38" i="44"/>
  <c r="AW40" i="44"/>
  <c r="AH47" i="46"/>
  <c r="AH47" i="44"/>
  <c r="AX49" i="46"/>
  <c r="AX49" i="44"/>
  <c r="BN109" i="44"/>
  <c r="J115" i="44"/>
  <c r="F116" i="44"/>
  <c r="AX117" i="44"/>
  <c r="AD118" i="44"/>
  <c r="AU119" i="44"/>
  <c r="BL140" i="44"/>
  <c r="J143" i="44"/>
  <c r="AB148" i="44"/>
  <c r="Y24" i="44"/>
  <c r="AU37" i="44"/>
  <c r="AK44" i="44"/>
  <c r="BB47" i="44"/>
  <c r="V49" i="44"/>
  <c r="AC54" i="44"/>
  <c r="AU56" i="44"/>
  <c r="BF59" i="44"/>
  <c r="AX61" i="44"/>
  <c r="AD62" i="44"/>
  <c r="BK72" i="44"/>
  <c r="Z73" i="44"/>
  <c r="AR76" i="44"/>
  <c r="K80" i="44"/>
  <c r="F81" i="44"/>
  <c r="P91" i="44"/>
  <c r="AF91" i="44"/>
  <c r="AV91" i="44"/>
  <c r="AG94" i="44"/>
  <c r="Q97" i="44"/>
  <c r="T39" i="46"/>
  <c r="T39" i="44"/>
  <c r="AJ76" i="46"/>
  <c r="AJ76" i="44"/>
  <c r="BH76" i="46"/>
  <c r="BH76" i="44"/>
  <c r="O77" i="46"/>
  <c r="O77" i="44"/>
  <c r="BC77" i="46"/>
  <c r="BC77" i="44"/>
  <c r="S80" i="46"/>
  <c r="S80" i="44"/>
  <c r="AQ80" i="46"/>
  <c r="AQ80" i="44"/>
  <c r="AY80" i="46"/>
  <c r="AY80" i="44"/>
  <c r="BO80" i="46"/>
  <c r="BO80" i="44"/>
  <c r="BF82" i="46"/>
  <c r="BF82" i="44"/>
  <c r="BN82" i="46"/>
  <c r="BN82" i="44"/>
  <c r="T83" i="46"/>
  <c r="T83" i="44"/>
  <c r="P84" i="46"/>
  <c r="P84" i="44"/>
  <c r="BG85" i="46"/>
  <c r="BG85" i="44"/>
  <c r="O86" i="46"/>
  <c r="O86" i="44"/>
  <c r="BK86" i="46"/>
  <c r="BK86" i="44"/>
  <c r="R87" i="46"/>
  <c r="R87" i="44"/>
  <c r="Z87" i="46"/>
  <c r="Z87" i="44"/>
  <c r="AL88" i="46"/>
  <c r="AL88" i="44"/>
  <c r="BJ88" i="46"/>
  <c r="BJ88" i="44"/>
  <c r="A87" i="27"/>
  <c r="C89" i="46"/>
  <c r="C89" i="44" s="1"/>
  <c r="R89" i="46"/>
  <c r="R89" i="44"/>
  <c r="AX89" i="46"/>
  <c r="AX89" i="44"/>
  <c r="BN89" i="46"/>
  <c r="BN89" i="44"/>
  <c r="BD91" i="46"/>
  <c r="BD91" i="44"/>
  <c r="AP92" i="46"/>
  <c r="AP92" i="44"/>
  <c r="AX92" i="46"/>
  <c r="AX92" i="44"/>
  <c r="BF92" i="46"/>
  <c r="BF92" i="44"/>
  <c r="M93" i="46"/>
  <c r="M93" i="44"/>
  <c r="U93" i="46"/>
  <c r="U93" i="44"/>
  <c r="AC93" i="46"/>
  <c r="AC93" i="44"/>
  <c r="BA93" i="46"/>
  <c r="BA93" i="44"/>
  <c r="BI93" i="46"/>
  <c r="BI93" i="44"/>
  <c r="BQ93" i="46"/>
  <c r="BQ93" i="44"/>
  <c r="I94" i="46"/>
  <c r="I94" i="44"/>
  <c r="Y94" i="46"/>
  <c r="Y94" i="44"/>
  <c r="AO94" i="46"/>
  <c r="AO94" i="44"/>
  <c r="E95" i="46"/>
  <c r="E95" i="44"/>
  <c r="M95" i="46"/>
  <c r="M95" i="44"/>
  <c r="AS95" i="46"/>
  <c r="AS95" i="44"/>
  <c r="BI95" i="46"/>
  <c r="BI95" i="44"/>
  <c r="G96" i="46"/>
  <c r="G96" i="44"/>
  <c r="O96" i="46"/>
  <c r="O96" i="44"/>
  <c r="AU96" i="46"/>
  <c r="AU96" i="44"/>
  <c r="BC96" i="46"/>
  <c r="BC96" i="44"/>
  <c r="BK96" i="46"/>
  <c r="BK96" i="44"/>
  <c r="I97" i="46"/>
  <c r="I97" i="44"/>
  <c r="AO97" i="46"/>
  <c r="AO97" i="44"/>
  <c r="AA98" i="46"/>
  <c r="AA98" i="44"/>
  <c r="BG98" i="46"/>
  <c r="BG98" i="44"/>
  <c r="G99" i="46"/>
  <c r="G99" i="44"/>
  <c r="W99" i="46"/>
  <c r="W99" i="44"/>
  <c r="AE99" i="46"/>
  <c r="AE99" i="44"/>
  <c r="BK99" i="46"/>
  <c r="BK99" i="44"/>
  <c r="AC100" i="46"/>
  <c r="AC100" i="44"/>
  <c r="AK100" i="46"/>
  <c r="AK100" i="44"/>
  <c r="BA100" i="46"/>
  <c r="BA100" i="44"/>
  <c r="BI100" i="46"/>
  <c r="BI100" i="44"/>
  <c r="H101" i="46"/>
  <c r="H101" i="44"/>
  <c r="P101" i="46"/>
  <c r="P101" i="44"/>
  <c r="X101" i="46"/>
  <c r="X101" i="44"/>
  <c r="AF101" i="46"/>
  <c r="AF101" i="44"/>
  <c r="AV101" i="46"/>
  <c r="AV101" i="44"/>
  <c r="BL101" i="46"/>
  <c r="BL101" i="44"/>
  <c r="AY102" i="46"/>
  <c r="AY102" i="44"/>
  <c r="BO102" i="46"/>
  <c r="BO102" i="44"/>
  <c r="W103" i="46"/>
  <c r="W103" i="44"/>
  <c r="AM103" i="46"/>
  <c r="AM103" i="44"/>
  <c r="AU103" i="46"/>
  <c r="AU103" i="44"/>
  <c r="BK103" i="46"/>
  <c r="BK103" i="44"/>
  <c r="E104" i="46"/>
  <c r="E104" i="44"/>
  <c r="M104" i="46"/>
  <c r="M104" i="44"/>
  <c r="AC104" i="46"/>
  <c r="AC104" i="44"/>
  <c r="BI104" i="46"/>
  <c r="BI104" i="44"/>
  <c r="H105" i="46"/>
  <c r="H105" i="44"/>
  <c r="P105" i="46"/>
  <c r="P105" i="44"/>
  <c r="X105" i="46"/>
  <c r="X105" i="44"/>
  <c r="AN105" i="46"/>
  <c r="AN105" i="44"/>
  <c r="BD105" i="46"/>
  <c r="BD105" i="44"/>
  <c r="D106" i="46"/>
  <c r="D106" i="44"/>
  <c r="L106" i="46"/>
  <c r="L106" i="44"/>
  <c r="AB106" i="46"/>
  <c r="AB106" i="44"/>
  <c r="AJ106" i="46"/>
  <c r="AJ106" i="44"/>
  <c r="AZ106" i="46"/>
  <c r="AZ106" i="44"/>
  <c r="BP106" i="46"/>
  <c r="BP106" i="44"/>
  <c r="AN107" i="46"/>
  <c r="AN107" i="44"/>
  <c r="AV107" i="46"/>
  <c r="AV107" i="44"/>
  <c r="BD107" i="46"/>
  <c r="BD107" i="44"/>
  <c r="BL107" i="46"/>
  <c r="BL107" i="44"/>
  <c r="D108" i="46"/>
  <c r="D108" i="44"/>
  <c r="L108" i="46"/>
  <c r="L108" i="44"/>
  <c r="AB108" i="46"/>
  <c r="AB108" i="44"/>
  <c r="AR108" i="46"/>
  <c r="AR108" i="44"/>
  <c r="BH108" i="46"/>
  <c r="BH108" i="44"/>
  <c r="P109" i="46"/>
  <c r="P109" i="44"/>
  <c r="AN109" i="46"/>
  <c r="AN109" i="44"/>
  <c r="AV109" i="46"/>
  <c r="AV109" i="44"/>
  <c r="BD109" i="46"/>
  <c r="BD109" i="44"/>
  <c r="BH110" i="46"/>
  <c r="BH110" i="44"/>
  <c r="P111" i="46"/>
  <c r="P111" i="44"/>
  <c r="X111" i="46"/>
  <c r="X111" i="44"/>
  <c r="AN111" i="46"/>
  <c r="AN111" i="44"/>
  <c r="BD111" i="46"/>
  <c r="BD111" i="44"/>
  <c r="S112" i="46"/>
  <c r="S112" i="44"/>
  <c r="AY112" i="46"/>
  <c r="AY112" i="44"/>
  <c r="BG112" i="46"/>
  <c r="BG112" i="44"/>
  <c r="AA113" i="46"/>
  <c r="AA113" i="44"/>
  <c r="AQ113" i="46"/>
  <c r="AQ113" i="44"/>
  <c r="AY113" i="46"/>
  <c r="AY113" i="44"/>
  <c r="G114" i="46"/>
  <c r="G114" i="44"/>
  <c r="W114" i="46"/>
  <c r="W114" i="44"/>
  <c r="AE114" i="46"/>
  <c r="AE114" i="44"/>
  <c r="AM114" i="46"/>
  <c r="AM114" i="44"/>
  <c r="BC114" i="46"/>
  <c r="BC114" i="44"/>
  <c r="Y115" i="46"/>
  <c r="Y115" i="44"/>
  <c r="AW115" i="46"/>
  <c r="AW115" i="44"/>
  <c r="BM115" i="46"/>
  <c r="BM115" i="44"/>
  <c r="M116" i="46"/>
  <c r="M116" i="44"/>
  <c r="U116" i="46"/>
  <c r="U116" i="44"/>
  <c r="AK116" i="46"/>
  <c r="AK116" i="44"/>
  <c r="Q117" i="46"/>
  <c r="Q117" i="44"/>
  <c r="AG117" i="46"/>
  <c r="AG117" i="44"/>
  <c r="AW117" i="46"/>
  <c r="AW117" i="44"/>
  <c r="BM117" i="46"/>
  <c r="BM117" i="44"/>
  <c r="M118" i="46"/>
  <c r="M118" i="44"/>
  <c r="U118" i="46"/>
  <c r="U118" i="44"/>
  <c r="AC118" i="46"/>
  <c r="AC118" i="44"/>
  <c r="AK118" i="46"/>
  <c r="AK118" i="44"/>
  <c r="AS118" i="46"/>
  <c r="AS118" i="44"/>
  <c r="BA118" i="46"/>
  <c r="BA118" i="44"/>
  <c r="T41" i="46"/>
  <c r="T41" i="44"/>
  <c r="BA44" i="46"/>
  <c r="BA44" i="44"/>
  <c r="H67" i="46"/>
  <c r="H67" i="44"/>
  <c r="W72" i="46"/>
  <c r="W72" i="44"/>
  <c r="AU72" i="46"/>
  <c r="AU72" i="44"/>
  <c r="BC35" i="44"/>
  <c r="AV35" i="46"/>
  <c r="AV35" i="44"/>
  <c r="AV37" i="46"/>
  <c r="AV37" i="44"/>
  <c r="AK41" i="46"/>
  <c r="AK41" i="44"/>
  <c r="BB42" i="46"/>
  <c r="BB42" i="44"/>
  <c r="AY36" i="46"/>
  <c r="AY36" i="44"/>
  <c r="R61" i="46"/>
  <c r="R61" i="44"/>
  <c r="Z48" i="44"/>
  <c r="F58" i="44"/>
  <c r="BB62" i="44"/>
  <c r="F69" i="44"/>
  <c r="AP73" i="44"/>
  <c r="C75" i="46"/>
  <c r="C75" i="44" s="1"/>
  <c r="BK21" i="44"/>
  <c r="BD38" i="44"/>
  <c r="AB41" i="44"/>
  <c r="AX48" i="44"/>
  <c r="AR64" i="44"/>
  <c r="AB66" i="44"/>
  <c r="AI71" i="44"/>
  <c r="AQ78" i="44"/>
  <c r="BO78" i="44"/>
  <c r="AE79" i="44"/>
  <c r="AU79" i="44"/>
  <c r="AA80" i="44"/>
  <c r="N88" i="44"/>
  <c r="H91" i="44"/>
  <c r="X91" i="44"/>
  <c r="AN91" i="44"/>
  <c r="E93" i="44"/>
  <c r="BE94" i="44"/>
  <c r="AM96" i="44"/>
  <c r="Y97" i="44"/>
  <c r="BM97" i="44"/>
  <c r="O103" i="44"/>
  <c r="U104" i="44"/>
  <c r="AK104" i="44"/>
  <c r="AR106" i="44"/>
  <c r="T108" i="44"/>
  <c r="BL109" i="44"/>
  <c r="L110" i="44"/>
  <c r="AB110" i="44"/>
  <c r="M23" i="46"/>
  <c r="M23" i="44"/>
  <c r="A46" i="27"/>
  <c r="A48" i="44"/>
  <c r="AH59" i="46"/>
  <c r="AH59" i="44"/>
  <c r="F47" i="44"/>
  <c r="AV70" i="44"/>
  <c r="AF17" i="46"/>
  <c r="AF17" i="44"/>
  <c r="K36" i="44"/>
  <c r="E44" i="44"/>
  <c r="BN48" i="44"/>
  <c r="Y55" i="44"/>
  <c r="O56" i="44"/>
  <c r="Z57" i="44"/>
  <c r="AH61" i="44"/>
  <c r="R73" i="44"/>
  <c r="V81" i="44"/>
  <c r="AA85" i="44"/>
  <c r="Z89" i="44"/>
  <c r="AS100" i="44"/>
  <c r="AQ102" i="44"/>
  <c r="P107" i="44"/>
  <c r="X109" i="44"/>
  <c r="AT49" i="46"/>
  <c r="AT49" i="44"/>
  <c r="P75" i="46"/>
  <c r="P75" i="44"/>
  <c r="BN61" i="44"/>
  <c r="A63" i="44"/>
  <c r="A75" i="44"/>
  <c r="A89" i="44"/>
  <c r="AA36" i="44"/>
  <c r="BH39" i="44"/>
  <c r="BM45" i="44"/>
  <c r="AE50" i="44"/>
  <c r="D66" i="44"/>
  <c r="BD70" i="44"/>
  <c r="F74" i="44"/>
  <c r="AE86" i="44"/>
  <c r="BQ95" i="44"/>
  <c r="AU99" i="44"/>
  <c r="BQ100" i="44"/>
  <c r="BD101" i="44"/>
  <c r="K102" i="44"/>
  <c r="AA102" i="44"/>
  <c r="C125" i="46"/>
  <c r="C125" i="44" s="1"/>
  <c r="Z45" i="44"/>
  <c r="AY46" i="44"/>
  <c r="BK49" i="44"/>
  <c r="T51" i="44"/>
  <c r="BB54" i="44"/>
  <c r="AG64" i="44"/>
  <c r="BQ67" i="44"/>
  <c r="P71" i="44"/>
  <c r="BL122" i="44"/>
  <c r="BP123" i="44"/>
  <c r="Z125" i="44"/>
  <c r="T126" i="44"/>
  <c r="AR126" i="44"/>
  <c r="X127" i="44"/>
  <c r="AI128" i="44"/>
  <c r="BC129" i="44"/>
  <c r="N131" i="44"/>
  <c r="P132" i="44"/>
  <c r="AN132" i="44"/>
  <c r="BB134" i="44"/>
  <c r="J135" i="44"/>
  <c r="AH135" i="44"/>
  <c r="AC136" i="44"/>
  <c r="BA136" i="44"/>
  <c r="I137" i="44"/>
  <c r="AW137" i="44"/>
  <c r="AG139" i="44"/>
  <c r="AC140" i="44"/>
  <c r="N119" i="46"/>
  <c r="N119" i="44"/>
  <c r="V119" i="46"/>
  <c r="V119" i="44"/>
  <c r="AL119" i="46"/>
  <c r="AL119" i="44"/>
  <c r="T121" i="46"/>
  <c r="T121" i="44"/>
  <c r="P122" i="46"/>
  <c r="P122" i="44"/>
  <c r="X122" i="46"/>
  <c r="X122" i="44"/>
  <c r="L123" i="46"/>
  <c r="L123" i="44"/>
  <c r="T123" i="46"/>
  <c r="T123" i="44"/>
  <c r="AB123" i="46"/>
  <c r="AB123" i="44"/>
  <c r="F124" i="46"/>
  <c r="F124" i="44"/>
  <c r="N124" i="46"/>
  <c r="N124" i="44"/>
  <c r="J125" i="46"/>
  <c r="J125" i="44"/>
  <c r="AX125" i="46"/>
  <c r="AX125" i="44"/>
  <c r="H127" i="46"/>
  <c r="H127" i="44"/>
  <c r="AF127" i="46"/>
  <c r="AF127" i="44"/>
  <c r="AN127" i="46"/>
  <c r="AN127" i="44"/>
  <c r="K128" i="46"/>
  <c r="K128" i="44"/>
  <c r="W129" i="46"/>
  <c r="W129" i="44"/>
  <c r="AM129" i="46"/>
  <c r="AM129" i="44"/>
  <c r="AU129" i="46"/>
  <c r="AU129" i="44"/>
  <c r="J130" i="46"/>
  <c r="J130" i="44"/>
  <c r="BF130" i="46"/>
  <c r="BF130" i="44"/>
  <c r="AT131" i="46"/>
  <c r="AT131" i="44"/>
  <c r="BB131" i="46"/>
  <c r="BB131" i="44"/>
  <c r="AB133" i="46"/>
  <c r="AB133" i="44"/>
  <c r="AZ133" i="46"/>
  <c r="AZ133" i="44"/>
  <c r="BH133" i="46"/>
  <c r="BH133" i="44"/>
  <c r="AD134" i="46"/>
  <c r="AD134" i="44"/>
  <c r="AT134" i="46"/>
  <c r="AT134" i="44"/>
  <c r="R135" i="46"/>
  <c r="R135" i="44"/>
  <c r="AX135" i="46"/>
  <c r="AX135" i="44"/>
  <c r="E136" i="46"/>
  <c r="E136" i="44"/>
  <c r="M136" i="46"/>
  <c r="M136" i="44"/>
  <c r="Q137" i="46"/>
  <c r="Q137" i="44"/>
  <c r="AG137" i="46"/>
  <c r="AG137" i="44"/>
  <c r="AO137" i="46"/>
  <c r="AO137" i="44"/>
  <c r="BM137" i="46"/>
  <c r="BM137" i="44"/>
  <c r="BQ138" i="46"/>
  <c r="BQ138" i="44"/>
  <c r="AW139" i="46"/>
  <c r="AW139" i="44"/>
  <c r="E140" i="46"/>
  <c r="E140" i="44"/>
  <c r="M140" i="46"/>
  <c r="M140" i="44"/>
  <c r="AK140" i="46"/>
  <c r="AK140" i="44"/>
  <c r="AN141" i="46"/>
  <c r="AN141" i="44"/>
  <c r="AJ142" i="46"/>
  <c r="AJ142" i="44"/>
  <c r="BP142" i="46"/>
  <c r="BP142" i="44"/>
  <c r="AM143" i="46"/>
  <c r="AM143" i="44"/>
  <c r="AU143" i="46"/>
  <c r="AU143" i="44"/>
  <c r="AA144" i="46"/>
  <c r="AA144" i="44"/>
  <c r="AQ144" i="46"/>
  <c r="AQ144" i="44"/>
  <c r="AE145" i="46"/>
  <c r="AE145" i="44"/>
  <c r="AM145" i="46"/>
  <c r="AM145" i="44"/>
  <c r="BC145" i="46"/>
  <c r="BC145" i="44"/>
  <c r="Q146" i="46"/>
  <c r="Q146" i="44"/>
  <c r="AG146" i="46"/>
  <c r="AG146" i="44"/>
  <c r="AO146" i="46"/>
  <c r="AO146" i="44"/>
  <c r="BM146" i="46"/>
  <c r="BM146" i="44"/>
  <c r="U147" i="46"/>
  <c r="U147" i="44"/>
  <c r="BQ147" i="46"/>
  <c r="BQ147" i="44"/>
  <c r="Y148" i="46"/>
  <c r="Y148" i="44"/>
  <c r="AC149" i="46"/>
  <c r="AC149" i="44"/>
  <c r="AS149" i="46"/>
  <c r="AS149" i="44"/>
  <c r="BI149" i="46"/>
  <c r="BI149" i="44"/>
  <c r="Q150" i="46"/>
  <c r="Q150" i="44"/>
  <c r="AO150" i="46"/>
  <c r="AO150" i="44"/>
  <c r="AW150" i="46"/>
  <c r="AW150" i="44"/>
  <c r="T151" i="46"/>
  <c r="T151" i="44"/>
  <c r="AJ151" i="46"/>
  <c r="AJ151" i="44"/>
  <c r="BP151" i="46"/>
  <c r="BP151" i="44"/>
  <c r="P152" i="46"/>
  <c r="P152" i="44"/>
  <c r="X152" i="46"/>
  <c r="X152" i="44"/>
  <c r="BD152" i="46"/>
  <c r="BD152" i="44"/>
  <c r="AB154" i="46"/>
  <c r="AB154" i="44"/>
  <c r="BH154" i="46"/>
  <c r="BH154" i="44"/>
  <c r="X155" i="46"/>
  <c r="X155" i="44"/>
  <c r="BL155" i="46"/>
  <c r="BL155" i="44"/>
  <c r="L156" i="46"/>
  <c r="L156" i="44"/>
  <c r="AJ156" i="46"/>
  <c r="AJ156" i="44"/>
  <c r="E157" i="46"/>
  <c r="E157" i="44"/>
  <c r="AT119" i="44"/>
  <c r="D121" i="44"/>
  <c r="A125" i="44"/>
  <c r="A135" i="44"/>
  <c r="U26" i="44"/>
  <c r="BC33" i="44"/>
  <c r="BN45" i="44"/>
  <c r="W47" i="44"/>
  <c r="AI48" i="44"/>
  <c r="V54" i="44"/>
  <c r="AA57" i="44"/>
  <c r="AM58" i="44"/>
  <c r="K69" i="44"/>
  <c r="M70" i="44"/>
  <c r="E75" i="44"/>
  <c r="BQ118" i="44"/>
  <c r="BH123" i="44"/>
  <c r="AB126" i="44"/>
  <c r="AZ126" i="44"/>
  <c r="AV127" i="44"/>
  <c r="S128" i="44"/>
  <c r="O129" i="44"/>
  <c r="BK129" i="44"/>
  <c r="V131" i="44"/>
  <c r="X132" i="44"/>
  <c r="AV132" i="44"/>
  <c r="AJ133" i="44"/>
  <c r="F134" i="44"/>
  <c r="BI136" i="44"/>
  <c r="BE137" i="44"/>
  <c r="Q139" i="44"/>
  <c r="BD141" i="44"/>
  <c r="AZ142" i="44"/>
  <c r="BG144" i="44"/>
  <c r="O145" i="44"/>
  <c r="I146" i="44"/>
  <c r="AS147" i="44"/>
  <c r="BE148" i="44"/>
  <c r="AS157" i="44"/>
  <c r="I158" i="44"/>
  <c r="AA159" i="44"/>
  <c r="Q161" i="44"/>
  <c r="E162" i="44"/>
  <c r="BE163" i="44"/>
  <c r="AK164" i="44"/>
  <c r="N165" i="44"/>
  <c r="AL165" i="44"/>
  <c r="AQ167" i="44"/>
  <c r="BQ157" i="44"/>
  <c r="AW158" i="44"/>
  <c r="G160" i="44"/>
  <c r="AG161" i="44"/>
  <c r="AD165" i="44"/>
  <c r="AW166" i="44"/>
  <c r="S167" i="44"/>
  <c r="R169" i="44"/>
  <c r="AJ134" i="44"/>
  <c r="V141" i="44"/>
  <c r="AV120" i="44"/>
  <c r="AZ131" i="44"/>
  <c r="AB134" i="44"/>
  <c r="W161" i="44"/>
  <c r="C128" i="46"/>
  <c r="C128" i="44" s="1"/>
  <c r="T134" i="44"/>
  <c r="BG147" i="44"/>
  <c r="G158" i="44"/>
  <c r="O158" i="44"/>
  <c r="W158" i="44"/>
  <c r="AE158" i="44"/>
  <c r="AM158" i="44"/>
  <c r="AU158" i="44"/>
  <c r="BC158" i="44"/>
  <c r="BK158" i="44"/>
  <c r="AR131" i="44"/>
  <c r="L134" i="44"/>
  <c r="BK97" i="44"/>
  <c r="AY147" i="44"/>
  <c r="AX32" i="44"/>
  <c r="N109" i="44"/>
  <c r="D134" i="44"/>
  <c r="BP134" i="44"/>
  <c r="AB26" i="44"/>
  <c r="Z108" i="44"/>
  <c r="L131" i="44"/>
  <c r="AJ131" i="44"/>
  <c r="BP131" i="44"/>
  <c r="BH134" i="44"/>
  <c r="AH142" i="44"/>
  <c r="BQ145" i="44"/>
  <c r="W146" i="44"/>
  <c r="AM150" i="44"/>
  <c r="AH28" i="44"/>
  <c r="BE85" i="44"/>
  <c r="D131" i="44"/>
  <c r="BH131" i="44"/>
  <c r="AZ134" i="44"/>
  <c r="X25" i="44"/>
  <c r="S37" i="44"/>
  <c r="Y23" i="44"/>
  <c r="AI37" i="44"/>
  <c r="BP40" i="44"/>
  <c r="BF47" i="44"/>
  <c r="BG19" i="44"/>
  <c r="AW44" i="44"/>
  <c r="R49" i="44"/>
  <c r="F20" i="44"/>
  <c r="AG23" i="44"/>
  <c r="AA50" i="44"/>
  <c r="F46" i="44"/>
  <c r="AE51" i="44"/>
  <c r="AC22" i="44"/>
  <c r="H34" i="44"/>
  <c r="BA22" i="44"/>
  <c r="BA24" i="44"/>
  <c r="K37" i="44"/>
  <c r="AJ40" i="44"/>
  <c r="AG11" i="44"/>
  <c r="E22" i="44"/>
  <c r="X27" i="44"/>
  <c r="AS34" i="44"/>
  <c r="AS36" i="44"/>
  <c r="I38" i="44"/>
  <c r="AK39" i="44"/>
  <c r="BE40" i="44"/>
  <c r="V44" i="44"/>
  <c r="AP48" i="44"/>
  <c r="AQ51" i="44"/>
  <c r="BM55" i="44"/>
  <c r="AR57" i="44"/>
  <c r="R63" i="44"/>
  <c r="AP70" i="44"/>
  <c r="U71" i="44"/>
  <c r="BP73" i="44"/>
  <c r="AN74" i="44"/>
  <c r="AX75" i="44"/>
  <c r="BQ78" i="44"/>
  <c r="BM79" i="44"/>
  <c r="AD83" i="44"/>
  <c r="AF88" i="44"/>
  <c r="L89" i="44"/>
  <c r="T92" i="44"/>
  <c r="BH92" i="44"/>
  <c r="BG94" i="44"/>
  <c r="M98" i="44"/>
  <c r="AE100" i="44"/>
  <c r="AH101" i="44"/>
  <c r="AW103" i="44"/>
  <c r="O104" i="44"/>
  <c r="AX105" i="44"/>
  <c r="BN105" i="44"/>
  <c r="BF109" i="44"/>
  <c r="M112" i="44"/>
  <c r="AK112" i="44"/>
  <c r="BA113" i="44"/>
  <c r="AG114" i="44"/>
  <c r="W116" i="44"/>
  <c r="K117" i="44"/>
  <c r="AM118" i="44"/>
  <c r="BB121" i="44"/>
  <c r="BF122" i="44"/>
  <c r="N123" i="44"/>
  <c r="AT123" i="44"/>
  <c r="BJ123" i="44"/>
  <c r="X124" i="44"/>
  <c r="BL124" i="44"/>
  <c r="L125" i="44"/>
  <c r="AJ125" i="44"/>
  <c r="BH125" i="44"/>
  <c r="C26" i="46"/>
  <c r="C26" i="44" s="1"/>
  <c r="F28" i="44"/>
  <c r="O72" i="46"/>
  <c r="O72" i="44"/>
  <c r="BD75" i="46"/>
  <c r="BD75" i="44"/>
  <c r="AM77" i="46"/>
  <c r="AM77" i="44"/>
  <c r="BK77" i="46"/>
  <c r="BK77" i="44"/>
  <c r="S78" i="46"/>
  <c r="S78" i="44"/>
  <c r="BG80" i="46"/>
  <c r="BG80" i="44"/>
  <c r="AL81" i="46"/>
  <c r="AL81" i="44"/>
  <c r="R82" i="46"/>
  <c r="R82" i="44"/>
  <c r="AP82" i="46"/>
  <c r="AP82" i="44"/>
  <c r="AV84" i="46"/>
  <c r="AV84" i="44"/>
  <c r="BL84" i="46"/>
  <c r="BL84" i="44"/>
  <c r="F88" i="46"/>
  <c r="F88" i="44"/>
  <c r="AK93" i="46"/>
  <c r="AK93" i="44"/>
  <c r="AG97" i="46"/>
  <c r="AG97" i="44"/>
  <c r="R29" i="44"/>
  <c r="Z75" i="46"/>
  <c r="Z75" i="44"/>
  <c r="BE86" i="46"/>
  <c r="BE86" i="44"/>
  <c r="AB87" i="46"/>
  <c r="AB87" i="44"/>
  <c r="T89" i="46"/>
  <c r="T89" i="44"/>
  <c r="AI94" i="46"/>
  <c r="AI94" i="44"/>
  <c r="AU95" i="46"/>
  <c r="AU95" i="44"/>
  <c r="I96" i="46"/>
  <c r="I96" i="44"/>
  <c r="Y96" i="46"/>
  <c r="Y96" i="44"/>
  <c r="BE96" i="46"/>
  <c r="BE96" i="44"/>
  <c r="BO97" i="46"/>
  <c r="BO97" i="44"/>
  <c r="U98" i="46"/>
  <c r="U98" i="44"/>
  <c r="BQ98" i="46"/>
  <c r="BQ98" i="44"/>
  <c r="Q99" i="46"/>
  <c r="Q99" i="44"/>
  <c r="AG99" i="46"/>
  <c r="AG99" i="44"/>
  <c r="AM100" i="46"/>
  <c r="AM100" i="44"/>
  <c r="AP101" i="46"/>
  <c r="AP101" i="44"/>
  <c r="BF101" i="46"/>
  <c r="BF101" i="44"/>
  <c r="AD106" i="46"/>
  <c r="AD106" i="44"/>
  <c r="J107" i="46"/>
  <c r="J107" i="44"/>
  <c r="AP109" i="46"/>
  <c r="AP109" i="44"/>
  <c r="AK113" i="46"/>
  <c r="AK113" i="44"/>
  <c r="AO114" i="46"/>
  <c r="AO114" i="44"/>
  <c r="O116" i="46"/>
  <c r="O116" i="44"/>
  <c r="BC116" i="46"/>
  <c r="BC116" i="44"/>
  <c r="AQ117" i="46"/>
  <c r="AQ117" i="44"/>
  <c r="BO117" i="46"/>
  <c r="BO117" i="44"/>
  <c r="AF119" i="46"/>
  <c r="AF119" i="44"/>
  <c r="AL121" i="46"/>
  <c r="AL121" i="44"/>
  <c r="Z122" i="46"/>
  <c r="Z122" i="44"/>
  <c r="AX122" i="46"/>
  <c r="AX122" i="44"/>
  <c r="AL123" i="46"/>
  <c r="AL123" i="44"/>
  <c r="AC128" i="46"/>
  <c r="AC128" i="44"/>
  <c r="I129" i="46"/>
  <c r="I129" i="44"/>
  <c r="Y129" i="46"/>
  <c r="Y129" i="44"/>
  <c r="BM129" i="46"/>
  <c r="BM129" i="44"/>
  <c r="L130" i="46"/>
  <c r="L130" i="44"/>
  <c r="AJ130" i="46"/>
  <c r="AJ130" i="44"/>
  <c r="X131" i="46"/>
  <c r="X131" i="44"/>
  <c r="BD131" i="46"/>
  <c r="BD131" i="44"/>
  <c r="J132" i="46"/>
  <c r="J132" i="44"/>
  <c r="AH132" i="46"/>
  <c r="AH132" i="44"/>
  <c r="BB133" i="46"/>
  <c r="BB133" i="44"/>
  <c r="H134" i="46"/>
  <c r="H134" i="44"/>
  <c r="P134" i="46"/>
  <c r="P134" i="44"/>
  <c r="X134" i="46"/>
  <c r="X134" i="44"/>
  <c r="AF134" i="46"/>
  <c r="AF134" i="44"/>
  <c r="AN134" i="46"/>
  <c r="AN134" i="44"/>
  <c r="AV134" i="46"/>
  <c r="AV134" i="44"/>
  <c r="BD134" i="46"/>
  <c r="BD134" i="44"/>
  <c r="BL134" i="46"/>
  <c r="BL134" i="44"/>
  <c r="AE136" i="46"/>
  <c r="AE136" i="44"/>
  <c r="O138" i="46"/>
  <c r="O138" i="44"/>
  <c r="O140" i="46"/>
  <c r="O140" i="44"/>
  <c r="R141" i="46"/>
  <c r="R141" i="44"/>
  <c r="AX141" i="46"/>
  <c r="AX141" i="44"/>
  <c r="AD142" i="46"/>
  <c r="AD142" i="44"/>
  <c r="BB142" i="46"/>
  <c r="BB142" i="44"/>
  <c r="AJ20" i="44"/>
  <c r="J33" i="44"/>
  <c r="F39" i="44"/>
  <c r="Y11" i="44"/>
  <c r="BD21" i="44"/>
  <c r="X26" i="44"/>
  <c r="AF30" i="44"/>
  <c r="BC44" i="44"/>
  <c r="AJ57" i="44"/>
  <c r="AI98" i="44"/>
  <c r="E100" i="44"/>
  <c r="Y143" i="44"/>
  <c r="AW143" i="44"/>
  <c r="AK144" i="44"/>
  <c r="BG146" i="44"/>
  <c r="BG148" i="44"/>
  <c r="AE149" i="44"/>
  <c r="BG150" i="44"/>
  <c r="N151" i="44"/>
  <c r="AP152" i="44"/>
  <c r="C87" i="46"/>
  <c r="C87" i="44" s="1"/>
  <c r="K28" i="44"/>
  <c r="W29" i="44"/>
  <c r="AC30" i="44"/>
  <c r="Q31" i="44"/>
  <c r="AA32" i="44"/>
  <c r="G33" i="44"/>
  <c r="BK33" i="44"/>
  <c r="S66" i="44"/>
  <c r="R98" i="44"/>
  <c r="L100" i="44"/>
  <c r="K106" i="44"/>
  <c r="AX113" i="44"/>
  <c r="BD117" i="44"/>
  <c r="AB118" i="44"/>
  <c r="M124" i="44"/>
  <c r="BI124" i="44"/>
  <c r="AQ126" i="44"/>
  <c r="AE127" i="44"/>
  <c r="AL129" i="44"/>
  <c r="BJ129" i="44"/>
  <c r="AO130" i="44"/>
  <c r="BA131" i="44"/>
  <c r="AF137" i="44"/>
  <c r="BD137" i="44"/>
  <c r="BH138" i="44"/>
  <c r="L140" i="44"/>
  <c r="AZ140" i="44"/>
  <c r="S142" i="44"/>
  <c r="AE29" i="44"/>
  <c r="AI32" i="44"/>
  <c r="H94" i="44"/>
  <c r="AC119" i="44"/>
  <c r="BK122" i="44"/>
  <c r="AM122" i="44"/>
  <c r="BC127" i="44"/>
  <c r="BN128" i="44"/>
  <c r="AK26" i="44"/>
  <c r="AU29" i="44"/>
  <c r="AO31" i="44"/>
  <c r="O33" i="44"/>
  <c r="I87" i="44"/>
  <c r="I92" i="44"/>
  <c r="AH98" i="44"/>
  <c r="AU109" i="44"/>
  <c r="G111" i="44"/>
  <c r="AP112" i="44"/>
  <c r="BA124" i="44"/>
  <c r="AK131" i="44"/>
  <c r="AQ142" i="44"/>
  <c r="BO142" i="44"/>
  <c r="Z144" i="44"/>
  <c r="L147" i="44"/>
  <c r="AA28" i="44"/>
  <c r="S110" i="44"/>
  <c r="AU111" i="44"/>
  <c r="AZ118" i="44"/>
  <c r="I125" i="44"/>
  <c r="AS131" i="44"/>
  <c r="A130" i="44"/>
  <c r="AK30" i="44"/>
  <c r="AQ32" i="44"/>
  <c r="AJ95" i="44"/>
  <c r="AZ116" i="44"/>
  <c r="X117" i="44"/>
  <c r="I135" i="44"/>
  <c r="AB136" i="44"/>
  <c r="BH136" i="44"/>
  <c r="AZ138" i="44"/>
  <c r="A100" i="44"/>
  <c r="C100" i="46"/>
  <c r="C100" i="44" s="1"/>
  <c r="C115" i="46"/>
  <c r="C115" i="44" s="1"/>
  <c r="C130" i="46"/>
  <c r="C130" i="44" s="1"/>
  <c r="N10" i="44"/>
  <c r="AB20" i="44"/>
  <c r="BF22" i="44"/>
  <c r="AI24" i="44"/>
  <c r="BA26" i="44"/>
  <c r="AQ28" i="44"/>
  <c r="AS30" i="44"/>
  <c r="AW31" i="44"/>
  <c r="W33" i="44"/>
  <c r="BM40" i="44"/>
  <c r="AF53" i="44"/>
  <c r="BK75" i="44"/>
  <c r="AM101" i="44"/>
  <c r="D116" i="44"/>
  <c r="BC122" i="44"/>
  <c r="AU127" i="44"/>
  <c r="AC131" i="44"/>
  <c r="AE132" i="44"/>
  <c r="BK132" i="44"/>
  <c r="AO135" i="44"/>
  <c r="D138" i="44"/>
  <c r="H139" i="44"/>
  <c r="AN139" i="44"/>
  <c r="AJ140" i="44"/>
  <c r="BF144" i="44"/>
  <c r="BO151" i="44"/>
  <c r="O153" i="44"/>
  <c r="AI154" i="44"/>
  <c r="AM155" i="44"/>
  <c r="BG156" i="44"/>
  <c r="BH157" i="44"/>
  <c r="AT160" i="44"/>
  <c r="AJ162" i="44"/>
  <c r="AF163" i="44"/>
  <c r="M165" i="44"/>
  <c r="X166" i="44"/>
  <c r="AX167" i="44"/>
  <c r="X171" i="44"/>
  <c r="L172" i="44"/>
  <c r="AR172" i="44"/>
  <c r="AX174" i="44"/>
  <c r="V175" i="44"/>
  <c r="A115" i="44"/>
  <c r="AG31" i="44"/>
  <c r="BB86" i="44"/>
  <c r="BI26" i="44"/>
  <c r="AY28" i="44"/>
  <c r="BC29" i="44"/>
  <c r="BI30" i="44"/>
  <c r="BE31" i="44"/>
  <c r="AY32" i="44"/>
  <c r="AE33" i="44"/>
  <c r="L104" i="44"/>
  <c r="BG106" i="44"/>
  <c r="BK109" i="44"/>
  <c r="AM111" i="44"/>
  <c r="R113" i="44"/>
  <c r="P117" i="44"/>
  <c r="BA119" i="44"/>
  <c r="AS124" i="44"/>
  <c r="Y125" i="44"/>
  <c r="Y130" i="44"/>
  <c r="U131" i="44"/>
  <c r="W132" i="44"/>
  <c r="S133" i="44"/>
  <c r="AG135" i="44"/>
  <c r="T136" i="44"/>
  <c r="AZ136" i="44"/>
  <c r="P137" i="44"/>
  <c r="AR138" i="44"/>
  <c r="AB140" i="44"/>
  <c r="BP140" i="44"/>
  <c r="AI142" i="44"/>
  <c r="BO28" i="44"/>
  <c r="F99" i="44"/>
  <c r="S106" i="44"/>
  <c r="BQ26" i="44"/>
  <c r="BK29" i="44"/>
  <c r="BM31" i="44"/>
  <c r="AM33" i="44"/>
  <c r="BC107" i="44"/>
  <c r="A97" i="44"/>
  <c r="E26" i="44"/>
  <c r="O29" i="44"/>
  <c r="E30" i="44"/>
  <c r="BQ30" i="44"/>
  <c r="K32" i="44"/>
  <c r="BG32" i="44"/>
  <c r="AU33" i="44"/>
  <c r="T93" i="44"/>
  <c r="AJ93" i="44"/>
  <c r="J102" i="44"/>
  <c r="AD103" i="44"/>
  <c r="G105" i="44"/>
  <c r="G109" i="44"/>
  <c r="W109" i="44"/>
  <c r="BF113" i="44"/>
  <c r="AT114" i="44"/>
  <c r="AJ118" i="44"/>
  <c r="AG120" i="44"/>
  <c r="K121" i="44"/>
  <c r="AY121" i="44"/>
  <c r="AY126" i="44"/>
  <c r="F129" i="44"/>
  <c r="Q130" i="44"/>
  <c r="M131" i="44"/>
  <c r="BQ131" i="44"/>
  <c r="AB138" i="44"/>
  <c r="BL139" i="44"/>
  <c r="T149" i="44"/>
  <c r="BH149" i="44"/>
  <c r="K151" i="44"/>
  <c r="AU152" i="44"/>
  <c r="AM153" i="44"/>
  <c r="K154" i="44"/>
  <c r="W155" i="44"/>
  <c r="AE17" i="44"/>
  <c r="F27" i="44"/>
  <c r="BP39" i="44"/>
  <c r="U42" i="44"/>
  <c r="I45" i="44"/>
  <c r="R48" i="44"/>
  <c r="AA55" i="44"/>
  <c r="BJ58" i="44"/>
  <c r="X60" i="44"/>
  <c r="N64" i="44"/>
  <c r="J65" i="44"/>
  <c r="BL69" i="44"/>
  <c r="AK71" i="44"/>
  <c r="AO72" i="44"/>
  <c r="AV74" i="44"/>
  <c r="R75" i="44"/>
  <c r="BB76" i="44"/>
  <c r="U80" i="44"/>
  <c r="T131" i="44"/>
  <c r="N27" i="44"/>
  <c r="A34" i="44"/>
  <c r="AP28" i="44"/>
  <c r="V29" i="44"/>
  <c r="AJ30" i="44"/>
  <c r="P31" i="44"/>
  <c r="J32" i="44"/>
  <c r="AR56" i="44"/>
  <c r="BI70" i="44"/>
  <c r="T72" i="44"/>
  <c r="BH72" i="44"/>
  <c r="BA75" i="44"/>
  <c r="AR26" i="44"/>
  <c r="AD27" i="44"/>
  <c r="BK61" i="44"/>
  <c r="AW64" i="44"/>
  <c r="W68" i="44"/>
  <c r="BK68" i="44"/>
  <c r="U70" i="44"/>
  <c r="AN71" i="44"/>
  <c r="D72" i="44"/>
  <c r="S74" i="44"/>
  <c r="AY74" i="44"/>
  <c r="AK75" i="44"/>
  <c r="Q76" i="44"/>
  <c r="BE76" i="44"/>
  <c r="BB43" i="44"/>
  <c r="U38" i="44"/>
  <c r="AM63" i="44"/>
  <c r="AU73" i="44"/>
  <c r="C28" i="46"/>
  <c r="C28" i="44" s="1"/>
  <c r="AD29" i="44"/>
  <c r="Q66" i="44"/>
  <c r="BF28" i="44"/>
  <c r="BH56" i="44"/>
  <c r="AE59" i="44"/>
  <c r="T26" i="44"/>
  <c r="J28" i="44"/>
  <c r="AL29" i="44"/>
  <c r="T30" i="44"/>
  <c r="AV31" i="44"/>
  <c r="AU61" i="44"/>
  <c r="BQ65" i="44"/>
  <c r="BM66" i="44"/>
  <c r="X71" i="44"/>
  <c r="AV71" i="44"/>
  <c r="L72" i="44"/>
  <c r="G73" i="44"/>
  <c r="AE73" i="44"/>
  <c r="AI74" i="44"/>
  <c r="U75" i="44"/>
  <c r="AS75" i="44"/>
  <c r="BB27" i="44"/>
  <c r="D30" i="44"/>
  <c r="AW66" i="44"/>
  <c r="C30" i="46"/>
  <c r="C30" i="44" s="1"/>
  <c r="BB33" i="44"/>
  <c r="AB72" i="44"/>
  <c r="BP72" i="44"/>
  <c r="BP26" i="44"/>
  <c r="A30" i="44"/>
  <c r="C34" i="46"/>
  <c r="C34" i="44" s="1"/>
  <c r="F29" i="44"/>
  <c r="AT29" i="44"/>
  <c r="BP30" i="44"/>
  <c r="N33" i="44"/>
  <c r="BJ33" i="44"/>
  <c r="K62" i="44"/>
  <c r="AM68" i="44"/>
  <c r="AC70" i="44"/>
  <c r="H71" i="44"/>
  <c r="BD71" i="44"/>
  <c r="AZ72" i="44"/>
  <c r="K74" i="44"/>
  <c r="BO74" i="44"/>
  <c r="Y76" i="44"/>
  <c r="BM76" i="44"/>
  <c r="T77" i="44"/>
  <c r="AZ77" i="44"/>
  <c r="AG69" i="44"/>
  <c r="J72" i="44"/>
  <c r="K67" i="46"/>
  <c r="K67" i="44"/>
  <c r="AO49" i="44"/>
  <c r="A72" i="44"/>
  <c r="AZ55" i="44"/>
  <c r="G64" i="44"/>
  <c r="BJ20" i="44"/>
  <c r="BG60" i="44"/>
  <c r="AG81" i="44"/>
  <c r="G83" i="44"/>
  <c r="V113" i="44"/>
  <c r="AT113" i="44"/>
  <c r="AH114" i="44"/>
  <c r="AN116" i="44"/>
  <c r="BL116" i="44"/>
  <c r="T117" i="44"/>
  <c r="AS120" i="44"/>
  <c r="AE123" i="44"/>
  <c r="AS125" i="44"/>
  <c r="AE126" i="44"/>
  <c r="BG127" i="44"/>
  <c r="AQ132" i="44"/>
  <c r="G133" i="44"/>
  <c r="AU133" i="44"/>
  <c r="X136" i="44"/>
  <c r="AZ137" i="44"/>
  <c r="P140" i="44"/>
  <c r="K141" i="44"/>
  <c r="I49" i="44"/>
  <c r="AY60" i="44"/>
  <c r="BA59" i="44"/>
  <c r="AU64" i="44"/>
  <c r="BE69" i="44"/>
  <c r="A86" i="44"/>
  <c r="BA13" i="44"/>
  <c r="BQ22" i="44"/>
  <c r="Z44" i="44"/>
  <c r="Q49" i="44"/>
  <c r="S67" i="44"/>
  <c r="A103" i="44"/>
  <c r="C79" i="46"/>
  <c r="C79" i="44" s="1"/>
  <c r="C113" i="46"/>
  <c r="C113" i="44" s="1"/>
  <c r="AP24" i="44"/>
  <c r="W34" i="44"/>
  <c r="BE49" i="44"/>
  <c r="BH55" i="44"/>
  <c r="BI59" i="44"/>
  <c r="AA60" i="44"/>
  <c r="O64" i="44"/>
  <c r="BJ71" i="44"/>
  <c r="BN72" i="44"/>
  <c r="Q81" i="44"/>
  <c r="BK83" i="44"/>
  <c r="S84" i="44"/>
  <c r="AI84" i="44"/>
  <c r="AN90" i="44"/>
  <c r="BD90" i="44"/>
  <c r="AS92" i="44"/>
  <c r="O108" i="44"/>
  <c r="BK108" i="44"/>
  <c r="AY122" i="44"/>
  <c r="AU123" i="44"/>
  <c r="AY127" i="44"/>
  <c r="AL128" i="44"/>
  <c r="AP129" i="44"/>
  <c r="AC130" i="44"/>
  <c r="BI135" i="44"/>
  <c r="P136" i="44"/>
  <c r="T137" i="44"/>
  <c r="H140" i="44"/>
  <c r="AQ141" i="44"/>
  <c r="AH143" i="44"/>
  <c r="BF143" i="44"/>
  <c r="AB146" i="44"/>
  <c r="U59" i="44"/>
  <c r="AK68" i="44"/>
  <c r="AC59" i="44"/>
  <c r="AD71" i="44"/>
  <c r="C81" i="46"/>
  <c r="C81" i="44" s="1"/>
  <c r="C103" i="46"/>
  <c r="C103" i="44" s="1"/>
  <c r="C114" i="46"/>
  <c r="C114" i="44" s="1"/>
  <c r="S49" i="44"/>
  <c r="M59" i="44"/>
  <c r="AK59" i="44"/>
  <c r="AI60" i="44"/>
  <c r="BK64" i="44"/>
  <c r="Q69" i="44"/>
  <c r="AO69" i="44"/>
  <c r="BM69" i="44"/>
  <c r="V71" i="44"/>
  <c r="AL71" i="44"/>
  <c r="AH72" i="44"/>
  <c r="AX72" i="44"/>
  <c r="AC87" i="44"/>
  <c r="BQ87" i="44"/>
  <c r="AH103" i="44"/>
  <c r="AI105" i="44"/>
  <c r="BB112" i="44"/>
  <c r="AL113" i="44"/>
  <c r="AF116" i="44"/>
  <c r="L117" i="44"/>
  <c r="BP117" i="44"/>
  <c r="Y119" i="44"/>
  <c r="BE119" i="44"/>
  <c r="BI120" i="44"/>
  <c r="S122" i="44"/>
  <c r="BK123" i="44"/>
  <c r="E125" i="44"/>
  <c r="AK125" i="44"/>
  <c r="BQ125" i="44"/>
  <c r="W126" i="44"/>
  <c r="BK126" i="44"/>
  <c r="R129" i="44"/>
  <c r="BN129" i="44"/>
  <c r="U130" i="44"/>
  <c r="W64" i="46"/>
  <c r="W64" i="44"/>
  <c r="BC64" i="46"/>
  <c r="BC64" i="44"/>
  <c r="AT71" i="46"/>
  <c r="AT71" i="44"/>
  <c r="AP77" i="46"/>
  <c r="AP77" i="44"/>
  <c r="BF77" i="46"/>
  <c r="BF77" i="44"/>
  <c r="Y81" i="46"/>
  <c r="Y81" i="44"/>
  <c r="AO81" i="46"/>
  <c r="AO81" i="44"/>
  <c r="O83" i="46"/>
  <c r="O83" i="44"/>
  <c r="AY84" i="46"/>
  <c r="AY84" i="44"/>
  <c r="AS87" i="46"/>
  <c r="AS87" i="44"/>
  <c r="BI87" i="46"/>
  <c r="BI87" i="44"/>
  <c r="H90" i="46"/>
  <c r="H90" i="44"/>
  <c r="AV90" i="46"/>
  <c r="AV90" i="44"/>
  <c r="BO101" i="46"/>
  <c r="BO101" i="44"/>
  <c r="K105" i="46"/>
  <c r="K105" i="44"/>
  <c r="AM110" i="46"/>
  <c r="AM110" i="44"/>
  <c r="AD112" i="46"/>
  <c r="AD112" i="44"/>
  <c r="AR117" i="46"/>
  <c r="AR117" i="44"/>
  <c r="I119" i="46"/>
  <c r="I119" i="44"/>
  <c r="AQ127" i="46"/>
  <c r="AQ127" i="44"/>
  <c r="F128" i="46"/>
  <c r="F128" i="44"/>
  <c r="N128" i="46"/>
  <c r="N128" i="44"/>
  <c r="J129" i="46"/>
  <c r="J129" i="44"/>
  <c r="Z129" i="46"/>
  <c r="Z129" i="44"/>
  <c r="E130" i="46"/>
  <c r="E130" i="44"/>
  <c r="I131" i="46"/>
  <c r="I131" i="44"/>
  <c r="Q131" i="46"/>
  <c r="Q131" i="44"/>
  <c r="Y131" i="46"/>
  <c r="Y131" i="44"/>
  <c r="AG131" i="46"/>
  <c r="AG131" i="44"/>
  <c r="AO131" i="46"/>
  <c r="AO131" i="44"/>
  <c r="AW131" i="46"/>
  <c r="AW131" i="44"/>
  <c r="BE131" i="46"/>
  <c r="BE131" i="44"/>
  <c r="BM131" i="46"/>
  <c r="BM131" i="44"/>
  <c r="S132" i="46"/>
  <c r="S132" i="44"/>
  <c r="BG132" i="46"/>
  <c r="BG132" i="44"/>
  <c r="AM133" i="46"/>
  <c r="AM133" i="44"/>
  <c r="U135" i="46"/>
  <c r="U135" i="44"/>
  <c r="H136" i="46"/>
  <c r="H136" i="44"/>
  <c r="AF136" i="46"/>
  <c r="AF136" i="44"/>
  <c r="AR137" i="46"/>
  <c r="AR137" i="44"/>
  <c r="BP137" i="46"/>
  <c r="BP137" i="44"/>
  <c r="H138" i="46"/>
  <c r="H138" i="44"/>
  <c r="AV138" i="46"/>
  <c r="AV138" i="44"/>
  <c r="BD138" i="46"/>
  <c r="BD138" i="44"/>
  <c r="T139" i="46"/>
  <c r="T139" i="44"/>
  <c r="AZ139" i="46"/>
  <c r="AZ139" i="44"/>
  <c r="AY141" i="46"/>
  <c r="AY141" i="44"/>
  <c r="R143" i="46"/>
  <c r="R143" i="44"/>
  <c r="AP143" i="46"/>
  <c r="AP143" i="44"/>
  <c r="AX143" i="46"/>
  <c r="AX143" i="44"/>
  <c r="AL144" i="46"/>
  <c r="AL144" i="44"/>
  <c r="BB144" i="46"/>
  <c r="BB144" i="44"/>
  <c r="AP145" i="46"/>
  <c r="AP145" i="44"/>
  <c r="BH146" i="46"/>
  <c r="BH146" i="44"/>
  <c r="BP146" i="46"/>
  <c r="BP146" i="44"/>
  <c r="X147" i="46"/>
  <c r="X147" i="44"/>
  <c r="AV147" i="46"/>
  <c r="AV147" i="44"/>
  <c r="L148" i="46"/>
  <c r="L148" i="44"/>
  <c r="AZ148" i="46"/>
  <c r="AZ148" i="44"/>
  <c r="AF149" i="46"/>
  <c r="AF149" i="44"/>
  <c r="D150" i="46"/>
  <c r="D150" i="44"/>
  <c r="AR150" i="46"/>
  <c r="AR150" i="44"/>
  <c r="BH150" i="46"/>
  <c r="BH150" i="44"/>
  <c r="AE151" i="46"/>
  <c r="AE151" i="44"/>
  <c r="BC151" i="46"/>
  <c r="BC151" i="44"/>
  <c r="S152" i="46"/>
  <c r="S152" i="44"/>
  <c r="AA152" i="46"/>
  <c r="AA152" i="44"/>
  <c r="BO152" i="46"/>
  <c r="BO152" i="44"/>
  <c r="S153" i="46"/>
  <c r="S153" i="44"/>
  <c r="AU154" i="46"/>
  <c r="AU154" i="44"/>
  <c r="S155" i="46"/>
  <c r="S155" i="44"/>
  <c r="AY155" i="46"/>
  <c r="AY155" i="44"/>
  <c r="AE156" i="46"/>
  <c r="AE156" i="44"/>
  <c r="BC156" i="46"/>
  <c r="BC156" i="44"/>
  <c r="P157" i="46"/>
  <c r="P157" i="44"/>
  <c r="BL157" i="46"/>
  <c r="BL157" i="44"/>
  <c r="N159" i="46"/>
  <c r="N159" i="44"/>
  <c r="V159" i="46"/>
  <c r="V159" i="44"/>
  <c r="BJ159" i="46"/>
  <c r="BJ159" i="44"/>
  <c r="Z160" i="46"/>
  <c r="Z160" i="44"/>
  <c r="AB161" i="46"/>
  <c r="AB161" i="44"/>
  <c r="BH161" i="46"/>
  <c r="BH161" i="44"/>
  <c r="X162" i="46"/>
  <c r="X162" i="44"/>
  <c r="AN162" i="46"/>
  <c r="AN162" i="44"/>
  <c r="AJ163" i="46"/>
  <c r="AJ163" i="44"/>
  <c r="AZ163" i="46"/>
  <c r="AZ163" i="44"/>
  <c r="H164" i="46"/>
  <c r="H164" i="44"/>
  <c r="X164" i="46"/>
  <c r="X164" i="44"/>
  <c r="BL164" i="46"/>
  <c r="BL164" i="44"/>
  <c r="I165" i="46"/>
  <c r="I165" i="44"/>
  <c r="AB166" i="46"/>
  <c r="AB166" i="44"/>
  <c r="BJ167" i="46"/>
  <c r="BJ167" i="44"/>
  <c r="M169" i="46"/>
  <c r="M169" i="44"/>
  <c r="U169" i="46"/>
  <c r="U169" i="44"/>
  <c r="BI169" i="46"/>
  <c r="BI169" i="44"/>
  <c r="L171" i="46"/>
  <c r="L171" i="44"/>
  <c r="T171" i="46"/>
  <c r="T171" i="44"/>
  <c r="AR171" i="46"/>
  <c r="AR171" i="44"/>
  <c r="H172" i="46"/>
  <c r="H172" i="44"/>
  <c r="AN172" i="46"/>
  <c r="AN172" i="44"/>
  <c r="BD172" i="46"/>
  <c r="BD172" i="44"/>
  <c r="K173" i="46"/>
  <c r="K173" i="44"/>
  <c r="AI173" i="46"/>
  <c r="AI173" i="44"/>
  <c r="AR60" i="46"/>
  <c r="AR60" i="44"/>
  <c r="N61" i="46"/>
  <c r="N61" i="44"/>
  <c r="BB63" i="46"/>
  <c r="BB63" i="44"/>
  <c r="AL68" i="46"/>
  <c r="AL68" i="44"/>
  <c r="AX69" i="46"/>
  <c r="AX69" i="44"/>
  <c r="S72" i="46"/>
  <c r="S72" i="44"/>
  <c r="AD73" i="46"/>
  <c r="AD73" i="44"/>
  <c r="BF74" i="46"/>
  <c r="BF74" i="44"/>
  <c r="O78" i="46"/>
  <c r="O78" i="44"/>
  <c r="G80" i="46"/>
  <c r="G80" i="44"/>
  <c r="BB174" i="44"/>
  <c r="M178" i="44"/>
  <c r="BQ178" i="44"/>
  <c r="AW179" i="44"/>
  <c r="L180" i="44"/>
  <c r="BP180" i="44"/>
  <c r="AV181" i="44"/>
  <c r="AL182" i="44"/>
  <c r="R183" i="44"/>
  <c r="G186" i="44"/>
  <c r="AQ187" i="44"/>
  <c r="E188" i="44"/>
  <c r="BI188" i="44"/>
  <c r="AG189" i="44"/>
  <c r="D190" i="44"/>
  <c r="L190" i="44"/>
  <c r="T190" i="44"/>
  <c r="AB190" i="44"/>
  <c r="AJ190" i="44"/>
  <c r="AR190" i="44"/>
  <c r="AZ190" i="44"/>
  <c r="BH190" i="44"/>
  <c r="BP190" i="44"/>
  <c r="BA193" i="44"/>
  <c r="AT174" i="46"/>
  <c r="AT174" i="44"/>
  <c r="Z175" i="46"/>
  <c r="Z175" i="44"/>
  <c r="F176" i="46"/>
  <c r="F176" i="44"/>
  <c r="N176" i="46"/>
  <c r="N176" i="44"/>
  <c r="V176" i="46"/>
  <c r="V176" i="44"/>
  <c r="AD176" i="46"/>
  <c r="AD176" i="44"/>
  <c r="AL176" i="46"/>
  <c r="AL176" i="44"/>
  <c r="AT176" i="46"/>
  <c r="AT176" i="44"/>
  <c r="BB176" i="46"/>
  <c r="BB176" i="44"/>
  <c r="BJ176" i="46"/>
  <c r="BJ176" i="44"/>
  <c r="AX177" i="46"/>
  <c r="AX177" i="44"/>
  <c r="U178" i="46"/>
  <c r="U178" i="44"/>
  <c r="BM179" i="46"/>
  <c r="BM179" i="44"/>
  <c r="AJ180" i="46"/>
  <c r="AJ180" i="44"/>
  <c r="X181" i="46"/>
  <c r="X181" i="44"/>
  <c r="V182" i="46"/>
  <c r="V182" i="44"/>
  <c r="BN183" i="46"/>
  <c r="BN183" i="44"/>
  <c r="AK184" i="46"/>
  <c r="AK184" i="44"/>
  <c r="Q185" i="46"/>
  <c r="Q185" i="44"/>
  <c r="O186" i="46"/>
  <c r="O186" i="44"/>
  <c r="BG187" i="46"/>
  <c r="BG187" i="44"/>
  <c r="AC188" i="46"/>
  <c r="AC188" i="44"/>
  <c r="I189" i="46"/>
  <c r="I189" i="44"/>
  <c r="AK193" i="46"/>
  <c r="AK193" i="44"/>
  <c r="AB197" i="46"/>
  <c r="AB197" i="44"/>
  <c r="AM200" i="44"/>
  <c r="G16" i="44"/>
  <c r="G21" i="44"/>
  <c r="AF35" i="44"/>
  <c r="AF37" i="44"/>
  <c r="AL42" i="44"/>
  <c r="F44" i="44"/>
  <c r="AI46" i="44"/>
  <c r="X50" i="44"/>
  <c r="BH51" i="44"/>
  <c r="BQ39" i="46"/>
  <c r="BQ39" i="44"/>
  <c r="U34" i="44"/>
  <c r="AJ36" i="44"/>
  <c r="Y38" i="44"/>
  <c r="E39" i="44"/>
  <c r="AO40" i="44"/>
  <c r="F42" i="44"/>
  <c r="R43" i="44"/>
  <c r="AL44" i="44"/>
  <c r="AX45" i="44"/>
  <c r="G47" i="44"/>
  <c r="AA48" i="44"/>
  <c r="BC49" i="44"/>
  <c r="A43" i="44"/>
  <c r="C43" i="46"/>
  <c r="C43" i="44" s="1"/>
  <c r="C70" i="46"/>
  <c r="C70" i="44" s="1"/>
  <c r="AH16" i="44"/>
  <c r="BL19" i="44"/>
  <c r="AM21" i="44"/>
  <c r="AH22" i="44"/>
  <c r="V23" i="44"/>
  <c r="Z24" i="44"/>
  <c r="M26" i="44"/>
  <c r="AS26" i="44"/>
  <c r="AI28" i="44"/>
  <c r="G29" i="44"/>
  <c r="AM29" i="44"/>
  <c r="M30" i="44"/>
  <c r="BA30" i="44"/>
  <c r="Y31" i="44"/>
  <c r="AN35" i="44"/>
  <c r="AR36" i="44"/>
  <c r="AF38" i="44"/>
  <c r="I40" i="44"/>
  <c r="AV40" i="44"/>
  <c r="U41" i="44"/>
  <c r="M42" i="44"/>
  <c r="AS42" i="44"/>
  <c r="Z43" i="44"/>
  <c r="N44" i="44"/>
  <c r="AP44" i="44"/>
  <c r="R45" i="44"/>
  <c r="N47" i="44"/>
  <c r="BC47" i="44"/>
  <c r="AH48" i="44"/>
  <c r="BO48" i="44"/>
  <c r="W49" i="44"/>
  <c r="BP51" i="44"/>
  <c r="AO55" i="44"/>
  <c r="AI57" i="44"/>
  <c r="AI59" i="44"/>
  <c r="BG59" i="44"/>
  <c r="AI61" i="44"/>
  <c r="V62" i="44"/>
  <c r="AI63" i="44"/>
  <c r="BF63" i="44"/>
  <c r="U64" i="44"/>
  <c r="AS64" i="44"/>
  <c r="BP64" i="44"/>
  <c r="AO65" i="44"/>
  <c r="BP66" i="44"/>
  <c r="AG67" i="44"/>
  <c r="V69" i="44"/>
  <c r="BJ69" i="44"/>
  <c r="Q70" i="44"/>
  <c r="AG70" i="44"/>
  <c r="G74" i="44"/>
  <c r="AE74" i="44"/>
  <c r="BC74" i="44"/>
  <c r="I75" i="44"/>
  <c r="AF75" i="44"/>
  <c r="AW75" i="44"/>
  <c r="AZ80" i="44"/>
  <c r="G81" i="44"/>
  <c r="AF86" i="44"/>
  <c r="BK88" i="44"/>
  <c r="AI89" i="44"/>
  <c r="AY89" i="44"/>
  <c r="F90" i="44"/>
  <c r="S92" i="44"/>
  <c r="AV38" i="46"/>
  <c r="AV38" i="44"/>
  <c r="AN40" i="46"/>
  <c r="AN40" i="44"/>
  <c r="U44" i="46"/>
  <c r="U44" i="44"/>
  <c r="AW45" i="46"/>
  <c r="AW45" i="44"/>
  <c r="AY53" i="46"/>
  <c r="AY53" i="44"/>
  <c r="BC56" i="46"/>
  <c r="BC56" i="44"/>
  <c r="AH57" i="46"/>
  <c r="AH57" i="44"/>
  <c r="BF57" i="46"/>
  <c r="BF57" i="44"/>
  <c r="AD58" i="46"/>
  <c r="AD58" i="44"/>
  <c r="H60" i="46"/>
  <c r="H60" i="44"/>
  <c r="J61" i="46"/>
  <c r="J61" i="44"/>
  <c r="AP61" i="46"/>
  <c r="AP61" i="44"/>
  <c r="N62" i="46"/>
  <c r="N62" i="44"/>
  <c r="AH68" i="46"/>
  <c r="AH68" i="44"/>
  <c r="BF68" i="46"/>
  <c r="BF68" i="44"/>
  <c r="AD69" i="46"/>
  <c r="AD69" i="44"/>
  <c r="X70" i="46"/>
  <c r="X70" i="44"/>
  <c r="K71" i="46"/>
  <c r="K71" i="44"/>
  <c r="AD74" i="46"/>
  <c r="AD74" i="44"/>
  <c r="L76" i="46"/>
  <c r="L76" i="44"/>
  <c r="BP76" i="46"/>
  <c r="BP76" i="44"/>
  <c r="AI78" i="46"/>
  <c r="AI78" i="44"/>
  <c r="BG78" i="46"/>
  <c r="BG78" i="44"/>
  <c r="BC79" i="46"/>
  <c r="BC79" i="44"/>
  <c r="N81" i="46"/>
  <c r="N81" i="44"/>
  <c r="J82" i="46"/>
  <c r="J82" i="44"/>
  <c r="AJ83" i="46"/>
  <c r="AJ83" i="44"/>
  <c r="AZ83" i="46"/>
  <c r="AZ83" i="44"/>
  <c r="BP83" i="46"/>
  <c r="BP83" i="44"/>
  <c r="AY85" i="46"/>
  <c r="AY85" i="44"/>
  <c r="AO70" i="46"/>
  <c r="AO70" i="44"/>
  <c r="BH71" i="46"/>
  <c r="BH71" i="44"/>
  <c r="X72" i="46"/>
  <c r="X72" i="44"/>
  <c r="AN72" i="46"/>
  <c r="AN72" i="44"/>
  <c r="AA73" i="46"/>
  <c r="AA73" i="44"/>
  <c r="BK74" i="46"/>
  <c r="BK74" i="44"/>
  <c r="Q75" i="46"/>
  <c r="Q75" i="44"/>
  <c r="BE75" i="46"/>
  <c r="BE75" i="44"/>
  <c r="E76" i="46"/>
  <c r="E76" i="44"/>
  <c r="AC76" i="46"/>
  <c r="AC76" i="44"/>
  <c r="AV77" i="46"/>
  <c r="AV77" i="44"/>
  <c r="BL77" i="46"/>
  <c r="BL77" i="44"/>
  <c r="T78" i="46"/>
  <c r="T78" i="44"/>
  <c r="AZ78" i="46"/>
  <c r="AZ78" i="44"/>
  <c r="BP78" i="46"/>
  <c r="BP78" i="44"/>
  <c r="X79" i="46"/>
  <c r="X79" i="44"/>
  <c r="AN79" i="46"/>
  <c r="AN79" i="44"/>
  <c r="BD79" i="46"/>
  <c r="BD79" i="44"/>
  <c r="D80" i="46"/>
  <c r="D80" i="44"/>
  <c r="T80" i="46"/>
  <c r="T80" i="44"/>
  <c r="AR80" i="46"/>
  <c r="AR80" i="44"/>
  <c r="BH80" i="46"/>
  <c r="BH80" i="44"/>
  <c r="AM81" i="46"/>
  <c r="AM81" i="44"/>
  <c r="BC81" i="46"/>
  <c r="BC81" i="44"/>
  <c r="BO82" i="46"/>
  <c r="BO82" i="44"/>
  <c r="U83" i="46"/>
  <c r="U83" i="44"/>
  <c r="BQ83" i="46"/>
  <c r="BQ83" i="44"/>
  <c r="BM84" i="46"/>
  <c r="BM84" i="44"/>
  <c r="T85" i="46"/>
  <c r="T85" i="44"/>
  <c r="AJ85" i="46"/>
  <c r="AJ85" i="44"/>
  <c r="AN86" i="46"/>
  <c r="AN86" i="44"/>
  <c r="AV86" i="46"/>
  <c r="AV86" i="44"/>
  <c r="BL86" i="46"/>
  <c r="BL86" i="44"/>
  <c r="AI87" i="46"/>
  <c r="AI87" i="44"/>
  <c r="AY87" i="46"/>
  <c r="AY87" i="44"/>
  <c r="O88" i="46"/>
  <c r="O88" i="44"/>
  <c r="V90" i="46"/>
  <c r="V90" i="44"/>
  <c r="BE91" i="46"/>
  <c r="BE91" i="44"/>
  <c r="AQ92" i="46"/>
  <c r="AQ92" i="44"/>
  <c r="N93" i="46"/>
  <c r="N93" i="44"/>
  <c r="AD93" i="46"/>
  <c r="AD93" i="44"/>
  <c r="AT93" i="46"/>
  <c r="AT93" i="44"/>
  <c r="N95" i="46"/>
  <c r="N95" i="44"/>
  <c r="L36" i="46"/>
  <c r="L36" i="44"/>
  <c r="E41" i="46"/>
  <c r="E41" i="44"/>
  <c r="V42" i="46"/>
  <c r="V42" i="44"/>
  <c r="AP43" i="46"/>
  <c r="AP43" i="44"/>
  <c r="S46" i="46"/>
  <c r="S46" i="44"/>
  <c r="G49" i="46"/>
  <c r="G49" i="44"/>
  <c r="D51" i="46"/>
  <c r="D51" i="44"/>
  <c r="AZ51" i="46"/>
  <c r="AZ51" i="44"/>
  <c r="AD54" i="46"/>
  <c r="AD54" i="44"/>
  <c r="R55" i="46"/>
  <c r="R55" i="44"/>
  <c r="AX55" i="46"/>
  <c r="AX55" i="44"/>
  <c r="AY59" i="46"/>
  <c r="AY59" i="44"/>
  <c r="AW60" i="46"/>
  <c r="AW60" i="44"/>
  <c r="BG61" i="46"/>
  <c r="BG61" i="44"/>
  <c r="AC66" i="46"/>
  <c r="AC66" i="44"/>
  <c r="A55" i="44"/>
  <c r="AQ20" i="44"/>
  <c r="BN22" i="44"/>
  <c r="AS39" i="44"/>
  <c r="AS41" i="44"/>
  <c r="BJ42" i="44"/>
  <c r="AD44" i="44"/>
  <c r="AH45" i="44"/>
  <c r="H50" i="44"/>
  <c r="Z55" i="44"/>
  <c r="S57" i="44"/>
  <c r="O58" i="44"/>
  <c r="AA59" i="44"/>
  <c r="I60" i="44"/>
  <c r="AM62" i="44"/>
  <c r="BM65" i="44"/>
  <c r="BD37" i="46"/>
  <c r="BD37" i="44"/>
  <c r="M39" i="46"/>
  <c r="M39" i="44"/>
  <c r="BA41" i="46"/>
  <c r="BA41" i="44"/>
  <c r="J45" i="46"/>
  <c r="J45" i="44"/>
  <c r="AU62" i="46"/>
  <c r="AU62" i="44"/>
  <c r="S63" i="46"/>
  <c r="S63" i="44"/>
  <c r="AC64" i="46"/>
  <c r="AC64" i="44"/>
  <c r="BA64" i="46"/>
  <c r="BA64" i="44"/>
  <c r="I65" i="46"/>
  <c r="I65" i="44"/>
  <c r="AW65" i="46"/>
  <c r="AW65" i="44"/>
  <c r="BI66" i="46"/>
  <c r="BI66" i="44"/>
  <c r="T18" i="44"/>
  <c r="J22" i="44"/>
  <c r="AT23" i="44"/>
  <c r="BQ34" i="44"/>
  <c r="BE38" i="44"/>
  <c r="BF43" i="44"/>
  <c r="AY48" i="44"/>
  <c r="AV50" i="44"/>
  <c r="AV52" i="44"/>
  <c r="AL54" i="44"/>
  <c r="BK58" i="44"/>
  <c r="AG60" i="44"/>
  <c r="G62" i="44"/>
  <c r="Y65" i="44"/>
  <c r="BE67" i="44"/>
  <c r="AB18" i="44"/>
  <c r="AY20" i="44"/>
  <c r="R22" i="44"/>
  <c r="AC26" i="44"/>
  <c r="S28" i="44"/>
  <c r="BG28" i="44"/>
  <c r="W35" i="44"/>
  <c r="T36" i="44"/>
  <c r="P37" i="44"/>
  <c r="Q38" i="44"/>
  <c r="BL38" i="44"/>
  <c r="BA39" i="44"/>
  <c r="AG40" i="44"/>
  <c r="D41" i="44"/>
  <c r="BI41" i="44"/>
  <c r="AC42" i="44"/>
  <c r="BQ42" i="44"/>
  <c r="BN43" i="44"/>
  <c r="BI44" i="44"/>
  <c r="AO45" i="44"/>
  <c r="K46" i="44"/>
  <c r="S48" i="44"/>
  <c r="BF48" i="44"/>
  <c r="AU49" i="44"/>
  <c r="O50" i="44"/>
  <c r="BC50" i="44"/>
  <c r="AJ51" i="44"/>
  <c r="BC52" i="44"/>
  <c r="E54" i="44"/>
  <c r="AT54" i="44"/>
  <c r="AE56" i="44"/>
  <c r="AX57" i="44"/>
  <c r="W58" i="44"/>
  <c r="BE60" i="44"/>
  <c r="S61" i="44"/>
  <c r="AY61" i="44"/>
  <c r="Z63" i="44"/>
  <c r="AY63" i="44"/>
  <c r="M64" i="44"/>
  <c r="BH64" i="44"/>
  <c r="U66" i="44"/>
  <c r="BA66" i="44"/>
  <c r="Q67" i="44"/>
  <c r="BM67" i="44"/>
  <c r="BG68" i="44"/>
  <c r="O69" i="44"/>
  <c r="BC69" i="44"/>
  <c r="D71" i="44"/>
  <c r="AJ71" i="44"/>
  <c r="AZ71" i="44"/>
  <c r="H72" i="44"/>
  <c r="AM72" i="44"/>
  <c r="AU74" i="44"/>
  <c r="AJ78" i="44"/>
  <c r="L85" i="44"/>
  <c r="X86" i="44"/>
  <c r="BC88" i="44"/>
  <c r="AA89" i="44"/>
  <c r="AL90" i="44"/>
  <c r="BH36" i="46"/>
  <c r="BH36" i="44"/>
  <c r="AT44" i="46"/>
  <c r="AT44" i="44"/>
  <c r="AM47" i="46"/>
  <c r="AM47" i="44"/>
  <c r="K48" i="46"/>
  <c r="K48" i="44"/>
  <c r="AQ48" i="46"/>
  <c r="AQ48" i="44"/>
  <c r="AE49" i="46"/>
  <c r="AE49" i="44"/>
  <c r="BD52" i="46"/>
  <c r="BD52" i="44"/>
  <c r="K15" i="44"/>
  <c r="AN19" i="44"/>
  <c r="Z22" i="44"/>
  <c r="F23" i="44"/>
  <c r="J24" i="44"/>
  <c r="AB25" i="44"/>
  <c r="X35" i="44"/>
  <c r="M41" i="44"/>
  <c r="BQ41" i="44"/>
  <c r="AD42" i="44"/>
  <c r="J43" i="44"/>
  <c r="BJ44" i="44"/>
  <c r="AP45" i="44"/>
  <c r="AA46" i="44"/>
  <c r="AU47" i="44"/>
  <c r="BG48" i="44"/>
  <c r="P50" i="44"/>
  <c r="BL50" i="44"/>
  <c r="BL52" i="44"/>
  <c r="F54" i="44"/>
  <c r="AH55" i="44"/>
  <c r="AY57" i="44"/>
  <c r="AE58" i="44"/>
  <c r="K59" i="44"/>
  <c r="Q60" i="44"/>
  <c r="AO60" i="44"/>
  <c r="AA61" i="44"/>
  <c r="AA63" i="44"/>
  <c r="AK64" i="44"/>
  <c r="BI64" i="44"/>
  <c r="J89" i="44"/>
  <c r="BF89" i="44"/>
  <c r="AC90" i="44"/>
  <c r="AS90" i="44"/>
  <c r="AH97" i="44"/>
  <c r="BN97" i="44"/>
  <c r="AD100" i="44"/>
  <c r="BC86" i="46"/>
  <c r="BC86" i="44"/>
  <c r="BN87" i="46"/>
  <c r="BN87" i="44"/>
  <c r="BA90" i="46"/>
  <c r="BA90" i="44"/>
  <c r="BQ90" i="46"/>
  <c r="BQ90" i="44"/>
  <c r="BL91" i="46"/>
  <c r="BL91" i="44"/>
  <c r="J92" i="46"/>
  <c r="J92" i="44"/>
  <c r="AH92" i="46"/>
  <c r="AH92" i="44"/>
  <c r="AS93" i="46"/>
  <c r="AS93" i="44"/>
  <c r="BM94" i="46"/>
  <c r="BM94" i="44"/>
  <c r="AC95" i="46"/>
  <c r="AC95" i="44"/>
  <c r="BE97" i="46"/>
  <c r="BE97" i="44"/>
  <c r="S98" i="46"/>
  <c r="S98" i="44"/>
  <c r="AM99" i="46"/>
  <c r="AM99" i="44"/>
  <c r="U100" i="46"/>
  <c r="U100" i="44"/>
  <c r="BL105" i="46"/>
  <c r="BL105" i="44"/>
  <c r="T106" i="46"/>
  <c r="T106" i="44"/>
  <c r="BH106" i="46"/>
  <c r="BH106" i="44"/>
  <c r="H107" i="46"/>
  <c r="H107" i="44"/>
  <c r="AF109" i="46"/>
  <c r="AF109" i="44"/>
  <c r="AP97" i="46"/>
  <c r="AP97" i="44"/>
  <c r="D98" i="46"/>
  <c r="D98" i="44"/>
  <c r="X99" i="46"/>
  <c r="X99" i="44"/>
  <c r="BD99" i="46"/>
  <c r="BD99" i="44"/>
  <c r="F100" i="46"/>
  <c r="F100" i="44"/>
  <c r="P103" i="46"/>
  <c r="P103" i="44"/>
  <c r="AF103" i="46"/>
  <c r="AF103" i="44"/>
  <c r="AV103" i="46"/>
  <c r="AV103" i="44"/>
  <c r="BL103" i="46"/>
  <c r="BL103" i="44"/>
  <c r="AL104" i="46"/>
  <c r="AL104" i="44"/>
  <c r="BB104" i="46"/>
  <c r="BB104" i="44"/>
  <c r="AG107" i="46"/>
  <c r="AG107" i="44"/>
  <c r="AW107" i="46"/>
  <c r="AW107" i="44"/>
  <c r="AK108" i="46"/>
  <c r="AK108" i="44"/>
  <c r="BA108" i="46"/>
  <c r="BA108" i="44"/>
  <c r="BQ108" i="46"/>
  <c r="BQ108" i="44"/>
  <c r="Q109" i="46"/>
  <c r="Q109" i="44"/>
  <c r="BE111" i="46"/>
  <c r="BE111" i="44"/>
  <c r="AR112" i="46"/>
  <c r="AR112" i="44"/>
  <c r="AF114" i="46"/>
  <c r="AF114" i="44"/>
  <c r="Z115" i="46"/>
  <c r="Z115" i="44"/>
  <c r="V116" i="46"/>
  <c r="V116" i="44"/>
  <c r="AH117" i="46"/>
  <c r="AH117" i="44"/>
  <c r="D110" i="44"/>
  <c r="BP110" i="44"/>
  <c r="K112" i="44"/>
  <c r="K113" i="44"/>
  <c r="AI113" i="44"/>
  <c r="BJ118" i="44"/>
  <c r="AQ120" i="44"/>
  <c r="BO120" i="44"/>
  <c r="BE122" i="44"/>
  <c r="BA123" i="44"/>
  <c r="E34" i="44"/>
  <c r="H35" i="44"/>
  <c r="D36" i="44"/>
  <c r="I19" i="44"/>
  <c r="BK34" i="46"/>
  <c r="BH15" i="44"/>
  <c r="AI13" i="44"/>
  <c r="AN21" i="44"/>
  <c r="AY13" i="46"/>
  <c r="BO13" i="44"/>
  <c r="BB16" i="44"/>
  <c r="BQ23" i="44"/>
  <c r="AM17" i="44"/>
  <c r="P11" i="44"/>
  <c r="AD14" i="44"/>
  <c r="Q24" i="44"/>
  <c r="AR28" i="44"/>
  <c r="AZ25" i="44"/>
  <c r="BA12" i="44"/>
  <c r="G19" i="44"/>
  <c r="AG24" i="44"/>
  <c r="BP25" i="44"/>
  <c r="BG35" i="46"/>
  <c r="BG35" i="44"/>
  <c r="AD28" i="44"/>
  <c r="AZ31" i="44"/>
  <c r="U36" i="44"/>
  <c r="H41" i="44"/>
  <c r="AM54" i="44"/>
  <c r="L38" i="46"/>
  <c r="L38" i="44"/>
  <c r="BH38" i="46"/>
  <c r="BH38" i="44"/>
  <c r="AN14" i="44"/>
  <c r="L40" i="44"/>
  <c r="AT41" i="44"/>
  <c r="AO50" i="44"/>
  <c r="C58" i="46"/>
  <c r="C58" i="44" s="1"/>
  <c r="BD12" i="44"/>
  <c r="BG14" i="44"/>
  <c r="I17" i="44"/>
  <c r="AZ18" i="44"/>
  <c r="K20" i="44"/>
  <c r="W21" i="44"/>
  <c r="BO24" i="44"/>
  <c r="AC34" i="44"/>
  <c r="P35" i="44"/>
  <c r="BP36" i="44"/>
  <c r="S43" i="44"/>
  <c r="BO43" i="44"/>
  <c r="S45" i="44"/>
  <c r="BJ46" i="44"/>
  <c r="X47" i="44"/>
  <c r="BD49" i="44"/>
  <c r="AQ50" i="44"/>
  <c r="O51" i="44"/>
  <c r="BC51" i="44"/>
  <c r="K56" i="44"/>
  <c r="J58" i="44"/>
  <c r="AJ59" i="44"/>
  <c r="L60" i="44"/>
  <c r="AZ60" i="44"/>
  <c r="AH62" i="44"/>
  <c r="BN62" i="44"/>
  <c r="R65" i="44"/>
  <c r="AZ65" i="44"/>
  <c r="H66" i="44"/>
  <c r="H69" i="44"/>
  <c r="X69" i="44"/>
  <c r="AN69" i="44"/>
  <c r="J70" i="44"/>
  <c r="BE72" i="44"/>
  <c r="Y77" i="44"/>
  <c r="BM77" i="44"/>
  <c r="AC78" i="44"/>
  <c r="Q79" i="44"/>
  <c r="M80" i="44"/>
  <c r="AC80" i="44"/>
  <c r="AF81" i="44"/>
  <c r="AH84" i="44"/>
  <c r="BH87" i="44"/>
  <c r="AB89" i="44"/>
  <c r="AR89" i="44"/>
  <c r="AA35" i="46"/>
  <c r="AA35" i="44"/>
  <c r="BC36" i="46"/>
  <c r="BC36" i="44"/>
  <c r="BP38" i="46"/>
  <c r="BP38" i="44"/>
  <c r="BG24" i="44"/>
  <c r="AY35" i="44"/>
  <c r="W44" i="44"/>
  <c r="AW52" i="44"/>
  <c r="A60" i="44"/>
  <c r="A77" i="44"/>
  <c r="C35" i="46"/>
  <c r="C35" i="44" s="1"/>
  <c r="C60" i="46"/>
  <c r="C60" i="44" s="1"/>
  <c r="I7" i="44"/>
  <c r="S13" i="44"/>
  <c r="D15" i="44"/>
  <c r="BA18" i="44"/>
  <c r="L20" i="44"/>
  <c r="X21" i="44"/>
  <c r="S22" i="44"/>
  <c r="AA24" i="44"/>
  <c r="N25" i="44"/>
  <c r="BF27" i="44"/>
  <c r="R33" i="44"/>
  <c r="AK34" i="44"/>
  <c r="S35" i="44"/>
  <c r="BD35" i="44"/>
  <c r="AB36" i="44"/>
  <c r="H37" i="44"/>
  <c r="AY37" i="44"/>
  <c r="AH38" i="44"/>
  <c r="AZ40" i="44"/>
  <c r="W42" i="44"/>
  <c r="AW42" i="44"/>
  <c r="V46" i="44"/>
  <c r="Z47" i="44"/>
  <c r="T48" i="44"/>
  <c r="AH49" i="44"/>
  <c r="AK53" i="44"/>
  <c r="Q54" i="44"/>
  <c r="AB57" i="44"/>
  <c r="BF58" i="44"/>
  <c r="L61" i="44"/>
  <c r="BH61" i="44"/>
  <c r="V64" i="44"/>
  <c r="BL66" i="44"/>
  <c r="Q72" i="44"/>
  <c r="P74" i="44"/>
  <c r="AF74" i="44"/>
  <c r="F76" i="44"/>
  <c r="I77" i="44"/>
  <c r="BH82" i="44"/>
  <c r="BL88" i="44"/>
  <c r="BJ12" i="46"/>
  <c r="BJ12" i="44"/>
  <c r="O14" i="46"/>
  <c r="O14" i="44"/>
  <c r="S15" i="46"/>
  <c r="S15" i="44"/>
  <c r="O16" i="46"/>
  <c r="O16" i="44"/>
  <c r="AJ18" i="46"/>
  <c r="AJ18" i="44"/>
  <c r="AA20" i="46"/>
  <c r="AA20" i="44"/>
  <c r="O21" i="46"/>
  <c r="O21" i="44"/>
  <c r="AX22" i="46"/>
  <c r="AX22" i="44"/>
  <c r="N23" i="46"/>
  <c r="N23" i="44"/>
  <c r="AL23" i="46"/>
  <c r="AL23" i="44"/>
  <c r="BJ23" i="46"/>
  <c r="BJ23" i="44"/>
  <c r="BF24" i="46"/>
  <c r="BF24" i="44"/>
  <c r="AS10" i="46"/>
  <c r="AS10" i="44"/>
  <c r="W12" i="46"/>
  <c r="W12" i="44"/>
  <c r="AF14" i="46"/>
  <c r="AF14" i="44"/>
  <c r="AO17" i="46"/>
  <c r="AO17" i="44"/>
  <c r="AZ20" i="46"/>
  <c r="AZ20" i="44"/>
  <c r="F25" i="46"/>
  <c r="F25" i="44"/>
  <c r="BB25" i="46"/>
  <c r="BB25" i="44"/>
  <c r="H26" i="46"/>
  <c r="H26" i="44"/>
  <c r="BB28" i="46"/>
  <c r="BB28" i="44"/>
  <c r="BP31" i="46"/>
  <c r="BP31" i="44"/>
  <c r="BJ32" i="46"/>
  <c r="BJ32" i="44"/>
  <c r="BI34" i="46"/>
  <c r="BI34" i="44"/>
  <c r="X37" i="46"/>
  <c r="X37" i="44"/>
  <c r="AN37" i="46"/>
  <c r="AN37" i="44"/>
  <c r="AW21" i="46"/>
  <c r="AW21" i="44"/>
  <c r="AL34" i="46"/>
  <c r="AL34" i="44"/>
  <c r="BQ36" i="46"/>
  <c r="BQ36" i="44"/>
  <c r="M53" i="46"/>
  <c r="M53" i="44"/>
  <c r="I56" i="46"/>
  <c r="I56" i="44"/>
  <c r="Y56" i="46"/>
  <c r="Y56" i="44"/>
  <c r="H58" i="46"/>
  <c r="H58" i="44"/>
  <c r="L59" i="46"/>
  <c r="L59" i="44"/>
  <c r="P62" i="46"/>
  <c r="P62" i="44"/>
  <c r="X62" i="46"/>
  <c r="X62" i="44"/>
  <c r="AZ63" i="46"/>
  <c r="AZ63" i="44"/>
  <c r="BJ64" i="46"/>
  <c r="BJ64" i="44"/>
  <c r="AP65" i="46"/>
  <c r="AP65" i="44"/>
  <c r="BB66" i="46"/>
  <c r="BB66" i="44"/>
  <c r="BJ66" i="46"/>
  <c r="BJ66" i="44"/>
  <c r="A65" i="27"/>
  <c r="A67" i="44"/>
  <c r="M71" i="46"/>
  <c r="M71" i="44"/>
  <c r="AS71" i="46"/>
  <c r="AS71" i="44"/>
  <c r="BA71" i="46"/>
  <c r="BA71" i="44"/>
  <c r="BI71" i="46"/>
  <c r="BI71" i="44"/>
  <c r="BQ71" i="46"/>
  <c r="BQ71" i="44"/>
  <c r="AW72" i="46"/>
  <c r="AW72" i="44"/>
  <c r="AJ73" i="46"/>
  <c r="AJ73" i="44"/>
  <c r="AZ73" i="46"/>
  <c r="AZ73" i="44"/>
  <c r="BF75" i="46"/>
  <c r="BF75" i="44"/>
  <c r="V76" i="46"/>
  <c r="V76" i="44"/>
  <c r="AD76" i="46"/>
  <c r="AD76" i="44"/>
  <c r="AO77" i="46"/>
  <c r="AO77" i="44"/>
  <c r="AW77" i="46"/>
  <c r="AW77" i="44"/>
  <c r="BE77" i="46"/>
  <c r="BE77" i="44"/>
  <c r="E78" i="46"/>
  <c r="E78" i="44"/>
  <c r="AS78" i="46"/>
  <c r="AS78" i="44"/>
  <c r="BI78" i="46"/>
  <c r="BI78" i="44"/>
  <c r="I79" i="46"/>
  <c r="I79" i="44"/>
  <c r="AO79" i="46"/>
  <c r="AO79" i="44"/>
  <c r="AK80" i="46"/>
  <c r="AK80" i="44"/>
  <c r="AS80" i="46"/>
  <c r="AS80" i="44"/>
  <c r="BA80" i="46"/>
  <c r="BA80" i="44"/>
  <c r="BI80" i="46"/>
  <c r="BI80" i="44"/>
  <c r="BQ80" i="46"/>
  <c r="BQ80" i="44"/>
  <c r="P81" i="46"/>
  <c r="P81" i="44"/>
  <c r="X81" i="46"/>
  <c r="X81" i="44"/>
  <c r="AN81" i="46"/>
  <c r="AN81" i="44"/>
  <c r="AV81" i="46"/>
  <c r="AV81" i="44"/>
  <c r="BL81" i="46"/>
  <c r="BL81" i="44"/>
  <c r="D82" i="46"/>
  <c r="D82" i="44"/>
  <c r="L82" i="46"/>
  <c r="L82" i="44"/>
  <c r="T82" i="46"/>
  <c r="T82" i="44"/>
  <c r="AJ82" i="46"/>
  <c r="AJ82" i="44"/>
  <c r="AZ82" i="46"/>
  <c r="AZ82" i="44"/>
  <c r="BP82" i="46"/>
  <c r="BP82" i="44"/>
  <c r="N83" i="46"/>
  <c r="N83" i="44"/>
  <c r="V83" i="46"/>
  <c r="V83" i="44"/>
  <c r="AL83" i="46"/>
  <c r="AL83" i="44"/>
  <c r="BB83" i="46"/>
  <c r="BB83" i="44"/>
  <c r="BJ83" i="46"/>
  <c r="BJ83" i="44"/>
  <c r="A82" i="27"/>
  <c r="C84" i="46"/>
  <c r="C84" i="44" s="1"/>
  <c r="J84" i="46"/>
  <c r="J84" i="44"/>
  <c r="R84" i="46"/>
  <c r="R84" i="44"/>
  <c r="Z84" i="46"/>
  <c r="Z84" i="44"/>
  <c r="BF84" i="46"/>
  <c r="BF84" i="44"/>
  <c r="M85" i="46"/>
  <c r="M85" i="44"/>
  <c r="U85" i="46"/>
  <c r="U85" i="44"/>
  <c r="AC85" i="46"/>
  <c r="AC85" i="44"/>
  <c r="AS85" i="46"/>
  <c r="AS85" i="44"/>
  <c r="BI85" i="46"/>
  <c r="BI85" i="44"/>
  <c r="I86" i="46"/>
  <c r="I86" i="44"/>
  <c r="Q86" i="46"/>
  <c r="Q86" i="44"/>
  <c r="Y86" i="46"/>
  <c r="Y86" i="44"/>
  <c r="AG86" i="46"/>
  <c r="AG86" i="44"/>
  <c r="AO86" i="46"/>
  <c r="AO86" i="44"/>
  <c r="AW86" i="46"/>
  <c r="AW86" i="44"/>
  <c r="BM86" i="46"/>
  <c r="BM86" i="44"/>
  <c r="D87" i="46"/>
  <c r="D87" i="44"/>
  <c r="L87" i="46"/>
  <c r="L87" i="44"/>
  <c r="AJ87" i="46"/>
  <c r="AJ87" i="44"/>
  <c r="AR87" i="46"/>
  <c r="AR87" i="44"/>
  <c r="H88" i="46"/>
  <c r="H88" i="44"/>
  <c r="P88" i="46"/>
  <c r="P88" i="44"/>
  <c r="X88" i="46"/>
  <c r="X88" i="44"/>
  <c r="AN88" i="46"/>
  <c r="AN88" i="44"/>
  <c r="BD88" i="46"/>
  <c r="BD88" i="44"/>
  <c r="D89" i="46"/>
  <c r="D89" i="44"/>
  <c r="AZ89" i="46"/>
  <c r="AZ89" i="44"/>
  <c r="BH89" i="46"/>
  <c r="BH89" i="44"/>
  <c r="BP89" i="46"/>
  <c r="BP89" i="44"/>
  <c r="O90" i="46"/>
  <c r="O90" i="44"/>
  <c r="W90" i="46"/>
  <c r="W90" i="44"/>
  <c r="AE90" i="46"/>
  <c r="AE90" i="44"/>
  <c r="AM90" i="46"/>
  <c r="AM90" i="44"/>
  <c r="BC90" i="46"/>
  <c r="BC90" i="44"/>
  <c r="BK90" i="46"/>
  <c r="BK90" i="44"/>
  <c r="R91" i="46"/>
  <c r="R91" i="44"/>
  <c r="Z91" i="46"/>
  <c r="Z91" i="44"/>
  <c r="BN91" i="46"/>
  <c r="BN91" i="44"/>
  <c r="AZ92" i="46"/>
  <c r="AZ92" i="44"/>
  <c r="BP92" i="46"/>
  <c r="BP92" i="44"/>
  <c r="W93" i="46"/>
  <c r="W93" i="44"/>
  <c r="AE93" i="46"/>
  <c r="AE93" i="44"/>
  <c r="AM93" i="46"/>
  <c r="AM93" i="44"/>
  <c r="BK93" i="46"/>
  <c r="BK93" i="44"/>
  <c r="K94" i="46"/>
  <c r="K94" i="44"/>
  <c r="S94" i="46"/>
  <c r="S94" i="44"/>
  <c r="AA94" i="46"/>
  <c r="AA94" i="44"/>
  <c r="AO35" i="46"/>
  <c r="AO35" i="44"/>
  <c r="AD39" i="46"/>
  <c r="AD39" i="44"/>
  <c r="AH40" i="46"/>
  <c r="AH40" i="44"/>
  <c r="F41" i="46"/>
  <c r="F41" i="44"/>
  <c r="AK51" i="46"/>
  <c r="AK51" i="44"/>
  <c r="W54" i="46"/>
  <c r="W54" i="44"/>
  <c r="AN58" i="46"/>
  <c r="AN58" i="44"/>
  <c r="AV58" i="46"/>
  <c r="AV58" i="44"/>
  <c r="AR59" i="46"/>
  <c r="AR59" i="44"/>
  <c r="AF62" i="46"/>
  <c r="AF62" i="44"/>
  <c r="AL64" i="46"/>
  <c r="AL64" i="44"/>
  <c r="BF65" i="46"/>
  <c r="BF65" i="44"/>
  <c r="AF69" i="46"/>
  <c r="AF69" i="44"/>
  <c r="AC71" i="46"/>
  <c r="AC71" i="44"/>
  <c r="D73" i="46"/>
  <c r="D73" i="44"/>
  <c r="M78" i="46"/>
  <c r="M78" i="44"/>
  <c r="C47" i="46"/>
  <c r="C47" i="44" s="1"/>
  <c r="C67" i="46"/>
  <c r="C67" i="44" s="1"/>
  <c r="C77" i="46"/>
  <c r="C77" i="44" s="1"/>
  <c r="P14" i="44"/>
  <c r="AE16" i="44"/>
  <c r="M18" i="44"/>
  <c r="AI22" i="44"/>
  <c r="K24" i="44"/>
  <c r="AP33" i="44"/>
  <c r="M34" i="44"/>
  <c r="BD34" i="44"/>
  <c r="X39" i="44"/>
  <c r="AG42" i="44"/>
  <c r="AI45" i="44"/>
  <c r="AN47" i="44"/>
  <c r="BL47" i="44"/>
  <c r="BN49" i="44"/>
  <c r="AI50" i="44"/>
  <c r="AM51" i="44"/>
  <c r="O53" i="44"/>
  <c r="AG54" i="44"/>
  <c r="BK54" i="44"/>
  <c r="AI56" i="44"/>
  <c r="Z62" i="44"/>
  <c r="T73" i="44"/>
  <c r="H74" i="44"/>
  <c r="X74" i="44"/>
  <c r="AH75" i="44"/>
  <c r="N76" i="44"/>
  <c r="Q77" i="44"/>
  <c r="AB82" i="44"/>
  <c r="AT83" i="44"/>
  <c r="AP84" i="44"/>
  <c r="G36" i="46"/>
  <c r="G36" i="44"/>
  <c r="D40" i="46"/>
  <c r="D40" i="44"/>
  <c r="P41" i="46"/>
  <c r="P41" i="44"/>
  <c r="AV41" i="46"/>
  <c r="AV41" i="44"/>
  <c r="BE42" i="46"/>
  <c r="BE42" i="44"/>
  <c r="E43" i="46"/>
  <c r="E43" i="44"/>
  <c r="BQ43" i="46"/>
  <c r="BQ43" i="44"/>
  <c r="BE44" i="46"/>
  <c r="BE44" i="44"/>
  <c r="M45" i="46"/>
  <c r="M45" i="44"/>
  <c r="BQ45" i="46"/>
  <c r="BQ45" i="44"/>
  <c r="AL46" i="46"/>
  <c r="AL46" i="44"/>
  <c r="A47" i="27"/>
  <c r="C49" i="46"/>
  <c r="C49" i="44" s="1"/>
  <c r="K50" i="46"/>
  <c r="K50" i="44"/>
  <c r="BG50" i="46"/>
  <c r="BG50" i="44"/>
  <c r="BK53" i="46"/>
  <c r="BK53" i="44"/>
  <c r="AO54" i="46"/>
  <c r="AO54" i="44"/>
  <c r="AW54" i="46"/>
  <c r="AW54" i="44"/>
  <c r="M55" i="46"/>
  <c r="M55" i="44"/>
  <c r="AS55" i="46"/>
  <c r="AS55" i="44"/>
  <c r="BA55" i="46"/>
  <c r="BA55" i="44"/>
  <c r="AA56" i="46"/>
  <c r="AA56" i="44"/>
  <c r="AQ56" i="46"/>
  <c r="AQ56" i="44"/>
  <c r="AY56" i="46"/>
  <c r="AY56" i="44"/>
  <c r="BG56" i="46"/>
  <c r="BG56" i="44"/>
  <c r="F57" i="46"/>
  <c r="F57" i="44"/>
  <c r="V57" i="46"/>
  <c r="V57" i="44"/>
  <c r="R58" i="46"/>
  <c r="R58" i="44"/>
  <c r="AX58" i="46"/>
  <c r="AX58" i="44"/>
  <c r="BN58" i="46"/>
  <c r="BN58" i="44"/>
  <c r="V59" i="46"/>
  <c r="V59" i="44"/>
  <c r="AD59" i="46"/>
  <c r="AD59" i="44"/>
  <c r="BB59" i="46"/>
  <c r="BB59" i="44"/>
  <c r="AB60" i="46"/>
  <c r="AB60" i="44"/>
  <c r="BP60" i="46"/>
  <c r="BP60" i="44"/>
  <c r="AD61" i="46"/>
  <c r="AD61" i="44"/>
  <c r="AL61" i="46"/>
  <c r="AL61" i="44"/>
  <c r="BB61" i="46"/>
  <c r="BB61" i="44"/>
  <c r="R62" i="46"/>
  <c r="R62" i="44"/>
  <c r="F63" i="46"/>
  <c r="F63" i="44"/>
  <c r="A62" i="27"/>
  <c r="C64" i="46"/>
  <c r="C64" i="44" s="1"/>
  <c r="P64" i="46"/>
  <c r="P64" i="44"/>
  <c r="AF64" i="46"/>
  <c r="AF64" i="44"/>
  <c r="D65" i="46"/>
  <c r="D65" i="44"/>
  <c r="L65" i="46"/>
  <c r="L65" i="44"/>
  <c r="AR65" i="46"/>
  <c r="AR65" i="44"/>
  <c r="BP65" i="46"/>
  <c r="BP65" i="44"/>
  <c r="AF66" i="46"/>
  <c r="AF66" i="44"/>
  <c r="AN66" i="46"/>
  <c r="AN66" i="44"/>
  <c r="AZ67" i="46"/>
  <c r="AZ67" i="44"/>
  <c r="BH67" i="46"/>
  <c r="BH67" i="44"/>
  <c r="F68" i="46"/>
  <c r="F68" i="44"/>
  <c r="V68" i="46"/>
  <c r="V68" i="44"/>
  <c r="AP69" i="46"/>
  <c r="AP69" i="44"/>
  <c r="AJ70" i="46"/>
  <c r="AJ70" i="44"/>
  <c r="BP70" i="46"/>
  <c r="BP70" i="44"/>
  <c r="AM71" i="46"/>
  <c r="AM71" i="44"/>
  <c r="V73" i="46"/>
  <c r="V73" i="44"/>
  <c r="Z74" i="46"/>
  <c r="Z74" i="44"/>
  <c r="AP74" i="46"/>
  <c r="AP74" i="44"/>
  <c r="L75" i="46"/>
  <c r="L75" i="44"/>
  <c r="H76" i="46"/>
  <c r="H76" i="44"/>
  <c r="P76" i="46"/>
  <c r="P76" i="44"/>
  <c r="D34" i="44"/>
  <c r="O35" i="44"/>
  <c r="AQ36" i="44"/>
  <c r="AO38" i="44"/>
  <c r="BL40" i="44"/>
  <c r="AX43" i="44"/>
  <c r="AN76" i="44"/>
  <c r="BD76" i="44"/>
  <c r="AE78" i="44"/>
  <c r="BK78" i="44"/>
  <c r="W80" i="44"/>
  <c r="AL82" i="44"/>
  <c r="AN83" i="44"/>
  <c r="BG86" i="44"/>
  <c r="J88" i="44"/>
  <c r="Q96" i="44"/>
  <c r="AI97" i="44"/>
  <c r="AO99" i="44"/>
  <c r="BE99" i="44"/>
  <c r="AU104" i="44"/>
  <c r="N106" i="44"/>
  <c r="AL106" i="44"/>
  <c r="BN107" i="44"/>
  <c r="AE95" i="44"/>
  <c r="AG96" i="44"/>
  <c r="S51" i="46"/>
  <c r="S51" i="44"/>
  <c r="BN57" i="46"/>
  <c r="BN57" i="44"/>
  <c r="BD50" i="46"/>
  <c r="BD50" i="44"/>
  <c r="AR51" i="46"/>
  <c r="AR51" i="44"/>
  <c r="AN52" i="46"/>
  <c r="AN52" i="44"/>
  <c r="BO94" i="46"/>
  <c r="BO94" i="44"/>
  <c r="O95" i="46"/>
  <c r="O95" i="44"/>
  <c r="AM95" i="46"/>
  <c r="AM95" i="44"/>
  <c r="AQ97" i="46"/>
  <c r="AQ97" i="44"/>
  <c r="BG97" i="46"/>
  <c r="BG97" i="44"/>
  <c r="AK98" i="46"/>
  <c r="AK98" i="44"/>
  <c r="BA98" i="46"/>
  <c r="BA98" i="44"/>
  <c r="AW99" i="46"/>
  <c r="AW99" i="44"/>
  <c r="O100" i="46"/>
  <c r="O100" i="44"/>
  <c r="W100" i="46"/>
  <c r="W100" i="44"/>
  <c r="J101" i="46"/>
  <c r="J101" i="44"/>
  <c r="Z101" i="46"/>
  <c r="Z101" i="44"/>
  <c r="Q103" i="46"/>
  <c r="Q103" i="44"/>
  <c r="AG103" i="46"/>
  <c r="AG103" i="44"/>
  <c r="W104" i="46"/>
  <c r="W104" i="44"/>
  <c r="J105" i="46"/>
  <c r="J105" i="44"/>
  <c r="R105" i="46"/>
  <c r="R105" i="44"/>
  <c r="AH105" i="46"/>
  <c r="AH105" i="44"/>
  <c r="BF105" i="46"/>
  <c r="BF105" i="44"/>
  <c r="F106" i="46"/>
  <c r="F106" i="44"/>
  <c r="BB106" i="46"/>
  <c r="BB106" i="44"/>
  <c r="BJ106" i="46"/>
  <c r="BJ106" i="44"/>
  <c r="AH107" i="46"/>
  <c r="AH107" i="44"/>
  <c r="J109" i="46"/>
  <c r="J109" i="44"/>
  <c r="E112" i="46"/>
  <c r="E112" i="44"/>
  <c r="AC112" i="46"/>
  <c r="AC112" i="44"/>
  <c r="BI112" i="46"/>
  <c r="BI112" i="44"/>
  <c r="AC113" i="46"/>
  <c r="AC113" i="44"/>
  <c r="BL37" i="44"/>
  <c r="AG38" i="44"/>
  <c r="U39" i="44"/>
  <c r="BI39" i="44"/>
  <c r="BL76" i="44"/>
  <c r="K77" i="44"/>
  <c r="AA79" i="44"/>
  <c r="N82" i="44"/>
  <c r="AD82" i="44"/>
  <c r="AT82" i="44"/>
  <c r="BJ82" i="44"/>
  <c r="H83" i="44"/>
  <c r="AO96" i="44"/>
  <c r="E98" i="44"/>
  <c r="AS98" i="44"/>
  <c r="BM99" i="44"/>
  <c r="BC100" i="44"/>
  <c r="AU78" i="46"/>
  <c r="AU78" i="44"/>
  <c r="AE80" i="46"/>
  <c r="AE80" i="44"/>
  <c r="BF81" i="46"/>
  <c r="BF81" i="44"/>
  <c r="F82" i="46"/>
  <c r="F82" i="44"/>
  <c r="BL83" i="46"/>
  <c r="BL83" i="44"/>
  <c r="T84" i="46"/>
  <c r="T84" i="44"/>
  <c r="AA86" i="46"/>
  <c r="AA86" i="44"/>
  <c r="BO86" i="46"/>
  <c r="BO86" i="44"/>
  <c r="V87" i="46"/>
  <c r="V87" i="44"/>
  <c r="AL87" i="46"/>
  <c r="AL87" i="44"/>
  <c r="BJ87" i="46"/>
  <c r="BJ87" i="44"/>
  <c r="AP88" i="46"/>
  <c r="AP88" i="44"/>
  <c r="BF88" i="46"/>
  <c r="BF88" i="44"/>
  <c r="F89" i="46"/>
  <c r="F89" i="44"/>
  <c r="AG90" i="46"/>
  <c r="AG90" i="44"/>
  <c r="D91" i="46"/>
  <c r="D91" i="44"/>
  <c r="L91" i="46"/>
  <c r="L91" i="44"/>
  <c r="AR91" i="46"/>
  <c r="AR91" i="44"/>
  <c r="Q93" i="46"/>
  <c r="Q93" i="44"/>
  <c r="BM93" i="46"/>
  <c r="BM93" i="44"/>
  <c r="AK94" i="46"/>
  <c r="AK94" i="44"/>
  <c r="I95" i="46"/>
  <c r="I95" i="44"/>
  <c r="AI96" i="46"/>
  <c r="AI96" i="44"/>
  <c r="AQ96" i="46"/>
  <c r="AQ96" i="44"/>
  <c r="P60" i="44"/>
  <c r="BQ97" i="44"/>
  <c r="O98" i="44"/>
  <c r="BC98" i="44"/>
  <c r="AA99" i="44"/>
  <c r="BE100" i="44"/>
  <c r="D101" i="44"/>
  <c r="BP101" i="44"/>
  <c r="Y114" i="44"/>
  <c r="BE114" i="44"/>
  <c r="Z82" i="46"/>
  <c r="Z82" i="44"/>
  <c r="H84" i="46"/>
  <c r="H84" i="44"/>
  <c r="AF84" i="46"/>
  <c r="AF84" i="44"/>
  <c r="J87" i="46"/>
  <c r="J87" i="44"/>
  <c r="AD88" i="46"/>
  <c r="AD88" i="44"/>
  <c r="AH89" i="46"/>
  <c r="AH89" i="44"/>
  <c r="AW114" i="46"/>
  <c r="AW114" i="44"/>
  <c r="S115" i="46"/>
  <c r="S115" i="44"/>
  <c r="AU116" i="46"/>
  <c r="AU116" i="44"/>
  <c r="U97" i="46"/>
  <c r="U97" i="44"/>
  <c r="AM98" i="46"/>
  <c r="AM98" i="44"/>
  <c r="K99" i="46"/>
  <c r="K99" i="44"/>
  <c r="AW100" i="46"/>
  <c r="AW100" i="44"/>
  <c r="AW104" i="46"/>
  <c r="AW104" i="44"/>
  <c r="AZ105" i="46"/>
  <c r="AZ105" i="44"/>
  <c r="L107" i="46"/>
  <c r="L107" i="44"/>
  <c r="AJ107" i="46"/>
  <c r="AJ107" i="44"/>
  <c r="BH107" i="46"/>
  <c r="BH107" i="44"/>
  <c r="BL108" i="46"/>
  <c r="BL108" i="44"/>
  <c r="AN110" i="46"/>
  <c r="AN110" i="44"/>
  <c r="BD110" i="46"/>
  <c r="BD110" i="44"/>
  <c r="D111" i="46"/>
  <c r="D111" i="44"/>
  <c r="BH111" i="46"/>
  <c r="BH111" i="44"/>
  <c r="G112" i="46"/>
  <c r="G112" i="44"/>
  <c r="AM112" i="46"/>
  <c r="AM112" i="44"/>
  <c r="O113" i="46"/>
  <c r="O113" i="44"/>
  <c r="BC113" i="46"/>
  <c r="BC113" i="44"/>
  <c r="AS115" i="46"/>
  <c r="AS115" i="44"/>
  <c r="Y116" i="46"/>
  <c r="Y116" i="44"/>
  <c r="BE116" i="46"/>
  <c r="BE116" i="44"/>
  <c r="M117" i="46"/>
  <c r="M117" i="44"/>
  <c r="U90" i="44"/>
  <c r="W118" i="44"/>
  <c r="BE118" i="44"/>
  <c r="P119" i="44"/>
  <c r="Z119" i="44"/>
  <c r="BD119" i="44"/>
  <c r="N121" i="44"/>
  <c r="AN121" i="44"/>
  <c r="BL121" i="44"/>
  <c r="J122" i="44"/>
  <c r="T122" i="44"/>
  <c r="AZ122" i="44"/>
  <c r="R124" i="44"/>
  <c r="AP124" i="44"/>
  <c r="AJ28" i="46"/>
  <c r="AJ28" i="44"/>
  <c r="BH32" i="46"/>
  <c r="BH32" i="44"/>
  <c r="C51" i="46"/>
  <c r="C51" i="44" s="1"/>
  <c r="AO73" i="44"/>
  <c r="A13" i="44"/>
  <c r="AH13" i="44"/>
  <c r="X33" i="44"/>
  <c r="V52" i="44"/>
  <c r="Y68" i="44"/>
  <c r="C13" i="46"/>
  <c r="C13" i="44" s="1"/>
  <c r="C57" i="46"/>
  <c r="C57" i="44" s="1"/>
  <c r="AU14" i="44"/>
  <c r="AY15" i="44"/>
  <c r="BL17" i="44"/>
  <c r="AT26" i="44"/>
  <c r="H27" i="44"/>
  <c r="BD29" i="44"/>
  <c r="AR32" i="44"/>
  <c r="AT12" i="44"/>
  <c r="BN13" i="44"/>
  <c r="BG15" i="44"/>
  <c r="BK16" i="44"/>
  <c r="H19" i="44"/>
  <c r="S20" i="44"/>
  <c r="BC21" i="44"/>
  <c r="AP31" i="44"/>
  <c r="AN33" i="44"/>
  <c r="BL94" i="44"/>
  <c r="BL27" i="46"/>
  <c r="BL27" i="44"/>
  <c r="L28" i="46"/>
  <c r="L28" i="44"/>
  <c r="AZ32" i="46"/>
  <c r="AZ32" i="44"/>
  <c r="T28" i="44"/>
  <c r="BM7" i="44"/>
  <c r="BK14" i="44"/>
  <c r="BB26" i="44"/>
  <c r="P27" i="44"/>
  <c r="G40" i="44"/>
  <c r="BQ58" i="44"/>
  <c r="A25" i="27"/>
  <c r="C27" i="46"/>
  <c r="C27" i="44" s="1"/>
  <c r="AF27" i="46"/>
  <c r="AF27" i="44"/>
  <c r="N37" i="46"/>
  <c r="N37" i="44"/>
  <c r="AW59" i="46"/>
  <c r="AW59" i="44"/>
  <c r="G60" i="46"/>
  <c r="G60" i="44"/>
  <c r="AM65" i="46"/>
  <c r="AM65" i="44"/>
  <c r="AM70" i="46"/>
  <c r="AM70" i="44"/>
  <c r="A71" i="27"/>
  <c r="C73" i="46"/>
  <c r="C73" i="44" s="1"/>
  <c r="AS74" i="46"/>
  <c r="AS74" i="44"/>
  <c r="AA76" i="46"/>
  <c r="AA76" i="44"/>
  <c r="AY76" i="46"/>
  <c r="AY76" i="44"/>
  <c r="N77" i="46"/>
  <c r="N77" i="44"/>
  <c r="AT77" i="46"/>
  <c r="AT77" i="44"/>
  <c r="A76" i="27"/>
  <c r="C78" i="46"/>
  <c r="C78" i="44" s="1"/>
  <c r="R78" i="46"/>
  <c r="R78" i="44"/>
  <c r="BF78" i="46"/>
  <c r="BF78" i="44"/>
  <c r="AD79" i="46"/>
  <c r="AD79" i="44"/>
  <c r="BJ79" i="46"/>
  <c r="BJ79" i="44"/>
  <c r="BA81" i="46"/>
  <c r="BA81" i="44"/>
  <c r="R85" i="46"/>
  <c r="R85" i="44"/>
  <c r="BJ86" i="46"/>
  <c r="BJ86" i="44"/>
  <c r="Q87" i="46"/>
  <c r="Q87" i="44"/>
  <c r="AW87" i="46"/>
  <c r="AW87" i="44"/>
  <c r="I89" i="46"/>
  <c r="I89" i="44"/>
  <c r="Q89" i="46"/>
  <c r="Q89" i="44"/>
  <c r="AR90" i="46"/>
  <c r="AR90" i="44"/>
  <c r="AO92" i="46"/>
  <c r="AO92" i="44"/>
  <c r="BM92" i="46"/>
  <c r="BM92" i="44"/>
  <c r="AZ93" i="46"/>
  <c r="AZ93" i="44"/>
  <c r="L95" i="46"/>
  <c r="L95" i="44"/>
  <c r="BP95" i="46"/>
  <c r="BP95" i="44"/>
  <c r="N96" i="46"/>
  <c r="N96" i="44"/>
  <c r="AD96" i="46"/>
  <c r="AD96" i="44"/>
  <c r="AL96" i="46"/>
  <c r="AL96" i="44"/>
  <c r="AN97" i="46"/>
  <c r="AN97" i="44"/>
  <c r="AX98" i="46"/>
  <c r="AX98" i="44"/>
  <c r="V99" i="46"/>
  <c r="V99" i="44"/>
  <c r="AT99" i="46"/>
  <c r="AT99" i="44"/>
  <c r="AT30" i="46"/>
  <c r="AT30" i="44"/>
  <c r="A29" i="27"/>
  <c r="C31" i="46"/>
  <c r="C31" i="44" s="1"/>
  <c r="A31" i="44"/>
  <c r="AF33" i="46"/>
  <c r="AF33" i="44"/>
  <c r="BI49" i="46"/>
  <c r="BI49" i="44"/>
  <c r="AL8" i="46"/>
  <c r="AL8" i="44"/>
  <c r="AW9" i="46"/>
  <c r="AW9" i="44"/>
  <c r="N12" i="46"/>
  <c r="N12" i="44"/>
  <c r="BB12" i="46"/>
  <c r="BB12" i="44"/>
  <c r="R13" i="46"/>
  <c r="R13" i="44"/>
  <c r="BF13" i="46"/>
  <c r="BF13" i="44"/>
  <c r="G14" i="46"/>
  <c r="G14" i="44"/>
  <c r="AM14" i="46"/>
  <c r="AM14" i="44"/>
  <c r="BC14" i="46"/>
  <c r="BC14" i="44"/>
  <c r="AI15" i="46"/>
  <c r="AI15" i="44"/>
  <c r="W16" i="46"/>
  <c r="W16" i="44"/>
  <c r="BC16" i="46"/>
  <c r="BC16" i="44"/>
  <c r="L18" i="46"/>
  <c r="L18" i="44"/>
  <c r="AR18" i="46"/>
  <c r="AR18" i="44"/>
  <c r="AI20" i="46"/>
  <c r="AI20" i="44"/>
  <c r="BG20" i="46"/>
  <c r="BG20" i="44"/>
  <c r="AE21" i="46"/>
  <c r="AE21" i="44"/>
  <c r="AU21" i="46"/>
  <c r="AU21" i="44"/>
  <c r="AP22" i="46"/>
  <c r="AP22" i="44"/>
  <c r="BB23" i="46"/>
  <c r="BB23" i="44"/>
  <c r="A22" i="27"/>
  <c r="A24" i="44"/>
  <c r="R24" i="46"/>
  <c r="R24" i="44"/>
  <c r="AX24" i="46"/>
  <c r="AX24" i="44"/>
  <c r="BN24" i="46"/>
  <c r="BN24" i="44"/>
  <c r="N26" i="46"/>
  <c r="N26" i="44"/>
  <c r="AN27" i="46"/>
  <c r="AN27" i="44"/>
  <c r="BH28" i="46"/>
  <c r="BH28" i="44"/>
  <c r="H29" i="46"/>
  <c r="H29" i="44"/>
  <c r="P33" i="46"/>
  <c r="P33" i="44"/>
  <c r="N52" i="46"/>
  <c r="N52" i="44"/>
  <c r="P29" i="44"/>
  <c r="T32" i="44"/>
  <c r="AV33" i="44"/>
  <c r="Q61" i="44"/>
  <c r="AS62" i="44"/>
  <c r="A9" i="44"/>
  <c r="AA41" i="44"/>
  <c r="E74" i="44"/>
  <c r="Z31" i="46"/>
  <c r="Z31" i="44"/>
  <c r="AI39" i="46"/>
  <c r="AI39" i="44"/>
  <c r="AS58" i="46"/>
  <c r="AS58" i="44"/>
  <c r="Y59" i="46"/>
  <c r="Y59" i="44"/>
  <c r="AD26" i="44"/>
  <c r="I63" i="44"/>
  <c r="AT8" i="44"/>
  <c r="AG9" i="44"/>
  <c r="V12" i="44"/>
  <c r="AQ15" i="44"/>
  <c r="AU16" i="44"/>
  <c r="BD17" i="44"/>
  <c r="D28" i="44"/>
  <c r="BN31" i="44"/>
  <c r="BP32" i="44"/>
  <c r="I57" i="44"/>
  <c r="AG57" i="44"/>
  <c r="BC60" i="44"/>
  <c r="I61" i="44"/>
  <c r="BC75" i="44"/>
  <c r="BJ26" i="44"/>
  <c r="F30" i="44"/>
  <c r="F12" i="44"/>
  <c r="AA15" i="44"/>
  <c r="AK58" i="44"/>
  <c r="N86" i="44"/>
  <c r="C80" i="46"/>
  <c r="C80" i="44" s="1"/>
  <c r="V26" i="44"/>
  <c r="V30" i="44"/>
  <c r="Q73" i="44"/>
  <c r="AG82" i="44"/>
  <c r="J85" i="44"/>
  <c r="AJ90" i="44"/>
  <c r="AE91" i="44"/>
  <c r="T95" i="44"/>
  <c r="BL26" i="46"/>
  <c r="BF102" i="44"/>
  <c r="V103" i="44"/>
  <c r="AI108" i="44"/>
  <c r="L15" i="44"/>
  <c r="BJ15" i="44"/>
  <c r="BE17" i="44"/>
  <c r="AO19" i="44"/>
  <c r="T20" i="44"/>
  <c r="AV30" i="44"/>
  <c r="AB34" i="44"/>
  <c r="BH34" i="44"/>
  <c r="O37" i="44"/>
  <c r="AJ39" i="44"/>
  <c r="L41" i="44"/>
  <c r="AJ41" i="44"/>
  <c r="E42" i="44"/>
  <c r="BA42" i="44"/>
  <c r="Q43" i="44"/>
  <c r="K108" i="44"/>
  <c r="O111" i="44"/>
  <c r="Z112" i="44"/>
  <c r="BN112" i="44"/>
  <c r="BH116" i="44"/>
  <c r="AF117" i="44"/>
  <c r="BL117" i="44"/>
  <c r="T118" i="44"/>
  <c r="AW120" i="44"/>
  <c r="S121" i="44"/>
  <c r="S123" i="44"/>
  <c r="AQ123" i="44"/>
  <c r="BQ124" i="44"/>
  <c r="AG125" i="44"/>
  <c r="W127" i="44"/>
  <c r="BK127" i="44"/>
  <c r="Z128" i="44"/>
  <c r="AN137" i="44"/>
  <c r="L138" i="44"/>
  <c r="AF139" i="44"/>
  <c r="AA142" i="44"/>
  <c r="AP144" i="44"/>
  <c r="H148" i="44"/>
  <c r="BD148" i="44"/>
  <c r="W152" i="44"/>
  <c r="AE155" i="44"/>
  <c r="S156" i="44"/>
  <c r="N103" i="44"/>
  <c r="AL103" i="44"/>
  <c r="BI18" i="44"/>
  <c r="D20" i="44"/>
  <c r="BP20" i="44"/>
  <c r="AH102" i="44"/>
  <c r="BB103" i="44"/>
  <c r="AZ104" i="44"/>
  <c r="AE105" i="44"/>
  <c r="W107" i="44"/>
  <c r="AU107" i="44"/>
  <c r="AE109" i="44"/>
  <c r="J112" i="44"/>
  <c r="BD115" i="44"/>
  <c r="AR116" i="44"/>
  <c r="H117" i="44"/>
  <c r="E119" i="44"/>
  <c r="BG121" i="44"/>
  <c r="O122" i="44"/>
  <c r="AI123" i="44"/>
  <c r="AC124" i="44"/>
  <c r="Q125" i="44"/>
  <c r="K126" i="44"/>
  <c r="BE130" i="44"/>
  <c r="K133" i="44"/>
  <c r="AW135" i="44"/>
  <c r="L136" i="44"/>
  <c r="X137" i="44"/>
  <c r="AG37" i="44"/>
  <c r="BE37" i="44"/>
  <c r="O42" i="44"/>
  <c r="AI43" i="44"/>
  <c r="O44" i="44"/>
  <c r="D46" i="44"/>
  <c r="BD47" i="44"/>
  <c r="AJ48" i="44"/>
  <c r="BE50" i="44"/>
  <c r="AO52" i="44"/>
  <c r="I35" i="44"/>
  <c r="AL39" i="44"/>
  <c r="BN40" i="44"/>
  <c r="AE42" i="44"/>
  <c r="BG43" i="44"/>
  <c r="AY45" i="44"/>
  <c r="AB46" i="44"/>
  <c r="BA51" i="44"/>
  <c r="E53" i="44"/>
  <c r="O12" i="44"/>
  <c r="Q17" i="44"/>
  <c r="BH20" i="44"/>
  <c r="S24" i="44"/>
  <c r="BB34" i="44"/>
  <c r="AK36" i="44"/>
  <c r="V39" i="44"/>
  <c r="Z40" i="44"/>
  <c r="BJ41" i="44"/>
  <c r="K43" i="44"/>
  <c r="K45" i="44"/>
  <c r="BH46" i="44"/>
  <c r="BH48" i="44"/>
  <c r="P49" i="44"/>
  <c r="AF49" i="44"/>
  <c r="AV49" i="44"/>
  <c r="BL49" i="44"/>
  <c r="Q50" i="44"/>
  <c r="M51" i="44"/>
  <c r="Q52" i="44"/>
  <c r="BQ53" i="44"/>
  <c r="AW56" i="44"/>
  <c r="D57" i="44"/>
  <c r="BH57" i="44"/>
  <c r="AF58" i="44"/>
  <c r="T59" i="44"/>
  <c r="BH59" i="44"/>
  <c r="J60" i="44"/>
  <c r="BL62" i="44"/>
  <c r="AJ63" i="44"/>
  <c r="F64" i="44"/>
  <c r="BB64" i="44"/>
  <c r="Z65" i="44"/>
  <c r="BN65" i="44"/>
  <c r="N66" i="44"/>
  <c r="AD66" i="44"/>
  <c r="AH70" i="44"/>
  <c r="AX70" i="44"/>
  <c r="Y72" i="44"/>
  <c r="BM72" i="44"/>
  <c r="AB73" i="44"/>
  <c r="BN75" i="44"/>
  <c r="AL76" i="44"/>
  <c r="Y79" i="44"/>
  <c r="AW79" i="44"/>
  <c r="AK85" i="44"/>
  <c r="BL34" i="46"/>
  <c r="AG35" i="44"/>
  <c r="BI36" i="44"/>
  <c r="AT39" i="44"/>
  <c r="AX40" i="44"/>
  <c r="P47" i="44"/>
  <c r="AQ26" i="44"/>
  <c r="AQ30" i="44"/>
  <c r="F34" i="44"/>
  <c r="AD34" i="44"/>
  <c r="BE35" i="44"/>
  <c r="BM37" i="44"/>
  <c r="AX38" i="44"/>
  <c r="AL41" i="44"/>
  <c r="A40" i="44"/>
  <c r="C40" i="46"/>
  <c r="C40" i="44" s="1"/>
  <c r="Q35" i="44"/>
  <c r="Q37" i="44"/>
  <c r="V41" i="44"/>
  <c r="AM42" i="44"/>
  <c r="AQ43" i="44"/>
  <c r="AM44" i="44"/>
  <c r="BG45" i="44"/>
  <c r="L46" i="44"/>
  <c r="AR48" i="44"/>
  <c r="Y50" i="44"/>
  <c r="BI51" i="44"/>
  <c r="Y52" i="44"/>
  <c r="AS53" i="44"/>
  <c r="AU54" i="44"/>
  <c r="BG55" i="44"/>
  <c r="AG56" i="44"/>
  <c r="P58" i="44"/>
  <c r="BD58" i="44"/>
  <c r="Z60" i="44"/>
  <c r="D61" i="44"/>
  <c r="AJ61" i="44"/>
  <c r="AV62" i="44"/>
  <c r="D63" i="44"/>
  <c r="T63" i="44"/>
  <c r="BI29" i="44"/>
  <c r="Q32" i="44"/>
  <c r="N34" i="44"/>
  <c r="BJ34" i="44"/>
  <c r="BM35" i="44"/>
  <c r="AW37" i="44"/>
  <c r="BF38" i="44"/>
  <c r="BF40" i="44"/>
  <c r="G42" i="44"/>
  <c r="BK42" i="44"/>
  <c r="AY43" i="44"/>
  <c r="AQ45" i="44"/>
  <c r="T46" i="44"/>
  <c r="AR46" i="44"/>
  <c r="AV47" i="44"/>
  <c r="D48" i="44"/>
  <c r="AB48" i="44"/>
  <c r="AN49" i="44"/>
  <c r="I50" i="44"/>
  <c r="AW50" i="44"/>
  <c r="U51" i="44"/>
  <c r="BQ51" i="44"/>
  <c r="AG52" i="44"/>
  <c r="BE52" i="44"/>
  <c r="U53" i="44"/>
  <c r="AE54" i="44"/>
  <c r="AQ55" i="44"/>
  <c r="Q56" i="44"/>
  <c r="AO56" i="44"/>
  <c r="BE56" i="44"/>
  <c r="L57" i="44"/>
  <c r="BP57" i="44"/>
  <c r="BP59" i="44"/>
  <c r="BF60" i="44"/>
  <c r="T61" i="44"/>
  <c r="BP61" i="44"/>
  <c r="AR63" i="44"/>
  <c r="BH63" i="44"/>
  <c r="AD64" i="44"/>
  <c r="AT64" i="44"/>
  <c r="AH65" i="44"/>
  <c r="AL66" i="44"/>
  <c r="A35" i="44"/>
  <c r="AT34" i="44"/>
  <c r="AW35" i="44"/>
  <c r="I37" i="44"/>
  <c r="Y37" i="44"/>
  <c r="N39" i="44"/>
  <c r="BJ39" i="44"/>
  <c r="AU42" i="44"/>
  <c r="AA43" i="44"/>
  <c r="G44" i="44"/>
  <c r="AU44" i="44"/>
  <c r="BK44" i="44"/>
  <c r="BO45" i="44"/>
  <c r="AZ48" i="44"/>
  <c r="H49" i="44"/>
  <c r="E51" i="44"/>
  <c r="AS51" i="44"/>
  <c r="BA53" i="44"/>
  <c r="AZ57" i="44"/>
  <c r="X58" i="44"/>
  <c r="AB59" i="44"/>
  <c r="R60" i="44"/>
  <c r="BD62" i="44"/>
  <c r="AB63" i="44"/>
  <c r="Y35" i="44"/>
  <c r="E36" i="44"/>
  <c r="AC36" i="44"/>
  <c r="BA36" i="44"/>
  <c r="R38" i="44"/>
  <c r="AP38" i="44"/>
  <c r="R40" i="44"/>
  <c r="AD41" i="44"/>
  <c r="BB41" i="44"/>
  <c r="AE44" i="44"/>
  <c r="AA45" i="44"/>
  <c r="AZ46" i="44"/>
  <c r="H47" i="44"/>
  <c r="AF47" i="44"/>
  <c r="L48" i="44"/>
  <c r="X49" i="44"/>
  <c r="AG50" i="44"/>
  <c r="AC51" i="44"/>
  <c r="I52" i="44"/>
  <c r="BM52" i="44"/>
  <c r="AC53" i="44"/>
  <c r="BI53" i="44"/>
  <c r="O54" i="44"/>
  <c r="BC54" i="44"/>
  <c r="T57" i="44"/>
  <c r="BL58" i="44"/>
  <c r="AH60" i="44"/>
  <c r="AX60" i="44"/>
  <c r="AB61" i="44"/>
  <c r="AR61" i="44"/>
  <c r="H62" i="44"/>
  <c r="AN62" i="44"/>
  <c r="L63" i="44"/>
  <c r="BP63" i="44"/>
  <c r="I34" i="46"/>
  <c r="I34" i="44"/>
  <c r="AG34" i="46"/>
  <c r="AG34" i="44"/>
  <c r="D35" i="46"/>
  <c r="D35" i="44"/>
  <c r="AR35" i="46"/>
  <c r="AR35" i="44"/>
  <c r="AZ35" i="46"/>
  <c r="AZ35" i="44"/>
  <c r="AN36" i="46"/>
  <c r="AN36" i="44"/>
  <c r="AZ37" i="46"/>
  <c r="AZ37" i="44"/>
  <c r="BP37" i="46"/>
  <c r="BP37" i="44"/>
  <c r="AK38" i="46"/>
  <c r="AK38" i="44"/>
  <c r="BQ38" i="46"/>
  <c r="BQ38" i="44"/>
  <c r="Y39" i="46"/>
  <c r="Y39" i="44"/>
  <c r="AO39" i="46"/>
  <c r="AO39" i="44"/>
  <c r="BM39" i="46"/>
  <c r="BM39" i="44"/>
  <c r="AC40" i="46"/>
  <c r="AC40" i="44"/>
  <c r="BA40" i="46"/>
  <c r="BA40" i="44"/>
  <c r="AG41" i="46"/>
  <c r="AG41" i="44"/>
  <c r="J42" i="46"/>
  <c r="J42" i="44"/>
  <c r="R42" i="46"/>
  <c r="R42" i="44"/>
  <c r="BF42" i="46"/>
  <c r="BF42" i="44"/>
  <c r="AD43" i="46"/>
  <c r="AD43" i="44"/>
  <c r="AL43" i="46"/>
  <c r="AL43" i="44"/>
  <c r="A42" i="27"/>
  <c r="C44" i="46"/>
  <c r="C44" i="44" s="1"/>
  <c r="R44" i="46"/>
  <c r="R44" i="44"/>
  <c r="AH44" i="46"/>
  <c r="AH44" i="44"/>
  <c r="AX44" i="46"/>
  <c r="AX44" i="44"/>
  <c r="BN44" i="46"/>
  <c r="BN44" i="44"/>
  <c r="F45" i="46"/>
  <c r="F45" i="44"/>
  <c r="V45" i="46"/>
  <c r="V45" i="44"/>
  <c r="AL45" i="46"/>
  <c r="AL45" i="44"/>
  <c r="A44" i="27"/>
  <c r="C46" i="46"/>
  <c r="C46" i="44" s="1"/>
  <c r="O46" i="46"/>
  <c r="O46" i="44"/>
  <c r="W46" i="46"/>
  <c r="W46" i="44"/>
  <c r="BC46" i="46"/>
  <c r="BC46" i="44"/>
  <c r="G48" i="46"/>
  <c r="G48" i="44"/>
  <c r="O48" i="46"/>
  <c r="O48" i="44"/>
  <c r="W48" i="46"/>
  <c r="W48" i="44"/>
  <c r="AE48" i="46"/>
  <c r="AE48" i="44"/>
  <c r="AM48" i="46"/>
  <c r="AM48" i="44"/>
  <c r="AU48" i="46"/>
  <c r="AU48" i="44"/>
  <c r="BC48" i="46"/>
  <c r="BC48" i="44"/>
  <c r="BK48" i="46"/>
  <c r="BK48" i="44"/>
  <c r="AA49" i="46"/>
  <c r="AA49" i="44"/>
  <c r="AI49" i="46"/>
  <c r="AI49" i="44"/>
  <c r="AY49" i="46"/>
  <c r="AY49" i="44"/>
  <c r="L50" i="46"/>
  <c r="L50" i="44"/>
  <c r="AB50" i="46"/>
  <c r="AB50" i="44"/>
  <c r="D52" i="46"/>
  <c r="D52" i="44"/>
  <c r="L52" i="46"/>
  <c r="L52" i="44"/>
  <c r="AB52" i="46"/>
  <c r="AB52" i="44"/>
  <c r="AR52" i="46"/>
  <c r="AR52" i="44"/>
  <c r="AZ52" i="46"/>
  <c r="AZ52" i="44"/>
  <c r="BH52" i="46"/>
  <c r="BH52" i="44"/>
  <c r="P53" i="46"/>
  <c r="P53" i="44"/>
  <c r="AN53" i="46"/>
  <c r="AN53" i="44"/>
  <c r="BD53" i="46"/>
  <c r="BD53" i="44"/>
  <c r="J54" i="46"/>
  <c r="J54" i="44"/>
  <c r="Z54" i="46"/>
  <c r="Z54" i="44"/>
  <c r="AP54" i="46"/>
  <c r="AP54" i="44"/>
  <c r="F55" i="46"/>
  <c r="F55" i="44"/>
  <c r="AD55" i="46"/>
  <c r="AD55" i="44"/>
  <c r="AT55" i="46"/>
  <c r="AT55" i="44"/>
  <c r="BJ55" i="46"/>
  <c r="BJ55" i="44"/>
  <c r="A54" i="27"/>
  <c r="A56" i="44"/>
  <c r="C56" i="46"/>
  <c r="C56" i="44" s="1"/>
  <c r="L56" i="46"/>
  <c r="L56" i="44"/>
  <c r="AB56" i="46"/>
  <c r="AB56" i="44"/>
  <c r="BP56" i="46"/>
  <c r="BP56" i="44"/>
  <c r="AE57" i="46"/>
  <c r="AE57" i="44"/>
  <c r="AM57" i="46"/>
  <c r="AM57" i="44"/>
  <c r="BC57" i="46"/>
  <c r="BC57" i="44"/>
  <c r="S58" i="46"/>
  <c r="S58" i="44"/>
  <c r="AI58" i="46"/>
  <c r="AI58" i="44"/>
  <c r="BO58" i="46"/>
  <c r="BO58" i="44"/>
  <c r="O59" i="46"/>
  <c r="O59" i="44"/>
  <c r="W59" i="46"/>
  <c r="W59" i="44"/>
  <c r="AU59" i="46"/>
  <c r="AU59" i="44"/>
  <c r="BC59" i="46"/>
  <c r="BC59" i="44"/>
  <c r="E60" i="46"/>
  <c r="E60" i="44"/>
  <c r="M60" i="46"/>
  <c r="M60" i="44"/>
  <c r="AK60" i="46"/>
  <c r="AK60" i="44"/>
  <c r="BA60" i="46"/>
  <c r="BA60" i="44"/>
  <c r="BI60" i="46"/>
  <c r="BI60" i="44"/>
  <c r="W61" i="46"/>
  <c r="W61" i="44"/>
  <c r="AM61" i="46"/>
  <c r="AM61" i="44"/>
  <c r="S62" i="46"/>
  <c r="S62" i="44"/>
  <c r="AI62" i="46"/>
  <c r="AI62" i="44"/>
  <c r="AY62" i="46"/>
  <c r="AY62" i="44"/>
  <c r="BG62" i="46"/>
  <c r="BG62" i="44"/>
  <c r="BO62" i="46"/>
  <c r="BO62" i="44"/>
  <c r="W63" i="46"/>
  <c r="W63" i="44"/>
  <c r="I64" i="46"/>
  <c r="I64" i="44"/>
  <c r="Q64" i="46"/>
  <c r="Q64" i="44"/>
  <c r="BE64" i="46"/>
  <c r="BE64" i="44"/>
  <c r="E65" i="46"/>
  <c r="E65" i="44"/>
  <c r="U65" i="46"/>
  <c r="U65" i="44"/>
  <c r="AK65" i="46"/>
  <c r="AK65" i="44"/>
  <c r="BA65" i="46"/>
  <c r="BA65" i="44"/>
  <c r="AO66" i="46"/>
  <c r="AO66" i="44"/>
  <c r="BE66" i="46"/>
  <c r="BE66" i="44"/>
  <c r="E67" i="46"/>
  <c r="E67" i="44"/>
  <c r="M67" i="46"/>
  <c r="M67" i="44"/>
  <c r="AC67" i="46"/>
  <c r="AC67" i="44"/>
  <c r="AK67" i="46"/>
  <c r="AK67" i="44"/>
  <c r="BA67" i="46"/>
  <c r="BA67" i="44"/>
  <c r="BI67" i="46"/>
  <c r="BI67" i="44"/>
  <c r="G68" i="46"/>
  <c r="G68" i="44"/>
  <c r="O68" i="46"/>
  <c r="O68" i="44"/>
  <c r="AE68" i="46"/>
  <c r="AE68" i="44"/>
  <c r="AU68" i="46"/>
  <c r="AU68" i="44"/>
  <c r="BC68" i="46"/>
  <c r="BC68" i="44"/>
  <c r="S69" i="46"/>
  <c r="S69" i="44"/>
  <c r="AI69" i="46"/>
  <c r="AI69" i="44"/>
  <c r="AQ69" i="46"/>
  <c r="AQ69" i="44"/>
  <c r="AY69" i="46"/>
  <c r="AY69" i="44"/>
  <c r="BG69" i="46"/>
  <c r="BG69" i="44"/>
  <c r="BO69" i="46"/>
  <c r="BO69" i="44"/>
  <c r="E70" i="46"/>
  <c r="E70" i="44"/>
  <c r="P18" i="46"/>
  <c r="P18" i="44"/>
  <c r="AG25" i="46"/>
  <c r="AG25" i="44"/>
  <c r="BM26" i="46"/>
  <c r="I26" i="46"/>
  <c r="I26" i="44"/>
  <c r="Y26" i="46"/>
  <c r="Y26" i="44"/>
  <c r="AW26" i="46"/>
  <c r="AW26" i="44"/>
  <c r="AQ27" i="46"/>
  <c r="AQ27" i="44"/>
  <c r="O28" i="46"/>
  <c r="O28" i="44"/>
  <c r="AM28" i="46"/>
  <c r="AM28" i="44"/>
  <c r="AQ29" i="46"/>
  <c r="AQ29" i="44"/>
  <c r="BG29" i="46"/>
  <c r="BG29" i="44"/>
  <c r="BO29" i="46"/>
  <c r="BO29" i="44"/>
  <c r="I30" i="46"/>
  <c r="I30" i="44"/>
  <c r="Q30" i="46"/>
  <c r="Q30" i="44"/>
  <c r="AG30" i="46"/>
  <c r="AG30" i="44"/>
  <c r="AW30" i="46"/>
  <c r="AW30" i="44"/>
  <c r="BE30" i="46"/>
  <c r="BE30" i="44"/>
  <c r="M31" i="46"/>
  <c r="M31" i="44"/>
  <c r="AK31" i="46"/>
  <c r="AK31" i="44"/>
  <c r="O32" i="46"/>
  <c r="O32" i="44"/>
  <c r="AU32" i="46"/>
  <c r="AU32" i="44"/>
  <c r="AQ33" i="46"/>
  <c r="AQ33" i="44"/>
  <c r="BG33" i="46"/>
  <c r="BG33" i="44"/>
  <c r="BM34" i="46"/>
  <c r="BA35" i="46"/>
  <c r="BA35" i="44"/>
  <c r="U37" i="46"/>
  <c r="U37" i="44"/>
  <c r="BF39" i="46"/>
  <c r="BF39" i="44"/>
  <c r="AA54" i="46"/>
  <c r="AA54" i="44"/>
  <c r="AJ62" i="46"/>
  <c r="AJ62" i="44"/>
  <c r="H63" i="46"/>
  <c r="H63" i="44"/>
  <c r="AP66" i="46"/>
  <c r="AP66" i="44"/>
  <c r="V67" i="46"/>
  <c r="V67" i="44"/>
  <c r="BD73" i="46"/>
  <c r="BD73" i="44"/>
  <c r="AJ74" i="46"/>
  <c r="AJ74" i="44"/>
  <c r="AF18" i="46"/>
  <c r="AF18" i="44"/>
  <c r="R23" i="46"/>
  <c r="R23" i="44"/>
  <c r="AM24" i="46"/>
  <c r="AM24" i="44"/>
  <c r="BN34" i="46"/>
  <c r="V24" i="46"/>
  <c r="V24" i="44"/>
  <c r="J44" i="44"/>
  <c r="S27" i="44"/>
  <c r="AC60" i="44"/>
  <c r="BL36" i="44"/>
  <c r="N43" i="44"/>
  <c r="AJ19" i="46"/>
  <c r="AJ19" i="44"/>
  <c r="BF23" i="46"/>
  <c r="BF23" i="44"/>
  <c r="D17" i="46"/>
  <c r="D17" i="44"/>
  <c r="AX23" i="44"/>
  <c r="X18" i="44"/>
  <c r="AC31" i="44"/>
  <c r="BB22" i="46"/>
  <c r="BB22" i="44"/>
  <c r="AO25" i="44"/>
  <c r="BI31" i="44"/>
  <c r="AL38" i="44"/>
  <c r="BH17" i="44"/>
  <c r="BK28" i="44"/>
  <c r="AW41" i="44"/>
  <c r="AL55" i="44"/>
  <c r="I159" i="46"/>
  <c r="I159" i="44"/>
  <c r="D189" i="46"/>
  <c r="D189" i="44"/>
  <c r="L189" i="46"/>
  <c r="L189" i="44"/>
  <c r="T189" i="46"/>
  <c r="T189" i="44"/>
  <c r="AB189" i="46"/>
  <c r="AB189" i="44"/>
  <c r="AJ189" i="46"/>
  <c r="AJ189" i="44"/>
  <c r="AR189" i="46"/>
  <c r="AR189" i="44"/>
  <c r="AZ189" i="46"/>
  <c r="AZ189" i="44"/>
  <c r="BH189" i="46"/>
  <c r="BH189" i="44"/>
  <c r="BP189" i="46"/>
  <c r="BP189" i="44"/>
  <c r="G204" i="46"/>
  <c r="G204" i="44"/>
  <c r="O204" i="46"/>
  <c r="O204" i="44"/>
  <c r="W204" i="46"/>
  <c r="W204" i="44"/>
  <c r="AE204" i="46"/>
  <c r="AE204" i="44"/>
  <c r="AM204" i="46"/>
  <c r="AM204" i="44"/>
  <c r="AU204" i="46"/>
  <c r="AU204" i="44"/>
  <c r="BC204" i="46"/>
  <c r="BC204" i="44"/>
  <c r="BK204" i="46"/>
  <c r="BK204" i="44"/>
  <c r="AE146" i="46"/>
  <c r="AE146" i="44"/>
  <c r="BO164" i="46"/>
  <c r="BO164" i="44"/>
  <c r="W166" i="46"/>
  <c r="W166" i="44"/>
  <c r="Y174" i="46"/>
  <c r="Y174" i="44"/>
  <c r="D185" i="46"/>
  <c r="D185" i="44"/>
  <c r="T185" i="46"/>
  <c r="T185" i="44"/>
  <c r="AR185" i="46"/>
  <c r="AR185" i="44"/>
  <c r="BH185" i="46"/>
  <c r="BH185" i="44"/>
  <c r="J186" i="46"/>
  <c r="J186" i="44"/>
  <c r="AH186" i="46"/>
  <c r="AH186" i="44"/>
  <c r="BI145" i="44"/>
  <c r="W150" i="44"/>
  <c r="J156" i="44"/>
  <c r="Z156" i="44"/>
  <c r="AP156" i="44"/>
  <c r="BF156" i="44"/>
  <c r="AQ164" i="44"/>
  <c r="Y167" i="44"/>
  <c r="AO167" i="44"/>
  <c r="BE167" i="44"/>
  <c r="E183" i="44"/>
  <c r="U183" i="44"/>
  <c r="AK183" i="44"/>
  <c r="BA183" i="44"/>
  <c r="BQ183" i="44"/>
  <c r="N187" i="44"/>
  <c r="AD187" i="44"/>
  <c r="AT187" i="44"/>
  <c r="BJ187" i="44"/>
  <c r="BO34" i="46"/>
  <c r="BH54" i="46"/>
  <c r="BH54" i="44"/>
  <c r="E62" i="46"/>
  <c r="E62" i="44"/>
  <c r="AC69" i="46"/>
  <c r="AC69" i="44"/>
  <c r="M74" i="46"/>
  <c r="M74" i="44"/>
  <c r="O115" i="46"/>
  <c r="O115" i="44"/>
  <c r="G166" i="46"/>
  <c r="G166" i="44"/>
  <c r="BC166" i="46"/>
  <c r="BC166" i="44"/>
  <c r="I174" i="46"/>
  <c r="I174" i="44"/>
  <c r="AO174" i="46"/>
  <c r="AO174" i="44"/>
  <c r="Z186" i="46"/>
  <c r="Z186" i="44"/>
  <c r="AP186" i="46"/>
  <c r="AP186" i="44"/>
  <c r="C108" i="46"/>
  <c r="C108" i="44" s="1"/>
  <c r="C123" i="46"/>
  <c r="C123" i="44" s="1"/>
  <c r="AQ147" i="44"/>
  <c r="R156" i="44"/>
  <c r="AH156" i="44"/>
  <c r="AX156" i="44"/>
  <c r="BN156" i="44"/>
  <c r="O161" i="44"/>
  <c r="I167" i="44"/>
  <c r="Q167" i="44"/>
  <c r="AG167" i="44"/>
  <c r="AW167" i="44"/>
  <c r="BM167" i="44"/>
  <c r="M183" i="44"/>
  <c r="AC183" i="44"/>
  <c r="AS183" i="44"/>
  <c r="BI183" i="44"/>
  <c r="F187" i="44"/>
  <c r="V187" i="44"/>
  <c r="AL187" i="44"/>
  <c r="BB187" i="44"/>
  <c r="AD8" i="44"/>
  <c r="V19" i="44"/>
  <c r="BP124" i="44"/>
  <c r="F141" i="44"/>
  <c r="BJ141" i="44"/>
  <c r="U145" i="44"/>
  <c r="BA145" i="44"/>
  <c r="K147" i="44"/>
  <c r="O150" i="44"/>
  <c r="G161" i="44"/>
  <c r="AI164" i="44"/>
  <c r="AB165" i="44"/>
  <c r="E175" i="44"/>
  <c r="M175" i="44"/>
  <c r="U175" i="44"/>
  <c r="AC175" i="44"/>
  <c r="AK175" i="44"/>
  <c r="AS175" i="44"/>
  <c r="BA175" i="44"/>
  <c r="BI175" i="44"/>
  <c r="BQ175" i="44"/>
  <c r="BA143" i="46"/>
  <c r="BA143" i="44"/>
  <c r="BO147" i="46"/>
  <c r="BO147" i="44"/>
  <c r="AO159" i="46"/>
  <c r="AO159" i="44"/>
  <c r="AE166" i="46"/>
  <c r="AE166" i="44"/>
  <c r="BF186" i="46"/>
  <c r="BF186" i="44"/>
  <c r="K138" i="44"/>
  <c r="S138" i="44"/>
  <c r="AA138" i="44"/>
  <c r="AI138" i="44"/>
  <c r="AQ138" i="44"/>
  <c r="AY138" i="44"/>
  <c r="BG138" i="44"/>
  <c r="BO138" i="44"/>
  <c r="BB141" i="44"/>
  <c r="E143" i="44"/>
  <c r="G150" i="44"/>
  <c r="BK150" i="44"/>
  <c r="F155" i="44"/>
  <c r="N155" i="44"/>
  <c r="V155" i="44"/>
  <c r="AD155" i="44"/>
  <c r="AL155" i="44"/>
  <c r="AT155" i="44"/>
  <c r="BB155" i="44"/>
  <c r="BJ155" i="44"/>
  <c r="BM159" i="44"/>
  <c r="AU161" i="44"/>
  <c r="AA164" i="44"/>
  <c r="BH165" i="44"/>
  <c r="W171" i="44"/>
  <c r="BO172" i="44"/>
  <c r="H178" i="44"/>
  <c r="P178" i="44"/>
  <c r="X178" i="44"/>
  <c r="AF178" i="44"/>
  <c r="AN178" i="44"/>
  <c r="AV178" i="44"/>
  <c r="BD178" i="44"/>
  <c r="BL178" i="44"/>
  <c r="K181" i="44"/>
  <c r="S181" i="44"/>
  <c r="AA181" i="44"/>
  <c r="AI181" i="44"/>
  <c r="AQ181" i="44"/>
  <c r="AY181" i="44"/>
  <c r="BG181" i="44"/>
  <c r="BO181" i="44"/>
  <c r="I182" i="44"/>
  <c r="Q182" i="44"/>
  <c r="Y182" i="44"/>
  <c r="AG182" i="44"/>
  <c r="AO182" i="44"/>
  <c r="AW182" i="44"/>
  <c r="BE182" i="44"/>
  <c r="Y159" i="46"/>
  <c r="Y159" i="44"/>
  <c r="AU166" i="46"/>
  <c r="AU166" i="44"/>
  <c r="AG174" i="46"/>
  <c r="AG174" i="44"/>
  <c r="BE174" i="46"/>
  <c r="BE174" i="44"/>
  <c r="L185" i="46"/>
  <c r="L185" i="44"/>
  <c r="AB185" i="46"/>
  <c r="AB185" i="44"/>
  <c r="AZ185" i="46"/>
  <c r="AZ185" i="44"/>
  <c r="BP185" i="46"/>
  <c r="BP185" i="44"/>
  <c r="R186" i="46"/>
  <c r="R186" i="44"/>
  <c r="AX186" i="46"/>
  <c r="AX186" i="44"/>
  <c r="C154" i="46"/>
  <c r="C154" i="44" s="1"/>
  <c r="A142" i="44"/>
  <c r="C102" i="46"/>
  <c r="C102" i="44" s="1"/>
  <c r="BC115" i="44"/>
  <c r="AM94" i="44"/>
  <c r="W97" i="44"/>
  <c r="BJ107" i="44"/>
  <c r="AH121" i="44"/>
  <c r="AT141" i="44"/>
  <c r="AX142" i="44"/>
  <c r="AM146" i="44"/>
  <c r="BE159" i="44"/>
  <c r="W163" i="44"/>
  <c r="S164" i="44"/>
  <c r="T165" i="44"/>
  <c r="AZ165" i="44"/>
  <c r="S172" i="44"/>
  <c r="BB75" i="46"/>
  <c r="BB75" i="44"/>
  <c r="E79" i="46"/>
  <c r="E79" i="44"/>
  <c r="N141" i="46"/>
  <c r="N141" i="44"/>
  <c r="AG159" i="46"/>
  <c r="AG159" i="44"/>
  <c r="O166" i="46"/>
  <c r="O166" i="44"/>
  <c r="BK166" i="46"/>
  <c r="BK166" i="44"/>
  <c r="BG172" i="46"/>
  <c r="BG172" i="44"/>
  <c r="Q174" i="46"/>
  <c r="Q174" i="44"/>
  <c r="AW174" i="46"/>
  <c r="AW174" i="44"/>
  <c r="BM174" i="46"/>
  <c r="BM174" i="44"/>
  <c r="AJ185" i="46"/>
  <c r="AJ185" i="44"/>
  <c r="A133" i="44"/>
  <c r="C112" i="46"/>
  <c r="C112" i="44" s="1"/>
  <c r="C85" i="46"/>
  <c r="C85" i="44" s="1"/>
  <c r="A92" i="44"/>
  <c r="A188" i="44"/>
  <c r="C133" i="46"/>
  <c r="C133" i="44" s="1"/>
  <c r="Y80" i="44"/>
  <c r="X89" i="44"/>
  <c r="AL141" i="44"/>
  <c r="E145" i="44"/>
  <c r="K164" i="44"/>
  <c r="G180" i="44"/>
  <c r="O180" i="44"/>
  <c r="W180" i="44"/>
  <c r="AE180" i="44"/>
  <c r="AM180" i="44"/>
  <c r="AU180" i="44"/>
  <c r="BC180" i="44"/>
  <c r="BK180" i="44"/>
  <c r="H188" i="44"/>
  <c r="P188" i="44"/>
  <c r="X188" i="44"/>
  <c r="AF188" i="44"/>
  <c r="AN188" i="44"/>
  <c r="AV188" i="44"/>
  <c r="BD188" i="44"/>
  <c r="BL188" i="44"/>
  <c r="BC150" i="46"/>
  <c r="BC150" i="44"/>
  <c r="Q159" i="46"/>
  <c r="Q159" i="44"/>
  <c r="AE161" i="46"/>
  <c r="AE161" i="44"/>
  <c r="AM166" i="46"/>
  <c r="AM166" i="44"/>
  <c r="AF82" i="44"/>
  <c r="AS103" i="44"/>
  <c r="A112" i="44"/>
  <c r="A102" i="44"/>
  <c r="A108" i="44"/>
  <c r="C142" i="46"/>
  <c r="C142" i="44" s="1"/>
  <c r="AC86" i="44"/>
  <c r="BL89" i="44"/>
  <c r="AL109" i="44"/>
  <c r="BB111" i="44"/>
  <c r="AD141" i="44"/>
  <c r="BI143" i="44"/>
  <c r="AU150" i="44"/>
  <c r="G171" i="44"/>
  <c r="AY172" i="44"/>
  <c r="E177" i="44"/>
  <c r="M177" i="44"/>
  <c r="U177" i="44"/>
  <c r="AC177" i="44"/>
  <c r="AK177" i="44"/>
  <c r="AS177" i="44"/>
  <c r="BA177" i="44"/>
  <c r="BI177" i="44"/>
  <c r="BQ177" i="44"/>
  <c r="H184" i="44"/>
  <c r="P184" i="44"/>
  <c r="X184" i="44"/>
  <c r="AF184" i="44"/>
  <c r="AN184" i="44"/>
  <c r="AV184" i="44"/>
  <c r="BD184" i="44"/>
  <c r="BL184" i="44"/>
  <c r="AS70" i="44"/>
  <c r="AF71" i="44"/>
  <c r="AQ16" i="44"/>
  <c r="AR19" i="44"/>
  <c r="Z23" i="44"/>
  <c r="AW25" i="44"/>
  <c r="AA27" i="44"/>
  <c r="BK32" i="44"/>
  <c r="AO34" i="44"/>
  <c r="L35" i="44"/>
  <c r="X36" i="44"/>
  <c r="E38" i="44"/>
  <c r="AC38" i="44"/>
  <c r="M40" i="44"/>
  <c r="AH42" i="44"/>
  <c r="AX42" i="44"/>
  <c r="BB45" i="44"/>
  <c r="AM46" i="44"/>
  <c r="K47" i="44"/>
  <c r="AA47" i="44"/>
  <c r="AQ47" i="44"/>
  <c r="BG47" i="44"/>
  <c r="K49" i="44"/>
  <c r="AR50" i="44"/>
  <c r="BH50" i="44"/>
  <c r="H51" i="44"/>
  <c r="X51" i="44"/>
  <c r="AN51" i="44"/>
  <c r="BD51" i="44"/>
  <c r="BP52" i="44"/>
  <c r="BL53" i="44"/>
  <c r="BF54" i="44"/>
  <c r="N55" i="44"/>
  <c r="O57" i="44"/>
  <c r="AY58" i="44"/>
  <c r="AQ14" i="44"/>
  <c r="AT22" i="44"/>
  <c r="U31" i="44"/>
  <c r="BQ31" i="44"/>
  <c r="AV36" i="44"/>
  <c r="BE39" i="44"/>
  <c r="BJ43" i="44"/>
  <c r="BF44" i="44"/>
  <c r="BK46" i="44"/>
  <c r="AQ49" i="44"/>
  <c r="BO49" i="44"/>
  <c r="AV53" i="44"/>
  <c r="R54" i="44"/>
  <c r="V55" i="44"/>
  <c r="AU57" i="44"/>
  <c r="BK59" i="44"/>
  <c r="AS60" i="44"/>
  <c r="AA62" i="44"/>
  <c r="H18" i="44"/>
  <c r="AG26" i="44"/>
  <c r="AY29" i="44"/>
  <c r="AE32" i="44"/>
  <c r="Q39" i="44"/>
  <c r="V43" i="44"/>
  <c r="G46" i="44"/>
  <c r="AJ52" i="44"/>
  <c r="X53" i="44"/>
  <c r="BB55" i="44"/>
  <c r="AA58" i="44"/>
  <c r="O63" i="44"/>
  <c r="AC65" i="44"/>
  <c r="A44" i="44"/>
  <c r="K16" i="44"/>
  <c r="AN18" i="44"/>
  <c r="AH23" i="44"/>
  <c r="Q25" i="44"/>
  <c r="BE25" i="44"/>
  <c r="K27" i="44"/>
  <c r="AI27" i="44"/>
  <c r="Y30" i="44"/>
  <c r="AA33" i="44"/>
  <c r="AW34" i="44"/>
  <c r="AJ37" i="44"/>
  <c r="E40" i="44"/>
  <c r="U40" i="44"/>
  <c r="AO41" i="44"/>
  <c r="Z42" i="44"/>
  <c r="AP42" i="44"/>
  <c r="F43" i="44"/>
  <c r="AT45" i="44"/>
  <c r="BJ45" i="44"/>
  <c r="AU46" i="44"/>
  <c r="AY47" i="44"/>
  <c r="D50" i="44"/>
  <c r="T50" i="44"/>
  <c r="AZ50" i="44"/>
  <c r="BL51" i="44"/>
  <c r="H53" i="44"/>
  <c r="AH54" i="44"/>
  <c r="AX54" i="44"/>
  <c r="T56" i="44"/>
  <c r="AJ56" i="44"/>
  <c r="AZ56" i="44"/>
  <c r="BK57" i="44"/>
  <c r="K58" i="44"/>
  <c r="AQ58" i="44"/>
  <c r="AM59" i="44"/>
  <c r="U60" i="44"/>
  <c r="BQ60" i="44"/>
  <c r="O61" i="44"/>
  <c r="BC61" i="44"/>
  <c r="AE63" i="44"/>
  <c r="AU63" i="44"/>
  <c r="BK63" i="44"/>
  <c r="Y64" i="44"/>
  <c r="BM64" i="44"/>
  <c r="M65" i="44"/>
  <c r="AS65" i="44"/>
  <c r="BI65" i="44"/>
  <c r="U67" i="44"/>
  <c r="AS67" i="44"/>
  <c r="BA70" i="44"/>
  <c r="O73" i="44"/>
  <c r="M75" i="44"/>
  <c r="AC75" i="44"/>
  <c r="BH77" i="44"/>
  <c r="AF78" i="44"/>
  <c r="AC7" i="44"/>
  <c r="AB19" i="44"/>
  <c r="BB24" i="44"/>
  <c r="AO26" i="44"/>
  <c r="BE26" i="44"/>
  <c r="K29" i="44"/>
  <c r="AI29" i="44"/>
  <c r="AM32" i="44"/>
  <c r="BC32" i="44"/>
  <c r="T37" i="44"/>
  <c r="BH37" i="44"/>
  <c r="BA38" i="44"/>
  <c r="BI40" i="44"/>
  <c r="BM41" i="44"/>
  <c r="AT43" i="44"/>
  <c r="N45" i="44"/>
  <c r="AD45" i="44"/>
  <c r="AE46" i="44"/>
  <c r="S47" i="44"/>
  <c r="AI47" i="44"/>
  <c r="BO47" i="44"/>
  <c r="BG49" i="44"/>
  <c r="AJ50" i="44"/>
  <c r="BP50" i="44"/>
  <c r="P51" i="44"/>
  <c r="AF51" i="44"/>
  <c r="AV51" i="44"/>
  <c r="T52" i="44"/>
  <c r="D56" i="44"/>
  <c r="G57" i="44"/>
  <c r="W57" i="44"/>
  <c r="BG58" i="44"/>
  <c r="G59" i="44"/>
  <c r="AE61" i="44"/>
  <c r="AQ62" i="44"/>
  <c r="G63" i="44"/>
  <c r="AO64" i="44"/>
  <c r="I66" i="44"/>
  <c r="Y66" i="44"/>
  <c r="BQ14" i="44"/>
  <c r="AW20" i="44"/>
  <c r="AQ25" i="44"/>
  <c r="AY26" i="44"/>
  <c r="AC47" i="44"/>
  <c r="AZ23" i="44"/>
  <c r="W38" i="44"/>
  <c r="AY41" i="44"/>
  <c r="AW46" i="44"/>
  <c r="AK49" i="44"/>
  <c r="C53" i="46"/>
  <c r="C53" i="44" s="1"/>
  <c r="C97" i="46"/>
  <c r="C97" i="44" s="1"/>
  <c r="L9" i="44"/>
  <c r="AU12" i="44"/>
  <c r="AR15" i="44"/>
  <c r="BG16" i="44"/>
  <c r="E18" i="44"/>
  <c r="AC18" i="44"/>
  <c r="BD18" i="44"/>
  <c r="AG19" i="44"/>
  <c r="BP19" i="44"/>
  <c r="V20" i="44"/>
  <c r="H21" i="44"/>
  <c r="U22" i="44"/>
  <c r="V25" i="44"/>
  <c r="AT25" i="44"/>
  <c r="F26" i="44"/>
  <c r="BD27" i="44"/>
  <c r="AF29" i="44"/>
  <c r="AV29" i="44"/>
  <c r="BL29" i="44"/>
  <c r="N30" i="44"/>
  <c r="AD30" i="44"/>
  <c r="AM31" i="44"/>
  <c r="BN36" i="44"/>
  <c r="AH51" i="44"/>
  <c r="BN53" i="44"/>
  <c r="BP54" i="44"/>
  <c r="M58" i="44"/>
  <c r="O65" i="44"/>
  <c r="BO66" i="44"/>
  <c r="O67" i="44"/>
  <c r="I68" i="44"/>
  <c r="BI69" i="44"/>
  <c r="AE75" i="44"/>
  <c r="S83" i="44"/>
  <c r="AU84" i="44"/>
  <c r="AO87" i="44"/>
  <c r="U88" i="44"/>
  <c r="BI88" i="44"/>
  <c r="O91" i="44"/>
  <c r="BK91" i="44"/>
  <c r="Q92" i="44"/>
  <c r="D93" i="44"/>
  <c r="AU101" i="44"/>
  <c r="BN102" i="44"/>
  <c r="AU105" i="44"/>
  <c r="BK111" i="44"/>
  <c r="R112" i="44"/>
  <c r="J113" i="44"/>
  <c r="T116" i="44"/>
  <c r="D118" i="44"/>
  <c r="BH118" i="44"/>
  <c r="AK119" i="44"/>
  <c r="AO120" i="44"/>
  <c r="AQ121" i="44"/>
  <c r="AA123" i="44"/>
  <c r="AH128" i="44"/>
  <c r="AD129" i="44"/>
  <c r="AU132" i="44"/>
  <c r="BM135" i="44"/>
  <c r="AV137" i="44"/>
  <c r="AV139" i="44"/>
  <c r="T140" i="44"/>
  <c r="S64" i="46"/>
  <c r="S64" i="44"/>
  <c r="AY66" i="46"/>
  <c r="AY66" i="44"/>
  <c r="BK67" i="46"/>
  <c r="BK67" i="44"/>
  <c r="BQ69" i="46"/>
  <c r="BQ69" i="44"/>
  <c r="W70" i="46"/>
  <c r="W70" i="44"/>
  <c r="AD77" i="46"/>
  <c r="AD77" i="44"/>
  <c r="AT79" i="46"/>
  <c r="AT79" i="44"/>
  <c r="R80" i="46"/>
  <c r="R80" i="44"/>
  <c r="AP80" i="46"/>
  <c r="AP80" i="44"/>
  <c r="BQ81" i="46"/>
  <c r="BQ81" i="44"/>
  <c r="AQ83" i="46"/>
  <c r="AQ83" i="44"/>
  <c r="Z85" i="46"/>
  <c r="Z85" i="44"/>
  <c r="BE87" i="46"/>
  <c r="BE87" i="44"/>
  <c r="BE92" i="46"/>
  <c r="BE92" i="44"/>
  <c r="P94" i="46"/>
  <c r="P94" i="44"/>
  <c r="AV94" i="46"/>
  <c r="AV94" i="44"/>
  <c r="P97" i="46"/>
  <c r="P97" i="44"/>
  <c r="AL99" i="46"/>
  <c r="AL99" i="44"/>
  <c r="T100" i="46"/>
  <c r="T100" i="44"/>
  <c r="BP100" i="46"/>
  <c r="BP100" i="44"/>
  <c r="O101" i="46"/>
  <c r="O101" i="44"/>
  <c r="R102" i="46"/>
  <c r="R102" i="44"/>
  <c r="AX102" i="46"/>
  <c r="AX102" i="44"/>
  <c r="F103" i="46"/>
  <c r="F103" i="44"/>
  <c r="BJ103" i="46"/>
  <c r="BJ103" i="44"/>
  <c r="T104" i="46"/>
  <c r="T104" i="44"/>
  <c r="BH104" i="46"/>
  <c r="BH104" i="44"/>
  <c r="O105" i="46"/>
  <c r="O105" i="44"/>
  <c r="BC105" i="46"/>
  <c r="BC105" i="44"/>
  <c r="AM107" i="46"/>
  <c r="AM107" i="44"/>
  <c r="BC109" i="46"/>
  <c r="BC109" i="44"/>
  <c r="K110" i="46"/>
  <c r="K110" i="44"/>
  <c r="F114" i="46"/>
  <c r="F114" i="44"/>
  <c r="BB114" i="46"/>
  <c r="BB114" i="44"/>
  <c r="AF115" i="46"/>
  <c r="AF115" i="44"/>
  <c r="BL115" i="46"/>
  <c r="BL115" i="44"/>
  <c r="AB116" i="46"/>
  <c r="AB116" i="44"/>
  <c r="BP118" i="46"/>
  <c r="BP118" i="44"/>
  <c r="M119" i="46"/>
  <c r="M119" i="44"/>
  <c r="U119" i="46"/>
  <c r="U119" i="44"/>
  <c r="BI119" i="46"/>
  <c r="BI119" i="44"/>
  <c r="BQ119" i="46"/>
  <c r="BQ119" i="44"/>
  <c r="BE120" i="46"/>
  <c r="BE120" i="44"/>
  <c r="AI121" i="46"/>
  <c r="AI121" i="44"/>
  <c r="G122" i="46"/>
  <c r="G122" i="44"/>
  <c r="AU122" i="46"/>
  <c r="AU122" i="44"/>
  <c r="AY123" i="46"/>
  <c r="AY123" i="44"/>
  <c r="BO123" i="46"/>
  <c r="BO123" i="44"/>
  <c r="BE125" i="46"/>
  <c r="BE125" i="44"/>
  <c r="BM125" i="46"/>
  <c r="BM125" i="44"/>
  <c r="AA126" i="46"/>
  <c r="AA126" i="44"/>
  <c r="G127" i="46"/>
  <c r="G127" i="44"/>
  <c r="AM127" i="46"/>
  <c r="AM127" i="44"/>
  <c r="J128" i="46"/>
  <c r="J128" i="44"/>
  <c r="BF128" i="46"/>
  <c r="BF128" i="44"/>
  <c r="V129" i="46"/>
  <c r="V129" i="44"/>
  <c r="BB129" i="46"/>
  <c r="BB129" i="44"/>
  <c r="I130" i="46"/>
  <c r="I130" i="44"/>
  <c r="AW130" i="46"/>
  <c r="AW130" i="44"/>
  <c r="BM130" i="46"/>
  <c r="BM130" i="44"/>
  <c r="AM132" i="46"/>
  <c r="AM132" i="44"/>
  <c r="AA133" i="46"/>
  <c r="AA133" i="44"/>
  <c r="BG133" i="46"/>
  <c r="BG133" i="44"/>
  <c r="Q135" i="46"/>
  <c r="Q135" i="44"/>
  <c r="BE135" i="46"/>
  <c r="BE135" i="44"/>
  <c r="AJ136" i="46"/>
  <c r="AJ136" i="44"/>
  <c r="AR136" i="46"/>
  <c r="AR136" i="44"/>
  <c r="H137" i="46"/>
  <c r="H137" i="44"/>
  <c r="BL137" i="46"/>
  <c r="BL137" i="44"/>
  <c r="P139" i="46"/>
  <c r="P139" i="44"/>
  <c r="X139" i="46"/>
  <c r="X139" i="44"/>
  <c r="D140" i="46"/>
  <c r="D140" i="44"/>
  <c r="AR140" i="46"/>
  <c r="AR140" i="44"/>
  <c r="BH140" i="46"/>
  <c r="BH140" i="44"/>
  <c r="G141" i="46"/>
  <c r="G141" i="44"/>
  <c r="O141" i="46"/>
  <c r="O141" i="44"/>
  <c r="W141" i="46"/>
  <c r="W141" i="44"/>
  <c r="AE141" i="46"/>
  <c r="AE141" i="44"/>
  <c r="AM141" i="46"/>
  <c r="AM141" i="44"/>
  <c r="AU141" i="46"/>
  <c r="AU141" i="44"/>
  <c r="BC141" i="46"/>
  <c r="BC141" i="44"/>
  <c r="BK141" i="46"/>
  <c r="BK141" i="44"/>
  <c r="K142" i="46"/>
  <c r="K142" i="44"/>
  <c r="AY142" i="46"/>
  <c r="AY142" i="44"/>
  <c r="BG142" i="46"/>
  <c r="BG142" i="44"/>
  <c r="R144" i="46"/>
  <c r="R144" i="44"/>
  <c r="BN144" i="46"/>
  <c r="BN144" i="44"/>
  <c r="AB147" i="46"/>
  <c r="AB147" i="44"/>
  <c r="AV148" i="46"/>
  <c r="AV148" i="44"/>
  <c r="AB149" i="46"/>
  <c r="AB149" i="44"/>
  <c r="AJ149" i="46"/>
  <c r="AJ149" i="44"/>
  <c r="AK62" i="46"/>
  <c r="AK62" i="44"/>
  <c r="AU65" i="46"/>
  <c r="AU65" i="44"/>
  <c r="AT72" i="46"/>
  <c r="AT72" i="44"/>
  <c r="BB72" i="46"/>
  <c r="BB72" i="44"/>
  <c r="AK74" i="46"/>
  <c r="AK74" i="44"/>
  <c r="W75" i="46"/>
  <c r="W75" i="44"/>
  <c r="K76" i="46"/>
  <c r="K76" i="44"/>
  <c r="F77" i="46"/>
  <c r="F77" i="44"/>
  <c r="W84" i="46"/>
  <c r="W84" i="44"/>
  <c r="BC84" i="46"/>
  <c r="BC84" i="44"/>
  <c r="D90" i="46"/>
  <c r="D90" i="44"/>
  <c r="G91" i="46"/>
  <c r="G91" i="44"/>
  <c r="A51" i="44"/>
  <c r="A57" i="44"/>
  <c r="A80" i="44"/>
  <c r="AQ13" i="44"/>
  <c r="X14" i="44"/>
  <c r="BD14" i="44"/>
  <c r="Q15" i="44"/>
  <c r="AA25" i="44"/>
  <c r="AK29" i="44"/>
  <c r="W31" i="44"/>
  <c r="AU38" i="44"/>
  <c r="K39" i="44"/>
  <c r="AU40" i="44"/>
  <c r="AQ41" i="44"/>
  <c r="U47" i="44"/>
  <c r="AD50" i="44"/>
  <c r="D54" i="44"/>
  <c r="AR54" i="44"/>
  <c r="I59" i="44"/>
  <c r="AO59" i="44"/>
  <c r="BM59" i="44"/>
  <c r="AO61" i="44"/>
  <c r="AA66" i="44"/>
  <c r="AG68" i="44"/>
  <c r="BJ72" i="44"/>
  <c r="I73" i="44"/>
  <c r="AG73" i="44"/>
  <c r="AU75" i="44"/>
  <c r="K83" i="44"/>
  <c r="BF85" i="44"/>
  <c r="AB90" i="44"/>
  <c r="AZ95" i="44"/>
  <c r="AT96" i="44"/>
  <c r="AJ100" i="44"/>
  <c r="G101" i="44"/>
  <c r="AP102" i="44"/>
  <c r="AB104" i="44"/>
  <c r="AM105" i="44"/>
  <c r="AA108" i="44"/>
  <c r="O109" i="44"/>
  <c r="AM109" i="44"/>
  <c r="X115" i="44"/>
  <c r="L116" i="44"/>
  <c r="A18" i="44"/>
  <c r="AJ23" i="44"/>
  <c r="AY30" i="44"/>
  <c r="AA39" i="44"/>
  <c r="L42" i="44"/>
  <c r="BE46" i="44"/>
  <c r="AT52" i="44"/>
  <c r="AH53" i="44"/>
  <c r="BA62" i="44"/>
  <c r="U69" i="44"/>
  <c r="BA69" i="44"/>
  <c r="N72" i="44"/>
  <c r="BE82" i="44"/>
  <c r="AM84" i="44"/>
  <c r="BK84" i="44"/>
  <c r="AH85" i="44"/>
  <c r="F86" i="44"/>
  <c r="AT86" i="44"/>
  <c r="AG89" i="44"/>
  <c r="BJ37" i="44"/>
  <c r="L44" i="44"/>
  <c r="BQ47" i="44"/>
  <c r="BQ49" i="44"/>
  <c r="AY55" i="46"/>
  <c r="AY55" i="44"/>
  <c r="T23" i="44"/>
  <c r="BJ35" i="44"/>
  <c r="BF53" i="44"/>
  <c r="A27" i="44"/>
  <c r="A87" i="44"/>
  <c r="A104" i="44"/>
  <c r="C25" i="46"/>
  <c r="C25" i="44" s="1"/>
  <c r="BQ10" i="44"/>
  <c r="E13" i="44"/>
  <c r="BL14" i="44"/>
  <c r="AE15" i="44"/>
  <c r="BK15" i="44"/>
  <c r="S17" i="44"/>
  <c r="AS18" i="44"/>
  <c r="Q19" i="44"/>
  <c r="BE19" i="44"/>
  <c r="Q20" i="44"/>
  <c r="AM20" i="44"/>
  <c r="AK22" i="44"/>
  <c r="BJ22" i="44"/>
  <c r="E24" i="44"/>
  <c r="AY24" i="44"/>
  <c r="H25" i="44"/>
  <c r="AL25" i="44"/>
  <c r="BJ25" i="44"/>
  <c r="AF26" i="44"/>
  <c r="AV26" i="44"/>
  <c r="R27" i="44"/>
  <c r="AP27" i="44"/>
  <c r="AZ28" i="44"/>
  <c r="X29" i="44"/>
  <c r="H30" i="44"/>
  <c r="X30" i="44"/>
  <c r="AL30" i="44"/>
  <c r="J31" i="44"/>
  <c r="AX31" i="44"/>
  <c r="D32" i="44"/>
  <c r="AB32" i="44"/>
  <c r="BL33" i="44"/>
  <c r="AY39" i="44"/>
  <c r="BO41" i="44"/>
  <c r="AJ54" i="44"/>
  <c r="BE61" i="44"/>
  <c r="AI64" i="44"/>
  <c r="AS69" i="44"/>
  <c r="AU70" i="44"/>
  <c r="BF71" i="44"/>
  <c r="Z78" i="44"/>
  <c r="M81" i="44"/>
  <c r="Y89" i="44"/>
  <c r="AW89" i="44"/>
  <c r="AU91" i="44"/>
  <c r="Z98" i="44"/>
  <c r="AZ100" i="44"/>
  <c r="AR104" i="44"/>
  <c r="BK105" i="44"/>
  <c r="AA106" i="44"/>
  <c r="AY106" i="44"/>
  <c r="G107" i="44"/>
  <c r="AQ110" i="44"/>
  <c r="AD114" i="44"/>
  <c r="AN115" i="44"/>
  <c r="AJ116" i="44"/>
  <c r="AV117" i="44"/>
  <c r="I120" i="44"/>
  <c r="K123" i="44"/>
  <c r="E124" i="44"/>
  <c r="AK124" i="44"/>
  <c r="AO125" i="44"/>
  <c r="AI126" i="44"/>
  <c r="AX128" i="44"/>
  <c r="N129" i="44"/>
  <c r="AG130" i="44"/>
  <c r="O132" i="44"/>
  <c r="AK55" i="46"/>
  <c r="AK55" i="44"/>
  <c r="H150" i="44"/>
  <c r="P150" i="44"/>
  <c r="X150" i="44"/>
  <c r="AF150" i="44"/>
  <c r="AN150" i="44"/>
  <c r="AV150" i="44"/>
  <c r="BD150" i="44"/>
  <c r="BL150" i="44"/>
  <c r="AQ151" i="44"/>
  <c r="O152" i="44"/>
  <c r="W153" i="44"/>
  <c r="BG154" i="44"/>
  <c r="AR157" i="44"/>
  <c r="AV163" i="44"/>
  <c r="D164" i="44"/>
  <c r="L164" i="44"/>
  <c r="T164" i="44"/>
  <c r="AB164" i="44"/>
  <c r="AJ164" i="44"/>
  <c r="AR164" i="44"/>
  <c r="AZ164" i="44"/>
  <c r="BH164" i="44"/>
  <c r="BP164" i="44"/>
  <c r="U165" i="44"/>
  <c r="BI165" i="44"/>
  <c r="BG151" i="46"/>
  <c r="BG151" i="44"/>
  <c r="AM152" i="46"/>
  <c r="AM152" i="44"/>
  <c r="BC153" i="46"/>
  <c r="BC153" i="44"/>
  <c r="AQ154" i="46"/>
  <c r="AQ154" i="44"/>
  <c r="AJ157" i="46"/>
  <c r="AJ157" i="44"/>
  <c r="BB160" i="46"/>
  <c r="BB160" i="44"/>
  <c r="AR162" i="46"/>
  <c r="AR162" i="44"/>
  <c r="P163" i="46"/>
  <c r="P163" i="44"/>
  <c r="BD163" i="46"/>
  <c r="BD163" i="44"/>
  <c r="AK165" i="46"/>
  <c r="AK165" i="44"/>
  <c r="T67" i="46"/>
  <c r="T67" i="44"/>
  <c r="AT68" i="46"/>
  <c r="AT68" i="44"/>
  <c r="Z69" i="46"/>
  <c r="Z69" i="44"/>
  <c r="T70" i="46"/>
  <c r="T70" i="44"/>
  <c r="AR70" i="46"/>
  <c r="AR70" i="44"/>
  <c r="O71" i="46"/>
  <c r="O71" i="44"/>
  <c r="AI72" i="46"/>
  <c r="AI72" i="44"/>
  <c r="BO72" i="46"/>
  <c r="BO72" i="44"/>
  <c r="N73" i="46"/>
  <c r="N73" i="44"/>
  <c r="AL73" i="46"/>
  <c r="AL73" i="44"/>
  <c r="BJ73" i="46"/>
  <c r="BJ73" i="44"/>
  <c r="AX74" i="46"/>
  <c r="AX74" i="44"/>
  <c r="BN74" i="46"/>
  <c r="BN74" i="44"/>
  <c r="AV76" i="46"/>
  <c r="AV76" i="44"/>
  <c r="AY77" i="46"/>
  <c r="AY77" i="44"/>
  <c r="S79" i="46"/>
  <c r="S79" i="44"/>
  <c r="AM80" i="46"/>
  <c r="AM80" i="44"/>
  <c r="BK80" i="46"/>
  <c r="BK80" i="44"/>
  <c r="J81" i="46"/>
  <c r="J81" i="44"/>
  <c r="BB82" i="46"/>
  <c r="BB82" i="44"/>
  <c r="AR84" i="46"/>
  <c r="AR84" i="44"/>
  <c r="V89" i="46"/>
  <c r="V89" i="44"/>
  <c r="Y90" i="46"/>
  <c r="Y90" i="44"/>
  <c r="AJ91" i="46"/>
  <c r="AJ91" i="44"/>
  <c r="AW169" i="44"/>
  <c r="BD171" i="44"/>
  <c r="T172" i="44"/>
  <c r="AU173" i="44"/>
  <c r="AD24" i="46"/>
  <c r="AD24" i="44"/>
  <c r="Q26" i="46"/>
  <c r="Q26" i="44"/>
  <c r="AE28" i="46"/>
  <c r="AE28" i="44"/>
  <c r="S29" i="46"/>
  <c r="S29" i="44"/>
  <c r="AO30" i="46"/>
  <c r="AO30" i="44"/>
  <c r="W32" i="46"/>
  <c r="W32" i="44"/>
  <c r="S33" i="46"/>
  <c r="S33" i="44"/>
  <c r="AY33" i="46"/>
  <c r="AY33" i="44"/>
  <c r="BO33" i="46"/>
  <c r="BO33" i="44"/>
  <c r="BH35" i="46"/>
  <c r="BH35" i="44"/>
  <c r="AF36" i="46"/>
  <c r="AF36" i="44"/>
  <c r="BD36" i="46"/>
  <c r="BD36" i="44"/>
  <c r="BI38" i="46"/>
  <c r="BI38" i="44"/>
  <c r="AW39" i="46"/>
  <c r="AW39" i="44"/>
  <c r="AK40" i="46"/>
  <c r="AK40" i="44"/>
  <c r="BQ40" i="46"/>
  <c r="BQ40" i="44"/>
  <c r="I41" i="46"/>
  <c r="I41" i="44"/>
  <c r="Q41" i="46"/>
  <c r="Q41" i="44"/>
  <c r="S14" i="46"/>
  <c r="S14" i="44"/>
  <c r="G15" i="46"/>
  <c r="G15" i="44"/>
  <c r="BO16" i="46"/>
  <c r="BO16" i="44"/>
  <c r="AB17" i="46"/>
  <c r="AB17" i="44"/>
  <c r="BP17" i="46"/>
  <c r="BP17" i="44"/>
  <c r="AE20" i="46"/>
  <c r="AE20" i="44"/>
  <c r="N24" i="46"/>
  <c r="N24" i="44"/>
  <c r="BM25" i="46"/>
  <c r="BM25" i="44"/>
  <c r="BG27" i="46"/>
  <c r="BG27" i="44"/>
  <c r="AU28" i="46"/>
  <c r="AU28" i="44"/>
  <c r="E31" i="46"/>
  <c r="E31" i="44"/>
  <c r="G32" i="46"/>
  <c r="G32" i="44"/>
  <c r="AI33" i="46"/>
  <c r="AI33" i="44"/>
  <c r="Q34" i="46"/>
  <c r="Q34" i="44"/>
  <c r="H36" i="46"/>
  <c r="H36" i="44"/>
  <c r="P36" i="46"/>
  <c r="P36" i="44"/>
  <c r="D37" i="46"/>
  <c r="D37" i="44"/>
  <c r="AR37" i="46"/>
  <c r="AR37" i="44"/>
  <c r="AS38" i="46"/>
  <c r="AS38" i="44"/>
  <c r="I39" i="46"/>
  <c r="I39" i="44"/>
  <c r="AG39" i="46"/>
  <c r="AG39" i="44"/>
  <c r="A17" i="44"/>
  <c r="A33" i="44"/>
  <c r="C48" i="46"/>
  <c r="C48" i="44" s="1"/>
  <c r="BA7" i="44"/>
  <c r="AV9" i="44"/>
  <c r="X11" i="44"/>
  <c r="S16" i="44"/>
  <c r="T17" i="44"/>
  <c r="AR17" i="44"/>
  <c r="AA18" i="44"/>
  <c r="M22" i="44"/>
  <c r="AD22" i="44"/>
  <c r="J23" i="44"/>
  <c r="F24" i="44"/>
  <c r="AT24" i="44"/>
  <c r="BJ24" i="44"/>
  <c r="AY27" i="44"/>
  <c r="G28" i="44"/>
  <c r="W28" i="44"/>
  <c r="L31" i="44"/>
  <c r="AB31" i="44"/>
  <c r="AS31" i="44"/>
  <c r="BL31" i="44"/>
  <c r="N32" i="44"/>
  <c r="AD32" i="44"/>
  <c r="AH33" i="44"/>
  <c r="Y34" i="44"/>
  <c r="AR34" i="44"/>
  <c r="BE34" i="44"/>
  <c r="G35" i="44"/>
  <c r="T35" i="44"/>
  <c r="AJ35" i="44"/>
  <c r="BP35" i="44"/>
  <c r="W36" i="44"/>
  <c r="AM36" i="44"/>
  <c r="AB37" i="44"/>
  <c r="BK37" i="44"/>
  <c r="M38" i="44"/>
  <c r="AR38" i="44"/>
  <c r="P40" i="44"/>
  <c r="BE41" i="44"/>
  <c r="M43" i="44"/>
  <c r="AS43" i="44"/>
  <c r="BI54" i="44"/>
  <c r="AW55" i="44"/>
  <c r="G56" i="44"/>
  <c r="W17" i="44"/>
  <c r="BC17" i="44"/>
  <c r="O19" i="44"/>
  <c r="V21" i="44"/>
  <c r="Q22" i="44"/>
  <c r="AU19" i="46"/>
  <c r="AU19" i="44"/>
  <c r="BI23" i="46"/>
  <c r="BI23" i="44"/>
  <c r="BM24" i="46"/>
  <c r="BM24" i="44"/>
  <c r="AR25" i="46"/>
  <c r="AR25" i="44"/>
  <c r="AL27" i="46"/>
  <c r="AL27" i="44"/>
  <c r="AB30" i="46"/>
  <c r="AB30" i="44"/>
  <c r="AR30" i="46"/>
  <c r="AR30" i="44"/>
  <c r="BF32" i="46"/>
  <c r="BF32" i="44"/>
  <c r="F33" i="46"/>
  <c r="F33" i="44"/>
  <c r="V33" i="46"/>
  <c r="V33" i="44"/>
  <c r="AL33" i="46"/>
  <c r="AL33" i="44"/>
  <c r="AE35" i="46"/>
  <c r="AE35" i="44"/>
  <c r="AM35" i="46"/>
  <c r="AM35" i="44"/>
  <c r="BG36" i="46"/>
  <c r="BG36" i="44"/>
  <c r="G37" i="46"/>
  <c r="G37" i="44"/>
  <c r="X38" i="46"/>
  <c r="X38" i="44"/>
  <c r="X40" i="46"/>
  <c r="X40" i="44"/>
  <c r="BD40" i="46"/>
  <c r="BD40" i="44"/>
  <c r="BH41" i="46"/>
  <c r="BH41" i="44"/>
  <c r="BI42" i="46"/>
  <c r="BI42" i="44"/>
  <c r="BQ44" i="46"/>
  <c r="BQ44" i="44"/>
  <c r="AL47" i="46"/>
  <c r="AL47" i="44"/>
  <c r="AT47" i="46"/>
  <c r="AT47" i="44"/>
  <c r="F49" i="46"/>
  <c r="F49" i="44"/>
  <c r="N49" i="46"/>
  <c r="N49" i="44"/>
  <c r="AD49" i="46"/>
  <c r="AD49" i="44"/>
  <c r="A48" i="27"/>
  <c r="C50" i="46"/>
  <c r="C50" i="44" s="1"/>
  <c r="W50" i="46"/>
  <c r="W50" i="44"/>
  <c r="AU50" i="46"/>
  <c r="AU50" i="44"/>
  <c r="BK50" i="46"/>
  <c r="BK50" i="44"/>
  <c r="K51" i="46"/>
  <c r="K51" i="44"/>
  <c r="AI51" i="46"/>
  <c r="AI51" i="44"/>
  <c r="AY51" i="46"/>
  <c r="AY51" i="44"/>
  <c r="BO51" i="46"/>
  <c r="BO51" i="44"/>
  <c r="W52" i="46"/>
  <c r="W52" i="44"/>
  <c r="AE52" i="46"/>
  <c r="AE52" i="44"/>
  <c r="BK52" i="46"/>
  <c r="BK52" i="44"/>
  <c r="K53" i="46"/>
  <c r="K53" i="44"/>
  <c r="AA53" i="46"/>
  <c r="AA53" i="44"/>
  <c r="AI53" i="46"/>
  <c r="AI53" i="44"/>
  <c r="BO53" i="46"/>
  <c r="BO53" i="44"/>
  <c r="M54" i="46"/>
  <c r="M54" i="44"/>
  <c r="I55" i="46"/>
  <c r="I55" i="44"/>
  <c r="Q55" i="46"/>
  <c r="Q55" i="44"/>
  <c r="R57" i="46"/>
  <c r="R57" i="44"/>
  <c r="AP57" i="46"/>
  <c r="AP57" i="44"/>
  <c r="N58" i="46"/>
  <c r="N58" i="44"/>
  <c r="AL58" i="46"/>
  <c r="AL58" i="44"/>
  <c r="AT58" i="46"/>
  <c r="AT58" i="44"/>
  <c r="A57" i="27"/>
  <c r="C59" i="46"/>
  <c r="C59" i="44" s="1"/>
  <c r="J59" i="46"/>
  <c r="J59" i="44"/>
  <c r="Z59" i="46"/>
  <c r="Z59" i="44"/>
  <c r="AT62" i="46"/>
  <c r="AT62" i="44"/>
  <c r="J63" i="46"/>
  <c r="J63" i="44"/>
  <c r="AO7" i="46"/>
  <c r="AO7" i="44"/>
  <c r="BE11" i="46"/>
  <c r="BE11" i="44"/>
  <c r="AL12" i="46"/>
  <c r="AL12" i="44"/>
  <c r="BO15" i="46"/>
  <c r="BO15" i="44"/>
  <c r="AM16" i="46"/>
  <c r="AM16" i="44"/>
  <c r="BD11" i="44"/>
  <c r="I13" i="44"/>
  <c r="AI18" i="44"/>
  <c r="AO22" i="44"/>
  <c r="BK12" i="46"/>
  <c r="BK12" i="44"/>
  <c r="AV14" i="46"/>
  <c r="AV14" i="44"/>
  <c r="AJ15" i="46"/>
  <c r="AJ15" i="44"/>
  <c r="AW17" i="46"/>
  <c r="AW17" i="44"/>
  <c r="U18" i="46"/>
  <c r="U18" i="44"/>
  <c r="AK18" i="46"/>
  <c r="AK18" i="44"/>
  <c r="BQ18" i="46"/>
  <c r="BQ18" i="44"/>
  <c r="Y19" i="46"/>
  <c r="Y19" i="44"/>
  <c r="P21" i="46"/>
  <c r="P21" i="44"/>
  <c r="AF9" i="46"/>
  <c r="AF9" i="44"/>
  <c r="AI10" i="44"/>
  <c r="AK12" i="44"/>
  <c r="C15" i="46"/>
  <c r="C15" i="44" s="1"/>
  <c r="AS12" i="44"/>
  <c r="AI17" i="44"/>
  <c r="C23" i="46"/>
  <c r="C23" i="44" s="1"/>
  <c r="D7" i="44"/>
  <c r="BN8" i="44"/>
  <c r="BA10" i="44"/>
  <c r="BI11" i="44"/>
  <c r="AT16" i="44"/>
  <c r="L17" i="44"/>
  <c r="AJ17" i="44"/>
  <c r="S18" i="44"/>
  <c r="D19" i="44"/>
  <c r="AE19" i="44"/>
  <c r="BH19" i="44"/>
  <c r="AL21" i="44"/>
  <c r="BN21" i="44"/>
  <c r="V22" i="44"/>
  <c r="AP23" i="44"/>
  <c r="BN23" i="44"/>
  <c r="AK24" i="44"/>
  <c r="BE24" i="44"/>
  <c r="I25" i="44"/>
  <c r="BH25" i="44"/>
  <c r="R28" i="44"/>
  <c r="BC28" i="44"/>
  <c r="AA29" i="44"/>
  <c r="AP29" i="44"/>
  <c r="H31" i="44"/>
  <c r="AN31" i="44"/>
  <c r="BA31" i="44"/>
  <c r="Z32" i="44"/>
  <c r="K33" i="44"/>
  <c r="AD33" i="44"/>
  <c r="BN33" i="44"/>
  <c r="T34" i="44"/>
  <c r="BP34" i="44"/>
  <c r="AB35" i="44"/>
  <c r="AI36" i="44"/>
  <c r="AU36" i="44"/>
  <c r="BK36" i="44"/>
  <c r="L37" i="44"/>
  <c r="W37" i="44"/>
  <c r="AM37" i="44"/>
  <c r="AN38" i="44"/>
  <c r="AZ38" i="44"/>
  <c r="P39" i="44"/>
  <c r="AB39" i="44"/>
  <c r="AS40" i="44"/>
  <c r="Y41" i="44"/>
  <c r="AZ41" i="44"/>
  <c r="BP41" i="44"/>
  <c r="U43" i="44"/>
  <c r="AK45" i="44"/>
  <c r="Z49" i="44"/>
  <c r="AL49" i="44"/>
  <c r="BJ49" i="44"/>
  <c r="AQ53" i="44"/>
  <c r="BG53" i="44"/>
  <c r="U54" i="44"/>
  <c r="AS54" i="44"/>
  <c r="V58" i="44"/>
  <c r="AS22" i="46"/>
  <c r="AS22" i="44"/>
  <c r="AO23" i="46"/>
  <c r="AO23" i="44"/>
  <c r="BJ28" i="46"/>
  <c r="BJ28" i="44"/>
  <c r="AH29" i="46"/>
  <c r="AH29" i="44"/>
  <c r="T31" i="46"/>
  <c r="T31" i="44"/>
  <c r="BH31" i="46"/>
  <c r="BH31" i="44"/>
  <c r="AT32" i="46"/>
  <c r="AT32" i="44"/>
  <c r="X34" i="46"/>
  <c r="X34" i="44"/>
  <c r="AN34" i="46"/>
  <c r="AN34" i="44"/>
  <c r="AA37" i="46"/>
  <c r="AA37" i="44"/>
  <c r="BG37" i="46"/>
  <c r="BG37" i="44"/>
  <c r="AF39" i="46"/>
  <c r="AF39" i="44"/>
  <c r="AV39" i="46"/>
  <c r="AV39" i="44"/>
  <c r="BL39" i="46"/>
  <c r="BL39" i="44"/>
  <c r="AR40" i="46"/>
  <c r="AR40" i="44"/>
  <c r="X41" i="46"/>
  <c r="X41" i="44"/>
  <c r="BL41" i="46"/>
  <c r="BL41" i="44"/>
  <c r="BI43" i="46"/>
  <c r="BI43" i="44"/>
  <c r="I44" i="46"/>
  <c r="I44" i="44"/>
  <c r="Y44" i="46"/>
  <c r="Y44" i="44"/>
  <c r="U45" i="46"/>
  <c r="U45" i="44"/>
  <c r="N46" i="46"/>
  <c r="N46" i="44"/>
  <c r="AD46" i="46"/>
  <c r="AD46" i="44"/>
  <c r="AT46" i="46"/>
  <c r="AT46" i="44"/>
  <c r="J47" i="46"/>
  <c r="J47" i="44"/>
  <c r="R47" i="46"/>
  <c r="R47" i="44"/>
  <c r="AX47" i="46"/>
  <c r="AX47" i="44"/>
  <c r="S50" i="46"/>
  <c r="S50" i="44"/>
  <c r="W51" i="46"/>
  <c r="W51" i="44"/>
  <c r="BK51" i="46"/>
  <c r="BK51" i="44"/>
  <c r="AH63" i="46"/>
  <c r="AH63" i="44"/>
  <c r="T64" i="46"/>
  <c r="T64" i="44"/>
  <c r="AJ64" i="46"/>
  <c r="AJ64" i="44"/>
  <c r="H65" i="46"/>
  <c r="H65" i="44"/>
  <c r="X65" i="46"/>
  <c r="X65" i="44"/>
  <c r="L66" i="46"/>
  <c r="L66" i="44"/>
  <c r="AJ66" i="46"/>
  <c r="AJ66" i="44"/>
  <c r="AZ66" i="46"/>
  <c r="AZ66" i="44"/>
  <c r="BH66" i="46"/>
  <c r="BH66" i="44"/>
  <c r="P67" i="46"/>
  <c r="P67" i="44"/>
  <c r="X67" i="46"/>
  <c r="X67" i="44"/>
  <c r="AV67" i="46"/>
  <c r="AV67" i="44"/>
  <c r="BL67" i="46"/>
  <c r="BL67" i="44"/>
  <c r="J68" i="46"/>
  <c r="J68" i="44"/>
  <c r="Z68" i="46"/>
  <c r="Z68" i="44"/>
  <c r="AL69" i="46"/>
  <c r="AL69" i="44"/>
  <c r="P70" i="46"/>
  <c r="P70" i="44"/>
  <c r="BL70" i="46"/>
  <c r="BL70" i="44"/>
  <c r="AQ71" i="46"/>
  <c r="AQ71" i="44"/>
  <c r="BC72" i="46"/>
  <c r="BC72" i="44"/>
  <c r="BF73" i="46"/>
  <c r="BF73" i="44"/>
  <c r="BN73" i="46"/>
  <c r="BN73" i="44"/>
  <c r="V74" i="46"/>
  <c r="V74" i="44"/>
  <c r="AL74" i="46"/>
  <c r="AL74" i="44"/>
  <c r="BB74" i="46"/>
  <c r="BB74" i="44"/>
  <c r="X75" i="46"/>
  <c r="X75" i="44"/>
  <c r="AN75" i="46"/>
  <c r="AN75" i="44"/>
  <c r="BL75" i="46"/>
  <c r="BL75" i="44"/>
  <c r="D76" i="46"/>
  <c r="D76" i="44"/>
  <c r="AB76" i="46"/>
  <c r="AB76" i="44"/>
  <c r="AZ76" i="46"/>
  <c r="AZ76" i="44"/>
  <c r="W77" i="46"/>
  <c r="W77" i="44"/>
  <c r="K78" i="46"/>
  <c r="K78" i="44"/>
  <c r="AY78" i="46"/>
  <c r="AY78" i="44"/>
  <c r="G79" i="46"/>
  <c r="G79" i="44"/>
  <c r="O79" i="46"/>
  <c r="O79" i="44"/>
  <c r="W79" i="46"/>
  <c r="W79" i="44"/>
  <c r="BK79" i="46"/>
  <c r="BK79" i="44"/>
  <c r="AH31" i="46"/>
  <c r="AH31" i="44"/>
  <c r="L32" i="46"/>
  <c r="L32" i="44"/>
  <c r="K22" i="44"/>
  <c r="AA22" i="44"/>
  <c r="AD57" i="44"/>
  <c r="AH58" i="44"/>
  <c r="BN63" i="44"/>
  <c r="AN67" i="44"/>
  <c r="N69" i="44"/>
  <c r="AT74" i="44"/>
  <c r="Y54" i="46"/>
  <c r="Y54" i="44"/>
  <c r="BM54" i="46"/>
  <c r="BM54" i="44"/>
  <c r="AC55" i="46"/>
  <c r="AC55" i="44"/>
  <c r="N57" i="46"/>
  <c r="N57" i="44"/>
  <c r="BB57" i="46"/>
  <c r="BB57" i="44"/>
  <c r="Z58" i="46"/>
  <c r="Z58" i="44"/>
  <c r="BJ59" i="46"/>
  <c r="BJ59" i="44"/>
  <c r="D60" i="46"/>
  <c r="D60" i="44"/>
  <c r="AJ60" i="46"/>
  <c r="AJ60" i="44"/>
  <c r="BH60" i="46"/>
  <c r="BH60" i="44"/>
  <c r="F61" i="46"/>
  <c r="F61" i="44"/>
  <c r="AX62" i="46"/>
  <c r="AX62" i="44"/>
  <c r="V63" i="46"/>
  <c r="V63" i="44"/>
  <c r="BJ63" i="46"/>
  <c r="BJ63" i="44"/>
  <c r="H64" i="46"/>
  <c r="H64" i="44"/>
  <c r="AN64" i="46"/>
  <c r="AN64" i="44"/>
  <c r="AV64" i="46"/>
  <c r="AV64" i="44"/>
  <c r="T65" i="46"/>
  <c r="T65" i="44"/>
  <c r="X66" i="46"/>
  <c r="X66" i="44"/>
  <c r="L67" i="44"/>
  <c r="N68" i="44"/>
  <c r="AD68" i="44"/>
  <c r="BJ68" i="44"/>
  <c r="L70" i="44"/>
  <c r="AE71" i="44"/>
  <c r="BC71" i="44"/>
  <c r="K72" i="44"/>
  <c r="BB81" i="44"/>
  <c r="AH82" i="44"/>
  <c r="BO85" i="44"/>
  <c r="AM86" i="44"/>
  <c r="BF87" i="44"/>
  <c r="BB88" i="44"/>
  <c r="AD81" i="46"/>
  <c r="AD81" i="44"/>
  <c r="L83" i="46"/>
  <c r="L83" i="44"/>
  <c r="S85" i="46"/>
  <c r="S85" i="44"/>
  <c r="W86" i="46"/>
  <c r="W86" i="44"/>
  <c r="AH87" i="46"/>
  <c r="AH87" i="44"/>
  <c r="AT88" i="46"/>
  <c r="AT88" i="44"/>
  <c r="E90" i="46"/>
  <c r="E90" i="44"/>
  <c r="AK90" i="46"/>
  <c r="AK90" i="44"/>
  <c r="Z92" i="46"/>
  <c r="Z92" i="44"/>
  <c r="BJ81" i="44"/>
  <c r="AV66" i="46"/>
  <c r="AV66" i="44"/>
  <c r="D67" i="46"/>
  <c r="D67" i="44"/>
  <c r="AB67" i="46"/>
  <c r="AB67" i="44"/>
  <c r="R69" i="46"/>
  <c r="R69" i="44"/>
  <c r="BF69" i="46"/>
  <c r="BF69" i="44"/>
  <c r="G71" i="46"/>
  <c r="G71" i="44"/>
  <c r="BK71" i="46"/>
  <c r="BK71" i="44"/>
  <c r="AY72" i="46"/>
  <c r="AY72" i="44"/>
  <c r="F73" i="46"/>
  <c r="F73" i="44"/>
  <c r="J74" i="46"/>
  <c r="J74" i="44"/>
  <c r="AH74" i="46"/>
  <c r="AH74" i="44"/>
  <c r="D75" i="46"/>
  <c r="D75" i="44"/>
  <c r="AB75" i="46"/>
  <c r="AB75" i="44"/>
  <c r="BH75" i="46"/>
  <c r="BH75" i="44"/>
  <c r="S77" i="46"/>
  <c r="S77" i="44"/>
  <c r="BG77" i="46"/>
  <c r="BG77" i="44"/>
  <c r="O80" i="44"/>
  <c r="R81" i="44"/>
  <c r="AF83" i="44"/>
  <c r="L84" i="44"/>
  <c r="AZ84" i="44"/>
  <c r="G85" i="44"/>
  <c r="BC85" i="44"/>
  <c r="K86" i="44"/>
  <c r="BA95" i="44"/>
  <c r="W96" i="44"/>
  <c r="AW97" i="44"/>
  <c r="AY98" i="44"/>
  <c r="BC99" i="44"/>
  <c r="M100" i="44"/>
  <c r="AI102" i="44"/>
  <c r="G103" i="44"/>
  <c r="I8" i="44"/>
  <c r="AB9" i="44"/>
  <c r="AE10" i="44"/>
  <c r="I12" i="44"/>
  <c r="K25" i="46"/>
  <c r="K25" i="44"/>
  <c r="AB7" i="44"/>
  <c r="BI13" i="44"/>
  <c r="AU10" i="44"/>
  <c r="BH9" i="44"/>
  <c r="J16" i="44"/>
  <c r="AO8" i="44"/>
  <c r="AC13" i="44"/>
  <c r="AA17" i="44"/>
  <c r="C16" i="46"/>
  <c r="C16" i="44" s="1"/>
  <c r="BE12" i="44"/>
  <c r="AT15" i="44"/>
  <c r="C20" i="46"/>
  <c r="C20" i="44" s="1"/>
  <c r="D9" i="44"/>
  <c r="G10" i="44"/>
  <c r="V15" i="44"/>
  <c r="U21" i="44"/>
  <c r="AP21" i="44"/>
  <c r="P25" i="44"/>
  <c r="AN25" i="44"/>
  <c r="V28" i="44"/>
  <c r="Q8" i="46"/>
  <c r="Q8" i="44"/>
  <c r="F15" i="46"/>
  <c r="F15" i="44"/>
  <c r="AX16" i="46"/>
  <c r="AX16" i="44"/>
  <c r="K17" i="46"/>
  <c r="K17" i="44"/>
  <c r="AY17" i="46"/>
  <c r="AY17" i="44"/>
  <c r="AD20" i="46"/>
  <c r="AD20" i="44"/>
  <c r="J21" i="46"/>
  <c r="J21" i="44"/>
  <c r="BF21" i="46"/>
  <c r="BF21" i="44"/>
  <c r="I23" i="46"/>
  <c r="I23" i="44"/>
  <c r="BM23" i="46"/>
  <c r="BM23" i="44"/>
  <c r="AC24" i="46"/>
  <c r="AC24" i="44"/>
  <c r="AS24" i="46"/>
  <c r="AS24" i="44"/>
  <c r="BI24" i="46"/>
  <c r="BI24" i="44"/>
  <c r="AF25" i="46"/>
  <c r="AF25" i="44"/>
  <c r="AV25" i="46"/>
  <c r="AV25" i="44"/>
  <c r="BL25" i="46"/>
  <c r="BL25" i="44"/>
  <c r="P26" i="46"/>
  <c r="P26" i="44"/>
  <c r="BD26" i="46"/>
  <c r="BD26" i="44"/>
  <c r="J27" i="46"/>
  <c r="J27" i="44"/>
  <c r="Z27" i="46"/>
  <c r="Z27" i="44"/>
  <c r="AX27" i="46"/>
  <c r="AX27" i="44"/>
  <c r="AT28" i="46"/>
  <c r="AT28" i="44"/>
  <c r="J29" i="46"/>
  <c r="J29" i="44"/>
  <c r="Z29" i="46"/>
  <c r="Z29" i="44"/>
  <c r="BN29" i="46"/>
  <c r="BN29" i="44"/>
  <c r="P30" i="46"/>
  <c r="P30" i="44"/>
  <c r="AN30" i="46"/>
  <c r="AN30" i="44"/>
  <c r="D31" i="46"/>
  <c r="D31" i="44"/>
  <c r="AL32" i="46"/>
  <c r="AL32" i="44"/>
  <c r="Z33" i="46"/>
  <c r="Z33" i="44"/>
  <c r="BF33" i="46"/>
  <c r="BF33" i="44"/>
  <c r="K35" i="46"/>
  <c r="K35" i="44"/>
  <c r="A58" i="44"/>
  <c r="C9" i="46"/>
  <c r="C9" i="44" s="1"/>
  <c r="H7" i="44"/>
  <c r="M9" i="44"/>
  <c r="E11" i="44"/>
  <c r="BF11" i="44"/>
  <c r="AD12" i="44"/>
  <c r="Z13" i="44"/>
  <c r="BG13" i="44"/>
  <c r="W14" i="44"/>
  <c r="AG28" i="44"/>
  <c r="BK31" i="44"/>
  <c r="I32" i="44"/>
  <c r="AE36" i="44"/>
  <c r="D38" i="44"/>
  <c r="T38" i="44"/>
  <c r="AN39" i="44"/>
  <c r="BD41" i="44"/>
  <c r="AO42" i="44"/>
  <c r="BP42" i="44"/>
  <c r="AO44" i="44"/>
  <c r="E45" i="44"/>
  <c r="AV45" i="44"/>
  <c r="BI45" i="44"/>
  <c r="BB46" i="44"/>
  <c r="AB47" i="44"/>
  <c r="BN47" i="44"/>
  <c r="AG48" i="44"/>
  <c r="J49" i="44"/>
  <c r="AP49" i="44"/>
  <c r="AY50" i="44"/>
  <c r="J51" i="44"/>
  <c r="AU51" i="44"/>
  <c r="Z53" i="44"/>
  <c r="AM53" i="44"/>
  <c r="BC53" i="44"/>
  <c r="L54" i="44"/>
  <c r="E55" i="44"/>
  <c r="U55" i="44"/>
  <c r="V56" i="44"/>
  <c r="P57" i="44"/>
  <c r="AL57" i="44"/>
  <c r="F59" i="44"/>
  <c r="AT59" i="44"/>
  <c r="V61" i="44"/>
  <c r="AL63" i="44"/>
  <c r="BL63" i="44"/>
  <c r="BL64" i="44"/>
  <c r="AJ65" i="44"/>
  <c r="AR67" i="44"/>
  <c r="BA79" i="44"/>
  <c r="AT17" i="44"/>
  <c r="J18" i="44"/>
  <c r="AL19" i="44"/>
  <c r="A38" i="44"/>
  <c r="A53" i="44"/>
  <c r="C22" i="46"/>
  <c r="C22" i="44" s="1"/>
  <c r="L8" i="44"/>
  <c r="BD10" i="44"/>
  <c r="AE11" i="44"/>
  <c r="X13" i="44"/>
  <c r="BD13" i="44"/>
  <c r="AI14" i="44"/>
  <c r="BB14" i="44"/>
  <c r="BO14" i="44"/>
  <c r="O15" i="44"/>
  <c r="M16" i="44"/>
  <c r="AK16" i="44"/>
  <c r="AU17" i="44"/>
  <c r="BJ17" i="44"/>
  <c r="Z18" i="44"/>
  <c r="BL18" i="44"/>
  <c r="T19" i="44"/>
  <c r="BK19" i="44"/>
  <c r="O20" i="44"/>
  <c r="AU20" i="44"/>
  <c r="BM20" i="44"/>
  <c r="AL22" i="44"/>
  <c r="D23" i="44"/>
  <c r="AK23" i="44"/>
  <c r="BP23" i="44"/>
  <c r="P24" i="44"/>
  <c r="AL24" i="44"/>
  <c r="BL24" i="44"/>
  <c r="L25" i="44"/>
  <c r="Y25" i="44"/>
  <c r="D26" i="44"/>
  <c r="AA26" i="44"/>
  <c r="BN28" i="44"/>
  <c r="M29" i="44"/>
  <c r="BJ29" i="44"/>
  <c r="S30" i="44"/>
  <c r="AZ30" i="44"/>
  <c r="AG32" i="44"/>
  <c r="BE32" i="44"/>
  <c r="AK33" i="44"/>
  <c r="N35" i="44"/>
  <c r="AL35" i="44"/>
  <c r="V37" i="44"/>
  <c r="G38" i="44"/>
  <c r="BC38" i="44"/>
  <c r="AR42" i="44"/>
  <c r="P43" i="44"/>
  <c r="BH44" i="44"/>
  <c r="H45" i="44"/>
  <c r="AF45" i="44"/>
  <c r="AG46" i="44"/>
  <c r="AL50" i="44"/>
  <c r="AP51" i="44"/>
  <c r="BN51" i="44"/>
  <c r="AD52" i="44"/>
  <c r="AT56" i="44"/>
  <c r="BI62" i="44"/>
  <c r="AO63" i="44"/>
  <c r="BM63" i="44"/>
  <c r="G65" i="44"/>
  <c r="AE65" i="44"/>
  <c r="BC65" i="44"/>
  <c r="AU67" i="44"/>
  <c r="AW68" i="44"/>
  <c r="BM68" i="44"/>
  <c r="M69" i="44"/>
  <c r="AE70" i="44"/>
  <c r="BA74" i="44"/>
  <c r="N79" i="44"/>
  <c r="AX80" i="44"/>
  <c r="AC81" i="44"/>
  <c r="G84" i="44"/>
  <c r="BM87" i="44"/>
  <c r="AS88" i="44"/>
  <c r="L90" i="44"/>
  <c r="AZ90" i="44"/>
  <c r="BH93" i="44"/>
  <c r="AN94" i="44"/>
  <c r="N99" i="44"/>
  <c r="D100" i="44"/>
  <c r="AH36" i="46"/>
  <c r="AH36" i="44"/>
  <c r="AM38" i="46"/>
  <c r="AM38" i="44"/>
  <c r="S39" i="46"/>
  <c r="S39" i="44"/>
  <c r="BC40" i="46"/>
  <c r="BC40" i="44"/>
  <c r="K41" i="46"/>
  <c r="K41" i="44"/>
  <c r="AI41" i="46"/>
  <c r="AI41" i="44"/>
  <c r="BG41" i="46"/>
  <c r="BG41" i="44"/>
  <c r="BH42" i="46"/>
  <c r="BH42" i="44"/>
  <c r="AJ44" i="46"/>
  <c r="AJ44" i="44"/>
  <c r="AZ44" i="46"/>
  <c r="AZ44" i="44"/>
  <c r="AN45" i="46"/>
  <c r="AN45" i="44"/>
  <c r="BD45" i="46"/>
  <c r="BD45" i="44"/>
  <c r="BL45" i="46"/>
  <c r="BL45" i="44"/>
  <c r="I46" i="46"/>
  <c r="I46" i="44"/>
  <c r="M47" i="46"/>
  <c r="M47" i="44"/>
  <c r="AS47" i="46"/>
  <c r="AS47" i="44"/>
  <c r="Q48" i="46"/>
  <c r="Q48" i="44"/>
  <c r="Y48" i="46"/>
  <c r="Y48" i="44"/>
  <c r="BE48" i="46"/>
  <c r="BE48" i="44"/>
  <c r="BM48" i="46"/>
  <c r="BM48" i="44"/>
  <c r="M49" i="46"/>
  <c r="M49" i="44"/>
  <c r="AC49" i="46"/>
  <c r="AC49" i="44"/>
  <c r="F50" i="46"/>
  <c r="F50" i="44"/>
  <c r="N50" i="46"/>
  <c r="N50" i="44"/>
  <c r="BJ50" i="46"/>
  <c r="BJ50" i="44"/>
  <c r="R51" i="46"/>
  <c r="R51" i="44"/>
  <c r="BF51" i="46"/>
  <c r="BF51" i="44"/>
  <c r="BB52" i="46"/>
  <c r="BB52" i="44"/>
  <c r="BJ52" i="46"/>
  <c r="BJ52" i="44"/>
  <c r="J53" i="46"/>
  <c r="J53" i="44"/>
  <c r="T54" i="46"/>
  <c r="T54" i="44"/>
  <c r="AZ54" i="46"/>
  <c r="AZ54" i="44"/>
  <c r="AD56" i="46"/>
  <c r="AD56" i="44"/>
  <c r="AL56" i="46"/>
  <c r="AL56" i="44"/>
  <c r="Q57" i="46"/>
  <c r="Q57" i="44"/>
  <c r="BE57" i="46"/>
  <c r="BE57" i="44"/>
  <c r="BM57" i="46"/>
  <c r="BM57" i="44"/>
  <c r="U58" i="46"/>
  <c r="U58" i="44"/>
  <c r="BA58" i="46"/>
  <c r="BA58" i="44"/>
  <c r="Q59" i="46"/>
  <c r="Q59" i="44"/>
  <c r="BE59" i="46"/>
  <c r="BE59" i="44"/>
  <c r="W60" i="46"/>
  <c r="W60" i="44"/>
  <c r="Y61" i="46"/>
  <c r="Y61" i="44"/>
  <c r="AW61" i="46"/>
  <c r="AW61" i="44"/>
  <c r="M62" i="46"/>
  <c r="M62" i="44"/>
  <c r="AC62" i="46"/>
  <c r="AC62" i="44"/>
  <c r="AG63" i="46"/>
  <c r="AG63" i="44"/>
  <c r="BE63" i="46"/>
  <c r="BE63" i="44"/>
  <c r="K64" i="46"/>
  <c r="K64" i="44"/>
  <c r="AQ64" i="46"/>
  <c r="AQ64" i="44"/>
  <c r="AY64" i="46"/>
  <c r="AY64" i="44"/>
  <c r="BG66" i="46"/>
  <c r="BG66" i="44"/>
  <c r="G67" i="46"/>
  <c r="G67" i="44"/>
  <c r="W67" i="46"/>
  <c r="W67" i="44"/>
  <c r="AM67" i="46"/>
  <c r="AM67" i="44"/>
  <c r="Q68" i="46"/>
  <c r="Q68" i="44"/>
  <c r="BE68" i="46"/>
  <c r="BE68" i="44"/>
  <c r="E69" i="46"/>
  <c r="E69" i="44"/>
  <c r="G70" i="46"/>
  <c r="G70" i="44"/>
  <c r="O70" i="46"/>
  <c r="O70" i="44"/>
  <c r="BC70" i="46"/>
  <c r="BC70" i="44"/>
  <c r="BK70" i="46"/>
  <c r="BK70" i="44"/>
  <c r="J71" i="46"/>
  <c r="J71" i="44"/>
  <c r="Z71" i="46"/>
  <c r="Z71" i="44"/>
  <c r="AH71" i="46"/>
  <c r="AH71" i="44"/>
  <c r="AX71" i="46"/>
  <c r="AX71" i="44"/>
  <c r="BN71" i="46"/>
  <c r="BN71" i="44"/>
  <c r="F72" i="46"/>
  <c r="F72" i="44"/>
  <c r="AD72" i="46"/>
  <c r="AD72" i="44"/>
  <c r="AL72" i="46"/>
  <c r="AL72" i="44"/>
  <c r="Y73" i="46"/>
  <c r="Y73" i="44"/>
  <c r="BE73" i="46"/>
  <c r="BE73" i="44"/>
  <c r="BI74" i="46"/>
  <c r="BI74" i="44"/>
  <c r="BQ74" i="46"/>
  <c r="BQ74" i="44"/>
  <c r="O75" i="46"/>
  <c r="O75" i="44"/>
  <c r="S76" i="46"/>
  <c r="S76" i="44"/>
  <c r="BG76" i="46"/>
  <c r="BG76" i="44"/>
  <c r="BJ77" i="46"/>
  <c r="BJ77" i="44"/>
  <c r="AH78" i="46"/>
  <c r="AH78" i="44"/>
  <c r="AX78" i="46"/>
  <c r="AX78" i="44"/>
  <c r="V79" i="46"/>
  <c r="V79" i="44"/>
  <c r="BB79" i="46"/>
  <c r="BB79" i="44"/>
  <c r="J80" i="46"/>
  <c r="J80" i="44"/>
  <c r="Z80" i="46"/>
  <c r="Z80" i="44"/>
  <c r="BF80" i="46"/>
  <c r="BF80" i="44"/>
  <c r="E81" i="46"/>
  <c r="E81" i="44"/>
  <c r="U81" i="46"/>
  <c r="U81" i="44"/>
  <c r="BI81" i="46"/>
  <c r="BI81" i="44"/>
  <c r="Q82" i="46"/>
  <c r="Q82" i="44"/>
  <c r="AO82" i="46"/>
  <c r="AO82" i="44"/>
  <c r="AW82" i="46"/>
  <c r="AW82" i="44"/>
  <c r="BM82" i="46"/>
  <c r="BM82" i="44"/>
  <c r="AA83" i="46"/>
  <c r="AA83" i="44"/>
  <c r="AI83" i="46"/>
  <c r="AI83" i="44"/>
  <c r="BG83" i="46"/>
  <c r="BG83" i="44"/>
  <c r="O84" i="46"/>
  <c r="O84" i="44"/>
  <c r="AP85" i="46"/>
  <c r="AP85" i="44"/>
  <c r="AX85" i="46"/>
  <c r="AX85" i="44"/>
  <c r="AD86" i="46"/>
  <c r="AD86" i="44"/>
  <c r="Y87" i="46"/>
  <c r="Y87" i="44"/>
  <c r="AG87" i="46"/>
  <c r="AG87" i="44"/>
  <c r="E88" i="46"/>
  <c r="E88" i="44"/>
  <c r="M88" i="46"/>
  <c r="M88" i="44"/>
  <c r="AK88" i="46"/>
  <c r="AK88" i="44"/>
  <c r="BA88" i="46"/>
  <c r="BA88" i="44"/>
  <c r="BQ88" i="46"/>
  <c r="BQ88" i="44"/>
  <c r="AO89" i="46"/>
  <c r="AO89" i="44"/>
  <c r="BE89" i="46"/>
  <c r="BE89" i="44"/>
  <c r="T90" i="46"/>
  <c r="T90" i="44"/>
  <c r="BH90" i="46"/>
  <c r="BH90" i="44"/>
  <c r="BP90" i="46"/>
  <c r="BP90" i="44"/>
  <c r="W91" i="46"/>
  <c r="W91" i="44"/>
  <c r="BC91" i="46"/>
  <c r="BC91" i="44"/>
  <c r="AG92" i="46"/>
  <c r="AG92" i="44"/>
  <c r="AW92" i="46"/>
  <c r="AW92" i="44"/>
  <c r="L93" i="46"/>
  <c r="L93" i="44"/>
  <c r="AB93" i="46"/>
  <c r="AB93" i="44"/>
  <c r="AR93" i="46"/>
  <c r="AR93" i="44"/>
  <c r="BP93" i="46"/>
  <c r="BP93" i="44"/>
  <c r="X94" i="46"/>
  <c r="X94" i="44"/>
  <c r="AF94" i="46"/>
  <c r="AF94" i="44"/>
  <c r="BD94" i="46"/>
  <c r="BD94" i="44"/>
  <c r="D95" i="46"/>
  <c r="D95" i="44"/>
  <c r="AB95" i="46"/>
  <c r="AB95" i="44"/>
  <c r="AR95" i="46"/>
  <c r="AR95" i="44"/>
  <c r="BH95" i="46"/>
  <c r="BH95" i="44"/>
  <c r="V96" i="46"/>
  <c r="V96" i="44"/>
  <c r="BB96" i="46"/>
  <c r="BB96" i="44"/>
  <c r="X97" i="46"/>
  <c r="X97" i="44"/>
  <c r="AF97" i="46"/>
  <c r="AF97" i="44"/>
  <c r="BD97" i="46"/>
  <c r="BD97" i="44"/>
  <c r="BL97" i="46"/>
  <c r="BL97" i="44"/>
  <c r="J98" i="46"/>
  <c r="J98" i="44"/>
  <c r="AP98" i="46"/>
  <c r="AP98" i="44"/>
  <c r="BF98" i="46"/>
  <c r="BF98" i="44"/>
  <c r="AD99" i="46"/>
  <c r="AD99" i="44"/>
  <c r="BJ99" i="46"/>
  <c r="BJ99" i="44"/>
  <c r="AB100" i="46"/>
  <c r="AB100" i="44"/>
  <c r="BH100" i="46"/>
  <c r="BH100" i="44"/>
  <c r="W101" i="46"/>
  <c r="W101" i="44"/>
  <c r="AE101" i="46"/>
  <c r="AE101" i="44"/>
  <c r="BC101" i="46"/>
  <c r="BC101" i="44"/>
  <c r="BK101" i="46"/>
  <c r="BK101" i="44"/>
  <c r="Z102" i="46"/>
  <c r="Z102" i="44"/>
  <c r="AT103" i="46"/>
  <c r="AT103" i="44"/>
  <c r="D104" i="46"/>
  <c r="D104" i="44"/>
  <c r="AJ104" i="46"/>
  <c r="AJ104" i="44"/>
  <c r="BP104" i="46"/>
  <c r="BP104" i="44"/>
  <c r="W105" i="46"/>
  <c r="W105" i="44"/>
  <c r="BP12" i="44"/>
  <c r="BG25" i="44"/>
  <c r="E29" i="44"/>
  <c r="BO36" i="46"/>
  <c r="BO36" i="44"/>
  <c r="AE37" i="46"/>
  <c r="AE37" i="44"/>
  <c r="P38" i="46"/>
  <c r="P38" i="44"/>
  <c r="AZ39" i="46"/>
  <c r="AZ39" i="44"/>
  <c r="H40" i="46"/>
  <c r="H40" i="44"/>
  <c r="AF40" i="46"/>
  <c r="AF40" i="44"/>
  <c r="AK42" i="46"/>
  <c r="AK42" i="44"/>
  <c r="AC44" i="46"/>
  <c r="AC44" i="44"/>
  <c r="Q45" i="46"/>
  <c r="Q45" i="44"/>
  <c r="AG45" i="46"/>
  <c r="AG45" i="44"/>
  <c r="BE28" i="44"/>
  <c r="AC33" i="44"/>
  <c r="J36" i="44"/>
  <c r="AS7" i="44"/>
  <c r="T12" i="44"/>
  <c r="BM15" i="44"/>
  <c r="U16" i="44"/>
  <c r="V17" i="44"/>
  <c r="AL17" i="44"/>
  <c r="BB17" i="44"/>
  <c r="R18" i="44"/>
  <c r="AT19" i="44"/>
  <c r="AG20" i="44"/>
  <c r="AS21" i="44"/>
  <c r="AB23" i="44"/>
  <c r="BH23" i="44"/>
  <c r="AF24" i="44"/>
  <c r="BI27" i="44"/>
  <c r="AC29" i="44"/>
  <c r="K30" i="44"/>
  <c r="BG30" i="44"/>
  <c r="BB35" i="44"/>
  <c r="Z36" i="44"/>
  <c r="F37" i="44"/>
  <c r="AL37" i="44"/>
  <c r="W40" i="44"/>
  <c r="S41" i="44"/>
  <c r="AJ42" i="44"/>
  <c r="H43" i="44"/>
  <c r="D44" i="44"/>
  <c r="Y46" i="44"/>
  <c r="U49" i="44"/>
  <c r="BB50" i="44"/>
  <c r="F56" i="44"/>
  <c r="E58" i="44"/>
  <c r="O60" i="44"/>
  <c r="AU60" i="44"/>
  <c r="P22" i="44"/>
  <c r="BD22" i="44"/>
  <c r="BD24" i="44"/>
  <c r="S26" i="44"/>
  <c r="BA29" i="44"/>
  <c r="AW32" i="44"/>
  <c r="BA33" i="44"/>
  <c r="F35" i="44"/>
  <c r="AS14" i="44"/>
  <c r="AF22" i="44"/>
  <c r="AR23" i="44"/>
  <c r="H24" i="44"/>
  <c r="S25" i="44"/>
  <c r="BG26" i="44"/>
  <c r="Y28" i="44"/>
  <c r="AW28" i="44"/>
  <c r="AE31" i="44"/>
  <c r="BC31" i="44"/>
  <c r="AO32" i="44"/>
  <c r="U33" i="44"/>
  <c r="BQ33" i="44"/>
  <c r="AX36" i="44"/>
  <c r="BB37" i="44"/>
  <c r="BO39" i="44"/>
  <c r="BK40" i="44"/>
  <c r="AB44" i="44"/>
  <c r="AK47" i="44"/>
  <c r="BI47" i="44"/>
  <c r="BA49" i="44"/>
  <c r="V50" i="44"/>
  <c r="AW15" i="44"/>
  <c r="A15" i="44"/>
  <c r="A36" i="44"/>
  <c r="A73" i="44"/>
  <c r="A78" i="44"/>
  <c r="C36" i="46"/>
  <c r="C36" i="44" s="1"/>
  <c r="BL7" i="44"/>
  <c r="AN9" i="44"/>
  <c r="U11" i="44"/>
  <c r="P13" i="44"/>
  <c r="AC14" i="44"/>
  <c r="AT14" i="44"/>
  <c r="BJ14" i="44"/>
  <c r="I15" i="44"/>
  <c r="AA16" i="44"/>
  <c r="AH18" i="44"/>
  <c r="G20" i="44"/>
  <c r="W20" i="44"/>
  <c r="F22" i="44"/>
  <c r="AV22" i="44"/>
  <c r="BL22" i="44"/>
  <c r="X24" i="44"/>
  <c r="AV24" i="44"/>
  <c r="T25" i="44"/>
  <c r="AJ25" i="44"/>
  <c r="L26" i="44"/>
  <c r="BH26" i="44"/>
  <c r="Z28" i="44"/>
  <c r="AX28" i="44"/>
  <c r="U29" i="44"/>
  <c r="BQ29" i="44"/>
  <c r="G31" i="44"/>
  <c r="AF31" i="44"/>
  <c r="BD31" i="44"/>
  <c r="AP32" i="44"/>
  <c r="AT35" i="44"/>
  <c r="O38" i="44"/>
  <c r="AQ39" i="44"/>
  <c r="AM40" i="44"/>
  <c r="D42" i="44"/>
  <c r="AB42" i="44"/>
  <c r="AO46" i="44"/>
  <c r="I48" i="44"/>
  <c r="AT50" i="44"/>
  <c r="Z51" i="44"/>
  <c r="F52" i="44"/>
  <c r="AL52" i="44"/>
  <c r="AW57" i="44"/>
  <c r="AM60" i="44"/>
  <c r="BQ62" i="44"/>
  <c r="Y63" i="44"/>
  <c r="AA64" i="44"/>
  <c r="BG64" i="44"/>
  <c r="BK65" i="44"/>
  <c r="BC67" i="44"/>
  <c r="R71" i="44"/>
  <c r="AW73" i="44"/>
  <c r="AC74" i="44"/>
  <c r="AQ76" i="44"/>
  <c r="V77" i="44"/>
  <c r="BN78" i="44"/>
  <c r="AS81" i="44"/>
  <c r="Y82" i="44"/>
  <c r="BN85" i="44"/>
  <c r="V86" i="44"/>
  <c r="AC88" i="44"/>
  <c r="BM89" i="44"/>
  <c r="AM91" i="44"/>
  <c r="Y92" i="44"/>
  <c r="F96" i="44"/>
  <c r="BJ96" i="44"/>
  <c r="H97" i="44"/>
  <c r="BB99" i="44"/>
  <c r="AR100" i="44"/>
  <c r="BI14" i="44"/>
  <c r="Y15" i="44"/>
  <c r="BE20" i="44"/>
  <c r="C18" i="46"/>
  <c r="C18" i="44" s="1"/>
  <c r="C38" i="46"/>
  <c r="C38" i="44" s="1"/>
  <c r="E14" i="44"/>
  <c r="BE15" i="44"/>
  <c r="BA16" i="44"/>
  <c r="Y20" i="44"/>
  <c r="M21" i="44"/>
  <c r="AK21" i="44"/>
  <c r="BA21" i="44"/>
  <c r="H22" i="44"/>
  <c r="AY25" i="44"/>
  <c r="AI26" i="44"/>
  <c r="Q28" i="44"/>
  <c r="AO28" i="44"/>
  <c r="AA30" i="44"/>
  <c r="AU31" i="44"/>
  <c r="BM32" i="44"/>
  <c r="M33" i="44"/>
  <c r="AS33" i="44"/>
  <c r="V35" i="44"/>
  <c r="R36" i="44"/>
  <c r="AP36" i="44"/>
  <c r="AD37" i="44"/>
  <c r="AE38" i="44"/>
  <c r="BK38" i="44"/>
  <c r="BG39" i="44"/>
  <c r="O40" i="44"/>
  <c r="T44" i="44"/>
  <c r="AR44" i="44"/>
  <c r="P45" i="44"/>
  <c r="Q46" i="44"/>
  <c r="E47" i="44"/>
  <c r="AO48" i="44"/>
  <c r="E49" i="44"/>
  <c r="AS49" i="44"/>
  <c r="AX51" i="44"/>
  <c r="R53" i="44"/>
  <c r="AB54" i="44"/>
  <c r="BB56" i="44"/>
  <c r="AY108" i="44"/>
  <c r="AA110" i="44"/>
  <c r="AY110" i="44"/>
  <c r="Z113" i="44"/>
  <c r="AI106" i="46"/>
  <c r="AI106" i="44"/>
  <c r="BO106" i="46"/>
  <c r="BO106" i="44"/>
  <c r="BK107" i="46"/>
  <c r="BK107" i="44"/>
  <c r="S108" i="46"/>
  <c r="S108" i="44"/>
  <c r="AQ108" i="46"/>
  <c r="AQ108" i="44"/>
  <c r="BO108" i="46"/>
  <c r="BO108" i="44"/>
  <c r="BO110" i="46"/>
  <c r="BO110" i="44"/>
  <c r="W111" i="46"/>
  <c r="W111" i="44"/>
  <c r="AH112" i="46"/>
  <c r="AH112" i="44"/>
  <c r="AH113" i="46"/>
  <c r="AH113" i="44"/>
  <c r="N114" i="46"/>
  <c r="N114" i="44"/>
  <c r="BB58" i="46"/>
  <c r="BB58" i="44"/>
  <c r="AX59" i="46"/>
  <c r="AX59" i="44"/>
  <c r="AF60" i="46"/>
  <c r="AF60" i="44"/>
  <c r="Z61" i="46"/>
  <c r="Z61" i="44"/>
  <c r="F62" i="46"/>
  <c r="F62" i="44"/>
  <c r="AL62" i="46"/>
  <c r="AL62" i="44"/>
  <c r="AX63" i="46"/>
  <c r="AX63" i="44"/>
  <c r="D64" i="46"/>
  <c r="D64" i="44"/>
  <c r="AZ64" i="46"/>
  <c r="AZ64" i="44"/>
  <c r="AN65" i="46"/>
  <c r="AN65" i="44"/>
  <c r="BL65" i="46"/>
  <c r="BL65" i="44"/>
  <c r="T66" i="46"/>
  <c r="T66" i="44"/>
  <c r="AF67" i="46"/>
  <c r="AF67" i="44"/>
  <c r="AD47" i="44"/>
  <c r="AQ106" i="44"/>
  <c r="AE107" i="44"/>
  <c r="BG108" i="44"/>
  <c r="AI110" i="44"/>
  <c r="BG110" i="44"/>
  <c r="AE111" i="44"/>
  <c r="BC111" i="44"/>
  <c r="AX112" i="44"/>
  <c r="AP113" i="44"/>
  <c r="R68" i="44"/>
  <c r="AP68" i="44"/>
  <c r="BB69" i="44"/>
  <c r="BJ114" i="44"/>
  <c r="P115" i="44"/>
  <c r="AV115" i="44"/>
  <c r="BP116" i="44"/>
  <c r="AN117" i="44"/>
  <c r="L118" i="44"/>
  <c r="AR118" i="44"/>
  <c r="Y120" i="44"/>
  <c r="AA121" i="44"/>
  <c r="AE122" i="44"/>
  <c r="BG123" i="44"/>
  <c r="AW125" i="44"/>
  <c r="S126" i="44"/>
  <c r="AV7" i="44"/>
  <c r="P9" i="44"/>
  <c r="BL9" i="44"/>
  <c r="BL11" i="44"/>
  <c r="H13" i="44"/>
  <c r="AF13" i="44"/>
  <c r="N14" i="44"/>
  <c r="AG15" i="44"/>
  <c r="E16" i="44"/>
  <c r="V16" i="44"/>
  <c r="BI16" i="44"/>
  <c r="N17" i="44"/>
  <c r="AD17" i="44"/>
  <c r="N19" i="44"/>
  <c r="E21" i="44"/>
  <c r="BI21" i="44"/>
  <c r="AN22" i="44"/>
  <c r="AE40" i="46"/>
  <c r="AE40" i="44"/>
  <c r="T42" i="46"/>
  <c r="T42" i="44"/>
  <c r="AZ42" i="46"/>
  <c r="AZ42" i="44"/>
  <c r="BP44" i="46"/>
  <c r="BP44" i="44"/>
  <c r="X45" i="46"/>
  <c r="X45" i="44"/>
  <c r="BA47" i="46"/>
  <c r="BA47" i="44"/>
  <c r="AW48" i="46"/>
  <c r="AW48" i="44"/>
  <c r="N56" i="46"/>
  <c r="N56" i="44"/>
  <c r="AO57" i="46"/>
  <c r="AO57" i="44"/>
  <c r="AC58" i="46"/>
  <c r="AC58" i="44"/>
  <c r="BI58" i="46"/>
  <c r="BI58" i="44"/>
  <c r="AG59" i="46"/>
  <c r="AG59" i="44"/>
  <c r="AE60" i="46"/>
  <c r="AE60" i="44"/>
  <c r="AG61" i="46"/>
  <c r="AG61" i="44"/>
  <c r="BM61" i="46"/>
  <c r="BM61" i="44"/>
  <c r="U62" i="46"/>
  <c r="U62" i="44"/>
  <c r="Q63" i="46"/>
  <c r="Q63" i="44"/>
  <c r="AW63" i="46"/>
  <c r="AW63" i="44"/>
  <c r="L39" i="46"/>
  <c r="L39" i="44"/>
  <c r="AR39" i="46"/>
  <c r="AR39" i="44"/>
  <c r="AR41" i="46"/>
  <c r="AR41" i="44"/>
  <c r="I43" i="46"/>
  <c r="I43" i="44"/>
  <c r="M44" i="46"/>
  <c r="M44" i="44"/>
  <c r="AS44" i="46"/>
  <c r="AS44" i="44"/>
  <c r="BE45" i="46"/>
  <c r="BE45" i="44"/>
  <c r="V47" i="46"/>
  <c r="V47" i="44"/>
  <c r="J48" i="46"/>
  <c r="J48" i="44"/>
  <c r="BB49" i="46"/>
  <c r="BB49" i="44"/>
  <c r="G50" i="46"/>
  <c r="G50" i="44"/>
  <c r="AM50" i="46"/>
  <c r="AM50" i="44"/>
  <c r="AA51" i="46"/>
  <c r="AA51" i="44"/>
  <c r="BG51" i="46"/>
  <c r="BG51" i="44"/>
  <c r="AU52" i="46"/>
  <c r="AU52" i="44"/>
  <c r="S53" i="46"/>
  <c r="S53" i="44"/>
  <c r="AK54" i="46"/>
  <c r="AK54" i="44"/>
  <c r="BQ54" i="46"/>
  <c r="BQ54" i="44"/>
  <c r="AG55" i="46"/>
  <c r="AG55" i="44"/>
  <c r="BE55" i="46"/>
  <c r="BE55" i="44"/>
  <c r="AM56" i="46"/>
  <c r="AM56" i="44"/>
  <c r="J57" i="46"/>
  <c r="J57" i="44"/>
  <c r="AP59" i="46"/>
  <c r="AP59" i="44"/>
  <c r="AN60" i="46"/>
  <c r="AN60" i="44"/>
  <c r="M7" i="44"/>
  <c r="AZ8" i="44"/>
  <c r="AA10" i="44"/>
  <c r="AR12" i="44"/>
  <c r="BH12" i="44"/>
  <c r="AN13" i="44"/>
  <c r="BL13" i="44"/>
  <c r="AO15" i="44"/>
  <c r="AC16" i="44"/>
  <c r="BQ16" i="44"/>
  <c r="BJ19" i="44"/>
  <c r="AO20" i="44"/>
  <c r="AJ43" i="46"/>
  <c r="AJ43" i="44"/>
  <c r="Y49" i="46"/>
  <c r="Y49" i="44"/>
  <c r="E59" i="46"/>
  <c r="E59" i="44"/>
  <c r="BQ59" i="46"/>
  <c r="BQ59" i="44"/>
  <c r="AM64" i="46"/>
  <c r="AM64" i="44"/>
  <c r="I69" i="46"/>
  <c r="I69" i="44"/>
  <c r="N71" i="46"/>
  <c r="N71" i="44"/>
  <c r="BB71" i="46"/>
  <c r="BB71" i="44"/>
  <c r="Z72" i="46"/>
  <c r="Z72" i="44"/>
  <c r="BF72" i="46"/>
  <c r="BF72" i="44"/>
  <c r="J77" i="46"/>
  <c r="J77" i="44"/>
  <c r="R77" i="46"/>
  <c r="R77" i="44"/>
  <c r="BN77" i="46"/>
  <c r="BN77" i="44"/>
  <c r="I81" i="46"/>
  <c r="I81" i="44"/>
  <c r="BE81" i="46"/>
  <c r="BE81" i="44"/>
  <c r="W83" i="46"/>
  <c r="W83" i="44"/>
  <c r="AU83" i="46"/>
  <c r="AU83" i="44"/>
  <c r="K84" i="46"/>
  <c r="K84" i="44"/>
  <c r="BG84" i="46"/>
  <c r="BG84" i="44"/>
  <c r="BO84" i="46"/>
  <c r="BO84" i="44"/>
  <c r="M87" i="46"/>
  <c r="M87" i="44"/>
  <c r="U87" i="46"/>
  <c r="U87" i="44"/>
  <c r="P90" i="46"/>
  <c r="P90" i="44"/>
  <c r="X90" i="46"/>
  <c r="X90" i="44"/>
  <c r="BL90" i="46"/>
  <c r="BL90" i="44"/>
  <c r="E92" i="46"/>
  <c r="E92" i="44"/>
  <c r="AC92" i="46"/>
  <c r="AC92" i="44"/>
  <c r="BI92" i="46"/>
  <c r="BI92" i="44"/>
  <c r="S105" i="46"/>
  <c r="S105" i="44"/>
  <c r="AQ105" i="46"/>
  <c r="AQ105" i="44"/>
  <c r="W110" i="46"/>
  <c r="W110" i="44"/>
  <c r="AA111" i="46"/>
  <c r="AA111" i="44"/>
  <c r="BD39" i="46"/>
  <c r="BD39" i="44"/>
  <c r="T40" i="46"/>
  <c r="T40" i="44"/>
  <c r="AF41" i="46"/>
  <c r="AF41" i="44"/>
  <c r="I42" i="44"/>
  <c r="BJ62" i="44"/>
  <c r="L64" i="44"/>
  <c r="W65" i="44"/>
  <c r="BD65" i="44"/>
  <c r="K66" i="44"/>
  <c r="AQ66" i="44"/>
  <c r="AO68" i="44"/>
  <c r="F112" i="44"/>
  <c r="AX114" i="44"/>
  <c r="BD116" i="44"/>
  <c r="AJ117" i="44"/>
  <c r="AG119" i="44"/>
  <c r="BA120" i="44"/>
  <c r="AQ122" i="44"/>
  <c r="O123" i="44"/>
  <c r="U125" i="44"/>
  <c r="AI66" i="46"/>
  <c r="AI66" i="44"/>
  <c r="AE67" i="46"/>
  <c r="AE67" i="44"/>
  <c r="AK69" i="46"/>
  <c r="AK69" i="44"/>
  <c r="AP71" i="46"/>
  <c r="AP71" i="44"/>
  <c r="V72" i="46"/>
  <c r="V72" i="44"/>
  <c r="BM73" i="46"/>
  <c r="BM73" i="44"/>
  <c r="U74" i="46"/>
  <c r="U74" i="44"/>
  <c r="G75" i="46"/>
  <c r="G75" i="44"/>
  <c r="AM75" i="46"/>
  <c r="AM75" i="44"/>
  <c r="AI76" i="46"/>
  <c r="AI76" i="44"/>
  <c r="BO76" i="46"/>
  <c r="BO76" i="44"/>
  <c r="AL77" i="46"/>
  <c r="AL77" i="44"/>
  <c r="J78" i="46"/>
  <c r="J78" i="44"/>
  <c r="AP78" i="46"/>
  <c r="AP78" i="44"/>
  <c r="F79" i="46"/>
  <c r="F79" i="44"/>
  <c r="AL79" i="46"/>
  <c r="AL79" i="44"/>
  <c r="AH80" i="46"/>
  <c r="AH80" i="44"/>
  <c r="BN80" i="46"/>
  <c r="BN80" i="44"/>
  <c r="AK81" i="46"/>
  <c r="AK81" i="44"/>
  <c r="I82" i="46"/>
  <c r="I82" i="44"/>
  <c r="P65" i="46"/>
  <c r="P65" i="44"/>
  <c r="AV65" i="46"/>
  <c r="AV65" i="44"/>
  <c r="AR66" i="46"/>
  <c r="AR66" i="44"/>
  <c r="BD67" i="46"/>
  <c r="BD67" i="44"/>
  <c r="AX68" i="46"/>
  <c r="AX68" i="44"/>
  <c r="AT69" i="46"/>
  <c r="AT69" i="44"/>
  <c r="H70" i="46"/>
  <c r="H70" i="44"/>
  <c r="AN70" i="46"/>
  <c r="AN70" i="44"/>
  <c r="AY71" i="46"/>
  <c r="AY71" i="44"/>
  <c r="AE72" i="46"/>
  <c r="AE72" i="44"/>
  <c r="AH73" i="46"/>
  <c r="AH73" i="44"/>
  <c r="BJ74" i="46"/>
  <c r="BJ74" i="44"/>
  <c r="AU77" i="46"/>
  <c r="AU77" i="44"/>
  <c r="AT81" i="46"/>
  <c r="AT81" i="44"/>
  <c r="AX82" i="46"/>
  <c r="AX82" i="44"/>
  <c r="BH83" i="46"/>
  <c r="BH83" i="44"/>
  <c r="AN84" i="46"/>
  <c r="AN84" i="44"/>
  <c r="K85" i="46"/>
  <c r="K85" i="44"/>
  <c r="G86" i="46"/>
  <c r="G86" i="44"/>
  <c r="BJ112" i="46"/>
  <c r="BJ112" i="44"/>
  <c r="N113" i="46"/>
  <c r="N113" i="44"/>
  <c r="BF114" i="46"/>
  <c r="BF114" i="44"/>
  <c r="P116" i="46"/>
  <c r="P116" i="44"/>
  <c r="BH117" i="46"/>
  <c r="BH117" i="44"/>
  <c r="AA122" i="46"/>
  <c r="AA122" i="44"/>
  <c r="M125" i="46"/>
  <c r="M125" i="44"/>
  <c r="AU126" i="46"/>
  <c r="AU126" i="44"/>
  <c r="BO127" i="46"/>
  <c r="BO127" i="44"/>
  <c r="AT128" i="46"/>
  <c r="AT128" i="44"/>
  <c r="BI130" i="46"/>
  <c r="BI130" i="44"/>
  <c r="K132" i="46"/>
  <c r="K132" i="44"/>
  <c r="AY83" i="44"/>
  <c r="AE84" i="44"/>
  <c r="AL86" i="44"/>
  <c r="AX87" i="44"/>
  <c r="AP89" i="44"/>
  <c r="BI90" i="44"/>
  <c r="BK133" i="44"/>
  <c r="M135" i="44"/>
  <c r="BD136" i="44"/>
  <c r="AJ137" i="44"/>
  <c r="D139" i="44"/>
  <c r="BP139" i="44"/>
  <c r="BD140" i="44"/>
  <c r="F144" i="44"/>
  <c r="AH145" i="44"/>
  <c r="AJ146" i="44"/>
  <c r="AN147" i="44"/>
  <c r="T148" i="44"/>
  <c r="A7" i="44"/>
  <c r="C7" i="46"/>
  <c r="C7" i="44" s="1"/>
  <c r="AU8" i="44"/>
  <c r="BC12" i="44"/>
  <c r="H14" i="44"/>
  <c r="AB15" i="44"/>
  <c r="BM19" i="44"/>
  <c r="AR20" i="44"/>
  <c r="AF21" i="44"/>
  <c r="AV21" i="44"/>
  <c r="BL21" i="44"/>
  <c r="O8" i="44"/>
  <c r="AE12" i="44"/>
  <c r="T16" i="46"/>
  <c r="T16" i="44"/>
  <c r="Q18" i="46"/>
  <c r="Q18" i="44"/>
  <c r="E19" i="46"/>
  <c r="E19" i="44"/>
  <c r="AS19" i="46"/>
  <c r="AS19" i="44"/>
  <c r="BI19" i="46"/>
  <c r="BI19" i="44"/>
  <c r="L21" i="46"/>
  <c r="L21" i="44"/>
  <c r="T21" i="46"/>
  <c r="T21" i="44"/>
  <c r="AB21" i="46"/>
  <c r="AB21" i="44"/>
  <c r="AJ21" i="46"/>
  <c r="AJ21" i="44"/>
  <c r="BH21" i="46"/>
  <c r="BH21" i="44"/>
  <c r="BP21" i="46"/>
  <c r="BP21" i="44"/>
  <c r="G22" i="46"/>
  <c r="G22" i="44"/>
  <c r="W22" i="46"/>
  <c r="W22" i="44"/>
  <c r="AE22" i="46"/>
  <c r="AE22" i="44"/>
  <c r="AM22" i="46"/>
  <c r="AM22" i="44"/>
  <c r="AU22" i="46"/>
  <c r="AU22" i="44"/>
  <c r="BC22" i="46"/>
  <c r="BC22" i="44"/>
  <c r="BK22" i="46"/>
  <c r="BK22" i="44"/>
  <c r="K23" i="46"/>
  <c r="K23" i="44"/>
  <c r="S23" i="46"/>
  <c r="S23" i="44"/>
  <c r="AA23" i="46"/>
  <c r="AA23" i="44"/>
  <c r="AQ23" i="46"/>
  <c r="AQ23" i="44"/>
  <c r="AY23" i="46"/>
  <c r="AY23" i="44"/>
  <c r="BC24" i="46"/>
  <c r="BC24" i="44"/>
  <c r="BK24" i="46"/>
  <c r="BK24" i="44"/>
  <c r="J25" i="46"/>
  <c r="J25" i="44"/>
  <c r="R25" i="46"/>
  <c r="R25" i="44"/>
  <c r="Z25" i="46"/>
  <c r="Z25" i="44"/>
  <c r="AH25" i="46"/>
  <c r="AH25" i="44"/>
  <c r="AP25" i="46"/>
  <c r="AP25" i="44"/>
  <c r="AX25" i="46"/>
  <c r="AX25" i="44"/>
  <c r="BF25" i="46"/>
  <c r="BF25" i="44"/>
  <c r="BN25" i="46"/>
  <c r="BN25" i="44"/>
  <c r="J26" i="46"/>
  <c r="J26" i="44"/>
  <c r="R26" i="46"/>
  <c r="R26" i="44"/>
  <c r="Z26" i="46"/>
  <c r="Z26" i="44"/>
  <c r="AH26" i="46"/>
  <c r="AH26" i="44"/>
  <c r="AP26" i="46"/>
  <c r="AP26" i="44"/>
  <c r="AX26" i="46"/>
  <c r="AX26" i="44"/>
  <c r="BF26" i="46"/>
  <c r="BF26" i="44"/>
  <c r="D27" i="46"/>
  <c r="D27" i="44"/>
  <c r="T27" i="46"/>
  <c r="T27" i="44"/>
  <c r="AB27" i="46"/>
  <c r="AB27" i="44"/>
  <c r="AJ27" i="46"/>
  <c r="AJ27" i="44"/>
  <c r="AR27" i="46"/>
  <c r="AR27" i="44"/>
  <c r="BH27" i="46"/>
  <c r="BH27" i="44"/>
  <c r="BP27" i="46"/>
  <c r="BP27" i="44"/>
  <c r="H28" i="46"/>
  <c r="H28" i="44"/>
  <c r="P28" i="46"/>
  <c r="P28" i="44"/>
  <c r="X28" i="46"/>
  <c r="X28" i="44"/>
  <c r="AF28" i="46"/>
  <c r="AF28" i="44"/>
  <c r="AN28" i="46"/>
  <c r="AN28" i="44"/>
  <c r="AV28" i="46"/>
  <c r="AV28" i="44"/>
  <c r="BL28" i="46"/>
  <c r="BL28" i="44"/>
  <c r="D29" i="46"/>
  <c r="D29" i="44"/>
  <c r="L29" i="46"/>
  <c r="L29" i="44"/>
  <c r="T29" i="46"/>
  <c r="T29" i="44"/>
  <c r="AB29" i="46"/>
  <c r="AB29" i="44"/>
  <c r="AR29" i="46"/>
  <c r="AR29" i="44"/>
  <c r="AZ29" i="46"/>
  <c r="AZ29" i="44"/>
  <c r="BH29" i="46"/>
  <c r="BH29" i="44"/>
  <c r="BP29" i="46"/>
  <c r="BP29" i="44"/>
  <c r="J30" i="46"/>
  <c r="J30" i="44"/>
  <c r="R30" i="46"/>
  <c r="R30" i="44"/>
  <c r="AH30" i="46"/>
  <c r="AH30" i="44"/>
  <c r="AP30" i="46"/>
  <c r="AP30" i="44"/>
  <c r="AX30" i="46"/>
  <c r="AX30" i="44"/>
  <c r="BF30" i="46"/>
  <c r="BF30" i="44"/>
  <c r="N31" i="46"/>
  <c r="N31" i="44"/>
  <c r="V31" i="46"/>
  <c r="V31" i="44"/>
  <c r="AD31" i="46"/>
  <c r="AD31" i="44"/>
  <c r="AL31" i="46"/>
  <c r="AL31" i="44"/>
  <c r="AT31" i="46"/>
  <c r="AT31" i="44"/>
  <c r="BB31" i="46"/>
  <c r="BB31" i="44"/>
  <c r="A8" i="27"/>
  <c r="A10" i="44"/>
  <c r="AF15" i="46"/>
  <c r="AF15" i="44"/>
  <c r="E17" i="46"/>
  <c r="E17" i="44"/>
  <c r="AS17" i="46"/>
  <c r="AS17" i="44"/>
  <c r="Y18" i="46"/>
  <c r="Y18" i="44"/>
  <c r="U19" i="46"/>
  <c r="U19" i="44"/>
  <c r="AU24" i="46"/>
  <c r="AU24" i="44"/>
  <c r="M19" i="46"/>
  <c r="M19" i="44"/>
  <c r="BA19" i="46"/>
  <c r="BA19" i="44"/>
  <c r="BG23" i="46"/>
  <c r="BG23" i="44"/>
  <c r="AE13" i="46"/>
  <c r="AE13" i="44"/>
  <c r="M17" i="46"/>
  <c r="M17" i="44"/>
  <c r="BI17" i="46"/>
  <c r="BI17" i="44"/>
  <c r="AW18" i="46"/>
  <c r="AW18" i="44"/>
  <c r="AC19" i="46"/>
  <c r="AC19" i="44"/>
  <c r="BQ19" i="46"/>
  <c r="BQ19" i="44"/>
  <c r="BH14" i="46"/>
  <c r="BH14" i="44"/>
  <c r="AC17" i="46"/>
  <c r="AC17" i="44"/>
  <c r="G24" i="46"/>
  <c r="G24" i="44"/>
  <c r="BB9" i="46"/>
  <c r="BB9" i="44"/>
  <c r="BE10" i="46"/>
  <c r="BE10" i="44"/>
  <c r="BM18" i="46"/>
  <c r="BM18" i="44"/>
  <c r="O24" i="46"/>
  <c r="O24" i="44"/>
  <c r="U17" i="44"/>
  <c r="AK17" i="46"/>
  <c r="AK17" i="44"/>
  <c r="BQ17" i="46"/>
  <c r="BQ17" i="44"/>
  <c r="BE18" i="46"/>
  <c r="BE18" i="44"/>
  <c r="AK19" i="46"/>
  <c r="AK19" i="44"/>
  <c r="W24" i="46"/>
  <c r="W24" i="44"/>
  <c r="AV32" i="46"/>
  <c r="AV32" i="44"/>
  <c r="AB33" i="46"/>
  <c r="AB33" i="44"/>
  <c r="Y36" i="46"/>
  <c r="Y36" i="44"/>
  <c r="E37" i="46"/>
  <c r="E37" i="44"/>
  <c r="AD40" i="46"/>
  <c r="AD40" i="44"/>
  <c r="J41" i="46"/>
  <c r="J41" i="44"/>
  <c r="AX41" i="46"/>
  <c r="AX41" i="44"/>
  <c r="S42" i="46"/>
  <c r="S42" i="44"/>
  <c r="AI42" i="46"/>
  <c r="AI42" i="44"/>
  <c r="AY42" i="46"/>
  <c r="AY42" i="44"/>
  <c r="O43" i="46"/>
  <c r="O43" i="44"/>
  <c r="AM43" i="46"/>
  <c r="AM43" i="44"/>
  <c r="S44" i="46"/>
  <c r="S44" i="44"/>
  <c r="BG44" i="46"/>
  <c r="BG44" i="44"/>
  <c r="AM45" i="46"/>
  <c r="AM45" i="44"/>
  <c r="BK45" i="46"/>
  <c r="BK45" i="44"/>
  <c r="P46" i="46"/>
  <c r="P46" i="44"/>
  <c r="BD46" i="46"/>
  <c r="BD46" i="44"/>
  <c r="T47" i="46"/>
  <c r="T47" i="44"/>
  <c r="BP47" i="46"/>
  <c r="BP47" i="44"/>
  <c r="AF48" i="46"/>
  <c r="AF48" i="44"/>
  <c r="BL48" i="46"/>
  <c r="BL48" i="44"/>
  <c r="AB49" i="46"/>
  <c r="AB49" i="44"/>
  <c r="BH49" i="46"/>
  <c r="BH49" i="44"/>
  <c r="U50" i="46"/>
  <c r="U50" i="44"/>
  <c r="BQ50" i="46"/>
  <c r="BQ50" i="44"/>
  <c r="AO51" i="46"/>
  <c r="AO51" i="44"/>
  <c r="BE51" i="46"/>
  <c r="BE51" i="44"/>
  <c r="U52" i="46"/>
  <c r="U52" i="44"/>
  <c r="BA52" i="46"/>
  <c r="BA52" i="44"/>
  <c r="Q53" i="46"/>
  <c r="Q53" i="44"/>
  <c r="Y53" i="46"/>
  <c r="Y53" i="44"/>
  <c r="AG53" i="46"/>
  <c r="AG53" i="44"/>
  <c r="AO53" i="46"/>
  <c r="AO53" i="44"/>
  <c r="AW53" i="46"/>
  <c r="AW53" i="44"/>
  <c r="BE53" i="46"/>
  <c r="BE53" i="44"/>
  <c r="K54" i="46"/>
  <c r="K54" i="44"/>
  <c r="S54" i="46"/>
  <c r="S54" i="44"/>
  <c r="AI54" i="46"/>
  <c r="AI54" i="44"/>
  <c r="AQ54" i="46"/>
  <c r="AQ54" i="44"/>
  <c r="AY54" i="46"/>
  <c r="AY54" i="44"/>
  <c r="BG54" i="46"/>
  <c r="BG54" i="44"/>
  <c r="G55" i="46"/>
  <c r="G55" i="44"/>
  <c r="O55" i="46"/>
  <c r="O55" i="44"/>
  <c r="AE55" i="46"/>
  <c r="AE55" i="44"/>
  <c r="AM55" i="46"/>
  <c r="AM55" i="44"/>
  <c r="AU55" i="46"/>
  <c r="AU55" i="44"/>
  <c r="BC55" i="46"/>
  <c r="BC55" i="44"/>
  <c r="E56" i="46"/>
  <c r="E56" i="44"/>
  <c r="M56" i="46"/>
  <c r="M56" i="44"/>
  <c r="U56" i="46"/>
  <c r="U56" i="44"/>
  <c r="BQ56" i="46"/>
  <c r="BQ56" i="44"/>
  <c r="H57" i="46"/>
  <c r="H57" i="44"/>
  <c r="X57" i="46"/>
  <c r="X57" i="44"/>
  <c r="AF57" i="46"/>
  <c r="AF57" i="44"/>
  <c r="AN57" i="46"/>
  <c r="AN57" i="44"/>
  <c r="AV57" i="46"/>
  <c r="AV57" i="44"/>
  <c r="BD57" i="46"/>
  <c r="BD57" i="44"/>
  <c r="BL57" i="46"/>
  <c r="BL57" i="44"/>
  <c r="D58" i="46"/>
  <c r="D58" i="44"/>
  <c r="L58" i="46"/>
  <c r="L58" i="44"/>
  <c r="T58" i="46"/>
  <c r="T58" i="44"/>
  <c r="AR58" i="46"/>
  <c r="AR58" i="44"/>
  <c r="AZ58" i="46"/>
  <c r="AZ58" i="44"/>
  <c r="BH58" i="46"/>
  <c r="BH58" i="44"/>
  <c r="H59" i="46"/>
  <c r="H59" i="44"/>
  <c r="P59" i="46"/>
  <c r="P59" i="44"/>
  <c r="X59" i="46"/>
  <c r="X59" i="44"/>
  <c r="AF59" i="46"/>
  <c r="AF59" i="44"/>
  <c r="AN59" i="46"/>
  <c r="AN59" i="44"/>
  <c r="AV59" i="46"/>
  <c r="AV59" i="44"/>
  <c r="BD59" i="46"/>
  <c r="BD59" i="44"/>
  <c r="BL59" i="46"/>
  <c r="BL59" i="44"/>
  <c r="F60" i="46"/>
  <c r="F60" i="44"/>
  <c r="N60" i="46"/>
  <c r="N60" i="44"/>
  <c r="V60" i="46"/>
  <c r="V60" i="44"/>
  <c r="AD60" i="46"/>
  <c r="AD60" i="44"/>
  <c r="AL60" i="46"/>
  <c r="AL60" i="44"/>
  <c r="AT60" i="46"/>
  <c r="AT60" i="44"/>
  <c r="BB60" i="46"/>
  <c r="BB60" i="44"/>
  <c r="A59" i="27"/>
  <c r="A61" i="44"/>
  <c r="H61" i="46"/>
  <c r="H61" i="44"/>
  <c r="P61" i="46"/>
  <c r="P61" i="44"/>
  <c r="X61" i="46"/>
  <c r="X61" i="44"/>
  <c r="AF61" i="46"/>
  <c r="AF61" i="44"/>
  <c r="AN61" i="46"/>
  <c r="AN61" i="44"/>
  <c r="AV61" i="46"/>
  <c r="AV61" i="44"/>
  <c r="BD61" i="46"/>
  <c r="BD61" i="44"/>
  <c r="BL61" i="46"/>
  <c r="BL61" i="44"/>
  <c r="D62" i="46"/>
  <c r="D62" i="44"/>
  <c r="L62" i="46"/>
  <c r="L62" i="44"/>
  <c r="T62" i="46"/>
  <c r="T62" i="44"/>
  <c r="AB62" i="46"/>
  <c r="AB62" i="44"/>
  <c r="AR62" i="46"/>
  <c r="AR62" i="44"/>
  <c r="AZ62" i="46"/>
  <c r="AZ62" i="44"/>
  <c r="BH62" i="46"/>
  <c r="BH62" i="44"/>
  <c r="BP62" i="46"/>
  <c r="BP62" i="44"/>
  <c r="P63" i="46"/>
  <c r="P63" i="44"/>
  <c r="X63" i="46"/>
  <c r="X63" i="44"/>
  <c r="AF63" i="46"/>
  <c r="AF63" i="44"/>
  <c r="AN63" i="46"/>
  <c r="AN63" i="44"/>
  <c r="AV63" i="46"/>
  <c r="AV63" i="44"/>
  <c r="BD63" i="46"/>
  <c r="BD63" i="44"/>
  <c r="J64" i="46"/>
  <c r="J64" i="44"/>
  <c r="R64" i="46"/>
  <c r="R64" i="44"/>
  <c r="Z64" i="46"/>
  <c r="Z64" i="44"/>
  <c r="AH64" i="46"/>
  <c r="AH64" i="44"/>
  <c r="AP64" i="46"/>
  <c r="AP64" i="44"/>
  <c r="AX64" i="46"/>
  <c r="AX64" i="44"/>
  <c r="BF64" i="46"/>
  <c r="BF64" i="44"/>
  <c r="F65" i="46"/>
  <c r="F65" i="44"/>
  <c r="V65" i="46"/>
  <c r="V65" i="44"/>
  <c r="AD65" i="46"/>
  <c r="AD65" i="44"/>
  <c r="AL65" i="46"/>
  <c r="AL65" i="44"/>
  <c r="AT65" i="46"/>
  <c r="AT65" i="44"/>
  <c r="BB65" i="46"/>
  <c r="BB65" i="44"/>
  <c r="BJ65" i="46"/>
  <c r="BJ65" i="44"/>
  <c r="A64" i="27"/>
  <c r="C66" i="46"/>
  <c r="C66" i="44" s="1"/>
  <c r="A66" i="44"/>
  <c r="J66" i="46"/>
  <c r="J66" i="44"/>
  <c r="R66" i="46"/>
  <c r="R66" i="44"/>
  <c r="Z66" i="46"/>
  <c r="Z66" i="44"/>
  <c r="AH66" i="46"/>
  <c r="AH66" i="44"/>
  <c r="AX66" i="46"/>
  <c r="AX66" i="44"/>
  <c r="BF66" i="46"/>
  <c r="BF66" i="44"/>
  <c r="BN66" i="46"/>
  <c r="BN66" i="44"/>
  <c r="F67" i="46"/>
  <c r="F67" i="44"/>
  <c r="N67" i="46"/>
  <c r="N67" i="44"/>
  <c r="AD67" i="46"/>
  <c r="AD67" i="44"/>
  <c r="AL67" i="46"/>
  <c r="AL67" i="44"/>
  <c r="AT67" i="46"/>
  <c r="AT67" i="44"/>
  <c r="BB67" i="46"/>
  <c r="BB67" i="44"/>
  <c r="BJ67" i="46"/>
  <c r="BJ67" i="44"/>
  <c r="H68" i="46"/>
  <c r="H68" i="44"/>
  <c r="P68" i="46"/>
  <c r="P68" i="44"/>
  <c r="X68" i="46"/>
  <c r="X68" i="44"/>
  <c r="AF68" i="46"/>
  <c r="AF68" i="44"/>
  <c r="AN68" i="46"/>
  <c r="AN68" i="44"/>
  <c r="AV68" i="46"/>
  <c r="AV68" i="44"/>
  <c r="BD68" i="46"/>
  <c r="BD68" i="44"/>
  <c r="BL68" i="46"/>
  <c r="BL68" i="44"/>
  <c r="D69" i="46"/>
  <c r="D69" i="44"/>
  <c r="L69" i="46"/>
  <c r="L69" i="44"/>
  <c r="T69" i="46"/>
  <c r="T69" i="44"/>
  <c r="AB69" i="46"/>
  <c r="AB69" i="44"/>
  <c r="AJ69" i="46"/>
  <c r="AJ69" i="44"/>
  <c r="AR69" i="46"/>
  <c r="AR69" i="44"/>
  <c r="AZ69" i="46"/>
  <c r="AZ69" i="44"/>
  <c r="BH69" i="46"/>
  <c r="BH69" i="44"/>
  <c r="BP69" i="46"/>
  <c r="BP69" i="44"/>
  <c r="F70" i="46"/>
  <c r="F70" i="44"/>
  <c r="N70" i="46"/>
  <c r="N70" i="44"/>
  <c r="V70" i="46"/>
  <c r="V70" i="44"/>
  <c r="AD70" i="46"/>
  <c r="AD70" i="44"/>
  <c r="AL70" i="46"/>
  <c r="AL70" i="44"/>
  <c r="AT70" i="46"/>
  <c r="AT70" i="44"/>
  <c r="BB70" i="46"/>
  <c r="BB70" i="44"/>
  <c r="BJ70" i="46"/>
  <c r="BJ70" i="44"/>
  <c r="A69" i="27"/>
  <c r="C71" i="46"/>
  <c r="C71" i="44" s="1"/>
  <c r="A71" i="44"/>
  <c r="I71" i="46"/>
  <c r="I71" i="44"/>
  <c r="Q71" i="46"/>
  <c r="Q71" i="44"/>
  <c r="Y71" i="46"/>
  <c r="Y71" i="44"/>
  <c r="AG71" i="46"/>
  <c r="AG71" i="44"/>
  <c r="AO71" i="46"/>
  <c r="AO71" i="44"/>
  <c r="AW71" i="46"/>
  <c r="AW71" i="44"/>
  <c r="BE71" i="46"/>
  <c r="BE71" i="44"/>
  <c r="BM71" i="46"/>
  <c r="BM71" i="44"/>
  <c r="E72" i="46"/>
  <c r="E72" i="44"/>
  <c r="M72" i="46"/>
  <c r="M72" i="44"/>
  <c r="U72" i="46"/>
  <c r="U72" i="44"/>
  <c r="AC72" i="46"/>
  <c r="AC72" i="44"/>
  <c r="AK72" i="46"/>
  <c r="AK72" i="44"/>
  <c r="AS72" i="46"/>
  <c r="AS72" i="44"/>
  <c r="BA72" i="46"/>
  <c r="BA72" i="44"/>
  <c r="BI72" i="46"/>
  <c r="BI72" i="44"/>
  <c r="BQ72" i="46"/>
  <c r="BQ72" i="44"/>
  <c r="H73" i="46"/>
  <c r="H73" i="44"/>
  <c r="P73" i="46"/>
  <c r="P73" i="44"/>
  <c r="X73" i="46"/>
  <c r="X73" i="44"/>
  <c r="AF73" i="46"/>
  <c r="AF73" i="44"/>
  <c r="AN73" i="46"/>
  <c r="AN73" i="44"/>
  <c r="AV73" i="46"/>
  <c r="AV73" i="44"/>
  <c r="BL73" i="46"/>
  <c r="BL73" i="44"/>
  <c r="D74" i="46"/>
  <c r="D74" i="44"/>
  <c r="L74" i="46"/>
  <c r="L74" i="44"/>
  <c r="T74" i="46"/>
  <c r="T74" i="44"/>
  <c r="AB74" i="46"/>
  <c r="AB74" i="44"/>
  <c r="AR74" i="46"/>
  <c r="AR74" i="44"/>
  <c r="AZ74" i="46"/>
  <c r="AZ74" i="44"/>
  <c r="BH74" i="46"/>
  <c r="BH74" i="44"/>
  <c r="BP74" i="46"/>
  <c r="BP74" i="44"/>
  <c r="F75" i="46"/>
  <c r="F75" i="44"/>
  <c r="N75" i="46"/>
  <c r="N75" i="44"/>
  <c r="V75" i="46"/>
  <c r="V75" i="44"/>
  <c r="AD75" i="46"/>
  <c r="AD75" i="44"/>
  <c r="AL75" i="46"/>
  <c r="AL75" i="44"/>
  <c r="AT75" i="46"/>
  <c r="AT75" i="44"/>
  <c r="BJ75" i="46"/>
  <c r="BJ75" i="44"/>
  <c r="A74" i="27"/>
  <c r="A76" i="44"/>
  <c r="J76" i="46"/>
  <c r="J76" i="44"/>
  <c r="R76" i="46"/>
  <c r="R76" i="44"/>
  <c r="Z76" i="46"/>
  <c r="Z76" i="44"/>
  <c r="AH76" i="46"/>
  <c r="AH76" i="44"/>
  <c r="AP76" i="46"/>
  <c r="AP76" i="44"/>
  <c r="AX76" i="46"/>
  <c r="AX76" i="44"/>
  <c r="BF76" i="46"/>
  <c r="BF76" i="44"/>
  <c r="BN76" i="46"/>
  <c r="BN76" i="44"/>
  <c r="E77" i="46"/>
  <c r="E77" i="44"/>
  <c r="M77" i="46"/>
  <c r="M77" i="44"/>
  <c r="U77" i="46"/>
  <c r="U77" i="44"/>
  <c r="AC77" i="46"/>
  <c r="AC77" i="44"/>
  <c r="AK77" i="46"/>
  <c r="AK77" i="44"/>
  <c r="AS77" i="46"/>
  <c r="AS77" i="44"/>
  <c r="BA77" i="46"/>
  <c r="BA77" i="44"/>
  <c r="BI77" i="46"/>
  <c r="BI77" i="44"/>
  <c r="BQ77" i="46"/>
  <c r="BQ77" i="44"/>
  <c r="I78" i="46"/>
  <c r="I78" i="44"/>
  <c r="Q78" i="46"/>
  <c r="Q78" i="44"/>
  <c r="Y78" i="46"/>
  <c r="Y78" i="44"/>
  <c r="AG78" i="46"/>
  <c r="AG78" i="44"/>
  <c r="AO78" i="46"/>
  <c r="AO78" i="44"/>
  <c r="AW78" i="46"/>
  <c r="AW78" i="44"/>
  <c r="BE78" i="46"/>
  <c r="BE78" i="44"/>
  <c r="BM78" i="46"/>
  <c r="BM78" i="44"/>
  <c r="M79" i="46"/>
  <c r="M79" i="44"/>
  <c r="U79" i="46"/>
  <c r="U79" i="44"/>
  <c r="AC79" i="46"/>
  <c r="AC79" i="44"/>
  <c r="AK79" i="46"/>
  <c r="AK79" i="44"/>
  <c r="AS79" i="46"/>
  <c r="AS79" i="44"/>
  <c r="BI79" i="46"/>
  <c r="BI79" i="44"/>
  <c r="BQ79" i="46"/>
  <c r="BQ79" i="44"/>
  <c r="I80" i="46"/>
  <c r="I80" i="44"/>
  <c r="Q80" i="46"/>
  <c r="Q80" i="44"/>
  <c r="AG80" i="46"/>
  <c r="AG80" i="44"/>
  <c r="AO80" i="46"/>
  <c r="AO80" i="44"/>
  <c r="AW80" i="46"/>
  <c r="AW80" i="44"/>
  <c r="BE80" i="46"/>
  <c r="BE80" i="44"/>
  <c r="BM80" i="46"/>
  <c r="BM80" i="44"/>
  <c r="D81" i="46"/>
  <c r="D81" i="44"/>
  <c r="L81" i="46"/>
  <c r="L81" i="44"/>
  <c r="T81" i="46"/>
  <c r="T81" i="44"/>
  <c r="AB81" i="46"/>
  <c r="AB81" i="44"/>
  <c r="AJ81" i="46"/>
  <c r="AJ81" i="44"/>
  <c r="AR81" i="46"/>
  <c r="AR81" i="44"/>
  <c r="AZ81" i="46"/>
  <c r="AZ81" i="44"/>
  <c r="BH81" i="46"/>
  <c r="BH81" i="44"/>
  <c r="BP81" i="46"/>
  <c r="BP81" i="44"/>
  <c r="H82" i="46"/>
  <c r="H82" i="44"/>
  <c r="P82" i="46"/>
  <c r="P82" i="44"/>
  <c r="X82" i="46"/>
  <c r="X82" i="44"/>
  <c r="AN82" i="46"/>
  <c r="AN82" i="44"/>
  <c r="AV82" i="46"/>
  <c r="AV82" i="44"/>
  <c r="BD82" i="46"/>
  <c r="BD82" i="44"/>
  <c r="BL82" i="46"/>
  <c r="BL82" i="44"/>
  <c r="J83" i="46"/>
  <c r="J83" i="44"/>
  <c r="X32" i="46"/>
  <c r="X32" i="44"/>
  <c r="D33" i="46"/>
  <c r="D33" i="44"/>
  <c r="BI35" i="46"/>
  <c r="BI35" i="44"/>
  <c r="BB38" i="46"/>
  <c r="BB38" i="44"/>
  <c r="R39" i="46"/>
  <c r="R39" i="44"/>
  <c r="BN39" i="46"/>
  <c r="BN39" i="44"/>
  <c r="AL40" i="46"/>
  <c r="AL40" i="44"/>
  <c r="A39" i="27"/>
  <c r="A41" i="44"/>
  <c r="C41" i="46"/>
  <c r="C41" i="44" s="1"/>
  <c r="AP41" i="46"/>
  <c r="AP41" i="44"/>
  <c r="BN41" i="46"/>
  <c r="BN41" i="44"/>
  <c r="AA42" i="46"/>
  <c r="AA42" i="44"/>
  <c r="AQ42" i="46"/>
  <c r="AQ42" i="44"/>
  <c r="G43" i="46"/>
  <c r="G43" i="44"/>
  <c r="AE43" i="46"/>
  <c r="AE43" i="44"/>
  <c r="K44" i="46"/>
  <c r="K44" i="44"/>
  <c r="BO44" i="46"/>
  <c r="BO44" i="44"/>
  <c r="AZ47" i="46"/>
  <c r="AZ47" i="44"/>
  <c r="P48" i="46"/>
  <c r="P48" i="44"/>
  <c r="AV48" i="46"/>
  <c r="AV48" i="44"/>
  <c r="L49" i="46"/>
  <c r="L49" i="44"/>
  <c r="AR49" i="46"/>
  <c r="AR49" i="44"/>
  <c r="M50" i="46"/>
  <c r="M50" i="44"/>
  <c r="BA50" i="46"/>
  <c r="BA50" i="44"/>
  <c r="AG51" i="46"/>
  <c r="AG51" i="44"/>
  <c r="AC52" i="46"/>
  <c r="AC52" i="44"/>
  <c r="AB58" i="46"/>
  <c r="AB58" i="44"/>
  <c r="L33" i="44"/>
  <c r="W43" i="44"/>
  <c r="BM53" i="44"/>
  <c r="BI56" i="44"/>
  <c r="H32" i="46"/>
  <c r="H32" i="44"/>
  <c r="AN32" i="46"/>
  <c r="AN32" i="44"/>
  <c r="BL32" i="46"/>
  <c r="BL32" i="44"/>
  <c r="AR33" i="46"/>
  <c r="AR33" i="44"/>
  <c r="BA37" i="46"/>
  <c r="BA37" i="44"/>
  <c r="V38" i="46"/>
  <c r="V38" i="44"/>
  <c r="A37" i="27"/>
  <c r="A39" i="44"/>
  <c r="C39" i="46"/>
  <c r="C39" i="44" s="1"/>
  <c r="AX39" i="46"/>
  <c r="AX39" i="44"/>
  <c r="V40" i="46"/>
  <c r="V40" i="44"/>
  <c r="R41" i="46"/>
  <c r="R41" i="44"/>
  <c r="BC43" i="46"/>
  <c r="BC43" i="44"/>
  <c r="AI44" i="46"/>
  <c r="AI44" i="44"/>
  <c r="G45" i="46"/>
  <c r="G45" i="44"/>
  <c r="AE45" i="46"/>
  <c r="AE45" i="44"/>
  <c r="AU45" i="46"/>
  <c r="AU45" i="44"/>
  <c r="H46" i="46"/>
  <c r="H46" i="44"/>
  <c r="AV46" i="46"/>
  <c r="AV46" i="44"/>
  <c r="L47" i="46"/>
  <c r="L47" i="44"/>
  <c r="BH47" i="46"/>
  <c r="BH47" i="44"/>
  <c r="X48" i="46"/>
  <c r="X48" i="44"/>
  <c r="BD48" i="46"/>
  <c r="BD48" i="44"/>
  <c r="T49" i="46"/>
  <c r="T49" i="44"/>
  <c r="AZ49" i="46"/>
  <c r="AZ49" i="44"/>
  <c r="AC50" i="46"/>
  <c r="AC50" i="44"/>
  <c r="I51" i="46"/>
  <c r="I51" i="44"/>
  <c r="AW51" i="46"/>
  <c r="AW51" i="44"/>
  <c r="BM51" i="46"/>
  <c r="BM51" i="44"/>
  <c r="AK52" i="46"/>
  <c r="AK52" i="44"/>
  <c r="AS52" i="46"/>
  <c r="AS52" i="44"/>
  <c r="BI52" i="46"/>
  <c r="BI52" i="44"/>
  <c r="BQ52" i="46"/>
  <c r="BQ52" i="44"/>
  <c r="BP58" i="46"/>
  <c r="BP58" i="44"/>
  <c r="F38" i="44"/>
  <c r="BL46" i="44"/>
  <c r="E50" i="44"/>
  <c r="W55" i="44"/>
  <c r="J34" i="46"/>
  <c r="J34" i="44"/>
  <c r="AX34" i="46"/>
  <c r="AX34" i="44"/>
  <c r="M35" i="46"/>
  <c r="M35" i="44"/>
  <c r="AK35" i="46"/>
  <c r="AK35" i="44"/>
  <c r="BQ35" i="46"/>
  <c r="BQ35" i="44"/>
  <c r="AG36" i="46"/>
  <c r="AG36" i="44"/>
  <c r="BE36" i="46"/>
  <c r="BE36" i="44"/>
  <c r="AK37" i="46"/>
  <c r="AK37" i="44"/>
  <c r="BQ37" i="46"/>
  <c r="BQ37" i="44"/>
  <c r="AT38" i="46"/>
  <c r="AT38" i="44"/>
  <c r="AP39" i="46"/>
  <c r="AP39" i="44"/>
  <c r="AU43" i="46"/>
  <c r="AU43" i="44"/>
  <c r="D47" i="46"/>
  <c r="D47" i="44"/>
  <c r="AS50" i="46"/>
  <c r="AS50" i="44"/>
  <c r="Y51" i="46"/>
  <c r="Y51" i="44"/>
  <c r="M52" i="46"/>
  <c r="M52" i="44"/>
  <c r="AJ58" i="46"/>
  <c r="AJ58" i="44"/>
  <c r="U35" i="44"/>
  <c r="AW36" i="44"/>
  <c r="BG42" i="44"/>
  <c r="AA44" i="44"/>
  <c r="AC56" i="44"/>
  <c r="AP34" i="46"/>
  <c r="AP34" i="44"/>
  <c r="M37" i="46"/>
  <c r="M37" i="44"/>
  <c r="AS37" i="46"/>
  <c r="AS37" i="44"/>
  <c r="N38" i="46"/>
  <c r="N38" i="44"/>
  <c r="BJ38" i="46"/>
  <c r="BJ38" i="44"/>
  <c r="AH39" i="46"/>
  <c r="AH39" i="44"/>
  <c r="AT40" i="46"/>
  <c r="AT40" i="44"/>
  <c r="AQ44" i="46"/>
  <c r="AQ44" i="44"/>
  <c r="W45" i="46"/>
  <c r="W45" i="44"/>
  <c r="BC45" i="46"/>
  <c r="BC45" i="44"/>
  <c r="X46" i="46"/>
  <c r="X46" i="44"/>
  <c r="AJ47" i="46"/>
  <c r="AJ47" i="44"/>
  <c r="AK56" i="46"/>
  <c r="AK56" i="44"/>
  <c r="AJ33" i="46"/>
  <c r="AJ33" i="44"/>
  <c r="BP33" i="46"/>
  <c r="BP33" i="44"/>
  <c r="Z34" i="46"/>
  <c r="Z34" i="44"/>
  <c r="BF34" i="46"/>
  <c r="BF34" i="44"/>
  <c r="AC35" i="46"/>
  <c r="AC35" i="44"/>
  <c r="Q36" i="46"/>
  <c r="Q36" i="44"/>
  <c r="Z39" i="46"/>
  <c r="Z39" i="44"/>
  <c r="N40" i="46"/>
  <c r="N40" i="44"/>
  <c r="BJ40" i="46"/>
  <c r="BJ40" i="44"/>
  <c r="AH41" i="46"/>
  <c r="AH41" i="44"/>
  <c r="K42" i="46"/>
  <c r="K42" i="44"/>
  <c r="O45" i="46"/>
  <c r="O45" i="44"/>
  <c r="AN46" i="46"/>
  <c r="AN46" i="44"/>
  <c r="AR47" i="46"/>
  <c r="AR47" i="44"/>
  <c r="AS56" i="46"/>
  <c r="AS56" i="44"/>
  <c r="BK43" i="44"/>
  <c r="AF46" i="44"/>
  <c r="BI50" i="44"/>
  <c r="AF32" i="46"/>
  <c r="AF32" i="44"/>
  <c r="BD32" i="46"/>
  <c r="BD32" i="44"/>
  <c r="T33" i="46"/>
  <c r="T33" i="44"/>
  <c r="BH33" i="46"/>
  <c r="BH33" i="44"/>
  <c r="R34" i="46"/>
  <c r="R34" i="44"/>
  <c r="AH34" i="46"/>
  <c r="AH34" i="44"/>
  <c r="E35" i="46"/>
  <c r="E35" i="44"/>
  <c r="AS35" i="46"/>
  <c r="AS35" i="44"/>
  <c r="I36" i="46"/>
  <c r="I36" i="44"/>
  <c r="AO36" i="46"/>
  <c r="AO36" i="44"/>
  <c r="BM36" i="46"/>
  <c r="BM36" i="44"/>
  <c r="AC37" i="46"/>
  <c r="AC37" i="44"/>
  <c r="BI37" i="46"/>
  <c r="BI37" i="44"/>
  <c r="AD38" i="46"/>
  <c r="AD38" i="44"/>
  <c r="J39" i="46"/>
  <c r="J39" i="44"/>
  <c r="F40" i="46"/>
  <c r="F40" i="44"/>
  <c r="BB40" i="46"/>
  <c r="BB40" i="44"/>
  <c r="Z41" i="46"/>
  <c r="Z41" i="44"/>
  <c r="BF41" i="46"/>
  <c r="BF41" i="44"/>
  <c r="AY44" i="46"/>
  <c r="AY44" i="44"/>
  <c r="H48" i="46"/>
  <c r="H48" i="44"/>
  <c r="AN48" i="46"/>
  <c r="AN48" i="44"/>
  <c r="D49" i="46"/>
  <c r="D49" i="44"/>
  <c r="AJ49" i="46"/>
  <c r="AJ49" i="44"/>
  <c r="BP49" i="46"/>
  <c r="BP49" i="44"/>
  <c r="AK50" i="46"/>
  <c r="AK50" i="44"/>
  <c r="Q51" i="46"/>
  <c r="Q51" i="44"/>
  <c r="E52" i="46"/>
  <c r="E52" i="44"/>
  <c r="BA56" i="46"/>
  <c r="BA56" i="44"/>
  <c r="AZ33" i="44"/>
  <c r="I53" i="44"/>
  <c r="BK55" i="44"/>
  <c r="N65" i="44"/>
  <c r="AE94" i="46"/>
  <c r="AE94" i="44"/>
  <c r="C92" i="46"/>
  <c r="C92" i="44" s="1"/>
  <c r="AK86" i="44"/>
  <c r="N91" i="44"/>
  <c r="AQ93" i="44"/>
  <c r="G94" i="44"/>
  <c r="AU94" i="44"/>
  <c r="S95" i="44"/>
  <c r="U96" i="44"/>
  <c r="AC99" i="44"/>
  <c r="AQ100" i="44"/>
  <c r="F101" i="44"/>
  <c r="U103" i="44"/>
  <c r="K104" i="44"/>
  <c r="AY104" i="44"/>
  <c r="BK115" i="44"/>
  <c r="K118" i="44"/>
  <c r="AP121" i="44"/>
  <c r="N127" i="44"/>
  <c r="P89" i="46"/>
  <c r="P89" i="44"/>
  <c r="K90" i="46"/>
  <c r="K90" i="44"/>
  <c r="AI90" i="46"/>
  <c r="AI90" i="44"/>
  <c r="AQ90" i="46"/>
  <c r="AQ90" i="44"/>
  <c r="BO90" i="46"/>
  <c r="BO90" i="44"/>
  <c r="F91" i="46"/>
  <c r="F91" i="44"/>
  <c r="AD91" i="46"/>
  <c r="AD91" i="44"/>
  <c r="AL91" i="46"/>
  <c r="AL91" i="44"/>
  <c r="BB91" i="46"/>
  <c r="BB91" i="44"/>
  <c r="BJ91" i="46"/>
  <c r="BJ91" i="44"/>
  <c r="H92" i="46"/>
  <c r="H92" i="44"/>
  <c r="P92" i="46"/>
  <c r="P92" i="44"/>
  <c r="X92" i="46"/>
  <c r="X92" i="44"/>
  <c r="AF92" i="46"/>
  <c r="AF92" i="44"/>
  <c r="AN92" i="46"/>
  <c r="AN92" i="44"/>
  <c r="AV92" i="46"/>
  <c r="AV92" i="44"/>
  <c r="BD92" i="46"/>
  <c r="BD92" i="44"/>
  <c r="BL92" i="46"/>
  <c r="BL92" i="44"/>
  <c r="AI93" i="46"/>
  <c r="AI93" i="44"/>
  <c r="AY93" i="46"/>
  <c r="AY93" i="44"/>
  <c r="BG93" i="46"/>
  <c r="BG93" i="44"/>
  <c r="O94" i="46"/>
  <c r="O94" i="44"/>
  <c r="W94" i="46"/>
  <c r="W94" i="44"/>
  <c r="K95" i="46"/>
  <c r="K95" i="44"/>
  <c r="M96" i="46"/>
  <c r="M96" i="44"/>
  <c r="AC96" i="46"/>
  <c r="AC96" i="44"/>
  <c r="BQ96" i="46"/>
  <c r="BQ96" i="44"/>
  <c r="AE97" i="46"/>
  <c r="AE97" i="44"/>
  <c r="AU97" i="46"/>
  <c r="AU97" i="44"/>
  <c r="BC97" i="46"/>
  <c r="BC97" i="44"/>
  <c r="I98" i="46"/>
  <c r="I98" i="44"/>
  <c r="Q98" i="46"/>
  <c r="Q98" i="44"/>
  <c r="AO98" i="46"/>
  <c r="AO98" i="44"/>
  <c r="BE98" i="46"/>
  <c r="BE98" i="44"/>
  <c r="BM98" i="46"/>
  <c r="BM98" i="44"/>
  <c r="E99" i="46"/>
  <c r="E99" i="44"/>
  <c r="U99" i="46"/>
  <c r="U99" i="44"/>
  <c r="AK99" i="46"/>
  <c r="AK99" i="44"/>
  <c r="AS99" i="46"/>
  <c r="AS99" i="44"/>
  <c r="BQ99" i="46"/>
  <c r="BQ99" i="44"/>
  <c r="K100" i="46"/>
  <c r="K100" i="44"/>
  <c r="AA100" i="46"/>
  <c r="AA100" i="44"/>
  <c r="AI100" i="46"/>
  <c r="AI100" i="44"/>
  <c r="V101" i="46"/>
  <c r="V101" i="44"/>
  <c r="AD101" i="46"/>
  <c r="AD101" i="44"/>
  <c r="BB101" i="46"/>
  <c r="BB101" i="44"/>
  <c r="I102" i="46"/>
  <c r="I102" i="44"/>
  <c r="AO102" i="46"/>
  <c r="AO102" i="44"/>
  <c r="BE102" i="46"/>
  <c r="BE102" i="44"/>
  <c r="BM102" i="46"/>
  <c r="BM102" i="44"/>
  <c r="AC103" i="46"/>
  <c r="AC103" i="44"/>
  <c r="AK103" i="46"/>
  <c r="AK103" i="44"/>
  <c r="BI103" i="46"/>
  <c r="BI103" i="44"/>
  <c r="BQ103" i="46"/>
  <c r="BQ103" i="44"/>
  <c r="S104" i="46"/>
  <c r="S104" i="44"/>
  <c r="AI104" i="46"/>
  <c r="AI104" i="44"/>
  <c r="AQ104" i="46"/>
  <c r="AQ104" i="44"/>
  <c r="F105" i="46"/>
  <c r="F105" i="44"/>
  <c r="N105" i="46"/>
  <c r="N105" i="44"/>
  <c r="V105" i="46"/>
  <c r="V105" i="44"/>
  <c r="AD105" i="46"/>
  <c r="AD105" i="44"/>
  <c r="AL105" i="46"/>
  <c r="AL105" i="44"/>
  <c r="AT105" i="46"/>
  <c r="AT105" i="44"/>
  <c r="BB105" i="46"/>
  <c r="BB105" i="44"/>
  <c r="BJ105" i="46"/>
  <c r="BJ105" i="44"/>
  <c r="Z106" i="46"/>
  <c r="Z106" i="44"/>
  <c r="AP106" i="46"/>
  <c r="AP106" i="44"/>
  <c r="AX106" i="46"/>
  <c r="AX106" i="44"/>
  <c r="N107" i="46"/>
  <c r="N107" i="44"/>
  <c r="V107" i="46"/>
  <c r="V107" i="44"/>
  <c r="AD107" i="46"/>
  <c r="AD107" i="44"/>
  <c r="AH108" i="46"/>
  <c r="AH108" i="44"/>
  <c r="BF108" i="46"/>
  <c r="BF108" i="44"/>
  <c r="V109" i="46"/>
  <c r="V109" i="44"/>
  <c r="AD109" i="46"/>
  <c r="AD109" i="44"/>
  <c r="BB109" i="46"/>
  <c r="BB109" i="44"/>
  <c r="BJ109" i="46"/>
  <c r="BJ109" i="44"/>
  <c r="Z110" i="46"/>
  <c r="Z110" i="44"/>
  <c r="BN110" i="46"/>
  <c r="BN110" i="44"/>
  <c r="AD111" i="46"/>
  <c r="AD111" i="44"/>
  <c r="AL111" i="46"/>
  <c r="AL111" i="44"/>
  <c r="BJ111" i="46"/>
  <c r="BJ111" i="44"/>
  <c r="I112" i="46"/>
  <c r="I112" i="44"/>
  <c r="Q112" i="46"/>
  <c r="Q112" i="44"/>
  <c r="Y112" i="46"/>
  <c r="Y112" i="44"/>
  <c r="AG112" i="46"/>
  <c r="AG112" i="44"/>
  <c r="AO112" i="46"/>
  <c r="AO112" i="44"/>
  <c r="AW112" i="46"/>
  <c r="AW112" i="44"/>
  <c r="BE112" i="46"/>
  <c r="BE112" i="44"/>
  <c r="BM112" i="46"/>
  <c r="BM112" i="44"/>
  <c r="E114" i="46"/>
  <c r="E114" i="44"/>
  <c r="M114" i="46"/>
  <c r="M114" i="44"/>
  <c r="U114" i="46"/>
  <c r="U114" i="44"/>
  <c r="AC114" i="46"/>
  <c r="AC114" i="44"/>
  <c r="AK114" i="46"/>
  <c r="AK114" i="44"/>
  <c r="AS114" i="46"/>
  <c r="AS114" i="44"/>
  <c r="BA114" i="46"/>
  <c r="BA114" i="44"/>
  <c r="BI114" i="46"/>
  <c r="BI114" i="44"/>
  <c r="BQ114" i="46"/>
  <c r="BQ114" i="44"/>
  <c r="G115" i="46"/>
  <c r="G115" i="44"/>
  <c r="W115" i="46"/>
  <c r="W115" i="44"/>
  <c r="AM115" i="46"/>
  <c r="AM115" i="44"/>
  <c r="AU115" i="46"/>
  <c r="AU115" i="44"/>
  <c r="K116" i="46"/>
  <c r="K116" i="44"/>
  <c r="S116" i="46"/>
  <c r="S116" i="44"/>
  <c r="AA116" i="46"/>
  <c r="AA116" i="44"/>
  <c r="AI116" i="46"/>
  <c r="AI116" i="44"/>
  <c r="AQ116" i="46"/>
  <c r="AQ116" i="44"/>
  <c r="AY116" i="46"/>
  <c r="AY116" i="44"/>
  <c r="BG116" i="46"/>
  <c r="BG116" i="44"/>
  <c r="BO116" i="46"/>
  <c r="BO116" i="44"/>
  <c r="G117" i="46"/>
  <c r="G117" i="44"/>
  <c r="O117" i="46"/>
  <c r="O117" i="44"/>
  <c r="W117" i="46"/>
  <c r="W117" i="44"/>
  <c r="AE117" i="46"/>
  <c r="AE117" i="44"/>
  <c r="AM117" i="46"/>
  <c r="AM117" i="44"/>
  <c r="AU117" i="46"/>
  <c r="AU117" i="44"/>
  <c r="BC117" i="46"/>
  <c r="BC117" i="44"/>
  <c r="BK117" i="46"/>
  <c r="BK117" i="44"/>
  <c r="S118" i="46"/>
  <c r="S118" i="44"/>
  <c r="AA118" i="46"/>
  <c r="AA118" i="44"/>
  <c r="AQ118" i="46"/>
  <c r="AQ118" i="44"/>
  <c r="AY118" i="46"/>
  <c r="AY118" i="44"/>
  <c r="D119" i="46"/>
  <c r="D119" i="44"/>
  <c r="L119" i="46"/>
  <c r="L119" i="44"/>
  <c r="T119" i="46"/>
  <c r="T119" i="44"/>
  <c r="AB119" i="46"/>
  <c r="AB119" i="44"/>
  <c r="AJ119" i="46"/>
  <c r="AJ119" i="44"/>
  <c r="AR119" i="46"/>
  <c r="AR119" i="44"/>
  <c r="AZ119" i="46"/>
  <c r="AZ119" i="44"/>
  <c r="BH119" i="46"/>
  <c r="BH119" i="44"/>
  <c r="BP119" i="46"/>
  <c r="BP119" i="44"/>
  <c r="P120" i="46"/>
  <c r="P120" i="44"/>
  <c r="X120" i="46"/>
  <c r="X120" i="44"/>
  <c r="BD120" i="46"/>
  <c r="BD120" i="44"/>
  <c r="BL120" i="46"/>
  <c r="BL120" i="44"/>
  <c r="J121" i="46"/>
  <c r="J121" i="44"/>
  <c r="R121" i="46"/>
  <c r="R121" i="44"/>
  <c r="BF121" i="46"/>
  <c r="BF121" i="44"/>
  <c r="F122" i="46"/>
  <c r="F122" i="44"/>
  <c r="N122" i="46"/>
  <c r="N122" i="44"/>
  <c r="V122" i="46"/>
  <c r="V122" i="44"/>
  <c r="AD122" i="46"/>
  <c r="AD122" i="44"/>
  <c r="AL122" i="46"/>
  <c r="AL122" i="44"/>
  <c r="AT122" i="46"/>
  <c r="AT122" i="44"/>
  <c r="BB122" i="46"/>
  <c r="BB122" i="44"/>
  <c r="BJ122" i="46"/>
  <c r="BJ122" i="44"/>
  <c r="R123" i="46"/>
  <c r="R123" i="44"/>
  <c r="Z123" i="46"/>
  <c r="Z123" i="44"/>
  <c r="AH123" i="46"/>
  <c r="AH123" i="44"/>
  <c r="BN123" i="46"/>
  <c r="BN123" i="44"/>
  <c r="AJ124" i="46"/>
  <c r="AJ124" i="44"/>
  <c r="AR124" i="46"/>
  <c r="AR124" i="44"/>
  <c r="AZ124" i="46"/>
  <c r="AZ124" i="44"/>
  <c r="BH124" i="46"/>
  <c r="BH124" i="44"/>
  <c r="J126" i="46"/>
  <c r="J126" i="44"/>
  <c r="R126" i="46"/>
  <c r="R126" i="44"/>
  <c r="Z126" i="46"/>
  <c r="Z126" i="44"/>
  <c r="AH126" i="46"/>
  <c r="AH126" i="44"/>
  <c r="AP126" i="46"/>
  <c r="AP126" i="44"/>
  <c r="AX126" i="46"/>
  <c r="AX126" i="44"/>
  <c r="BF126" i="46"/>
  <c r="BF126" i="44"/>
  <c r="AD127" i="46"/>
  <c r="AD127" i="44"/>
  <c r="AL127" i="46"/>
  <c r="AL127" i="44"/>
  <c r="AT127" i="46"/>
  <c r="AT127" i="44"/>
  <c r="BB127" i="46"/>
  <c r="BB127" i="44"/>
  <c r="BJ127" i="46"/>
  <c r="BJ127" i="44"/>
  <c r="I128" i="46"/>
  <c r="I128" i="44"/>
  <c r="Q128" i="46"/>
  <c r="Q128" i="44"/>
  <c r="Y128" i="46"/>
  <c r="Y128" i="44"/>
  <c r="AG128" i="46"/>
  <c r="AG128" i="44"/>
  <c r="AO128" i="46"/>
  <c r="AO128" i="44"/>
  <c r="AW128" i="46"/>
  <c r="AW128" i="44"/>
  <c r="BE128" i="46"/>
  <c r="BE128" i="44"/>
  <c r="BM128" i="46"/>
  <c r="BM128" i="44"/>
  <c r="U129" i="46"/>
  <c r="U129" i="44"/>
  <c r="AC129" i="46"/>
  <c r="AC129" i="44"/>
  <c r="AK129" i="46"/>
  <c r="AK129" i="44"/>
  <c r="AS129" i="46"/>
  <c r="AS129" i="44"/>
  <c r="BA129" i="46"/>
  <c r="BA129" i="44"/>
  <c r="H130" i="46"/>
  <c r="H130" i="44"/>
  <c r="P130" i="46"/>
  <c r="P130" i="44"/>
  <c r="X130" i="46"/>
  <c r="X130" i="44"/>
  <c r="AF130" i="46"/>
  <c r="AF130" i="44"/>
  <c r="AN130" i="46"/>
  <c r="AN130" i="44"/>
  <c r="AV130" i="46"/>
  <c r="AV130" i="44"/>
  <c r="BD130" i="46"/>
  <c r="BD130" i="44"/>
  <c r="BL130" i="46"/>
  <c r="BL130" i="44"/>
  <c r="F132" i="46"/>
  <c r="F132" i="44"/>
  <c r="N132" i="46"/>
  <c r="N132" i="44"/>
  <c r="V132" i="46"/>
  <c r="V132" i="44"/>
  <c r="AD132" i="46"/>
  <c r="AD132" i="44"/>
  <c r="AL132" i="46"/>
  <c r="AL132" i="44"/>
  <c r="AT132" i="46"/>
  <c r="AT132" i="44"/>
  <c r="BB132" i="46"/>
  <c r="BB132" i="44"/>
  <c r="BJ132" i="46"/>
  <c r="BJ132" i="44"/>
  <c r="J133" i="46"/>
  <c r="J133" i="44"/>
  <c r="R133" i="46"/>
  <c r="R133" i="44"/>
  <c r="Z133" i="46"/>
  <c r="Z133" i="44"/>
  <c r="AH133" i="46"/>
  <c r="AH133" i="44"/>
  <c r="AP133" i="46"/>
  <c r="AP133" i="44"/>
  <c r="AX133" i="46"/>
  <c r="AX133" i="44"/>
  <c r="BF133" i="46"/>
  <c r="BF133" i="44"/>
  <c r="BN133" i="46"/>
  <c r="BN133" i="44"/>
  <c r="H135" i="46"/>
  <c r="H135" i="44"/>
  <c r="P135" i="46"/>
  <c r="P135" i="44"/>
  <c r="X135" i="46"/>
  <c r="X135" i="44"/>
  <c r="AF135" i="46"/>
  <c r="AF135" i="44"/>
  <c r="AN135" i="46"/>
  <c r="AN135" i="44"/>
  <c r="AV135" i="46"/>
  <c r="AV135" i="44"/>
  <c r="BD135" i="46"/>
  <c r="BD135" i="44"/>
  <c r="BL135" i="46"/>
  <c r="BL135" i="44"/>
  <c r="G137" i="46"/>
  <c r="G137" i="44"/>
  <c r="O137" i="46"/>
  <c r="O137" i="44"/>
  <c r="W137" i="46"/>
  <c r="W137" i="44"/>
  <c r="AE137" i="46"/>
  <c r="AE137" i="44"/>
  <c r="AM137" i="46"/>
  <c r="AM137" i="44"/>
  <c r="AU137" i="46"/>
  <c r="AU137" i="44"/>
  <c r="BC137" i="46"/>
  <c r="BC137" i="44"/>
  <c r="BK137" i="46"/>
  <c r="BK137" i="44"/>
  <c r="G139" i="46"/>
  <c r="G139" i="44"/>
  <c r="O139" i="46"/>
  <c r="O139" i="44"/>
  <c r="W139" i="46"/>
  <c r="W139" i="44"/>
  <c r="AE139" i="46"/>
  <c r="AE139" i="44"/>
  <c r="AM139" i="46"/>
  <c r="AM139" i="44"/>
  <c r="AU139" i="46"/>
  <c r="AU139" i="44"/>
  <c r="BC139" i="46"/>
  <c r="BC139" i="44"/>
  <c r="BK139" i="46"/>
  <c r="BK139" i="44"/>
  <c r="K140" i="46"/>
  <c r="K140" i="44"/>
  <c r="S140" i="46"/>
  <c r="S140" i="44"/>
  <c r="AA140" i="46"/>
  <c r="AA140" i="44"/>
  <c r="AI140" i="46"/>
  <c r="AI140" i="44"/>
  <c r="AQ140" i="46"/>
  <c r="AQ140" i="44"/>
  <c r="AY140" i="46"/>
  <c r="AY140" i="44"/>
  <c r="BG140" i="46"/>
  <c r="BG140" i="44"/>
  <c r="BO140" i="46"/>
  <c r="BO140" i="44"/>
  <c r="J142" i="46"/>
  <c r="J142" i="44"/>
  <c r="R142" i="46"/>
  <c r="R142" i="44"/>
  <c r="Z142" i="46"/>
  <c r="Z142" i="44"/>
  <c r="AP142" i="46"/>
  <c r="AP142" i="44"/>
  <c r="BF142" i="46"/>
  <c r="BF142" i="44"/>
  <c r="BN142" i="46"/>
  <c r="BN142" i="44"/>
  <c r="M143" i="46"/>
  <c r="M143" i="44"/>
  <c r="U143" i="46"/>
  <c r="U143" i="44"/>
  <c r="AC143" i="46"/>
  <c r="AC143" i="44"/>
  <c r="AK143" i="46"/>
  <c r="AK143" i="44"/>
  <c r="AS143" i="46"/>
  <c r="AS143" i="44"/>
  <c r="BQ143" i="46"/>
  <c r="BQ143" i="44"/>
  <c r="AP83" i="46"/>
  <c r="AP83" i="44"/>
  <c r="BN83" i="46"/>
  <c r="BN83" i="44"/>
  <c r="I85" i="46"/>
  <c r="I85" i="44"/>
  <c r="AS86" i="46"/>
  <c r="AS86" i="44"/>
  <c r="BQ86" i="46"/>
  <c r="BQ86" i="44"/>
  <c r="T88" i="46"/>
  <c r="T88" i="44"/>
  <c r="AF89" i="46"/>
  <c r="AF89" i="44"/>
  <c r="S90" i="46"/>
  <c r="S90" i="44"/>
  <c r="AY90" i="46"/>
  <c r="AY90" i="44"/>
  <c r="AW85" i="44"/>
  <c r="U86" i="44"/>
  <c r="L88" i="44"/>
  <c r="AZ88" i="44"/>
  <c r="AT91" i="44"/>
  <c r="BI96" i="44"/>
  <c r="O97" i="44"/>
  <c r="BI99" i="44"/>
  <c r="AG102" i="44"/>
  <c r="M103" i="44"/>
  <c r="BB107" i="44"/>
  <c r="AX108" i="44"/>
  <c r="BF110" i="44"/>
  <c r="V111" i="44"/>
  <c r="AN120" i="44"/>
  <c r="Z121" i="44"/>
  <c r="AB124" i="44"/>
  <c r="M129" i="44"/>
  <c r="BI86" i="46"/>
  <c r="BI86" i="44"/>
  <c r="AB88" i="46"/>
  <c r="AB88" i="44"/>
  <c r="BH88" i="46"/>
  <c r="BH88" i="44"/>
  <c r="BO95" i="46"/>
  <c r="BO95" i="44"/>
  <c r="AO85" i="44"/>
  <c r="AR88" i="44"/>
  <c r="AA93" i="44"/>
  <c r="E96" i="44"/>
  <c r="BA96" i="44"/>
  <c r="G97" i="44"/>
  <c r="AW98" i="44"/>
  <c r="M99" i="44"/>
  <c r="BA99" i="44"/>
  <c r="AH106" i="44"/>
  <c r="F107" i="44"/>
  <c r="AT107" i="44"/>
  <c r="R108" i="44"/>
  <c r="F109" i="44"/>
  <c r="R110" i="44"/>
  <c r="AT111" i="44"/>
  <c r="I113" i="44"/>
  <c r="Q113" i="44"/>
  <c r="Y113" i="44"/>
  <c r="AG113" i="44"/>
  <c r="AO113" i="44"/>
  <c r="AW113" i="44"/>
  <c r="BE113" i="44"/>
  <c r="AI118" i="44"/>
  <c r="BF123" i="44"/>
  <c r="T124" i="44"/>
  <c r="E129" i="44"/>
  <c r="AX83" i="46"/>
  <c r="AX83" i="44"/>
  <c r="AJ88" i="46"/>
  <c r="AJ88" i="44"/>
  <c r="AV89" i="46"/>
  <c r="AV89" i="44"/>
  <c r="BD89" i="46"/>
  <c r="BD89" i="44"/>
  <c r="BG90" i="46"/>
  <c r="BG90" i="44"/>
  <c r="AG85" i="44"/>
  <c r="H89" i="44"/>
  <c r="S93" i="44"/>
  <c r="AS96" i="44"/>
  <c r="AT101" i="44"/>
  <c r="Y102" i="44"/>
  <c r="E103" i="44"/>
  <c r="AL107" i="44"/>
  <c r="J108" i="44"/>
  <c r="AP108" i="44"/>
  <c r="AX110" i="44"/>
  <c r="N111" i="44"/>
  <c r="H120" i="44"/>
  <c r="AF120" i="44"/>
  <c r="AX123" i="44"/>
  <c r="L124" i="44"/>
  <c r="Z83" i="46"/>
  <c r="Z83" i="44"/>
  <c r="Y85" i="46"/>
  <c r="Y85" i="44"/>
  <c r="D88" i="46"/>
  <c r="D88" i="44"/>
  <c r="A85" i="44"/>
  <c r="F84" i="44"/>
  <c r="N84" i="44"/>
  <c r="V84" i="44"/>
  <c r="AD84" i="44"/>
  <c r="AL84" i="44"/>
  <c r="AT84" i="44"/>
  <c r="BB84" i="44"/>
  <c r="BJ84" i="44"/>
  <c r="E86" i="44"/>
  <c r="BA86" i="44"/>
  <c r="K93" i="44"/>
  <c r="AQ95" i="44"/>
  <c r="AK96" i="44"/>
  <c r="S100" i="44"/>
  <c r="AW102" i="44"/>
  <c r="AA104" i="44"/>
  <c r="BN106" i="44"/>
  <c r="J110" i="44"/>
  <c r="F111" i="44"/>
  <c r="BO118" i="44"/>
  <c r="J123" i="44"/>
  <c r="AP123" i="44"/>
  <c r="D124" i="44"/>
  <c r="R83" i="46"/>
  <c r="R83" i="44"/>
  <c r="BM85" i="46"/>
  <c r="BM85" i="44"/>
  <c r="AY95" i="46"/>
  <c r="AY95" i="44"/>
  <c r="H87" i="44"/>
  <c r="P87" i="44"/>
  <c r="X87" i="44"/>
  <c r="AF87" i="44"/>
  <c r="AN87" i="44"/>
  <c r="AV87" i="44"/>
  <c r="BD87" i="44"/>
  <c r="BL87" i="44"/>
  <c r="AN89" i="44"/>
  <c r="BK94" i="44"/>
  <c r="AI95" i="44"/>
  <c r="AM97" i="44"/>
  <c r="AG98" i="44"/>
  <c r="BG100" i="44"/>
  <c r="N101" i="44"/>
  <c r="AL101" i="44"/>
  <c r="Q102" i="44"/>
  <c r="R106" i="44"/>
  <c r="BF106" i="44"/>
  <c r="BN108" i="44"/>
  <c r="AP110" i="44"/>
  <c r="AE115" i="44"/>
  <c r="BG118" i="44"/>
  <c r="BQ129" i="44"/>
  <c r="AH83" i="46"/>
  <c r="AH83" i="44"/>
  <c r="M86" i="46"/>
  <c r="M86" i="44"/>
  <c r="BG95" i="46"/>
  <c r="BG95" i="44"/>
  <c r="Q85" i="44"/>
  <c r="BP88" i="44"/>
  <c r="V91" i="44"/>
  <c r="BC94" i="44"/>
  <c r="AA95" i="44"/>
  <c r="Y98" i="44"/>
  <c r="AY100" i="44"/>
  <c r="BJ101" i="44"/>
  <c r="BA103" i="44"/>
  <c r="BG104" i="44"/>
  <c r="J106" i="44"/>
  <c r="AT109" i="44"/>
  <c r="AH110" i="44"/>
  <c r="AX121" i="44"/>
  <c r="H125" i="44"/>
  <c r="P125" i="44"/>
  <c r="X125" i="44"/>
  <c r="AF125" i="44"/>
  <c r="AN125" i="44"/>
  <c r="AV125" i="44"/>
  <c r="BD125" i="44"/>
  <c r="BL125" i="44"/>
  <c r="V127" i="44"/>
  <c r="BI129" i="44"/>
  <c r="M145" i="46"/>
  <c r="M145" i="44"/>
  <c r="AC145" i="46"/>
  <c r="AC145" i="44"/>
  <c r="AU146" i="46"/>
  <c r="AU146" i="44"/>
  <c r="BC146" i="46"/>
  <c r="BC146" i="44"/>
  <c r="AA147" i="46"/>
  <c r="AA147" i="44"/>
  <c r="F152" i="46"/>
  <c r="F152" i="44"/>
  <c r="N152" i="46"/>
  <c r="N152" i="44"/>
  <c r="V152" i="46"/>
  <c r="V152" i="44"/>
  <c r="AD152" i="46"/>
  <c r="AD152" i="44"/>
  <c r="AL152" i="46"/>
  <c r="AL152" i="44"/>
  <c r="AT152" i="46"/>
  <c r="AT152" i="44"/>
  <c r="BB152" i="46"/>
  <c r="BB152" i="44"/>
  <c r="BJ152" i="46"/>
  <c r="BJ152" i="44"/>
  <c r="J154" i="46"/>
  <c r="J154" i="44"/>
  <c r="R154" i="46"/>
  <c r="R154" i="44"/>
  <c r="Z154" i="46"/>
  <c r="Z154" i="44"/>
  <c r="AH154" i="46"/>
  <c r="AH154" i="44"/>
  <c r="AP154" i="46"/>
  <c r="AP154" i="44"/>
  <c r="AX154" i="46"/>
  <c r="AX154" i="44"/>
  <c r="BF154" i="46"/>
  <c r="BF154" i="44"/>
  <c r="BN154" i="46"/>
  <c r="BN154" i="44"/>
  <c r="AW159" i="46"/>
  <c r="AW159" i="44"/>
  <c r="BC161" i="46"/>
  <c r="BC161" i="44"/>
  <c r="BK161" i="46"/>
  <c r="BK161" i="44"/>
  <c r="O163" i="46"/>
  <c r="O163" i="44"/>
  <c r="AE163" i="46"/>
  <c r="AE163" i="44"/>
  <c r="L165" i="46"/>
  <c r="L165" i="44"/>
  <c r="AJ165" i="46"/>
  <c r="AJ165" i="44"/>
  <c r="BP165" i="46"/>
  <c r="BP165" i="44"/>
  <c r="H169" i="46"/>
  <c r="H169" i="44"/>
  <c r="P169" i="46"/>
  <c r="P169" i="44"/>
  <c r="X169" i="46"/>
  <c r="X169" i="44"/>
  <c r="AF169" i="46"/>
  <c r="AF169" i="44"/>
  <c r="AN169" i="46"/>
  <c r="AN169" i="44"/>
  <c r="AV169" i="46"/>
  <c r="AV169" i="44"/>
  <c r="BD169" i="46"/>
  <c r="BD169" i="44"/>
  <c r="BL169" i="46"/>
  <c r="BL169" i="44"/>
  <c r="AE171" i="46"/>
  <c r="AE171" i="44"/>
  <c r="BC171" i="46"/>
  <c r="BC171" i="44"/>
  <c r="K172" i="46"/>
  <c r="K172" i="44"/>
  <c r="AA172" i="46"/>
  <c r="AA172" i="44"/>
  <c r="F173" i="46"/>
  <c r="F173" i="44"/>
  <c r="N173" i="46"/>
  <c r="N173" i="44"/>
  <c r="V173" i="46"/>
  <c r="V173" i="44"/>
  <c r="AD173" i="46"/>
  <c r="AD173" i="44"/>
  <c r="AL173" i="46"/>
  <c r="AL173" i="44"/>
  <c r="AT173" i="46"/>
  <c r="AT173" i="44"/>
  <c r="BB173" i="46"/>
  <c r="BB173" i="44"/>
  <c r="BJ173" i="46"/>
  <c r="BJ173" i="44"/>
  <c r="AS145" i="44"/>
  <c r="O146" i="44"/>
  <c r="BK146" i="44"/>
  <c r="AI147" i="44"/>
  <c r="K149" i="44"/>
  <c r="S149" i="44"/>
  <c r="AA149" i="44"/>
  <c r="AI149" i="44"/>
  <c r="AQ149" i="44"/>
  <c r="AY149" i="44"/>
  <c r="BG149" i="44"/>
  <c r="BO149" i="44"/>
  <c r="K157" i="44"/>
  <c r="S157" i="44"/>
  <c r="AA157" i="44"/>
  <c r="AI157" i="44"/>
  <c r="AQ157" i="44"/>
  <c r="AY157" i="44"/>
  <c r="BG157" i="44"/>
  <c r="BK163" i="44"/>
  <c r="AK145" i="44"/>
  <c r="G146" i="44"/>
  <c r="G163" i="44"/>
  <c r="BC163" i="44"/>
  <c r="AR165" i="44"/>
  <c r="G148" i="44"/>
  <c r="O148" i="44"/>
  <c r="W148" i="44"/>
  <c r="AE148" i="44"/>
  <c r="AM148" i="44"/>
  <c r="AU148" i="44"/>
  <c r="BC148" i="44"/>
  <c r="BK148" i="44"/>
  <c r="S147" i="44"/>
  <c r="J151" i="44"/>
  <c r="R151" i="44"/>
  <c r="Z151" i="44"/>
  <c r="AH151" i="44"/>
  <c r="AP151" i="44"/>
  <c r="AX151" i="44"/>
  <c r="BF151" i="44"/>
  <c r="BN151" i="44"/>
  <c r="F153" i="44"/>
  <c r="N153" i="44"/>
  <c r="V153" i="44"/>
  <c r="AD153" i="44"/>
  <c r="AL153" i="44"/>
  <c r="AT153" i="44"/>
  <c r="BB153" i="44"/>
  <c r="BJ153" i="44"/>
  <c r="E160" i="44"/>
  <c r="M160" i="44"/>
  <c r="U160" i="44"/>
  <c r="AC160" i="44"/>
  <c r="AK160" i="44"/>
  <c r="AS160" i="44"/>
  <c r="BA160" i="44"/>
  <c r="BI160" i="44"/>
  <c r="BQ160" i="44"/>
  <c r="AM161" i="44"/>
  <c r="K162" i="44"/>
  <c r="S162" i="44"/>
  <c r="AA162" i="44"/>
  <c r="AI162" i="44"/>
  <c r="AQ162" i="44"/>
  <c r="AY162" i="44"/>
  <c r="BG162" i="44"/>
  <c r="BO162" i="44"/>
  <c r="AM163" i="44"/>
  <c r="O171" i="44"/>
  <c r="BK171" i="44"/>
  <c r="D179" i="46"/>
  <c r="D179" i="44"/>
  <c r="L179" i="46"/>
  <c r="L179" i="44"/>
  <c r="T179" i="46"/>
  <c r="T179" i="44"/>
  <c r="AB179" i="46"/>
  <c r="AB179" i="44"/>
  <c r="AJ179" i="46"/>
  <c r="AJ179" i="44"/>
  <c r="AR179" i="46"/>
  <c r="AR179" i="44"/>
  <c r="AZ179" i="46"/>
  <c r="AZ179" i="44"/>
  <c r="BH179" i="46"/>
  <c r="BH179" i="44"/>
  <c r="BP179" i="46"/>
  <c r="BP179" i="44"/>
  <c r="H193" i="46"/>
  <c r="H193" i="44"/>
  <c r="P193" i="46"/>
  <c r="P193" i="44"/>
  <c r="X193" i="46"/>
  <c r="X193" i="44"/>
  <c r="AF193" i="46"/>
  <c r="AF193" i="44"/>
  <c r="AN193" i="46"/>
  <c r="AN193" i="44"/>
  <c r="AV193" i="46"/>
  <c r="AV193" i="44"/>
  <c r="BD193" i="46"/>
  <c r="BD193" i="44"/>
  <c r="BL193" i="46"/>
  <c r="BL193" i="44"/>
  <c r="J200" i="46"/>
  <c r="J200" i="44"/>
  <c r="R200" i="46"/>
  <c r="R200" i="44"/>
  <c r="Z200" i="46"/>
  <c r="Z200" i="44"/>
  <c r="AH200" i="46"/>
  <c r="AH200" i="44"/>
  <c r="AP200" i="46"/>
  <c r="AP200" i="44"/>
  <c r="AX200" i="46"/>
  <c r="AX200" i="44"/>
  <c r="BF200" i="46"/>
  <c r="BF200" i="44"/>
  <c r="BN200" i="46"/>
  <c r="BN200" i="44"/>
  <c r="D203" i="46"/>
  <c r="D203" i="44"/>
  <c r="L203" i="46"/>
  <c r="L203" i="44"/>
  <c r="T203" i="46"/>
  <c r="T203" i="44"/>
  <c r="AB203" i="46"/>
  <c r="AB203" i="44"/>
  <c r="AJ203" i="46"/>
  <c r="AJ203" i="44"/>
  <c r="AR203" i="46"/>
  <c r="AR203" i="44"/>
  <c r="AZ203" i="46"/>
  <c r="AZ203" i="44"/>
  <c r="BH203" i="46"/>
  <c r="BH203" i="44"/>
  <c r="BP203" i="46"/>
  <c r="BP203" i="44"/>
  <c r="G197" i="44"/>
  <c r="O197" i="44"/>
  <c r="W197" i="44"/>
  <c r="AE197" i="44"/>
  <c r="AM197" i="44"/>
  <c r="AU197" i="44"/>
  <c r="BC197" i="44"/>
  <c r="BK197" i="44"/>
  <c r="A28" i="44"/>
  <c r="W7" i="44"/>
  <c r="W9" i="44"/>
  <c r="BC9" i="44"/>
  <c r="G11" i="44"/>
  <c r="AZ11" i="44"/>
  <c r="M12" i="44"/>
  <c r="AJ12" i="44"/>
  <c r="BQ12" i="44"/>
  <c r="AS13" i="44"/>
  <c r="AL16" i="44"/>
  <c r="AQ18" i="44"/>
  <c r="AM19" i="44"/>
  <c r="BC19" i="44"/>
  <c r="BB21" i="44"/>
  <c r="U23" i="44"/>
  <c r="AS23" i="44"/>
  <c r="AW24" i="44"/>
  <c r="AJ26" i="44"/>
  <c r="AT27" i="44"/>
  <c r="N29" i="44"/>
  <c r="BH30" i="44"/>
  <c r="AH32" i="44"/>
  <c r="L34" i="44"/>
  <c r="AJ34" i="44"/>
  <c r="BK35" i="44"/>
  <c r="D39" i="44"/>
  <c r="T7" i="44"/>
  <c r="BE7" i="44"/>
  <c r="AJ8" i="44"/>
  <c r="I9" i="44"/>
  <c r="AJ9" i="44"/>
  <c r="BP9" i="44"/>
  <c r="AY10" i="44"/>
  <c r="I11" i="44"/>
  <c r="AW11" i="44"/>
  <c r="G12" i="44"/>
  <c r="AC12" i="44"/>
  <c r="BI12" i="44"/>
  <c r="K13" i="44"/>
  <c r="AA14" i="44"/>
  <c r="T15" i="44"/>
  <c r="AZ15" i="44"/>
  <c r="BP15" i="44"/>
  <c r="AW19" i="44"/>
  <c r="AQ22" i="44"/>
  <c r="AQ24" i="44"/>
  <c r="AD25" i="44"/>
  <c r="AL26" i="44"/>
  <c r="AV27" i="44"/>
  <c r="AB28" i="44"/>
  <c r="BP28" i="44"/>
  <c r="AN29" i="44"/>
  <c r="BB30" i="44"/>
  <c r="R31" i="44"/>
  <c r="BF31" i="44"/>
  <c r="AJ32" i="44"/>
  <c r="H33" i="44"/>
  <c r="BD33" i="44"/>
  <c r="V34" i="44"/>
  <c r="M36" i="44"/>
  <c r="AO37" i="44"/>
  <c r="Z38" i="44"/>
  <c r="BB39" i="44"/>
  <c r="AP40" i="44"/>
  <c r="N41" i="44"/>
  <c r="U7" i="44"/>
  <c r="BD7" i="44"/>
  <c r="V8" i="44"/>
  <c r="BJ8" i="44"/>
  <c r="Y9" i="44"/>
  <c r="AZ9" i="44"/>
  <c r="O10" i="44"/>
  <c r="BC10" i="44"/>
  <c r="O11" i="44"/>
  <c r="AJ11" i="44"/>
  <c r="D12" i="44"/>
  <c r="U12" i="44"/>
  <c r="BK17" i="44"/>
  <c r="BO18" i="44"/>
  <c r="E23" i="44"/>
  <c r="AC23" i="44"/>
  <c r="BA23" i="44"/>
  <c r="AJ7" i="44"/>
  <c r="BH7" i="44"/>
  <c r="A29" i="44"/>
  <c r="C29" i="46"/>
  <c r="C29" i="44" s="1"/>
  <c r="L7" i="44"/>
  <c r="AN7" i="44"/>
  <c r="BI7" i="44"/>
  <c r="Y8" i="44"/>
  <c r="BB8" i="44"/>
  <c r="T9" i="44"/>
  <c r="AR9" i="44"/>
  <c r="BM9" i="44"/>
  <c r="AM10" i="44"/>
  <c r="BI10" i="44"/>
  <c r="T11" i="44"/>
  <c r="AM11" i="44"/>
  <c r="BP11" i="44"/>
  <c r="U13" i="44"/>
  <c r="AK13" i="44"/>
  <c r="W15" i="44"/>
  <c r="BC15" i="44"/>
  <c r="AI16" i="44"/>
  <c r="AY16" i="44"/>
  <c r="AZ17" i="44"/>
  <c r="AV18" i="44"/>
  <c r="L19" i="44"/>
  <c r="AZ19" i="44"/>
  <c r="AL20" i="44"/>
  <c r="R21" i="44"/>
  <c r="BE23" i="44"/>
  <c r="BD25" i="44"/>
  <c r="AN26" i="44"/>
  <c r="AL28" i="44"/>
  <c r="AX29" i="44"/>
  <c r="AJ31" i="44"/>
  <c r="V32" i="44"/>
  <c r="P34" i="44"/>
  <c r="AV34" i="44"/>
  <c r="AQ35" i="44"/>
  <c r="AQ37" i="44"/>
  <c r="H39" i="44"/>
  <c r="BH40" i="44"/>
  <c r="AN41" i="44"/>
  <c r="AC43" i="44"/>
  <c r="BA43" i="44"/>
  <c r="BM44" i="44"/>
  <c r="AS45" i="44"/>
  <c r="E7" i="44"/>
  <c r="X7" i="44"/>
  <c r="AW7" i="44"/>
  <c r="BP7" i="44"/>
  <c r="AG8" i="44"/>
  <c r="BE8" i="44"/>
  <c r="Q9" i="44"/>
  <c r="AM9" i="44"/>
  <c r="BE9" i="44"/>
  <c r="S10" i="44"/>
  <c r="AZ10" i="44"/>
  <c r="D11" i="44"/>
  <c r="W11" i="44"/>
  <c r="AO11" i="44"/>
  <c r="BM11" i="44"/>
  <c r="AG12" i="44"/>
  <c r="AZ12" i="44"/>
  <c r="M13" i="44"/>
  <c r="AV13" i="44"/>
  <c r="N15" i="44"/>
  <c r="F16" i="44"/>
  <c r="K18" i="44"/>
  <c r="W19" i="44"/>
  <c r="AW22" i="44"/>
  <c r="I24" i="44"/>
  <c r="AO24" i="44"/>
  <c r="D25" i="44"/>
  <c r="AZ26" i="44"/>
  <c r="V27" i="44"/>
  <c r="BJ27" i="44"/>
  <c r="L30" i="44"/>
  <c r="X31" i="44"/>
  <c r="R32" i="44"/>
  <c r="AT33" i="44"/>
  <c r="AU35" i="44"/>
  <c r="S36" i="44"/>
  <c r="BC37" i="44"/>
  <c r="H38" i="44"/>
  <c r="AL7" i="44"/>
  <c r="BJ11" i="44"/>
  <c r="AR16" i="44"/>
  <c r="A20" i="44"/>
  <c r="T8" i="44"/>
  <c r="G9" i="44"/>
  <c r="AU9" i="44"/>
  <c r="BK9" i="44"/>
  <c r="AU11" i="44"/>
  <c r="BK11" i="44"/>
  <c r="L12" i="44"/>
  <c r="AB12" i="44"/>
  <c r="AO12" i="44"/>
  <c r="BC13" i="44"/>
  <c r="BQ13" i="44"/>
  <c r="U14" i="44"/>
  <c r="AK14" i="44"/>
  <c r="BA14" i="44"/>
  <c r="R16" i="44"/>
  <c r="AS16" i="44"/>
  <c r="BF16" i="44"/>
  <c r="F17" i="44"/>
  <c r="AQ17" i="44"/>
  <c r="BA17" i="44"/>
  <c r="I18" i="44"/>
  <c r="BF18" i="44"/>
  <c r="F19" i="44"/>
  <c r="AD19" i="44"/>
  <c r="BB19" i="44"/>
  <c r="BB20" i="44"/>
  <c r="D21" i="44"/>
  <c r="AC21" i="44"/>
  <c r="BQ21" i="44"/>
  <c r="O22" i="44"/>
  <c r="X22" i="44"/>
  <c r="L23" i="44"/>
  <c r="AI23" i="44"/>
  <c r="BO23" i="44"/>
  <c r="AE24" i="44"/>
  <c r="AN24" i="44"/>
  <c r="AI25" i="44"/>
  <c r="K26" i="44"/>
  <c r="L27" i="44"/>
  <c r="AZ27" i="44"/>
  <c r="I28" i="44"/>
  <c r="BD28" i="44"/>
  <c r="BM28" i="44"/>
  <c r="AJ29" i="44"/>
  <c r="AS29" i="44"/>
  <c r="Z30" i="44"/>
  <c r="AI30" i="44"/>
  <c r="F31" i="44"/>
  <c r="O31" i="44"/>
  <c r="BJ31" i="44"/>
  <c r="P32" i="44"/>
  <c r="Y32" i="44"/>
  <c r="E33" i="44"/>
  <c r="BI33" i="44"/>
  <c r="AD35" i="44"/>
  <c r="BF36" i="44"/>
  <c r="AT37" i="44"/>
  <c r="C10" i="46"/>
  <c r="C10" i="44" s="1"/>
  <c r="Q7" i="44"/>
  <c r="AK7" i="44"/>
  <c r="BB7" i="44"/>
  <c r="BQ7" i="44"/>
  <c r="AB8" i="44"/>
  <c r="AW8" i="44"/>
  <c r="H9" i="44"/>
  <c r="X9" i="44"/>
  <c r="AO9" i="44"/>
  <c r="BD9" i="44"/>
  <c r="K10" i="44"/>
  <c r="BG10" i="44"/>
  <c r="L11" i="44"/>
  <c r="AB11" i="44"/>
  <c r="AV11" i="44"/>
  <c r="Y12" i="44"/>
  <c r="BM12" i="44"/>
  <c r="AP16" i="44"/>
  <c r="BG17" i="44"/>
  <c r="AT20" i="44"/>
  <c r="AH21" i="44"/>
  <c r="M24" i="44"/>
  <c r="BQ24" i="44"/>
  <c r="P7" i="44"/>
  <c r="AF7" i="44"/>
  <c r="AR8" i="44"/>
  <c r="BM8" i="44"/>
  <c r="O9" i="44"/>
  <c r="AE9" i="44"/>
  <c r="AS9" i="44"/>
  <c r="M10" i="44"/>
  <c r="AQ10" i="44"/>
  <c r="AR11" i="44"/>
  <c r="BH11" i="44"/>
  <c r="E12" i="44"/>
  <c r="F14" i="44"/>
  <c r="AL14" i="44"/>
  <c r="BB15" i="44"/>
  <c r="N16" i="44"/>
  <c r="Z16" i="44"/>
  <c r="BN16" i="44"/>
  <c r="BO19" i="44"/>
  <c r="N20" i="44"/>
  <c r="Z21" i="44"/>
  <c r="AX21" i="44"/>
  <c r="BI22" i="44"/>
  <c r="Q23" i="44"/>
  <c r="AW23" i="44"/>
  <c r="U24" i="44"/>
  <c r="AH27" i="44"/>
  <c r="N28" i="44"/>
  <c r="BF29" i="44"/>
  <c r="BD30" i="44"/>
  <c r="AR31" i="44"/>
  <c r="F32" i="44"/>
  <c r="AX33" i="44"/>
  <c r="AF34" i="44"/>
  <c r="AI35" i="44"/>
  <c r="O36" i="44"/>
  <c r="BO37" i="44"/>
  <c r="AB38" i="44"/>
  <c r="AS15" i="46"/>
  <c r="AS15" i="44"/>
  <c r="AF12" i="44"/>
  <c r="AL18" i="44"/>
  <c r="BM27" i="44"/>
  <c r="K31" i="44"/>
  <c r="S31" i="44"/>
  <c r="AA31" i="44"/>
  <c r="AI31" i="44"/>
  <c r="AQ31" i="44"/>
  <c r="AY31" i="44"/>
  <c r="BG31" i="44"/>
  <c r="BO31" i="44"/>
  <c r="J35" i="44"/>
  <c r="R35" i="44"/>
  <c r="Z35" i="44"/>
  <c r="AH35" i="44"/>
  <c r="AP35" i="44"/>
  <c r="AX35" i="44"/>
  <c r="BF35" i="44"/>
  <c r="BN35" i="44"/>
  <c r="AU39" i="44"/>
  <c r="BC39" i="44"/>
  <c r="BK39" i="44"/>
  <c r="AC48" i="44"/>
  <c r="AP52" i="44"/>
  <c r="E15" i="44"/>
  <c r="AN8" i="44"/>
  <c r="AB13" i="44"/>
  <c r="AW14" i="44"/>
  <c r="BE27" i="44"/>
  <c r="U48" i="44"/>
  <c r="AH52" i="44"/>
  <c r="BJ53" i="44"/>
  <c r="BL8" i="46"/>
  <c r="BL8" i="44"/>
  <c r="BI15" i="46"/>
  <c r="BI15" i="44"/>
  <c r="X8" i="44"/>
  <c r="AQ9" i="44"/>
  <c r="BP43" i="44"/>
  <c r="BB53" i="44"/>
  <c r="D55" i="44"/>
  <c r="AD10" i="46"/>
  <c r="AD10" i="44"/>
  <c r="H8" i="44"/>
  <c r="AL10" i="44"/>
  <c r="BB10" i="44"/>
  <c r="BA15" i="44"/>
  <c r="O25" i="44"/>
  <c r="BI46" i="44"/>
  <c r="X12" i="46"/>
  <c r="X12" i="44"/>
  <c r="K7" i="44"/>
  <c r="BG7" i="44"/>
  <c r="AK20" i="44"/>
  <c r="G25" i="44"/>
  <c r="Y27" i="44"/>
  <c r="AE34" i="44"/>
  <c r="BA46" i="44"/>
  <c r="AW49" i="44"/>
  <c r="P8" i="46"/>
  <c r="P8" i="44"/>
  <c r="S9" i="46"/>
  <c r="S9" i="44"/>
  <c r="AI9" i="46"/>
  <c r="AI9" i="44"/>
  <c r="BG9" i="46"/>
  <c r="BG9" i="44"/>
  <c r="F10" i="46"/>
  <c r="F10" i="44"/>
  <c r="V10" i="46"/>
  <c r="V10" i="44"/>
  <c r="P12" i="46"/>
  <c r="P12" i="44"/>
  <c r="BL12" i="46"/>
  <c r="BL12" i="44"/>
  <c r="D13" i="46"/>
  <c r="D13" i="44"/>
  <c r="L13" i="46"/>
  <c r="L13" i="44"/>
  <c r="T13" i="46"/>
  <c r="T13" i="44"/>
  <c r="BE14" i="46"/>
  <c r="BE14" i="44"/>
  <c r="BM14" i="46"/>
  <c r="BM14" i="44"/>
  <c r="M15" i="46"/>
  <c r="M15" i="44"/>
  <c r="BQ15" i="46"/>
  <c r="BQ15" i="44"/>
  <c r="BJ18" i="46"/>
  <c r="BJ18" i="44"/>
  <c r="E20" i="46"/>
  <c r="E20" i="44"/>
  <c r="M20" i="46"/>
  <c r="M20" i="44"/>
  <c r="U20" i="46"/>
  <c r="U20" i="44"/>
  <c r="AC20" i="46"/>
  <c r="AC20" i="44"/>
  <c r="AS20" i="46"/>
  <c r="AS20" i="44"/>
  <c r="BI20" i="46"/>
  <c r="BI20" i="44"/>
  <c r="BQ20" i="46"/>
  <c r="BQ20" i="44"/>
  <c r="I21" i="46"/>
  <c r="I21" i="44"/>
  <c r="Q21" i="46"/>
  <c r="Q21" i="44"/>
  <c r="AO21" i="46"/>
  <c r="AO21" i="44"/>
  <c r="H23" i="46"/>
  <c r="H23" i="44"/>
  <c r="X23" i="46"/>
  <c r="X23" i="44"/>
  <c r="AN23" i="46"/>
  <c r="AN23" i="44"/>
  <c r="BL23" i="46"/>
  <c r="BL23" i="44"/>
  <c r="D24" i="46"/>
  <c r="D24" i="44"/>
  <c r="T24" i="46"/>
  <c r="T24" i="44"/>
  <c r="AJ24" i="46"/>
  <c r="AJ24" i="44"/>
  <c r="AZ24" i="46"/>
  <c r="AZ24" i="44"/>
  <c r="BP24" i="46"/>
  <c r="BP24" i="44"/>
  <c r="AE25" i="46"/>
  <c r="AE25" i="44"/>
  <c r="AU25" i="46"/>
  <c r="AU25" i="44"/>
  <c r="BK25" i="46"/>
  <c r="BK25" i="44"/>
  <c r="G26" i="46"/>
  <c r="G26" i="44"/>
  <c r="W26" i="46"/>
  <c r="W26" i="44"/>
  <c r="AE26" i="46"/>
  <c r="AE26" i="44"/>
  <c r="AU26" i="46"/>
  <c r="AU26" i="44"/>
  <c r="BC26" i="46"/>
  <c r="BC26" i="44"/>
  <c r="BK26" i="46"/>
  <c r="BK26" i="44"/>
  <c r="I27" i="46"/>
  <c r="I27" i="44"/>
  <c r="Q27" i="46"/>
  <c r="Q27" i="44"/>
  <c r="AG27" i="46"/>
  <c r="AG27" i="44"/>
  <c r="AW27" i="46"/>
  <c r="AW27" i="44"/>
  <c r="E28" i="46"/>
  <c r="E28" i="44"/>
  <c r="U28" i="46"/>
  <c r="U28" i="44"/>
  <c r="AK28" i="46"/>
  <c r="AK28" i="44"/>
  <c r="BA28" i="46"/>
  <c r="BA28" i="44"/>
  <c r="BQ28" i="46"/>
  <c r="BQ28" i="44"/>
  <c r="Q29" i="46"/>
  <c r="Q29" i="44"/>
  <c r="AG29" i="46"/>
  <c r="AG29" i="44"/>
  <c r="AO29" i="46"/>
  <c r="AO29" i="44"/>
  <c r="AW29" i="46"/>
  <c r="AW29" i="44"/>
  <c r="BE29" i="46"/>
  <c r="BE29" i="44"/>
  <c r="BM29" i="46"/>
  <c r="BM29" i="44"/>
  <c r="G30" i="46"/>
  <c r="G30" i="44"/>
  <c r="W30" i="46"/>
  <c r="W30" i="44"/>
  <c r="AM30" i="46"/>
  <c r="AM30" i="44"/>
  <c r="BC30" i="46"/>
  <c r="BC30" i="44"/>
  <c r="E32" i="46"/>
  <c r="E32" i="44"/>
  <c r="M32" i="46"/>
  <c r="M32" i="44"/>
  <c r="AC32" i="46"/>
  <c r="AC32" i="44"/>
  <c r="AS32" i="46"/>
  <c r="AS32" i="44"/>
  <c r="BI32" i="46"/>
  <c r="BI32" i="44"/>
  <c r="I33" i="46"/>
  <c r="I33" i="44"/>
  <c r="Q33" i="46"/>
  <c r="Q33" i="44"/>
  <c r="AG33" i="46"/>
  <c r="AG33" i="44"/>
  <c r="AO33" i="46"/>
  <c r="AO33" i="44"/>
  <c r="AW33" i="46"/>
  <c r="AW33" i="44"/>
  <c r="BE33" i="46"/>
  <c r="BE33" i="44"/>
  <c r="BM33" i="46"/>
  <c r="BM33" i="44"/>
  <c r="G34" i="46"/>
  <c r="G34" i="44"/>
  <c r="AU34" i="46"/>
  <c r="AU34" i="44"/>
  <c r="N36" i="46"/>
  <c r="N36" i="44"/>
  <c r="AD36" i="46"/>
  <c r="AD36" i="44"/>
  <c r="AT36" i="46"/>
  <c r="AT36" i="44"/>
  <c r="BJ36" i="46"/>
  <c r="BJ36" i="44"/>
  <c r="J37" i="46"/>
  <c r="J37" i="44"/>
  <c r="AH37" i="46"/>
  <c r="AH37" i="44"/>
  <c r="AI38" i="46"/>
  <c r="AI38" i="44"/>
  <c r="S40" i="46"/>
  <c r="S40" i="44"/>
  <c r="AI40" i="46"/>
  <c r="AI40" i="44"/>
  <c r="AY40" i="46"/>
  <c r="AY40" i="44"/>
  <c r="BO40" i="46"/>
  <c r="BO40" i="44"/>
  <c r="O41" i="46"/>
  <c r="O41" i="44"/>
  <c r="AE41" i="46"/>
  <c r="AE41" i="44"/>
  <c r="AU41" i="46"/>
  <c r="AU41" i="44"/>
  <c r="P42" i="46"/>
  <c r="P42" i="44"/>
  <c r="X42" i="46"/>
  <c r="X42" i="44"/>
  <c r="AN42" i="46"/>
  <c r="AN42" i="44"/>
  <c r="BD42" i="46"/>
  <c r="BD42" i="44"/>
  <c r="BL42" i="46"/>
  <c r="BL42" i="44"/>
  <c r="D43" i="46"/>
  <c r="D43" i="44"/>
  <c r="L43" i="46"/>
  <c r="L43" i="44"/>
  <c r="AB43" i="46"/>
  <c r="AB43" i="44"/>
  <c r="AR43" i="46"/>
  <c r="AR43" i="44"/>
  <c r="AZ43" i="46"/>
  <c r="AZ43" i="44"/>
  <c r="BH43" i="46"/>
  <c r="BH43" i="44"/>
  <c r="H44" i="46"/>
  <c r="H44" i="44"/>
  <c r="P44" i="46"/>
  <c r="P44" i="44"/>
  <c r="X44" i="46"/>
  <c r="X44" i="44"/>
  <c r="AF44" i="46"/>
  <c r="AF44" i="44"/>
  <c r="AN44" i="46"/>
  <c r="AN44" i="44"/>
  <c r="AV44" i="46"/>
  <c r="AV44" i="44"/>
  <c r="BD44" i="46"/>
  <c r="BD44" i="44"/>
  <c r="BL44" i="46"/>
  <c r="BL44" i="44"/>
  <c r="E46" i="46"/>
  <c r="E46" i="44"/>
  <c r="M46" i="46"/>
  <c r="M46" i="44"/>
  <c r="U46" i="46"/>
  <c r="U46" i="44"/>
  <c r="AC46" i="46"/>
  <c r="AC46" i="44"/>
  <c r="AK46" i="46"/>
  <c r="AK46" i="44"/>
  <c r="AS46" i="46"/>
  <c r="AS46" i="44"/>
  <c r="BQ46" i="46"/>
  <c r="BQ46" i="44"/>
  <c r="I47" i="46"/>
  <c r="I47" i="44"/>
  <c r="Q47" i="46"/>
  <c r="Q47" i="44"/>
  <c r="Y47" i="46"/>
  <c r="Y47" i="44"/>
  <c r="AG47" i="46"/>
  <c r="AG47" i="44"/>
  <c r="AO47" i="46"/>
  <c r="AO47" i="44"/>
  <c r="AW47" i="46"/>
  <c r="AW47" i="44"/>
  <c r="BE47" i="46"/>
  <c r="BE47" i="44"/>
  <c r="BM47" i="46"/>
  <c r="BM47" i="44"/>
  <c r="E48" i="46"/>
  <c r="E48" i="44"/>
  <c r="M48" i="46"/>
  <c r="M48" i="44"/>
  <c r="AK48" i="46"/>
  <c r="AK48" i="44"/>
  <c r="AS48" i="46"/>
  <c r="AS48" i="44"/>
  <c r="BA48" i="46"/>
  <c r="BA48" i="44"/>
  <c r="BI48" i="46"/>
  <c r="BI48" i="44"/>
  <c r="BQ48" i="46"/>
  <c r="BQ48" i="44"/>
  <c r="F51" i="46"/>
  <c r="F51" i="44"/>
  <c r="N51" i="46"/>
  <c r="N51" i="44"/>
  <c r="V51" i="46"/>
  <c r="V51" i="44"/>
  <c r="AD51" i="46"/>
  <c r="AD51" i="44"/>
  <c r="AL51" i="46"/>
  <c r="AL51" i="44"/>
  <c r="AT51" i="46"/>
  <c r="AT51" i="44"/>
  <c r="BB51" i="46"/>
  <c r="BB51" i="44"/>
  <c r="BJ51" i="46"/>
  <c r="BJ51" i="44"/>
  <c r="A50" i="27"/>
  <c r="C52" i="46"/>
  <c r="C52" i="44" s="1"/>
  <c r="J52" i="46"/>
  <c r="J52" i="44"/>
  <c r="R52" i="46"/>
  <c r="R52" i="44"/>
  <c r="Z52" i="46"/>
  <c r="Z52" i="44"/>
  <c r="AX52" i="46"/>
  <c r="AX52" i="44"/>
  <c r="BF52" i="46"/>
  <c r="BF52" i="44"/>
  <c r="BN52" i="46"/>
  <c r="BN52" i="44"/>
  <c r="V53" i="46"/>
  <c r="V53" i="44"/>
  <c r="AD53" i="46"/>
  <c r="AD53" i="44"/>
  <c r="AL53" i="46"/>
  <c r="AL53" i="44"/>
  <c r="AT53" i="46"/>
  <c r="AT53" i="44"/>
  <c r="A52" i="27"/>
  <c r="A54" i="44"/>
  <c r="H54" i="46"/>
  <c r="H54" i="44"/>
  <c r="P54" i="46"/>
  <c r="P54" i="44"/>
  <c r="X54" i="46"/>
  <c r="X54" i="44"/>
  <c r="AF54" i="46"/>
  <c r="AF54" i="44"/>
  <c r="AN54" i="46"/>
  <c r="AN54" i="44"/>
  <c r="AV54" i="46"/>
  <c r="AV54" i="44"/>
  <c r="BD54" i="46"/>
  <c r="BD54" i="44"/>
  <c r="BL54" i="46"/>
  <c r="BL54" i="44"/>
  <c r="L55" i="46"/>
  <c r="L55" i="44"/>
  <c r="T55" i="46"/>
  <c r="T55" i="44"/>
  <c r="AB55" i="46"/>
  <c r="AB55" i="44"/>
  <c r="AJ55" i="46"/>
  <c r="AJ55" i="44"/>
  <c r="AR55" i="46"/>
  <c r="AR55" i="44"/>
  <c r="BP55" i="46"/>
  <c r="BP55" i="44"/>
  <c r="J56" i="46"/>
  <c r="J56" i="44"/>
  <c r="R56" i="46"/>
  <c r="R56" i="44"/>
  <c r="Z56" i="46"/>
  <c r="Z56" i="44"/>
  <c r="AH56" i="46"/>
  <c r="AH56" i="44"/>
  <c r="AP56" i="46"/>
  <c r="AP56" i="44"/>
  <c r="E57" i="46"/>
  <c r="E57" i="44"/>
  <c r="M57" i="46"/>
  <c r="M57" i="44"/>
  <c r="U57" i="46"/>
  <c r="U57" i="44"/>
  <c r="AC57" i="46"/>
  <c r="AC57" i="44"/>
  <c r="AK57" i="46"/>
  <c r="AK57" i="44"/>
  <c r="AS57" i="46"/>
  <c r="AS57" i="44"/>
  <c r="BA57" i="46"/>
  <c r="BA57" i="44"/>
  <c r="BI57" i="46"/>
  <c r="BI57" i="44"/>
  <c r="BQ57" i="46"/>
  <c r="BQ57" i="44"/>
  <c r="I58" i="46"/>
  <c r="I58" i="44"/>
  <c r="Q58" i="46"/>
  <c r="Q58" i="44"/>
  <c r="Y58" i="46"/>
  <c r="Y58" i="44"/>
  <c r="AG58" i="46"/>
  <c r="AG58" i="44"/>
  <c r="AO58" i="46"/>
  <c r="AO58" i="44"/>
  <c r="AW58" i="46"/>
  <c r="AW58" i="44"/>
  <c r="BE58" i="46"/>
  <c r="BE58" i="44"/>
  <c r="BM58" i="46"/>
  <c r="BM58" i="44"/>
  <c r="E61" i="46"/>
  <c r="E61" i="44"/>
  <c r="M61" i="46"/>
  <c r="M61" i="44"/>
  <c r="U61" i="46"/>
  <c r="U61" i="44"/>
  <c r="AC61" i="46"/>
  <c r="AC61" i="44"/>
  <c r="AK61" i="46"/>
  <c r="AK61" i="44"/>
  <c r="AS61" i="46"/>
  <c r="AS61" i="44"/>
  <c r="BA61" i="46"/>
  <c r="BA61" i="44"/>
  <c r="BI61" i="46"/>
  <c r="BI61" i="44"/>
  <c r="BQ61" i="46"/>
  <c r="BQ61" i="44"/>
  <c r="I62" i="46"/>
  <c r="I62" i="44"/>
  <c r="Q62" i="46"/>
  <c r="Q62" i="44"/>
  <c r="Y62" i="46"/>
  <c r="Y62" i="44"/>
  <c r="AG62" i="46"/>
  <c r="AG62" i="44"/>
  <c r="AO62" i="46"/>
  <c r="AO62" i="44"/>
  <c r="AW62" i="46"/>
  <c r="AW62" i="44"/>
  <c r="BE62" i="46"/>
  <c r="BE62" i="44"/>
  <c r="BM62" i="46"/>
  <c r="BM62" i="44"/>
  <c r="E63" i="46"/>
  <c r="E63" i="44"/>
  <c r="M63" i="46"/>
  <c r="M63" i="44"/>
  <c r="U63" i="46"/>
  <c r="U63" i="44"/>
  <c r="AC63" i="46"/>
  <c r="AC63" i="44"/>
  <c r="AK63" i="46"/>
  <c r="AK63" i="44"/>
  <c r="AS63" i="46"/>
  <c r="AS63" i="44"/>
  <c r="BA63" i="46"/>
  <c r="BA63" i="44"/>
  <c r="BI63" i="46"/>
  <c r="BI63" i="44"/>
  <c r="BQ63" i="46"/>
  <c r="BQ63" i="44"/>
  <c r="AF8" i="46"/>
  <c r="AF8" i="44"/>
  <c r="AV8" i="46"/>
  <c r="AV8" i="44"/>
  <c r="BD8" i="46"/>
  <c r="BD8" i="44"/>
  <c r="K9" i="46"/>
  <c r="K9" i="44"/>
  <c r="AA9" i="46"/>
  <c r="AA9" i="44"/>
  <c r="AY9" i="46"/>
  <c r="AY9" i="44"/>
  <c r="AT10" i="46"/>
  <c r="AT10" i="44"/>
  <c r="BJ10" i="46"/>
  <c r="BJ10" i="44"/>
  <c r="A9" i="27"/>
  <c r="A11" i="44"/>
  <c r="AN12" i="46"/>
  <c r="AN12" i="44"/>
  <c r="AV12" i="46"/>
  <c r="AV12" i="44"/>
  <c r="AJ13" i="46"/>
  <c r="AJ13" i="44"/>
  <c r="AR13" i="46"/>
  <c r="AR13" i="44"/>
  <c r="AZ13" i="46"/>
  <c r="AZ13" i="44"/>
  <c r="I14" i="46"/>
  <c r="I14" i="44"/>
  <c r="Q14" i="46"/>
  <c r="Q14" i="44"/>
  <c r="Y14" i="46"/>
  <c r="Y14" i="44"/>
  <c r="AG14" i="46"/>
  <c r="AG14" i="44"/>
  <c r="AO14" i="46"/>
  <c r="AO14" i="44"/>
  <c r="U15" i="46"/>
  <c r="U15" i="44"/>
  <c r="AK15" i="46"/>
  <c r="AK15" i="44"/>
  <c r="V18" i="46"/>
  <c r="V18" i="44"/>
  <c r="A17" i="27"/>
  <c r="C19" i="46"/>
  <c r="C19" i="44" s="1"/>
  <c r="BA20" i="46"/>
  <c r="BA20" i="44"/>
  <c r="BE21" i="46"/>
  <c r="BE21" i="44"/>
  <c r="BM21" i="46"/>
  <c r="BM21" i="44"/>
  <c r="P23" i="46"/>
  <c r="P23" i="44"/>
  <c r="AF23" i="46"/>
  <c r="AF23" i="44"/>
  <c r="L24" i="46"/>
  <c r="L24" i="44"/>
  <c r="AB24" i="46"/>
  <c r="AB24" i="44"/>
  <c r="AR24" i="46"/>
  <c r="AR24" i="44"/>
  <c r="BH24" i="46"/>
  <c r="BH24" i="44"/>
  <c r="W25" i="46"/>
  <c r="W25" i="44"/>
  <c r="AM25" i="46"/>
  <c r="AM25" i="44"/>
  <c r="BC25" i="46"/>
  <c r="BC25" i="44"/>
  <c r="O26" i="46"/>
  <c r="O26" i="44"/>
  <c r="AM26" i="46"/>
  <c r="AM26" i="44"/>
  <c r="AO27" i="46"/>
  <c r="AO27" i="44"/>
  <c r="M28" i="46"/>
  <c r="M28" i="44"/>
  <c r="AC28" i="46"/>
  <c r="AC28" i="44"/>
  <c r="AS28" i="46"/>
  <c r="AS28" i="44"/>
  <c r="BI28" i="46"/>
  <c r="BI28" i="44"/>
  <c r="I29" i="46"/>
  <c r="I29" i="44"/>
  <c r="Y29" i="46"/>
  <c r="Y29" i="44"/>
  <c r="O30" i="46"/>
  <c r="O30" i="44"/>
  <c r="AE30" i="46"/>
  <c r="AE30" i="44"/>
  <c r="AU30" i="46"/>
  <c r="AU30" i="44"/>
  <c r="U32" i="46"/>
  <c r="U32" i="44"/>
  <c r="AK32" i="46"/>
  <c r="AK32" i="44"/>
  <c r="BA32" i="46"/>
  <c r="BA32" i="44"/>
  <c r="BQ32" i="46"/>
  <c r="BQ32" i="44"/>
  <c r="Y33" i="46"/>
  <c r="Y33" i="44"/>
  <c r="O34" i="46"/>
  <c r="O34" i="44"/>
  <c r="AM34" i="46"/>
  <c r="AM34" i="44"/>
  <c r="BC34" i="46"/>
  <c r="BC34" i="44"/>
  <c r="F36" i="46"/>
  <c r="F36" i="44"/>
  <c r="V36" i="46"/>
  <c r="V36" i="44"/>
  <c r="AL36" i="46"/>
  <c r="AL36" i="44"/>
  <c r="BB36" i="46"/>
  <c r="BB36" i="44"/>
  <c r="A35" i="27"/>
  <c r="C37" i="46"/>
  <c r="C37" i="44" s="1"/>
  <c r="A37" i="44"/>
  <c r="R37" i="46"/>
  <c r="R37" i="44"/>
  <c r="Z37" i="46"/>
  <c r="Z37" i="44"/>
  <c r="AP37" i="46"/>
  <c r="AP37" i="44"/>
  <c r="AX37" i="46"/>
  <c r="AX37" i="44"/>
  <c r="BF37" i="46"/>
  <c r="BF37" i="44"/>
  <c r="BN37" i="46"/>
  <c r="BN37" i="44"/>
  <c r="K38" i="46"/>
  <c r="K38" i="44"/>
  <c r="S38" i="46"/>
  <c r="S38" i="44"/>
  <c r="AA38" i="46"/>
  <c r="AA38" i="44"/>
  <c r="AQ38" i="46"/>
  <c r="AQ38" i="44"/>
  <c r="AY38" i="46"/>
  <c r="AY38" i="44"/>
  <c r="BG38" i="46"/>
  <c r="BG38" i="44"/>
  <c r="K40" i="46"/>
  <c r="K40" i="44"/>
  <c r="AA40" i="46"/>
  <c r="AA40" i="44"/>
  <c r="AQ40" i="46"/>
  <c r="AQ40" i="44"/>
  <c r="BG40" i="46"/>
  <c r="BG40" i="44"/>
  <c r="G41" i="46"/>
  <c r="G41" i="44"/>
  <c r="W41" i="46"/>
  <c r="W41" i="44"/>
  <c r="AM41" i="46"/>
  <c r="AM41" i="44"/>
  <c r="BC41" i="46"/>
  <c r="BC41" i="44"/>
  <c r="BK41" i="46"/>
  <c r="BK41" i="44"/>
  <c r="H42" i="46"/>
  <c r="H42" i="44"/>
  <c r="AF42" i="46"/>
  <c r="AF42" i="44"/>
  <c r="AV42" i="46"/>
  <c r="AV42" i="44"/>
  <c r="T43" i="46"/>
  <c r="T43" i="44"/>
  <c r="C11" i="46"/>
  <c r="C11" i="44" s="1"/>
  <c r="BP13" i="44"/>
  <c r="AV23" i="44"/>
  <c r="F53" i="44"/>
  <c r="BF56" i="44"/>
  <c r="AY67" i="44"/>
  <c r="M68" i="44"/>
  <c r="BQ68" i="44"/>
  <c r="I74" i="44"/>
  <c r="Q74" i="44"/>
  <c r="Y74" i="44"/>
  <c r="AG74" i="44"/>
  <c r="AO74" i="44"/>
  <c r="AW74" i="44"/>
  <c r="BE74" i="44"/>
  <c r="BM74" i="44"/>
  <c r="BG67" i="44"/>
  <c r="U68" i="44"/>
  <c r="G66" i="44"/>
  <c r="O66" i="44"/>
  <c r="W66" i="44"/>
  <c r="AE66" i="44"/>
  <c r="AM66" i="44"/>
  <c r="AU66" i="44"/>
  <c r="BC66" i="44"/>
  <c r="BK66" i="44"/>
  <c r="AQ67" i="44"/>
  <c r="E68" i="44"/>
  <c r="R103" i="44"/>
  <c r="K70" i="44"/>
  <c r="S70" i="44"/>
  <c r="AA70" i="44"/>
  <c r="AI70" i="44"/>
  <c r="AQ70" i="44"/>
  <c r="AY70" i="44"/>
  <c r="BG70" i="44"/>
  <c r="E73" i="44"/>
  <c r="M73" i="44"/>
  <c r="U73" i="44"/>
  <c r="AC73" i="44"/>
  <c r="AK73" i="44"/>
  <c r="AS73" i="44"/>
  <c r="BA73" i="44"/>
  <c r="BI73" i="44"/>
  <c r="BQ73" i="44"/>
  <c r="G76" i="44"/>
  <c r="O76" i="44"/>
  <c r="W76" i="44"/>
  <c r="AE76" i="44"/>
  <c r="AM76" i="44"/>
  <c r="AU76" i="44"/>
  <c r="BC76" i="44"/>
  <c r="BK76" i="44"/>
  <c r="S101" i="44"/>
  <c r="AT102" i="44"/>
  <c r="BA68" i="44"/>
  <c r="J79" i="44"/>
  <c r="R79" i="44"/>
  <c r="Z79" i="44"/>
  <c r="AH79" i="44"/>
  <c r="AP79" i="44"/>
  <c r="AX79" i="44"/>
  <c r="BF79" i="44"/>
  <c r="BN79" i="44"/>
  <c r="K101" i="44"/>
  <c r="AL102" i="44"/>
  <c r="AA67" i="44"/>
  <c r="AS68" i="44"/>
  <c r="K75" i="44"/>
  <c r="S75" i="44"/>
  <c r="AA75" i="44"/>
  <c r="AI75" i="44"/>
  <c r="AQ75" i="44"/>
  <c r="AY75" i="44"/>
  <c r="BO75" i="44"/>
  <c r="AD102" i="44"/>
  <c r="K65" i="46"/>
  <c r="K65" i="44"/>
  <c r="S65" i="46"/>
  <c r="S65" i="44"/>
  <c r="AA65" i="46"/>
  <c r="AA65" i="44"/>
  <c r="AI65" i="46"/>
  <c r="AI65" i="44"/>
  <c r="AQ65" i="46"/>
  <c r="AQ65" i="44"/>
  <c r="AY65" i="46"/>
  <c r="AY65" i="44"/>
  <c r="BG65" i="46"/>
  <c r="BG65" i="44"/>
  <c r="BO65" i="46"/>
  <c r="BO65" i="44"/>
  <c r="AI67" i="46"/>
  <c r="AI67" i="44"/>
  <c r="BI68" i="46"/>
  <c r="BI68" i="44"/>
  <c r="F78" i="46"/>
  <c r="F78" i="44"/>
  <c r="N78" i="46"/>
  <c r="N78" i="44"/>
  <c r="V78" i="46"/>
  <c r="V78" i="44"/>
  <c r="AD78" i="46"/>
  <c r="AD78" i="44"/>
  <c r="AL78" i="46"/>
  <c r="AL78" i="44"/>
  <c r="AT78" i="46"/>
  <c r="AT78" i="44"/>
  <c r="BB78" i="46"/>
  <c r="BB78" i="44"/>
  <c r="BJ78" i="46"/>
  <c r="BJ78" i="44"/>
  <c r="F80" i="46"/>
  <c r="F80" i="44"/>
  <c r="N80" i="46"/>
  <c r="N80" i="44"/>
  <c r="V80" i="46"/>
  <c r="V80" i="44"/>
  <c r="AD80" i="46"/>
  <c r="AD80" i="44"/>
  <c r="AL80" i="46"/>
  <c r="AL80" i="44"/>
  <c r="AT80" i="46"/>
  <c r="AT80" i="44"/>
  <c r="BB80" i="46"/>
  <c r="BB80" i="44"/>
  <c r="BJ80" i="46"/>
  <c r="BJ80" i="44"/>
  <c r="E82" i="46"/>
  <c r="E82" i="44"/>
  <c r="M82" i="46"/>
  <c r="M82" i="44"/>
  <c r="U82" i="46"/>
  <c r="U82" i="44"/>
  <c r="AC82" i="46"/>
  <c r="AC82" i="44"/>
  <c r="AK82" i="46"/>
  <c r="AK82" i="44"/>
  <c r="AS82" i="46"/>
  <c r="AS82" i="44"/>
  <c r="BA82" i="46"/>
  <c r="BA82" i="44"/>
  <c r="BI82" i="46"/>
  <c r="BI82" i="44"/>
  <c r="BQ82" i="46"/>
  <c r="BQ82" i="44"/>
  <c r="F85" i="46"/>
  <c r="F85" i="44"/>
  <c r="N85" i="46"/>
  <c r="N85" i="44"/>
  <c r="V85" i="46"/>
  <c r="V85" i="44"/>
  <c r="AD85" i="46"/>
  <c r="AD85" i="44"/>
  <c r="AL85" i="46"/>
  <c r="AL85" i="44"/>
  <c r="AT85" i="46"/>
  <c r="AT85" i="44"/>
  <c r="BB85" i="46"/>
  <c r="BB85" i="44"/>
  <c r="BJ85" i="46"/>
  <c r="BJ85" i="44"/>
  <c r="J86" i="46"/>
  <c r="J86" i="44"/>
  <c r="R86" i="46"/>
  <c r="R86" i="44"/>
  <c r="Z86" i="46"/>
  <c r="Z86" i="44"/>
  <c r="AH86" i="46"/>
  <c r="AH86" i="44"/>
  <c r="AP86" i="46"/>
  <c r="AP86" i="44"/>
  <c r="AX86" i="46"/>
  <c r="AX86" i="44"/>
  <c r="BF86" i="46"/>
  <c r="BF86" i="44"/>
  <c r="BN86" i="46"/>
  <c r="BN86" i="44"/>
  <c r="I88" i="46"/>
  <c r="I88" i="44"/>
  <c r="Q88" i="46"/>
  <c r="Q88" i="44"/>
  <c r="Y88" i="46"/>
  <c r="Y88" i="44"/>
  <c r="AG88" i="46"/>
  <c r="AG88" i="44"/>
  <c r="AO88" i="46"/>
  <c r="AO88" i="44"/>
  <c r="AW88" i="46"/>
  <c r="AW88" i="44"/>
  <c r="BE88" i="46"/>
  <c r="BE88" i="44"/>
  <c r="BM88" i="46"/>
  <c r="BM88" i="44"/>
  <c r="E89" i="46"/>
  <c r="E89" i="44"/>
  <c r="M89" i="46"/>
  <c r="M89" i="44"/>
  <c r="U89" i="46"/>
  <c r="U89" i="44"/>
  <c r="AC89" i="46"/>
  <c r="AC89" i="44"/>
  <c r="AK89" i="46"/>
  <c r="AK89" i="44"/>
  <c r="AS89" i="46"/>
  <c r="AS89" i="44"/>
  <c r="BA89" i="46"/>
  <c r="BA89" i="44"/>
  <c r="BI89" i="46"/>
  <c r="BI89" i="44"/>
  <c r="BQ89" i="46"/>
  <c r="BQ89" i="44"/>
  <c r="K91" i="46"/>
  <c r="K91" i="44"/>
  <c r="S91" i="46"/>
  <c r="S91" i="44"/>
  <c r="AA91" i="46"/>
  <c r="AA91" i="44"/>
  <c r="AI91" i="46"/>
  <c r="AI91" i="44"/>
  <c r="AQ91" i="46"/>
  <c r="AQ91" i="44"/>
  <c r="AY91" i="46"/>
  <c r="AY91" i="44"/>
  <c r="BG91" i="46"/>
  <c r="BG91" i="44"/>
  <c r="H93" i="46"/>
  <c r="H93" i="44"/>
  <c r="P93" i="46"/>
  <c r="P93" i="44"/>
  <c r="X93" i="46"/>
  <c r="X93" i="44"/>
  <c r="AF93" i="46"/>
  <c r="AF93" i="44"/>
  <c r="AN93" i="46"/>
  <c r="AN93" i="44"/>
  <c r="AV93" i="46"/>
  <c r="AV93" i="44"/>
  <c r="BD93" i="46"/>
  <c r="BD93" i="44"/>
  <c r="BL93" i="46"/>
  <c r="BL93" i="44"/>
  <c r="D94" i="46"/>
  <c r="D94" i="44"/>
  <c r="L94" i="46"/>
  <c r="L94" i="44"/>
  <c r="T94" i="46"/>
  <c r="T94" i="44"/>
  <c r="AB94" i="46"/>
  <c r="AB94" i="44"/>
  <c r="AJ94" i="46"/>
  <c r="AJ94" i="44"/>
  <c r="AR94" i="46"/>
  <c r="AR94" i="44"/>
  <c r="AZ94" i="46"/>
  <c r="AZ94" i="44"/>
  <c r="BH94" i="46"/>
  <c r="BH94" i="44"/>
  <c r="BP94" i="46"/>
  <c r="BP94" i="44"/>
  <c r="H95" i="46"/>
  <c r="H95" i="44"/>
  <c r="P95" i="46"/>
  <c r="P95" i="44"/>
  <c r="X95" i="46"/>
  <c r="X95" i="44"/>
  <c r="AF95" i="46"/>
  <c r="AF95" i="44"/>
  <c r="AN95" i="46"/>
  <c r="AN95" i="44"/>
  <c r="AV95" i="46"/>
  <c r="AV95" i="44"/>
  <c r="BD95" i="46"/>
  <c r="BD95" i="44"/>
  <c r="BL95" i="46"/>
  <c r="BL95" i="44"/>
  <c r="J96" i="46"/>
  <c r="J96" i="44"/>
  <c r="R96" i="46"/>
  <c r="R96" i="44"/>
  <c r="Z96" i="46"/>
  <c r="Z96" i="44"/>
  <c r="AH96" i="46"/>
  <c r="AH96" i="44"/>
  <c r="AP96" i="46"/>
  <c r="AP96" i="44"/>
  <c r="AX96" i="46"/>
  <c r="AX96" i="44"/>
  <c r="BF96" i="46"/>
  <c r="BF96" i="44"/>
  <c r="D97" i="46"/>
  <c r="D97" i="44"/>
  <c r="L97" i="46"/>
  <c r="L97" i="44"/>
  <c r="T97" i="46"/>
  <c r="T97" i="44"/>
  <c r="AB97" i="46"/>
  <c r="AB97" i="44"/>
  <c r="AJ97" i="46"/>
  <c r="AJ97" i="44"/>
  <c r="AR97" i="46"/>
  <c r="AR97" i="44"/>
  <c r="AZ97" i="46"/>
  <c r="AZ97" i="44"/>
  <c r="BH97" i="46"/>
  <c r="BH97" i="44"/>
  <c r="BP97" i="46"/>
  <c r="BP97" i="44"/>
  <c r="F98" i="46"/>
  <c r="F98" i="44"/>
  <c r="N98" i="46"/>
  <c r="N98" i="44"/>
  <c r="V98" i="46"/>
  <c r="V98" i="44"/>
  <c r="AD98" i="46"/>
  <c r="AD98" i="44"/>
  <c r="AL98" i="46"/>
  <c r="AL98" i="44"/>
  <c r="AT98" i="46"/>
  <c r="AT98" i="44"/>
  <c r="BB98" i="46"/>
  <c r="BB98" i="44"/>
  <c r="BJ98" i="46"/>
  <c r="BJ98" i="44"/>
  <c r="J99" i="46"/>
  <c r="J99" i="44"/>
  <c r="R99" i="46"/>
  <c r="R99" i="44"/>
  <c r="Z99" i="46"/>
  <c r="Z99" i="44"/>
  <c r="AH99" i="46"/>
  <c r="AH99" i="44"/>
  <c r="AP99" i="46"/>
  <c r="AP99" i="44"/>
  <c r="AX99" i="46"/>
  <c r="AX99" i="44"/>
  <c r="BF99" i="46"/>
  <c r="BF99" i="44"/>
  <c r="BN99" i="46"/>
  <c r="BN99" i="44"/>
  <c r="H100" i="46"/>
  <c r="H100" i="44"/>
  <c r="P100" i="46"/>
  <c r="P100" i="44"/>
  <c r="X100" i="46"/>
  <c r="X100" i="44"/>
  <c r="AF100" i="46"/>
  <c r="AF100" i="44"/>
  <c r="AN100" i="46"/>
  <c r="AN100" i="44"/>
  <c r="AV100" i="46"/>
  <c r="AV100" i="44"/>
  <c r="BD100" i="46"/>
  <c r="BD100" i="44"/>
  <c r="AA101" i="46"/>
  <c r="AA101" i="44"/>
  <c r="AI101" i="46"/>
  <c r="AI101" i="44"/>
  <c r="AY101" i="46"/>
  <c r="AY101" i="44"/>
  <c r="BG101" i="46"/>
  <c r="BG101" i="44"/>
  <c r="F102" i="46"/>
  <c r="F102" i="44"/>
  <c r="N102" i="46"/>
  <c r="N102" i="44"/>
  <c r="V102" i="46"/>
  <c r="V102" i="44"/>
  <c r="BB102" i="46"/>
  <c r="BB102" i="44"/>
  <c r="BJ102" i="46"/>
  <c r="BJ102" i="44"/>
  <c r="J103" i="46"/>
  <c r="J103" i="44"/>
  <c r="Z103" i="46"/>
  <c r="Z103" i="44"/>
  <c r="AP103" i="46"/>
  <c r="AP103" i="44"/>
  <c r="AX103" i="46"/>
  <c r="AX103" i="44"/>
  <c r="BF103" i="46"/>
  <c r="BF103" i="44"/>
  <c r="BN103" i="46"/>
  <c r="BN103" i="44"/>
  <c r="H104" i="46"/>
  <c r="H104" i="44"/>
  <c r="P104" i="46"/>
  <c r="P104" i="44"/>
  <c r="X104" i="46"/>
  <c r="X104" i="44"/>
  <c r="AF104" i="46"/>
  <c r="AF104" i="44"/>
  <c r="AN104" i="46"/>
  <c r="AN104" i="44"/>
  <c r="AV104" i="46"/>
  <c r="AV104" i="44"/>
  <c r="BD104" i="46"/>
  <c r="BD104" i="44"/>
  <c r="G106" i="46"/>
  <c r="G106" i="44"/>
  <c r="O106" i="46"/>
  <c r="O106" i="44"/>
  <c r="W106" i="46"/>
  <c r="W106" i="44"/>
  <c r="AE106" i="46"/>
  <c r="AE106" i="44"/>
  <c r="AM106" i="46"/>
  <c r="AM106" i="44"/>
  <c r="AU106" i="46"/>
  <c r="AU106" i="44"/>
  <c r="BC106" i="46"/>
  <c r="BC106" i="44"/>
  <c r="BK106" i="46"/>
  <c r="BK106" i="44"/>
  <c r="K107" i="46"/>
  <c r="K107" i="44"/>
  <c r="S107" i="46"/>
  <c r="S107" i="44"/>
  <c r="AA107" i="46"/>
  <c r="AA107" i="44"/>
  <c r="AI107" i="46"/>
  <c r="AI107" i="44"/>
  <c r="AQ107" i="46"/>
  <c r="AQ107" i="44"/>
  <c r="AY107" i="46"/>
  <c r="AY107" i="44"/>
  <c r="BG107" i="46"/>
  <c r="BG107" i="44"/>
  <c r="BO107" i="46"/>
  <c r="BO107" i="44"/>
  <c r="G108" i="46"/>
  <c r="G108" i="44"/>
  <c r="W108" i="46"/>
  <c r="W108" i="44"/>
  <c r="AE108" i="46"/>
  <c r="AE108" i="44"/>
  <c r="AM108" i="46"/>
  <c r="AM108" i="44"/>
  <c r="AU108" i="46"/>
  <c r="AU108" i="44"/>
  <c r="BC108" i="46"/>
  <c r="BC108" i="44"/>
  <c r="K109" i="46"/>
  <c r="K109" i="44"/>
  <c r="S109" i="46"/>
  <c r="S109" i="44"/>
  <c r="AA109" i="46"/>
  <c r="AA109" i="44"/>
  <c r="AI109" i="46"/>
  <c r="AI109" i="44"/>
  <c r="AQ109" i="46"/>
  <c r="AQ109" i="44"/>
  <c r="BG109" i="46"/>
  <c r="BG109" i="44"/>
  <c r="G110" i="46"/>
  <c r="G110" i="44"/>
  <c r="O110" i="46"/>
  <c r="O110" i="44"/>
  <c r="AE110" i="46"/>
  <c r="AE110" i="44"/>
  <c r="AU110" i="46"/>
  <c r="AU110" i="44"/>
  <c r="BC110" i="46"/>
  <c r="BC110" i="44"/>
  <c r="BK110" i="46"/>
  <c r="BK110" i="44"/>
  <c r="S111" i="46"/>
  <c r="S111" i="44"/>
  <c r="AI111" i="46"/>
  <c r="AI111" i="44"/>
  <c r="AQ111" i="46"/>
  <c r="AQ111" i="44"/>
  <c r="AY111" i="46"/>
  <c r="AY111" i="44"/>
  <c r="BG111" i="46"/>
  <c r="BG111" i="44"/>
  <c r="BO111" i="46"/>
  <c r="BO111" i="44"/>
  <c r="AK120" i="44"/>
  <c r="G121" i="44"/>
  <c r="O121" i="44"/>
  <c r="W121" i="44"/>
  <c r="AE121" i="44"/>
  <c r="AM121" i="44"/>
  <c r="AU121" i="44"/>
  <c r="BC121" i="44"/>
  <c r="BK121" i="44"/>
  <c r="AM123" i="44"/>
  <c r="I124" i="44"/>
  <c r="Q124" i="44"/>
  <c r="Y124" i="44"/>
  <c r="AG124" i="44"/>
  <c r="AO124" i="44"/>
  <c r="AW124" i="44"/>
  <c r="BE124" i="44"/>
  <c r="BM124" i="44"/>
  <c r="K127" i="44"/>
  <c r="S127" i="44"/>
  <c r="AA127" i="44"/>
  <c r="AI127" i="44"/>
  <c r="D115" i="44"/>
  <c r="L115" i="44"/>
  <c r="T115" i="44"/>
  <c r="AB115" i="44"/>
  <c r="AJ115" i="44"/>
  <c r="AR115" i="44"/>
  <c r="AZ115" i="44"/>
  <c r="BH115" i="44"/>
  <c r="BP115" i="44"/>
  <c r="AC120" i="44"/>
  <c r="U120" i="44"/>
  <c r="H118" i="44"/>
  <c r="P118" i="44"/>
  <c r="X118" i="44"/>
  <c r="AF118" i="44"/>
  <c r="AN118" i="44"/>
  <c r="AV118" i="44"/>
  <c r="BD118" i="44"/>
  <c r="BL118" i="44"/>
  <c r="M120" i="44"/>
  <c r="E120" i="44"/>
  <c r="BQ120" i="44"/>
  <c r="G123" i="44"/>
  <c r="BQ9" i="44"/>
  <c r="P10" i="44"/>
  <c r="BA11" i="44"/>
  <c r="K14" i="44"/>
  <c r="A8" i="44"/>
  <c r="F7" i="44"/>
  <c r="AD7" i="44"/>
  <c r="AT7" i="44"/>
  <c r="AH8" i="44"/>
  <c r="BF8" i="44"/>
  <c r="AC9" i="44"/>
  <c r="M11" i="44"/>
  <c r="J12" i="44"/>
  <c r="J8" i="44"/>
  <c r="BI9" i="44"/>
  <c r="AN10" i="44"/>
  <c r="AC11" i="44"/>
  <c r="BJ7" i="44"/>
  <c r="U9" i="44"/>
  <c r="BA9" i="44"/>
  <c r="H10" i="44"/>
  <c r="X10" i="44"/>
  <c r="AS11" i="44"/>
  <c r="BQ11" i="44"/>
  <c r="AY14" i="44"/>
  <c r="V7" i="44"/>
  <c r="Z8" i="44"/>
  <c r="AX8" i="44"/>
  <c r="C8" i="46"/>
  <c r="C8" i="44" s="1"/>
  <c r="AP8" i="44"/>
  <c r="N7" i="44"/>
  <c r="R8" i="44"/>
  <c r="E9" i="44"/>
  <c r="AK9" i="44"/>
  <c r="AV10" i="44"/>
  <c r="AK11"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F9" i="44"/>
  <c r="N11" i="44"/>
  <c r="AM13" i="44"/>
  <c r="BL15" i="44"/>
  <c r="AZ16" i="44"/>
  <c r="P19" i="44"/>
  <c r="AV19" i="44"/>
  <c r="AH20" i="44"/>
  <c r="BE22" i="44"/>
  <c r="AU7" i="44"/>
  <c r="AA8" i="44"/>
  <c r="BJ9" i="44"/>
  <c r="Q10" i="44"/>
  <c r="AL11" i="44"/>
  <c r="G13" i="44"/>
  <c r="T14" i="44"/>
  <c r="S8" i="44"/>
  <c r="AT9" i="44"/>
  <c r="I10" i="44"/>
  <c r="AW10" i="44"/>
  <c r="F11" i="44"/>
  <c r="AD11" i="44"/>
  <c r="L14" i="44"/>
  <c r="AZ14" i="44"/>
  <c r="L16" i="44"/>
  <c r="BP16" i="44"/>
  <c r="AD21" i="44"/>
  <c r="AG22" i="44"/>
  <c r="A12" i="44"/>
  <c r="C12" i="46"/>
  <c r="C12" i="44" s="1"/>
  <c r="O7" i="44"/>
  <c r="AM7" i="44"/>
  <c r="AL9" i="44"/>
  <c r="BB11" i="44"/>
  <c r="AR14" i="44"/>
  <c r="X15" i="44"/>
  <c r="AJ16" i="44"/>
  <c r="AD18" i="44"/>
  <c r="BB18" i="44"/>
  <c r="AF19" i="44"/>
  <c r="BF20" i="44"/>
  <c r="BJ21" i="44"/>
  <c r="Y22" i="44"/>
  <c r="G7" i="44"/>
  <c r="AD9" i="44"/>
  <c r="Y10" i="44"/>
  <c r="V11" i="44"/>
  <c r="W13" i="44"/>
  <c r="AJ14" i="44"/>
  <c r="K8" i="44"/>
  <c r="AQ8" i="44"/>
  <c r="P15" i="44"/>
  <c r="D16" i="44"/>
  <c r="BC7" i="44"/>
  <c r="V9" i="44"/>
  <c r="BM10" i="44"/>
  <c r="AT11" i="44"/>
  <c r="H15" i="44"/>
  <c r="AN15" i="44"/>
  <c r="BH16" i="44"/>
  <c r="N18" i="44"/>
  <c r="X19" i="44"/>
  <c r="BD19" i="44"/>
  <c r="AX20" i="44"/>
  <c r="N21" i="44"/>
  <c r="BM22" i="44"/>
  <c r="BK7" i="44"/>
  <c r="BO8" i="44"/>
  <c r="AO10" i="44"/>
  <c r="AU13" i="44"/>
  <c r="AE7" i="44"/>
  <c r="AI8" i="44"/>
  <c r="N9" i="44"/>
  <c r="O13" i="44"/>
  <c r="BK13" i="44"/>
  <c r="AB14" i="44"/>
  <c r="AB16" i="44"/>
  <c r="F18" i="44"/>
  <c r="AT18" i="44"/>
  <c r="AP20" i="44"/>
  <c r="F21" i="44"/>
  <c r="AT21" i="44"/>
  <c r="I22"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BC142" i="46"/>
  <c r="A12" i="27"/>
  <c r="A109" i="27"/>
  <c r="A30" i="27"/>
  <c r="A142" i="27"/>
  <c r="A15" i="27"/>
  <c r="A144" i="27"/>
  <c r="J15" i="46"/>
  <c r="AM8" i="44"/>
  <c r="AE8" i="44"/>
  <c r="E10" i="44"/>
  <c r="W8" i="44"/>
  <c r="BK8" i="44"/>
  <c r="AC10" i="44"/>
  <c r="AA7" i="44"/>
  <c r="AY7" i="44"/>
  <c r="G8" i="44"/>
  <c r="BC8" i="44"/>
  <c r="J9" i="44"/>
  <c r="R9" i="44"/>
  <c r="Z9" i="44"/>
  <c r="AH9" i="44"/>
  <c r="AP9" i="44"/>
  <c r="AX9" i="44"/>
  <c r="BF9" i="44"/>
  <c r="U10" i="44"/>
  <c r="S7" i="44"/>
  <c r="AK10" i="44"/>
  <c r="Z20" i="44"/>
  <c r="Y17" i="46"/>
  <c r="Y17" i="44"/>
  <c r="AG17" i="46"/>
  <c r="AG17" i="44"/>
  <c r="AY18" i="46"/>
  <c r="AY18" i="44"/>
  <c r="BG18" i="46"/>
  <c r="BG18" i="44"/>
  <c r="K19" i="46"/>
  <c r="K19" i="44"/>
  <c r="P17" i="46"/>
  <c r="P17" i="44"/>
  <c r="AP18" i="46"/>
  <c r="AP18" i="44"/>
  <c r="AX18" i="46"/>
  <c r="AX18" i="44"/>
  <c r="J19" i="46"/>
  <c r="J19" i="44"/>
  <c r="Z19" i="46"/>
  <c r="Z19" i="44"/>
  <c r="J20" i="46"/>
  <c r="J20" i="44"/>
  <c r="R20" i="46"/>
  <c r="R20" i="44"/>
  <c r="AD16" i="44"/>
  <c r="BJ16" i="44"/>
  <c r="AN17" i="44"/>
  <c r="BN18" i="44"/>
  <c r="BN20" i="44"/>
  <c r="AM12" i="46"/>
  <c r="AM12" i="44"/>
  <c r="AX13" i="46"/>
  <c r="AX13" i="44"/>
  <c r="AC15" i="46"/>
  <c r="AC15" i="44"/>
  <c r="H16" i="46"/>
  <c r="H16" i="44"/>
  <c r="P16" i="46"/>
  <c r="P16" i="44"/>
  <c r="X16" i="46"/>
  <c r="X16" i="44"/>
  <c r="AF16" i="46"/>
  <c r="AF16" i="44"/>
  <c r="AN16" i="46"/>
  <c r="AN16" i="44"/>
  <c r="AV16" i="46"/>
  <c r="AV16" i="44"/>
  <c r="BD16" i="46"/>
  <c r="BD16" i="44"/>
  <c r="BL16" i="46"/>
  <c r="BL16" i="44"/>
  <c r="D18" i="46"/>
  <c r="D18" i="44"/>
  <c r="BH18" i="46"/>
  <c r="BH18" i="44"/>
  <c r="BP18" i="46"/>
  <c r="BP18" i="44"/>
  <c r="X17" i="46"/>
  <c r="X17" i="44"/>
  <c r="R19" i="46"/>
  <c r="R19" i="44"/>
  <c r="AH19" i="46"/>
  <c r="AH19" i="44"/>
  <c r="AV17" i="44"/>
  <c r="H17" i="44"/>
  <c r="H12" i="46"/>
  <c r="H12" i="44"/>
  <c r="AA13" i="46"/>
  <c r="AA13" i="44"/>
  <c r="AD15" i="46"/>
  <c r="AD15" i="44"/>
  <c r="AL15" i="46"/>
  <c r="AL15" i="44"/>
  <c r="I16" i="46"/>
  <c r="I16" i="44"/>
  <c r="Q16" i="46"/>
  <c r="Q16" i="44"/>
  <c r="Y16" i="46"/>
  <c r="Y16" i="44"/>
  <c r="AG16" i="46"/>
  <c r="AG16" i="44"/>
  <c r="AO16" i="46"/>
  <c r="AO16" i="44"/>
  <c r="AW16" i="46"/>
  <c r="AW16" i="44"/>
  <c r="BE16" i="46"/>
  <c r="BE16" i="44"/>
  <c r="BM16" i="46"/>
  <c r="BM16" i="44"/>
  <c r="Q12" i="44"/>
  <c r="Q12" i="46"/>
  <c r="AW12" i="46"/>
  <c r="AW12" i="44"/>
  <c r="BH13" i="46"/>
  <c r="BH13" i="44"/>
  <c r="D14" i="46"/>
  <c r="D14" i="44"/>
  <c r="BP14" i="44"/>
  <c r="BP14" i="46"/>
  <c r="AM15" i="46"/>
  <c r="AM15" i="44"/>
  <c r="AU15" i="46"/>
  <c r="AU15" i="44"/>
  <c r="M14" i="46"/>
  <c r="M14" i="44"/>
  <c r="AV15" i="46"/>
  <c r="AV15" i="44"/>
  <c r="BD15" i="46"/>
  <c r="BD15" i="44"/>
  <c r="BC20" i="46"/>
  <c r="BC20" i="44"/>
  <c r="BK20" i="46"/>
  <c r="BK20" i="44"/>
  <c r="BC11" i="46"/>
  <c r="BC11" i="44"/>
  <c r="V14" i="46"/>
  <c r="V14" i="44"/>
  <c r="AE14" i="46"/>
  <c r="AE14" i="44"/>
  <c r="G17" i="46"/>
  <c r="G17" i="44"/>
  <c r="O17" i="46"/>
  <c r="O17" i="44"/>
  <c r="AG18" i="46"/>
  <c r="AG18" i="44"/>
  <c r="AO18" i="46"/>
  <c r="AO18" i="44"/>
  <c r="S19" i="44"/>
  <c r="AA19" i="44"/>
  <c r="AI19" i="44"/>
  <c r="AQ19" i="44"/>
  <c r="AY19" i="44"/>
  <c r="Y21" i="44"/>
  <c r="AR21" i="44"/>
  <c r="BE172" i="46"/>
  <c r="AP19" i="44"/>
  <c r="AX19" i="44"/>
  <c r="BF19" i="44"/>
  <c r="BN19" i="44"/>
  <c r="I20" i="44"/>
  <c r="AG21" i="44"/>
  <c r="AZ21" i="44"/>
  <c r="N22" i="44"/>
  <c r="BG22" i="44"/>
  <c r="BH45" i="46"/>
  <c r="D45" i="46"/>
  <c r="D45" i="44"/>
  <c r="L45" i="46"/>
  <c r="L45" i="44"/>
  <c r="T45" i="46"/>
  <c r="T45" i="44"/>
  <c r="AB45" i="44"/>
  <c r="AB45" i="46"/>
  <c r="AJ45" i="46"/>
  <c r="AJ45" i="44"/>
  <c r="AR45" i="46"/>
  <c r="AR45" i="44"/>
  <c r="AZ45" i="44"/>
  <c r="AZ45" i="46"/>
  <c r="BP45" i="46"/>
  <c r="BP45" i="44"/>
  <c r="AG7" i="44"/>
  <c r="AQ7" i="44"/>
  <c r="AZ7" i="44"/>
  <c r="D8" i="44"/>
  <c r="N8" i="44"/>
  <c r="BG8" i="44"/>
  <c r="BP8" i="44"/>
  <c r="AF10" i="44"/>
  <c r="BK10" i="44"/>
  <c r="Q11" i="44"/>
  <c r="J13" i="44"/>
  <c r="AP13" i="44"/>
  <c r="Y7" i="44"/>
  <c r="AI7" i="44"/>
  <c r="AR7" i="44"/>
  <c r="F8" i="44"/>
  <c r="AY8" i="44"/>
  <c r="BH8" i="44"/>
  <c r="W10" i="44"/>
  <c r="AG10" i="44"/>
  <c r="BL10" i="44"/>
  <c r="H11" i="44"/>
  <c r="AN11" i="44"/>
  <c r="K55" i="46"/>
  <c r="K55" i="44"/>
  <c r="S55" i="46"/>
  <c r="S55" i="44"/>
  <c r="BN15" i="46"/>
  <c r="AP53" i="46"/>
  <c r="AP53" i="44"/>
  <c r="AX53" i="46"/>
  <c r="AX53" i="44"/>
  <c r="P52" i="46"/>
  <c r="P52" i="44"/>
  <c r="X52" i="46"/>
  <c r="X52" i="44"/>
  <c r="X43" i="44"/>
  <c r="X43" i="46"/>
  <c r="AF43" i="46"/>
  <c r="AF43" i="44"/>
  <c r="AN43" i="46"/>
  <c r="AN43" i="44"/>
  <c r="AV43" i="46"/>
  <c r="AV43" i="44"/>
  <c r="BD43" i="46"/>
  <c r="BD43" i="44"/>
  <c r="BL43" i="46"/>
  <c r="BL43" i="44"/>
  <c r="Y43" i="46"/>
  <c r="Y43" i="44"/>
  <c r="AG43" i="46"/>
  <c r="AG43" i="44"/>
  <c r="AO43" i="46"/>
  <c r="AO43" i="44"/>
  <c r="AW43" i="46"/>
  <c r="AW43" i="44"/>
  <c r="BE43" i="46"/>
  <c r="BE43" i="44"/>
  <c r="BM43" i="46"/>
  <c r="BM43" i="44"/>
  <c r="J50" i="46"/>
  <c r="J50" i="44"/>
  <c r="R50" i="46"/>
  <c r="R50" i="44"/>
  <c r="Z50" i="46"/>
  <c r="Z50" i="44"/>
  <c r="AH50" i="46"/>
  <c r="AH50" i="44"/>
  <c r="AP50" i="46"/>
  <c r="AP50" i="44"/>
  <c r="AX50" i="46"/>
  <c r="AX50" i="44"/>
  <c r="BF50" i="46"/>
  <c r="BF50" i="44"/>
  <c r="J46" i="46"/>
  <c r="J46" i="44"/>
  <c r="R46" i="46"/>
  <c r="R46" i="44"/>
  <c r="Z46" i="46"/>
  <c r="Z46" i="44"/>
  <c r="AH46" i="46"/>
  <c r="AH46" i="44"/>
  <c r="AP46" i="46"/>
  <c r="AP46" i="44"/>
  <c r="AX46" i="46"/>
  <c r="AX46" i="44"/>
  <c r="BF46" i="46"/>
  <c r="BF46" i="44"/>
  <c r="F48" i="46"/>
  <c r="F48" i="44"/>
  <c r="N48" i="46"/>
  <c r="N48" i="44"/>
  <c r="V48" i="46"/>
  <c r="V48" i="44"/>
  <c r="AD48" i="46"/>
  <c r="AD48" i="44"/>
  <c r="AL48" i="46"/>
  <c r="AL48" i="44"/>
  <c r="AT48" i="46"/>
  <c r="AT48" i="44"/>
  <c r="BB48" i="46"/>
  <c r="BB48" i="44"/>
  <c r="BJ48" i="46"/>
  <c r="BJ48" i="44"/>
  <c r="G52" i="44"/>
  <c r="H56" i="44"/>
  <c r="P56" i="44"/>
  <c r="X56" i="44"/>
  <c r="AF56" i="44"/>
  <c r="AN56" i="44"/>
  <c r="AV56" i="44"/>
  <c r="BD56" i="44"/>
  <c r="O52" i="44"/>
  <c r="C32" i="46"/>
  <c r="C32" i="44" s="1"/>
  <c r="G39" i="44"/>
  <c r="O39" i="44"/>
  <c r="W39" i="44"/>
  <c r="AE39" i="44"/>
  <c r="AM39" i="44"/>
  <c r="H55" i="44"/>
  <c r="P55" i="44"/>
  <c r="X55" i="44"/>
  <c r="AF55" i="44"/>
  <c r="AN55" i="44"/>
  <c r="AV55" i="44"/>
  <c r="BD55" i="44"/>
  <c r="BL55" i="44"/>
  <c r="F108" i="44"/>
  <c r="N108" i="44"/>
  <c r="V108" i="44"/>
  <c r="AD108" i="44"/>
  <c r="AL108" i="44"/>
  <c r="AT108" i="44"/>
  <c r="BB108" i="44"/>
  <c r="BJ108" i="44"/>
  <c r="H123" i="44"/>
  <c r="P123" i="44"/>
  <c r="X123" i="44"/>
  <c r="AF123" i="44"/>
  <c r="AN123" i="44"/>
  <c r="AV123" i="44"/>
  <c r="BD123" i="44"/>
  <c r="BL123" i="44"/>
  <c r="H161" i="44"/>
  <c r="P161" i="44"/>
  <c r="X161" i="44"/>
  <c r="AF161" i="44"/>
  <c r="AN161" i="44"/>
  <c r="AV161" i="44"/>
  <c r="BD161" i="44"/>
  <c r="BL161" i="44"/>
  <c r="D10" i="46"/>
  <c r="BN11" i="46"/>
  <c r="AQ159" i="46"/>
  <c r="AQ159" i="44"/>
  <c r="AY159" i="46"/>
  <c r="AY159" i="44"/>
  <c r="BG159" i="46"/>
  <c r="BG159" i="44"/>
  <c r="BA27" i="44"/>
  <c r="C146" i="46"/>
  <c r="C146" i="44" s="1"/>
  <c r="BF12" i="44"/>
  <c r="BE13" i="44"/>
  <c r="J17" i="44"/>
  <c r="R17" i="44"/>
  <c r="Z17" i="44"/>
  <c r="AH17" i="44"/>
  <c r="AP17" i="44"/>
  <c r="AX17" i="44"/>
  <c r="BF17" i="44"/>
  <c r="G23" i="44"/>
  <c r="O23" i="44"/>
  <c r="W23" i="44"/>
  <c r="AE23" i="44"/>
  <c r="AM23" i="44"/>
  <c r="AU23" i="44"/>
  <c r="BC23" i="44"/>
  <c r="BK23" i="44"/>
  <c r="AS27" i="44"/>
  <c r="E101" i="44"/>
  <c r="M101" i="44"/>
  <c r="U101" i="44"/>
  <c r="AC101" i="44"/>
  <c r="AK101" i="44"/>
  <c r="AS101" i="44"/>
  <c r="BA101" i="44"/>
  <c r="BI101" i="44"/>
  <c r="BQ101" i="44"/>
  <c r="E109" i="44"/>
  <c r="M109" i="44"/>
  <c r="U109" i="44"/>
  <c r="AC109" i="44"/>
  <c r="AK109" i="44"/>
  <c r="AS109" i="44"/>
  <c r="BA109" i="44"/>
  <c r="BI109" i="44"/>
  <c r="BQ109" i="44"/>
  <c r="G165" i="46"/>
  <c r="G165" i="44"/>
  <c r="O165" i="46"/>
  <c r="O165" i="44"/>
  <c r="W165" i="46"/>
  <c r="W165" i="44"/>
  <c r="AE165" i="46"/>
  <c r="AE165" i="44"/>
  <c r="AM165" i="46"/>
  <c r="AM165" i="44"/>
  <c r="AU165" i="44"/>
  <c r="AU165" i="46"/>
  <c r="BC165" i="46"/>
  <c r="BC165" i="44"/>
  <c r="BK165" i="46"/>
  <c r="BK165" i="44"/>
  <c r="C111" i="46"/>
  <c r="C111" i="44" s="1"/>
  <c r="AR10" i="44"/>
  <c r="AX11" i="44"/>
  <c r="BM13" i="44"/>
  <c r="AX12" i="44"/>
  <c r="AW13" i="44"/>
  <c r="J111" i="44"/>
  <c r="R111" i="44"/>
  <c r="Z111" i="44"/>
  <c r="AH111" i="44"/>
  <c r="AP111" i="44"/>
  <c r="AX111" i="44"/>
  <c r="BF111" i="44"/>
  <c r="BN111" i="44"/>
  <c r="F145" i="44"/>
  <c r="N145" i="44"/>
  <c r="V145" i="44"/>
  <c r="AD145" i="44"/>
  <c r="AL145" i="44"/>
  <c r="AT145" i="44"/>
  <c r="BB145" i="44"/>
  <c r="BJ145" i="44"/>
  <c r="J147" i="44"/>
  <c r="R147" i="44"/>
  <c r="Z147" i="44"/>
  <c r="AH147" i="44"/>
  <c r="AP147" i="44"/>
  <c r="AX147" i="44"/>
  <c r="BF147" i="44"/>
  <c r="BN147" i="44"/>
  <c r="BN12" i="44"/>
  <c r="A144" i="44"/>
  <c r="AJ10" i="44"/>
  <c r="AP11" i="44"/>
  <c r="AB10" i="44"/>
  <c r="AH11" i="44"/>
  <c r="AK27" i="44"/>
  <c r="T10" i="44"/>
  <c r="Z11" i="44"/>
  <c r="AP12" i="44"/>
  <c r="AO13" i="44"/>
  <c r="AC27" i="44"/>
  <c r="E102" i="44"/>
  <c r="M102" i="44"/>
  <c r="U102" i="44"/>
  <c r="AC102" i="44"/>
  <c r="AK102" i="44"/>
  <c r="AS102" i="44"/>
  <c r="BA102" i="44"/>
  <c r="BI102" i="44"/>
  <c r="BQ102" i="44"/>
  <c r="K103" i="44"/>
  <c r="S103" i="44"/>
  <c r="AA103" i="44"/>
  <c r="AI103" i="44"/>
  <c r="AQ103" i="44"/>
  <c r="AY103" i="44"/>
  <c r="BG103" i="44"/>
  <c r="BO103" i="44"/>
  <c r="I144" i="44"/>
  <c r="Q144" i="44"/>
  <c r="Y144" i="44"/>
  <c r="AG144" i="44"/>
  <c r="AO144" i="44"/>
  <c r="AW144" i="44"/>
  <c r="BE144" i="44"/>
  <c r="BM144" i="44"/>
  <c r="R11" i="46"/>
  <c r="U27" i="44"/>
  <c r="F110" i="44"/>
  <c r="N110" i="44"/>
  <c r="V110" i="44"/>
  <c r="AD110" i="44"/>
  <c r="AL110" i="44"/>
  <c r="AT110" i="44"/>
  <c r="BB110" i="44"/>
  <c r="BJ110" i="44"/>
  <c r="H129" i="44"/>
  <c r="P129" i="44"/>
  <c r="X129" i="44"/>
  <c r="AF129" i="44"/>
  <c r="AN129" i="44"/>
  <c r="AV129" i="44"/>
  <c r="BD129" i="44"/>
  <c r="BL129" i="44"/>
  <c r="J163" i="46"/>
  <c r="J163" i="44"/>
  <c r="R163" i="46"/>
  <c r="R163" i="44"/>
  <c r="Z163" i="46"/>
  <c r="Z163" i="44"/>
  <c r="AH163" i="46"/>
  <c r="AH163" i="44"/>
  <c r="AP163" i="46"/>
  <c r="AP163" i="44"/>
  <c r="AX163" i="46"/>
  <c r="AX163" i="44"/>
  <c r="BF163" i="46"/>
  <c r="BF163" i="44"/>
  <c r="BN163" i="46"/>
  <c r="BN163" i="44"/>
  <c r="AH12" i="44"/>
  <c r="J11" i="44"/>
  <c r="Y13" i="44"/>
  <c r="X20" i="44"/>
  <c r="AN20" i="44"/>
  <c r="BD20" i="44"/>
  <c r="K136" i="44"/>
  <c r="S136" i="44"/>
  <c r="AA136" i="44"/>
  <c r="AI136" i="44"/>
  <c r="AQ136" i="44"/>
  <c r="AY136" i="44"/>
  <c r="BG136" i="44"/>
  <c r="G142" i="44"/>
  <c r="O142" i="44"/>
  <c r="W142" i="44"/>
  <c r="AE142" i="44"/>
  <c r="AM142" i="44"/>
  <c r="AU142" i="44"/>
  <c r="BK142" i="44"/>
  <c r="L10" i="44"/>
  <c r="AG13" i="44"/>
  <c r="BP10" i="44"/>
  <c r="Z12" i="44"/>
  <c r="H20" i="44"/>
  <c r="P20" i="44"/>
  <c r="AF20" i="44"/>
  <c r="AV20" i="44"/>
  <c r="BL20" i="44"/>
  <c r="M27" i="44"/>
  <c r="BH10" i="44"/>
  <c r="R12" i="44"/>
  <c r="Q13" i="44"/>
  <c r="E27" i="44"/>
  <c r="BQ27" i="44"/>
  <c r="D68" i="44"/>
  <c r="L68" i="44"/>
  <c r="T68" i="44"/>
  <c r="AB68" i="44"/>
  <c r="AJ68" i="44"/>
  <c r="AR68" i="44"/>
  <c r="AZ68" i="44"/>
  <c r="BH68" i="44"/>
  <c r="BP68" i="44"/>
  <c r="F143" i="44"/>
  <c r="N143" i="44"/>
  <c r="V143" i="44"/>
  <c r="AD143" i="44"/>
  <c r="AL143" i="44"/>
  <c r="AT143" i="44"/>
  <c r="BB143" i="44"/>
  <c r="BJ143" i="44"/>
  <c r="H146" i="44"/>
  <c r="P146" i="44"/>
  <c r="X146" i="44"/>
  <c r="AF146" i="44"/>
  <c r="AN146" i="44"/>
  <c r="AV146" i="44"/>
  <c r="BD146" i="44"/>
  <c r="BL146" i="44"/>
  <c r="BM172" i="46"/>
  <c r="K171" i="44"/>
  <c r="S171" i="44"/>
  <c r="AA171" i="44"/>
  <c r="AI171" i="44"/>
  <c r="AQ171" i="44"/>
  <c r="AY171" i="44"/>
  <c r="BG171" i="44"/>
  <c r="BO171" i="44"/>
  <c r="I172" i="44"/>
  <c r="Q172" i="44"/>
  <c r="Y172" i="44"/>
  <c r="AG172" i="44"/>
  <c r="AO172" i="44"/>
  <c r="AW172" i="44"/>
  <c r="V13" i="46"/>
  <c r="E8" i="44"/>
  <c r="M8" i="44"/>
  <c r="U8" i="44"/>
  <c r="AC8" i="44"/>
  <c r="AK8" i="44"/>
  <c r="AS8" i="44"/>
  <c r="BA8" i="44"/>
  <c r="BI8" i="44"/>
  <c r="BQ8" i="44"/>
  <c r="K21" i="44"/>
  <c r="S21" i="44"/>
  <c r="AA21" i="44"/>
  <c r="AI21" i="44"/>
  <c r="AQ21" i="44"/>
  <c r="AY21" i="44"/>
  <c r="BG21" i="44"/>
  <c r="BO21" i="44"/>
  <c r="G27" i="44"/>
  <c r="O27" i="44"/>
  <c r="W27" i="44"/>
  <c r="AE27" i="44"/>
  <c r="AM27" i="44"/>
  <c r="AU27" i="44"/>
  <c r="BC27" i="44"/>
  <c r="BK27" i="44"/>
  <c r="AH15" i="46"/>
  <c r="AY34" i="46"/>
  <c r="R10" i="44"/>
  <c r="Z10" i="44"/>
  <c r="AH10" i="44"/>
  <c r="AP10" i="44"/>
  <c r="AX10" i="44"/>
  <c r="BF10" i="44"/>
  <c r="BN10" i="44"/>
  <c r="J14" i="44"/>
  <c r="R14" i="44"/>
  <c r="Z14" i="44"/>
  <c r="AH14" i="44"/>
  <c r="AP14" i="44"/>
  <c r="AX14" i="44"/>
  <c r="BF14" i="44"/>
  <c r="BN14" i="44"/>
  <c r="D53" i="44"/>
  <c r="L53" i="44"/>
  <c r="T53" i="44"/>
  <c r="AB53" i="44"/>
  <c r="AJ53" i="44"/>
  <c r="AR53" i="44"/>
  <c r="AZ53" i="44"/>
  <c r="BH53" i="44"/>
  <c r="BP53" i="44"/>
  <c r="AD13" i="46"/>
  <c r="BB13" i="46"/>
  <c r="E25" i="44"/>
  <c r="M25" i="44"/>
  <c r="U25" i="44"/>
  <c r="AC25" i="44"/>
  <c r="AK25" i="44"/>
  <c r="AS25" i="44"/>
  <c r="BA25" i="44"/>
  <c r="BI25" i="44"/>
  <c r="BQ25" i="44"/>
  <c r="K34" i="44"/>
  <c r="S34" i="44"/>
  <c r="AA34" i="44"/>
  <c r="AI34" i="44"/>
  <c r="AQ34" i="44"/>
  <c r="BG34" i="44"/>
  <c r="R15" i="46"/>
  <c r="AP15" i="46"/>
  <c r="C14" i="46"/>
  <c r="C14" i="44" s="1"/>
  <c r="J7" i="44"/>
  <c r="R7" i="44"/>
  <c r="Z7" i="44"/>
  <c r="AH7" i="44"/>
  <c r="AP7" i="44"/>
  <c r="AX7" i="44"/>
  <c r="BF7" i="44"/>
  <c r="BN7" i="44"/>
  <c r="F13" i="44"/>
  <c r="N13" i="44"/>
  <c r="AL13" i="44"/>
  <c r="AT13" i="44"/>
  <c r="BJ13" i="44"/>
  <c r="Z15" i="44"/>
  <c r="AX15" i="44"/>
  <c r="BF15" i="44"/>
  <c r="D22" i="44"/>
  <c r="L22" i="44"/>
  <c r="T22" i="44"/>
  <c r="AB22" i="44"/>
  <c r="AJ22" i="44"/>
  <c r="AR22" i="44"/>
  <c r="AZ22" i="44"/>
  <c r="BH22" i="44"/>
  <c r="BP22" i="44"/>
  <c r="J67" i="44"/>
  <c r="R67" i="44"/>
  <c r="Z67" i="44"/>
  <c r="AH67" i="44"/>
  <c r="AP67" i="44"/>
  <c r="AX67" i="44"/>
  <c r="BF67" i="44"/>
  <c r="BN67" i="44"/>
  <c r="K11" i="44"/>
  <c r="S11" i="44"/>
  <c r="AA11" i="44"/>
  <c r="AI11" i="44"/>
  <c r="AQ11" i="44"/>
  <c r="AY11" i="44"/>
  <c r="BG11" i="44"/>
  <c r="BO11" i="44"/>
  <c r="J120" i="44"/>
  <c r="R120" i="44"/>
  <c r="Z120" i="44"/>
  <c r="AH120" i="44"/>
  <c r="AP120" i="44"/>
  <c r="AX120" i="44"/>
  <c r="BF120" i="44"/>
  <c r="BN120" i="44"/>
  <c r="K12" i="44"/>
  <c r="S12" i="44"/>
  <c r="AA12" i="44"/>
  <c r="AI12" i="44"/>
  <c r="AQ12" i="44"/>
  <c r="AY12" i="44"/>
  <c r="BG12" i="44"/>
  <c r="BO12" i="44"/>
  <c r="G18" i="44"/>
  <c r="O18" i="44"/>
  <c r="W18" i="44"/>
  <c r="AE18" i="44"/>
  <c r="AM18" i="44"/>
  <c r="AU18" i="44"/>
  <c r="BC18" i="44"/>
  <c r="BK18" i="44"/>
  <c r="K52" i="44"/>
  <c r="S52" i="44"/>
  <c r="AA52" i="44"/>
  <c r="AI52" i="44"/>
  <c r="AQ52" i="44"/>
  <c r="AY52" i="44"/>
  <c r="BG52" i="44"/>
  <c r="BO52" i="44"/>
  <c r="C110" i="46"/>
  <c r="C110" i="44" s="1"/>
  <c r="A110" i="44"/>
  <c r="A22" i="44"/>
  <c r="C101" i="46"/>
  <c r="C101" i="44" s="1"/>
  <c r="A101" i="44"/>
  <c r="C106" i="46"/>
  <c r="C106" i="44" s="1"/>
  <c r="A106" i="44"/>
  <c r="C82" i="46"/>
  <c r="C82" i="44" s="1"/>
  <c r="A82" i="44"/>
  <c r="C68" i="46"/>
  <c r="C68" i="44" s="1"/>
  <c r="A68" i="44"/>
  <c r="A81" i="44"/>
  <c r="A26" i="44"/>
  <c r="C21" i="46"/>
  <c r="C21" i="44" s="1"/>
  <c r="A21" i="44"/>
  <c r="C153" i="46"/>
  <c r="C153" i="44" s="1"/>
  <c r="A153" i="44"/>
  <c r="C65" i="46"/>
  <c r="C65" i="44" s="1"/>
  <c r="A65" i="44"/>
  <c r="A23" i="44"/>
  <c r="C161" i="46"/>
  <c r="C161" i="44" s="1"/>
  <c r="A161" i="44"/>
  <c r="A16" i="44"/>
  <c r="A25" i="44"/>
  <c r="G29" i="42"/>
  <c r="H29" i="42"/>
  <c r="O29" i="42"/>
  <c r="N29" i="42"/>
  <c r="V29" i="42"/>
  <c r="U29" i="42"/>
  <c r="A151" i="29"/>
  <c r="A151" i="27"/>
  <c r="A151" i="28"/>
  <c r="A148" i="28"/>
  <c r="A148" i="29"/>
  <c r="A148" i="27"/>
  <c r="A150" i="29"/>
  <c r="A150" i="27"/>
  <c r="A150" i="28"/>
  <c r="A149" i="29"/>
  <c r="A149" i="27"/>
  <c r="A149" i="28"/>
  <c r="R6" i="27"/>
  <c r="CF16" i="27"/>
  <c r="CF5" i="27" s="1"/>
  <c r="CF6" i="27"/>
  <c r="H6" i="27"/>
  <c r="H5" i="28"/>
  <c r="G4" i="41" l="1"/>
  <c r="B39" i="30" l="1"/>
  <c r="C4" i="30"/>
  <c r="B38" i="30"/>
  <c r="B4" i="30"/>
  <c r="B37" i="30"/>
  <c r="B3" i="30"/>
  <c r="B36" i="30"/>
  <c r="G4" i="30"/>
  <c r="F4" i="30"/>
  <c r="E4" i="30"/>
  <c r="D4" i="30"/>
  <c r="CE15" i="29"/>
  <c r="C15" i="29"/>
  <c r="M14" i="29"/>
  <c r="W13" i="29"/>
  <c r="AG12" i="29"/>
  <c r="AQ11" i="29"/>
  <c r="AZ10" i="29"/>
  <c r="BK9" i="29"/>
  <c r="BU8" i="29"/>
  <c r="CE7" i="29"/>
  <c r="C7" i="29"/>
  <c r="M6" i="29"/>
  <c r="W5" i="29"/>
  <c r="AG4" i="29"/>
  <c r="CG3" i="29"/>
  <c r="BW3" i="29"/>
  <c r="BM3" i="29"/>
  <c r="BC3" i="29"/>
  <c r="AS3" i="29"/>
  <c r="AI3" i="29"/>
  <c r="Y3" i="29"/>
  <c r="O3" i="29"/>
  <c r="E3" i="29"/>
  <c r="AP1" i="29"/>
  <c r="BU15" i="29"/>
  <c r="CE14" i="29"/>
  <c r="C14" i="29"/>
  <c r="M13" i="29"/>
  <c r="W12" i="29"/>
  <c r="AG11" i="29"/>
  <c r="AP10" i="29"/>
  <c r="BA9" i="29"/>
  <c r="BK8" i="29"/>
  <c r="BU7" i="29"/>
  <c r="CE6" i="29"/>
  <c r="C6" i="29"/>
  <c r="M5" i="29"/>
  <c r="W4" i="29"/>
  <c r="CF3" i="29"/>
  <c r="BV3" i="29"/>
  <c r="BL3" i="29"/>
  <c r="BB3" i="29"/>
  <c r="AR3" i="29"/>
  <c r="AH3" i="29"/>
  <c r="X3" i="29"/>
  <c r="N3" i="29"/>
  <c r="D3" i="29"/>
  <c r="AF1" i="29"/>
  <c r="BK15" i="29"/>
  <c r="BU14" i="29"/>
  <c r="CE13" i="29"/>
  <c r="C13" i="29"/>
  <c r="M12" i="29"/>
  <c r="W11" i="29"/>
  <c r="AF10" i="29"/>
  <c r="AQ9" i="29"/>
  <c r="BA8" i="29"/>
  <c r="BK7" i="29"/>
  <c r="BU6" i="29"/>
  <c r="CE5" i="29"/>
  <c r="C5" i="29"/>
  <c r="M4" i="29"/>
  <c r="CE3" i="29"/>
  <c r="BU3" i="29"/>
  <c r="BK3" i="29"/>
  <c r="BA3" i="29"/>
  <c r="AQ3" i="29"/>
  <c r="AG3" i="29"/>
  <c r="W3" i="29"/>
  <c r="M3" i="29"/>
  <c r="C3" i="29"/>
  <c r="V1" i="29"/>
  <c r="BA15" i="29"/>
  <c r="BK14" i="29"/>
  <c r="BU13" i="29"/>
  <c r="CE12" i="29"/>
  <c r="C12" i="29"/>
  <c r="M11" i="29"/>
  <c r="V10" i="29"/>
  <c r="AG9" i="29"/>
  <c r="AQ8" i="29"/>
  <c r="BA7" i="29"/>
  <c r="BK6" i="29"/>
  <c r="BU5" i="29"/>
  <c r="CE4" i="29"/>
  <c r="C4" i="29"/>
  <c r="CD3" i="29"/>
  <c r="BT3" i="29"/>
  <c r="BJ3" i="29"/>
  <c r="AZ3" i="29"/>
  <c r="AP3" i="29"/>
  <c r="AF3" i="29"/>
  <c r="V3" i="29"/>
  <c r="L3" i="29"/>
  <c r="B3" i="29"/>
  <c r="L1" i="29"/>
  <c r="AQ15" i="29"/>
  <c r="BA14" i="29"/>
  <c r="BK13" i="29"/>
  <c r="BU12" i="29"/>
  <c r="CE11" i="29"/>
  <c r="C11" i="29"/>
  <c r="L10" i="29"/>
  <c r="W9" i="29"/>
  <c r="AG8" i="29"/>
  <c r="AQ7" i="29"/>
  <c r="BA6" i="29"/>
  <c r="BK5" i="29"/>
  <c r="BU4" i="29"/>
  <c r="CK3" i="29"/>
  <c r="CA3" i="29"/>
  <c r="BQ3" i="29"/>
  <c r="BG3" i="29"/>
  <c r="AW3" i="29"/>
  <c r="AM3" i="29"/>
  <c r="AC3" i="29"/>
  <c r="S3" i="29"/>
  <c r="I3" i="29"/>
  <c r="CD1" i="29"/>
  <c r="B1" i="29"/>
  <c r="AG15" i="29"/>
  <c r="AQ14" i="29"/>
  <c r="BA13" i="29"/>
  <c r="BK12" i="29"/>
  <c r="BU11" i="29"/>
  <c r="CD10" i="29"/>
  <c r="B10" i="29"/>
  <c r="M9" i="29"/>
  <c r="W8" i="29"/>
  <c r="AG7" i="29"/>
  <c r="AQ6" i="29"/>
  <c r="BA5" i="29"/>
  <c r="BK4" i="29"/>
  <c r="CJ3" i="29"/>
  <c r="BZ3" i="29"/>
  <c r="BP3" i="29"/>
  <c r="BF3" i="29"/>
  <c r="AV3" i="29"/>
  <c r="AL3" i="29"/>
  <c r="AB3" i="29"/>
  <c r="R3" i="29"/>
  <c r="H3" i="29"/>
  <c r="BT1" i="29"/>
  <c r="W15" i="29"/>
  <c r="AG14" i="29"/>
  <c r="AQ13" i="29"/>
  <c r="BA12" i="29"/>
  <c r="BK11" i="29"/>
  <c r="BT10" i="29"/>
  <c r="CE9" i="29"/>
  <c r="C9" i="29"/>
  <c r="M8" i="29"/>
  <c r="W7" i="29"/>
  <c r="AG6" i="29"/>
  <c r="AQ5" i="29"/>
  <c r="BA4" i="29"/>
  <c r="CI3" i="29"/>
  <c r="BY3" i="29"/>
  <c r="BO3" i="29"/>
  <c r="BE3" i="29"/>
  <c r="AU3" i="29"/>
  <c r="AK3" i="29"/>
  <c r="AA3" i="29"/>
  <c r="Q3" i="29"/>
  <c r="G3" i="29"/>
  <c r="BJ1" i="29"/>
  <c r="M15" i="29"/>
  <c r="W14" i="29"/>
  <c r="AG13" i="29"/>
  <c r="AQ12" i="29"/>
  <c r="BA11" i="29"/>
  <c r="BJ10" i="29"/>
  <c r="BU9" i="29"/>
  <c r="CE8" i="29"/>
  <c r="C8" i="29"/>
  <c r="M7" i="29"/>
  <c r="W6" i="29"/>
  <c r="AG5" i="29"/>
  <c r="AQ4" i="29"/>
  <c r="CH3" i="29"/>
  <c r="BX3" i="29"/>
  <c r="BN3" i="29"/>
  <c r="BD3" i="29"/>
  <c r="AT3" i="29"/>
  <c r="AJ3" i="29"/>
  <c r="Z3" i="29"/>
  <c r="P3" i="29"/>
  <c r="F3" i="29"/>
  <c r="AZ1" i="29"/>
  <c r="CE34" i="28"/>
  <c r="C34" i="28"/>
  <c r="M33" i="28"/>
  <c r="W32" i="28"/>
  <c r="AG31" i="28"/>
  <c r="AQ30" i="28"/>
  <c r="BA29" i="28"/>
  <c r="BK28" i="28"/>
  <c r="BT27" i="28"/>
  <c r="CE13" i="28"/>
  <c r="AQ13" i="28"/>
  <c r="C13" i="28"/>
  <c r="W12" i="28"/>
  <c r="AG11" i="28"/>
  <c r="AQ10" i="28"/>
  <c r="BA9" i="28"/>
  <c r="BK8" i="28"/>
  <c r="BU7" i="28"/>
  <c r="CE6" i="28"/>
  <c r="C6" i="28"/>
  <c r="M5" i="28"/>
  <c r="W4" i="28"/>
  <c r="CF3" i="28"/>
  <c r="BV3" i="28"/>
  <c r="BL3" i="28"/>
  <c r="BB3" i="28"/>
  <c r="AR3" i="28"/>
  <c r="AH3" i="28"/>
  <c r="X3" i="28"/>
  <c r="N3" i="28"/>
  <c r="D3" i="28"/>
  <c r="AF1" i="28"/>
  <c r="BU34" i="28"/>
  <c r="CE33" i="28"/>
  <c r="C33" i="28"/>
  <c r="M32" i="28"/>
  <c r="W31" i="28"/>
  <c r="AG30" i="28"/>
  <c r="AQ29" i="28"/>
  <c r="BA28" i="28"/>
  <c r="BJ27" i="28"/>
  <c r="CD13" i="28"/>
  <c r="AP13" i="28"/>
  <c r="B13" i="28"/>
  <c r="M12" i="28"/>
  <c r="W11" i="28"/>
  <c r="AG10" i="28"/>
  <c r="AQ9" i="28"/>
  <c r="BA8" i="28"/>
  <c r="BK7" i="28"/>
  <c r="BU6" i="28"/>
  <c r="CE5" i="28"/>
  <c r="C5" i="28"/>
  <c r="M4" i="28"/>
  <c r="CE3" i="28"/>
  <c r="BU3" i="28"/>
  <c r="BK3" i="28"/>
  <c r="BA3" i="28"/>
  <c r="AQ3" i="28"/>
  <c r="AG3" i="28"/>
  <c r="W3" i="28"/>
  <c r="M3" i="28"/>
  <c r="C3" i="28"/>
  <c r="V1" i="28"/>
  <c r="BK34" i="28"/>
  <c r="BU33" i="28"/>
  <c r="CE32" i="28"/>
  <c r="C32" i="28"/>
  <c r="M31" i="28"/>
  <c r="W30" i="28"/>
  <c r="AG29" i="28"/>
  <c r="AQ28" i="28"/>
  <c r="AZ27" i="28"/>
  <c r="BU13" i="28"/>
  <c r="AG13" i="28"/>
  <c r="CE12" i="28"/>
  <c r="C12" i="28"/>
  <c r="M11" i="28"/>
  <c r="W10" i="28"/>
  <c r="AG9" i="28"/>
  <c r="AQ8" i="28"/>
  <c r="BA7" i="28"/>
  <c r="BK6" i="28"/>
  <c r="BU5" i="28"/>
  <c r="CE4" i="28"/>
  <c r="C4" i="28"/>
  <c r="CD3" i="28"/>
  <c r="BT3" i="28"/>
  <c r="BJ3" i="28"/>
  <c r="AZ3" i="28"/>
  <c r="AP3" i="28"/>
  <c r="AF3" i="28"/>
  <c r="V3" i="28"/>
  <c r="L3" i="28"/>
  <c r="B3" i="28"/>
  <c r="L1" i="28"/>
  <c r="BA34" i="28"/>
  <c r="BK33" i="28"/>
  <c r="BU32" i="28"/>
  <c r="CE31" i="28"/>
  <c r="C31" i="28"/>
  <c r="M30" i="28"/>
  <c r="W29" i="28"/>
  <c r="AG28" i="28"/>
  <c r="AP27" i="28"/>
  <c r="BT13" i="28"/>
  <c r="AF13" i="28"/>
  <c r="BU12" i="28"/>
  <c r="CE11" i="28"/>
  <c r="C11" i="28"/>
  <c r="M10" i="28"/>
  <c r="W9" i="28"/>
  <c r="AG8" i="28"/>
  <c r="AQ7" i="28"/>
  <c r="BA6" i="28"/>
  <c r="BK5" i="28"/>
  <c r="BU4" i="28"/>
  <c r="CK3" i="28"/>
  <c r="CA3" i="28"/>
  <c r="BQ3" i="28"/>
  <c r="BG3" i="28"/>
  <c r="AW3" i="28"/>
  <c r="AM3" i="28"/>
  <c r="AC3" i="28"/>
  <c r="S3" i="28"/>
  <c r="I3" i="28"/>
  <c r="CD1" i="28"/>
  <c r="B1" i="28"/>
  <c r="AQ34" i="28"/>
  <c r="BA33" i="28"/>
  <c r="BK32" i="28"/>
  <c r="BU31" i="28"/>
  <c r="CE30" i="28"/>
  <c r="C30" i="28"/>
  <c r="M29" i="28"/>
  <c r="W28" i="28"/>
  <c r="AF27" i="28"/>
  <c r="BK13" i="28"/>
  <c r="W13" i="28"/>
  <c r="BK12" i="28"/>
  <c r="BU11" i="28"/>
  <c r="CE10" i="28"/>
  <c r="C10" i="28"/>
  <c r="M9" i="28"/>
  <c r="W8" i="28"/>
  <c r="AG7" i="28"/>
  <c r="AQ6" i="28"/>
  <c r="BA5" i="28"/>
  <c r="BK4" i="28"/>
  <c r="CJ3" i="28"/>
  <c r="BZ3" i="28"/>
  <c r="BP3" i="28"/>
  <c r="BF3" i="28"/>
  <c r="AV3" i="28"/>
  <c r="AL3" i="28"/>
  <c r="AB3" i="28"/>
  <c r="R3" i="28"/>
  <c r="H3" i="28"/>
  <c r="BT1" i="28"/>
  <c r="AG34" i="28"/>
  <c r="AQ33" i="28"/>
  <c r="BA32" i="28"/>
  <c r="BK31" i="28"/>
  <c r="BU30" i="28"/>
  <c r="CE29" i="28"/>
  <c r="C29" i="28"/>
  <c r="M28" i="28"/>
  <c r="V27" i="28"/>
  <c r="BJ13" i="28"/>
  <c r="V13" i="28"/>
  <c r="BA12" i="28"/>
  <c r="BK11" i="28"/>
  <c r="BU10" i="28"/>
  <c r="CE9" i="28"/>
  <c r="C9" i="28"/>
  <c r="M8" i="28"/>
  <c r="W7" i="28"/>
  <c r="AG6" i="28"/>
  <c r="AQ5" i="28"/>
  <c r="BA4" i="28"/>
  <c r="CI3" i="28"/>
  <c r="BY3" i="28"/>
  <c r="BO3" i="28"/>
  <c r="BE3" i="28"/>
  <c r="AU3" i="28"/>
  <c r="AK3" i="28"/>
  <c r="AA3" i="28"/>
  <c r="Q3" i="28"/>
  <c r="G3" i="28"/>
  <c r="BJ1" i="28"/>
  <c r="W34" i="28"/>
  <c r="AG33" i="28"/>
  <c r="AQ32" i="28"/>
  <c r="BA31" i="28"/>
  <c r="BK30" i="28"/>
  <c r="BU29" i="28"/>
  <c r="CE28" i="28"/>
  <c r="C28" i="28"/>
  <c r="L27" i="28"/>
  <c r="BA13" i="28"/>
  <c r="M13" i="28"/>
  <c r="AQ12" i="28"/>
  <c r="BA11" i="28"/>
  <c r="BK10" i="28"/>
  <c r="BU9" i="28"/>
  <c r="CE8" i="28"/>
  <c r="C8" i="28"/>
  <c r="M7" i="28"/>
  <c r="W6" i="28"/>
  <c r="AG5" i="28"/>
  <c r="AQ4" i="28"/>
  <c r="CH3" i="28"/>
  <c r="BX3" i="28"/>
  <c r="BN3" i="28"/>
  <c r="BD3" i="28"/>
  <c r="AT3" i="28"/>
  <c r="AJ3" i="28"/>
  <c r="Z3" i="28"/>
  <c r="P3" i="28"/>
  <c r="F3" i="28"/>
  <c r="AZ1" i="28"/>
  <c r="M34" i="28"/>
  <c r="W33" i="28"/>
  <c r="AG32" i="28"/>
  <c r="AQ31" i="28"/>
  <c r="BA30" i="28"/>
  <c r="BK29" i="28"/>
  <c r="BU28" i="28"/>
  <c r="CD27" i="28"/>
  <c r="B27" i="28"/>
  <c r="AZ13" i="28"/>
  <c r="L13" i="28"/>
  <c r="AG12" i="28"/>
  <c r="AQ11" i="28"/>
  <c r="BA10" i="28"/>
  <c r="BK9" i="28"/>
  <c r="BU8" i="28"/>
  <c r="CE7" i="28"/>
  <c r="C7" i="28"/>
  <c r="M6" i="28"/>
  <c r="W5" i="28"/>
  <c r="AG4" i="28"/>
  <c r="CG3" i="28"/>
  <c r="BW3" i="28"/>
  <c r="BM3" i="28"/>
  <c r="BC3" i="28"/>
  <c r="AS3" i="28"/>
  <c r="AI3" i="28"/>
  <c r="Y3" i="28"/>
  <c r="O3" i="28"/>
  <c r="E3" i="28"/>
  <c r="AP1" i="28"/>
  <c r="CE31" i="27"/>
  <c r="C31" i="27"/>
  <c r="M30" i="27"/>
  <c r="W29" i="27"/>
  <c r="AG28" i="27"/>
  <c r="AQ27" i="27"/>
  <c r="AZ26" i="27"/>
  <c r="BU12" i="27"/>
  <c r="AG12" i="27"/>
  <c r="CE11" i="27"/>
  <c r="C11" i="27"/>
  <c r="M10" i="27"/>
  <c r="W9" i="27"/>
  <c r="AG8" i="27"/>
  <c r="AQ7" i="27"/>
  <c r="BA6" i="27"/>
  <c r="BK5" i="27"/>
  <c r="BU4" i="27"/>
  <c r="CK3" i="27"/>
  <c r="CA3" i="27"/>
  <c r="BQ3" i="27"/>
  <c r="BG3" i="27"/>
  <c r="AW3" i="27"/>
  <c r="AM3" i="27"/>
  <c r="AC3" i="27"/>
  <c r="S3" i="27"/>
  <c r="I3" i="27"/>
  <c r="CD1" i="27"/>
  <c r="B1" i="27"/>
  <c r="BU31" i="27"/>
  <c r="CE30" i="27"/>
  <c r="C30" i="27"/>
  <c r="M29" i="27"/>
  <c r="W28" i="27"/>
  <c r="AG27" i="27"/>
  <c r="AP26" i="27"/>
  <c r="BT12" i="27"/>
  <c r="AF12" i="27"/>
  <c r="BU11" i="27"/>
  <c r="CE10" i="27"/>
  <c r="C10" i="27"/>
  <c r="M9" i="27"/>
  <c r="W8" i="27"/>
  <c r="AG7" i="27"/>
  <c r="AQ6" i="27"/>
  <c r="BA5" i="27"/>
  <c r="BK4" i="27"/>
  <c r="CJ3" i="27"/>
  <c r="BZ3" i="27"/>
  <c r="BP3" i="27"/>
  <c r="BF3" i="27"/>
  <c r="AV3" i="27"/>
  <c r="AL3" i="27"/>
  <c r="AB3" i="27"/>
  <c r="R3" i="27"/>
  <c r="H3" i="27"/>
  <c r="BT1" i="27"/>
  <c r="BK31" i="27"/>
  <c r="BU30" i="27"/>
  <c r="CE29" i="27"/>
  <c r="C29" i="27"/>
  <c r="M28" i="27"/>
  <c r="W27" i="27"/>
  <c r="AF26" i="27"/>
  <c r="BK12" i="27"/>
  <c r="W12" i="27"/>
  <c r="BK11" i="27"/>
  <c r="BU10" i="27"/>
  <c r="CE9" i="27"/>
  <c r="C9" i="27"/>
  <c r="M8" i="27"/>
  <c r="W7" i="27"/>
  <c r="AG6" i="27"/>
  <c r="AQ5" i="27"/>
  <c r="BA4" i="27"/>
  <c r="CI3" i="27"/>
  <c r="BY3" i="27"/>
  <c r="BO3" i="27"/>
  <c r="BE3" i="27"/>
  <c r="AU3" i="27"/>
  <c r="AK3" i="27"/>
  <c r="AA3" i="27"/>
  <c r="Q3" i="27"/>
  <c r="G3" i="27"/>
  <c r="BJ1" i="27"/>
  <c r="BA31" i="27"/>
  <c r="BK30" i="27"/>
  <c r="BU29" i="27"/>
  <c r="CE28" i="27"/>
  <c r="C28" i="27"/>
  <c r="M27" i="27"/>
  <c r="V26" i="27"/>
  <c r="BJ12" i="27"/>
  <c r="V12" i="27"/>
  <c r="BA11" i="27"/>
  <c r="BK10" i="27"/>
  <c r="BU9" i="27"/>
  <c r="CE8" i="27"/>
  <c r="C8" i="27"/>
  <c r="M7" i="27"/>
  <c r="W6" i="27"/>
  <c r="AG5" i="27"/>
  <c r="AQ4" i="27"/>
  <c r="CH3" i="27"/>
  <c r="BX3" i="27"/>
  <c r="BN3" i="27"/>
  <c r="BD3" i="27"/>
  <c r="AT3" i="27"/>
  <c r="AJ3" i="27"/>
  <c r="Z3" i="27"/>
  <c r="P3" i="27"/>
  <c r="F3" i="27"/>
  <c r="AZ1" i="27"/>
  <c r="AQ31" i="27"/>
  <c r="BA30" i="27"/>
  <c r="BK29" i="27"/>
  <c r="BU28" i="27"/>
  <c r="CE27" i="27"/>
  <c r="C27" i="27"/>
  <c r="L26" i="27"/>
  <c r="BA12" i="27"/>
  <c r="M12" i="27"/>
  <c r="AQ11" i="27"/>
  <c r="BA10" i="27"/>
  <c r="BK9" i="27"/>
  <c r="BU8" i="27"/>
  <c r="CE7" i="27"/>
  <c r="C7" i="27"/>
  <c r="M6" i="27"/>
  <c r="W5" i="27"/>
  <c r="AG4" i="27"/>
  <c r="CG3" i="27"/>
  <c r="BW3" i="27"/>
  <c r="BM3" i="27"/>
  <c r="BC3" i="27"/>
  <c r="AS3" i="27"/>
  <c r="AI3" i="27"/>
  <c r="Y3" i="27"/>
  <c r="O3" i="27"/>
  <c r="E3" i="27"/>
  <c r="AP1" i="27"/>
  <c r="AG31" i="27"/>
  <c r="AQ30" i="27"/>
  <c r="BA29" i="27"/>
  <c r="BK28" i="27"/>
  <c r="BU27" i="27"/>
  <c r="CD26" i="27"/>
  <c r="B26" i="27"/>
  <c r="AZ12" i="27"/>
  <c r="L12" i="27"/>
  <c r="AG11" i="27"/>
  <c r="AQ10" i="27"/>
  <c r="BA9" i="27"/>
  <c r="BK8" i="27"/>
  <c r="BU7" i="27"/>
  <c r="CE6" i="27"/>
  <c r="C6" i="27"/>
  <c r="M5" i="27"/>
  <c r="W4" i="27"/>
  <c r="CF3" i="27"/>
  <c r="BV3" i="27"/>
  <c r="BL3" i="27"/>
  <c r="BB3" i="27"/>
  <c r="AR3" i="27"/>
  <c r="AH3" i="27"/>
  <c r="X3" i="27"/>
  <c r="N3" i="27"/>
  <c r="D3" i="27"/>
  <c r="AF1" i="27"/>
  <c r="W31" i="27"/>
  <c r="AG30" i="27"/>
  <c r="AQ29" i="27"/>
  <c r="BA28" i="27"/>
  <c r="BK27" i="27"/>
  <c r="BT26" i="27"/>
  <c r="CE12" i="27"/>
  <c r="AQ12" i="27"/>
  <c r="C12" i="27"/>
  <c r="W11" i="27"/>
  <c r="AG10" i="27"/>
  <c r="AQ9" i="27"/>
  <c r="BA8" i="27"/>
  <c r="BK7" i="27"/>
  <c r="BU6" i="27"/>
  <c r="CE5" i="27"/>
  <c r="C5" i="27"/>
  <c r="M4" i="27"/>
  <c r="CE3" i="27"/>
  <c r="BU3" i="27"/>
  <c r="BK3" i="27"/>
  <c r="BA3" i="27"/>
  <c r="AQ3" i="27"/>
  <c r="AG3" i="27"/>
  <c r="W3" i="27"/>
  <c r="M3" i="27"/>
  <c r="C3" i="27"/>
  <c r="V1" i="27"/>
  <c r="M31" i="27"/>
  <c r="W30" i="27"/>
  <c r="AG29" i="27"/>
  <c r="AQ28" i="27"/>
  <c r="BA27" i="27"/>
  <c r="BJ26" i="27"/>
  <c r="CD12" i="27"/>
  <c r="AP12" i="27"/>
  <c r="B12" i="27"/>
  <c r="M11" i="27"/>
  <c r="W10" i="27"/>
  <c r="AG9" i="27"/>
  <c r="AQ8" i="27"/>
  <c r="BA7" i="27"/>
  <c r="BK6" i="27"/>
  <c r="BU5" i="27"/>
  <c r="CE4" i="27"/>
  <c r="C4" i="27"/>
  <c r="CD3" i="27"/>
  <c r="BT3" i="27"/>
  <c r="BJ3" i="27"/>
  <c r="AZ3" i="27"/>
  <c r="AP3" i="27"/>
  <c r="AF3" i="27"/>
  <c r="V3" i="27"/>
  <c r="L3" i="27"/>
  <c r="B3" i="27"/>
  <c r="L1" i="27"/>
  <c r="C7" i="41"/>
  <c r="B15" i="47"/>
  <c r="C6" i="47"/>
  <c r="B14" i="47"/>
  <c r="C5" i="47"/>
  <c r="B13" i="47"/>
  <c r="C4" i="47"/>
  <c r="B12" i="47"/>
  <c r="B2" i="47"/>
  <c r="C10" i="47"/>
  <c r="C9" i="47"/>
  <c r="C8" i="47"/>
  <c r="C7" i="47"/>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C38" i="42"/>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Q36" i="42"/>
  <c r="Q27" i="42"/>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Q38" i="42"/>
  <c r="C36" i="42"/>
  <c r="A1" i="42"/>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A23" i="43"/>
  <c r="B4" i="42"/>
  <c r="A2" i="43"/>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J37" i="42"/>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J39"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B14" i="46" s="1"/>
  <c r="I82" i="40"/>
  <c r="I74" i="40"/>
  <c r="I56" i="40"/>
  <c r="I48" i="40"/>
  <c r="I25" i="40"/>
  <c r="C16" i="41"/>
  <c r="C6" i="41"/>
  <c r="I89" i="40"/>
  <c r="I81" i="40"/>
  <c r="I73" i="40"/>
  <c r="I55" i="40"/>
  <c r="I47" i="40"/>
  <c r="I17" i="40"/>
  <c r="C15" i="41"/>
  <c r="C4" i="41"/>
  <c r="I88" i="40"/>
  <c r="I80" i="40"/>
  <c r="I72" i="40"/>
  <c r="I54" i="40"/>
  <c r="I46" i="40"/>
  <c r="I16" i="40"/>
  <c r="BV1" i="29" l="1"/>
  <c r="CF1" i="29"/>
  <c r="BB1" i="29"/>
  <c r="BL1" i="29"/>
  <c r="AH1" i="29"/>
  <c r="AR1" i="29"/>
  <c r="N1" i="29"/>
  <c r="X1" i="29"/>
  <c r="CF1" i="28"/>
  <c r="D1" i="29"/>
  <c r="BL1" i="28"/>
  <c r="BV1" i="28"/>
  <c r="AR1" i="28"/>
  <c r="BB1" i="28"/>
  <c r="X1" i="28"/>
  <c r="AH1" i="28"/>
  <c r="A5" i="40"/>
  <c r="F5" i="40" s="1"/>
  <c r="N1" i="28"/>
  <c r="CF1" i="27"/>
  <c r="D1" i="28"/>
  <c r="BL1" i="27"/>
  <c r="BV1" i="27"/>
  <c r="AR1" i="27"/>
  <c r="BB1" i="27"/>
  <c r="X1" i="27"/>
  <c r="AH1" i="27"/>
  <c r="D1" i="27"/>
  <c r="N1" i="27"/>
  <c r="P36" i="42"/>
  <c r="A30" i="42"/>
  <c r="B36" i="42"/>
  <c r="I36" i="42"/>
  <c r="B37" i="42"/>
  <c r="A31" i="42"/>
  <c r="P37" i="42"/>
  <c r="I37" i="42"/>
  <c r="I38" i="42"/>
  <c r="B38" i="42"/>
  <c r="A32" i="42"/>
  <c r="P38" i="42"/>
  <c r="CU3" i="46"/>
  <c r="J3" i="46"/>
  <c r="AF3" i="46"/>
  <c r="DU3" i="46"/>
  <c r="BF3" i="46"/>
  <c r="E28" i="42"/>
  <c r="BY3" i="46"/>
  <c r="L28" i="42"/>
  <c r="S28" i="42"/>
  <c r="K28" i="42"/>
  <c r="CP3" i="46"/>
  <c r="G3" i="46"/>
  <c r="AA3" i="46"/>
  <c r="DR3" i="46"/>
  <c r="BC3" i="46"/>
  <c r="BV3" i="46"/>
  <c r="R28" i="42"/>
  <c r="D28" i="42"/>
  <c r="P39" i="42"/>
  <c r="I39" i="42"/>
  <c r="A33" i="42"/>
  <c r="B39" i="42"/>
  <c r="AK3" i="46"/>
  <c r="DX3" i="46"/>
  <c r="BI3" i="46"/>
  <c r="CB3" i="46"/>
  <c r="CZ3" i="46"/>
  <c r="M3" i="46"/>
  <c r="T28" i="42"/>
  <c r="M28" i="42"/>
  <c r="F28" i="42"/>
  <c r="AP3" i="46"/>
  <c r="EA3" i="46"/>
  <c r="BL3" i="46"/>
  <c r="CE3" i="46"/>
  <c r="N28" i="42"/>
  <c r="DE3" i="46"/>
  <c r="P3" i="46"/>
  <c r="G28" i="42"/>
  <c r="U28" i="42"/>
  <c r="ED3" i="46"/>
  <c r="BO3" i="46"/>
  <c r="CH3" i="46"/>
  <c r="S3" i="46"/>
  <c r="AU3" i="46"/>
  <c r="H28" i="42"/>
  <c r="O28" i="42"/>
  <c r="V28" i="42"/>
  <c r="B7" i="46"/>
  <c r="B12" i="46"/>
  <c r="B8" i="46"/>
  <c r="B13" i="46"/>
  <c r="B9" i="46"/>
  <c r="B11" i="46"/>
  <c r="B10" i="46"/>
  <c r="B6" i="46"/>
  <c r="B2" i="30"/>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G3" i="30" l="1"/>
  <c r="F3" i="30"/>
  <c r="E3" i="30"/>
  <c r="D3" i="30"/>
  <c r="C3" i="30"/>
  <c r="C5" i="40"/>
  <c r="D5" i="40"/>
  <c r="B5" i="40"/>
  <c r="I1" i="42" s="1"/>
  <c r="E5" i="40"/>
  <c r="C26" i="42"/>
  <c r="C25" i="42"/>
  <c r="J25" i="42"/>
  <c r="J26" i="42"/>
  <c r="Q25" i="42"/>
  <c r="Q26" i="42"/>
  <c r="C15" i="47"/>
  <c r="C2" i="47"/>
  <c r="B2" i="45"/>
  <c r="U27" i="42"/>
  <c r="M27" i="42"/>
  <c r="E27" i="42"/>
  <c r="A2" i="45"/>
  <c r="T27" i="42"/>
  <c r="L27" i="42"/>
  <c r="D27" i="42"/>
  <c r="K27" i="42"/>
  <c r="R27" i="42"/>
  <c r="D1" i="45"/>
  <c r="H27" i="42"/>
  <c r="N27" i="42"/>
  <c r="S27" i="42"/>
  <c r="D2" i="45"/>
  <c r="C1" i="45"/>
  <c r="O27" i="42"/>
  <c r="G27" i="42"/>
  <c r="F27" i="42"/>
  <c r="C2" i="45"/>
  <c r="B1" i="45"/>
  <c r="V27" i="42"/>
  <c r="L2" i="42" l="1"/>
  <c r="Q1" i="42"/>
  <c r="T2" i="42"/>
  <c r="S1" i="42"/>
  <c r="I2" i="42"/>
  <c r="F2" i="42"/>
  <c r="U1" i="42"/>
  <c r="J2" i="42"/>
  <c r="C2" i="42"/>
  <c r="D2" i="42"/>
  <c r="V1" i="42"/>
  <c r="J1" i="42"/>
  <c r="C1" i="42"/>
  <c r="T1" i="42"/>
  <c r="M1" i="42"/>
  <c r="P2" i="42"/>
  <c r="B2" i="42"/>
  <c r="E2" i="42"/>
  <c r="N2" i="42"/>
  <c r="G2" i="42"/>
  <c r="G1" i="42"/>
  <c r="R2" i="42"/>
  <c r="K2" i="42"/>
  <c r="H1" i="42"/>
  <c r="M2" i="42"/>
  <c r="R1" i="42"/>
  <c r="V2" i="42"/>
  <c r="O2" i="42"/>
  <c r="Q2" i="42"/>
  <c r="S2" i="42"/>
  <c r="U2" i="42"/>
  <c r="F1" i="42"/>
  <c r="B1" i="42"/>
  <c r="K1" i="42"/>
  <c r="N1" i="42"/>
  <c r="A2" i="42"/>
  <c r="D1" i="42"/>
  <c r="O1" i="42"/>
  <c r="L1" i="42"/>
  <c r="E1" i="42"/>
  <c r="H2" i="42"/>
  <c r="P1" i="42"/>
  <c r="B26" i="44"/>
  <c r="B27" i="44"/>
  <c r="B21" i="44"/>
  <c r="B23" i="44"/>
  <c r="B19" i="44"/>
  <c r="B20" i="44"/>
  <c r="B12" i="44"/>
  <c r="B13" i="44"/>
  <c r="B8" i="44"/>
  <c r="B17" i="44"/>
  <c r="B9" i="44"/>
  <c r="B6" i="44"/>
  <c r="B10" i="44"/>
  <c r="B7" i="44"/>
  <c r="B11" i="44"/>
  <c r="B28" i="44"/>
  <c r="B16" i="44"/>
  <c r="B25" i="44"/>
  <c r="B22" i="44"/>
  <c r="B18" i="44"/>
  <c r="B24" i="44"/>
  <c r="B1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<sst xmlns="http://schemas.openxmlformats.org/spreadsheetml/2006/main" count="3816" uniqueCount="2276">
  <si>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</si>
  <si>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</si>
  <si>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</si>
  <si>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</si>
  <si>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</si>
  <si>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</si>
  <si>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</si>
  <si>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</si>
  <si>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</si>
  <si>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</si>
  <si>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</si>
  <si>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</si>
  <si>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</si>
  <si>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</si>
  <si>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</si>
  <si>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</si>
  <si>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</si>
  <si>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</si>
  <si>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</si>
  <si>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</si>
  <si>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</si>
  <si>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</si>
  <si>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</si>
  <si>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</si>
  <si>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</si>
  <si>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</si>
  <si>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</si>
  <si>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</si>
  <si>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</si>
  <si>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</si>
  <si>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</si>
  <si>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</si>
  <si>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</si>
  <si>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</si>
  <si>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</si>
  <si>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</si>
  <si>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</si>
  <si>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</si>
  <si>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</si>
  <si>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</si>
  <si>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</si>
  <si>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</si>
  <si>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</si>
  <si>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</si>
  <si>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</si>
  <si>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</si>
  <si>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</si>
  <si>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</si>
  <si>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</si>
  <si>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</si>
  <si>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</si>
  <si>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</si>
  <si>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</si>
  <si>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</si>
  <si>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</si>
  <si>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</si>
  <si>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</si>
  <si>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</si>
  <si>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</si>
  <si>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</si>
  <si>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</si>
  <si>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</si>
  <si>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</si>
  <si>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</si>
  <si>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</si>
  <si>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</si>
  <si>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</si>
  <si>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</si>
  <si>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</si>
  <si>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</si>
  <si>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</si>
  <si>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</si>
  <si>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</si>
  <si>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</si>
  <si>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</si>
  <si>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</si>
  <si>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</si>
  <si>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</si>
  <si>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</si>
  <si>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</si>
  <si>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</si>
  <si>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</si>
  <si>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</si>
  <si>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</si>
  <si>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</si>
  <si>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</si>
  <si>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</si>
  <si>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</si>
  <si>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</si>
  <si>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</si>
  <si>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</si>
  <si>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</si>
  <si>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</si>
  <si>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</si>
  <si>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</si>
  <si>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</si>
  <si>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</si>
  <si>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</si>
  <si>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</si>
  <si>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</si>
  <si>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</si>
  <si>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</si>
  <si>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</si>
  <si>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</si>
  <si>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</si>
  <si>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</si>
  <si>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</si>
  <si>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</si>
  <si>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</si>
  <si>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</si>
  <si>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</si>
  <si>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</si>
  <si>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</si>
  <si>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</si>
  <si>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</si>
  <si>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</si>
  <si>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</si>
  <si>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</si>
  <si>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</si>
  <si>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</si>
  <si>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</si>
  <si>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</si>
  <si>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</si>
  <si>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</si>
  <si>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</si>
  <si>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</si>
  <si>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</si>
  <si>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Nicaragua</t>
  </si>
  <si>
    <t xml:space="preserve">UNESCO LLECE SERCE </t>
  </si>
  <si>
    <t xml:space="preserve">UNESCO LLECE TERCE </t>
  </si>
  <si>
    <t>Survey</t>
  </si>
  <si>
    <t>Agua Potable</t>
  </si>
  <si>
    <t>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a national estimate in the absence of data from pre-primary or secondary schools. Missing values (9 of 190) are excluded from the analysis.</t>
  </si>
  <si>
    <t xml:space="preserve">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t>
  </si>
  <si>
    <t>Yes</t>
  </si>
  <si>
    <t>Banos en buen estado</t>
  </si>
  <si>
    <t>Estimated from banos en buen estado</t>
  </si>
  <si>
    <t>Desague</t>
  </si>
  <si>
    <t>Alcantarillado</t>
  </si>
  <si>
    <t>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The data are not used as an estimate for improved sanitation since only 'desague' is included, which excludes a number of 'improved' facility types. Missing data (9 of 186) are excluded from the analysis.</t>
  </si>
  <si>
    <t>No</t>
  </si>
  <si>
    <t xml:space="preserve">No handwashing data. </t>
  </si>
  <si>
    <t>Definition</t>
  </si>
  <si>
    <t>Basic (improved &amp; available)</t>
  </si>
  <si>
    <t>Limited</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</si>
  <si>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</si>
  <si>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</si>
  <si>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</si>
  <si>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</si>
  <si>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</si>
  <si>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</si>
  <si>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</si>
  <si>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</si>
  <si>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</si>
  <si>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</si>
  <si>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</si>
  <si>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</si>
  <si>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</si>
  <si>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</si>
  <si>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</si>
  <si>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</si>
  <si>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</si>
  <si>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</si>
  <si>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</si>
  <si>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</si>
  <si>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</si>
  <si>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Insufficient data</t>
  </si>
  <si>
    <t>Values in grey text are imputed based on linear regression</t>
  </si>
  <si>
    <t>Agua por tuberia</t>
  </si>
  <si>
    <t>Pozo o manantial protegido</t>
  </si>
  <si>
    <t xml:space="preserve"> Agua de lluvia</t>
  </si>
  <si>
    <t>Puesto Público</t>
  </si>
  <si>
    <t>Casas Vecinas</t>
  </si>
  <si>
    <t>Carro o camion cisterna (Pipa)</t>
  </si>
  <si>
    <t>Agua de superficie (lago, laguna, ojo de agua, rio y quebrada)</t>
  </si>
  <si>
    <t>Disponible actualmente</t>
  </si>
  <si>
    <t>Improved and available</t>
  </si>
  <si>
    <t>Separados</t>
  </si>
  <si>
    <t>Improved &amp; single sex</t>
  </si>
  <si>
    <t>Inodoro (descarga a un tanque septico)</t>
  </si>
  <si>
    <t>Inodoro (type not indicated)</t>
  </si>
  <si>
    <t>Letrina de fosa con losa</t>
  </si>
  <si>
    <t>Letrina (type not indicated)</t>
  </si>
  <si>
    <t>The data are based on a random sample from all schools with grades 3 and 6 in the country. It is unclear if some of these schools may also include pre-primary and/or secondary levels, so the coverage figures are assumed to be for primary schools. The primary school estimate is used as an approximation for national, rural and urban estimates in the absence of data from pre-primary or secondary schools. The data are not used as an estimate for improved sanitation since only 'alcantarillado' is included, which excludes a number of 'improved' facility types. 'Banos en buen estado' are used as a rough estimate for improved and usable facilities, which is assumed to estimate 'basic' coverage in the absence of other data. [Update 2020: The basic estimates are set to not used based on the SUR17 data which suggests that single-sex toilets are a limiting factor in basic service.]</t>
  </si>
  <si>
    <t>Disponen de agua y jabon</t>
  </si>
  <si>
    <t xml:space="preserve">Includes public schools only. Data dissaggregated by school level was not available. A 50% rule is used for casas vecinas since it is unknown if these are an improved or unimproved type. Basic estimates excludes schools with missing data on availability (over 50% of schools total and rural and over 90% urban). Urban estimates are therefore not used. </t>
  </si>
  <si>
    <t xml:space="preserve">Includes public schools only. Data dissaggregated by school level was not available. Missing values (over 50%) are excluded from the single-sex calculations. There are no data on usability, but based on the relatively small proportion of schools with single-sex toilets, it is assumed that single-sex is a higher limiting factor than usability and improved and single-sex is used to estimate basic service. Urban estimates are therefore not used. </t>
  </si>
  <si>
    <t xml:space="preserve">Includes public schools only. Data dissaggregated by school level was not available. Missing values (over 60% national and over 90% of urban) are excluded in the analysis. Urban estimates are therefore not used. </t>
  </si>
  <si>
    <t xml:space="preserve">2017 census microdata provided by the Ministry of Education </t>
  </si>
  <si>
    <t>NIC_2006_LLECE</t>
  </si>
  <si>
    <t>NIC_2013_LLECE</t>
  </si>
  <si>
    <t>NIC_2017_CEN</t>
  </si>
  <si>
    <t>2006</t>
  </si>
  <si>
    <t>2013</t>
  </si>
  <si>
    <t>2017</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</si>
  <si>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</si>
  <si>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</si>
  <si>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</si>
  <si>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</si>
  <si>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</si>
  <si>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</si>
  <si>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</si>
  <si>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</si>
  <si>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</si>
  <si>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</si>
  <si>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</si>
  <si>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</si>
  <si>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</si>
  <si>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</si>
  <si>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NIC_2016_SIASAR</t>
  </si>
  <si>
    <t>Rural Water and Sanitation Information System</t>
  </si>
  <si>
    <t>Funciona</t>
  </si>
  <si>
    <t>Sistema de agua y funciona</t>
  </si>
  <si>
    <t>Sistema de agua</t>
  </si>
  <si>
    <t xml:space="preserve">The question asks if a school has a "water system". This is assumed to refer to improved sources. </t>
  </si>
  <si>
    <t/>
  </si>
  <si>
    <t>NIC_2017_SIASAR</t>
  </si>
  <si>
    <t>NIC_2018_SIASAR</t>
  </si>
  <si>
    <t>NIC_2019_SIASAR</t>
  </si>
  <si>
    <t>Separated</t>
  </si>
  <si>
    <t>Infrastructura de saneamiento mejorada</t>
  </si>
  <si>
    <t>Instalación básica (con agua y jabón)</t>
  </si>
  <si>
    <t>The JMP releases updated estimates every 2 years following consultations with national authorities: https://washdata.org/how-we-work/jmp-country-consultation</t>
  </si>
  <si>
    <t>The question asks if a school has a "water system". This is assumed to refer to improved sources. Data turned off since it is not statistically representative.</t>
  </si>
  <si>
    <t>The question asks if a school has a "water system". This is assumed to refer to improved sources.  Data turned off since it is not statistically representative.</t>
  </si>
  <si>
    <t>Data turned off since it is not statistically representative.</t>
  </si>
  <si>
    <t>country</t>
  </si>
  <si>
    <t>Nicaragua</t>
  </si>
  <si>
    <t>year</t>
  </si>
  <si>
    <t>setting</t>
  </si>
  <si>
    <t>National</t>
  </si>
  <si>
    <t>Urban</t>
  </si>
  <si>
    <t>Rural</t>
  </si>
  <si>
    <t>Pre-primary</t>
  </si>
  <si>
    <t>Primary</t>
  </si>
  <si>
    <t>Secondary</t>
  </si>
  <si>
    <t>pop_</t>
  </si>
  <si>
    <t>wat_fac_</t>
  </si>
  <si>
    <t>wat_imp_</t>
  </si>
  <si>
    <t>wat_bas_</t>
  </si>
  <si>
    <t>wat_lim_</t>
  </si>
  <si>
    <t>wat_none_</t>
  </si>
  <si>
    <t>wat_nd_</t>
  </si>
  <si>
    <t>san_fac_</t>
  </si>
  <si>
    <t>san_imp_</t>
  </si>
  <si>
    <t>san_bas_</t>
  </si>
  <si>
    <t>san_lim_</t>
  </si>
  <si>
    <t>san_none_</t>
  </si>
  <si>
    <t>san_nd_</t>
  </si>
  <si>
    <t>hyg_fac_</t>
  </si>
  <si>
    <t>hyg_wat_</t>
  </si>
  <si>
    <t>hyg_bas_</t>
  </si>
  <si>
    <t>hyg_lim_</t>
  </si>
  <si>
    <t>hyg_none_</t>
  </si>
  <si>
    <t>hyg_nd_</t>
  </si>
  <si>
    <t>Links to sources within this tab</t>
  </si>
  <si>
    <t>NIC_2019_LLECE</t>
  </si>
  <si>
    <t xml:space="preserve">Estudio Regional Comparativo y Explicativo (ERCE 2019): https://www.unesco.org/es/articles/estudio-regional-comparativo-y-explicativo-erce-2019 </t>
  </si>
  <si>
    <t>Agua potable</t>
  </si>
  <si>
    <t xml:space="preserve">The data are based on a random sample from all schools with grades 3 and 6 in the country. Some of these schools also offer secondary school levels and are included as secondary school data above. It is unclear if some of the schools may also include pre-primary levels. Missing data (2.3%) are not included in the estimate. Unweighted data are used. </t>
  </si>
  <si>
    <t>Desague o alcantarillado</t>
  </si>
  <si>
    <t>The data are based on a random sample from all schools with grades 3 and 6 in the country.  Some of these schools also offer secondary school levels and are counted as secondary schools. It is unclear if some of the schools also include pre-primary levels. Missing data (5.8% for type and 3.9% for state) are not included in the estimate. The data are not used as an estimate for improved since only 'desague o alcantarillado' is included, which excludes a number of 'improved' facility types.  'Banos en buen estado' are used as an estimate for improved and usable facilities, which is assumed to estimate 'basic' coverage in the absence of other data. Unweighted data are used.</t>
  </si>
  <si>
    <t>No data on hygiene.</t>
  </si>
  <si>
    <t>All schools reporting single-sex toilets had improved facilities.</t>
  </si>
  <si>
    <t>Improved and separated</t>
  </si>
  <si>
    <t>NIC_2023_EMIS</t>
  </si>
  <si>
    <t>EMIS</t>
  </si>
  <si>
    <t>Base de datos MINED</t>
  </si>
  <si>
    <t>basico</t>
  </si>
  <si>
    <t>fuente no mejorada</t>
  </si>
  <si>
    <t>fuente mejorada</t>
  </si>
  <si>
    <t xml:space="preserve">Summary data provided during 2024 country consultation. Data are also available for urban, rural, pre-primary, primary and secondary schools but the total number of schools for each setting is unknown so proportions could not be calculated. </t>
  </si>
  <si>
    <t>saneamiento mejorado</t>
  </si>
  <si>
    <t>saneamiento no mejorado</t>
  </si>
  <si>
    <t>Summary data provided during 2024 country consultation. Data are also available for urban, rural, pre-primary, primary and secondary schools but the total number of schools for each setting is unknown so proportions could not be calculated. Data on improved set to not used based on comparison with other data sources and limited data on specific facility types.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</si>
  <si>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</si>
  <si>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</si>
  <si>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</si>
  <si>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</si>
  <si>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</si>
  <si>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</si>
  <si>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</si>
  <si>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</si>
  <si>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</si>
  <si>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</si>
  <si>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</si>
  <si>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</si>
  <si>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</si>
  <si>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</si>
  <si>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</si>
  <si>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</si>
  <si>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</si>
  <si>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Other</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</si>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</sst>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6"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i/>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right/>
      <top/>
      <bottom/>
      <diagonal/>
    </border>
    <border>
      <left/>
      <right/>
      <top/>
      <bottom/>
      <diagonal/>
    </border>
    <border>
      <left style="thin">
        <color auto="1"/>
      </left>
      <right style="thin">
        <color auto="1"/>
      </right>
      <top style="thin">
        <color auto="1"/>
      </top>
      <bottom style="thin">
        <color auto="1"/>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2" fillId="0" borderId="0" applyNumberFormat="0" applyFill="0" applyBorder="0" applyAlignment="0" applyProtection="0"/>
    <xf numFmtId="0" fontId="19" fillId="0" borderId="89"/>
    <xf numFmtId="0" fontId="15" fillId="0" borderId="89"/>
    <xf numFmtId="0" fontId="19" fillId="0" borderId="89"/>
    <xf numFmtId="0" fontId="15" fillId="0" borderId="248"/>
    <xf numFmtId="0" fontId="15" fillId="0" borderId="248"/>
    <xf numFmtId="0" fontId="15" fillId="0" borderId="248"/>
    <xf numFmtId="0" fontId="19" fillId="0" borderId="248"/>
    <xf numFmtId="0" fontId="15" fillId="0" borderId="248"/>
    <xf numFmtId="0" fontId="15" fillId="0" borderId="248"/>
    <xf numFmtId="0" fontId="45" fillId="0" borderId="248" applyNumberFormat="0" applyFill="0" applyBorder="0" applyAlignment="0" applyProtection="0"/>
    <xf numFmtId="0" fontId="22" fillId="0" borderId="248" applyNumberFormat="0" applyFill="0" applyBorder="0" applyAlignment="0" applyProtection="0"/>
    <xf numFmtId="0" fontId="53" fillId="6" borderId="248">
      <alignment horizontal="center" vertical="center"/>
    </xf>
    <xf numFmtId="0" fontId="19" fillId="0" borderId="248"/>
    <xf numFmtId="0" fontId="19" fillId="0" borderId="248"/>
    <xf numFmtId="0" fontId="15" fillId="0" borderId="248"/>
    <xf numFmtId="0" fontId="82" fillId="0" borderId="248" applyNumberFormat="0" applyFill="0" applyBorder="0" applyAlignment="0" applyProtection="0"/>
  </cellStyleXfs>
  <cellXfs count="655">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0" fontId="57" fillId="2" borderId="2" xfId="0"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10"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58"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16" xfId="0" applyBorder="1" applyAlignment="1">
      <alignment horizontal="left" vertical="center"/>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2" fillId="15" borderId="62" xfId="0" applyNumberFormat="1" applyFont="1" applyFill="1" applyBorder="1" applyAlignment="1">
      <alignment horizontal="center" vertical="center"/>
    </xf>
    <xf numFmtId="1" fontId="63" fillId="16" borderId="63" xfId="0" applyNumberFormat="1" applyFont="1" applyFill="1" applyBorder="1" applyAlignment="1">
      <alignment horizontal="center" vertical="center"/>
    </xf>
    <xf numFmtId="164" fontId="69" fillId="22" borderId="64" xfId="0" applyNumberFormat="1" applyFont="1" applyFill="1" applyBorder="1" applyAlignment="1">
      <alignment horizontal="center" vertical="center"/>
    </xf>
    <xf numFmtId="0" fontId="70" fillId="23" borderId="65" xfId="0" applyFont="1" applyFill="1" applyBorder="1" applyAlignment="1">
      <alignment horizontal="center" vertical="center"/>
    </xf>
    <xf numFmtId="0" fontId="71" fillId="24" borderId="66" xfId="0" applyFont="1" applyFill="1" applyBorder="1" applyAlignment="1">
      <alignment horizontal="center" vertical="center"/>
    </xf>
    <xf numFmtId="0" fontId="72" fillId="25" borderId="67" xfId="0" applyFont="1" applyFill="1" applyBorder="1" applyAlignment="1">
      <alignment horizontal="center" vertical="center"/>
    </xf>
    <xf numFmtId="0" fontId="73"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7" fillId="0" borderId="0" xfId="0" applyFont="1" applyAlignment="1">
      <alignment horizontal="left" vertical="center"/>
    </xf>
    <xf numFmtId="0" fontId="77"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6"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7"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6" fillId="28" borderId="5" xfId="0" applyFont="1" applyFill="1" applyBorder="1" applyAlignment="1">
      <alignment vertical="center"/>
    </xf>
    <xf numFmtId="0" fontId="76" fillId="28" borderId="19" xfId="0" applyFont="1" applyFill="1" applyBorder="1" applyAlignment="1">
      <alignment vertical="center"/>
    </xf>
    <xf numFmtId="0" fontId="76" fillId="13" borderId="14" xfId="0" applyFont="1" applyFill="1" applyBorder="1" applyAlignment="1">
      <alignment vertical="center"/>
    </xf>
    <xf numFmtId="0" fontId="8" fillId="13" borderId="18" xfId="0" applyFont="1" applyFill="1" applyBorder="1" applyAlignment="1">
      <alignment vertical="center"/>
    </xf>
    <xf numFmtId="0" fontId="76" fillId="13" borderId="5" xfId="0" applyFont="1" applyFill="1" applyBorder="1" applyAlignment="1">
      <alignment vertical="center"/>
    </xf>
    <xf numFmtId="0" fontId="76" fillId="27" borderId="14" xfId="0" applyFont="1" applyFill="1" applyBorder="1" applyAlignment="1">
      <alignment vertical="center"/>
    </xf>
    <xf numFmtId="0" fontId="8" fillId="27" borderId="18" xfId="0" applyFont="1" applyFill="1" applyBorder="1" applyAlignment="1">
      <alignment vertical="center"/>
    </xf>
    <xf numFmtId="0" fontId="76" fillId="27" borderId="5" xfId="0" applyFont="1" applyFill="1" applyBorder="1" applyAlignment="1">
      <alignment vertical="center"/>
    </xf>
    <xf numFmtId="0" fontId="76" fillId="27" borderId="19" xfId="0" applyFont="1" applyFill="1" applyBorder="1" applyAlignment="1">
      <alignment vertical="center"/>
    </xf>
    <xf numFmtId="0" fontId="76" fillId="27" borderId="15" xfId="0" applyFont="1" applyFill="1" applyBorder="1" applyAlignment="1">
      <alignment vertical="center"/>
    </xf>
    <xf numFmtId="0" fontId="76" fillId="28" borderId="15" xfId="0" applyFont="1" applyFill="1" applyBorder="1" applyAlignment="1">
      <alignment vertical="center"/>
    </xf>
    <xf numFmtId="0" fontId="76" fillId="13" borderId="15" xfId="0" applyFont="1" applyFill="1" applyBorder="1" applyAlignment="1">
      <alignment vertical="center"/>
    </xf>
    <xf numFmtId="0" fontId="76" fillId="13" borderId="19" xfId="0" applyFont="1" applyFill="1" applyBorder="1" applyAlignment="1">
      <alignment vertical="center"/>
    </xf>
    <xf numFmtId="0" fontId="64" fillId="17" borderId="68" xfId="0" applyFont="1" applyFill="1" applyBorder="1" applyAlignment="1">
      <alignment horizontal="center" vertical="center"/>
    </xf>
    <xf numFmtId="164" fontId="65" fillId="18" borderId="68" xfId="0" applyNumberFormat="1" applyFont="1" applyFill="1" applyBorder="1" applyAlignment="1">
      <alignment horizontal="center" vertical="center"/>
    </xf>
    <xf numFmtId="0" fontId="66" fillId="19" borderId="68" xfId="0" applyFont="1" applyFill="1" applyBorder="1" applyAlignment="1">
      <alignment horizontal="center" vertical="center"/>
    </xf>
    <xf numFmtId="0" fontId="67" fillId="20" borderId="68" xfId="0" applyFont="1" applyFill="1" applyBorder="1" applyAlignment="1">
      <alignment horizontal="center" vertical="center"/>
    </xf>
    <xf numFmtId="0" fontId="68"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76" fillId="27" borderId="14" xfId="0" applyFont="1" applyFill="1" applyBorder="1" applyAlignment="1">
      <alignment horizontal="left" vertical="center"/>
    </xf>
    <xf numFmtId="0" fontId="76" fillId="28" borderId="14" xfId="0" applyFont="1" applyFill="1" applyBorder="1" applyAlignment="1">
      <alignment horizontal="left" vertical="center"/>
    </xf>
    <xf numFmtId="0" fontId="76" fillId="13" borderId="14" xfId="0" applyFont="1" applyFill="1" applyBorder="1" applyAlignment="1">
      <alignment horizontal="left" vertical="center"/>
    </xf>
    <xf numFmtId="0" fontId="0" fillId="0" borderId="88" xfId="0" applyBorder="1"/>
    <xf numFmtId="0" fontId="89" fillId="0" borderId="0" xfId="0" applyFont="1" applyAlignment="1">
      <alignment vertical="center"/>
    </xf>
    <xf numFmtId="0" fontId="91" fillId="0" borderId="0" xfId="0" applyFont="1" applyAlignment="1">
      <alignment vertical="center"/>
    </xf>
    <xf numFmtId="0" fontId="93" fillId="0" borderId="0" xfId="0" applyFont="1" applyAlignment="1">
      <alignment vertical="center"/>
    </xf>
    <xf numFmtId="0" fontId="4" fillId="0" borderId="87" xfId="0" applyFont="1" applyBorder="1" applyAlignment="1">
      <alignment horizontal="left" vertical="center"/>
    </xf>
    <xf numFmtId="164" fontId="3" fillId="2" borderId="87" xfId="0" applyNumberFormat="1" applyFont="1" applyFill="1" applyBorder="1" applyAlignment="1">
      <alignment horizontal="center" vertical="center"/>
    </xf>
    <xf numFmtId="0" fontId="8" fillId="11" borderId="87" xfId="0" applyFont="1" applyFill="1" applyBorder="1" applyAlignment="1">
      <alignment horizontal="left" vertical="center"/>
    </xf>
    <xf numFmtId="0" fontId="8" fillId="11" borderId="23" xfId="0" applyFont="1" applyFill="1" applyBorder="1" applyAlignment="1">
      <alignment horizontal="left" vertical="center"/>
    </xf>
    <xf numFmtId="0" fontId="3" fillId="2" borderId="87" xfId="0" applyFont="1" applyFill="1" applyBorder="1" applyAlignment="1">
      <alignment horizontal="center"/>
    </xf>
    <xf numFmtId="0" fontId="3" fillId="2" borderId="87" xfId="0" applyFont="1" applyFill="1" applyBorder="1" applyAlignment="1">
      <alignment horizontal="center" vertical="center"/>
    </xf>
    <xf numFmtId="164" fontId="57" fillId="2" borderId="87" xfId="0" applyNumberFormat="1" applyFont="1" applyFill="1" applyBorder="1" applyAlignment="1">
      <alignment horizontal="center" vertical="center"/>
    </xf>
    <xf numFmtId="1" fontId="3" fillId="0" borderId="87" xfId="0" applyNumberFormat="1" applyFont="1" applyBorder="1" applyAlignment="1">
      <alignment horizontal="center" vertical="center"/>
    </xf>
    <xf numFmtId="1" fontId="3" fillId="0" borderId="23" xfId="0" applyNumberFormat="1" applyFont="1" applyBorder="1" applyAlignment="1">
      <alignment horizontal="center" vertical="center"/>
    </xf>
    <xf numFmtId="0" fontId="3" fillId="2" borderId="90" xfId="0" applyFont="1" applyFill="1" applyBorder="1" applyAlignment="1">
      <alignment horizontal="center"/>
    </xf>
    <xf numFmtId="0" fontId="3" fillId="2" borderId="90" xfId="0" applyFont="1" applyFill="1" applyBorder="1" applyAlignment="1">
      <alignment horizontal="center" vertical="center"/>
    </xf>
    <xf numFmtId="1" fontId="3" fillId="0" borderId="90" xfId="0" applyNumberFormat="1" applyFont="1" applyBorder="1" applyAlignment="1">
      <alignment horizontal="center" vertical="center"/>
    </xf>
    <xf numFmtId="1" fontId="96" fillId="36" borderId="92" xfId="0" applyNumberFormat="1" applyFont="1" applyFill="1" applyBorder="1" applyAlignment="1" applyProtection="1">
      <alignment horizontal="center" vertical="center"/>
    </xf>
    <xf numFmtId="1" fontId="97" fillId="37" borderId="93" xfId="0" applyNumberFormat="1" applyFont="1" applyFill="1" applyBorder="1" applyAlignment="1" applyProtection="1">
      <alignment horizontal="center" vertical="center"/>
    </xf>
    <xf numFmtId="1" fontId="98" fillId="38" borderId="94" xfId="0" applyNumberFormat="1" applyFont="1" applyFill="1" applyBorder="1" applyAlignment="1" applyProtection="1">
      <alignment horizontal="center" vertical="center"/>
    </xf>
    <xf numFmtId="1" fontId="99" fillId="39" borderId="95" xfId="0" applyNumberFormat="1" applyFont="1" applyFill="1" applyBorder="1" applyAlignment="1" applyProtection="1">
      <alignment horizontal="center" vertical="center"/>
    </xf>
    <xf numFmtId="1" fontId="100" fillId="40" borderId="96" xfId="0" applyNumberFormat="1" applyFont="1" applyFill="1" applyBorder="1" applyAlignment="1" applyProtection="1">
      <alignment horizontal="center" vertical="center"/>
    </xf>
    <xf numFmtId="1" fontId="101" fillId="41" borderId="97" xfId="0" applyNumberFormat="1" applyFont="1" applyFill="1" applyBorder="1" applyAlignment="1" applyProtection="1">
      <alignment horizontal="center" vertical="center"/>
    </xf>
    <xf numFmtId="1" fontId="102" fillId="42" borderId="98" xfId="0" applyNumberFormat="1" applyFont="1" applyFill="1" applyBorder="1" applyAlignment="1" applyProtection="1">
      <alignment horizontal="center" vertical="center"/>
    </xf>
    <xf numFmtId="1" fontId="103" fillId="43" borderId="99" xfId="0" applyNumberFormat="1" applyFont="1" applyFill="1" applyBorder="1" applyAlignment="1" applyProtection="1">
      <alignment horizontal="center" vertical="center"/>
    </xf>
    <xf numFmtId="1" fontId="104" fillId="44" borderId="100" xfId="0" applyNumberFormat="1" applyFont="1" applyFill="1" applyBorder="1" applyAlignment="1" applyProtection="1">
      <alignment horizontal="center" vertical="center"/>
    </xf>
    <xf numFmtId="1" fontId="105" fillId="45" borderId="101" xfId="0" applyNumberFormat="1" applyFont="1" applyFill="1" applyBorder="1" applyAlignment="1" applyProtection="1">
      <alignment horizontal="center" vertical="center"/>
    </xf>
    <xf numFmtId="1" fontId="106" fillId="46" borderId="102" xfId="0" applyNumberFormat="1" applyFont="1" applyFill="1" applyBorder="1" applyAlignment="1" applyProtection="1">
      <alignment horizontal="center" vertical="center"/>
    </xf>
    <xf numFmtId="1" fontId="107" fillId="47" borderId="103" xfId="0" applyNumberFormat="1" applyFont="1" applyFill="1" applyBorder="1" applyAlignment="1" applyProtection="1">
      <alignment horizontal="center" vertical="center"/>
    </xf>
    <xf numFmtId="1" fontId="108" fillId="48" borderId="104" xfId="0" applyNumberFormat="1" applyFont="1" applyFill="1" applyBorder="1" applyAlignment="1" applyProtection="1">
      <alignment horizontal="center" vertical="center"/>
    </xf>
    <xf numFmtId="1" fontId="109" fillId="49" borderId="105" xfId="0" applyNumberFormat="1" applyFont="1" applyFill="1" applyBorder="1" applyAlignment="1" applyProtection="1">
      <alignment horizontal="center" vertical="center"/>
    </xf>
    <xf numFmtId="1" fontId="110" fillId="50" borderId="106" xfId="0" applyNumberFormat="1" applyFont="1" applyFill="1" applyBorder="1" applyAlignment="1" applyProtection="1">
      <alignment horizontal="center" vertical="center"/>
    </xf>
    <xf numFmtId="1" fontId="111" fillId="51" borderId="107" xfId="0" applyNumberFormat="1" applyFont="1" applyFill="1" applyBorder="1" applyAlignment="1" applyProtection="1">
      <alignment horizontal="center" vertical="center"/>
    </xf>
    <xf numFmtId="1" fontId="112" fillId="52" borderId="108" xfId="0" applyNumberFormat="1" applyFont="1" applyFill="1" applyBorder="1" applyAlignment="1" applyProtection="1">
      <alignment horizontal="center" vertical="center"/>
    </xf>
    <xf numFmtId="1" fontId="113" fillId="53" borderId="109" xfId="0" applyNumberFormat="1" applyFont="1" applyFill="1" applyBorder="1" applyAlignment="1" applyProtection="1">
      <alignment horizontal="center" vertical="center"/>
    </xf>
    <xf numFmtId="1" fontId="114" fillId="54" borderId="110" xfId="0" applyNumberFormat="1" applyFont="1" applyFill="1" applyBorder="1" applyAlignment="1" applyProtection="1">
      <alignment horizontal="center" vertical="center"/>
    </xf>
    <xf numFmtId="1" fontId="115" fillId="55" borderId="111" xfId="0" applyNumberFormat="1" applyFont="1" applyFill="1" applyBorder="1" applyAlignment="1" applyProtection="1">
      <alignment horizontal="center" vertical="center"/>
    </xf>
    <xf numFmtId="1" fontId="116" fillId="56" borderId="112" xfId="0" applyNumberFormat="1" applyFont="1" applyFill="1" applyBorder="1" applyAlignment="1" applyProtection="1">
      <alignment horizontal="center" vertical="center"/>
    </xf>
    <xf numFmtId="1" fontId="117" fillId="57" borderId="113" xfId="0" applyNumberFormat="1" applyFont="1" applyFill="1" applyBorder="1" applyAlignment="1" applyProtection="1">
      <alignment horizontal="center" vertical="center"/>
    </xf>
    <xf numFmtId="1" fontId="118" fillId="58" borderId="114" xfId="0" applyNumberFormat="1" applyFont="1" applyFill="1" applyBorder="1" applyAlignment="1" applyProtection="1">
      <alignment horizontal="center" vertical="center"/>
    </xf>
    <xf numFmtId="1" fontId="119" fillId="59" borderId="115" xfId="0" applyNumberFormat="1" applyFont="1" applyFill="1" applyBorder="1" applyAlignment="1" applyProtection="1">
      <alignment horizontal="center" vertical="center"/>
    </xf>
    <xf numFmtId="1" fontId="120" fillId="60" borderId="116" xfId="0" applyNumberFormat="1" applyFont="1" applyFill="1" applyBorder="1" applyAlignment="1" applyProtection="1">
      <alignment horizontal="center" vertical="center"/>
    </xf>
    <xf numFmtId="1" fontId="121" fillId="61" borderId="117" xfId="0" applyNumberFormat="1" applyFont="1" applyFill="1" applyBorder="1" applyAlignment="1" applyProtection="1">
      <alignment horizontal="center" vertical="center"/>
    </xf>
    <xf numFmtId="0" fontId="122" fillId="62" borderId="118" xfId="0" applyNumberFormat="1" applyFont="1" applyFill="1" applyBorder="1" applyAlignment="1" applyProtection="1">
      <alignment horizontal="center" vertical="center"/>
    </xf>
    <xf numFmtId="164" fontId="123" fillId="63" borderId="119" xfId="0" applyNumberFormat="1" applyFont="1" applyFill="1" applyBorder="1" applyAlignment="1" applyProtection="1">
      <alignment horizontal="center" vertical="center"/>
    </xf>
    <xf numFmtId="0" fontId="124" fillId="64" borderId="120" xfId="0" applyNumberFormat="1" applyFont="1" applyFill="1" applyBorder="1" applyAlignment="1" applyProtection="1">
      <alignment horizontal="center" vertical="center"/>
    </xf>
    <xf numFmtId="0" fontId="125" fillId="65" borderId="121" xfId="0" applyNumberFormat="1" applyFont="1" applyFill="1" applyBorder="1" applyAlignment="1" applyProtection="1">
      <alignment horizontal="center" vertical="center"/>
    </xf>
    <xf numFmtId="0" fontId="126" fillId="66" borderId="122" xfId="0" applyNumberFormat="1" applyFont="1" applyFill="1" applyBorder="1" applyAlignment="1" applyProtection="1">
      <alignment horizontal="center" vertical="center"/>
    </xf>
    <xf numFmtId="0" fontId="127" fillId="67" borderId="123" xfId="0" applyNumberFormat="1" applyFont="1" applyFill="1" applyBorder="1" applyAlignment="1" applyProtection="1">
      <alignment horizontal="center" vertical="center"/>
    </xf>
    <xf numFmtId="164" fontId="128" fillId="68" borderId="124" xfId="0" applyNumberFormat="1" applyFont="1" applyFill="1" applyBorder="1" applyAlignment="1" applyProtection="1">
      <alignment horizontal="center" vertical="center"/>
    </xf>
    <xf numFmtId="0" fontId="129" fillId="69" borderId="125" xfId="0" applyNumberFormat="1" applyFont="1" applyFill="1" applyBorder="1" applyAlignment="1" applyProtection="1">
      <alignment horizontal="center" vertical="center"/>
    </xf>
    <xf numFmtId="0" fontId="130" fillId="70" borderId="126" xfId="0" applyNumberFormat="1" applyFont="1" applyFill="1" applyBorder="1" applyAlignment="1" applyProtection="1">
      <alignment horizontal="center" vertical="center"/>
    </xf>
    <xf numFmtId="0" fontId="131" fillId="71" borderId="127" xfId="0" applyNumberFormat="1" applyFont="1" applyFill="1" applyBorder="1" applyAlignment="1" applyProtection="1">
      <alignment horizontal="center" vertical="center"/>
    </xf>
    <xf numFmtId="0" fontId="132" fillId="72" borderId="128" xfId="0" applyNumberFormat="1" applyFont="1" applyFill="1" applyBorder="1" applyAlignment="1" applyProtection="1">
      <alignment horizontal="center" vertical="center"/>
    </xf>
    <xf numFmtId="164" fontId="133" fillId="73" borderId="129" xfId="0" applyNumberFormat="1" applyFont="1" applyFill="1" applyBorder="1" applyAlignment="1" applyProtection="1">
      <alignment horizontal="center" vertical="center"/>
    </xf>
    <xf numFmtId="0" fontId="134" fillId="74" borderId="130" xfId="0" applyNumberFormat="1" applyFont="1" applyFill="1" applyBorder="1" applyAlignment="1" applyProtection="1">
      <alignment horizontal="center" vertical="center"/>
    </xf>
    <xf numFmtId="0" fontId="135" fillId="75" borderId="131" xfId="0" applyNumberFormat="1" applyFont="1" applyFill="1" applyBorder="1" applyAlignment="1" applyProtection="1">
      <alignment horizontal="center" vertical="center"/>
    </xf>
    <xf numFmtId="0" fontId="136" fillId="76" borderId="132" xfId="0" applyNumberFormat="1" applyFont="1" applyFill="1" applyBorder="1" applyAlignment="1" applyProtection="1">
      <alignment horizontal="center" vertical="center"/>
    </xf>
    <xf numFmtId="0" fontId="137" fillId="77" borderId="133" xfId="0" applyNumberFormat="1" applyFont="1" applyFill="1" applyBorder="1" applyAlignment="1" applyProtection="1">
      <alignment horizontal="center" vertical="center"/>
    </xf>
    <xf numFmtId="164" fontId="138" fillId="78" borderId="134" xfId="0" applyNumberFormat="1" applyFont="1" applyFill="1" applyBorder="1" applyAlignment="1" applyProtection="1">
      <alignment horizontal="center" vertical="center"/>
    </xf>
    <xf numFmtId="0" fontId="139" fillId="79" borderId="135" xfId="0" applyNumberFormat="1" applyFont="1" applyFill="1" applyBorder="1" applyAlignment="1" applyProtection="1">
      <alignment horizontal="center" vertical="center"/>
    </xf>
    <xf numFmtId="0" fontId="140" fillId="80" borderId="136" xfId="0" applyNumberFormat="1" applyFont="1" applyFill="1" applyBorder="1" applyAlignment="1" applyProtection="1">
      <alignment horizontal="center" vertical="center"/>
    </xf>
    <xf numFmtId="0" fontId="141" fillId="81" borderId="137" xfId="0" applyNumberFormat="1" applyFont="1" applyFill="1" applyBorder="1" applyAlignment="1" applyProtection="1">
      <alignment horizontal="center" vertical="center"/>
    </xf>
    <xf numFmtId="0" fontId="142" fillId="82" borderId="138" xfId="0" applyNumberFormat="1" applyFont="1" applyFill="1" applyBorder="1" applyAlignment="1" applyProtection="1">
      <alignment horizontal="center" vertical="center"/>
    </xf>
    <xf numFmtId="164" fontId="143" fillId="83" borderId="139" xfId="0" applyNumberFormat="1" applyFont="1" applyFill="1" applyBorder="1" applyAlignment="1" applyProtection="1">
      <alignment horizontal="center" vertical="center"/>
    </xf>
    <xf numFmtId="0" fontId="144" fillId="84" borderId="140" xfId="0" applyNumberFormat="1" applyFont="1" applyFill="1" applyBorder="1" applyAlignment="1" applyProtection="1">
      <alignment horizontal="center" vertical="center"/>
    </xf>
    <xf numFmtId="0" fontId="145" fillId="85" borderId="141" xfId="0" applyNumberFormat="1" applyFont="1" applyFill="1" applyBorder="1" applyAlignment="1" applyProtection="1">
      <alignment horizontal="center" vertical="center"/>
    </xf>
    <xf numFmtId="0" fontId="146" fillId="86" borderId="142" xfId="0" applyNumberFormat="1" applyFont="1" applyFill="1" applyBorder="1" applyAlignment="1" applyProtection="1">
      <alignment horizontal="center" vertical="center"/>
    </xf>
    <xf numFmtId="0" fontId="147" fillId="87" borderId="143" xfId="0" applyNumberFormat="1" applyFont="1" applyFill="1" applyBorder="1" applyAlignment="1" applyProtection="1">
      <alignment horizontal="center" vertical="center"/>
    </xf>
    <xf numFmtId="164" fontId="148" fillId="88" borderId="144" xfId="0" applyNumberFormat="1" applyFont="1" applyFill="1" applyBorder="1" applyAlignment="1" applyProtection="1">
      <alignment horizontal="center" vertical="center"/>
    </xf>
    <xf numFmtId="0" fontId="149" fillId="89" borderId="145" xfId="0" applyNumberFormat="1" applyFont="1" applyFill="1" applyBorder="1" applyAlignment="1" applyProtection="1">
      <alignment horizontal="center" vertical="center"/>
    </xf>
    <xf numFmtId="0" fontId="150" fillId="90" borderId="146" xfId="0" applyNumberFormat="1" applyFont="1" applyFill="1" applyBorder="1" applyAlignment="1" applyProtection="1">
      <alignment horizontal="center" vertical="center"/>
    </xf>
    <xf numFmtId="0" fontId="151" fillId="91" borderId="147" xfId="0" applyNumberFormat="1" applyFont="1" applyFill="1" applyBorder="1" applyAlignment="1" applyProtection="1">
      <alignment horizontal="center" vertical="center"/>
    </xf>
    <xf numFmtId="0" fontId="152" fillId="92" borderId="148" xfId="0" applyNumberFormat="1" applyFont="1" applyFill="1" applyBorder="1" applyAlignment="1" applyProtection="1">
      <alignment horizontal="center" vertical="center"/>
    </xf>
    <xf numFmtId="164" fontId="153" fillId="93" borderId="149" xfId="0" applyNumberFormat="1" applyFont="1" applyFill="1" applyBorder="1" applyAlignment="1" applyProtection="1">
      <alignment horizontal="center" vertical="center"/>
    </xf>
    <xf numFmtId="0" fontId="154" fillId="94" borderId="150" xfId="0" applyNumberFormat="1" applyFont="1" applyFill="1" applyBorder="1" applyAlignment="1" applyProtection="1">
      <alignment horizontal="center" vertical="center"/>
    </xf>
    <xf numFmtId="0" fontId="155" fillId="95" borderId="151" xfId="0" applyNumberFormat="1" applyFont="1" applyFill="1" applyBorder="1" applyAlignment="1" applyProtection="1">
      <alignment horizontal="center" vertical="center"/>
    </xf>
    <xf numFmtId="0" fontId="156" fillId="96" borderId="152" xfId="0" applyNumberFormat="1" applyFont="1" applyFill="1" applyBorder="1" applyAlignment="1" applyProtection="1">
      <alignment horizontal="center" vertical="center"/>
    </xf>
    <xf numFmtId="0" fontId="157" fillId="97" borderId="153" xfId="0" applyNumberFormat="1" applyFont="1" applyFill="1" applyBorder="1" applyAlignment="1" applyProtection="1">
      <alignment horizontal="center" vertical="center"/>
    </xf>
    <xf numFmtId="164" fontId="158" fillId="98" borderId="154" xfId="0" applyNumberFormat="1" applyFont="1" applyFill="1" applyBorder="1" applyAlignment="1" applyProtection="1">
      <alignment horizontal="center" vertical="center"/>
    </xf>
    <xf numFmtId="0" fontId="159" fillId="99" borderId="155" xfId="0" applyNumberFormat="1" applyFont="1" applyFill="1" applyBorder="1" applyAlignment="1" applyProtection="1">
      <alignment horizontal="center" vertical="center"/>
    </xf>
    <xf numFmtId="0" fontId="160" fillId="100" borderId="156" xfId="0" applyNumberFormat="1" applyFont="1" applyFill="1" applyBorder="1" applyAlignment="1" applyProtection="1">
      <alignment horizontal="center" vertical="center"/>
    </xf>
    <xf numFmtId="0" fontId="161" fillId="101" borderId="157" xfId="0" applyNumberFormat="1" applyFont="1" applyFill="1" applyBorder="1" applyAlignment="1" applyProtection="1">
      <alignment horizontal="center" vertical="center"/>
    </xf>
    <xf numFmtId="0" fontId="162" fillId="102" borderId="158" xfId="0" applyNumberFormat="1" applyFont="1" applyFill="1" applyBorder="1" applyAlignment="1" applyProtection="1">
      <alignment horizontal="center" vertical="center"/>
    </xf>
    <xf numFmtId="164" fontId="163" fillId="103" borderId="159" xfId="0" applyNumberFormat="1" applyFont="1" applyFill="1" applyBorder="1" applyAlignment="1" applyProtection="1">
      <alignment horizontal="center" vertical="center"/>
    </xf>
    <xf numFmtId="0" fontId="164" fillId="104" borderId="160" xfId="0" applyNumberFormat="1" applyFont="1" applyFill="1" applyBorder="1" applyAlignment="1" applyProtection="1">
      <alignment horizontal="center" vertical="center"/>
    </xf>
    <xf numFmtId="0" fontId="165" fillId="105" borderId="161" xfId="0" applyNumberFormat="1" applyFont="1" applyFill="1" applyBorder="1" applyAlignment="1" applyProtection="1">
      <alignment horizontal="center" vertical="center"/>
    </xf>
    <xf numFmtId="0" fontId="166" fillId="106" borderId="162" xfId="0" applyNumberFormat="1" applyFont="1" applyFill="1" applyBorder="1" applyAlignment="1" applyProtection="1">
      <alignment horizontal="center" vertical="center"/>
    </xf>
    <xf numFmtId="0" fontId="167" fillId="107" borderId="163" xfId="0" applyNumberFormat="1" applyFont="1" applyFill="1" applyBorder="1" applyAlignment="1" applyProtection="1">
      <alignment horizontal="center" vertical="center"/>
    </xf>
    <xf numFmtId="164" fontId="168" fillId="108" borderId="164" xfId="0" applyNumberFormat="1" applyFont="1" applyFill="1" applyBorder="1" applyAlignment="1" applyProtection="1">
      <alignment horizontal="center" vertical="center"/>
    </xf>
    <xf numFmtId="0" fontId="169" fillId="109" borderId="165" xfId="0" applyNumberFormat="1" applyFont="1" applyFill="1" applyBorder="1" applyAlignment="1" applyProtection="1">
      <alignment horizontal="center" vertical="center"/>
    </xf>
    <xf numFmtId="0" fontId="170" fillId="110" borderId="166" xfId="0" applyNumberFormat="1" applyFont="1" applyFill="1" applyBorder="1" applyAlignment="1" applyProtection="1">
      <alignment horizontal="center" vertical="center"/>
    </xf>
    <xf numFmtId="0" fontId="171" fillId="111" borderId="167" xfId="0" applyNumberFormat="1" applyFont="1" applyFill="1" applyBorder="1" applyAlignment="1" applyProtection="1">
      <alignment horizontal="center" vertical="center"/>
    </xf>
    <xf numFmtId="0" fontId="172" fillId="112" borderId="168" xfId="0" applyNumberFormat="1" applyFont="1" applyFill="1" applyBorder="1" applyAlignment="1" applyProtection="1">
      <alignment horizontal="center" vertical="center"/>
    </xf>
    <xf numFmtId="164" fontId="173" fillId="113" borderId="169" xfId="0" applyNumberFormat="1" applyFont="1" applyFill="1" applyBorder="1" applyAlignment="1" applyProtection="1">
      <alignment horizontal="center" vertical="center"/>
    </xf>
    <xf numFmtId="0" fontId="174" fillId="114" borderId="170" xfId="0" applyNumberFormat="1" applyFont="1" applyFill="1" applyBorder="1" applyAlignment="1" applyProtection="1">
      <alignment horizontal="center" vertical="center"/>
    </xf>
    <xf numFmtId="0" fontId="175" fillId="115" borderId="171" xfId="0" applyNumberFormat="1" applyFont="1" applyFill="1" applyBorder="1" applyAlignment="1" applyProtection="1">
      <alignment horizontal="center" vertical="center"/>
    </xf>
    <xf numFmtId="0" fontId="176" fillId="116" borderId="172" xfId="0" applyNumberFormat="1" applyFont="1" applyFill="1" applyBorder="1" applyAlignment="1" applyProtection="1">
      <alignment horizontal="center" vertical="center"/>
    </xf>
    <xf numFmtId="0" fontId="177" fillId="117" borderId="173" xfId="0" applyNumberFormat="1" applyFont="1" applyFill="1" applyBorder="1" applyAlignment="1" applyProtection="1">
      <alignment horizontal="center" vertical="center"/>
    </xf>
    <xf numFmtId="164" fontId="178" fillId="118" borderId="174" xfId="0" applyNumberFormat="1" applyFont="1" applyFill="1" applyBorder="1" applyAlignment="1" applyProtection="1">
      <alignment horizontal="center" vertical="center"/>
    </xf>
    <xf numFmtId="0" fontId="179" fillId="119" borderId="175" xfId="0" applyNumberFormat="1" applyFont="1" applyFill="1" applyBorder="1" applyAlignment="1" applyProtection="1">
      <alignment horizontal="center" vertical="center"/>
    </xf>
    <xf numFmtId="0" fontId="180" fillId="120" borderId="176" xfId="0" applyNumberFormat="1" applyFont="1" applyFill="1" applyBorder="1" applyAlignment="1" applyProtection="1">
      <alignment horizontal="center" vertical="center"/>
    </xf>
    <xf numFmtId="0" fontId="181" fillId="121" borderId="177" xfId="0" applyNumberFormat="1" applyFont="1" applyFill="1" applyBorder="1" applyAlignment="1" applyProtection="1">
      <alignment horizontal="center" vertical="center"/>
    </xf>
    <xf numFmtId="0" fontId="182" fillId="122" borderId="178" xfId="0" applyNumberFormat="1" applyFont="1" applyFill="1" applyBorder="1" applyAlignment="1" applyProtection="1">
      <alignment horizontal="center" vertical="center"/>
    </xf>
    <xf numFmtId="164" fontId="183" fillId="123" borderId="179" xfId="0" applyNumberFormat="1" applyFont="1" applyFill="1" applyBorder="1" applyAlignment="1" applyProtection="1">
      <alignment horizontal="center" vertical="center"/>
    </xf>
    <xf numFmtId="0" fontId="184" fillId="124" borderId="180" xfId="0" applyNumberFormat="1" applyFont="1" applyFill="1" applyBorder="1" applyAlignment="1" applyProtection="1">
      <alignment horizontal="center" vertical="center"/>
    </xf>
    <xf numFmtId="0" fontId="185" fillId="125" borderId="181" xfId="0" applyNumberFormat="1" applyFont="1" applyFill="1" applyBorder="1" applyAlignment="1" applyProtection="1">
      <alignment horizontal="center" vertical="center"/>
    </xf>
    <xf numFmtId="0" fontId="186" fillId="126" borderId="182" xfId="0" applyNumberFormat="1" applyFont="1" applyFill="1" applyBorder="1" applyAlignment="1" applyProtection="1">
      <alignment horizontal="center" vertical="center"/>
    </xf>
    <xf numFmtId="0" fontId="187" fillId="127" borderId="183" xfId="0" applyNumberFormat="1" applyFont="1" applyFill="1" applyBorder="1" applyAlignment="1" applyProtection="1">
      <alignment horizontal="center" vertical="center"/>
    </xf>
    <xf numFmtId="164" fontId="188" fillId="128" borderId="184" xfId="0" applyNumberFormat="1" applyFont="1" applyFill="1" applyBorder="1" applyAlignment="1" applyProtection="1">
      <alignment horizontal="center" vertical="center"/>
    </xf>
    <xf numFmtId="0" fontId="189" fillId="129" borderId="185" xfId="0" applyNumberFormat="1" applyFont="1" applyFill="1" applyBorder="1" applyAlignment="1" applyProtection="1">
      <alignment horizontal="center" vertical="center"/>
    </xf>
    <xf numFmtId="0" fontId="190" fillId="130" borderId="186" xfId="0" applyNumberFormat="1" applyFont="1" applyFill="1" applyBorder="1" applyAlignment="1" applyProtection="1">
      <alignment horizontal="center" vertical="center"/>
    </xf>
    <xf numFmtId="0" fontId="191" fillId="131" borderId="187" xfId="0" applyNumberFormat="1" applyFont="1" applyFill="1" applyBorder="1" applyAlignment="1" applyProtection="1">
      <alignment horizontal="center" vertical="center"/>
    </xf>
    <xf numFmtId="0" fontId="192" fillId="132" borderId="188" xfId="0" applyNumberFormat="1" applyFont="1" applyFill="1" applyBorder="1" applyAlignment="1" applyProtection="1">
      <alignment horizontal="center" vertical="center"/>
    </xf>
    <xf numFmtId="164" fontId="193" fillId="133" borderId="189" xfId="0" applyNumberFormat="1" applyFont="1" applyFill="1" applyBorder="1" applyAlignment="1" applyProtection="1">
      <alignment horizontal="center" vertical="center"/>
    </xf>
    <xf numFmtId="0" fontId="194" fillId="134" borderId="190" xfId="0" applyNumberFormat="1" applyFont="1" applyFill="1" applyBorder="1" applyAlignment="1" applyProtection="1">
      <alignment horizontal="center" vertical="center"/>
    </xf>
    <xf numFmtId="0" fontId="195" fillId="135" borderId="191" xfId="0" applyNumberFormat="1" applyFont="1" applyFill="1" applyBorder="1" applyAlignment="1" applyProtection="1">
      <alignment horizontal="center" vertical="center"/>
    </xf>
    <xf numFmtId="0" fontId="196" fillId="136" borderId="192" xfId="0" applyNumberFormat="1" applyFont="1" applyFill="1" applyBorder="1" applyAlignment="1" applyProtection="1">
      <alignment horizontal="center" vertical="center"/>
    </xf>
    <xf numFmtId="0" fontId="197" fillId="137" borderId="193" xfId="0" applyNumberFormat="1" applyFont="1" applyFill="1" applyBorder="1" applyAlignment="1" applyProtection="1">
      <alignment horizontal="center" vertical="center"/>
    </xf>
    <xf numFmtId="164" fontId="198" fillId="138" borderId="194" xfId="0" applyNumberFormat="1" applyFont="1" applyFill="1" applyBorder="1" applyAlignment="1" applyProtection="1">
      <alignment horizontal="center" vertical="center"/>
    </xf>
    <xf numFmtId="0" fontId="199" fillId="139" borderId="195" xfId="0" applyNumberFormat="1" applyFont="1" applyFill="1" applyBorder="1" applyAlignment="1" applyProtection="1">
      <alignment horizontal="center" vertical="center"/>
    </xf>
    <xf numFmtId="0" fontId="200" fillId="140" borderId="196" xfId="0" applyNumberFormat="1" applyFont="1" applyFill="1" applyBorder="1" applyAlignment="1" applyProtection="1">
      <alignment horizontal="center" vertical="center"/>
    </xf>
    <xf numFmtId="0" fontId="201" fillId="141" borderId="197" xfId="0" applyNumberFormat="1" applyFont="1" applyFill="1" applyBorder="1" applyAlignment="1" applyProtection="1">
      <alignment horizontal="center" vertical="center"/>
    </xf>
    <xf numFmtId="0" fontId="202" fillId="142" borderId="198" xfId="0" applyNumberFormat="1" applyFont="1" applyFill="1" applyBorder="1" applyAlignment="1" applyProtection="1">
      <alignment horizontal="center" vertical="center"/>
    </xf>
    <xf numFmtId="164" fontId="203" fillId="143" borderId="199" xfId="0" applyNumberFormat="1" applyFont="1" applyFill="1" applyBorder="1" applyAlignment="1" applyProtection="1">
      <alignment horizontal="center" vertical="center"/>
    </xf>
    <xf numFmtId="0" fontId="204" fillId="144" borderId="200" xfId="0" applyNumberFormat="1" applyFont="1" applyFill="1" applyBorder="1" applyAlignment="1" applyProtection="1">
      <alignment horizontal="center" vertical="center"/>
    </xf>
    <xf numFmtId="0" fontId="205" fillId="145" borderId="201" xfId="0" applyNumberFormat="1" applyFont="1" applyFill="1" applyBorder="1" applyAlignment="1" applyProtection="1">
      <alignment horizontal="center" vertical="center"/>
    </xf>
    <xf numFmtId="0" fontId="206" fillId="146" borderId="202" xfId="0" applyNumberFormat="1" applyFont="1" applyFill="1" applyBorder="1" applyAlignment="1" applyProtection="1">
      <alignment horizontal="center" vertical="center"/>
    </xf>
    <xf numFmtId="0" fontId="207" fillId="147" borderId="203" xfId="0" applyNumberFormat="1" applyFont="1" applyFill="1" applyBorder="1" applyAlignment="1" applyProtection="1">
      <alignment horizontal="center" vertical="center"/>
    </xf>
    <xf numFmtId="164" fontId="208" fillId="148" borderId="204" xfId="0" applyNumberFormat="1" applyFont="1" applyFill="1" applyBorder="1" applyAlignment="1" applyProtection="1">
      <alignment horizontal="center" vertical="center"/>
    </xf>
    <xf numFmtId="0" fontId="209" fillId="149" borderId="205" xfId="0" applyNumberFormat="1" applyFont="1" applyFill="1" applyBorder="1" applyAlignment="1" applyProtection="1">
      <alignment horizontal="center" vertical="center"/>
    </xf>
    <xf numFmtId="0" fontId="210" fillId="150" borderId="206" xfId="0" applyNumberFormat="1" applyFont="1" applyFill="1" applyBorder="1" applyAlignment="1" applyProtection="1">
      <alignment horizontal="center" vertical="center"/>
    </xf>
    <xf numFmtId="0" fontId="211" fillId="151" borderId="207" xfId="0" applyNumberFormat="1" applyFont="1" applyFill="1" applyBorder="1" applyAlignment="1" applyProtection="1">
      <alignment horizontal="center" vertical="center"/>
    </xf>
    <xf numFmtId="0" fontId="212" fillId="152" borderId="208" xfId="0" applyNumberFormat="1" applyFont="1" applyFill="1" applyBorder="1" applyAlignment="1" applyProtection="1">
      <alignment horizontal="center" vertical="center"/>
    </xf>
    <xf numFmtId="164" fontId="213" fillId="153" borderId="209" xfId="0" applyNumberFormat="1" applyFont="1" applyFill="1" applyBorder="1" applyAlignment="1" applyProtection="1">
      <alignment horizontal="center" vertical="center"/>
    </xf>
    <xf numFmtId="0" fontId="214" fillId="154" borderId="210" xfId="0" applyNumberFormat="1" applyFont="1" applyFill="1" applyBorder="1" applyAlignment="1" applyProtection="1">
      <alignment horizontal="center" vertical="center"/>
    </xf>
    <xf numFmtId="0" fontId="215" fillId="155" borderId="211" xfId="0" applyNumberFormat="1" applyFont="1" applyFill="1" applyBorder="1" applyAlignment="1" applyProtection="1">
      <alignment horizontal="center" vertical="center"/>
    </xf>
    <xf numFmtId="0" fontId="216" fillId="156" borderId="212" xfId="0" applyNumberFormat="1" applyFont="1" applyFill="1" applyBorder="1" applyAlignment="1" applyProtection="1">
      <alignment horizontal="center" vertical="center"/>
    </xf>
    <xf numFmtId="0" fontId="217" fillId="157" borderId="213" xfId="0" applyNumberFormat="1" applyFont="1" applyFill="1" applyBorder="1" applyAlignment="1" applyProtection="1">
      <alignment horizontal="center" vertical="center"/>
    </xf>
    <xf numFmtId="164" fontId="218" fillId="158" borderId="214" xfId="0" applyNumberFormat="1" applyFont="1" applyFill="1" applyBorder="1" applyAlignment="1" applyProtection="1">
      <alignment horizontal="center" vertical="center"/>
    </xf>
    <xf numFmtId="0" fontId="219" fillId="159" borderId="215" xfId="0" applyNumberFormat="1" applyFont="1" applyFill="1" applyBorder="1" applyAlignment="1" applyProtection="1">
      <alignment horizontal="center" vertical="center"/>
    </xf>
    <xf numFmtId="0" fontId="220" fillId="160" borderId="216" xfId="0" applyNumberFormat="1" applyFont="1" applyFill="1" applyBorder="1" applyAlignment="1" applyProtection="1">
      <alignment horizontal="center" vertical="center"/>
    </xf>
    <xf numFmtId="0" fontId="221" fillId="161" borderId="217" xfId="0" applyNumberFormat="1" applyFont="1" applyFill="1" applyBorder="1" applyAlignment="1" applyProtection="1">
      <alignment horizontal="center" vertical="center"/>
    </xf>
    <xf numFmtId="0" fontId="222" fillId="162" borderId="218" xfId="0" applyNumberFormat="1" applyFont="1" applyFill="1" applyBorder="1" applyAlignment="1" applyProtection="1">
      <alignment horizontal="center" vertical="center"/>
    </xf>
    <xf numFmtId="164" fontId="223" fillId="163" borderId="219" xfId="0" applyNumberFormat="1" applyFont="1" applyFill="1" applyBorder="1" applyAlignment="1" applyProtection="1">
      <alignment horizontal="center" vertical="center"/>
    </xf>
    <xf numFmtId="0" fontId="224" fillId="164" borderId="220" xfId="0" applyNumberFormat="1" applyFont="1" applyFill="1" applyBorder="1" applyAlignment="1" applyProtection="1">
      <alignment horizontal="center" vertical="center"/>
    </xf>
    <xf numFmtId="0" fontId="225" fillId="165" borderId="221" xfId="0" applyNumberFormat="1" applyFont="1" applyFill="1" applyBorder="1" applyAlignment="1" applyProtection="1">
      <alignment horizontal="center" vertical="center"/>
    </xf>
    <xf numFmtId="0" fontId="226" fillId="166" borderId="222" xfId="0" applyNumberFormat="1" applyFont="1" applyFill="1" applyBorder="1" applyAlignment="1" applyProtection="1">
      <alignment horizontal="center" vertical="center"/>
    </xf>
    <xf numFmtId="0" fontId="227" fillId="167" borderId="223" xfId="0" applyNumberFormat="1" applyFont="1" applyFill="1" applyBorder="1" applyAlignment="1" applyProtection="1">
      <alignment horizontal="center" vertical="center"/>
    </xf>
    <xf numFmtId="164" fontId="228" fillId="168" borderId="224" xfId="0" applyNumberFormat="1" applyFont="1" applyFill="1" applyBorder="1" applyAlignment="1" applyProtection="1">
      <alignment horizontal="center" vertical="center"/>
    </xf>
    <xf numFmtId="0" fontId="229" fillId="169" borderId="225" xfId="0" applyNumberFormat="1" applyFont="1" applyFill="1" applyBorder="1" applyAlignment="1" applyProtection="1">
      <alignment horizontal="center" vertical="center"/>
    </xf>
    <xf numFmtId="0" fontId="230" fillId="170" borderId="226" xfId="0" applyNumberFormat="1" applyFont="1" applyFill="1" applyBorder="1" applyAlignment="1" applyProtection="1">
      <alignment horizontal="center" vertical="center"/>
    </xf>
    <xf numFmtId="0" fontId="231" fillId="171" borderId="227" xfId="0" applyNumberFormat="1" applyFont="1" applyFill="1" applyBorder="1" applyAlignment="1" applyProtection="1">
      <alignment horizontal="center" vertical="center"/>
    </xf>
    <xf numFmtId="0" fontId="232" fillId="172" borderId="228" xfId="0" applyNumberFormat="1" applyFont="1" applyFill="1" applyBorder="1" applyAlignment="1" applyProtection="1">
      <alignment horizontal="center" vertical="center"/>
    </xf>
    <xf numFmtId="164" fontId="233" fillId="173" borderId="229" xfId="0" applyNumberFormat="1" applyFont="1" applyFill="1" applyBorder="1" applyAlignment="1" applyProtection="1">
      <alignment horizontal="center" vertical="center"/>
    </xf>
    <xf numFmtId="0" fontId="234" fillId="174" borderId="230" xfId="0" applyNumberFormat="1" applyFont="1" applyFill="1" applyBorder="1" applyAlignment="1" applyProtection="1">
      <alignment horizontal="center" vertical="center"/>
    </xf>
    <xf numFmtId="0" fontId="235" fillId="175" borderId="231" xfId="0" applyNumberFormat="1" applyFont="1" applyFill="1" applyBorder="1" applyAlignment="1" applyProtection="1">
      <alignment horizontal="center" vertical="center"/>
    </xf>
    <xf numFmtId="0" fontId="236" fillId="176" borderId="232" xfId="0" applyNumberFormat="1" applyFont="1" applyFill="1" applyBorder="1" applyAlignment="1" applyProtection="1">
      <alignment horizontal="center" vertical="center"/>
    </xf>
    <xf numFmtId="0" fontId="237" fillId="177" borderId="233" xfId="0" applyNumberFormat="1" applyFont="1" applyFill="1" applyBorder="1" applyAlignment="1" applyProtection="1">
      <alignment horizontal="center" vertical="center"/>
    </xf>
    <xf numFmtId="164" fontId="238" fillId="178" borderId="234" xfId="0" applyNumberFormat="1" applyFont="1" applyFill="1" applyBorder="1" applyAlignment="1" applyProtection="1">
      <alignment horizontal="center" vertical="center"/>
    </xf>
    <xf numFmtId="0" fontId="239" fillId="179" borderId="235" xfId="0" applyNumberFormat="1" applyFont="1" applyFill="1" applyBorder="1" applyAlignment="1" applyProtection="1">
      <alignment horizontal="center" vertical="center"/>
    </xf>
    <xf numFmtId="0" fontId="240" fillId="180" borderId="236" xfId="0" applyNumberFormat="1" applyFont="1" applyFill="1" applyBorder="1" applyAlignment="1" applyProtection="1">
      <alignment horizontal="center" vertical="center"/>
    </xf>
    <xf numFmtId="0" fontId="241" fillId="181" borderId="237" xfId="0" applyNumberFormat="1" applyFont="1" applyFill="1" applyBorder="1" applyAlignment="1" applyProtection="1">
      <alignment horizontal="center" vertical="center"/>
    </xf>
    <xf numFmtId="164" fontId="242" fillId="182" borderId="238" xfId="0" applyNumberFormat="1" applyFont="1" applyFill="1" applyBorder="1" applyAlignment="1" applyProtection="1">
      <alignment horizontal="center" vertical="center"/>
    </xf>
    <xf numFmtId="164" fontId="243" fillId="183" borderId="239" xfId="0" applyNumberFormat="1" applyFont="1" applyFill="1" applyBorder="1" applyAlignment="1" applyProtection="1">
      <alignment horizontal="center" vertical="center"/>
    </xf>
    <xf numFmtId="0" fontId="244" fillId="184" borderId="240" xfId="0" applyNumberFormat="1" applyFont="1" applyFill="1" applyBorder="1" applyAlignment="1" applyProtection="1">
      <alignment horizontal="center" vertical="center"/>
    </xf>
    <xf numFmtId="0" fontId="245" fillId="185" borderId="241" xfId="0" applyNumberFormat="1" applyFont="1" applyFill="1" applyBorder="1" applyAlignment="1" applyProtection="1">
      <alignment horizontal="center" vertical="center"/>
    </xf>
    <xf numFmtId="0" fontId="246" fillId="186" borderId="242" xfId="0" applyNumberFormat="1" applyFont="1" applyFill="1" applyBorder="1" applyAlignment="1" applyProtection="1">
      <alignment horizontal="center" vertical="center"/>
    </xf>
    <xf numFmtId="0" fontId="247" fillId="187" borderId="243" xfId="0" applyNumberFormat="1" applyFont="1" applyFill="1" applyBorder="1" applyAlignment="1" applyProtection="1">
      <alignment horizontal="center" vertical="center"/>
    </xf>
    <xf numFmtId="0" fontId="248" fillId="188" borderId="244" xfId="0" applyNumberFormat="1" applyFont="1" applyFill="1" applyBorder="1" applyAlignment="1" applyProtection="1">
      <alignment horizontal="center" vertical="center"/>
    </xf>
    <xf numFmtId="0" fontId="249" fillId="189" borderId="245" xfId="0" applyNumberFormat="1" applyFont="1" applyFill="1" applyBorder="1" applyAlignment="1" applyProtection="1">
      <alignment horizontal="center" vertical="center"/>
    </xf>
    <xf numFmtId="0" fontId="250" fillId="190" borderId="246" xfId="0" applyNumberFormat="1" applyFont="1" applyFill="1" applyBorder="1" applyAlignment="1" applyProtection="1">
      <alignment horizontal="center" vertical="center"/>
    </xf>
    <xf numFmtId="0" fontId="251" fillId="191" borderId="247" xfId="0" applyNumberFormat="1" applyFont="1" applyFill="1" applyBorder="1" applyAlignment="1" applyProtection="1">
      <alignment horizontal="center" vertical="center"/>
    </xf>
    <xf numFmtId="0" fontId="7" fillId="5" borderId="54"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7"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57" fillId="0" borderId="2" xfId="0" applyFont="1" applyBorder="1" applyAlignment="1">
      <alignment horizontal="left" vertical="center" wrapText="1"/>
    </xf>
    <xf numFmtId="0" fontId="57" fillId="0" borderId="23" xfId="0" applyFont="1" applyBorder="1" applyAlignment="1">
      <alignment horizontal="left" vertical="center" wrapText="1"/>
    </xf>
    <xf numFmtId="0" fontId="24" fillId="0" borderId="248" xfId="23" applyFont="1"/>
    <xf numFmtId="0" fontId="7" fillId="0" borderId="248" xfId="23" applyFont="1"/>
    <xf numFmtId="0" fontId="24" fillId="192" borderId="248" xfId="23" applyFont="1" applyFill="1"/>
    <xf numFmtId="0" fontId="252" fillId="0" borderId="248" xfId="23" applyFont="1"/>
    <xf numFmtId="0" fontId="7" fillId="192" borderId="248" xfId="23" applyFont="1" applyFill="1"/>
    <xf numFmtId="0" fontId="19" fillId="192" borderId="248" xfId="23" applyFont="1" applyFill="1"/>
    <xf numFmtId="0" fontId="19" fillId="0" borderId="248" xfId="23" applyFont="1"/>
    <xf numFmtId="0" fontId="7" fillId="0" borderId="248" xfId="23" applyFont="1" applyAlignment="1">
      <alignment horizontal="left" vertical="center"/>
    </xf>
    <xf numFmtId="0" fontId="19" fillId="2" borderId="248" xfId="23" applyFont="1" applyFill="1"/>
    <xf numFmtId="0" fontId="9" fillId="192" borderId="248" xfId="23" applyFont="1" applyFill="1"/>
    <xf numFmtId="0" fontId="7" fillId="34" borderId="248" xfId="23" applyFont="1" applyFill="1"/>
    <xf numFmtId="0" fontId="7" fillId="0" borderId="248" xfId="23" applyFont="1" applyAlignment="1">
      <alignment wrapText="1"/>
    </xf>
    <xf numFmtId="0" fontId="7" fillId="0" borderId="248" xfId="23" applyFont="1" applyAlignment="1">
      <alignment horizontal="left" vertical="center" wrapText="1"/>
    </xf>
    <xf numFmtId="0" fontId="19" fillId="0" borderId="248" xfId="23" applyFont="1" applyAlignment="1">
      <alignment wrapText="1"/>
    </xf>
    <xf numFmtId="0" fontId="7" fillId="2" borderId="248" xfId="24" applyFont="1" applyFill="1" applyAlignment="1">
      <alignment vertical="center"/>
    </xf>
    <xf numFmtId="0" fontId="5" fillId="2" borderId="248" xfId="25" applyFont="1" applyFill="1"/>
    <xf numFmtId="0" fontId="11" fillId="2" borderId="248" xfId="25" applyFont="1" applyFill="1"/>
    <xf numFmtId="0" fontId="19" fillId="2" borderId="248" xfId="26" applyFill="1"/>
    <xf numFmtId="0" fontId="19" fillId="0" borderId="248" xfId="26"/>
    <xf numFmtId="0" fontId="20" fillId="2" borderId="248" xfId="25" applyFont="1" applyFill="1" applyAlignment="1">
      <alignment horizontal="center"/>
    </xf>
    <xf numFmtId="0" fontId="253" fillId="193" borderId="249" xfId="27" applyFont="1" applyFill="1" applyBorder="1" applyAlignment="1">
      <alignment horizontal="center"/>
    </xf>
    <xf numFmtId="0" fontId="253" fillId="193" borderId="250" xfId="27" applyFont="1" applyFill="1" applyBorder="1" applyAlignment="1">
      <alignment horizontal="center"/>
    </xf>
    <xf numFmtId="0" fontId="253" fillId="193" borderId="251" xfId="27" applyFont="1" applyFill="1" applyBorder="1" applyAlignment="1">
      <alignment horizontal="center"/>
    </xf>
    <xf numFmtId="0" fontId="38" fillId="2" borderId="248" xfId="25" applyFont="1" applyFill="1" applyAlignment="1">
      <alignment horizontal="center" vertical="center" wrapText="1"/>
    </xf>
    <xf numFmtId="0" fontId="7" fillId="2" borderId="248" xfId="25" applyFont="1" applyFill="1" applyAlignment="1">
      <alignment horizontal="left" indent="1"/>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28" fillId="193" borderId="254" xfId="25" applyFont="1" applyFill="1" applyBorder="1" applyAlignment="1">
      <alignment horizontal="center" vertical="center"/>
    </xf>
    <xf numFmtId="0" fontId="42" fillId="2" borderId="248" xfId="25" applyFont="1" applyFill="1" applyAlignment="1">
      <alignment horizontal="center" vertical="center" wrapText="1"/>
    </xf>
    <xf numFmtId="0" fontId="21" fillId="2" borderId="248" xfId="25" applyFont="1" applyFill="1" applyAlignment="1">
      <alignment horizontal="center" wrapText="1"/>
    </xf>
    <xf numFmtId="0" fontId="254" fillId="2" borderId="248" xfId="23" applyFont="1" applyFill="1" applyAlignment="1">
      <alignment horizontal="center"/>
    </xf>
    <xf numFmtId="0" fontId="24" fillId="2" borderId="248" xfId="26" applyFont="1" applyFill="1" applyAlignment="1">
      <alignment horizontal="center"/>
    </xf>
    <xf numFmtId="0" fontId="61" fillId="191" borderId="248" xfId="28" applyFont="1" applyFill="1" applyAlignment="1">
      <alignment horizontal="center"/>
    </xf>
    <xf numFmtId="0" fontId="21" fillId="2" borderId="248" xfId="25" applyFont="1" applyFill="1" applyAlignment="1">
      <alignment horizontal="center"/>
    </xf>
    <xf numFmtId="0" fontId="78" fillId="2" borderId="248" xfId="25" applyFont="1" applyFill="1" applyAlignment="1">
      <alignment horizontal="center"/>
    </xf>
    <xf numFmtId="0" fontId="6" fillId="2" borderId="248" xfId="25" applyFont="1" applyFill="1" applyAlignment="1">
      <alignment horizontal="center"/>
    </xf>
    <xf numFmtId="0" fontId="28" fillId="2" borderId="248" xfId="25" applyFont="1" applyFill="1" applyAlignment="1">
      <alignment horizontal="center"/>
    </xf>
    <xf numFmtId="0" fontId="44" fillId="2" borderId="248" xfId="25" applyFont="1" applyFill="1"/>
    <xf numFmtId="0" fontId="46" fillId="2" borderId="248" xfId="29" applyFont="1" applyFill="1" applyBorder="1" applyAlignment="1">
      <alignment horizontal="center"/>
    </xf>
    <xf numFmtId="0" fontId="46" fillId="2" borderId="248" xfId="30" applyFont="1" applyFill="1" applyBorder="1" applyAlignment="1">
      <alignment horizontal="center"/>
    </xf>
    <xf numFmtId="0" fontId="23" fillId="2" borderId="248" xfId="29" applyFont="1" applyFill="1" applyBorder="1" applyAlignment="1">
      <alignment horizontal="center"/>
    </xf>
    <xf numFmtId="0" fontId="27" fillId="2" borderId="248" xfId="25" applyFont="1" applyFill="1" applyAlignment="1">
      <alignment horizontal="center"/>
    </xf>
    <xf numFmtId="0" fontId="47" fillId="2" borderId="248" xfId="25" applyFont="1" applyFill="1"/>
    <xf numFmtId="0" fontId="48" fillId="2" borderId="248" xfId="29" applyFont="1" applyFill="1" applyBorder="1" applyAlignment="1">
      <alignment horizontal="center"/>
    </xf>
    <xf numFmtId="0" fontId="49" fillId="2" borderId="248" xfId="25" applyFont="1" applyFill="1"/>
    <xf numFmtId="0" fontId="79" fillId="2" borderId="248" xfId="29" applyFont="1" applyFill="1" applyBorder="1" applyAlignment="1">
      <alignment horizontal="center"/>
    </xf>
    <xf numFmtId="0" fontId="50" fillId="2" borderId="248" xfId="25" applyFont="1" applyFill="1"/>
    <xf numFmtId="0" fontId="80" fillId="2" borderId="248" xfId="29" applyFont="1" applyFill="1" applyBorder="1" applyAlignment="1">
      <alignment horizontal="center"/>
    </xf>
    <xf numFmtId="0" fontId="51" fillId="2" borderId="248" xfId="25" applyFont="1" applyFill="1"/>
    <xf numFmtId="0" fontId="81" fillId="2" borderId="248" xfId="29" applyFont="1" applyFill="1" applyBorder="1" applyAlignment="1">
      <alignment horizontal="center"/>
    </xf>
    <xf numFmtId="0" fontId="52" fillId="2" borderId="248" xfId="29" applyFont="1" applyFill="1" applyBorder="1" applyAlignment="1">
      <alignment horizontal="center"/>
    </xf>
    <xf numFmtId="0" fontId="53" fillId="2" borderId="248" xfId="31" applyFill="1">
      <alignment horizontal="center" vertical="center"/>
    </xf>
    <xf numFmtId="0" fontId="54" fillId="30" borderId="248" xfId="31" applyFont="1" applyFill="1">
      <alignment horizontal="center" vertical="center"/>
    </xf>
    <xf numFmtId="0" fontId="2" fillId="2" borderId="248" xfId="25" applyFont="1" applyFill="1"/>
    <xf numFmtId="0" fontId="24" fillId="2" borderId="248" xfId="25" applyFont="1" applyFill="1" applyAlignment="1">
      <alignment horizontal="left" indent="1"/>
    </xf>
    <xf numFmtId="0" fontId="23" fillId="2" borderId="248" xfId="29" applyFont="1" applyFill="1" applyAlignment="1">
      <alignment horizontal="left" indent="1"/>
    </xf>
    <xf numFmtId="0" fontId="25" fillId="2" borderId="248" xfId="25" applyFont="1" applyFill="1" applyAlignment="1">
      <alignment horizontal="left" indent="1"/>
    </xf>
    <xf numFmtId="0" fontId="23" fillId="2" borderId="248" xfId="29" applyFont="1" applyFill="1" applyAlignment="1">
      <alignment horizontal="left" indent="2"/>
    </xf>
    <xf numFmtId="0" fontId="33" fillId="0" borderId="248" xfId="26" applyFont="1"/>
    <xf numFmtId="0" fontId="43" fillId="2" borderId="248" xfId="25" applyFont="1" applyFill="1" applyAlignment="1">
      <alignment horizontal="center" wrapText="1"/>
    </xf>
    <xf numFmtId="0" fontId="11" fillId="2" borderId="248" xfId="25" applyFont="1" applyFill="1" applyAlignment="1">
      <alignment wrapText="1"/>
    </xf>
    <xf numFmtId="0" fontId="56" fillId="10" borderId="248" xfId="32" applyFont="1" applyFill="1" applyAlignment="1">
      <alignment horizontal="center" vertical="center"/>
    </xf>
    <xf numFmtId="0" fontId="11" fillId="2" borderId="248" xfId="32" applyFont="1" applyFill="1"/>
    <xf numFmtId="0" fontId="56" fillId="2" borderId="248" xfId="32" applyFont="1" applyFill="1" applyAlignment="1">
      <alignment horizontal="center" vertical="center"/>
    </xf>
    <xf numFmtId="0" fontId="74" fillId="2" borderId="248" xfId="32" applyFont="1" applyFill="1"/>
    <xf numFmtId="0" fontId="26" fillId="2" borderId="248" xfId="32" applyFont="1" applyFill="1"/>
    <xf numFmtId="0" fontId="75" fillId="2" borderId="248" xfId="32" applyFont="1" applyFill="1"/>
    <xf numFmtId="0" fontId="60" fillId="2" borderId="248" xfId="32" applyFont="1" applyFill="1"/>
    <xf numFmtId="0" fontId="11" fillId="2" borderId="248" xfId="32" applyFont="1" applyFill="1" applyAlignment="1">
      <alignment vertical="center" wrapText="1"/>
    </xf>
    <xf numFmtId="0" fontId="5" fillId="2" borderId="248" xfId="32" applyFont="1" applyFill="1" applyAlignment="1">
      <alignment vertical="center" wrapText="1"/>
    </xf>
    <xf numFmtId="0" fontId="11" fillId="0" borderId="248" xfId="32" applyFont="1"/>
    <xf numFmtId="0" fontId="7" fillId="2" borderId="248" xfId="32" applyFont="1" applyFill="1"/>
    <xf numFmtId="0" fontId="3" fillId="2" borderId="248" xfId="32" applyFont="1" applyFill="1"/>
    <xf numFmtId="0" fontId="14" fillId="0" borderId="70" xfId="32" applyFont="1" applyBorder="1" applyAlignment="1">
      <alignment horizontal="center" vertical="center" wrapText="1"/>
    </xf>
    <xf numFmtId="0" fontId="59"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9" fillId="28" borderId="56" xfId="32" applyFont="1" applyFill="1" applyBorder="1" applyAlignment="1">
      <alignment horizontal="center" vertical="center"/>
    </xf>
    <xf numFmtId="0" fontId="59"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9" fillId="13" borderId="14" xfId="32" applyFont="1" applyFill="1" applyBorder="1" applyAlignment="1">
      <alignment horizontal="center" vertical="center"/>
    </xf>
    <xf numFmtId="0" fontId="59"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8"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8" xfId="32" applyFont="1" applyFill="1"/>
    <xf numFmtId="0" fontId="16" fillId="2" borderId="72" xfId="32" applyFont="1" applyFill="1" applyBorder="1"/>
    <xf numFmtId="165" fontId="3" fillId="2" borderId="248"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8" xfId="26" applyFont="1" applyFill="1" applyAlignment="1">
      <alignment horizontal="left"/>
    </xf>
    <xf numFmtId="0" fontId="16" fillId="2" borderId="248" xfId="32" applyFont="1" applyFill="1" applyAlignment="1">
      <alignment horizontal="left" vertical="center" wrapText="1"/>
    </xf>
    <xf numFmtId="0" fontId="95" fillId="27" borderId="248" xfId="33" applyFont="1" applyFill="1" applyAlignment="1">
      <alignment horizontal="left" vertical="center" wrapText="1"/>
    </xf>
    <xf numFmtId="0" fontId="95" fillId="28" borderId="91" xfId="33" applyFont="1" applyFill="1" applyBorder="1" applyAlignment="1">
      <alignment horizontal="left" vertical="center" wrapText="1"/>
    </xf>
    <xf numFmtId="0" fontId="95" fillId="28" borderId="248" xfId="33" applyFont="1" applyFill="1" applyAlignment="1">
      <alignment horizontal="left" vertical="center" wrapText="1"/>
    </xf>
    <xf numFmtId="0" fontId="95" fillId="13" borderId="248" xfId="33" applyFont="1" applyFill="1" applyAlignment="1">
      <alignment horizontal="left" vertical="center" wrapText="1"/>
    </xf>
    <xf numFmtId="0" fontId="16" fillId="34" borderId="248" xfId="33" applyFont="1" applyFill="1" applyAlignment="1">
      <alignment horizontal="left" vertical="center" wrapText="1"/>
    </xf>
    <xf numFmtId="0" fontId="16" fillId="29" borderId="248" xfId="33" applyFont="1" applyFill="1" applyAlignment="1">
      <alignment horizontal="left" vertical="center" wrapText="1"/>
    </xf>
    <xf numFmtId="0" fontId="16" fillId="35" borderId="248" xfId="33" applyFont="1" applyFill="1" applyAlignment="1">
      <alignment horizontal="left" vertical="center" wrapText="1"/>
    </xf>
    <xf numFmtId="0" fontId="27" fillId="2" borderId="248" xfId="26" applyFont="1" applyFill="1"/>
    <xf numFmtId="0" fontId="19" fillId="8" borderId="248" xfId="26" applyFill="1"/>
    <xf numFmtId="0" fontId="1" fillId="2" borderId="248" xfId="26" applyFont="1" applyFill="1"/>
    <xf numFmtId="0" fontId="19" fillId="9" borderId="248" xfId="26" applyFill="1"/>
    <xf numFmtId="0" fontId="19" fillId="7" borderId="248" xfId="26" applyFill="1"/>
    <xf numFmtId="0" fontId="28" fillId="2" borderId="248" xfId="34" applyFont="1" applyFill="1"/>
    <xf numFmtId="0" fontId="3" fillId="2" borderId="248" xfId="34" applyFont="1" applyFill="1"/>
    <xf numFmtId="0" fontId="29" fillId="2" borderId="248" xfId="34" applyFont="1" applyFill="1"/>
    <xf numFmtId="0" fontId="74" fillId="2" borderId="248" xfId="34" applyFont="1" applyFill="1"/>
    <xf numFmtId="0" fontId="36" fillId="2" borderId="248" xfId="34" applyFont="1" applyFill="1"/>
    <xf numFmtId="0" fontId="18" fillId="2" borderId="248" xfId="34" applyFont="1" applyFill="1"/>
    <xf numFmtId="0" fontId="75" fillId="2" borderId="248" xfId="34" applyFont="1" applyFill="1"/>
    <xf numFmtId="0" fontId="35" fillId="2" borderId="248" xfId="34" applyFont="1" applyFill="1"/>
    <xf numFmtId="0" fontId="60" fillId="2" borderId="248" xfId="34" applyFont="1" applyFill="1"/>
    <xf numFmtId="0" fontId="19" fillId="2" borderId="248" xfId="26" applyFill="1" applyAlignment="1">
      <alignment wrapText="1"/>
    </xf>
    <xf numFmtId="0" fontId="30" fillId="2" borderId="248" xfId="34" applyFont="1" applyFill="1"/>
    <xf numFmtId="0" fontId="15" fillId="2" borderId="248" xfId="34" applyFill="1"/>
    <xf numFmtId="0" fontId="12" fillId="2" borderId="248" xfId="34" applyFont="1" applyFill="1"/>
    <xf numFmtId="0" fontId="3" fillId="2" borderId="248" xfId="34" applyFont="1" applyFill="1" applyAlignment="1">
      <alignment wrapText="1"/>
    </xf>
    <xf numFmtId="0" fontId="4" fillId="2" borderId="248"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8" xfId="33" applyFont="1" applyFill="1" applyAlignment="1">
      <alignment horizontal="left"/>
    </xf>
    <xf numFmtId="0" fontId="3" fillId="2" borderId="248" xfId="34" applyFont="1" applyFill="1" applyAlignment="1">
      <alignment horizontal="center"/>
    </xf>
    <xf numFmtId="1" fontId="3" fillId="8" borderId="248" xfId="34" applyNumberFormat="1" applyFont="1" applyFill="1" applyAlignment="1">
      <alignment horizontal="center"/>
    </xf>
    <xf numFmtId="1" fontId="3" fillId="9" borderId="248" xfId="34" applyNumberFormat="1" applyFont="1" applyFill="1" applyAlignment="1">
      <alignment horizontal="center"/>
    </xf>
    <xf numFmtId="1" fontId="3" fillId="7" borderId="248" xfId="34" applyNumberFormat="1" applyFont="1" applyFill="1" applyAlignment="1">
      <alignment horizontal="center"/>
    </xf>
    <xf numFmtId="0" fontId="4" fillId="2" borderId="248" xfId="25" applyFont="1" applyFill="1" applyAlignment="1">
      <alignment horizontal="left" vertical="center" wrapText="1"/>
    </xf>
    <xf numFmtId="0" fontId="255" fillId="2" borderId="248" xfId="25" applyFont="1" applyFill="1" applyAlignment="1">
      <alignment horizontal="left" vertical="center"/>
    </xf>
    <xf numFmtId="0" fontId="55" fillId="27" borderId="38" xfId="25" applyFont="1" applyFill="1" applyBorder="1" applyAlignment="1">
      <alignment horizontal="center" vertical="center"/>
    </xf>
    <xf numFmtId="0" fontId="55" fillId="27" borderId="248" xfId="25" applyFont="1" applyFill="1" applyAlignment="1">
      <alignment horizontal="center" vertical="center"/>
    </xf>
    <xf numFmtId="0" fontId="55" fillId="27" borderId="39" xfId="25" applyFont="1" applyFill="1" applyBorder="1" applyAlignment="1">
      <alignment horizontal="center" vertical="center"/>
    </xf>
    <xf numFmtId="0" fontId="55" fillId="28" borderId="248" xfId="25" applyFont="1" applyFill="1" applyAlignment="1">
      <alignment horizontal="center" vertical="center"/>
    </xf>
    <xf numFmtId="0" fontId="55" fillId="13" borderId="38" xfId="25" applyFont="1" applyFill="1" applyBorder="1" applyAlignment="1">
      <alignment horizontal="center" vertical="center"/>
    </xf>
    <xf numFmtId="0" fontId="55" fillId="13" borderId="248" xfId="25" applyFont="1" applyFill="1" applyAlignment="1">
      <alignment horizontal="center" vertical="center"/>
    </xf>
    <xf numFmtId="0" fontId="55" fillId="13" borderId="39" xfId="25" applyFont="1" applyFill="1" applyBorder="1" applyAlignment="1">
      <alignment horizontal="center" vertical="center"/>
    </xf>
    <xf numFmtId="0" fontId="19" fillId="0" borderId="248" xfId="33"/>
    <xf numFmtId="0" fontId="3" fillId="194" borderId="38" xfId="25" applyFont="1" applyFill="1" applyBorder="1" applyAlignment="1">
      <alignment horizontal="center"/>
    </xf>
    <xf numFmtId="0" fontId="3" fillId="3" borderId="248" xfId="25" applyFont="1" applyFill="1" applyAlignment="1">
      <alignment horizontal="center"/>
    </xf>
    <xf numFmtId="0" fontId="10" fillId="27" borderId="255" xfId="25" applyFont="1" applyFill="1" applyBorder="1" applyAlignment="1">
      <alignment vertical="center" textRotation="90" wrapText="1"/>
    </xf>
    <xf numFmtId="0" fontId="3" fillId="14" borderId="248" xfId="25" applyFont="1" applyFill="1" applyAlignment="1">
      <alignment horizontal="center"/>
    </xf>
    <xf numFmtId="0" fontId="3" fillId="29" borderId="39" xfId="25" applyFont="1" applyFill="1" applyBorder="1" applyAlignment="1">
      <alignment horizontal="center"/>
    </xf>
    <xf numFmtId="0" fontId="3" fillId="194" borderId="248" xfId="25" applyFont="1" applyFill="1" applyAlignment="1">
      <alignment horizontal="center"/>
    </xf>
    <xf numFmtId="0" fontId="10" fillId="28" borderId="255" xfId="25" applyFont="1" applyFill="1" applyBorder="1" applyAlignment="1">
      <alignment vertical="center" textRotation="90" wrapText="1"/>
    </xf>
    <xf numFmtId="0" fontId="3" fillId="29" borderId="248" xfId="25" applyFont="1" applyFill="1" applyAlignment="1">
      <alignment horizontal="center"/>
    </xf>
    <xf numFmtId="0" fontId="10" fillId="13" borderId="255"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8"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6"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6" xfId="25" applyFont="1" applyFill="1" applyBorder="1" applyAlignment="1">
      <alignment horizontal="center" textRotation="90" wrapText="1"/>
    </xf>
    <xf numFmtId="0" fontId="10" fillId="13" borderId="256" xfId="25" applyFont="1" applyFill="1" applyBorder="1" applyAlignment="1">
      <alignment horizontal="center" textRotation="90" wrapText="1"/>
    </xf>
    <xf numFmtId="0" fontId="3" fillId="2" borderId="248" xfId="25" applyFont="1" applyFill="1" applyAlignment="1">
      <alignment horizontal="left"/>
    </xf>
    <xf numFmtId="0" fontId="3" fillId="2" borderId="248" xfId="25" applyFont="1" applyFill="1" applyAlignment="1">
      <alignment horizontal="center"/>
    </xf>
    <xf numFmtId="0" fontId="3" fillId="2" borderId="55" xfId="25" applyFont="1" applyFill="1" applyBorder="1" applyAlignment="1">
      <alignment horizontal="left"/>
    </xf>
    <xf numFmtId="1" fontId="3" fillId="2" borderId="248" xfId="25" applyNumberFormat="1" applyFont="1" applyFill="1"/>
    <xf numFmtId="164" fontId="3" fillId="194" borderId="38" xfId="25" applyNumberFormat="1" applyFont="1" applyFill="1" applyBorder="1" applyAlignment="1">
      <alignment horizontal="center"/>
    </xf>
    <xf numFmtId="164" fontId="3" fillId="3" borderId="248" xfId="25" applyNumberFormat="1" applyFont="1" applyFill="1" applyAlignment="1">
      <alignment horizontal="center"/>
    </xf>
    <xf numFmtId="164" fontId="8" fillId="27" borderId="255" xfId="25" applyNumberFormat="1" applyFont="1" applyFill="1" applyBorder="1" applyAlignment="1">
      <alignment horizontal="center" wrapText="1"/>
    </xf>
    <xf numFmtId="164" fontId="3" fillId="14" borderId="248"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8" xfId="25" applyNumberFormat="1" applyFont="1" applyFill="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164" fontId="3" fillId="3" borderId="257" xfId="25" applyNumberFormat="1" applyFont="1" applyFill="1" applyBorder="1" applyAlignment="1">
      <alignment horizontal="center"/>
    </xf>
    <xf numFmtId="164" fontId="8" fillId="27" borderId="248" xfId="25" applyNumberFormat="1" applyFont="1" applyFill="1" applyAlignment="1">
      <alignment horizontal="center" wrapText="1"/>
    </xf>
    <xf numFmtId="164" fontId="8" fillId="28" borderId="248" xfId="25" applyNumberFormat="1" applyFont="1" applyFill="1" applyAlignment="1">
      <alignment horizontal="center" wrapText="1"/>
    </xf>
    <xf numFmtId="164" fontId="8" fillId="13" borderId="248"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6"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6" xfId="25" applyNumberFormat="1" applyFont="1" applyFill="1" applyBorder="1" applyAlignment="1">
      <alignment horizontal="center" wrapText="1"/>
    </xf>
    <xf numFmtId="164" fontId="8" fillId="13" borderId="256" xfId="25" applyNumberFormat="1" applyFont="1" applyFill="1" applyBorder="1" applyAlignment="1">
      <alignment horizontal="center" wrapText="1"/>
    </xf>
    <xf numFmtId="0" fontId="19" fillId="0" borderId="248" xfId="33" applyAlignment="1">
      <alignment horizontal="left"/>
    </xf>
    <xf numFmtId="0" fontId="19" fillId="0" borderId="248" xfId="33" applyAlignment="1">
      <alignment horizontal="center"/>
    </xf>
    <xf numFmtId="0" fontId="19" fillId="0" borderId="248" xfId="33" applyAlignment="1">
      <alignment horizontal="right"/>
    </xf>
    <xf numFmtId="0" fontId="7" fillId="0" borderId="248" xfId="33" applyFont="1"/>
    <xf numFmtId="0" fontId="33" fillId="0" borderId="248"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8" xfId="26" applyFont="1"/>
    <xf numFmtId="0" fontId="10" fillId="27" borderId="45" xfId="34" applyFont="1" applyFill="1" applyBorder="1" applyAlignment="1">
      <alignment horizontal="center" textRotation="90"/>
    </xf>
    <xf numFmtId="1" fontId="3" fillId="7" borderId="248" xfId="34" applyNumberFormat="1" applyFont="1" applyFill="1" applyAlignment="1">
      <alignment horizontal="center" wrapText="1"/>
    </xf>
    <xf numFmtId="0" fontId="19" fillId="7" borderId="248" xfId="26" applyFill="1" applyAlignment="1">
      <alignment wrapText="1"/>
    </xf>
    <xf numFmtId="0" fontId="24" fillId="4" borderId="247" xfId="8" applyFont="1" applyFill="1" applyBorder="1" applyAlignment="1">
      <alignment horizontal="center" vertical="center" wrapText="1"/>
    </xf>
    <xf numFmtId="0" fontId="19" fillId="4" borderId="247" xfId="8" applyFill="1" applyBorder="1" applyAlignment="1">
      <alignment vertical="center"/>
    </xf>
    <xf numFmtId="0" fontId="40" fillId="4" borderId="247" xfId="8" applyFont="1" applyFill="1" applyBorder="1" applyAlignment="1">
      <alignment horizontal="center" vertical="center" wrapText="1"/>
    </xf>
    <xf numFmtId="0" fontId="4" fillId="0" borderId="248" xfId="34" applyFont="1" applyAlignment="1">
      <alignment horizontal="left" vertical="top" wrapText="1"/>
    </xf>
    <xf numFmtId="0" fontId="15" fillId="0" borderId="248" xfId="34"/>
    <xf numFmtId="0" fontId="4" fillId="0" borderId="248" xfId="34" applyFont="1"/>
    <xf numFmtId="0" fontId="3" fillId="0" borderId="248"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3" fillId="0" borderId="248" xfId="34" applyFont="1"/>
    <xf numFmtId="0" fontId="84" fillId="0" borderId="248" xfId="34" applyFont="1" applyAlignment="1">
      <alignment vertical="top" wrapText="1"/>
    </xf>
    <xf numFmtId="0" fontId="85" fillId="0" borderId="248" xfId="34" applyFont="1"/>
    <xf numFmtId="0" fontId="86" fillId="0" borderId="248" xfId="35" applyFont="1" applyAlignment="1">
      <alignment vertical="top"/>
    </xf>
    <xf numFmtId="0" fontId="6" fillId="0" borderId="248" xfId="34" applyFont="1"/>
    <xf numFmtId="0" fontId="4" fillId="0" borderId="248" xfId="34" applyFont="1" applyAlignment="1">
      <alignment vertical="top"/>
    </xf>
    <xf numFmtId="0" fontId="3" fillId="0" borderId="248" xfId="34" applyFont="1" applyAlignment="1">
      <alignment horizontal="left" vertical="top" wrapText="1"/>
    </xf>
    <xf numFmtId="0" fontId="88" fillId="0" borderId="248" xfId="35" applyFont="1" applyAlignment="1">
      <alignment vertical="center"/>
    </xf>
    <xf numFmtId="0" fontId="90" fillId="0" borderId="248" xfId="35" applyFont="1" applyAlignment="1">
      <alignment vertical="center"/>
    </xf>
    <xf numFmtId="0" fontId="92" fillId="0" borderId="248" xfId="35" applyFont="1" applyAlignment="1">
      <alignment vertical="center"/>
    </xf>
    <xf numFmtId="0" fontId="76" fillId="27" borderId="13" xfId="0" applyFont="1" applyFill="1" applyBorder="1" applyAlignment="1">
      <alignment vertical="center" wrapText="1"/>
    </xf>
    <xf numFmtId="0" fontId="76" fillId="28" borderId="13" xfId="0" applyFont="1" applyFill="1" applyBorder="1" applyAlignment="1">
      <alignment vertical="center" wrapText="1"/>
    </xf>
    <xf numFmtId="0" fontId="76"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4" fillId="2" borderId="87" xfId="0" applyFont="1" applyFill="1" applyBorder="1" applyAlignment="1">
      <alignment horizontal="left" vertical="center" wrapText="1"/>
    </xf>
    <xf numFmtId="164" fontId="3" fillId="2" borderId="87" xfId="0" applyNumberFormat="1" applyFont="1" applyFill="1" applyBorder="1" applyAlignment="1">
      <alignment horizontal="center" vertical="center" wrapText="1"/>
    </xf>
    <xf numFmtId="0" fontId="4" fillId="2" borderId="90" xfId="0" applyFont="1" applyFill="1" applyBorder="1" applyAlignment="1">
      <alignment horizontal="left"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164" fontId="57" fillId="0" borderId="87" xfId="0" applyNumberFormat="1" applyFont="1" applyBorder="1" applyAlignment="1">
      <alignment horizontal="left" vertical="center" wrapText="1"/>
    </xf>
    <xf numFmtId="164" fontId="3" fillId="2" borderId="87" xfId="0" applyNumberFormat="1" applyFont="1" applyFill="1" applyBorder="1" applyAlignment="1">
      <alignment horizontal="left" vertical="center" wrapText="1"/>
    </xf>
    <xf numFmtId="164" fontId="3" fillId="2" borderId="23" xfId="0" applyNumberFormat="1" applyFont="1" applyFill="1" applyBorder="1" applyAlignment="1">
      <alignment horizontal="left" vertical="center" wrapText="1"/>
    </xf>
    <xf numFmtId="164" fontId="57" fillId="0" borderId="90" xfId="0" applyNumberFormat="1" applyFont="1" applyBorder="1" applyAlignment="1">
      <alignment horizontal="lef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88" fillId="0" borderId="248" xfId="19" applyFont="1" applyBorder="1" applyAlignment="1">
      <alignment vertical="center"/>
    </xf>
    <xf numFmtId="0" fontId="88" fillId="0" borderId="248" xfId="19" applyFont="1" applyBorder="1" applyAlignment="1">
      <alignment vertical="center" wrapText="1"/>
    </xf>
    <xf numFmtId="0" fontId="90" fillId="0" borderId="248" xfId="19" applyFont="1" applyBorder="1" applyAlignment="1">
      <alignment vertical="center"/>
    </xf>
    <xf numFmtId="0" fontId="90" fillId="0" borderId="248" xfId="19" applyFont="1" applyBorder="1" applyAlignment="1">
      <alignment vertical="center" wrapText="1"/>
    </xf>
    <xf numFmtId="0" fontId="92" fillId="0" borderId="248" xfId="19" applyFont="1" applyBorder="1" applyAlignment="1">
      <alignment vertical="center"/>
    </xf>
    <xf numFmtId="0" fontId="92" fillId="0" borderId="248" xfId="19" applyFont="1" applyBorder="1" applyAlignment="1">
      <alignment vertical="center" wrapText="1"/>
    </xf>
    <xf numFmtId="0" fontId="39" fillId="0" borderId="0" xfId="8" applyFont="1" applyAlignment="1">
      <alignment horizontal="left"/>
    </xf>
    <xf numFmtId="0" fontId="94" fillId="0" borderId="248"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23027718-BA2F-4EE1-BBEC-6E4994DC8129}"/>
    <cellStyle name="Hyperlink" xfId="19" builtinId="8"/>
    <cellStyle name="Hyperlink 2" xfId="6" xr:uid="{00000000-0005-0000-0000-000003000000}"/>
    <cellStyle name="Hyperlink 2 2" xfId="16" xr:uid="{00000000-0005-0000-0000-000004000000}"/>
    <cellStyle name="Hyperlink 2 2 2" xfId="29" xr:uid="{B7521DBA-5E8A-4C9D-856B-0FEA2C32AE7F}"/>
    <cellStyle name="Hyperlink 3" xfId="17" xr:uid="{00000000-0005-0000-0000-000005000000}"/>
    <cellStyle name="Hyperlink 3 2" xfId="30" xr:uid="{841E389F-A70C-4B23-92DC-665C9D33C61A}"/>
    <cellStyle name="Hyperlink 4" xfId="35" xr:uid="{46A6CE74-BEFB-4129-AAA4-9D27D36525DE}"/>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ACBBAE58-9CE3-4998-9F7B-0BA2246FD7C8}"/>
    <cellStyle name="Normal 2 2 3" xfId="34" xr:uid="{F1AC8638-FB3D-4A7F-998D-31879FA27251}"/>
    <cellStyle name="Normal 2 3" xfId="9" xr:uid="{00000000-0005-0000-0000-00000B000000}"/>
    <cellStyle name="Normal 2 3 2" xfId="12" xr:uid="{00000000-0005-0000-0000-00000C000000}"/>
    <cellStyle name="Normal 2 3 2 2" xfId="22" xr:uid="{00000000-0005-0000-0000-00000D000000}"/>
    <cellStyle name="Normal 2 3 2 2 2" xfId="33" xr:uid="{A2CB2A67-1176-4B93-AB8A-0861AA965E78}"/>
    <cellStyle name="Normal 2 3 3" xfId="20" xr:uid="{00000000-0005-0000-0000-00000E000000}"/>
    <cellStyle name="Normal 2 3 4" xfId="32" xr:uid="{90662747-A41B-4794-8D73-5C19693A5C64}"/>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3C47B92A-449F-476B-BFD3-C64C16BAB882}"/>
    <cellStyle name="Normal 4 3" xfId="21" xr:uid="{00000000-0005-0000-0000-000013000000}"/>
    <cellStyle name="Normal 5" xfId="23" xr:uid="{EDB6747B-1418-40E7-B81B-A0DBC4B4A528}"/>
    <cellStyle name="Normal 6" xfId="1" xr:uid="{00000000-0005-0000-0000-000014000000}"/>
    <cellStyle name="Normal 6 2" xfId="11" xr:uid="{00000000-0005-0000-0000-000015000000}"/>
    <cellStyle name="Normal 6 2 2" xfId="14" xr:uid="{00000000-0005-0000-0000-000016000000}"/>
    <cellStyle name="Normal 6 2 2 2" xfId="25" xr:uid="{37420647-03C4-44EB-88FE-B5E1F753A820}"/>
    <cellStyle name="Normal 6 2 3" xfId="24" xr:uid="{D9DE33C0-6B19-4229-84CD-C0CA8A2E5D73}"/>
    <cellStyle name="Normal 6 3" xfId="27" xr:uid="{31A20DB6-9219-4538-878A-834C60357AFC}"/>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Urbano*</c:v>
                </c:pt>
                <c:pt idx="2">
                  <c:v>Rural</c:v>
                </c:pt>
                <c:pt idx="3">
                  <c:v>Preprimaria*</c:v>
                </c:pt>
                <c:pt idx="4">
                  <c:v>Primaria*</c:v>
                </c:pt>
                <c:pt idx="5">
                  <c:v>Secundaria*</c:v>
                </c:pt>
              </c:strCache>
            </c:strRef>
          </c:cat>
          <c:val>
            <c:numRef>
              <c:f>Ladders!$Q$30:$V$30</c:f>
              <c:numCache>
                <c:formatCode>[=0.0000000001]"-";0;0</c:formatCode>
                <c:ptCount val="6"/>
                <c:pt idx="0">
                  <c:v>1E-10</c:v>
                </c:pt>
                <c:pt idx="1">
                  <c:v>1E-10</c:v>
                </c:pt>
                <c:pt idx="2">
                  <c:v>31.08805559</c:v>
                </c:pt>
                <c:pt idx="3">
                  <c:v>1E-10</c:v>
                </c:pt>
                <c:pt idx="4">
                  <c:v>1E-10</c:v>
                </c:pt>
                <c:pt idx="5">
                  <c:v>1E-10</c:v>
                </c:pt>
              </c:numCache>
            </c:numRef>
          </c:val>
          <c:extLst>
            <c:ext xmlns:c16="http://schemas.microsoft.com/office/drawing/2014/chart" uri="{C3380CC4-5D6E-409C-BE32-E72D297353CC}">
              <c16:uniqueId val="{00000000-33AA-40DE-9BE8-66C208FAE4BD}"/>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3AA-40DE-9BE8-66C208FAE4BD}"/>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3AA-40DE-9BE8-66C208FAE4BD}"/>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3AA-40DE-9BE8-66C208FAE4BD}"/>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3AA-40DE-9BE8-66C208FAE4BD}"/>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3AA-40DE-9BE8-66C208FAE4BD}"/>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3AA-40DE-9BE8-66C208FAE4BD}"/>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Urbano*</c:v>
                </c:pt>
                <c:pt idx="2">
                  <c:v>Rural</c:v>
                </c:pt>
                <c:pt idx="3">
                  <c:v>Preprimaria*</c:v>
                </c:pt>
                <c:pt idx="4">
                  <c:v>Primaria*</c:v>
                </c:pt>
                <c:pt idx="5">
                  <c:v>Secundaria*</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33AA-40DE-9BE8-66C208FAE4BD}"/>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Urbano*</c:v>
                </c:pt>
                <c:pt idx="2">
                  <c:v>Rural</c:v>
                </c:pt>
                <c:pt idx="3">
                  <c:v>Preprimaria*</c:v>
                </c:pt>
                <c:pt idx="4">
                  <c:v>Primaria*</c:v>
                </c:pt>
                <c:pt idx="5">
                  <c:v>Secundaria*</c:v>
                </c:pt>
              </c:strCache>
            </c:strRef>
          </c:cat>
          <c:val>
            <c:numRef>
              <c:f>Ladders!$Q$33:$V$33</c:f>
              <c:numCache>
                <c:formatCode>[=0.0000000001]"-";0;0</c:formatCode>
                <c:ptCount val="6"/>
                <c:pt idx="0">
                  <c:v>100</c:v>
                </c:pt>
                <c:pt idx="1">
                  <c:v>100</c:v>
                </c:pt>
                <c:pt idx="2">
                  <c:v>68.911944410000004</c:v>
                </c:pt>
                <c:pt idx="3">
                  <c:v>100</c:v>
                </c:pt>
                <c:pt idx="4">
                  <c:v>100</c:v>
                </c:pt>
                <c:pt idx="5">
                  <c:v>100</c:v>
                </c:pt>
              </c:numCache>
            </c:numRef>
          </c:val>
          <c:extLst>
            <c:ext xmlns:c16="http://schemas.microsoft.com/office/drawing/2014/chart" uri="{C3380CC4-5D6E-409C-BE32-E72D297353CC}">
              <c16:uniqueId val="{00000008-33AA-40DE-9BE8-66C208FAE4BD}"/>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Urbano*</c:v>
                </c:pt>
                <c:pt idx="2">
                  <c:v>Rural</c:v>
                </c:pt>
                <c:pt idx="3">
                  <c:v>Preprimaria*</c:v>
                </c:pt>
                <c:pt idx="4">
                  <c:v>Primaria*</c:v>
                </c:pt>
                <c:pt idx="5">
                  <c:v>Secundaria*</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33AA-40DE-9BE8-66C208FAE4BD}"/>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Proporción de escuelas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FA6F-4481-BCD2-F8C5716E4C29}"/>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Ladders!$C$30:$H$30</c:f>
              <c:numCache>
                <c:formatCode>[=0.0000000001]"-";0;0</c:formatCode>
                <c:ptCount val="6"/>
                <c:pt idx="0">
                  <c:v>53.03367677</c:v>
                </c:pt>
                <c:pt idx="1">
                  <c:v>1E-10</c:v>
                </c:pt>
                <c:pt idx="2">
                  <c:v>44.818109870000001</c:v>
                </c:pt>
                <c:pt idx="3">
                  <c:v>1E-10</c:v>
                </c:pt>
                <c:pt idx="4">
                  <c:v>1E-10</c:v>
                </c:pt>
                <c:pt idx="5">
                  <c:v>1E-10</c:v>
                </c:pt>
              </c:numCache>
            </c:numRef>
          </c:val>
          <c:extLst>
            <c:ext xmlns:c16="http://schemas.microsoft.com/office/drawing/2014/chart" uri="{C3380CC4-5D6E-409C-BE32-E72D297353CC}">
              <c16:uniqueId val="{00000002-FA6F-4481-BCD2-F8C5716E4C29}"/>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Ladders!$C$31:$H$31</c:f>
              <c:numCache>
                <c:formatCode>[=0.0000000001]"-";0;0</c:formatCode>
                <c:ptCount val="6"/>
                <c:pt idx="0">
                  <c:v>7.0732003700000003</c:v>
                </c:pt>
                <c:pt idx="1">
                  <c:v>1E-10</c:v>
                </c:pt>
                <c:pt idx="2">
                  <c:v>3.3899994210000002</c:v>
                </c:pt>
                <c:pt idx="3">
                  <c:v>1E-10</c:v>
                </c:pt>
                <c:pt idx="4">
                  <c:v>1E-10</c:v>
                </c:pt>
                <c:pt idx="5">
                  <c:v>1E-10</c:v>
                </c:pt>
              </c:numCache>
            </c:numRef>
          </c:val>
          <c:extLst>
            <c:ext xmlns:c16="http://schemas.microsoft.com/office/drawing/2014/chart" uri="{C3380CC4-5D6E-409C-BE32-E72D297353CC}">
              <c16:uniqueId val="{00000003-FA6F-4481-BCD2-F8C5716E4C29}"/>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Urbano*</c:v>
                </c:pt>
                <c:pt idx="2">
                  <c:v>Rural</c:v>
                </c:pt>
                <c:pt idx="3">
                  <c:v>Preprimaria*</c:v>
                </c:pt>
                <c:pt idx="4">
                  <c:v>Primaria*</c:v>
                </c:pt>
                <c:pt idx="5">
                  <c:v>Secundaria*</c:v>
                </c:pt>
              </c:strCache>
            </c:strRef>
          </c:cat>
          <c:val>
            <c:numRef>
              <c:f>Ladders!$C$33:$H$33</c:f>
              <c:numCache>
                <c:formatCode>[=0.0000000001]"-";0;0</c:formatCode>
                <c:ptCount val="6"/>
                <c:pt idx="0">
                  <c:v>0</c:v>
                </c:pt>
                <c:pt idx="1">
                  <c:v>97.158469949999997</c:v>
                </c:pt>
                <c:pt idx="2">
                  <c:v>0</c:v>
                </c:pt>
                <c:pt idx="3">
                  <c:v>100</c:v>
                </c:pt>
                <c:pt idx="4">
                  <c:v>67.159940280000001</c:v>
                </c:pt>
                <c:pt idx="5">
                  <c:v>100</c:v>
                </c:pt>
              </c:numCache>
            </c:numRef>
          </c:val>
          <c:extLst>
            <c:ext xmlns:c16="http://schemas.microsoft.com/office/drawing/2014/chart" uri="{C3380CC4-5D6E-409C-BE32-E72D297353CC}">
              <c16:uniqueId val="{00000004-FA6F-4481-BCD2-F8C5716E4C29}"/>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Urbano*</c:v>
                </c:pt>
                <c:pt idx="2">
                  <c:v>Rural</c:v>
                </c:pt>
                <c:pt idx="3">
                  <c:v>Preprimaria*</c:v>
                </c:pt>
                <c:pt idx="4">
                  <c:v>Primaria*</c:v>
                </c:pt>
                <c:pt idx="5">
                  <c:v>Secundaria*</c:v>
                </c:pt>
              </c:strCache>
            </c:strRef>
          </c:cat>
          <c:val>
            <c:numRef>
              <c:f>Ladders!$C$32:$H$32</c:f>
              <c:numCache>
                <c:formatCode>[=0.0000000001]"-";0;0</c:formatCode>
                <c:ptCount val="6"/>
                <c:pt idx="0">
                  <c:v>39.893122859999998</c:v>
                </c:pt>
                <c:pt idx="1">
                  <c:v>2.8415300550000002</c:v>
                </c:pt>
                <c:pt idx="2">
                  <c:v>51.791890709999997</c:v>
                </c:pt>
                <c:pt idx="3">
                  <c:v>1E-10</c:v>
                </c:pt>
                <c:pt idx="4">
                  <c:v>32.840059719999999</c:v>
                </c:pt>
                <c:pt idx="5">
                  <c:v>1E-10</c:v>
                </c:pt>
              </c:numCache>
            </c:numRef>
          </c:val>
          <c:extLst>
            <c:ext xmlns:c16="http://schemas.microsoft.com/office/drawing/2014/chart" uri="{C3380CC4-5D6E-409C-BE32-E72D297353CC}">
              <c16:uniqueId val="{00000005-FA6F-4481-BCD2-F8C5716E4C29}"/>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Proporción de escuelas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Ladders!$J$30:$O$30</c:f>
              <c:numCache>
                <c:formatCode>[=0.0000000001]"-";0;0</c:formatCode>
                <c:ptCount val="6"/>
                <c:pt idx="0">
                  <c:v>28.538512919999999</c:v>
                </c:pt>
                <c:pt idx="1">
                  <c:v>1E-10</c:v>
                </c:pt>
                <c:pt idx="2">
                  <c:v>23.475627150000001</c:v>
                </c:pt>
                <c:pt idx="3">
                  <c:v>1E-10</c:v>
                </c:pt>
                <c:pt idx="4">
                  <c:v>1E-10</c:v>
                </c:pt>
                <c:pt idx="5">
                  <c:v>1E-10</c:v>
                </c:pt>
              </c:numCache>
            </c:numRef>
          </c:val>
          <c:extLst>
            <c:ext xmlns:c16="http://schemas.microsoft.com/office/drawing/2014/chart" uri="{C3380CC4-5D6E-409C-BE32-E72D297353CC}">
              <c16:uniqueId val="{00000000-1ACC-408C-83F5-70FF88B84F3C}"/>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Ladders!$J$31:$O$31</c:f>
              <c:numCache>
                <c:formatCode>[=0.0000000001]"-";0;0</c:formatCode>
                <c:ptCount val="6"/>
                <c:pt idx="0">
                  <c:v>1E-10</c:v>
                </c:pt>
                <c:pt idx="1">
                  <c:v>1E-10</c:v>
                </c:pt>
                <c:pt idx="2">
                  <c:v>45.362004519999999</c:v>
                </c:pt>
                <c:pt idx="3">
                  <c:v>1E-10</c:v>
                </c:pt>
                <c:pt idx="4">
                  <c:v>1E-10</c:v>
                </c:pt>
                <c:pt idx="5">
                  <c:v>1E-10</c:v>
                </c:pt>
              </c:numCache>
            </c:numRef>
          </c:val>
          <c:extLst>
            <c:ext xmlns:c16="http://schemas.microsoft.com/office/drawing/2014/chart" uri="{C3380CC4-5D6E-409C-BE32-E72D297353CC}">
              <c16:uniqueId val="{00000001-1ACC-408C-83F5-70FF88B84F3C}"/>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Urbano*</c:v>
                </c:pt>
                <c:pt idx="2">
                  <c:v>Rural</c:v>
                </c:pt>
                <c:pt idx="3">
                  <c:v>Preprimaria*</c:v>
                </c:pt>
                <c:pt idx="4">
                  <c:v>Primaria*</c:v>
                </c:pt>
                <c:pt idx="5">
                  <c:v>Secundaria*</c:v>
                </c:pt>
              </c:strCache>
            </c:strRef>
          </c:cat>
          <c:val>
            <c:numRef>
              <c:f>Ladders!$J$33:$O$33</c:f>
              <c:numCache>
                <c:formatCode>[=0.0000000001]"-";0;0</c:formatCode>
                <c:ptCount val="6"/>
                <c:pt idx="0">
                  <c:v>71.461487079999998</c:v>
                </c:pt>
                <c:pt idx="1">
                  <c:v>100</c:v>
                </c:pt>
                <c:pt idx="2">
                  <c:v>0</c:v>
                </c:pt>
                <c:pt idx="3">
                  <c:v>100</c:v>
                </c:pt>
                <c:pt idx="4">
                  <c:v>100</c:v>
                </c:pt>
                <c:pt idx="5">
                  <c:v>100</c:v>
                </c:pt>
              </c:numCache>
            </c:numRef>
          </c:val>
          <c:extLst>
            <c:ext xmlns:c16="http://schemas.microsoft.com/office/drawing/2014/chart" uri="{C3380CC4-5D6E-409C-BE32-E72D297353CC}">
              <c16:uniqueId val="{00000002-1ACC-408C-83F5-70FF88B84F3C}"/>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Urbano*</c:v>
                </c:pt>
                <c:pt idx="2">
                  <c:v>Rural</c:v>
                </c:pt>
                <c:pt idx="3">
                  <c:v>Preprimaria*</c:v>
                </c:pt>
                <c:pt idx="4">
                  <c:v>Primaria*</c:v>
                </c:pt>
                <c:pt idx="5">
                  <c:v>Secundaria*</c:v>
                </c:pt>
              </c:strCache>
            </c:strRef>
          </c:cat>
          <c:val>
            <c:numRef>
              <c:f>Ladders!$J$32:$O$32</c:f>
              <c:numCache>
                <c:formatCode>[=0.0000000001]"-";0;0</c:formatCode>
                <c:ptCount val="6"/>
                <c:pt idx="0">
                  <c:v>1E-10</c:v>
                </c:pt>
                <c:pt idx="1">
                  <c:v>1E-10</c:v>
                </c:pt>
                <c:pt idx="2">
                  <c:v>31.16236833</c:v>
                </c:pt>
                <c:pt idx="3">
                  <c:v>1E-10</c:v>
                </c:pt>
                <c:pt idx="4">
                  <c:v>1E-10</c:v>
                </c:pt>
                <c:pt idx="5">
                  <c:v>1E-10</c:v>
                </c:pt>
              </c:numCache>
            </c:numRef>
          </c:val>
          <c:extLst>
            <c:ext xmlns:c16="http://schemas.microsoft.com/office/drawing/2014/chart" uri="{C3380CC4-5D6E-409C-BE32-E72D297353CC}">
              <c16:uniqueId val="{00000003-1ACC-408C-83F5-70FF88B84F3C}"/>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Proporción de escuelas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Agua: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99.6</c:v>
                </c:pt>
                <c:pt idx="17">
                  <c:v>97.6</c:v>
                </c:pt>
                <c:pt idx="18">
                  <c:v>95.5</c:v>
                </c:pt>
                <c:pt idx="19">
                  <c:v>93.5</c:v>
                </c:pt>
                <c:pt idx="20">
                  <c:v>91.5</c:v>
                </c:pt>
                <c:pt idx="21">
                  <c:v>89.4</c:v>
                </c:pt>
                <c:pt idx="22">
                  <c:v>87.4</c:v>
                </c:pt>
                <c:pt idx="23">
                  <c:v>85.3</c:v>
                </c:pt>
                <c:pt idx="24">
                  <c:v>83.3</c:v>
                </c:pt>
                <c:pt idx="25">
                  <c:v>81.3</c:v>
                </c:pt>
              </c:numCache>
            </c:numRef>
          </c:yVal>
          <c:smooth val="0"/>
          <c:extLst>
            <c:ext xmlns:c16="http://schemas.microsoft.com/office/drawing/2014/chart" uri="{C3380CC4-5D6E-409C-BE32-E72D297353CC}">
              <c16:uniqueId val="{00000000-3FCD-41A6-8AE3-5BE54717763C}"/>
            </c:ext>
          </c:extLst>
        </c:ser>
        <c:ser>
          <c:idx val="5"/>
          <c:order val="1"/>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FCD-41A6-8AE3-5BE54717763C}"/>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FCD-41A6-8AE3-5BE54717763C}"/>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FCD-41A6-8AE3-5BE54717763C}"/>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FCD-41A6-8AE3-5BE54717763C}"/>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FCD-41A6-8AE3-5BE54717763C}"/>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FCD-41A6-8AE3-5BE54717763C}"/>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FCD-41A6-8AE3-5BE54717763C}"/>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FCD-41A6-8AE3-5BE54717763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FCD-41A6-8AE3-5BE54717763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FCD-41A6-8AE3-5BE54717763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FCD-41A6-8AE3-5BE54717763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FCD-41A6-8AE3-5BE54717763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FCD-41A6-8AE3-5BE5471776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FCD-41A6-8AE3-5BE5471776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FCD-41A6-8AE3-5BE5471776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FCD-41A6-8AE3-5BE54717763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FCD-41A6-8AE3-5BE5471776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FCD-41A6-8AE3-5BE5471776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FCD-41A6-8AE3-5BE5471776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FCD-41A6-8AE3-5BE5471776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FCD-41A6-8AE3-5BE5471776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FCD-41A6-8AE3-5BE5471776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FCD-41A6-8AE3-5BE5471776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FCD-41A6-8AE3-5BE5471776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FCD-41A6-8AE3-5BE5471776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FCD-41A6-8AE3-5BE5471776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FCD-41A6-8AE3-5BE5471776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FCD-41A6-8AE3-5BE5471776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FCD-41A6-8AE3-5BE5471776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FCD-41A6-8AE3-5BE5471776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FCD-41A6-8AE3-5BE5471776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FCD-41A6-8AE3-5BE5471776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FCD-41A6-8AE3-5BE5471776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FCD-41A6-8AE3-5BE5471776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FCD-41A6-8AE3-5BE5471776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FCD-41A6-8AE3-5BE5471776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FCD-41A6-8AE3-5BE5471776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FCD-41A6-8AE3-5BE5471776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FCD-41A6-8AE3-5BE5471776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FCD-41A6-8AE3-5BE5471776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FCD-41A6-8AE3-5BE5471776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FCD-41A6-8AE3-5BE5471776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FCD-41A6-8AE3-5BE5471776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FCD-41A6-8AE3-5BE5471776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FCD-41A6-8AE3-5BE5471776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FCD-41A6-8AE3-5BE5471776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FCD-41A6-8AE3-5BE5471776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FCD-41A6-8AE3-5BE5471776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FCD-41A6-8AE3-5BE5471776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FCD-41A6-8AE3-5BE5471776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FCD-41A6-8AE3-5BE5471776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FCD-41A6-8AE3-5BE5471776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FCD-41A6-8AE3-5BE5471776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FCD-41A6-8AE3-5BE5471776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FCD-41A6-8AE3-5BE5471776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FCD-41A6-8AE3-5BE5471776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FCD-41A6-8AE3-5BE5471776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FCD-41A6-8AE3-5BE5471776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FCD-41A6-8AE3-5BE5471776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FCD-41A6-8AE3-5BE5471776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FCD-41A6-8AE3-5BE5471776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FCD-41A6-8AE3-5BE5471776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FCD-41A6-8AE3-5BE5471776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FCD-41A6-8AE3-5BE5471776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FCD-41A6-8AE3-5BE5471776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FCD-41A6-8AE3-5BE5471776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FCD-41A6-8AE3-5BE5471776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FCD-41A6-8AE3-5BE5471776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FCD-41A6-8AE3-5BE5471776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FCD-41A6-8AE3-5BE5471776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FCD-41A6-8AE3-5BE5471776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FCD-41A6-8AE3-5BE5471776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FCD-41A6-8AE3-5BE5471776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FCD-41A6-8AE3-5BE5471776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FCD-41A6-8AE3-5BE5471776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FCD-41A6-8AE3-5BE5471776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FCD-41A6-8AE3-5BE5471776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FCD-41A6-8AE3-5BE5471776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FCD-41A6-8AE3-5BE5471776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FCD-41A6-8AE3-5BE5471776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FCD-41A6-8AE3-5BE5471776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FCD-41A6-8AE3-5BE5471776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FCD-41A6-8AE3-5BE5471776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FCD-41A6-8AE3-5BE5471776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FCD-41A6-8AE3-5BE5471776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FCD-41A6-8AE3-5BE5471776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FCD-41A6-8AE3-5BE5471776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FCD-41A6-8AE3-5BE5471776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FCD-41A6-8AE3-5BE5471776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FCD-41A6-8AE3-5BE5471776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FCD-41A6-8AE3-5BE5471776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FCD-41A6-8AE3-5BE5471776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FCD-41A6-8AE3-5BE5471776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FCD-41A6-8AE3-5BE5471776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FCD-41A6-8AE3-5BE5471776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97.570760000000007</c:v>
                </c:pt>
                <c:pt idx="4">
                  <c:v>#N/A</c:v>
                </c:pt>
                <c:pt idx="5">
                  <c:v>#N/A</c:v>
                </c:pt>
                <c:pt idx="6">
                  <c:v>#N/A</c:v>
                </c:pt>
                <c:pt idx="7">
                  <c:v>#N/A</c:v>
                </c:pt>
                <c:pt idx="8">
                  <c:v>85.348786354690574</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FCD-41A6-8AE3-5BE54717763C}"/>
            </c:ext>
          </c:extLst>
        </c:ser>
        <c:ser>
          <c:idx val="0"/>
          <c:order val="2"/>
          <c:tx>
            <c:strRef>
              <c:f>Key!$I$58</c:f>
              <c:strCache>
                <c:ptCount val="1"/>
                <c:pt idx="0">
                  <c:v>Estimaciones: mejoradas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71.599999999999994</c:v>
                </c:pt>
                <c:pt idx="1">
                  <c:v>71.599999999999994</c:v>
                </c:pt>
                <c:pt idx="2">
                  <c:v>71.599999999999994</c:v>
                </c:pt>
                <c:pt idx="3">
                  <c:v>71.599999999999994</c:v>
                </c:pt>
                <c:pt idx="4">
                  <c:v>71.599999999999994</c:v>
                </c:pt>
                <c:pt idx="5">
                  <c:v>71.099999999999994</c:v>
                </c:pt>
                <c:pt idx="6">
                  <c:v>70.5</c:v>
                </c:pt>
                <c:pt idx="7">
                  <c:v>70</c:v>
                </c:pt>
                <c:pt idx="8">
                  <c:v>69.400000000000006</c:v>
                </c:pt>
                <c:pt idx="9">
                  <c:v>68.900000000000006</c:v>
                </c:pt>
                <c:pt idx="10">
                  <c:v>68.3</c:v>
                </c:pt>
                <c:pt idx="11">
                  <c:v>67.8</c:v>
                </c:pt>
                <c:pt idx="12">
                  <c:v>67.2</c:v>
                </c:pt>
                <c:pt idx="13">
                  <c:v>66.7</c:v>
                </c:pt>
                <c:pt idx="14">
                  <c:v>66.099999999999994</c:v>
                </c:pt>
                <c:pt idx="15">
                  <c:v>65.599999999999994</c:v>
                </c:pt>
                <c:pt idx="16">
                  <c:v>65</c:v>
                </c:pt>
                <c:pt idx="17">
                  <c:v>64.5</c:v>
                </c:pt>
                <c:pt idx="18">
                  <c:v>63.9</c:v>
                </c:pt>
                <c:pt idx="19">
                  <c:v>63.4</c:v>
                </c:pt>
                <c:pt idx="20">
                  <c:v>62.8</c:v>
                </c:pt>
                <c:pt idx="21">
                  <c:v>62.3</c:v>
                </c:pt>
                <c:pt idx="22">
                  <c:v>61.8</c:v>
                </c:pt>
                <c:pt idx="23">
                  <c:v>61.2</c:v>
                </c:pt>
                <c:pt idx="24">
                  <c:v>60.7</c:v>
                </c:pt>
                <c:pt idx="25">
                  <c:v>60.1</c:v>
                </c:pt>
              </c:numCache>
            </c:numRef>
          </c:yVal>
          <c:smooth val="0"/>
          <c:extLst>
            <c:ext xmlns:c16="http://schemas.microsoft.com/office/drawing/2014/chart" uri="{C3380CC4-5D6E-409C-BE32-E72D297353CC}">
              <c16:uniqueId val="{00000061-3FCD-41A6-8AE3-5BE54717763C}"/>
            </c:ext>
          </c:extLst>
        </c:ser>
        <c:ser>
          <c:idx val="1"/>
          <c:order val="3"/>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FCD-41A6-8AE3-5BE54717763C}"/>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FCD-41A6-8AE3-5BE54717763C}"/>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FCD-41A6-8AE3-5BE54717763C}"/>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FCD-41A6-8AE3-5BE54717763C}"/>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3FCD-41A6-8AE3-5BE54717763C}"/>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FCD-41A6-8AE3-5BE54717763C}"/>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FCD-41A6-8AE3-5BE54717763C}"/>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FCD-41A6-8AE3-5BE54717763C}"/>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3FCD-41A6-8AE3-5BE54717763C}"/>
                </c:ext>
              </c:extLst>
            </c:dLbl>
            <c:dLbl>
              <c:idx val="9"/>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3FCD-41A6-8AE3-5BE54717763C}"/>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3FCD-41A6-8AE3-5BE54717763C}"/>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FCD-41A6-8AE3-5BE54717763C}"/>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FCD-41A6-8AE3-5BE54717763C}"/>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FCD-41A6-8AE3-5BE54717763C}"/>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3FCD-41A6-8AE3-5BE54717763C}"/>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FCD-41A6-8AE3-5BE54717763C}"/>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FCD-41A6-8AE3-5BE54717763C}"/>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FCD-41A6-8AE3-5BE54717763C}"/>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FCD-41A6-8AE3-5BE54717763C}"/>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FCD-41A6-8AE3-5BE54717763C}"/>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FCD-41A6-8AE3-5BE54717763C}"/>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FCD-41A6-8AE3-5BE54717763C}"/>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FCD-41A6-8AE3-5BE54717763C}"/>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3FCD-41A6-8AE3-5BE54717763C}"/>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66.298342541436455</c:v>
                </c:pt>
                <c:pt idx="1">
                  <c:v>67.977528089887642</c:v>
                </c:pt>
                <c:pt idx="2">
                  <c:v>#N/A</c:v>
                </c:pt>
                <c:pt idx="3">
                  <c:v>72.195495000000008</c:v>
                </c:pt>
                <c:pt idx="4">
                  <c:v>#N/A</c:v>
                </c:pt>
                <c:pt idx="5">
                  <c:v>#N/A</c:v>
                </c:pt>
                <c:pt idx="6">
                  <c:v>#N/A</c:v>
                </c:pt>
                <c:pt idx="7">
                  <c:v>66.556291390728475</c:v>
                </c:pt>
                <c:pt idx="8">
                  <c:v>53.269188716378736</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3FCD-41A6-8AE3-5BE54717763C}"/>
            </c:ext>
          </c:extLst>
        </c:ser>
        <c:ser>
          <c:idx val="2"/>
          <c:order val="4"/>
          <c:tx>
            <c:strRef>
              <c:f>Key!$I$60</c:f>
              <c:strCache>
                <c:ptCount val="1"/>
                <c:pt idx="0">
                  <c:v>Estimaciones: básicas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54.2</c:v>
                </c:pt>
                <c:pt idx="12">
                  <c:v>54.2</c:v>
                </c:pt>
                <c:pt idx="13">
                  <c:v>54.2</c:v>
                </c:pt>
                <c:pt idx="14">
                  <c:v>54.2</c:v>
                </c:pt>
                <c:pt idx="15">
                  <c:v>54.2</c:v>
                </c:pt>
                <c:pt idx="16">
                  <c:v>54.1</c:v>
                </c:pt>
                <c:pt idx="17">
                  <c:v>54</c:v>
                </c:pt>
                <c:pt idx="18">
                  <c:v>53.9</c:v>
                </c:pt>
                <c:pt idx="19">
                  <c:v>53.7</c:v>
                </c:pt>
                <c:pt idx="20">
                  <c:v>53.6</c:v>
                </c:pt>
                <c:pt idx="21">
                  <c:v>53.5</c:v>
                </c:pt>
                <c:pt idx="22">
                  <c:v>53.4</c:v>
                </c:pt>
                <c:pt idx="23">
                  <c:v>53.3</c:v>
                </c:pt>
                <c:pt idx="24">
                  <c:v>53.2</c:v>
                </c:pt>
                <c:pt idx="25">
                  <c:v>53</c:v>
                </c:pt>
              </c:numCache>
            </c:numRef>
          </c:yVal>
          <c:smooth val="0"/>
          <c:extLst>
            <c:ext xmlns:c16="http://schemas.microsoft.com/office/drawing/2014/chart" uri="{C3380CC4-5D6E-409C-BE32-E72D297353CC}">
              <c16:uniqueId val="{0000007B-3FCD-41A6-8AE3-5BE54717763C}"/>
            </c:ext>
          </c:extLst>
        </c:ser>
        <c:ser>
          <c:idx val="3"/>
          <c:order val="5"/>
          <c:tx>
            <c:strRef>
              <c:f>Key!$I$61</c:f>
              <c:strCache>
                <c:ptCount val="1"/>
                <c:pt idx="0">
                  <c:v>Puntos de datos: básicos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3FCD-41A6-8AE3-5BE54717763C}"/>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3FCD-41A6-8AE3-5BE54717763C}"/>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3FCD-41A6-8AE3-5BE54717763C}"/>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3FCD-41A6-8AE3-5BE54717763C}"/>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3FCD-41A6-8AE3-5BE54717763C}"/>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3FCD-41A6-8AE3-5BE54717763C}"/>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3FCD-41A6-8AE3-5BE54717763C}"/>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3FCD-41A6-8AE3-5BE54717763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3FCD-41A6-8AE3-5BE54717763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3FCD-41A6-8AE3-5BE54717763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3FCD-41A6-8AE3-5BE54717763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3FCD-41A6-8AE3-5BE54717763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3FCD-41A6-8AE3-5BE5471776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3FCD-41A6-8AE3-5BE5471776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3FCD-41A6-8AE3-5BE5471776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3FCD-41A6-8AE3-5BE54717763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3FCD-41A6-8AE3-5BE5471776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3FCD-41A6-8AE3-5BE5471776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3FCD-41A6-8AE3-5BE5471776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3FCD-41A6-8AE3-5BE5471776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3FCD-41A6-8AE3-5BE5471776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3FCD-41A6-8AE3-5BE5471776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FCD-41A6-8AE3-5BE5471776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FCD-41A6-8AE3-5BE5471776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FCD-41A6-8AE3-5BE5471776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FCD-41A6-8AE3-5BE5471776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FCD-41A6-8AE3-5BE5471776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FCD-41A6-8AE3-5BE5471776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FCD-41A6-8AE3-5BE5471776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FCD-41A6-8AE3-5BE5471776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FCD-41A6-8AE3-5BE5471776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FCD-41A6-8AE3-5BE5471776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FCD-41A6-8AE3-5BE5471776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FCD-41A6-8AE3-5BE5471776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FCD-41A6-8AE3-5BE5471776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FCD-41A6-8AE3-5BE5471776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FCD-41A6-8AE3-5BE5471776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FCD-41A6-8AE3-5BE5471776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FCD-41A6-8AE3-5BE5471776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FCD-41A6-8AE3-5BE5471776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FCD-41A6-8AE3-5BE5471776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FCD-41A6-8AE3-5BE5471776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FCD-41A6-8AE3-5BE5471776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FCD-41A6-8AE3-5BE5471776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FCD-41A6-8AE3-5BE5471776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FCD-41A6-8AE3-5BE5471776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FCD-41A6-8AE3-5BE5471776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FCD-41A6-8AE3-5BE5471776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FCD-41A6-8AE3-5BE5471776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FCD-41A6-8AE3-5BE5471776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FCD-41A6-8AE3-5BE5471776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FCD-41A6-8AE3-5BE5471776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FCD-41A6-8AE3-5BE5471776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FCD-41A6-8AE3-5BE5471776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FCD-41A6-8AE3-5BE5471776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FCD-41A6-8AE3-5BE5471776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FCD-41A6-8AE3-5BE5471776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FCD-41A6-8AE3-5BE5471776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FCD-41A6-8AE3-5BE5471776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FCD-41A6-8AE3-5BE5471776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FCD-41A6-8AE3-5BE5471776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FCD-41A6-8AE3-5BE5471776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FCD-41A6-8AE3-5BE5471776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FCD-41A6-8AE3-5BE5471776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FCD-41A6-8AE3-5BE5471776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FCD-41A6-8AE3-5BE5471776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FCD-41A6-8AE3-5BE5471776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FCD-41A6-8AE3-5BE5471776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FCD-41A6-8AE3-5BE5471776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FCD-41A6-8AE3-5BE5471776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FCD-41A6-8AE3-5BE5471776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FCD-41A6-8AE3-5BE5471776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FCD-41A6-8AE3-5BE5471776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FCD-41A6-8AE3-5BE5471776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FCD-41A6-8AE3-5BE5471776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FCD-41A6-8AE3-5BE5471776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FCD-41A6-8AE3-5BE5471776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FCD-41A6-8AE3-5BE5471776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FCD-41A6-8AE3-5BE5471776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FCD-41A6-8AE3-5BE5471776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FCD-41A6-8AE3-5BE5471776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FCD-41A6-8AE3-5BE5471776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FCD-41A6-8AE3-5BE5471776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FCD-41A6-8AE3-5BE5471776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FCD-41A6-8AE3-5BE5471776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FCD-41A6-8AE3-5BE5471776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FCD-41A6-8AE3-5BE5471776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FCD-41A6-8AE3-5BE5471776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FCD-41A6-8AE3-5BE5471776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FCD-41A6-8AE3-5BE5471776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FCD-41A6-8AE3-5BE5471776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FCD-41A6-8AE3-5BE5471776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FCD-41A6-8AE3-5BE5471776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FCD-41A6-8AE3-5BE5471776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FCD-41A6-8AE3-5BE5471776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53.975724547931634</c:v>
                </c:pt>
                <c:pt idx="4">
                  <c:v>#N/A</c:v>
                </c:pt>
                <c:pt idx="5">
                  <c:v>#N/A</c:v>
                </c:pt>
                <c:pt idx="6">
                  <c:v>#N/A</c:v>
                </c:pt>
                <c:pt idx="7">
                  <c:v>#N/A</c:v>
                </c:pt>
                <c:pt idx="8">
                  <c:v>53.269188716378743</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3FCD-41A6-8AE3-5BE54717763C}"/>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Agua: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86.4</c:v>
                </c:pt>
                <c:pt idx="8">
                  <c:v>86.4</c:v>
                </c:pt>
                <c:pt idx="9">
                  <c:v>86.4</c:v>
                </c:pt>
                <c:pt idx="10">
                  <c:v>86.4</c:v>
                </c:pt>
                <c:pt idx="11">
                  <c:v>86.4</c:v>
                </c:pt>
                <c:pt idx="12">
                  <c:v>87.4</c:v>
                </c:pt>
                <c:pt idx="13">
                  <c:v>88.5</c:v>
                </c:pt>
                <c:pt idx="14">
                  <c:v>89.6</c:v>
                </c:pt>
                <c:pt idx="15">
                  <c:v>90.7</c:v>
                </c:pt>
                <c:pt idx="16">
                  <c:v>91.8</c:v>
                </c:pt>
                <c:pt idx="17">
                  <c:v>92.8</c:v>
                </c:pt>
                <c:pt idx="18">
                  <c:v>93.9</c:v>
                </c:pt>
                <c:pt idx="19">
                  <c:v>95</c:v>
                </c:pt>
                <c:pt idx="20">
                  <c:v>96.1</c:v>
                </c:pt>
                <c:pt idx="21">
                  <c:v>97.2</c:v>
                </c:pt>
                <c:pt idx="22">
                  <c:v>97.2</c:v>
                </c:pt>
                <c:pt idx="23">
                  <c:v>97.2</c:v>
                </c:pt>
                <c:pt idx="24">
                  <c:v>97.2</c:v>
                </c:pt>
                <c:pt idx="25">
                  <c:v>97.2</c:v>
                </c:pt>
              </c:numCache>
            </c:numRef>
          </c:yVal>
          <c:smooth val="0"/>
          <c:extLst>
            <c:ext xmlns:c16="http://schemas.microsoft.com/office/drawing/2014/chart" uri="{C3380CC4-5D6E-409C-BE32-E72D297353CC}">
              <c16:uniqueId val="{00000000-EAF8-4C94-BF47-868D464A8117}"/>
            </c:ext>
          </c:extLst>
        </c:ser>
        <c:ser>
          <c:idx val="1"/>
          <c:order val="1"/>
          <c:tx>
            <c:strRef>
              <c:f>Key!$I$59</c:f>
              <c:strCache>
                <c:ptCount val="1"/>
                <c:pt idx="0">
                  <c:v>Puntos de datos: mejorados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AF8-4C94-BF47-868D464A811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AF8-4C94-BF47-868D464A8117}"/>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AF8-4C94-BF47-868D464A8117}"/>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AF8-4C94-BF47-868D464A8117}"/>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AF8-4C94-BF47-868D464A8117}"/>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AF8-4C94-BF47-868D464A8117}"/>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AF8-4C94-BF47-868D464A8117}"/>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AF8-4C94-BF47-868D464A811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AF8-4C94-BF47-868D464A811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AF8-4C94-BF47-868D464A81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AF8-4C94-BF47-868D464A81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AF8-4C94-BF47-868D464A81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AF8-4C94-BF47-868D464A81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AF8-4C94-BF47-868D464A81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AF8-4C94-BF47-868D464A81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AF8-4C94-BF47-868D464A81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AF8-4C94-BF47-868D464A81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AF8-4C94-BF47-868D464A81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AF8-4C94-BF47-868D464A81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AF8-4C94-BF47-868D464A81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AF8-4C94-BF47-868D464A81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AF8-4C94-BF47-868D464A81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AF8-4C94-BF47-868D464A81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AF8-4C94-BF47-868D464A81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AF8-4C94-BF47-868D464A81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AF8-4C94-BF47-868D464A81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AF8-4C94-BF47-868D464A81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AF8-4C94-BF47-868D464A81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AF8-4C94-BF47-868D464A81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AF8-4C94-BF47-868D464A81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AF8-4C94-BF47-868D464A81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AF8-4C94-BF47-868D464A81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AF8-4C94-BF47-868D464A81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AF8-4C94-BF47-868D464A81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AF8-4C94-BF47-868D464A81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AF8-4C94-BF47-868D464A81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AF8-4C94-BF47-868D464A81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AF8-4C94-BF47-868D464A81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AF8-4C94-BF47-868D464A81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AF8-4C94-BF47-868D464A81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AF8-4C94-BF47-868D464A81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AF8-4C94-BF47-868D464A81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AF8-4C94-BF47-868D464A81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AF8-4C94-BF47-868D464A81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AF8-4C94-BF47-868D464A81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AF8-4C94-BF47-868D464A81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AF8-4C94-BF47-868D464A81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AF8-4C94-BF47-868D464A81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AF8-4C94-BF47-868D464A81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AF8-4C94-BF47-868D464A81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AF8-4C94-BF47-868D464A81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AF8-4C94-BF47-868D464A81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AF8-4C94-BF47-868D464A81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AF8-4C94-BF47-868D464A81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AF8-4C94-BF47-868D464A81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AF8-4C94-BF47-868D464A81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AF8-4C94-BF47-868D464A81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AF8-4C94-BF47-868D464A81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AF8-4C94-BF47-868D464A81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AF8-4C94-BF47-868D464A81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AF8-4C94-BF47-868D464A81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AF8-4C94-BF47-868D464A81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AF8-4C94-BF47-868D464A81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AF8-4C94-BF47-868D464A81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AF8-4C94-BF47-868D464A81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AF8-4C94-BF47-868D464A81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AF8-4C94-BF47-868D464A81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AF8-4C94-BF47-868D464A81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AF8-4C94-BF47-868D464A81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AF8-4C94-BF47-868D464A81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AF8-4C94-BF47-868D464A81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AF8-4C94-BF47-868D464A81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AF8-4C94-BF47-868D464A81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AF8-4C94-BF47-868D464A81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AF8-4C94-BF47-868D464A81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AF8-4C94-BF47-868D464A81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AF8-4C94-BF47-868D464A81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AF8-4C94-BF47-868D464A81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AF8-4C94-BF47-868D464A81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AF8-4C94-BF47-868D464A81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AF8-4C94-BF47-868D464A81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AF8-4C94-BF47-868D464A81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AF8-4C94-BF47-868D464A81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AF8-4C94-BF47-868D464A81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AF8-4C94-BF47-868D464A81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AF8-4C94-BF47-868D464A81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AF8-4C94-BF47-868D464A81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AF8-4C94-BF47-868D464A81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AF8-4C94-BF47-868D464A81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AF8-4C94-BF47-868D464A81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AF8-4C94-BF47-868D464A81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AF8-4C94-BF47-868D464A81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AF8-4C94-BF47-868D464A81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AF8-4C94-BF47-868D464A81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AF8-4C94-BF47-868D464A81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88.52459016393442</c:v>
                </c:pt>
                <c:pt idx="2">
                  <c:v>#N/A</c:v>
                </c:pt>
                <c:pt idx="3">
                  <c:v>#N/A</c:v>
                </c:pt>
                <c:pt idx="4">
                  <c:v>#N/A</c:v>
                </c:pt>
                <c:pt idx="5">
                  <c:v>#N/A</c:v>
                </c:pt>
                <c:pt idx="6">
                  <c:v>#N/A</c:v>
                </c:pt>
                <c:pt idx="7">
                  <c:v>95</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AF8-4C94-BF47-868D464A8117}"/>
            </c:ext>
          </c:extLst>
        </c:ser>
        <c:ser>
          <c:idx val="2"/>
          <c:order val="2"/>
          <c:tx>
            <c:strRef>
              <c:f>Key!$I$60</c:f>
              <c:strCache>
                <c:ptCount val="1"/>
                <c:pt idx="0">
                  <c:v>Estimaciones: básicas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AF8-4C94-BF47-868D464A8117}"/>
            </c:ext>
          </c:extLst>
        </c:ser>
        <c:ser>
          <c:idx val="3"/>
          <c:order val="3"/>
          <c:tx>
            <c:strRef>
              <c:f>Key!$I$61</c:f>
              <c:strCache>
                <c:ptCount val="1"/>
                <c:pt idx="0">
                  <c:v>Puntos de datos: básicos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AF8-4C94-BF47-868D464A811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AF8-4C94-BF47-868D464A8117}"/>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AF8-4C94-BF47-868D464A8117}"/>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AF8-4C94-BF47-868D464A8117}"/>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AF8-4C94-BF47-868D464A8117}"/>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AF8-4C94-BF47-868D464A8117}"/>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AF8-4C94-BF47-868D464A8117}"/>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AF8-4C94-BF47-868D464A811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AF8-4C94-BF47-868D464A811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AF8-4C94-BF47-868D464A81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AF8-4C94-BF47-868D464A81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AF8-4C94-BF47-868D464A81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AF8-4C94-BF47-868D464A81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AF8-4C94-BF47-868D464A81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AF8-4C94-BF47-868D464A81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AF8-4C94-BF47-868D464A81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AF8-4C94-BF47-868D464A81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AF8-4C94-BF47-868D464A81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AF8-4C94-BF47-868D464A81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AF8-4C94-BF47-868D464A81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AF8-4C94-BF47-868D464A81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AF8-4C94-BF47-868D464A81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AF8-4C94-BF47-868D464A81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AF8-4C94-BF47-868D464A81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AF8-4C94-BF47-868D464A81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AF8-4C94-BF47-868D464A81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AF8-4C94-BF47-868D464A81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AF8-4C94-BF47-868D464A81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AF8-4C94-BF47-868D464A81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AF8-4C94-BF47-868D464A81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AF8-4C94-BF47-868D464A81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AF8-4C94-BF47-868D464A81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AF8-4C94-BF47-868D464A81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AF8-4C94-BF47-868D464A81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AF8-4C94-BF47-868D464A81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AF8-4C94-BF47-868D464A81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AF8-4C94-BF47-868D464A81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AF8-4C94-BF47-868D464A81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AF8-4C94-BF47-868D464A81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AF8-4C94-BF47-868D464A81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AF8-4C94-BF47-868D464A81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AF8-4C94-BF47-868D464A81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AF8-4C94-BF47-868D464A81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AF8-4C94-BF47-868D464A81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AF8-4C94-BF47-868D464A81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AF8-4C94-BF47-868D464A81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AF8-4C94-BF47-868D464A81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AF8-4C94-BF47-868D464A81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AF8-4C94-BF47-868D464A81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AF8-4C94-BF47-868D464A81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AF8-4C94-BF47-868D464A81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AF8-4C94-BF47-868D464A81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AF8-4C94-BF47-868D464A81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AF8-4C94-BF47-868D464A81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AF8-4C94-BF47-868D464A81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AF8-4C94-BF47-868D464A81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AF8-4C94-BF47-868D464A81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AF8-4C94-BF47-868D464A81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AF8-4C94-BF47-868D464A81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AF8-4C94-BF47-868D464A81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AF8-4C94-BF47-868D464A81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AF8-4C94-BF47-868D464A81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AF8-4C94-BF47-868D464A81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AF8-4C94-BF47-868D464A81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AF8-4C94-BF47-868D464A81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AF8-4C94-BF47-868D464A81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AF8-4C94-BF47-868D464A81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AF8-4C94-BF47-868D464A81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AF8-4C94-BF47-868D464A81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AF8-4C94-BF47-868D464A81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AF8-4C94-BF47-868D464A81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AF8-4C94-BF47-868D464A81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AF8-4C94-BF47-868D464A81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AF8-4C94-BF47-868D464A81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AF8-4C94-BF47-868D464A81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AF8-4C94-BF47-868D464A81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AF8-4C94-BF47-868D464A81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AF8-4C94-BF47-868D464A81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AF8-4C94-BF47-868D464A81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AF8-4C94-BF47-868D464A81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AF8-4C94-BF47-868D464A81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AF8-4C94-BF47-868D464A81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AF8-4C94-BF47-868D464A81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AF8-4C94-BF47-868D464A81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AF8-4C94-BF47-868D464A81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AF8-4C94-BF47-868D464A81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AF8-4C94-BF47-868D464A81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AF8-4C94-BF47-868D464A81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AF8-4C94-BF47-868D464A81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AF8-4C94-BF47-868D464A81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AF8-4C94-BF47-868D464A81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AF8-4C94-BF47-868D464A81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AF8-4C94-BF47-868D464A81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AF8-4C94-BF47-868D464A81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AF8-4C94-BF47-868D464A81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AF8-4C94-BF47-868D464A8117}"/>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AF8-4C94-BF47-868D464A8117}"/>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AF8-4C94-BF47-868D464A811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AF8-4C94-BF47-868D464A8117}"/>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AF8-4C94-BF47-868D464A8117}"/>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AF8-4C94-BF47-868D464A8117}"/>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AF8-4C94-BF47-868D464A8117}"/>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AF8-4C94-BF47-868D464A8117}"/>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AF8-4C94-BF47-868D464A8117}"/>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AF8-4C94-BF47-868D464A811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AF8-4C94-BF47-868D464A811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AF8-4C94-BF47-868D464A811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AF8-4C94-BF47-868D464A811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AF8-4C94-BF47-868D464A811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AF8-4C94-BF47-868D464A811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AF8-4C94-BF47-868D464A811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AF8-4C94-BF47-868D464A811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AF8-4C94-BF47-868D464A811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AF8-4C94-BF47-868D464A811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AF8-4C94-BF47-868D464A811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AF8-4C94-BF47-868D464A811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AF8-4C94-BF47-868D464A811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AF8-4C94-BF47-868D464A811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AF8-4C94-BF47-868D464A811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AF8-4C94-BF47-868D464A811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AF8-4C94-BF47-868D464A811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AF8-4C94-BF47-868D464A811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AF8-4C94-BF47-868D464A811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AF8-4C94-BF47-868D464A811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AF8-4C94-BF47-868D464A811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AF8-4C94-BF47-868D464A811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AF8-4C94-BF47-868D464A811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AF8-4C94-BF47-868D464A811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AF8-4C94-BF47-868D464A811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AF8-4C94-BF47-868D464A811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AF8-4C94-BF47-868D464A811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AF8-4C94-BF47-868D464A811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AF8-4C94-BF47-868D464A811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AF8-4C94-BF47-868D464A811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AF8-4C94-BF47-868D464A811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AF8-4C94-BF47-868D464A811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AF8-4C94-BF47-868D464A811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AF8-4C94-BF47-868D464A811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AF8-4C94-BF47-868D464A811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AF8-4C94-BF47-868D464A811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AF8-4C94-BF47-868D464A811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AF8-4C94-BF47-868D464A811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AF8-4C94-BF47-868D464A811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AF8-4C94-BF47-868D464A811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AF8-4C94-BF47-868D464A811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AF8-4C94-BF47-868D464A811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AF8-4C94-BF47-868D464A811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AF8-4C94-BF47-868D464A811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AF8-4C94-BF47-868D464A811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AF8-4C94-BF47-868D464A811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AF8-4C94-BF47-868D464A811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AF8-4C94-BF47-868D464A811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AF8-4C94-BF47-868D464A811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AF8-4C94-BF47-868D464A811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AF8-4C94-BF47-868D464A811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AF8-4C94-BF47-868D464A811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AF8-4C94-BF47-868D464A811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AF8-4C94-BF47-868D464A811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AF8-4C94-BF47-868D464A811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AF8-4C94-BF47-868D464A811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AF8-4C94-BF47-868D464A811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AF8-4C94-BF47-868D464A811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AF8-4C94-BF47-868D464A811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AF8-4C94-BF47-868D464A811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AF8-4C94-BF47-868D464A811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AF8-4C94-BF47-868D464A811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AF8-4C94-BF47-868D464A811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AF8-4C94-BF47-868D464A811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AF8-4C94-BF47-868D464A811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AF8-4C94-BF47-868D464A811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AF8-4C94-BF47-868D464A811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AF8-4C94-BF47-868D464A811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AF8-4C94-BF47-868D464A811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AF8-4C94-BF47-868D464A811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AF8-4C94-BF47-868D464A811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AF8-4C94-BF47-868D464A811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AF8-4C94-BF47-868D464A811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AF8-4C94-BF47-868D464A811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AF8-4C94-BF47-868D464A811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AF8-4C94-BF47-868D464A811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AF8-4C94-BF47-868D464A811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AF8-4C94-BF47-868D464A811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AF8-4C94-BF47-868D464A811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AF8-4C94-BF47-868D464A811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AF8-4C94-BF47-868D464A811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AF8-4C94-BF47-868D464A811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AF8-4C94-BF47-868D464A811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AF8-4C94-BF47-868D464A811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AF8-4C94-BF47-868D464A811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AF8-4C94-BF47-868D464A811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AF8-4C94-BF47-868D464A811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AF8-4C94-BF47-868D464A811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AF8-4C94-BF47-868D464A8117}"/>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Agua: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61.8</c:v>
                </c:pt>
                <c:pt idx="8">
                  <c:v>61.8</c:v>
                </c:pt>
                <c:pt idx="9">
                  <c:v>61.8</c:v>
                </c:pt>
                <c:pt idx="10">
                  <c:v>61.8</c:v>
                </c:pt>
                <c:pt idx="11">
                  <c:v>61.8</c:v>
                </c:pt>
                <c:pt idx="12">
                  <c:v>60.4</c:v>
                </c:pt>
                <c:pt idx="13">
                  <c:v>59.1</c:v>
                </c:pt>
                <c:pt idx="14">
                  <c:v>57.7</c:v>
                </c:pt>
                <c:pt idx="15">
                  <c:v>56.3</c:v>
                </c:pt>
                <c:pt idx="16">
                  <c:v>55</c:v>
                </c:pt>
                <c:pt idx="17">
                  <c:v>53.6</c:v>
                </c:pt>
                <c:pt idx="18">
                  <c:v>52.3</c:v>
                </c:pt>
                <c:pt idx="19">
                  <c:v>50.9</c:v>
                </c:pt>
                <c:pt idx="20">
                  <c:v>49.6</c:v>
                </c:pt>
                <c:pt idx="21">
                  <c:v>48.2</c:v>
                </c:pt>
                <c:pt idx="22">
                  <c:v>48.2</c:v>
                </c:pt>
                <c:pt idx="23">
                  <c:v>48.2</c:v>
                </c:pt>
                <c:pt idx="24">
                  <c:v>48.2</c:v>
                </c:pt>
                <c:pt idx="25">
                  <c:v>48.2</c:v>
                </c:pt>
              </c:numCache>
            </c:numRef>
          </c:yVal>
          <c:smooth val="0"/>
          <c:extLst>
            <c:ext xmlns:c16="http://schemas.microsoft.com/office/drawing/2014/chart" uri="{C3380CC4-5D6E-409C-BE32-E72D297353CC}">
              <c16:uniqueId val="{00000000-4595-4776-84D5-0F8A98A44462}"/>
            </c:ext>
          </c:extLst>
        </c:ser>
        <c:ser>
          <c:idx val="1"/>
          <c:order val="1"/>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595-4776-84D5-0F8A98A4446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595-4776-84D5-0F8A98A44462}"/>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595-4776-84D5-0F8A98A44462}"/>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595-4776-84D5-0F8A98A44462}"/>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595-4776-84D5-0F8A98A44462}"/>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595-4776-84D5-0F8A98A44462}"/>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595-4776-84D5-0F8A98A44462}"/>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595-4776-84D5-0F8A98A4446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595-4776-84D5-0F8A98A4446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595-4776-84D5-0F8A98A4446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595-4776-84D5-0F8A98A4446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595-4776-84D5-0F8A98A4446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595-4776-84D5-0F8A98A4446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595-4776-84D5-0F8A98A4446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595-4776-84D5-0F8A98A4446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595-4776-84D5-0F8A98A4446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595-4776-84D5-0F8A98A4446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595-4776-84D5-0F8A98A4446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595-4776-84D5-0F8A98A4446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595-4776-84D5-0F8A98A4446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595-4776-84D5-0F8A98A4446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595-4776-84D5-0F8A98A4446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595-4776-84D5-0F8A98A4446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595-4776-84D5-0F8A98A4446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595-4776-84D5-0F8A98A4446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595-4776-84D5-0F8A98A4446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595-4776-84D5-0F8A98A4446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595-4776-84D5-0F8A98A4446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595-4776-84D5-0F8A98A4446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595-4776-84D5-0F8A98A4446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595-4776-84D5-0F8A98A4446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595-4776-84D5-0F8A98A4446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595-4776-84D5-0F8A98A4446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595-4776-84D5-0F8A98A4446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595-4776-84D5-0F8A98A4446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595-4776-84D5-0F8A98A4446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595-4776-84D5-0F8A98A4446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595-4776-84D5-0F8A98A4446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595-4776-84D5-0F8A98A4446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595-4776-84D5-0F8A98A4446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595-4776-84D5-0F8A98A4446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595-4776-84D5-0F8A98A4446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595-4776-84D5-0F8A98A4446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595-4776-84D5-0F8A98A4446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595-4776-84D5-0F8A98A4446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595-4776-84D5-0F8A98A4446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595-4776-84D5-0F8A98A4446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595-4776-84D5-0F8A98A4446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595-4776-84D5-0F8A98A4446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595-4776-84D5-0F8A98A4446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595-4776-84D5-0F8A98A4446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595-4776-84D5-0F8A98A4446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595-4776-84D5-0F8A98A4446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595-4776-84D5-0F8A98A4446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595-4776-84D5-0F8A98A4446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595-4776-84D5-0F8A98A4446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595-4776-84D5-0F8A98A4446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595-4776-84D5-0F8A98A4446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595-4776-84D5-0F8A98A4446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595-4776-84D5-0F8A98A4446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595-4776-84D5-0F8A98A4446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595-4776-84D5-0F8A98A4446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595-4776-84D5-0F8A98A4446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595-4776-84D5-0F8A98A4446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595-4776-84D5-0F8A98A4446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595-4776-84D5-0F8A98A4446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595-4776-84D5-0F8A98A4446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595-4776-84D5-0F8A98A4446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595-4776-84D5-0F8A98A4446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595-4776-84D5-0F8A98A4446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595-4776-84D5-0F8A98A4446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595-4776-84D5-0F8A98A4446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595-4776-84D5-0F8A98A4446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595-4776-84D5-0F8A98A4446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595-4776-84D5-0F8A98A4446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595-4776-84D5-0F8A98A4446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595-4776-84D5-0F8A98A4446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595-4776-84D5-0F8A98A4446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595-4776-84D5-0F8A98A4446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595-4776-84D5-0F8A98A4446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595-4776-84D5-0F8A98A4446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595-4776-84D5-0F8A98A4446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595-4776-84D5-0F8A98A4446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595-4776-84D5-0F8A98A4446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595-4776-84D5-0F8A98A4446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595-4776-84D5-0F8A98A4446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595-4776-84D5-0F8A98A4446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595-4776-84D5-0F8A98A4446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595-4776-84D5-0F8A98A4446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595-4776-84D5-0F8A98A4446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595-4776-84D5-0F8A98A4446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595-4776-84D5-0F8A98A4446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595-4776-84D5-0F8A98A4446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595-4776-84D5-0F8A98A4446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595-4776-84D5-0F8A98A4446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57.26495726495726</c:v>
                </c:pt>
                <c:pt idx="2">
                  <c:v>#N/A</c:v>
                </c:pt>
                <c:pt idx="3">
                  <c:v>69.343720000000005</c:v>
                </c:pt>
                <c:pt idx="4">
                  <c:v>43.311199999999999</c:v>
                </c:pt>
                <c:pt idx="5">
                  <c:v>#N/A</c:v>
                </c:pt>
                <c:pt idx="6">
                  <c:v>45.776200000000003</c:v>
                </c:pt>
                <c:pt idx="7">
                  <c:v>52.475247524752476</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595-4776-84D5-0F8A98A44462}"/>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44.8</c:v>
                </c:pt>
                <c:pt idx="12">
                  <c:v>44.8</c:v>
                </c:pt>
                <c:pt idx="13">
                  <c:v>44.8</c:v>
                </c:pt>
                <c:pt idx="14">
                  <c:v>44.8</c:v>
                </c:pt>
                <c:pt idx="15">
                  <c:v>44.8</c:v>
                </c:pt>
                <c:pt idx="16">
                  <c:v>44.8</c:v>
                </c:pt>
                <c:pt idx="17">
                  <c:v>44.8</c:v>
                </c:pt>
                <c:pt idx="18">
                  <c:v>44.8</c:v>
                </c:pt>
                <c:pt idx="19">
                  <c:v>44.8</c:v>
                </c:pt>
                <c:pt idx="20">
                  <c:v>44.8</c:v>
                </c:pt>
                <c:pt idx="21">
                  <c:v>44.8</c:v>
                </c:pt>
                <c:pt idx="22">
                  <c:v>44.8</c:v>
                </c:pt>
                <c:pt idx="23">
                  <c:v>44.8</c:v>
                </c:pt>
                <c:pt idx="24">
                  <c:v>44.8</c:v>
                </c:pt>
                <c:pt idx="25">
                  <c:v>44.8</c:v>
                </c:pt>
              </c:numCache>
            </c:numRef>
          </c:yVal>
          <c:smooth val="0"/>
          <c:extLst>
            <c:ext xmlns:c16="http://schemas.microsoft.com/office/drawing/2014/chart" uri="{C3380CC4-5D6E-409C-BE32-E72D297353CC}">
              <c16:uniqueId val="{00000061-4595-4776-84D5-0F8A98A44462}"/>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595-4776-84D5-0F8A98A4446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595-4776-84D5-0F8A98A44462}"/>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595-4776-84D5-0F8A98A44462}"/>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595-4776-84D5-0F8A98A44462}"/>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595-4776-84D5-0F8A98A44462}"/>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595-4776-84D5-0F8A98A44462}"/>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595-4776-84D5-0F8A98A44462}"/>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595-4776-84D5-0F8A98A4446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595-4776-84D5-0F8A98A4446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595-4776-84D5-0F8A98A4446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595-4776-84D5-0F8A98A4446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595-4776-84D5-0F8A98A4446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595-4776-84D5-0F8A98A4446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595-4776-84D5-0F8A98A4446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595-4776-84D5-0F8A98A4446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595-4776-84D5-0F8A98A4446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595-4776-84D5-0F8A98A4446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595-4776-84D5-0F8A98A4446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595-4776-84D5-0F8A98A4446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595-4776-84D5-0F8A98A4446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595-4776-84D5-0F8A98A4446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595-4776-84D5-0F8A98A4446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595-4776-84D5-0F8A98A4446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595-4776-84D5-0F8A98A4446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595-4776-84D5-0F8A98A4446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595-4776-84D5-0F8A98A4446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595-4776-84D5-0F8A98A4446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595-4776-84D5-0F8A98A4446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595-4776-84D5-0F8A98A4446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595-4776-84D5-0F8A98A4446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595-4776-84D5-0F8A98A4446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595-4776-84D5-0F8A98A4446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595-4776-84D5-0F8A98A4446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595-4776-84D5-0F8A98A4446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595-4776-84D5-0F8A98A4446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595-4776-84D5-0F8A98A4446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595-4776-84D5-0F8A98A4446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595-4776-84D5-0F8A98A4446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595-4776-84D5-0F8A98A4446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595-4776-84D5-0F8A98A4446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595-4776-84D5-0F8A98A4446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595-4776-84D5-0F8A98A4446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595-4776-84D5-0F8A98A4446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595-4776-84D5-0F8A98A4446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595-4776-84D5-0F8A98A4446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595-4776-84D5-0F8A98A4446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595-4776-84D5-0F8A98A4446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595-4776-84D5-0F8A98A4446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595-4776-84D5-0F8A98A4446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595-4776-84D5-0F8A98A4446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595-4776-84D5-0F8A98A4446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595-4776-84D5-0F8A98A4446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595-4776-84D5-0F8A98A4446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595-4776-84D5-0F8A98A4446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595-4776-84D5-0F8A98A4446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595-4776-84D5-0F8A98A4446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595-4776-84D5-0F8A98A4446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595-4776-84D5-0F8A98A4446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595-4776-84D5-0F8A98A4446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595-4776-84D5-0F8A98A4446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595-4776-84D5-0F8A98A4446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595-4776-84D5-0F8A98A4446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595-4776-84D5-0F8A98A4446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595-4776-84D5-0F8A98A4446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595-4776-84D5-0F8A98A4446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595-4776-84D5-0F8A98A4446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595-4776-84D5-0F8A98A4446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595-4776-84D5-0F8A98A4446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595-4776-84D5-0F8A98A4446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595-4776-84D5-0F8A98A4446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595-4776-84D5-0F8A98A4446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595-4776-84D5-0F8A98A4446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595-4776-84D5-0F8A98A4446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595-4776-84D5-0F8A98A4446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595-4776-84D5-0F8A98A4446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595-4776-84D5-0F8A98A4446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595-4776-84D5-0F8A98A4446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595-4776-84D5-0F8A98A4446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595-4776-84D5-0F8A98A4446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595-4776-84D5-0F8A98A4446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595-4776-84D5-0F8A98A4446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595-4776-84D5-0F8A98A4446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595-4776-84D5-0F8A98A4446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595-4776-84D5-0F8A98A4446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595-4776-84D5-0F8A98A4446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595-4776-84D5-0F8A98A4446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595-4776-84D5-0F8A98A4446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595-4776-84D5-0F8A98A4446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595-4776-84D5-0F8A98A4446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595-4776-84D5-0F8A98A4446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595-4776-84D5-0F8A98A4446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595-4776-84D5-0F8A98A4446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595-4776-84D5-0F8A98A4446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595-4776-84D5-0F8A98A4446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595-4776-84D5-0F8A98A4446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53.681829605428497</c:v>
                </c:pt>
                <c:pt idx="4">
                  <c:v>39.184100000000001</c:v>
                </c:pt>
                <c:pt idx="5">
                  <c:v>#N/A</c:v>
                </c:pt>
                <c:pt idx="6">
                  <c:v>41.5884</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595-4776-84D5-0F8A98A44462}"/>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97.4</c:v>
                </c:pt>
                <c:pt idx="14">
                  <c:v>97.4</c:v>
                </c:pt>
                <c:pt idx="15">
                  <c:v>97.4</c:v>
                </c:pt>
                <c:pt idx="16">
                  <c:v>97.4</c:v>
                </c:pt>
                <c:pt idx="17">
                  <c:v>97.4</c:v>
                </c:pt>
                <c:pt idx="18">
                  <c:v>97.4</c:v>
                </c:pt>
                <c:pt idx="19">
                  <c:v>97.4</c:v>
                </c:pt>
                <c:pt idx="20">
                  <c:v>97.4</c:v>
                </c:pt>
                <c:pt idx="21">
                  <c:v>97.4</c:v>
                </c:pt>
                <c:pt idx="22">
                  <c:v>#N/A</c:v>
                </c:pt>
                <c:pt idx="23">
                  <c:v>#N/A</c:v>
                </c:pt>
                <c:pt idx="24">
                  <c:v>#N/A</c:v>
                </c:pt>
                <c:pt idx="25">
                  <c:v>#N/A</c:v>
                </c:pt>
              </c:numCache>
            </c:numRef>
          </c:yVal>
          <c:smooth val="0"/>
          <c:extLst>
            <c:ext xmlns:c16="http://schemas.microsoft.com/office/drawing/2014/chart" uri="{C3380CC4-5D6E-409C-BE32-E72D297353CC}">
              <c16:uniqueId val="{000000C2-4595-4776-84D5-0F8A98A44462}"/>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595-4776-84D5-0F8A98A44462}"/>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595-4776-84D5-0F8A98A44462}"/>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595-4776-84D5-0F8A98A44462}"/>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595-4776-84D5-0F8A98A44462}"/>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595-4776-84D5-0F8A98A44462}"/>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595-4776-84D5-0F8A98A44462}"/>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595-4776-84D5-0F8A98A44462}"/>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595-4776-84D5-0F8A98A4446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595-4776-84D5-0F8A98A4446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595-4776-84D5-0F8A98A4446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595-4776-84D5-0F8A98A4446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595-4776-84D5-0F8A98A4446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595-4776-84D5-0F8A98A4446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595-4776-84D5-0F8A98A4446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595-4776-84D5-0F8A98A4446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595-4776-84D5-0F8A98A4446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595-4776-84D5-0F8A98A4446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595-4776-84D5-0F8A98A4446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595-4776-84D5-0F8A98A4446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595-4776-84D5-0F8A98A4446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595-4776-84D5-0F8A98A4446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595-4776-84D5-0F8A98A4446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595-4776-84D5-0F8A98A4446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595-4776-84D5-0F8A98A4446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595-4776-84D5-0F8A98A4446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595-4776-84D5-0F8A98A4446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595-4776-84D5-0F8A98A4446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595-4776-84D5-0F8A98A4446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595-4776-84D5-0F8A98A4446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595-4776-84D5-0F8A98A4446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595-4776-84D5-0F8A98A4446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595-4776-84D5-0F8A98A4446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595-4776-84D5-0F8A98A4446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595-4776-84D5-0F8A98A4446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595-4776-84D5-0F8A98A4446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595-4776-84D5-0F8A98A4446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595-4776-84D5-0F8A98A4446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595-4776-84D5-0F8A98A4446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595-4776-84D5-0F8A98A4446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595-4776-84D5-0F8A98A4446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595-4776-84D5-0F8A98A4446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595-4776-84D5-0F8A98A4446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595-4776-84D5-0F8A98A4446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595-4776-84D5-0F8A98A4446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595-4776-84D5-0F8A98A4446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595-4776-84D5-0F8A98A4446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595-4776-84D5-0F8A98A4446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595-4776-84D5-0F8A98A4446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595-4776-84D5-0F8A98A4446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595-4776-84D5-0F8A98A4446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595-4776-84D5-0F8A98A4446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595-4776-84D5-0F8A98A4446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595-4776-84D5-0F8A98A4446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595-4776-84D5-0F8A98A4446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595-4776-84D5-0F8A98A4446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595-4776-84D5-0F8A98A4446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595-4776-84D5-0F8A98A4446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595-4776-84D5-0F8A98A4446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595-4776-84D5-0F8A98A4446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595-4776-84D5-0F8A98A4446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595-4776-84D5-0F8A98A4446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595-4776-84D5-0F8A98A4446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595-4776-84D5-0F8A98A4446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595-4776-84D5-0F8A98A4446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595-4776-84D5-0F8A98A4446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595-4776-84D5-0F8A98A4446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595-4776-84D5-0F8A98A4446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595-4776-84D5-0F8A98A4446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595-4776-84D5-0F8A98A4446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595-4776-84D5-0F8A98A4446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595-4776-84D5-0F8A98A4446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595-4776-84D5-0F8A98A4446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595-4776-84D5-0F8A98A4446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595-4776-84D5-0F8A98A4446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595-4776-84D5-0F8A98A4446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595-4776-84D5-0F8A98A4446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595-4776-84D5-0F8A98A4446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595-4776-84D5-0F8A98A4446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595-4776-84D5-0F8A98A4446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595-4776-84D5-0F8A98A4446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595-4776-84D5-0F8A98A4446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595-4776-84D5-0F8A98A4446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595-4776-84D5-0F8A98A4446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595-4776-84D5-0F8A98A4446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595-4776-84D5-0F8A98A4446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595-4776-84D5-0F8A98A4446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595-4776-84D5-0F8A98A4446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595-4776-84D5-0F8A98A4446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595-4776-84D5-0F8A98A4446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595-4776-84D5-0F8A98A4446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595-4776-84D5-0F8A98A4446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595-4776-84D5-0F8A98A4446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595-4776-84D5-0F8A98A4446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595-4776-84D5-0F8A98A4446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595-4776-84D5-0F8A98A4446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97.382530000000003</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595-4776-84D5-0F8A98A44462}"/>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Saneamiento: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97.7</c:v>
                </c:pt>
                <c:pt idx="12">
                  <c:v>97.7</c:v>
                </c:pt>
                <c:pt idx="13">
                  <c:v>97.7</c:v>
                </c:pt>
                <c:pt idx="14">
                  <c:v>97.7</c:v>
                </c:pt>
                <c:pt idx="15">
                  <c:v>97.7</c:v>
                </c:pt>
                <c:pt idx="16">
                  <c:v>97.6</c:v>
                </c:pt>
                <c:pt idx="17">
                  <c:v>97.6</c:v>
                </c:pt>
                <c:pt idx="18">
                  <c:v>97.5</c:v>
                </c:pt>
                <c:pt idx="19">
                  <c:v>97.4</c:v>
                </c:pt>
                <c:pt idx="20">
                  <c:v>97.3</c:v>
                </c:pt>
                <c:pt idx="21">
                  <c:v>97.3</c:v>
                </c:pt>
                <c:pt idx="22">
                  <c:v>97.2</c:v>
                </c:pt>
                <c:pt idx="23">
                  <c:v>97.1</c:v>
                </c:pt>
                <c:pt idx="24">
                  <c:v>97.1</c:v>
                </c:pt>
                <c:pt idx="25">
                  <c:v>97</c:v>
                </c:pt>
              </c:numCache>
            </c:numRef>
          </c:yVal>
          <c:smooth val="0"/>
          <c:extLst>
            <c:ext xmlns:c16="http://schemas.microsoft.com/office/drawing/2014/chart" uri="{C3380CC4-5D6E-409C-BE32-E72D297353CC}">
              <c16:uniqueId val="{00000000-498B-4313-AF11-733CF1A2729A}"/>
            </c:ext>
          </c:extLst>
        </c:ser>
        <c:ser>
          <c:idx val="5"/>
          <c:order val="1"/>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98B-4313-AF11-733CF1A2729A}"/>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98B-4313-AF11-733CF1A2729A}"/>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98B-4313-AF11-733CF1A2729A}"/>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98B-4313-AF11-733CF1A2729A}"/>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98B-4313-AF11-733CF1A2729A}"/>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98B-4313-AF11-733CF1A2729A}"/>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98B-4313-AF11-733CF1A2729A}"/>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98B-4313-AF11-733CF1A2729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98B-4313-AF11-733CF1A2729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98B-4313-AF11-733CF1A2729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98B-4313-AF11-733CF1A2729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98B-4313-AF11-733CF1A2729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98B-4313-AF11-733CF1A2729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98B-4313-AF11-733CF1A2729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98B-4313-AF11-733CF1A2729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98B-4313-AF11-733CF1A2729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98B-4313-AF11-733CF1A2729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98B-4313-AF11-733CF1A2729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98B-4313-AF11-733CF1A2729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98B-4313-AF11-733CF1A2729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98B-4313-AF11-733CF1A2729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98B-4313-AF11-733CF1A2729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98B-4313-AF11-733CF1A2729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98B-4313-AF11-733CF1A2729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98B-4313-AF11-733CF1A2729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98B-4313-AF11-733CF1A2729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98B-4313-AF11-733CF1A2729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98B-4313-AF11-733CF1A2729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98B-4313-AF11-733CF1A2729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98B-4313-AF11-733CF1A2729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98B-4313-AF11-733CF1A2729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98B-4313-AF11-733CF1A2729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98B-4313-AF11-733CF1A2729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98B-4313-AF11-733CF1A2729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98B-4313-AF11-733CF1A2729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98B-4313-AF11-733CF1A2729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98B-4313-AF11-733CF1A2729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98B-4313-AF11-733CF1A2729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98B-4313-AF11-733CF1A2729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98B-4313-AF11-733CF1A2729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98B-4313-AF11-733CF1A2729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98B-4313-AF11-733CF1A2729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98B-4313-AF11-733CF1A2729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98B-4313-AF11-733CF1A2729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98B-4313-AF11-733CF1A2729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98B-4313-AF11-733CF1A2729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98B-4313-AF11-733CF1A2729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98B-4313-AF11-733CF1A2729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98B-4313-AF11-733CF1A2729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98B-4313-AF11-733CF1A2729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98B-4313-AF11-733CF1A2729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98B-4313-AF11-733CF1A2729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98B-4313-AF11-733CF1A2729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98B-4313-AF11-733CF1A2729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98B-4313-AF11-733CF1A2729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98B-4313-AF11-733CF1A2729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98B-4313-AF11-733CF1A2729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98B-4313-AF11-733CF1A2729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98B-4313-AF11-733CF1A2729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98B-4313-AF11-733CF1A2729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98B-4313-AF11-733CF1A2729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98B-4313-AF11-733CF1A2729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98B-4313-AF11-733CF1A2729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98B-4313-AF11-733CF1A2729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98B-4313-AF11-733CF1A2729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98B-4313-AF11-733CF1A2729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98B-4313-AF11-733CF1A2729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98B-4313-AF11-733CF1A2729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98B-4313-AF11-733CF1A2729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98B-4313-AF11-733CF1A2729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98B-4313-AF11-733CF1A2729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98B-4313-AF11-733CF1A2729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98B-4313-AF11-733CF1A2729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98B-4313-AF11-733CF1A2729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98B-4313-AF11-733CF1A2729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98B-4313-AF11-733CF1A2729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98B-4313-AF11-733CF1A2729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98B-4313-AF11-733CF1A2729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98B-4313-AF11-733CF1A2729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98B-4313-AF11-733CF1A2729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98B-4313-AF11-733CF1A2729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98B-4313-AF11-733CF1A2729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98B-4313-AF11-733CF1A2729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98B-4313-AF11-733CF1A2729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98B-4313-AF11-733CF1A2729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98B-4313-AF11-733CF1A2729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98B-4313-AF11-733CF1A2729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98B-4313-AF11-733CF1A2729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98B-4313-AF11-733CF1A2729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98B-4313-AF11-733CF1A2729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98B-4313-AF11-733CF1A2729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98B-4313-AF11-733CF1A2729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98B-4313-AF11-733CF1A2729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98B-4313-AF11-733CF1A2729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98B-4313-AF11-733CF1A2729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97.559299999999993</c:v>
                </c:pt>
                <c:pt idx="4">
                  <c:v>#N/A</c:v>
                </c:pt>
                <c:pt idx="5">
                  <c:v>#N/A</c:v>
                </c:pt>
                <c:pt idx="6">
                  <c:v>#N/A</c:v>
                </c:pt>
                <c:pt idx="7">
                  <c:v>#N/A</c:v>
                </c:pt>
                <c:pt idx="8">
                  <c:v>97.135359720096218</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98B-4313-AF11-733CF1A2729A}"/>
            </c:ext>
          </c:extLst>
        </c:ser>
        <c:ser>
          <c:idx val="0"/>
          <c:order val="2"/>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71.3</c:v>
                </c:pt>
                <c:pt idx="14">
                  <c:v>71.3</c:v>
                </c:pt>
                <c:pt idx="15">
                  <c:v>71.3</c:v>
                </c:pt>
                <c:pt idx="16">
                  <c:v>71.3</c:v>
                </c:pt>
                <c:pt idx="17">
                  <c:v>71.3</c:v>
                </c:pt>
                <c:pt idx="18">
                  <c:v>71.3</c:v>
                </c:pt>
                <c:pt idx="19">
                  <c:v>71.3</c:v>
                </c:pt>
                <c:pt idx="20">
                  <c:v>71.3</c:v>
                </c:pt>
                <c:pt idx="21">
                  <c:v>71.3</c:v>
                </c:pt>
                <c:pt idx="22">
                  <c:v>#N/A</c:v>
                </c:pt>
                <c:pt idx="23">
                  <c:v>#N/A</c:v>
                </c:pt>
                <c:pt idx="24">
                  <c:v>#N/A</c:v>
                </c:pt>
                <c:pt idx="25">
                  <c:v>#N/A</c:v>
                </c:pt>
              </c:numCache>
            </c:numRef>
          </c:yVal>
          <c:smooth val="0"/>
          <c:extLst>
            <c:ext xmlns:c16="http://schemas.microsoft.com/office/drawing/2014/chart" uri="{C3380CC4-5D6E-409C-BE32-E72D297353CC}">
              <c16:uniqueId val="{00000061-498B-4313-AF11-733CF1A2729A}"/>
            </c:ext>
          </c:extLst>
        </c:ser>
        <c:ser>
          <c:idx val="1"/>
          <c:order val="3"/>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98B-4313-AF11-733CF1A2729A}"/>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98B-4313-AF11-733CF1A2729A}"/>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98B-4313-AF11-733CF1A2729A}"/>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CEN</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98B-4313-AF11-733CF1A2729A}"/>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98B-4313-AF11-733CF1A2729A}"/>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98B-4313-AF11-733CF1A2729A}"/>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98B-4313-AF11-733CF1A2729A}"/>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98B-4313-AF11-733CF1A2729A}"/>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98B-4313-AF11-733CF1A2729A}"/>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98B-4313-AF11-733CF1A2729A}"/>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98B-4313-AF11-733CF1A2729A}"/>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98B-4313-AF11-733CF1A2729A}"/>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98B-4313-AF11-733CF1A2729A}"/>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98B-4313-AF11-733CF1A2729A}"/>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98B-4313-AF11-733CF1A2729A}"/>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98B-4313-AF11-733CF1A2729A}"/>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98B-4313-AF11-733CF1A2729A}"/>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98B-4313-AF11-733CF1A2729A}"/>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98B-4313-AF11-733CF1A2729A}"/>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98B-4313-AF11-733CF1A2729A}"/>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98B-4313-AF11-733CF1A2729A}"/>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98B-4313-AF11-733CF1A2729A}"/>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98B-4313-AF11-733CF1A2729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98B-4313-AF11-733CF1A2729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98B-4313-AF11-733CF1A2729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98B-4313-AF11-733CF1A2729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98B-4313-AF11-733CF1A2729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98B-4313-AF11-733CF1A2729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98B-4313-AF11-733CF1A2729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98B-4313-AF11-733CF1A2729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98B-4313-AF11-733CF1A2729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98B-4313-AF11-733CF1A2729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98B-4313-AF11-733CF1A2729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98B-4313-AF11-733CF1A2729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98B-4313-AF11-733CF1A2729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98B-4313-AF11-733CF1A2729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98B-4313-AF11-733CF1A2729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98B-4313-AF11-733CF1A2729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98B-4313-AF11-733CF1A2729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98B-4313-AF11-733CF1A2729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98B-4313-AF11-733CF1A2729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98B-4313-AF11-733CF1A2729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98B-4313-AF11-733CF1A2729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98B-4313-AF11-733CF1A2729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98B-4313-AF11-733CF1A2729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98B-4313-AF11-733CF1A2729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98B-4313-AF11-733CF1A2729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98B-4313-AF11-733CF1A2729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98B-4313-AF11-733CF1A2729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98B-4313-AF11-733CF1A2729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98B-4313-AF11-733CF1A2729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98B-4313-AF11-733CF1A2729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98B-4313-AF11-733CF1A2729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98B-4313-AF11-733CF1A2729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98B-4313-AF11-733CF1A2729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98B-4313-AF11-733CF1A2729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98B-4313-AF11-733CF1A2729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98B-4313-AF11-733CF1A2729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98B-4313-AF11-733CF1A2729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98B-4313-AF11-733CF1A2729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98B-4313-AF11-733CF1A2729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98B-4313-AF11-733CF1A2729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98B-4313-AF11-733CF1A2729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98B-4313-AF11-733CF1A2729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98B-4313-AF11-733CF1A2729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98B-4313-AF11-733CF1A2729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98B-4313-AF11-733CF1A2729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98B-4313-AF11-733CF1A2729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98B-4313-AF11-733CF1A2729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98B-4313-AF11-733CF1A2729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98B-4313-AF11-733CF1A2729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98B-4313-AF11-733CF1A2729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98B-4313-AF11-733CF1A2729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98B-4313-AF11-733CF1A2729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98B-4313-AF11-733CF1A2729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98B-4313-AF11-733CF1A2729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98B-4313-AF11-733CF1A2729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98B-4313-AF11-733CF1A2729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98B-4313-AF11-733CF1A2729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98B-4313-AF11-733CF1A2729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98B-4313-AF11-733CF1A2729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98B-4313-AF11-733CF1A2729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98B-4313-AF11-733CF1A2729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98B-4313-AF11-733CF1A2729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98B-4313-AF11-733CF1A2729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98B-4313-AF11-733CF1A2729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98B-4313-AF11-733CF1A2729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98B-4313-AF11-733CF1A2729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98B-4313-AF11-733CF1A2729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98B-4313-AF11-733CF1A2729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98B-4313-AF11-733CF1A2729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98B-4313-AF11-733CF1A2729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98B-4313-AF11-733CF1A2729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98B-4313-AF11-733CF1A2729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98B-4313-AF11-733CF1A2729A}"/>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71.347544999999997</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98B-4313-AF11-733CF1A2729A}"/>
            </c:ext>
          </c:extLst>
        </c:ser>
        <c:ser>
          <c:idx val="2"/>
          <c:order val="4"/>
          <c:tx>
            <c:strRef>
              <c:f>Key!$I$60</c:f>
              <c:strCache>
                <c:ptCount val="1"/>
                <c:pt idx="0">
                  <c:v>Estimaciones: básicas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28.5</c:v>
                </c:pt>
                <c:pt idx="12">
                  <c:v>28.5</c:v>
                </c:pt>
                <c:pt idx="13">
                  <c:v>28.5</c:v>
                </c:pt>
                <c:pt idx="14">
                  <c:v>28.5</c:v>
                </c:pt>
                <c:pt idx="15">
                  <c:v>28.5</c:v>
                </c:pt>
                <c:pt idx="16">
                  <c:v>28.5</c:v>
                </c:pt>
                <c:pt idx="17">
                  <c:v>28.5</c:v>
                </c:pt>
                <c:pt idx="18">
                  <c:v>28.5</c:v>
                </c:pt>
                <c:pt idx="19">
                  <c:v>28.5</c:v>
                </c:pt>
                <c:pt idx="20">
                  <c:v>28.5</c:v>
                </c:pt>
                <c:pt idx="21">
                  <c:v>28.5</c:v>
                </c:pt>
                <c:pt idx="22">
                  <c:v>28.5</c:v>
                </c:pt>
                <c:pt idx="23">
                  <c:v>28.5</c:v>
                </c:pt>
                <c:pt idx="24">
                  <c:v>28.5</c:v>
                </c:pt>
                <c:pt idx="25">
                  <c:v>28.5</c:v>
                </c:pt>
              </c:numCache>
            </c:numRef>
          </c:yVal>
          <c:smooth val="0"/>
          <c:extLst>
            <c:ext xmlns:c16="http://schemas.microsoft.com/office/drawing/2014/chart" uri="{C3380CC4-5D6E-409C-BE32-E72D297353CC}">
              <c16:uniqueId val="{000000C2-498B-4313-AF11-733CF1A2729A}"/>
            </c:ext>
          </c:extLst>
        </c:ser>
        <c:ser>
          <c:idx val="3"/>
          <c:order val="5"/>
          <c:tx>
            <c:strRef>
              <c:f>Key!$I$61</c:f>
              <c:strCache>
                <c:ptCount val="1"/>
                <c:pt idx="0">
                  <c:v>Puntos de datos: básicos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98B-4313-AF11-733CF1A2729A}"/>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98B-4313-AF11-733CF1A2729A}"/>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98B-4313-AF11-733CF1A2729A}"/>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98B-4313-AF11-733CF1A2729A}"/>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98B-4313-AF11-733CF1A2729A}"/>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98B-4313-AF11-733CF1A2729A}"/>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98B-4313-AF11-733CF1A2729A}"/>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98B-4313-AF11-733CF1A2729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98B-4313-AF11-733CF1A2729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98B-4313-AF11-733CF1A2729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98B-4313-AF11-733CF1A2729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98B-4313-AF11-733CF1A2729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98B-4313-AF11-733CF1A2729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98B-4313-AF11-733CF1A2729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98B-4313-AF11-733CF1A2729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98B-4313-AF11-733CF1A2729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98B-4313-AF11-733CF1A2729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98B-4313-AF11-733CF1A2729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98B-4313-AF11-733CF1A2729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98B-4313-AF11-733CF1A2729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98B-4313-AF11-733CF1A2729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98B-4313-AF11-733CF1A2729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98B-4313-AF11-733CF1A2729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98B-4313-AF11-733CF1A2729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98B-4313-AF11-733CF1A2729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98B-4313-AF11-733CF1A2729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98B-4313-AF11-733CF1A2729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98B-4313-AF11-733CF1A2729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98B-4313-AF11-733CF1A2729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98B-4313-AF11-733CF1A2729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98B-4313-AF11-733CF1A2729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98B-4313-AF11-733CF1A2729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98B-4313-AF11-733CF1A2729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98B-4313-AF11-733CF1A2729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98B-4313-AF11-733CF1A2729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98B-4313-AF11-733CF1A2729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98B-4313-AF11-733CF1A2729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98B-4313-AF11-733CF1A2729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98B-4313-AF11-733CF1A2729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98B-4313-AF11-733CF1A2729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98B-4313-AF11-733CF1A2729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98B-4313-AF11-733CF1A2729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98B-4313-AF11-733CF1A2729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98B-4313-AF11-733CF1A2729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98B-4313-AF11-733CF1A2729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98B-4313-AF11-733CF1A2729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98B-4313-AF11-733CF1A2729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98B-4313-AF11-733CF1A2729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98B-4313-AF11-733CF1A2729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98B-4313-AF11-733CF1A2729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98B-4313-AF11-733CF1A2729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98B-4313-AF11-733CF1A2729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98B-4313-AF11-733CF1A2729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98B-4313-AF11-733CF1A2729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98B-4313-AF11-733CF1A2729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98B-4313-AF11-733CF1A2729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98B-4313-AF11-733CF1A2729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98B-4313-AF11-733CF1A2729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98B-4313-AF11-733CF1A2729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98B-4313-AF11-733CF1A2729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98B-4313-AF11-733CF1A2729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98B-4313-AF11-733CF1A2729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98B-4313-AF11-733CF1A2729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98B-4313-AF11-733CF1A2729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98B-4313-AF11-733CF1A2729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98B-4313-AF11-733CF1A2729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98B-4313-AF11-733CF1A2729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98B-4313-AF11-733CF1A2729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98B-4313-AF11-733CF1A2729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98B-4313-AF11-733CF1A2729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98B-4313-AF11-733CF1A2729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98B-4313-AF11-733CF1A2729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98B-4313-AF11-733CF1A2729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98B-4313-AF11-733CF1A2729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98B-4313-AF11-733CF1A2729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98B-4313-AF11-733CF1A2729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98B-4313-AF11-733CF1A2729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98B-4313-AF11-733CF1A2729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98B-4313-AF11-733CF1A2729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98B-4313-AF11-733CF1A2729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98B-4313-AF11-733CF1A2729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98B-4313-AF11-733CF1A2729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98B-4313-AF11-733CF1A2729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98B-4313-AF11-733CF1A2729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98B-4313-AF11-733CF1A2729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98B-4313-AF11-733CF1A2729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98B-4313-AF11-733CF1A2729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98B-4313-AF11-733CF1A2729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98B-4313-AF11-733CF1A2729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98B-4313-AF11-733CF1A2729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98B-4313-AF11-733CF1A2729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98B-4313-AF11-733CF1A2729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98B-4313-AF11-733CF1A2729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98B-4313-AF11-733CF1A2729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98B-4313-AF11-733CF1A2729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12.295881062637095</c:v>
                </c:pt>
                <c:pt idx="4">
                  <c:v>#N/A</c:v>
                </c:pt>
                <c:pt idx="5">
                  <c:v>#N/A</c:v>
                </c:pt>
                <c:pt idx="6">
                  <c:v>#N/A</c:v>
                </c:pt>
                <c:pt idx="7">
                  <c:v>44.781144781144782</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98B-4313-AF11-733CF1A2729A}"/>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Saneamiento: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D31-4F9D-89EE-3046C3F91AE0}"/>
            </c:ext>
          </c:extLst>
        </c:ser>
        <c:ser>
          <c:idx val="1"/>
          <c:order val="1"/>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D31-4F9D-89EE-3046C3F91AE0}"/>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D31-4F9D-89EE-3046C3F91AE0}"/>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D31-4F9D-89EE-3046C3F91AE0}"/>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D31-4F9D-89EE-3046C3F91AE0}"/>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D31-4F9D-89EE-3046C3F91AE0}"/>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D31-4F9D-89EE-3046C3F91AE0}"/>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D31-4F9D-89EE-3046C3F91AE0}"/>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D31-4F9D-89EE-3046C3F91AE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D31-4F9D-89EE-3046C3F91AE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D31-4F9D-89EE-3046C3F91AE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D31-4F9D-89EE-3046C3F91AE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D31-4F9D-89EE-3046C3F91AE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D31-4F9D-89EE-3046C3F91A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D31-4F9D-89EE-3046C3F91A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D31-4F9D-89EE-3046C3F91A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D31-4F9D-89EE-3046C3F91A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D31-4F9D-89EE-3046C3F91A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D31-4F9D-89EE-3046C3F91A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D31-4F9D-89EE-3046C3F91A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D31-4F9D-89EE-3046C3F91A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D31-4F9D-89EE-3046C3F91A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D31-4F9D-89EE-3046C3F91A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D31-4F9D-89EE-3046C3F91A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D31-4F9D-89EE-3046C3F91A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D31-4F9D-89EE-3046C3F91A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D31-4F9D-89EE-3046C3F91A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D31-4F9D-89EE-3046C3F91A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D31-4F9D-89EE-3046C3F91A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D31-4F9D-89EE-3046C3F91A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D31-4F9D-89EE-3046C3F91A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D31-4F9D-89EE-3046C3F91A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D31-4F9D-89EE-3046C3F91A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D31-4F9D-89EE-3046C3F91A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D31-4F9D-89EE-3046C3F91A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D31-4F9D-89EE-3046C3F91A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D31-4F9D-89EE-3046C3F91A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D31-4F9D-89EE-3046C3F91A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D31-4F9D-89EE-3046C3F91A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D31-4F9D-89EE-3046C3F91A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D31-4F9D-89EE-3046C3F91A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D31-4F9D-89EE-3046C3F91A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D31-4F9D-89EE-3046C3F91A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D31-4F9D-89EE-3046C3F91A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D31-4F9D-89EE-3046C3F91A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D31-4F9D-89EE-3046C3F91A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D31-4F9D-89EE-3046C3F91A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D31-4F9D-89EE-3046C3F91A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D31-4F9D-89EE-3046C3F91A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D31-4F9D-89EE-3046C3F91A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D31-4F9D-89EE-3046C3F91A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D31-4F9D-89EE-3046C3F91A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D31-4F9D-89EE-3046C3F91A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D31-4F9D-89EE-3046C3F91A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D31-4F9D-89EE-3046C3F91A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D31-4F9D-89EE-3046C3F91A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D31-4F9D-89EE-3046C3F91A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D31-4F9D-89EE-3046C3F91A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D31-4F9D-89EE-3046C3F91A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D31-4F9D-89EE-3046C3F91A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D31-4F9D-89EE-3046C3F91A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D31-4F9D-89EE-3046C3F91A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D31-4F9D-89EE-3046C3F91A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D31-4F9D-89EE-3046C3F91A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D31-4F9D-89EE-3046C3F91A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D31-4F9D-89EE-3046C3F91A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D31-4F9D-89EE-3046C3F91A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D31-4F9D-89EE-3046C3F91A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D31-4F9D-89EE-3046C3F91A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D31-4F9D-89EE-3046C3F91A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D31-4F9D-89EE-3046C3F91A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D31-4F9D-89EE-3046C3F91A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D31-4F9D-89EE-3046C3F91A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D31-4F9D-89EE-3046C3F91A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D31-4F9D-89EE-3046C3F91A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D31-4F9D-89EE-3046C3F91A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D31-4F9D-89EE-3046C3F91A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D31-4F9D-89EE-3046C3F91A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D31-4F9D-89EE-3046C3F91A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D31-4F9D-89EE-3046C3F91A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D31-4F9D-89EE-3046C3F91A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D31-4F9D-89EE-3046C3F91A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D31-4F9D-89EE-3046C3F91A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D31-4F9D-89EE-3046C3F91A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D31-4F9D-89EE-3046C3F91A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D31-4F9D-89EE-3046C3F91A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D31-4F9D-89EE-3046C3F91A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D31-4F9D-89EE-3046C3F91A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D31-4F9D-89EE-3046C3F91A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D31-4F9D-89EE-3046C3F91A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D31-4F9D-89EE-3046C3F91A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D31-4F9D-89EE-3046C3F91A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D31-4F9D-89EE-3046C3F91A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D31-4F9D-89EE-3046C3F91A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D31-4F9D-89EE-3046C3F91A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D31-4F9D-89EE-3046C3F91A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D31-4F9D-89EE-3046C3F91AE0}"/>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65.3</c:v>
                </c:pt>
                <c:pt idx="16">
                  <c:v>65.3</c:v>
                </c:pt>
                <c:pt idx="17">
                  <c:v>65.3</c:v>
                </c:pt>
                <c:pt idx="18">
                  <c:v>65.3</c:v>
                </c:pt>
                <c:pt idx="19">
                  <c:v>65.3</c:v>
                </c:pt>
                <c:pt idx="20">
                  <c:v>65.3</c:v>
                </c:pt>
                <c:pt idx="21">
                  <c:v>65.3</c:v>
                </c:pt>
                <c:pt idx="22">
                  <c:v>65.3</c:v>
                </c:pt>
                <c:pt idx="23">
                  <c:v>65.3</c:v>
                </c:pt>
                <c:pt idx="24">
                  <c:v>#N/A</c:v>
                </c:pt>
                <c:pt idx="25">
                  <c:v>#N/A</c:v>
                </c:pt>
              </c:numCache>
            </c:numRef>
          </c:yVal>
          <c:smooth val="0"/>
          <c:extLst>
            <c:ext xmlns:c16="http://schemas.microsoft.com/office/drawing/2014/chart" uri="{C3380CC4-5D6E-409C-BE32-E72D297353CC}">
              <c16:uniqueId val="{00000061-DD31-4F9D-89EE-3046C3F91AE0}"/>
            </c:ext>
          </c:extLst>
        </c:ser>
        <c:ser>
          <c:idx val="3"/>
          <c:order val="3"/>
          <c:tx>
            <c:strRef>
              <c:f>Key!$I$61</c:f>
              <c:strCache>
                <c:ptCount val="1"/>
                <c:pt idx="0">
                  <c:v>Puntos de datos: básicos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D31-4F9D-89EE-3046C3F91AE0}"/>
              </c:ext>
            </c:extLst>
          </c:dPt>
          <c:dPt>
            <c:idx val="2"/>
            <c:bubble3D val="0"/>
            <c:extLst>
              <c:ext xmlns:c16="http://schemas.microsoft.com/office/drawing/2014/chart" uri="{C3380CC4-5D6E-409C-BE32-E72D297353CC}">
                <c16:uniqueId val="{00000063-DD31-4F9D-89EE-3046C3F91AE0}"/>
              </c:ext>
            </c:extLst>
          </c:dPt>
          <c:dPt>
            <c:idx val="3"/>
            <c:bubble3D val="0"/>
            <c:extLst>
              <c:ext xmlns:c16="http://schemas.microsoft.com/office/drawing/2014/chart" uri="{C3380CC4-5D6E-409C-BE32-E72D297353CC}">
                <c16:uniqueId val="{00000064-DD31-4F9D-89EE-3046C3F91AE0}"/>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D31-4F9D-89EE-3046C3F91AE0}"/>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D31-4F9D-89EE-3046C3F91AE0}"/>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D31-4F9D-89EE-3046C3F91AE0}"/>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D31-4F9D-89EE-3046C3F91AE0}"/>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D31-4F9D-89EE-3046C3F91AE0}"/>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D31-4F9D-89EE-3046C3F91AE0}"/>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D31-4F9D-89EE-3046C3F91AE0}"/>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D31-4F9D-89EE-3046C3F91AE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D31-4F9D-89EE-3046C3F91AE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D31-4F9D-89EE-3046C3F91AE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D31-4F9D-89EE-3046C3F91AE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D31-4F9D-89EE-3046C3F91AE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D31-4F9D-89EE-3046C3F91A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D31-4F9D-89EE-3046C3F91A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D31-4F9D-89EE-3046C3F91A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D31-4F9D-89EE-3046C3F91A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D31-4F9D-89EE-3046C3F91A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D31-4F9D-89EE-3046C3F91A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D31-4F9D-89EE-3046C3F91A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D31-4F9D-89EE-3046C3F91A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D31-4F9D-89EE-3046C3F91A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D31-4F9D-89EE-3046C3F91A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D31-4F9D-89EE-3046C3F91A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D31-4F9D-89EE-3046C3F91A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D31-4F9D-89EE-3046C3F91A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D31-4F9D-89EE-3046C3F91A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D31-4F9D-89EE-3046C3F91A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D31-4F9D-89EE-3046C3F91A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D31-4F9D-89EE-3046C3F91A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D31-4F9D-89EE-3046C3F91A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D31-4F9D-89EE-3046C3F91A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D31-4F9D-89EE-3046C3F91A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D31-4F9D-89EE-3046C3F91A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D31-4F9D-89EE-3046C3F91A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D31-4F9D-89EE-3046C3F91A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D31-4F9D-89EE-3046C3F91A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D31-4F9D-89EE-3046C3F91A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D31-4F9D-89EE-3046C3F91A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D31-4F9D-89EE-3046C3F91A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D31-4F9D-89EE-3046C3F91A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D31-4F9D-89EE-3046C3F91A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D31-4F9D-89EE-3046C3F91A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D31-4F9D-89EE-3046C3F91A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D31-4F9D-89EE-3046C3F91A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D31-4F9D-89EE-3046C3F91A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D31-4F9D-89EE-3046C3F91A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D31-4F9D-89EE-3046C3F91A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D31-4F9D-89EE-3046C3F91A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D31-4F9D-89EE-3046C3F91A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D31-4F9D-89EE-3046C3F91A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D31-4F9D-89EE-3046C3F91A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D31-4F9D-89EE-3046C3F91A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D31-4F9D-89EE-3046C3F91A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D31-4F9D-89EE-3046C3F91A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D31-4F9D-89EE-3046C3F91A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D31-4F9D-89EE-3046C3F91A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D31-4F9D-89EE-3046C3F91A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D31-4F9D-89EE-3046C3F91A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D31-4F9D-89EE-3046C3F91A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D31-4F9D-89EE-3046C3F91A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D31-4F9D-89EE-3046C3F91A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D31-4F9D-89EE-3046C3F91A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D31-4F9D-89EE-3046C3F91A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D31-4F9D-89EE-3046C3F91A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D31-4F9D-89EE-3046C3F91A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D31-4F9D-89EE-3046C3F91A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D31-4F9D-89EE-3046C3F91A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D31-4F9D-89EE-3046C3F91A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D31-4F9D-89EE-3046C3F91A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D31-4F9D-89EE-3046C3F91A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D31-4F9D-89EE-3046C3F91A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D31-4F9D-89EE-3046C3F91A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D31-4F9D-89EE-3046C3F91A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D31-4F9D-89EE-3046C3F91A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D31-4F9D-89EE-3046C3F91A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D31-4F9D-89EE-3046C3F91A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D31-4F9D-89EE-3046C3F91A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D31-4F9D-89EE-3046C3F91A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D31-4F9D-89EE-3046C3F91A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D31-4F9D-89EE-3046C3F91A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D31-4F9D-89EE-3046C3F91A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D31-4F9D-89EE-3046C3F91A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D31-4F9D-89EE-3046C3F91A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D31-4F9D-89EE-3046C3F91A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D31-4F9D-89EE-3046C3F91A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D31-4F9D-89EE-3046C3F91A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D31-4F9D-89EE-3046C3F91A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D31-4F9D-89EE-3046C3F91A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D31-4F9D-89EE-3046C3F91A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D31-4F9D-89EE-3046C3F91A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D31-4F9D-89EE-3046C3F91A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D31-4F9D-89EE-3046C3F91A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D31-4F9D-89EE-3046C3F91A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D31-4F9D-89EE-3046C3F91A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D31-4F9D-89EE-3046C3F91A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65.306122448979593</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D31-4F9D-89EE-3046C3F91AE0}"/>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D31-4F9D-89EE-3046C3F91AE0}"/>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D31-4F9D-89EE-3046C3F91AE0}"/>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D31-4F9D-89EE-3046C3F91AE0}"/>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D31-4F9D-89EE-3046C3F91AE0}"/>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D31-4F9D-89EE-3046C3F91AE0}"/>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D31-4F9D-89EE-3046C3F91AE0}"/>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D31-4F9D-89EE-3046C3F91AE0}"/>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D31-4F9D-89EE-3046C3F91AE0}"/>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D31-4F9D-89EE-3046C3F91AE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D31-4F9D-89EE-3046C3F91AE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D31-4F9D-89EE-3046C3F91AE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D31-4F9D-89EE-3046C3F91AE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D31-4F9D-89EE-3046C3F91AE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D31-4F9D-89EE-3046C3F91A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D31-4F9D-89EE-3046C3F91A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D31-4F9D-89EE-3046C3F91A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D31-4F9D-89EE-3046C3F91AE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D31-4F9D-89EE-3046C3F91A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D31-4F9D-89EE-3046C3F91A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D31-4F9D-89EE-3046C3F91A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D31-4F9D-89EE-3046C3F91A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D31-4F9D-89EE-3046C3F91A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D31-4F9D-89EE-3046C3F91A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D31-4F9D-89EE-3046C3F91A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D31-4F9D-89EE-3046C3F91A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D31-4F9D-89EE-3046C3F91A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D31-4F9D-89EE-3046C3F91A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D31-4F9D-89EE-3046C3F91A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D31-4F9D-89EE-3046C3F91A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D31-4F9D-89EE-3046C3F91A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D31-4F9D-89EE-3046C3F91A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D31-4F9D-89EE-3046C3F91A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D31-4F9D-89EE-3046C3F91A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D31-4F9D-89EE-3046C3F91A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D31-4F9D-89EE-3046C3F91A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D31-4F9D-89EE-3046C3F91A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D31-4F9D-89EE-3046C3F91A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D31-4F9D-89EE-3046C3F91A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D31-4F9D-89EE-3046C3F91A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D31-4F9D-89EE-3046C3F91A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D31-4F9D-89EE-3046C3F91A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D31-4F9D-89EE-3046C3F91A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D31-4F9D-89EE-3046C3F91A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D31-4F9D-89EE-3046C3F91A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D31-4F9D-89EE-3046C3F91A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D31-4F9D-89EE-3046C3F91A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D31-4F9D-89EE-3046C3F91A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D31-4F9D-89EE-3046C3F91A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D31-4F9D-89EE-3046C3F91A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D31-4F9D-89EE-3046C3F91A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D31-4F9D-89EE-3046C3F91A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D31-4F9D-89EE-3046C3F91A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D31-4F9D-89EE-3046C3F91A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D31-4F9D-89EE-3046C3F91A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D31-4F9D-89EE-3046C3F91A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D31-4F9D-89EE-3046C3F91A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D31-4F9D-89EE-3046C3F91A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D31-4F9D-89EE-3046C3F91A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D31-4F9D-89EE-3046C3F91A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D31-4F9D-89EE-3046C3F91A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D31-4F9D-89EE-3046C3F91A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D31-4F9D-89EE-3046C3F91A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D31-4F9D-89EE-3046C3F91A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D31-4F9D-89EE-3046C3F91A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D31-4F9D-89EE-3046C3F91A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D31-4F9D-89EE-3046C3F91A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D31-4F9D-89EE-3046C3F91A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D31-4F9D-89EE-3046C3F91A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D31-4F9D-89EE-3046C3F91A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D31-4F9D-89EE-3046C3F91A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D31-4F9D-89EE-3046C3F91A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D31-4F9D-89EE-3046C3F91A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D31-4F9D-89EE-3046C3F91A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D31-4F9D-89EE-3046C3F91A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D31-4F9D-89EE-3046C3F91A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D31-4F9D-89EE-3046C3F91A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D31-4F9D-89EE-3046C3F91A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D31-4F9D-89EE-3046C3F91A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D31-4F9D-89EE-3046C3F91A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D31-4F9D-89EE-3046C3F91A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D31-4F9D-89EE-3046C3F91A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D31-4F9D-89EE-3046C3F91A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D31-4F9D-89EE-3046C3F91A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D31-4F9D-89EE-3046C3F91A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D31-4F9D-89EE-3046C3F91A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D31-4F9D-89EE-3046C3F91A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D31-4F9D-89EE-3046C3F91A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D31-4F9D-89EE-3046C3F91A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D31-4F9D-89EE-3046C3F91A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D31-4F9D-89EE-3046C3F91A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D31-4F9D-89EE-3046C3F91A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D31-4F9D-89EE-3046C3F91A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D31-4F9D-89EE-3046C3F91A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D31-4F9D-89EE-3046C3F91A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D31-4F9D-89EE-3046C3F91A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D31-4F9D-89EE-3046C3F91A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D31-4F9D-89EE-3046C3F91AE0}"/>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Saneamiento: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68.8</c:v>
                </c:pt>
                <c:pt idx="12">
                  <c:v>68.8</c:v>
                </c:pt>
                <c:pt idx="13">
                  <c:v>68.8</c:v>
                </c:pt>
                <c:pt idx="14">
                  <c:v>68.8</c:v>
                </c:pt>
                <c:pt idx="15">
                  <c:v>68.8</c:v>
                </c:pt>
                <c:pt idx="16">
                  <c:v>68.8</c:v>
                </c:pt>
                <c:pt idx="17">
                  <c:v>68.8</c:v>
                </c:pt>
                <c:pt idx="18">
                  <c:v>68.8</c:v>
                </c:pt>
                <c:pt idx="19">
                  <c:v>68.8</c:v>
                </c:pt>
                <c:pt idx="20">
                  <c:v>68.8</c:v>
                </c:pt>
                <c:pt idx="21">
                  <c:v>68.8</c:v>
                </c:pt>
                <c:pt idx="22">
                  <c:v>68.8</c:v>
                </c:pt>
                <c:pt idx="23">
                  <c:v>68.8</c:v>
                </c:pt>
                <c:pt idx="24">
                  <c:v>68.8</c:v>
                </c:pt>
                <c:pt idx="25">
                  <c:v>68.8</c:v>
                </c:pt>
              </c:numCache>
            </c:numRef>
          </c:yVal>
          <c:smooth val="0"/>
          <c:extLst>
            <c:ext xmlns:c16="http://schemas.microsoft.com/office/drawing/2014/chart" uri="{C3380CC4-5D6E-409C-BE32-E72D297353CC}">
              <c16:uniqueId val="{00000000-E63E-402E-93EA-B1219E3E82D6}"/>
            </c:ext>
          </c:extLst>
        </c:ser>
        <c:ser>
          <c:idx val="1"/>
          <c:order val="1"/>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63E-402E-93EA-B1219E3E82D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63E-402E-93EA-B1219E3E82D6}"/>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63E-402E-93EA-B1219E3E82D6}"/>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63E-402E-93EA-B1219E3E82D6}"/>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63E-402E-93EA-B1219E3E82D6}"/>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63E-402E-93EA-B1219E3E82D6}"/>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63E-402E-93EA-B1219E3E82D6}"/>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63E-402E-93EA-B1219E3E82D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63E-402E-93EA-B1219E3E82D6}"/>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63E-402E-93EA-B1219E3E82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63E-402E-93EA-B1219E3E82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63E-402E-93EA-B1219E3E82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63E-402E-93EA-B1219E3E82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63E-402E-93EA-B1219E3E82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63E-402E-93EA-B1219E3E82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63E-402E-93EA-B1219E3E82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63E-402E-93EA-B1219E3E82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63E-402E-93EA-B1219E3E82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63E-402E-93EA-B1219E3E82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63E-402E-93EA-B1219E3E82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63E-402E-93EA-B1219E3E82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63E-402E-93EA-B1219E3E82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63E-402E-93EA-B1219E3E82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63E-402E-93EA-B1219E3E82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63E-402E-93EA-B1219E3E82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63E-402E-93EA-B1219E3E82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63E-402E-93EA-B1219E3E82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63E-402E-93EA-B1219E3E82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63E-402E-93EA-B1219E3E82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63E-402E-93EA-B1219E3E82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63E-402E-93EA-B1219E3E82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63E-402E-93EA-B1219E3E82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63E-402E-93EA-B1219E3E82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63E-402E-93EA-B1219E3E82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63E-402E-93EA-B1219E3E82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63E-402E-93EA-B1219E3E82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63E-402E-93EA-B1219E3E82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63E-402E-93EA-B1219E3E82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63E-402E-93EA-B1219E3E82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63E-402E-93EA-B1219E3E82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63E-402E-93EA-B1219E3E82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63E-402E-93EA-B1219E3E82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63E-402E-93EA-B1219E3E82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63E-402E-93EA-B1219E3E82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63E-402E-93EA-B1219E3E82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63E-402E-93EA-B1219E3E82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63E-402E-93EA-B1219E3E82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63E-402E-93EA-B1219E3E82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63E-402E-93EA-B1219E3E82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63E-402E-93EA-B1219E3E82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63E-402E-93EA-B1219E3E82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63E-402E-93EA-B1219E3E82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63E-402E-93EA-B1219E3E82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63E-402E-93EA-B1219E3E82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63E-402E-93EA-B1219E3E82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63E-402E-93EA-B1219E3E82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63E-402E-93EA-B1219E3E82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63E-402E-93EA-B1219E3E82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63E-402E-93EA-B1219E3E82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63E-402E-93EA-B1219E3E82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63E-402E-93EA-B1219E3E82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63E-402E-93EA-B1219E3E82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63E-402E-93EA-B1219E3E82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63E-402E-93EA-B1219E3E82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63E-402E-93EA-B1219E3E82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63E-402E-93EA-B1219E3E82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63E-402E-93EA-B1219E3E82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63E-402E-93EA-B1219E3E82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63E-402E-93EA-B1219E3E82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63E-402E-93EA-B1219E3E82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63E-402E-93EA-B1219E3E82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63E-402E-93EA-B1219E3E82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63E-402E-93EA-B1219E3E82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63E-402E-93EA-B1219E3E82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63E-402E-93EA-B1219E3E82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63E-402E-93EA-B1219E3E82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63E-402E-93EA-B1219E3E82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63E-402E-93EA-B1219E3E82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63E-402E-93EA-B1219E3E82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63E-402E-93EA-B1219E3E82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63E-402E-93EA-B1219E3E82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63E-402E-93EA-B1219E3E82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63E-402E-93EA-B1219E3E82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63E-402E-93EA-B1219E3E82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63E-402E-93EA-B1219E3E82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63E-402E-93EA-B1219E3E82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63E-402E-93EA-B1219E3E82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63E-402E-93EA-B1219E3E82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63E-402E-93EA-B1219E3E82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63E-402E-93EA-B1219E3E82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63E-402E-93EA-B1219E3E82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63E-402E-93EA-B1219E3E82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63E-402E-93EA-B1219E3E82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63E-402E-93EA-B1219E3E82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63E-402E-93EA-B1219E3E82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69.554395</c:v>
                </c:pt>
                <c:pt idx="4">
                  <c:v>71.110100000000003</c:v>
                </c:pt>
                <c:pt idx="5">
                  <c:v>#N/A</c:v>
                </c:pt>
                <c:pt idx="6">
                  <c:v>65.848399999999998</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63E-402E-93EA-B1219E3E82D6}"/>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23.5</c:v>
                </c:pt>
                <c:pt idx="12">
                  <c:v>23.5</c:v>
                </c:pt>
                <c:pt idx="13">
                  <c:v>23.5</c:v>
                </c:pt>
                <c:pt idx="14">
                  <c:v>23.5</c:v>
                </c:pt>
                <c:pt idx="15">
                  <c:v>23.5</c:v>
                </c:pt>
                <c:pt idx="16">
                  <c:v>23.5</c:v>
                </c:pt>
                <c:pt idx="17">
                  <c:v>23.5</c:v>
                </c:pt>
                <c:pt idx="18">
                  <c:v>23.5</c:v>
                </c:pt>
                <c:pt idx="19">
                  <c:v>23.5</c:v>
                </c:pt>
                <c:pt idx="20">
                  <c:v>23.5</c:v>
                </c:pt>
                <c:pt idx="21">
                  <c:v>23.5</c:v>
                </c:pt>
                <c:pt idx="22">
                  <c:v>23.5</c:v>
                </c:pt>
                <c:pt idx="23">
                  <c:v>23.5</c:v>
                </c:pt>
                <c:pt idx="24">
                  <c:v>23.5</c:v>
                </c:pt>
                <c:pt idx="25">
                  <c:v>23.5</c:v>
                </c:pt>
              </c:numCache>
            </c:numRef>
          </c:yVal>
          <c:smooth val="0"/>
          <c:extLst>
            <c:ext xmlns:c16="http://schemas.microsoft.com/office/drawing/2014/chart" uri="{C3380CC4-5D6E-409C-BE32-E72D297353CC}">
              <c16:uniqueId val="{00000061-E63E-402E-93EA-B1219E3E82D6}"/>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63E-402E-93EA-B1219E3E82D6}"/>
              </c:ext>
            </c:extLst>
          </c:dPt>
          <c:dPt>
            <c:idx val="2"/>
            <c:bubble3D val="0"/>
            <c:extLst>
              <c:ext xmlns:c16="http://schemas.microsoft.com/office/drawing/2014/chart" uri="{C3380CC4-5D6E-409C-BE32-E72D297353CC}">
                <c16:uniqueId val="{00000063-E63E-402E-93EA-B1219E3E82D6}"/>
              </c:ext>
            </c:extLst>
          </c:dPt>
          <c:dPt>
            <c:idx val="3"/>
            <c:bubble3D val="0"/>
            <c:extLst>
              <c:ext xmlns:c16="http://schemas.microsoft.com/office/drawing/2014/chart" uri="{C3380CC4-5D6E-409C-BE32-E72D297353CC}">
                <c16:uniqueId val="{00000064-E63E-402E-93EA-B1219E3E82D6}"/>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63E-402E-93EA-B1219E3E82D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63E-402E-93EA-B1219E3E82D6}"/>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63E-402E-93EA-B1219E3E82D6}"/>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63E-402E-93EA-B1219E3E82D6}"/>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63E-402E-93EA-B1219E3E82D6}"/>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63E-402E-93EA-B1219E3E82D6}"/>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63E-402E-93EA-B1219E3E82D6}"/>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63E-402E-93EA-B1219E3E82D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63E-402E-93EA-B1219E3E82D6}"/>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63E-402E-93EA-B1219E3E82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63E-402E-93EA-B1219E3E82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63E-402E-93EA-B1219E3E82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63E-402E-93EA-B1219E3E82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63E-402E-93EA-B1219E3E82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63E-402E-93EA-B1219E3E82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63E-402E-93EA-B1219E3E82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63E-402E-93EA-B1219E3E82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63E-402E-93EA-B1219E3E82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63E-402E-93EA-B1219E3E82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63E-402E-93EA-B1219E3E82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63E-402E-93EA-B1219E3E82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63E-402E-93EA-B1219E3E82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63E-402E-93EA-B1219E3E82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63E-402E-93EA-B1219E3E82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63E-402E-93EA-B1219E3E82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63E-402E-93EA-B1219E3E82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63E-402E-93EA-B1219E3E82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63E-402E-93EA-B1219E3E82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63E-402E-93EA-B1219E3E82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63E-402E-93EA-B1219E3E82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63E-402E-93EA-B1219E3E82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63E-402E-93EA-B1219E3E82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63E-402E-93EA-B1219E3E82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63E-402E-93EA-B1219E3E82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63E-402E-93EA-B1219E3E82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63E-402E-93EA-B1219E3E82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63E-402E-93EA-B1219E3E82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63E-402E-93EA-B1219E3E82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63E-402E-93EA-B1219E3E82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63E-402E-93EA-B1219E3E82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63E-402E-93EA-B1219E3E82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63E-402E-93EA-B1219E3E82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63E-402E-93EA-B1219E3E82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63E-402E-93EA-B1219E3E82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63E-402E-93EA-B1219E3E82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63E-402E-93EA-B1219E3E82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63E-402E-93EA-B1219E3E82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63E-402E-93EA-B1219E3E82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63E-402E-93EA-B1219E3E82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63E-402E-93EA-B1219E3E82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63E-402E-93EA-B1219E3E82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63E-402E-93EA-B1219E3E82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63E-402E-93EA-B1219E3E82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63E-402E-93EA-B1219E3E82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63E-402E-93EA-B1219E3E82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63E-402E-93EA-B1219E3E82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63E-402E-93EA-B1219E3E82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63E-402E-93EA-B1219E3E82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63E-402E-93EA-B1219E3E82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63E-402E-93EA-B1219E3E82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63E-402E-93EA-B1219E3E82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63E-402E-93EA-B1219E3E82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63E-402E-93EA-B1219E3E82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63E-402E-93EA-B1219E3E82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63E-402E-93EA-B1219E3E82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63E-402E-93EA-B1219E3E82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63E-402E-93EA-B1219E3E82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63E-402E-93EA-B1219E3E82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63E-402E-93EA-B1219E3E82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63E-402E-93EA-B1219E3E82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63E-402E-93EA-B1219E3E82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63E-402E-93EA-B1219E3E82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63E-402E-93EA-B1219E3E82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63E-402E-93EA-B1219E3E82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63E-402E-93EA-B1219E3E82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63E-402E-93EA-B1219E3E82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63E-402E-93EA-B1219E3E82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63E-402E-93EA-B1219E3E82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63E-402E-93EA-B1219E3E82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63E-402E-93EA-B1219E3E82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63E-402E-93EA-B1219E3E82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63E-402E-93EA-B1219E3E82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63E-402E-93EA-B1219E3E82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63E-402E-93EA-B1219E3E82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63E-402E-93EA-B1219E3E82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63E-402E-93EA-B1219E3E82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63E-402E-93EA-B1219E3E82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63E-402E-93EA-B1219E3E82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63E-402E-93EA-B1219E3E82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63E-402E-93EA-B1219E3E82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63E-402E-93EA-B1219E3E82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63E-402E-93EA-B1219E3E82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63E-402E-93EA-B1219E3E82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63E-402E-93EA-B1219E3E82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63E-402E-93EA-B1219E3E82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12.277887462981244</c:v>
                </c:pt>
                <c:pt idx="4">
                  <c:v>#N/A</c:v>
                </c:pt>
                <c:pt idx="5">
                  <c:v>#N/A</c:v>
                </c:pt>
                <c:pt idx="6">
                  <c:v>#N/A</c:v>
                </c:pt>
                <c:pt idx="7">
                  <c:v>34.673366834170857</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63E-402E-93EA-B1219E3E82D6}"/>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97.4</c:v>
                </c:pt>
                <c:pt idx="14">
                  <c:v>97.4</c:v>
                </c:pt>
                <c:pt idx="15">
                  <c:v>97.4</c:v>
                </c:pt>
                <c:pt idx="16">
                  <c:v>97.4</c:v>
                </c:pt>
                <c:pt idx="17">
                  <c:v>97.4</c:v>
                </c:pt>
                <c:pt idx="18">
                  <c:v>97.4</c:v>
                </c:pt>
                <c:pt idx="19">
                  <c:v>97.4</c:v>
                </c:pt>
                <c:pt idx="20">
                  <c:v>97.4</c:v>
                </c:pt>
                <c:pt idx="21">
                  <c:v>97.4</c:v>
                </c:pt>
                <c:pt idx="22">
                  <c:v>#N/A</c:v>
                </c:pt>
                <c:pt idx="23">
                  <c:v>#N/A</c:v>
                </c:pt>
                <c:pt idx="24">
                  <c:v>#N/A</c:v>
                </c:pt>
                <c:pt idx="25">
                  <c:v>#N/A</c:v>
                </c:pt>
              </c:numCache>
            </c:numRef>
          </c:yVal>
          <c:smooth val="0"/>
          <c:extLst>
            <c:ext xmlns:c16="http://schemas.microsoft.com/office/drawing/2014/chart" uri="{C3380CC4-5D6E-409C-BE32-E72D297353CC}">
              <c16:uniqueId val="{000000C2-E63E-402E-93EA-B1219E3E82D6}"/>
            </c:ext>
          </c:extLst>
        </c:ser>
        <c:ser>
          <c:idx val="5"/>
          <c:order val="5"/>
          <c:tx>
            <c:strRef>
              <c:f>Key!$I$57</c:f>
              <c:strCache>
                <c:ptCount val="1"/>
                <c:pt idx="0">
                  <c:v>Puntos de datos: instalaciónes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63E-402E-93EA-B1219E3E82D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63E-402E-93EA-B1219E3E82D6}"/>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63E-402E-93EA-B1219E3E82D6}"/>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63E-402E-93EA-B1219E3E82D6}"/>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63E-402E-93EA-B1219E3E82D6}"/>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63E-402E-93EA-B1219E3E82D6}"/>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63E-402E-93EA-B1219E3E82D6}"/>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63E-402E-93EA-B1219E3E82D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63E-402E-93EA-B1219E3E82D6}"/>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63E-402E-93EA-B1219E3E82D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63E-402E-93EA-B1219E3E82D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63E-402E-93EA-B1219E3E82D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63E-402E-93EA-B1219E3E82D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63E-402E-93EA-B1219E3E82D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63E-402E-93EA-B1219E3E82D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63E-402E-93EA-B1219E3E82D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63E-402E-93EA-B1219E3E82D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63E-402E-93EA-B1219E3E82D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63E-402E-93EA-B1219E3E82D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63E-402E-93EA-B1219E3E82D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63E-402E-93EA-B1219E3E82D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63E-402E-93EA-B1219E3E82D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63E-402E-93EA-B1219E3E82D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63E-402E-93EA-B1219E3E82D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63E-402E-93EA-B1219E3E82D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63E-402E-93EA-B1219E3E82D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63E-402E-93EA-B1219E3E82D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63E-402E-93EA-B1219E3E82D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63E-402E-93EA-B1219E3E82D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63E-402E-93EA-B1219E3E82D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63E-402E-93EA-B1219E3E82D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63E-402E-93EA-B1219E3E82D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63E-402E-93EA-B1219E3E82D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63E-402E-93EA-B1219E3E82D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63E-402E-93EA-B1219E3E82D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63E-402E-93EA-B1219E3E82D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63E-402E-93EA-B1219E3E82D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63E-402E-93EA-B1219E3E82D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63E-402E-93EA-B1219E3E82D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63E-402E-93EA-B1219E3E82D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63E-402E-93EA-B1219E3E82D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63E-402E-93EA-B1219E3E82D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63E-402E-93EA-B1219E3E82D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63E-402E-93EA-B1219E3E82D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63E-402E-93EA-B1219E3E82D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63E-402E-93EA-B1219E3E82D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63E-402E-93EA-B1219E3E82D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63E-402E-93EA-B1219E3E82D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63E-402E-93EA-B1219E3E82D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63E-402E-93EA-B1219E3E82D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63E-402E-93EA-B1219E3E82D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63E-402E-93EA-B1219E3E82D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63E-402E-93EA-B1219E3E82D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63E-402E-93EA-B1219E3E82D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63E-402E-93EA-B1219E3E82D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63E-402E-93EA-B1219E3E82D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63E-402E-93EA-B1219E3E82D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63E-402E-93EA-B1219E3E82D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63E-402E-93EA-B1219E3E82D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63E-402E-93EA-B1219E3E82D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63E-402E-93EA-B1219E3E82D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63E-402E-93EA-B1219E3E82D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63E-402E-93EA-B1219E3E82D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63E-402E-93EA-B1219E3E82D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63E-402E-93EA-B1219E3E82D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63E-402E-93EA-B1219E3E82D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63E-402E-93EA-B1219E3E82D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63E-402E-93EA-B1219E3E82D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63E-402E-93EA-B1219E3E82D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63E-402E-93EA-B1219E3E82D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63E-402E-93EA-B1219E3E82D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63E-402E-93EA-B1219E3E82D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63E-402E-93EA-B1219E3E82D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63E-402E-93EA-B1219E3E82D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63E-402E-93EA-B1219E3E82D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63E-402E-93EA-B1219E3E82D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63E-402E-93EA-B1219E3E82D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63E-402E-93EA-B1219E3E82D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63E-402E-93EA-B1219E3E82D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63E-402E-93EA-B1219E3E82D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63E-402E-93EA-B1219E3E82D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63E-402E-93EA-B1219E3E82D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63E-402E-93EA-B1219E3E82D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63E-402E-93EA-B1219E3E82D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63E-402E-93EA-B1219E3E82D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63E-402E-93EA-B1219E3E82D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63E-402E-93EA-B1219E3E82D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63E-402E-93EA-B1219E3E82D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63E-402E-93EA-B1219E3E82D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63E-402E-93EA-B1219E3E82D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63E-402E-93EA-B1219E3E82D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63E-402E-93EA-B1219E3E82D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63E-402E-93EA-B1219E3E82D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63E-402E-93EA-B1219E3E82D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63E-402E-93EA-B1219E3E82D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97.433610000000002</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63E-402E-93EA-B1219E3E82D6}"/>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Agua: secundaria</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02B-4C96-8C42-FB482AEA27E1}"/>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02B-4C96-8C42-FB482AEA27E1}"/>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02B-4C96-8C42-FB482AEA27E1}"/>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02B-4C96-8C42-FB482AEA27E1}"/>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02B-4C96-8C42-FB482AEA27E1}"/>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02B-4C96-8C42-FB482AEA27E1}"/>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02B-4C96-8C42-FB482AEA27E1}"/>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02B-4C96-8C42-FB482AEA27E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02B-4C96-8C42-FB482AEA27E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02B-4C96-8C42-FB482AEA27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02B-4C96-8C42-FB482AEA27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02B-4C96-8C42-FB482AEA27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02B-4C96-8C42-FB482AEA27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02B-4C96-8C42-FB482AEA27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02B-4C96-8C42-FB482AEA27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02B-4C96-8C42-FB482AEA27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02B-4C96-8C42-FB482AEA27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02B-4C96-8C42-FB482AEA27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02B-4C96-8C42-FB482AEA27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02B-4C96-8C42-FB482AEA27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02B-4C96-8C42-FB482AEA27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02B-4C96-8C42-FB482AEA27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02B-4C96-8C42-FB482AEA27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02B-4C96-8C42-FB482AEA27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02B-4C96-8C42-FB482AEA27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02B-4C96-8C42-FB482AEA27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02B-4C96-8C42-FB482AEA27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02B-4C96-8C42-FB482AEA27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02B-4C96-8C42-FB482AEA27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02B-4C96-8C42-FB482AEA27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02B-4C96-8C42-FB482AEA27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02B-4C96-8C42-FB482AEA27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02B-4C96-8C42-FB482AEA27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02B-4C96-8C42-FB482AEA27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02B-4C96-8C42-FB482AEA27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02B-4C96-8C42-FB482AEA27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02B-4C96-8C42-FB482AEA27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02B-4C96-8C42-FB482AEA27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02B-4C96-8C42-FB482AEA27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02B-4C96-8C42-FB482AEA27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02B-4C96-8C42-FB482AEA27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02B-4C96-8C42-FB482AEA27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02B-4C96-8C42-FB482AEA27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02B-4C96-8C42-FB482AEA27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02B-4C96-8C42-FB482AEA27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02B-4C96-8C42-FB482AEA27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02B-4C96-8C42-FB482AEA27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02B-4C96-8C42-FB482AEA27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02B-4C96-8C42-FB482AEA27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02B-4C96-8C42-FB482AEA27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02B-4C96-8C42-FB482AEA27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02B-4C96-8C42-FB482AEA27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02B-4C96-8C42-FB482AEA27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02B-4C96-8C42-FB482AEA27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02B-4C96-8C42-FB482AEA27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02B-4C96-8C42-FB482AEA27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02B-4C96-8C42-FB482AEA27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02B-4C96-8C42-FB482AEA27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02B-4C96-8C42-FB482AEA27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02B-4C96-8C42-FB482AEA27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02B-4C96-8C42-FB482AEA27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02B-4C96-8C42-FB482AEA27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02B-4C96-8C42-FB482AEA27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02B-4C96-8C42-FB482AEA27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02B-4C96-8C42-FB482AEA27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02B-4C96-8C42-FB482AEA27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02B-4C96-8C42-FB482AEA27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02B-4C96-8C42-FB482AEA27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02B-4C96-8C42-FB482AEA27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02B-4C96-8C42-FB482AEA27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02B-4C96-8C42-FB482AEA27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02B-4C96-8C42-FB482AEA27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02B-4C96-8C42-FB482AEA27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02B-4C96-8C42-FB482AEA27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02B-4C96-8C42-FB482AEA27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02B-4C96-8C42-FB482AEA27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02B-4C96-8C42-FB482AEA27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02B-4C96-8C42-FB482AEA27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02B-4C96-8C42-FB482AEA27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02B-4C96-8C42-FB482AEA27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02B-4C96-8C42-FB482AEA27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02B-4C96-8C42-FB482AEA27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02B-4C96-8C42-FB482AEA27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02B-4C96-8C42-FB482AEA27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02B-4C96-8C42-FB482AEA27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02B-4C96-8C42-FB482AEA27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02B-4C96-8C42-FB482AEA27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02B-4C96-8C42-FB482AEA27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02B-4C96-8C42-FB482AEA27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02B-4C96-8C42-FB482AEA27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02B-4C96-8C42-FB482AEA27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02B-4C96-8C42-FB482AEA27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02B-4C96-8C42-FB482AEA27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02B-4C96-8C42-FB482AEA27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02B-4C96-8C42-FB482AEA27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89.075630252100851</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02B-4C96-8C42-FB482AEA27E1}"/>
            </c:ext>
          </c:extLst>
        </c:ser>
        <c:ser>
          <c:idx val="0"/>
          <c:order val="1"/>
          <c:tx>
            <c:strRef>
              <c:f>Key!$I$58</c:f>
              <c:strCache>
                <c:ptCount val="1"/>
                <c:pt idx="0">
                  <c:v>Estimaciones: mejoradas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89.1</c:v>
                </c:pt>
                <c:pt idx="16">
                  <c:v>89.1</c:v>
                </c:pt>
                <c:pt idx="17">
                  <c:v>89.1</c:v>
                </c:pt>
                <c:pt idx="18">
                  <c:v>89.1</c:v>
                </c:pt>
                <c:pt idx="19">
                  <c:v>89.1</c:v>
                </c:pt>
                <c:pt idx="20">
                  <c:v>89.1</c:v>
                </c:pt>
                <c:pt idx="21">
                  <c:v>89.1</c:v>
                </c:pt>
                <c:pt idx="22">
                  <c:v>89.1</c:v>
                </c:pt>
                <c:pt idx="23">
                  <c:v>89.1</c:v>
                </c:pt>
                <c:pt idx="24">
                  <c:v>#N/A</c:v>
                </c:pt>
                <c:pt idx="25">
                  <c:v>#N/A</c:v>
                </c:pt>
              </c:numCache>
            </c:numRef>
          </c:yVal>
          <c:smooth val="0"/>
          <c:extLst>
            <c:ext xmlns:c16="http://schemas.microsoft.com/office/drawing/2014/chart" uri="{C3380CC4-5D6E-409C-BE32-E72D297353CC}">
              <c16:uniqueId val="{00000060-402B-4C96-8C42-FB482AEA27E1}"/>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02B-4C96-8C42-FB482AEA27E1}"/>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402B-4C96-8C42-FB482AEA27E1}"/>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02B-4C96-8C42-FB482AEA27E1}"/>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02B-4C96-8C42-FB482AEA27E1}"/>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02B-4C96-8C42-FB482AEA27E1}"/>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02B-4C96-8C42-FB482AEA27E1}"/>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02B-4C96-8C42-FB482AEA27E1}"/>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02B-4C96-8C42-FB482AEA27E1}"/>
                </c:ext>
              </c:extLst>
            </c:dLbl>
            <c:dLbl>
              <c:idx val="6"/>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02B-4C96-8C42-FB482AEA27E1}"/>
                </c:ext>
              </c:extLst>
            </c:dLbl>
            <c:dLbl>
              <c:idx val="7"/>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02B-4C96-8C42-FB482AEA27E1}"/>
                </c:ext>
              </c:extLst>
            </c:dLbl>
            <c:dLbl>
              <c:idx val="8"/>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02B-4C96-8C42-FB482AEA27E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02B-4C96-8C42-FB482AEA27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02B-4C96-8C42-FB482AEA27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02B-4C96-8C42-FB482AEA27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02B-4C96-8C42-FB482AEA27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02B-4C96-8C42-FB482AEA27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02B-4C96-8C42-FB482AEA27E1}"/>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02B-4C96-8C42-FB482AEA27E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02B-4C96-8C42-FB482AEA27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02B-4C96-8C42-FB482AEA27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02B-4C96-8C42-FB482AEA27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02B-4C96-8C42-FB482AEA27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02B-4C96-8C42-FB482AEA27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02B-4C96-8C42-FB482AEA27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02B-4C96-8C42-FB482AEA27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02B-4C96-8C42-FB482AEA27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02B-4C96-8C42-FB482AEA27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02B-4C96-8C42-FB482AEA27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02B-4C96-8C42-FB482AEA27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02B-4C96-8C42-FB482AEA27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02B-4C96-8C42-FB482AEA27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02B-4C96-8C42-FB482AEA27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02B-4C96-8C42-FB482AEA27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02B-4C96-8C42-FB482AEA27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02B-4C96-8C42-FB482AEA27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02B-4C96-8C42-FB482AEA27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02B-4C96-8C42-FB482AEA27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02B-4C96-8C42-FB482AEA27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02B-4C96-8C42-FB482AEA27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02B-4C96-8C42-FB482AEA27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02B-4C96-8C42-FB482AEA27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02B-4C96-8C42-FB482AEA27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02B-4C96-8C42-FB482AEA27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02B-4C96-8C42-FB482AEA27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02B-4C96-8C42-FB482AEA27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02B-4C96-8C42-FB482AEA27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02B-4C96-8C42-FB482AEA27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02B-4C96-8C42-FB482AEA27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02B-4C96-8C42-FB482AEA27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02B-4C96-8C42-FB482AEA27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02B-4C96-8C42-FB482AEA27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02B-4C96-8C42-FB482AEA27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02B-4C96-8C42-FB482AEA27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02B-4C96-8C42-FB482AEA27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02B-4C96-8C42-FB482AEA27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02B-4C96-8C42-FB482AEA27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02B-4C96-8C42-FB482AEA27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02B-4C96-8C42-FB482AEA27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02B-4C96-8C42-FB482AEA27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02B-4C96-8C42-FB482AEA27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02B-4C96-8C42-FB482AEA27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02B-4C96-8C42-FB482AEA27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02B-4C96-8C42-FB482AEA27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02B-4C96-8C42-FB482AEA27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02B-4C96-8C42-FB482AEA27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02B-4C96-8C42-FB482AEA27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02B-4C96-8C42-FB482AEA27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02B-4C96-8C42-FB482AEA27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02B-4C96-8C42-FB482AEA27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02B-4C96-8C42-FB482AEA27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02B-4C96-8C42-FB482AEA27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02B-4C96-8C42-FB482AEA27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02B-4C96-8C42-FB482AEA27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02B-4C96-8C42-FB482AEA27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02B-4C96-8C42-FB482AEA27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02B-4C96-8C42-FB482AEA27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02B-4C96-8C42-FB482AEA27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02B-4C96-8C42-FB482AEA27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02B-4C96-8C42-FB482AEA27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02B-4C96-8C42-FB482AEA27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02B-4C96-8C42-FB482AEA27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02B-4C96-8C42-FB482AEA27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02B-4C96-8C42-FB482AEA27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02B-4C96-8C42-FB482AEA27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02B-4C96-8C42-FB482AEA27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02B-4C96-8C42-FB482AEA27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02B-4C96-8C42-FB482AEA27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02B-4C96-8C42-FB482AEA27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02B-4C96-8C42-FB482AEA27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02B-4C96-8C42-FB482AEA27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02B-4C96-8C42-FB482AEA27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02B-4C96-8C42-FB482AEA27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02B-4C96-8C42-FB482AEA27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02B-4C96-8C42-FB482AEA27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02B-4C96-8C42-FB482AEA27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02B-4C96-8C42-FB482AEA27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02B-4C96-8C42-FB482AEA27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02B-4C96-8C42-FB482AEA27E1}"/>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02B-4C96-8C42-FB482AEA27E1}"/>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02B-4C96-8C42-FB482AEA27E1}"/>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02B-4C96-8C42-FB482AEA27E1}"/>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02B-4C96-8C42-FB482AEA27E1}"/>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02B-4C96-8C42-FB482AEA27E1}"/>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02B-4C96-8C42-FB482AEA27E1}"/>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02B-4C96-8C42-FB482AEA27E1}"/>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02B-4C96-8C42-FB482AEA27E1}"/>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02B-4C96-8C42-FB482AEA27E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02B-4C96-8C42-FB482AEA27E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02B-4C96-8C42-FB482AEA27E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02B-4C96-8C42-FB482AEA27E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02B-4C96-8C42-FB482AEA27E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02B-4C96-8C42-FB482AEA27E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02B-4C96-8C42-FB482AEA27E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02B-4C96-8C42-FB482AEA27E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02B-4C96-8C42-FB482AEA27E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02B-4C96-8C42-FB482AEA27E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02B-4C96-8C42-FB482AEA27E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02B-4C96-8C42-FB482AEA27E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02B-4C96-8C42-FB482AEA27E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02B-4C96-8C42-FB482AEA27E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02B-4C96-8C42-FB482AEA27E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02B-4C96-8C42-FB482AEA27E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02B-4C96-8C42-FB482AEA27E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02B-4C96-8C42-FB482AEA27E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02B-4C96-8C42-FB482AEA27E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02B-4C96-8C42-FB482AEA27E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02B-4C96-8C42-FB482AEA27E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02B-4C96-8C42-FB482AEA27E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02B-4C96-8C42-FB482AEA27E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02B-4C96-8C42-FB482AEA27E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02B-4C96-8C42-FB482AEA27E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02B-4C96-8C42-FB482AEA27E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02B-4C96-8C42-FB482AEA27E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02B-4C96-8C42-FB482AEA27E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02B-4C96-8C42-FB482AEA27E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02B-4C96-8C42-FB482AEA27E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02B-4C96-8C42-FB482AEA27E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02B-4C96-8C42-FB482AEA27E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02B-4C96-8C42-FB482AEA27E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02B-4C96-8C42-FB482AEA27E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02B-4C96-8C42-FB482AEA27E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02B-4C96-8C42-FB482AEA27E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02B-4C96-8C42-FB482AEA27E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02B-4C96-8C42-FB482AEA27E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02B-4C96-8C42-FB482AEA27E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02B-4C96-8C42-FB482AEA27E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02B-4C96-8C42-FB482AEA27E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02B-4C96-8C42-FB482AEA27E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02B-4C96-8C42-FB482AEA27E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02B-4C96-8C42-FB482AEA27E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02B-4C96-8C42-FB482AEA27E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02B-4C96-8C42-FB482AEA27E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02B-4C96-8C42-FB482AEA27E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02B-4C96-8C42-FB482AEA27E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02B-4C96-8C42-FB482AEA27E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02B-4C96-8C42-FB482AEA27E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02B-4C96-8C42-FB482AEA27E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02B-4C96-8C42-FB482AEA27E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02B-4C96-8C42-FB482AEA27E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02B-4C96-8C42-FB482AEA27E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02B-4C96-8C42-FB482AEA27E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02B-4C96-8C42-FB482AEA27E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02B-4C96-8C42-FB482AEA27E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02B-4C96-8C42-FB482AEA27E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02B-4C96-8C42-FB482AEA27E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02B-4C96-8C42-FB482AEA27E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02B-4C96-8C42-FB482AEA27E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02B-4C96-8C42-FB482AEA27E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02B-4C96-8C42-FB482AEA27E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02B-4C96-8C42-FB482AEA27E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02B-4C96-8C42-FB482AEA27E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02B-4C96-8C42-FB482AEA27E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02B-4C96-8C42-FB482AEA27E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02B-4C96-8C42-FB482AEA27E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02B-4C96-8C42-FB482AEA27E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02B-4C96-8C42-FB482AEA27E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02B-4C96-8C42-FB482AEA27E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02B-4C96-8C42-FB482AEA27E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02B-4C96-8C42-FB482AEA27E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02B-4C96-8C42-FB482AEA27E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02B-4C96-8C42-FB482AEA27E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02B-4C96-8C42-FB482AEA27E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02B-4C96-8C42-FB482AEA27E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02B-4C96-8C42-FB482AEA27E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02B-4C96-8C42-FB482AEA27E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02B-4C96-8C42-FB482AEA27E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02B-4C96-8C42-FB482AEA27E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02B-4C96-8C42-FB482AEA27E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02B-4C96-8C42-FB482AEA27E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02B-4C96-8C42-FB482AEA27E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02B-4C96-8C42-FB482AEA27E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02B-4C96-8C42-FB482AEA27E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02B-4C96-8C42-FB482AEA27E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02B-4C96-8C42-FB482AEA27E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02B-4C96-8C42-FB482AEA27E1}"/>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Agua: preprimaria</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E60-4B21-843F-90E5A73F078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E60-4B21-843F-90E5A73F0786}"/>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E60-4B21-843F-90E5A73F0786}"/>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E60-4B21-843F-90E5A73F0786}"/>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E60-4B21-843F-90E5A73F0786}"/>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E60-4B21-843F-90E5A73F0786}"/>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E60-4B21-843F-90E5A73F0786}"/>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E60-4B21-843F-90E5A73F078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E60-4B21-843F-90E5A73F0786}"/>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E60-4B21-843F-90E5A73F078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E60-4B21-843F-90E5A73F078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E60-4B21-843F-90E5A73F078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E60-4B21-843F-90E5A73F078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E60-4B21-843F-90E5A73F078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E60-4B21-843F-90E5A73F078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E60-4B21-843F-90E5A73F078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E60-4B21-843F-90E5A73F078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E60-4B21-843F-90E5A73F078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E60-4B21-843F-90E5A73F078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E60-4B21-843F-90E5A73F078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E60-4B21-843F-90E5A73F078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E60-4B21-843F-90E5A73F078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E60-4B21-843F-90E5A73F078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E60-4B21-843F-90E5A73F078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E60-4B21-843F-90E5A73F078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E60-4B21-843F-90E5A73F078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E60-4B21-843F-90E5A73F078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E60-4B21-843F-90E5A73F078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E60-4B21-843F-90E5A73F078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E60-4B21-843F-90E5A73F078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E60-4B21-843F-90E5A73F078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E60-4B21-843F-90E5A73F078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E60-4B21-843F-90E5A73F078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E60-4B21-843F-90E5A73F078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E60-4B21-843F-90E5A73F078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E60-4B21-843F-90E5A73F078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E60-4B21-843F-90E5A73F078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E60-4B21-843F-90E5A73F078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E60-4B21-843F-90E5A73F078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E60-4B21-843F-90E5A73F078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E60-4B21-843F-90E5A73F078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E60-4B21-843F-90E5A73F078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E60-4B21-843F-90E5A73F078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E60-4B21-843F-90E5A73F078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E60-4B21-843F-90E5A73F078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E60-4B21-843F-90E5A73F078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E60-4B21-843F-90E5A73F078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E60-4B21-843F-90E5A73F078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E60-4B21-843F-90E5A73F078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E60-4B21-843F-90E5A73F078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E60-4B21-843F-90E5A73F078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E60-4B21-843F-90E5A73F078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E60-4B21-843F-90E5A73F078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E60-4B21-843F-90E5A73F078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E60-4B21-843F-90E5A73F078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E60-4B21-843F-90E5A73F078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E60-4B21-843F-90E5A73F078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E60-4B21-843F-90E5A73F078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E60-4B21-843F-90E5A73F078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E60-4B21-843F-90E5A73F078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E60-4B21-843F-90E5A73F078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E60-4B21-843F-90E5A73F078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E60-4B21-843F-90E5A73F078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E60-4B21-843F-90E5A73F078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E60-4B21-843F-90E5A73F078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E60-4B21-843F-90E5A73F078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E60-4B21-843F-90E5A73F078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E60-4B21-843F-90E5A73F078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E60-4B21-843F-90E5A73F078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E60-4B21-843F-90E5A73F078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E60-4B21-843F-90E5A73F078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E60-4B21-843F-90E5A73F078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E60-4B21-843F-90E5A73F078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E60-4B21-843F-90E5A73F078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E60-4B21-843F-90E5A73F078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E60-4B21-843F-90E5A73F078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E60-4B21-843F-90E5A73F078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E60-4B21-843F-90E5A73F078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E60-4B21-843F-90E5A73F078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E60-4B21-843F-90E5A73F078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E60-4B21-843F-90E5A73F078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E60-4B21-843F-90E5A73F078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E60-4B21-843F-90E5A73F078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E60-4B21-843F-90E5A73F078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E60-4B21-843F-90E5A73F078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E60-4B21-843F-90E5A73F078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E60-4B21-843F-90E5A73F078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E60-4B21-843F-90E5A73F078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E60-4B21-843F-90E5A73F078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E60-4B21-843F-90E5A73F078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E60-4B21-843F-90E5A73F078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E60-4B21-843F-90E5A73F078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E60-4B21-843F-90E5A73F078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E60-4B21-843F-90E5A73F078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E60-4B21-843F-90E5A73F078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E60-4B21-843F-90E5A73F0786}"/>
            </c:ext>
          </c:extLst>
        </c:ser>
        <c:ser>
          <c:idx val="0"/>
          <c:order val="1"/>
          <c:tx>
            <c:strRef>
              <c:f>Key!$I$58</c:f>
              <c:strCache>
                <c:ptCount val="1"/>
                <c:pt idx="0">
                  <c:v>Estimaciones: mejoradas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7E60-4B21-843F-90E5A73F0786}"/>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7E60-4B21-843F-90E5A73F0786}"/>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7E60-4B21-843F-90E5A73F0786}"/>
              </c:ext>
            </c:extLst>
          </c:dPt>
          <c:dPt>
            <c:idx val="3"/>
            <c:bubble3D val="0"/>
            <c:extLst>
              <c:ext xmlns:c16="http://schemas.microsoft.com/office/drawing/2014/chart" uri="{C3380CC4-5D6E-409C-BE32-E72D297353CC}">
                <c16:uniqueId val="{00000063-7E60-4B21-843F-90E5A73F0786}"/>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E60-4B21-843F-90E5A73F078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E60-4B21-843F-90E5A73F0786}"/>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E60-4B21-843F-90E5A73F0786}"/>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E60-4B21-843F-90E5A73F0786}"/>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E60-4B21-843F-90E5A73F0786}"/>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E60-4B21-843F-90E5A73F0786}"/>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E60-4B21-843F-90E5A73F0786}"/>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E60-4B21-843F-90E5A73F078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E60-4B21-843F-90E5A73F0786}"/>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E60-4B21-843F-90E5A73F078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E60-4B21-843F-90E5A73F078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E60-4B21-843F-90E5A73F078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E60-4B21-843F-90E5A73F078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E60-4B21-843F-90E5A73F078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E60-4B21-843F-90E5A73F078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E60-4B21-843F-90E5A73F078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E60-4B21-843F-90E5A73F078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E60-4B21-843F-90E5A73F078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E60-4B21-843F-90E5A73F078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E60-4B21-843F-90E5A73F078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E60-4B21-843F-90E5A73F078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E60-4B21-843F-90E5A73F078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E60-4B21-843F-90E5A73F078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E60-4B21-843F-90E5A73F078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E60-4B21-843F-90E5A73F078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E60-4B21-843F-90E5A73F078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E60-4B21-843F-90E5A73F078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E60-4B21-843F-90E5A73F078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E60-4B21-843F-90E5A73F078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E60-4B21-843F-90E5A73F078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E60-4B21-843F-90E5A73F078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E60-4B21-843F-90E5A73F078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E60-4B21-843F-90E5A73F078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E60-4B21-843F-90E5A73F078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E60-4B21-843F-90E5A73F078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E60-4B21-843F-90E5A73F078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E60-4B21-843F-90E5A73F078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E60-4B21-843F-90E5A73F078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E60-4B21-843F-90E5A73F078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E60-4B21-843F-90E5A73F078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E60-4B21-843F-90E5A73F078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E60-4B21-843F-90E5A73F078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E60-4B21-843F-90E5A73F078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E60-4B21-843F-90E5A73F078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E60-4B21-843F-90E5A73F078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E60-4B21-843F-90E5A73F078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E60-4B21-843F-90E5A73F078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E60-4B21-843F-90E5A73F078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E60-4B21-843F-90E5A73F078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E60-4B21-843F-90E5A73F078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E60-4B21-843F-90E5A73F078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E60-4B21-843F-90E5A73F078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E60-4B21-843F-90E5A73F078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E60-4B21-843F-90E5A73F078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E60-4B21-843F-90E5A73F078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E60-4B21-843F-90E5A73F078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E60-4B21-843F-90E5A73F078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E60-4B21-843F-90E5A73F078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E60-4B21-843F-90E5A73F078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E60-4B21-843F-90E5A73F078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E60-4B21-843F-90E5A73F078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E60-4B21-843F-90E5A73F078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E60-4B21-843F-90E5A73F078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E60-4B21-843F-90E5A73F078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E60-4B21-843F-90E5A73F078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E60-4B21-843F-90E5A73F078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E60-4B21-843F-90E5A73F078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E60-4B21-843F-90E5A73F078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E60-4B21-843F-90E5A73F078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E60-4B21-843F-90E5A73F078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E60-4B21-843F-90E5A73F078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E60-4B21-843F-90E5A73F078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E60-4B21-843F-90E5A73F078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E60-4B21-843F-90E5A73F078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E60-4B21-843F-90E5A73F078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E60-4B21-843F-90E5A73F078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E60-4B21-843F-90E5A73F078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E60-4B21-843F-90E5A73F078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E60-4B21-843F-90E5A73F078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E60-4B21-843F-90E5A73F078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E60-4B21-843F-90E5A73F078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E60-4B21-843F-90E5A73F078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E60-4B21-843F-90E5A73F078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E60-4B21-843F-90E5A73F078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E60-4B21-843F-90E5A73F078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E60-4B21-843F-90E5A73F078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E60-4B21-843F-90E5A73F078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E60-4B21-843F-90E5A73F078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E60-4B21-843F-90E5A73F078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E60-4B21-843F-90E5A73F078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E60-4B21-843F-90E5A73F078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E60-4B21-843F-90E5A73F078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E60-4B21-843F-90E5A73F078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E60-4B21-843F-90E5A73F078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E60-4B21-843F-90E5A73F078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E60-4B21-843F-90E5A73F0786}"/>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E60-4B21-843F-90E5A73F0786}"/>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E60-4B21-843F-90E5A73F078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E60-4B21-843F-90E5A73F0786}"/>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E60-4B21-843F-90E5A73F0786}"/>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E60-4B21-843F-90E5A73F0786}"/>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E60-4B21-843F-90E5A73F0786}"/>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E60-4B21-843F-90E5A73F0786}"/>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E60-4B21-843F-90E5A73F0786}"/>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E60-4B21-843F-90E5A73F078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E60-4B21-843F-90E5A73F0786}"/>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E60-4B21-843F-90E5A73F078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E60-4B21-843F-90E5A73F078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E60-4B21-843F-90E5A73F078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E60-4B21-843F-90E5A73F078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E60-4B21-843F-90E5A73F078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E60-4B21-843F-90E5A73F078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E60-4B21-843F-90E5A73F078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E60-4B21-843F-90E5A73F078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E60-4B21-843F-90E5A73F078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E60-4B21-843F-90E5A73F078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E60-4B21-843F-90E5A73F078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E60-4B21-843F-90E5A73F078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E60-4B21-843F-90E5A73F078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E60-4B21-843F-90E5A73F078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E60-4B21-843F-90E5A73F078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E60-4B21-843F-90E5A73F078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E60-4B21-843F-90E5A73F078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E60-4B21-843F-90E5A73F078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E60-4B21-843F-90E5A73F078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E60-4B21-843F-90E5A73F078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E60-4B21-843F-90E5A73F078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E60-4B21-843F-90E5A73F078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E60-4B21-843F-90E5A73F078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E60-4B21-843F-90E5A73F078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E60-4B21-843F-90E5A73F078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E60-4B21-843F-90E5A73F078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E60-4B21-843F-90E5A73F078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E60-4B21-843F-90E5A73F078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E60-4B21-843F-90E5A73F078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E60-4B21-843F-90E5A73F078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E60-4B21-843F-90E5A73F078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E60-4B21-843F-90E5A73F078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E60-4B21-843F-90E5A73F078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E60-4B21-843F-90E5A73F078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E60-4B21-843F-90E5A73F078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E60-4B21-843F-90E5A73F078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E60-4B21-843F-90E5A73F078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E60-4B21-843F-90E5A73F078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E60-4B21-843F-90E5A73F078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E60-4B21-843F-90E5A73F078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E60-4B21-843F-90E5A73F078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E60-4B21-843F-90E5A73F078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E60-4B21-843F-90E5A73F078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E60-4B21-843F-90E5A73F078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E60-4B21-843F-90E5A73F078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E60-4B21-843F-90E5A73F078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E60-4B21-843F-90E5A73F078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E60-4B21-843F-90E5A73F078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E60-4B21-843F-90E5A73F078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E60-4B21-843F-90E5A73F078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E60-4B21-843F-90E5A73F078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E60-4B21-843F-90E5A73F078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E60-4B21-843F-90E5A73F078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E60-4B21-843F-90E5A73F078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E60-4B21-843F-90E5A73F078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E60-4B21-843F-90E5A73F078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E60-4B21-843F-90E5A73F078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E60-4B21-843F-90E5A73F078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E60-4B21-843F-90E5A73F078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E60-4B21-843F-90E5A73F078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E60-4B21-843F-90E5A73F078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E60-4B21-843F-90E5A73F078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E60-4B21-843F-90E5A73F078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E60-4B21-843F-90E5A73F078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E60-4B21-843F-90E5A73F078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E60-4B21-843F-90E5A73F078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E60-4B21-843F-90E5A73F078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E60-4B21-843F-90E5A73F078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E60-4B21-843F-90E5A73F078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E60-4B21-843F-90E5A73F078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E60-4B21-843F-90E5A73F078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E60-4B21-843F-90E5A73F078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E60-4B21-843F-90E5A73F078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E60-4B21-843F-90E5A73F078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E60-4B21-843F-90E5A73F078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E60-4B21-843F-90E5A73F078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E60-4B21-843F-90E5A73F078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E60-4B21-843F-90E5A73F078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E60-4B21-843F-90E5A73F078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E60-4B21-843F-90E5A73F078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E60-4B21-843F-90E5A73F078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E60-4B21-843F-90E5A73F078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E60-4B21-843F-90E5A73F078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E60-4B21-843F-90E5A73F078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E60-4B21-843F-90E5A73F078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E60-4B21-843F-90E5A73F078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E60-4B21-843F-90E5A73F0786}"/>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Agua: primaria</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Estimaciones: mejoradas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00F-4764-8268-65E5C5CB210C}"/>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00F-4764-8268-65E5C5CB210C}"/>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00F-4764-8268-65E5C5CB210C}"/>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00F-4764-8268-65E5C5CB210C}"/>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00F-4764-8268-65E5C5CB210C}"/>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00F-4764-8268-65E5C5CB210C}"/>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00F-4764-8268-65E5C5CB210C}"/>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00F-4764-8268-65E5C5CB210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00F-4764-8268-65E5C5CB210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00F-4764-8268-65E5C5CB21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00F-4764-8268-65E5C5CB21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00F-4764-8268-65E5C5CB21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00F-4764-8268-65E5C5CB21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00F-4764-8268-65E5C5CB21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00F-4764-8268-65E5C5CB21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00F-4764-8268-65E5C5CB210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00F-4764-8268-65E5C5CB21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00F-4764-8268-65E5C5CB21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00F-4764-8268-65E5C5CB21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00F-4764-8268-65E5C5CB21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00F-4764-8268-65E5C5CB21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00F-4764-8268-65E5C5CB21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00F-4764-8268-65E5C5CB21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00F-4764-8268-65E5C5CB21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00F-4764-8268-65E5C5CB21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00F-4764-8268-65E5C5CB21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00F-4764-8268-65E5C5CB21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00F-4764-8268-65E5C5CB21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00F-4764-8268-65E5C5CB21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00F-4764-8268-65E5C5CB21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00F-4764-8268-65E5C5CB21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00F-4764-8268-65E5C5CB21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00F-4764-8268-65E5C5CB21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00F-4764-8268-65E5C5CB21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00F-4764-8268-65E5C5CB21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00F-4764-8268-65E5C5CB21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00F-4764-8268-65E5C5CB21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00F-4764-8268-65E5C5CB21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00F-4764-8268-65E5C5CB21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00F-4764-8268-65E5C5CB21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00F-4764-8268-65E5C5CB21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00F-4764-8268-65E5C5CB21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00F-4764-8268-65E5C5CB21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00F-4764-8268-65E5C5CB21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00F-4764-8268-65E5C5CB21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00F-4764-8268-65E5C5CB21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00F-4764-8268-65E5C5CB21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00F-4764-8268-65E5C5CB21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00F-4764-8268-65E5C5CB21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00F-4764-8268-65E5C5CB21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00F-4764-8268-65E5C5CB21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00F-4764-8268-65E5C5CB21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00F-4764-8268-65E5C5CB21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00F-4764-8268-65E5C5CB21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00F-4764-8268-65E5C5CB21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00F-4764-8268-65E5C5CB21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00F-4764-8268-65E5C5CB21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00F-4764-8268-65E5C5CB21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00F-4764-8268-65E5C5CB21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00F-4764-8268-65E5C5CB21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00F-4764-8268-65E5C5CB21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00F-4764-8268-65E5C5CB21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00F-4764-8268-65E5C5CB21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00F-4764-8268-65E5C5CB21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00F-4764-8268-65E5C5CB21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00F-4764-8268-65E5C5CB21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00F-4764-8268-65E5C5CB21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00F-4764-8268-65E5C5CB21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00F-4764-8268-65E5C5CB21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00F-4764-8268-65E5C5CB21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00F-4764-8268-65E5C5CB21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00F-4764-8268-65E5C5CB21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00F-4764-8268-65E5C5CB21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00F-4764-8268-65E5C5CB21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00F-4764-8268-65E5C5CB21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00F-4764-8268-65E5C5CB21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00F-4764-8268-65E5C5CB21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00F-4764-8268-65E5C5CB21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00F-4764-8268-65E5C5CB21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00F-4764-8268-65E5C5CB21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00F-4764-8268-65E5C5CB21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00F-4764-8268-65E5C5CB21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00F-4764-8268-65E5C5CB21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00F-4764-8268-65E5C5CB21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00F-4764-8268-65E5C5CB21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00F-4764-8268-65E5C5CB21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00F-4764-8268-65E5C5CB21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00F-4764-8268-65E5C5CB21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00F-4764-8268-65E5C5CB21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00F-4764-8268-65E5C5CB21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00F-4764-8268-65E5C5CB21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00F-4764-8268-65E5C5CB21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00F-4764-8268-65E5C5CB21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00F-4764-8268-65E5C5CB21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00F-4764-8268-65E5C5CB21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66.298342541436455</c:v>
                </c:pt>
                <c:pt idx="1">
                  <c:v>67.977528089887642</c:v>
                </c:pt>
                <c:pt idx="2">
                  <c:v>#N/A</c:v>
                </c:pt>
                <c:pt idx="3">
                  <c:v>#N/A</c:v>
                </c:pt>
                <c:pt idx="4">
                  <c:v>#N/A</c:v>
                </c:pt>
                <c:pt idx="5">
                  <c:v>#N/A</c:v>
                </c:pt>
                <c:pt idx="6">
                  <c:v>#N/A</c:v>
                </c:pt>
                <c:pt idx="7">
                  <c:v>66.556291390728475</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00F-4764-8268-65E5C5CB210C}"/>
            </c:ext>
          </c:extLst>
        </c:ser>
        <c:ser>
          <c:idx val="0"/>
          <c:order val="1"/>
          <c:tx>
            <c:strRef>
              <c:f>Key!$I$59</c:f>
              <c:strCache>
                <c:ptCount val="1"/>
                <c:pt idx="0">
                  <c:v>Puntos de datos: mejorados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300F-4764-8268-65E5C5CB210C}"/>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66.7</c:v>
                </c:pt>
                <c:pt idx="1">
                  <c:v>66.7</c:v>
                </c:pt>
                <c:pt idx="2">
                  <c:v>66.7</c:v>
                </c:pt>
                <c:pt idx="3">
                  <c:v>66.7</c:v>
                </c:pt>
                <c:pt idx="4">
                  <c:v>66.7</c:v>
                </c:pt>
                <c:pt idx="5">
                  <c:v>66.7</c:v>
                </c:pt>
                <c:pt idx="6">
                  <c:v>66.8</c:v>
                </c:pt>
                <c:pt idx="7">
                  <c:v>66.8</c:v>
                </c:pt>
                <c:pt idx="8">
                  <c:v>66.8</c:v>
                </c:pt>
                <c:pt idx="9">
                  <c:v>66.8</c:v>
                </c:pt>
                <c:pt idx="10">
                  <c:v>66.900000000000006</c:v>
                </c:pt>
                <c:pt idx="11">
                  <c:v>66.900000000000006</c:v>
                </c:pt>
                <c:pt idx="12">
                  <c:v>66.900000000000006</c:v>
                </c:pt>
                <c:pt idx="13">
                  <c:v>67</c:v>
                </c:pt>
                <c:pt idx="14">
                  <c:v>67</c:v>
                </c:pt>
                <c:pt idx="15">
                  <c:v>67</c:v>
                </c:pt>
                <c:pt idx="16">
                  <c:v>67</c:v>
                </c:pt>
                <c:pt idx="17">
                  <c:v>67.099999999999994</c:v>
                </c:pt>
                <c:pt idx="18">
                  <c:v>67.099999999999994</c:v>
                </c:pt>
                <c:pt idx="19">
                  <c:v>67.099999999999994</c:v>
                </c:pt>
                <c:pt idx="20">
                  <c:v>67.099999999999994</c:v>
                </c:pt>
                <c:pt idx="21">
                  <c:v>67.2</c:v>
                </c:pt>
                <c:pt idx="22">
                  <c:v>67.2</c:v>
                </c:pt>
                <c:pt idx="23">
                  <c:v>67.2</c:v>
                </c:pt>
                <c:pt idx="24">
                  <c:v>67.2</c:v>
                </c:pt>
                <c:pt idx="25">
                  <c:v>67.2</c:v>
                </c:pt>
              </c:numCache>
            </c:numRef>
          </c:yVal>
          <c:smooth val="0"/>
          <c:extLst>
            <c:ext xmlns:c16="http://schemas.microsoft.com/office/drawing/2014/chart" uri="{C3380CC4-5D6E-409C-BE32-E72D297353CC}">
              <c16:uniqueId val="{00000061-300F-4764-8268-65E5C5CB210C}"/>
            </c:ext>
          </c:extLst>
        </c:ser>
        <c:ser>
          <c:idx val="2"/>
          <c:order val="2"/>
          <c:tx>
            <c:strRef>
              <c:f>Key!$I$60</c:f>
              <c:strCache>
                <c:ptCount val="1"/>
                <c:pt idx="0">
                  <c:v>Estimaciones: básicas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300F-4764-8268-65E5C5CB210C}"/>
            </c:ext>
          </c:extLst>
        </c:ser>
        <c:ser>
          <c:idx val="3"/>
          <c:order val="3"/>
          <c:tx>
            <c:strRef>
              <c:f>Key!$I$61</c:f>
              <c:strCache>
                <c:ptCount val="1"/>
                <c:pt idx="0">
                  <c:v>Puntos de datos: básicos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300F-4764-8268-65E5C5CB210C}"/>
              </c:ext>
            </c:extLst>
          </c:dPt>
          <c:dPt>
            <c:idx val="3"/>
            <c:bubble3D val="0"/>
            <c:extLst>
              <c:ext xmlns:c16="http://schemas.microsoft.com/office/drawing/2014/chart" uri="{C3380CC4-5D6E-409C-BE32-E72D297353CC}">
                <c16:uniqueId val="{00000064-300F-4764-8268-65E5C5CB210C}"/>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00F-4764-8268-65E5C5CB210C}"/>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00F-4764-8268-65E5C5CB210C}"/>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00F-4764-8268-65E5C5CB210C}"/>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00F-4764-8268-65E5C5CB210C}"/>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00F-4764-8268-65E5C5CB210C}"/>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00F-4764-8268-65E5C5CB210C}"/>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00F-4764-8268-65E5C5CB210C}"/>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00F-4764-8268-65E5C5CB210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00F-4764-8268-65E5C5CB210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00F-4764-8268-65E5C5CB21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00F-4764-8268-65E5C5CB21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00F-4764-8268-65E5C5CB21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00F-4764-8268-65E5C5CB21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00F-4764-8268-65E5C5CB21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00F-4764-8268-65E5C5CB21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00F-4764-8268-65E5C5CB210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00F-4764-8268-65E5C5CB21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00F-4764-8268-65E5C5CB21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00F-4764-8268-65E5C5CB21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00F-4764-8268-65E5C5CB21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00F-4764-8268-65E5C5CB21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00F-4764-8268-65E5C5CB21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00F-4764-8268-65E5C5CB21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300F-4764-8268-65E5C5CB21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00F-4764-8268-65E5C5CB21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00F-4764-8268-65E5C5CB21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00F-4764-8268-65E5C5CB21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00F-4764-8268-65E5C5CB21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00F-4764-8268-65E5C5CB21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00F-4764-8268-65E5C5CB21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00F-4764-8268-65E5C5CB21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00F-4764-8268-65E5C5CB21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00F-4764-8268-65E5C5CB21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00F-4764-8268-65E5C5CB21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00F-4764-8268-65E5C5CB21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00F-4764-8268-65E5C5CB21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00F-4764-8268-65E5C5CB21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00F-4764-8268-65E5C5CB21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00F-4764-8268-65E5C5CB21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00F-4764-8268-65E5C5CB21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00F-4764-8268-65E5C5CB21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00F-4764-8268-65E5C5CB21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00F-4764-8268-65E5C5CB21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00F-4764-8268-65E5C5CB21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00F-4764-8268-65E5C5CB21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00F-4764-8268-65E5C5CB21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00F-4764-8268-65E5C5CB21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00F-4764-8268-65E5C5CB21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00F-4764-8268-65E5C5CB21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00F-4764-8268-65E5C5CB21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00F-4764-8268-65E5C5CB21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00F-4764-8268-65E5C5CB21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00F-4764-8268-65E5C5CB21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00F-4764-8268-65E5C5CB21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00F-4764-8268-65E5C5CB21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00F-4764-8268-65E5C5CB21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00F-4764-8268-65E5C5CB21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00F-4764-8268-65E5C5CB21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00F-4764-8268-65E5C5CB21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00F-4764-8268-65E5C5CB21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00F-4764-8268-65E5C5CB21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00F-4764-8268-65E5C5CB21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00F-4764-8268-65E5C5CB21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00F-4764-8268-65E5C5CB21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00F-4764-8268-65E5C5CB21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00F-4764-8268-65E5C5CB21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00F-4764-8268-65E5C5CB21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00F-4764-8268-65E5C5CB21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00F-4764-8268-65E5C5CB21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00F-4764-8268-65E5C5CB21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00F-4764-8268-65E5C5CB21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00F-4764-8268-65E5C5CB21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00F-4764-8268-65E5C5CB21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00F-4764-8268-65E5C5CB21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00F-4764-8268-65E5C5CB21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00F-4764-8268-65E5C5CB21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00F-4764-8268-65E5C5CB21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00F-4764-8268-65E5C5CB21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00F-4764-8268-65E5C5CB21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00F-4764-8268-65E5C5CB21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00F-4764-8268-65E5C5CB21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00F-4764-8268-65E5C5CB21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00F-4764-8268-65E5C5CB21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00F-4764-8268-65E5C5CB21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00F-4764-8268-65E5C5CB21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00F-4764-8268-65E5C5CB21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00F-4764-8268-65E5C5CB21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00F-4764-8268-65E5C5CB21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00F-4764-8268-65E5C5CB21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00F-4764-8268-65E5C5CB21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00F-4764-8268-65E5C5CB21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00F-4764-8268-65E5C5CB21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00F-4764-8268-65E5C5CB21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00F-4764-8268-65E5C5CB21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00F-4764-8268-65E5C5CB21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300F-4764-8268-65E5C5CB210C}"/>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300F-4764-8268-65E5C5CB210C}"/>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00F-4764-8268-65E5C5CB210C}"/>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00F-4764-8268-65E5C5CB210C}"/>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00F-4764-8268-65E5C5CB210C}"/>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00F-4764-8268-65E5C5CB210C}"/>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00F-4764-8268-65E5C5CB210C}"/>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00F-4764-8268-65E5C5CB210C}"/>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00F-4764-8268-65E5C5CB210C}"/>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00F-4764-8268-65E5C5CB210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00F-4764-8268-65E5C5CB210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00F-4764-8268-65E5C5CB210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00F-4764-8268-65E5C5CB210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00F-4764-8268-65E5C5CB210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00F-4764-8268-65E5C5CB210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00F-4764-8268-65E5C5CB210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00F-4764-8268-65E5C5CB210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00F-4764-8268-65E5C5CB210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00F-4764-8268-65E5C5CB210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00F-4764-8268-65E5C5CB210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00F-4764-8268-65E5C5CB210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00F-4764-8268-65E5C5CB210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00F-4764-8268-65E5C5CB210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00F-4764-8268-65E5C5CB210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00F-4764-8268-65E5C5CB210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300F-4764-8268-65E5C5CB210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00F-4764-8268-65E5C5CB210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00F-4764-8268-65E5C5CB210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00F-4764-8268-65E5C5CB210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00F-4764-8268-65E5C5CB210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00F-4764-8268-65E5C5CB210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00F-4764-8268-65E5C5CB210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00F-4764-8268-65E5C5CB210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00F-4764-8268-65E5C5CB210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00F-4764-8268-65E5C5CB210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00F-4764-8268-65E5C5CB210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00F-4764-8268-65E5C5CB210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00F-4764-8268-65E5C5CB210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00F-4764-8268-65E5C5CB210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00F-4764-8268-65E5C5CB210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00F-4764-8268-65E5C5CB210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00F-4764-8268-65E5C5CB210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00F-4764-8268-65E5C5CB210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00F-4764-8268-65E5C5CB210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00F-4764-8268-65E5C5CB210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00F-4764-8268-65E5C5CB210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00F-4764-8268-65E5C5CB210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00F-4764-8268-65E5C5CB210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00F-4764-8268-65E5C5CB210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00F-4764-8268-65E5C5CB210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00F-4764-8268-65E5C5CB210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00F-4764-8268-65E5C5CB210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00F-4764-8268-65E5C5CB210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00F-4764-8268-65E5C5CB210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00F-4764-8268-65E5C5CB210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00F-4764-8268-65E5C5CB210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00F-4764-8268-65E5C5CB210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00F-4764-8268-65E5C5CB210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00F-4764-8268-65E5C5CB210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00F-4764-8268-65E5C5CB210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00F-4764-8268-65E5C5CB210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00F-4764-8268-65E5C5CB210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00F-4764-8268-65E5C5CB210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00F-4764-8268-65E5C5CB210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00F-4764-8268-65E5C5CB210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00F-4764-8268-65E5C5CB210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00F-4764-8268-65E5C5CB210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00F-4764-8268-65E5C5CB210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00F-4764-8268-65E5C5CB210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00F-4764-8268-65E5C5CB210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00F-4764-8268-65E5C5CB210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00F-4764-8268-65E5C5CB210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00F-4764-8268-65E5C5CB210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00F-4764-8268-65E5C5CB210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00F-4764-8268-65E5C5CB210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00F-4764-8268-65E5C5CB210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00F-4764-8268-65E5C5CB210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00F-4764-8268-65E5C5CB210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00F-4764-8268-65E5C5CB210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00F-4764-8268-65E5C5CB210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00F-4764-8268-65E5C5CB210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00F-4764-8268-65E5C5CB210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00F-4764-8268-65E5C5CB210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00F-4764-8268-65E5C5CB210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00F-4764-8268-65E5C5CB210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00F-4764-8268-65E5C5CB210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00F-4764-8268-65E5C5CB210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00F-4764-8268-65E5C5CB210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00F-4764-8268-65E5C5CB210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00F-4764-8268-65E5C5CB210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00F-4764-8268-65E5C5CB210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00F-4764-8268-65E5C5CB210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00F-4764-8268-65E5C5CB210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00F-4764-8268-65E5C5CB210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00F-4764-8268-65E5C5CB210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00F-4764-8268-65E5C5CB210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300F-4764-8268-65E5C5CB210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300F-4764-8268-65E5C5CB210C}"/>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Saneamiento: secundaria</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1CD-4E2C-BF04-B218717CDFBF}"/>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1CD-4E2C-BF04-B218717CDFBF}"/>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1CD-4E2C-BF04-B218717CDFBF}"/>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1CD-4E2C-BF04-B218717CDFBF}"/>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1CD-4E2C-BF04-B218717CDFBF}"/>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1CD-4E2C-BF04-B218717CDFBF}"/>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1CD-4E2C-BF04-B218717CDFBF}"/>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1CD-4E2C-BF04-B218717CDFBF}"/>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1CD-4E2C-BF04-B218717CDFB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1CD-4E2C-BF04-B218717CDFB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1CD-4E2C-BF04-B218717CDFB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1CD-4E2C-BF04-B218717CDFB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1CD-4E2C-BF04-B218717CDFB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1CD-4E2C-BF04-B218717CDFB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1CD-4E2C-BF04-B218717CDF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1CD-4E2C-BF04-B218717CDFB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1CD-4E2C-BF04-B218717CDF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1CD-4E2C-BF04-B218717CDF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1CD-4E2C-BF04-B218717CDF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1CD-4E2C-BF04-B218717CDF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1CD-4E2C-BF04-B218717CDF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1CD-4E2C-BF04-B218717CDF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1CD-4E2C-BF04-B218717CDFB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1CD-4E2C-BF04-B218717CDFB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1CD-4E2C-BF04-B218717CDFB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1CD-4E2C-BF04-B218717CDFB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1CD-4E2C-BF04-B218717CDFB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1CD-4E2C-BF04-B218717CDFB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1CD-4E2C-BF04-B218717CDFB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1CD-4E2C-BF04-B218717CDFB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1CD-4E2C-BF04-B218717CDFB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1CD-4E2C-BF04-B218717CDFB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1CD-4E2C-BF04-B218717CDFB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1CD-4E2C-BF04-B218717CDFB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1CD-4E2C-BF04-B218717CDFB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1CD-4E2C-BF04-B218717CDFB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1CD-4E2C-BF04-B218717CDFB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1CD-4E2C-BF04-B218717CDFB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1CD-4E2C-BF04-B218717CDFB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1CD-4E2C-BF04-B218717CDFB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1CD-4E2C-BF04-B218717CDFB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1CD-4E2C-BF04-B218717CDFB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1CD-4E2C-BF04-B218717CDFB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1CD-4E2C-BF04-B218717CDFB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1CD-4E2C-BF04-B218717CDFB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1CD-4E2C-BF04-B218717CDFB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1CD-4E2C-BF04-B218717CDFB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1CD-4E2C-BF04-B218717CDFB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1CD-4E2C-BF04-B218717CDFB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1CD-4E2C-BF04-B218717CDFB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1CD-4E2C-BF04-B218717CDFB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1CD-4E2C-BF04-B218717CDFB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1CD-4E2C-BF04-B218717CDFB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1CD-4E2C-BF04-B218717CDFB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1CD-4E2C-BF04-B218717CDFB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1CD-4E2C-BF04-B218717CDFB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1CD-4E2C-BF04-B218717CDFB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1CD-4E2C-BF04-B218717CDFB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1CD-4E2C-BF04-B218717CDFB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1CD-4E2C-BF04-B218717CDFB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1CD-4E2C-BF04-B218717CDFB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1CD-4E2C-BF04-B218717CDFB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1CD-4E2C-BF04-B218717CDFB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1CD-4E2C-BF04-B218717CDFB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1CD-4E2C-BF04-B218717CDFB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1CD-4E2C-BF04-B218717CDFB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1CD-4E2C-BF04-B218717CDFB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1CD-4E2C-BF04-B218717CDFB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1CD-4E2C-BF04-B218717CDFB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1CD-4E2C-BF04-B218717CDFB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1CD-4E2C-BF04-B218717CDFB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1CD-4E2C-BF04-B218717CDFB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1CD-4E2C-BF04-B218717CDFB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1CD-4E2C-BF04-B218717CDFB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1CD-4E2C-BF04-B218717CDFB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1CD-4E2C-BF04-B218717CDFB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1CD-4E2C-BF04-B218717CDFB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1CD-4E2C-BF04-B218717CDFB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1CD-4E2C-BF04-B218717CDFB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1CD-4E2C-BF04-B218717CDFB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1CD-4E2C-BF04-B218717CDFB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1CD-4E2C-BF04-B218717CDFB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1CD-4E2C-BF04-B218717CDFB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1CD-4E2C-BF04-B218717CDFB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1CD-4E2C-BF04-B218717CDFB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1CD-4E2C-BF04-B218717CDFB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1CD-4E2C-BF04-B218717CDFB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1CD-4E2C-BF04-B218717CDFB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1CD-4E2C-BF04-B218717CDFB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1CD-4E2C-BF04-B218717CDFB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1CD-4E2C-BF04-B218717CDFB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1CD-4E2C-BF04-B218717CDFB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1CD-4E2C-BF04-B218717CDFB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1CD-4E2C-BF04-B218717CDFB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1CD-4E2C-BF04-B218717CDFB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1CD-4E2C-BF04-B218717CDFBF}"/>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91CD-4E2C-BF04-B218717CDFBF}"/>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61.9</c:v>
                </c:pt>
                <c:pt idx="16">
                  <c:v>61.9</c:v>
                </c:pt>
                <c:pt idx="17">
                  <c:v>61.9</c:v>
                </c:pt>
                <c:pt idx="18">
                  <c:v>61.9</c:v>
                </c:pt>
                <c:pt idx="19">
                  <c:v>61.9</c:v>
                </c:pt>
                <c:pt idx="20">
                  <c:v>61.9</c:v>
                </c:pt>
                <c:pt idx="21">
                  <c:v>61.9</c:v>
                </c:pt>
                <c:pt idx="22">
                  <c:v>61.9</c:v>
                </c:pt>
                <c:pt idx="23">
                  <c:v>61.9</c:v>
                </c:pt>
                <c:pt idx="24">
                  <c:v>#N/A</c:v>
                </c:pt>
                <c:pt idx="25">
                  <c:v>#N/A</c:v>
                </c:pt>
              </c:numCache>
            </c:numRef>
          </c:yVal>
          <c:smooth val="0"/>
          <c:extLst>
            <c:ext xmlns:c16="http://schemas.microsoft.com/office/drawing/2014/chart" uri="{C3380CC4-5D6E-409C-BE32-E72D297353CC}">
              <c16:uniqueId val="{00000061-91CD-4E2C-BF04-B218717CDFBF}"/>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91CD-4E2C-BF04-B218717CDFBF}"/>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91CD-4E2C-BF04-B218717CDFBF}"/>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91CD-4E2C-BF04-B218717CDFBF}"/>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91CD-4E2C-BF04-B218717CDFBF}"/>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91CD-4E2C-BF04-B218717CDFBF}"/>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91CD-4E2C-BF04-B218717CDFBF}"/>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91CD-4E2C-BF04-B218717CDFBF}"/>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91CD-4E2C-BF04-B218717CDFBF}"/>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91CD-4E2C-BF04-B218717CDFBF}"/>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91CD-4E2C-BF04-B218717CDFBF}"/>
                </c:ext>
              </c:extLst>
            </c:dLbl>
            <c:dLbl>
              <c:idx val="9"/>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91CD-4E2C-BF04-B218717CDFB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91CD-4E2C-BF04-B218717CDFB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91CD-4E2C-BF04-B218717CDFB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91CD-4E2C-BF04-B218717CDFB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91CD-4E2C-BF04-B218717CDFB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91CD-4E2C-BF04-B218717CDF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91CD-4E2C-BF04-B218717CDFB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91CD-4E2C-BF04-B218717CDF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91CD-4E2C-BF04-B218717CDF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91CD-4E2C-BF04-B218717CDF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91CD-4E2C-BF04-B218717CDF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91CD-4E2C-BF04-B218717CDF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91CD-4E2C-BF04-B218717CDF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91CD-4E2C-BF04-B218717CDFBF}"/>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91CD-4E2C-BF04-B218717CDFBF}"/>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61.864406779661017</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91CD-4E2C-BF04-B218717CDFBF}"/>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91CD-4E2C-BF04-B218717CDFBF}"/>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91CD-4E2C-BF04-B218717CDFBF}"/>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91CD-4E2C-BF04-B218717CDFBF}"/>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91CD-4E2C-BF04-B218717CDFBF}"/>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91CD-4E2C-BF04-B218717CDFBF}"/>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91CD-4E2C-BF04-B218717CDFBF}"/>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91CD-4E2C-BF04-B218717CDFBF}"/>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91CD-4E2C-BF04-B218717CDFBF}"/>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91CD-4E2C-BF04-B218717CDFBF}"/>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91CD-4E2C-BF04-B218717CDFBF}"/>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91CD-4E2C-BF04-B218717CDFB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91CD-4E2C-BF04-B218717CDFB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91CD-4E2C-BF04-B218717CDFB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91CD-4E2C-BF04-B218717CDFB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91CD-4E2C-BF04-B218717CDFB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91CD-4E2C-BF04-B218717CDFB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91CD-4E2C-BF04-B218717CDFB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91CD-4E2C-BF04-B218717CDFB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91CD-4E2C-BF04-B218717CDFB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91CD-4E2C-BF04-B218717CDFB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91CD-4E2C-BF04-B218717CDFB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91CD-4E2C-BF04-B218717CDFB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91CD-4E2C-BF04-B218717CDFB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91CD-4E2C-BF04-B218717CDFB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91CD-4E2C-BF04-B218717CDFB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1CD-4E2C-BF04-B218717CDFB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1CD-4E2C-BF04-B218717CDFB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1CD-4E2C-BF04-B218717CDFB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1CD-4E2C-BF04-B218717CDFB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1CD-4E2C-BF04-B218717CDFB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1CD-4E2C-BF04-B218717CDFB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1CD-4E2C-BF04-B218717CDFB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1CD-4E2C-BF04-B218717CDFB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1CD-4E2C-BF04-B218717CDFB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1CD-4E2C-BF04-B218717CDFB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1CD-4E2C-BF04-B218717CDFB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1CD-4E2C-BF04-B218717CDFB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1CD-4E2C-BF04-B218717CDFB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1CD-4E2C-BF04-B218717CDFB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1CD-4E2C-BF04-B218717CDFB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1CD-4E2C-BF04-B218717CDFB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1CD-4E2C-BF04-B218717CDFB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1CD-4E2C-BF04-B218717CDFB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1CD-4E2C-BF04-B218717CDFB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1CD-4E2C-BF04-B218717CDFB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1CD-4E2C-BF04-B218717CDFB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1CD-4E2C-BF04-B218717CDFB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1CD-4E2C-BF04-B218717CDFB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1CD-4E2C-BF04-B218717CDFB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1CD-4E2C-BF04-B218717CDFB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1CD-4E2C-BF04-B218717CDFB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1CD-4E2C-BF04-B218717CDFB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1CD-4E2C-BF04-B218717CDFB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1CD-4E2C-BF04-B218717CDFB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1CD-4E2C-BF04-B218717CDFB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1CD-4E2C-BF04-B218717CDFB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1CD-4E2C-BF04-B218717CDFB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1CD-4E2C-BF04-B218717CDFB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1CD-4E2C-BF04-B218717CDFB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1CD-4E2C-BF04-B218717CDFB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1CD-4E2C-BF04-B218717CDFB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1CD-4E2C-BF04-B218717CDFB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1CD-4E2C-BF04-B218717CDFB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1CD-4E2C-BF04-B218717CDFB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1CD-4E2C-BF04-B218717CDFB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1CD-4E2C-BF04-B218717CDFB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1CD-4E2C-BF04-B218717CDFB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1CD-4E2C-BF04-B218717CDFB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1CD-4E2C-BF04-B218717CDFB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1CD-4E2C-BF04-B218717CDFB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1CD-4E2C-BF04-B218717CDFB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91CD-4E2C-BF04-B218717CDFB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91CD-4E2C-BF04-B218717CDFB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91CD-4E2C-BF04-B218717CDFB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91CD-4E2C-BF04-B218717CDFB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91CD-4E2C-BF04-B218717CDFB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91CD-4E2C-BF04-B218717CDFB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91CD-4E2C-BF04-B218717CDFB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91CD-4E2C-BF04-B218717CDFB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91CD-4E2C-BF04-B218717CDFB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91CD-4E2C-BF04-B218717CDFB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91CD-4E2C-BF04-B218717CDFB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91CD-4E2C-BF04-B218717CDFB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91CD-4E2C-BF04-B218717CDFB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91CD-4E2C-BF04-B218717CDFB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91CD-4E2C-BF04-B218717CDFB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91CD-4E2C-BF04-B218717CDFB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91CD-4E2C-BF04-B218717CDFB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91CD-4E2C-BF04-B218717CDFB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91CD-4E2C-BF04-B218717CDFB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91CD-4E2C-BF04-B218717CDFB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91CD-4E2C-BF04-B218717CDFB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91CD-4E2C-BF04-B218717CDFB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91CD-4E2C-BF04-B218717CDFB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91CD-4E2C-BF04-B218717CDFB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91CD-4E2C-BF04-B218717CDFB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91CD-4E2C-BF04-B218717CDFBF}"/>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Saneamiento: preprimaria</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9AE-4DD9-BB20-414C223333D4}"/>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9AE-4DD9-BB20-414C223333D4}"/>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9AE-4DD9-BB20-414C223333D4}"/>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9AE-4DD9-BB20-414C223333D4}"/>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9AE-4DD9-BB20-414C223333D4}"/>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9AE-4DD9-BB20-414C223333D4}"/>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9AE-4DD9-BB20-414C223333D4}"/>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9AE-4DD9-BB20-414C223333D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9AE-4DD9-BB20-414C223333D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9AE-4DD9-BB20-414C223333D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9AE-4DD9-BB20-414C223333D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9AE-4DD9-BB20-414C223333D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9AE-4DD9-BB20-414C223333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9AE-4DD9-BB20-414C223333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9AE-4DD9-BB20-414C223333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9AE-4DD9-BB20-414C223333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9AE-4DD9-BB20-414C223333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9AE-4DD9-BB20-414C223333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9AE-4DD9-BB20-414C223333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9AE-4DD9-BB20-414C223333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9AE-4DD9-BB20-414C223333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9AE-4DD9-BB20-414C223333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9AE-4DD9-BB20-414C223333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9AE-4DD9-BB20-414C223333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9AE-4DD9-BB20-414C223333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9AE-4DD9-BB20-414C223333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9AE-4DD9-BB20-414C223333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9AE-4DD9-BB20-414C223333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9AE-4DD9-BB20-414C223333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9AE-4DD9-BB20-414C223333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9AE-4DD9-BB20-414C223333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9AE-4DD9-BB20-414C223333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9AE-4DD9-BB20-414C223333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9AE-4DD9-BB20-414C223333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9AE-4DD9-BB20-414C223333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9AE-4DD9-BB20-414C223333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9AE-4DD9-BB20-414C223333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9AE-4DD9-BB20-414C223333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9AE-4DD9-BB20-414C223333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9AE-4DD9-BB20-414C223333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9AE-4DD9-BB20-414C223333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9AE-4DD9-BB20-414C223333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9AE-4DD9-BB20-414C223333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9AE-4DD9-BB20-414C223333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9AE-4DD9-BB20-414C223333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9AE-4DD9-BB20-414C223333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9AE-4DD9-BB20-414C223333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9AE-4DD9-BB20-414C223333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9AE-4DD9-BB20-414C223333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9AE-4DD9-BB20-414C223333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9AE-4DD9-BB20-414C223333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9AE-4DD9-BB20-414C223333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9AE-4DD9-BB20-414C223333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9AE-4DD9-BB20-414C223333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9AE-4DD9-BB20-414C223333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9AE-4DD9-BB20-414C223333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9AE-4DD9-BB20-414C223333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9AE-4DD9-BB20-414C223333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9AE-4DD9-BB20-414C223333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9AE-4DD9-BB20-414C223333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9AE-4DD9-BB20-414C223333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9AE-4DD9-BB20-414C223333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9AE-4DD9-BB20-414C223333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9AE-4DD9-BB20-414C223333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9AE-4DD9-BB20-414C223333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9AE-4DD9-BB20-414C223333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9AE-4DD9-BB20-414C223333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9AE-4DD9-BB20-414C223333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9AE-4DD9-BB20-414C223333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9AE-4DD9-BB20-414C223333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9AE-4DD9-BB20-414C223333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9AE-4DD9-BB20-414C223333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9AE-4DD9-BB20-414C223333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9AE-4DD9-BB20-414C223333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9AE-4DD9-BB20-414C223333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9AE-4DD9-BB20-414C223333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9AE-4DD9-BB20-414C223333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9AE-4DD9-BB20-414C223333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9AE-4DD9-BB20-414C223333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9AE-4DD9-BB20-414C223333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9AE-4DD9-BB20-414C223333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9AE-4DD9-BB20-414C223333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9AE-4DD9-BB20-414C223333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9AE-4DD9-BB20-414C223333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9AE-4DD9-BB20-414C223333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9AE-4DD9-BB20-414C223333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9AE-4DD9-BB20-414C223333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9AE-4DD9-BB20-414C223333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9AE-4DD9-BB20-414C223333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9AE-4DD9-BB20-414C223333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9AE-4DD9-BB20-414C223333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9AE-4DD9-BB20-414C223333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9AE-4DD9-BB20-414C223333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9AE-4DD9-BB20-414C223333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9AE-4DD9-BB20-414C223333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9AE-4DD9-BB20-414C223333D4}"/>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89AE-4DD9-BB20-414C223333D4}"/>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9AE-4DD9-BB20-414C223333D4}"/>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89AE-4DD9-BB20-414C223333D4}"/>
              </c:ext>
            </c:extLst>
          </c:dPt>
          <c:dPt>
            <c:idx val="3"/>
            <c:bubble3D val="0"/>
            <c:extLst>
              <c:ext xmlns:c16="http://schemas.microsoft.com/office/drawing/2014/chart" uri="{C3380CC4-5D6E-409C-BE32-E72D297353CC}">
                <c16:uniqueId val="{00000063-89AE-4DD9-BB20-414C223333D4}"/>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9AE-4DD9-BB20-414C223333D4}"/>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9AE-4DD9-BB20-414C223333D4}"/>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9AE-4DD9-BB20-414C223333D4}"/>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9AE-4DD9-BB20-414C223333D4}"/>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9AE-4DD9-BB20-414C223333D4}"/>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9AE-4DD9-BB20-414C223333D4}"/>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9AE-4DD9-BB20-414C223333D4}"/>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9AE-4DD9-BB20-414C223333D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9AE-4DD9-BB20-414C223333D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9AE-4DD9-BB20-414C223333D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9AE-4DD9-BB20-414C223333D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9AE-4DD9-BB20-414C223333D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9AE-4DD9-BB20-414C223333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9AE-4DD9-BB20-414C223333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9AE-4DD9-BB20-414C223333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9AE-4DD9-BB20-414C223333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9AE-4DD9-BB20-414C223333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9AE-4DD9-BB20-414C223333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9AE-4DD9-BB20-414C223333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9AE-4DD9-BB20-414C223333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9AE-4DD9-BB20-414C223333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9AE-4DD9-BB20-414C223333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9AE-4DD9-BB20-414C223333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9AE-4DD9-BB20-414C223333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9AE-4DD9-BB20-414C223333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9AE-4DD9-BB20-414C223333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9AE-4DD9-BB20-414C223333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9AE-4DD9-BB20-414C223333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9AE-4DD9-BB20-414C223333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9AE-4DD9-BB20-414C223333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9AE-4DD9-BB20-414C223333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9AE-4DD9-BB20-414C223333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9AE-4DD9-BB20-414C223333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9AE-4DD9-BB20-414C223333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9AE-4DD9-BB20-414C223333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9AE-4DD9-BB20-414C223333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9AE-4DD9-BB20-414C223333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9AE-4DD9-BB20-414C223333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9AE-4DD9-BB20-414C223333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9AE-4DD9-BB20-414C223333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9AE-4DD9-BB20-414C223333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9AE-4DD9-BB20-414C223333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9AE-4DD9-BB20-414C223333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9AE-4DD9-BB20-414C223333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9AE-4DD9-BB20-414C223333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9AE-4DD9-BB20-414C223333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9AE-4DD9-BB20-414C223333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9AE-4DD9-BB20-414C223333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9AE-4DD9-BB20-414C223333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9AE-4DD9-BB20-414C223333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9AE-4DD9-BB20-414C223333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9AE-4DD9-BB20-414C223333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9AE-4DD9-BB20-414C223333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9AE-4DD9-BB20-414C223333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9AE-4DD9-BB20-414C223333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9AE-4DD9-BB20-414C223333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9AE-4DD9-BB20-414C223333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9AE-4DD9-BB20-414C223333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9AE-4DD9-BB20-414C223333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9AE-4DD9-BB20-414C223333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9AE-4DD9-BB20-414C223333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9AE-4DD9-BB20-414C223333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9AE-4DD9-BB20-414C223333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9AE-4DD9-BB20-414C223333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9AE-4DD9-BB20-414C223333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9AE-4DD9-BB20-414C223333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9AE-4DD9-BB20-414C223333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9AE-4DD9-BB20-414C223333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9AE-4DD9-BB20-414C223333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9AE-4DD9-BB20-414C223333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9AE-4DD9-BB20-414C223333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9AE-4DD9-BB20-414C223333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9AE-4DD9-BB20-414C223333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9AE-4DD9-BB20-414C223333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9AE-4DD9-BB20-414C223333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9AE-4DD9-BB20-414C223333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9AE-4DD9-BB20-414C223333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9AE-4DD9-BB20-414C223333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9AE-4DD9-BB20-414C223333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9AE-4DD9-BB20-414C223333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9AE-4DD9-BB20-414C223333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9AE-4DD9-BB20-414C223333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9AE-4DD9-BB20-414C223333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9AE-4DD9-BB20-414C223333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9AE-4DD9-BB20-414C223333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9AE-4DD9-BB20-414C223333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9AE-4DD9-BB20-414C223333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9AE-4DD9-BB20-414C223333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9AE-4DD9-BB20-414C223333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9AE-4DD9-BB20-414C223333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9AE-4DD9-BB20-414C223333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9AE-4DD9-BB20-414C223333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9AE-4DD9-BB20-414C223333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9AE-4DD9-BB20-414C223333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9AE-4DD9-BB20-414C223333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9AE-4DD9-BB20-414C223333D4}"/>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9AE-4DD9-BB20-414C223333D4}"/>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9AE-4DD9-BB20-414C223333D4}"/>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9AE-4DD9-BB20-414C223333D4}"/>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9AE-4DD9-BB20-414C223333D4}"/>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9AE-4DD9-BB20-414C223333D4}"/>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9AE-4DD9-BB20-414C223333D4}"/>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9AE-4DD9-BB20-414C223333D4}"/>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9AE-4DD9-BB20-414C223333D4}"/>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9AE-4DD9-BB20-414C223333D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9AE-4DD9-BB20-414C223333D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9AE-4DD9-BB20-414C223333D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9AE-4DD9-BB20-414C223333D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9AE-4DD9-BB20-414C223333D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9AE-4DD9-BB20-414C223333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9AE-4DD9-BB20-414C223333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9AE-4DD9-BB20-414C223333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9AE-4DD9-BB20-414C223333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9AE-4DD9-BB20-414C223333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9AE-4DD9-BB20-414C223333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9AE-4DD9-BB20-414C223333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9AE-4DD9-BB20-414C223333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9AE-4DD9-BB20-414C223333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9AE-4DD9-BB20-414C223333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9AE-4DD9-BB20-414C223333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9AE-4DD9-BB20-414C223333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9AE-4DD9-BB20-414C223333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9AE-4DD9-BB20-414C223333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9AE-4DD9-BB20-414C223333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9AE-4DD9-BB20-414C223333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9AE-4DD9-BB20-414C223333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9AE-4DD9-BB20-414C223333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9AE-4DD9-BB20-414C223333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9AE-4DD9-BB20-414C223333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9AE-4DD9-BB20-414C223333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9AE-4DD9-BB20-414C223333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9AE-4DD9-BB20-414C223333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9AE-4DD9-BB20-414C223333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9AE-4DD9-BB20-414C223333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9AE-4DD9-BB20-414C223333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9AE-4DD9-BB20-414C223333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9AE-4DD9-BB20-414C223333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9AE-4DD9-BB20-414C223333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9AE-4DD9-BB20-414C223333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9AE-4DD9-BB20-414C223333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9AE-4DD9-BB20-414C223333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9AE-4DD9-BB20-414C223333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9AE-4DD9-BB20-414C223333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9AE-4DD9-BB20-414C223333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9AE-4DD9-BB20-414C223333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9AE-4DD9-BB20-414C223333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9AE-4DD9-BB20-414C223333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9AE-4DD9-BB20-414C223333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9AE-4DD9-BB20-414C223333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9AE-4DD9-BB20-414C223333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9AE-4DD9-BB20-414C223333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9AE-4DD9-BB20-414C223333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9AE-4DD9-BB20-414C223333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9AE-4DD9-BB20-414C223333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9AE-4DD9-BB20-414C223333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9AE-4DD9-BB20-414C223333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9AE-4DD9-BB20-414C223333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9AE-4DD9-BB20-414C223333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9AE-4DD9-BB20-414C223333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9AE-4DD9-BB20-414C223333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9AE-4DD9-BB20-414C223333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9AE-4DD9-BB20-414C223333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9AE-4DD9-BB20-414C223333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9AE-4DD9-BB20-414C223333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9AE-4DD9-BB20-414C223333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9AE-4DD9-BB20-414C223333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9AE-4DD9-BB20-414C223333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9AE-4DD9-BB20-414C223333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9AE-4DD9-BB20-414C223333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9AE-4DD9-BB20-414C223333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9AE-4DD9-BB20-414C223333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9AE-4DD9-BB20-414C223333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9AE-4DD9-BB20-414C223333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9AE-4DD9-BB20-414C223333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9AE-4DD9-BB20-414C223333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9AE-4DD9-BB20-414C223333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9AE-4DD9-BB20-414C223333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9AE-4DD9-BB20-414C223333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9AE-4DD9-BB20-414C223333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9AE-4DD9-BB20-414C223333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9AE-4DD9-BB20-414C223333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9AE-4DD9-BB20-414C223333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9AE-4DD9-BB20-414C223333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9AE-4DD9-BB20-414C223333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9AE-4DD9-BB20-414C223333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9AE-4DD9-BB20-414C223333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9AE-4DD9-BB20-414C223333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9AE-4DD9-BB20-414C223333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9AE-4DD9-BB20-414C223333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9AE-4DD9-BB20-414C223333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9AE-4DD9-BB20-414C223333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9AE-4DD9-BB20-414C223333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9AE-4DD9-BB20-414C223333D4}"/>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Saneamiento: primaria</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Puntos de datos: mejorados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7B3F-4257-AFC6-011BAD415A5A}"/>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B3F-4257-AFC6-011BAD415A5A}"/>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B3F-4257-AFC6-011BAD415A5A}"/>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B3F-4257-AFC6-011BAD415A5A}"/>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B3F-4257-AFC6-011BAD415A5A}"/>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B3F-4257-AFC6-011BAD415A5A}"/>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B3F-4257-AFC6-011BAD415A5A}"/>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B3F-4257-AFC6-011BAD415A5A}"/>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B3F-4257-AFC6-011BAD415A5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B3F-4257-AFC6-011BAD415A5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B3F-4257-AFC6-011BAD415A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B3F-4257-AFC6-011BAD415A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B3F-4257-AFC6-011BAD415A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B3F-4257-AFC6-011BAD415A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B3F-4257-AFC6-011BAD415A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B3F-4257-AFC6-011BAD415A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B3F-4257-AFC6-011BAD415A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B3F-4257-AFC6-011BAD415A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B3F-4257-AFC6-011BAD415A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B3F-4257-AFC6-011BAD415A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B3F-4257-AFC6-011BAD415A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B3F-4257-AFC6-011BAD415A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B3F-4257-AFC6-011BAD415A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B3F-4257-AFC6-011BAD415A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B3F-4257-AFC6-011BAD415A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B3F-4257-AFC6-011BAD415A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B3F-4257-AFC6-011BAD415A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B3F-4257-AFC6-011BAD415A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B3F-4257-AFC6-011BAD415A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B3F-4257-AFC6-011BAD415A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B3F-4257-AFC6-011BAD415A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B3F-4257-AFC6-011BAD415A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B3F-4257-AFC6-011BAD415A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B3F-4257-AFC6-011BAD415A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B3F-4257-AFC6-011BAD415A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B3F-4257-AFC6-011BAD415A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B3F-4257-AFC6-011BAD415A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B3F-4257-AFC6-011BAD415A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B3F-4257-AFC6-011BAD415A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B3F-4257-AFC6-011BAD415A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B3F-4257-AFC6-011BAD415A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B3F-4257-AFC6-011BAD415A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B3F-4257-AFC6-011BAD415A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B3F-4257-AFC6-011BAD415A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B3F-4257-AFC6-011BAD415A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B3F-4257-AFC6-011BAD415A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B3F-4257-AFC6-011BAD415A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B3F-4257-AFC6-011BAD415A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B3F-4257-AFC6-011BAD415A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B3F-4257-AFC6-011BAD415A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B3F-4257-AFC6-011BAD415A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B3F-4257-AFC6-011BAD415A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B3F-4257-AFC6-011BAD415A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B3F-4257-AFC6-011BAD415A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B3F-4257-AFC6-011BAD415A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B3F-4257-AFC6-011BAD415A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B3F-4257-AFC6-011BAD415A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B3F-4257-AFC6-011BAD415A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B3F-4257-AFC6-011BAD415A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B3F-4257-AFC6-011BAD415A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B3F-4257-AFC6-011BAD415A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B3F-4257-AFC6-011BAD415A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B3F-4257-AFC6-011BAD415A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B3F-4257-AFC6-011BAD415A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B3F-4257-AFC6-011BAD415A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B3F-4257-AFC6-011BAD415A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B3F-4257-AFC6-011BAD415A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B3F-4257-AFC6-011BAD415A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B3F-4257-AFC6-011BAD415A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B3F-4257-AFC6-011BAD415A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B3F-4257-AFC6-011BAD415A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B3F-4257-AFC6-011BAD415A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B3F-4257-AFC6-011BAD415A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B3F-4257-AFC6-011BAD415A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B3F-4257-AFC6-011BAD415A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B3F-4257-AFC6-011BAD415A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B3F-4257-AFC6-011BAD415A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B3F-4257-AFC6-011BAD415A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B3F-4257-AFC6-011BAD415A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B3F-4257-AFC6-011BAD415A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B3F-4257-AFC6-011BAD415A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B3F-4257-AFC6-011BAD415A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B3F-4257-AFC6-011BAD415A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B3F-4257-AFC6-011BAD415A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B3F-4257-AFC6-011BAD415A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B3F-4257-AFC6-011BAD415A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B3F-4257-AFC6-011BAD415A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B3F-4257-AFC6-011BAD415A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B3F-4257-AFC6-011BAD415A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B3F-4257-AFC6-011BAD415A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B3F-4257-AFC6-011BAD415A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B3F-4257-AFC6-011BAD415A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B3F-4257-AFC6-011BAD415A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B3F-4257-AFC6-011BAD415A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B3F-4257-AFC6-011BAD415A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B3F-4257-AFC6-011BAD415A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B3F-4257-AFC6-011BAD415A5A}"/>
            </c:ext>
          </c:extLst>
        </c:ser>
        <c:ser>
          <c:idx val="0"/>
          <c:order val="1"/>
          <c:tx>
            <c:strRef>
              <c:f>Key!$I$58</c:f>
              <c:strCache>
                <c:ptCount val="1"/>
                <c:pt idx="0">
                  <c:v>Estimaciones: mejoradas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7B3F-4257-AFC6-011BAD415A5A}"/>
            </c:ext>
          </c:extLst>
        </c:ser>
        <c:ser>
          <c:idx val="2"/>
          <c:order val="2"/>
          <c:tx>
            <c:strRef>
              <c:f>Key!$I$60</c:f>
              <c:strCache>
                <c:ptCount val="1"/>
                <c:pt idx="0">
                  <c:v>Estimaciones: básicas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44.8</c:v>
                </c:pt>
                <c:pt idx="16">
                  <c:v>44.8</c:v>
                </c:pt>
                <c:pt idx="17">
                  <c:v>44.8</c:v>
                </c:pt>
                <c:pt idx="18">
                  <c:v>44.8</c:v>
                </c:pt>
                <c:pt idx="19">
                  <c:v>44.8</c:v>
                </c:pt>
                <c:pt idx="20">
                  <c:v>44.8</c:v>
                </c:pt>
                <c:pt idx="21">
                  <c:v>44.8</c:v>
                </c:pt>
                <c:pt idx="22">
                  <c:v>44.8</c:v>
                </c:pt>
                <c:pt idx="23">
                  <c:v>44.8</c:v>
                </c:pt>
                <c:pt idx="24">
                  <c:v>#N/A</c:v>
                </c:pt>
                <c:pt idx="25">
                  <c:v>#N/A</c:v>
                </c:pt>
              </c:numCache>
            </c:numRef>
          </c:yVal>
          <c:smooth val="0"/>
          <c:extLst>
            <c:ext xmlns:c16="http://schemas.microsoft.com/office/drawing/2014/chart" uri="{C3380CC4-5D6E-409C-BE32-E72D297353CC}">
              <c16:uniqueId val="{00000061-7B3F-4257-AFC6-011BAD415A5A}"/>
            </c:ext>
          </c:extLst>
        </c:ser>
        <c:ser>
          <c:idx val="3"/>
          <c:order val="3"/>
          <c:tx>
            <c:strRef>
              <c:f>Key!$I$61</c:f>
              <c:strCache>
                <c:ptCount val="1"/>
                <c:pt idx="0">
                  <c:v>Puntos de datos: básicos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7B3F-4257-AFC6-011BAD415A5A}"/>
              </c:ext>
            </c:extLst>
          </c:dPt>
          <c:dPt>
            <c:idx val="3"/>
            <c:bubble3D val="0"/>
            <c:extLst>
              <c:ext xmlns:c16="http://schemas.microsoft.com/office/drawing/2014/chart" uri="{C3380CC4-5D6E-409C-BE32-E72D297353CC}">
                <c16:uniqueId val="{00000063-7B3F-4257-AFC6-011BAD415A5A}"/>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B3F-4257-AFC6-011BAD415A5A}"/>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B3F-4257-AFC6-011BAD415A5A}"/>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B3F-4257-AFC6-011BAD415A5A}"/>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B3F-4257-AFC6-011BAD415A5A}"/>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B3F-4257-AFC6-011BAD415A5A}"/>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B3F-4257-AFC6-011BAD415A5A}"/>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B3F-4257-AFC6-011BAD415A5A}"/>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B3F-4257-AFC6-011BAD415A5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B3F-4257-AFC6-011BAD415A5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B3F-4257-AFC6-011BAD415A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B3F-4257-AFC6-011BAD415A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B3F-4257-AFC6-011BAD415A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B3F-4257-AFC6-011BAD415A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B3F-4257-AFC6-011BAD415A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B3F-4257-AFC6-011BAD415A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B3F-4257-AFC6-011BAD415A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B3F-4257-AFC6-011BAD415A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B3F-4257-AFC6-011BAD415A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B3F-4257-AFC6-011BAD415A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B3F-4257-AFC6-011BAD415A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B3F-4257-AFC6-011BAD415A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B3F-4257-AFC6-011BAD415A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B3F-4257-AFC6-011BAD415A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B3F-4257-AFC6-011BAD415A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B3F-4257-AFC6-011BAD415A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B3F-4257-AFC6-011BAD415A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B3F-4257-AFC6-011BAD415A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B3F-4257-AFC6-011BAD415A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B3F-4257-AFC6-011BAD415A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B3F-4257-AFC6-011BAD415A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B3F-4257-AFC6-011BAD415A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B3F-4257-AFC6-011BAD415A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B3F-4257-AFC6-011BAD415A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B3F-4257-AFC6-011BAD415A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B3F-4257-AFC6-011BAD415A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B3F-4257-AFC6-011BAD415A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B3F-4257-AFC6-011BAD415A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B3F-4257-AFC6-011BAD415A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B3F-4257-AFC6-011BAD415A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B3F-4257-AFC6-011BAD415A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B3F-4257-AFC6-011BAD415A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B3F-4257-AFC6-011BAD415A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B3F-4257-AFC6-011BAD415A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B3F-4257-AFC6-011BAD415A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B3F-4257-AFC6-011BAD415A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B3F-4257-AFC6-011BAD415A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B3F-4257-AFC6-011BAD415A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B3F-4257-AFC6-011BAD415A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B3F-4257-AFC6-011BAD415A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B3F-4257-AFC6-011BAD415A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B3F-4257-AFC6-011BAD415A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B3F-4257-AFC6-011BAD415A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B3F-4257-AFC6-011BAD415A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B3F-4257-AFC6-011BAD415A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B3F-4257-AFC6-011BAD415A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B3F-4257-AFC6-011BAD415A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B3F-4257-AFC6-011BAD415A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B3F-4257-AFC6-011BAD415A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B3F-4257-AFC6-011BAD415A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B3F-4257-AFC6-011BAD415A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B3F-4257-AFC6-011BAD415A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B3F-4257-AFC6-011BAD415A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B3F-4257-AFC6-011BAD415A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B3F-4257-AFC6-011BAD415A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B3F-4257-AFC6-011BAD415A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B3F-4257-AFC6-011BAD415A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B3F-4257-AFC6-011BAD415A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B3F-4257-AFC6-011BAD415A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B3F-4257-AFC6-011BAD415A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B3F-4257-AFC6-011BAD415A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B3F-4257-AFC6-011BAD415A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B3F-4257-AFC6-011BAD415A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B3F-4257-AFC6-011BAD415A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B3F-4257-AFC6-011BAD415A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B3F-4257-AFC6-011BAD415A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B3F-4257-AFC6-011BAD415A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B3F-4257-AFC6-011BAD415A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B3F-4257-AFC6-011BAD415A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B3F-4257-AFC6-011BAD415A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B3F-4257-AFC6-011BAD415A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B3F-4257-AFC6-011BAD415A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B3F-4257-AFC6-011BAD415A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B3F-4257-AFC6-011BAD415A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B3F-4257-AFC6-011BAD415A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B3F-4257-AFC6-011BAD415A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B3F-4257-AFC6-011BAD415A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B3F-4257-AFC6-011BAD415A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B3F-4257-AFC6-011BAD415A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B3F-4257-AFC6-011BAD415A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B3F-4257-AFC6-011BAD415A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B3F-4257-AFC6-011BAD415A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B3F-4257-AFC6-011BAD415A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B3F-4257-AFC6-011BAD415A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B3F-4257-AFC6-011BAD415A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B3F-4257-AFC6-011BAD415A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44.781144781144782</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B3F-4257-AFC6-011BAD415A5A}"/>
            </c:ext>
          </c:extLst>
        </c:ser>
        <c:ser>
          <c:idx val="4"/>
          <c:order val="4"/>
          <c:tx>
            <c:strRef>
              <c:f>Key!$I$56</c:f>
              <c:strCache>
                <c:ptCount val="1"/>
                <c:pt idx="0">
                  <c:v>Estimaciones: instalaciónes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B3F-4257-AFC6-011BAD415A5A}"/>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B3F-4257-AFC6-011BAD415A5A}"/>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B3F-4257-AFC6-011BAD415A5A}"/>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B3F-4257-AFC6-011BAD415A5A}"/>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B3F-4257-AFC6-011BAD415A5A}"/>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B3F-4257-AFC6-011BAD415A5A}"/>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B3F-4257-AFC6-011BAD415A5A}"/>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B3F-4257-AFC6-011BAD415A5A}"/>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B3F-4257-AFC6-011BAD415A5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B3F-4257-AFC6-011BAD415A5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B3F-4257-AFC6-011BAD415A5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B3F-4257-AFC6-011BAD415A5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B3F-4257-AFC6-011BAD415A5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B3F-4257-AFC6-011BAD415A5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B3F-4257-AFC6-011BAD415A5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B3F-4257-AFC6-011BAD415A5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B3F-4257-AFC6-011BAD415A5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B3F-4257-AFC6-011BAD415A5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B3F-4257-AFC6-011BAD415A5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B3F-4257-AFC6-011BAD415A5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B3F-4257-AFC6-011BAD415A5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B3F-4257-AFC6-011BAD415A5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B3F-4257-AFC6-011BAD415A5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B3F-4257-AFC6-011BAD415A5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B3F-4257-AFC6-011BAD415A5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B3F-4257-AFC6-011BAD415A5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B3F-4257-AFC6-011BAD415A5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B3F-4257-AFC6-011BAD415A5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B3F-4257-AFC6-011BAD415A5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B3F-4257-AFC6-011BAD415A5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B3F-4257-AFC6-011BAD415A5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B3F-4257-AFC6-011BAD415A5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B3F-4257-AFC6-011BAD415A5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B3F-4257-AFC6-011BAD415A5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B3F-4257-AFC6-011BAD415A5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B3F-4257-AFC6-011BAD415A5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B3F-4257-AFC6-011BAD415A5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B3F-4257-AFC6-011BAD415A5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B3F-4257-AFC6-011BAD415A5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B3F-4257-AFC6-011BAD415A5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B3F-4257-AFC6-011BAD415A5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B3F-4257-AFC6-011BAD415A5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B3F-4257-AFC6-011BAD415A5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B3F-4257-AFC6-011BAD415A5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B3F-4257-AFC6-011BAD415A5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B3F-4257-AFC6-011BAD415A5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B3F-4257-AFC6-011BAD415A5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B3F-4257-AFC6-011BAD415A5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B3F-4257-AFC6-011BAD415A5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B3F-4257-AFC6-011BAD415A5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B3F-4257-AFC6-011BAD415A5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B3F-4257-AFC6-011BAD415A5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B3F-4257-AFC6-011BAD415A5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B3F-4257-AFC6-011BAD415A5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B3F-4257-AFC6-011BAD415A5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B3F-4257-AFC6-011BAD415A5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B3F-4257-AFC6-011BAD415A5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B3F-4257-AFC6-011BAD415A5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B3F-4257-AFC6-011BAD415A5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B3F-4257-AFC6-011BAD415A5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B3F-4257-AFC6-011BAD415A5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B3F-4257-AFC6-011BAD415A5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B3F-4257-AFC6-011BAD415A5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B3F-4257-AFC6-011BAD415A5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B3F-4257-AFC6-011BAD415A5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B3F-4257-AFC6-011BAD415A5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B3F-4257-AFC6-011BAD415A5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B3F-4257-AFC6-011BAD415A5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B3F-4257-AFC6-011BAD415A5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B3F-4257-AFC6-011BAD415A5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B3F-4257-AFC6-011BAD415A5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B3F-4257-AFC6-011BAD415A5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B3F-4257-AFC6-011BAD415A5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B3F-4257-AFC6-011BAD415A5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B3F-4257-AFC6-011BAD415A5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B3F-4257-AFC6-011BAD415A5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B3F-4257-AFC6-011BAD415A5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B3F-4257-AFC6-011BAD415A5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B3F-4257-AFC6-011BAD415A5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B3F-4257-AFC6-011BAD415A5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B3F-4257-AFC6-011BAD415A5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B3F-4257-AFC6-011BAD415A5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B3F-4257-AFC6-011BAD415A5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B3F-4257-AFC6-011BAD415A5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B3F-4257-AFC6-011BAD415A5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B3F-4257-AFC6-011BAD415A5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B3F-4257-AFC6-011BAD415A5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B3F-4257-AFC6-011BAD415A5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B3F-4257-AFC6-011BAD415A5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B3F-4257-AFC6-011BAD415A5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B3F-4257-AFC6-011BAD415A5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B3F-4257-AFC6-011BAD415A5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B3F-4257-AFC6-011BAD415A5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B3F-4257-AFC6-011BAD415A5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B3F-4257-AFC6-011BAD415A5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B3F-4257-AFC6-011BAD415A5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B3F-4257-AFC6-011BAD415A5A}"/>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Higiene: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Estimaciones: instalaciónes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816E-4874-82A3-F854694D2746}"/>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816E-4874-82A3-F854694D2746}"/>
            </c:ext>
          </c:extLst>
        </c:ser>
        <c:ser>
          <c:idx val="3"/>
          <c:order val="1"/>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16E-4874-82A3-F854694D274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16E-4874-82A3-F854694D2746}"/>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16E-4874-82A3-F854694D2746}"/>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16E-4874-82A3-F854694D2746}"/>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16E-4874-82A3-F854694D2746}"/>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16E-4874-82A3-F854694D2746}"/>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16E-4874-82A3-F854694D2746}"/>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16E-4874-82A3-F854694D274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16E-4874-82A3-F854694D2746}"/>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16E-4874-82A3-F854694D27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16E-4874-82A3-F854694D27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16E-4874-82A3-F854694D27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16E-4874-82A3-F854694D27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16E-4874-82A3-F854694D27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16E-4874-82A3-F854694D27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16E-4874-82A3-F854694D27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16E-4874-82A3-F854694D27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16E-4874-82A3-F854694D27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16E-4874-82A3-F854694D27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16E-4874-82A3-F854694D27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16E-4874-82A3-F854694D27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16E-4874-82A3-F854694D27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16E-4874-82A3-F854694D27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16E-4874-82A3-F854694D27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16E-4874-82A3-F854694D27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16E-4874-82A3-F854694D27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16E-4874-82A3-F854694D27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16E-4874-82A3-F854694D27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16E-4874-82A3-F854694D27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16E-4874-82A3-F854694D27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16E-4874-82A3-F854694D27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16E-4874-82A3-F854694D27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16E-4874-82A3-F854694D27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16E-4874-82A3-F854694D27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16E-4874-82A3-F854694D27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16E-4874-82A3-F854694D27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16E-4874-82A3-F854694D27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16E-4874-82A3-F854694D27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16E-4874-82A3-F854694D27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16E-4874-82A3-F854694D27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16E-4874-82A3-F854694D27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16E-4874-82A3-F854694D27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16E-4874-82A3-F854694D27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16E-4874-82A3-F854694D27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16E-4874-82A3-F854694D27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16E-4874-82A3-F854694D27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16E-4874-82A3-F854694D27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16E-4874-82A3-F854694D27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16E-4874-82A3-F854694D27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16E-4874-82A3-F854694D27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16E-4874-82A3-F854694D27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16E-4874-82A3-F854694D27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16E-4874-82A3-F854694D27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16E-4874-82A3-F854694D27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16E-4874-82A3-F854694D27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16E-4874-82A3-F854694D27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16E-4874-82A3-F854694D27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16E-4874-82A3-F854694D27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16E-4874-82A3-F854694D27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16E-4874-82A3-F854694D27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16E-4874-82A3-F854694D27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16E-4874-82A3-F854694D27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16E-4874-82A3-F854694D27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16E-4874-82A3-F854694D27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16E-4874-82A3-F854694D27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16E-4874-82A3-F854694D27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16E-4874-82A3-F854694D27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16E-4874-82A3-F854694D27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16E-4874-82A3-F854694D27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16E-4874-82A3-F854694D27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16E-4874-82A3-F854694D27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16E-4874-82A3-F854694D27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16E-4874-82A3-F854694D27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16E-4874-82A3-F854694D27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16E-4874-82A3-F854694D27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16E-4874-82A3-F854694D27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16E-4874-82A3-F854694D27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16E-4874-82A3-F854694D27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16E-4874-82A3-F854694D27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16E-4874-82A3-F854694D27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16E-4874-82A3-F854694D27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16E-4874-82A3-F854694D27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16E-4874-82A3-F854694D27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16E-4874-82A3-F854694D27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16E-4874-82A3-F854694D27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16E-4874-82A3-F854694D27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16E-4874-82A3-F854694D27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16E-4874-82A3-F854694D27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16E-4874-82A3-F854694D27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16E-4874-82A3-F854694D27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16E-4874-82A3-F854694D27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16E-4874-82A3-F854694D27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16E-4874-82A3-F854694D27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16E-4874-82A3-F854694D27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16E-4874-82A3-F854694D27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16E-4874-82A3-F854694D2746}"/>
            </c:ext>
          </c:extLst>
        </c:ser>
        <c:ser>
          <c:idx val="1"/>
          <c:order val="2"/>
          <c:tx>
            <c:strRef>
              <c:f>Key!$I$54</c:f>
              <c:strCache>
                <c:ptCount val="1"/>
                <c:pt idx="0">
                  <c:v>Estimaciones con agua</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816E-4874-82A3-F854694D2746}"/>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816E-4874-82A3-F854694D2746}"/>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816E-4874-82A3-F854694D2746}"/>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816E-4874-82A3-F854694D2746}"/>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816E-4874-82A3-F854694D2746}"/>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816E-4874-82A3-F854694D2746}"/>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816E-4874-82A3-F854694D2746}"/>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816E-4874-82A3-F854694D2746}"/>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816E-4874-82A3-F854694D2746}"/>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816E-4874-82A3-F854694D2746}"/>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816E-4874-82A3-F854694D2746}"/>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816E-4874-82A3-F854694D2746}"/>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816E-4874-82A3-F854694D2746}"/>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816E-4874-82A3-F854694D2746}"/>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816E-4874-82A3-F854694D2746}"/>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816E-4874-82A3-F854694D2746}"/>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816E-4874-82A3-F854694D2746}"/>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816E-4874-82A3-F854694D2746}"/>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816E-4874-82A3-F854694D2746}"/>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816E-4874-82A3-F854694D2746}"/>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816E-4874-82A3-F854694D2746}"/>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816E-4874-82A3-F854694D2746}"/>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816E-4874-82A3-F854694D2746}"/>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816E-4874-82A3-F854694D2746}"/>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816E-4874-82A3-F854694D2746}"/>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816E-4874-82A3-F854694D2746}"/>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816E-4874-82A3-F854694D2746}"/>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816E-4874-82A3-F854694D2746}"/>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816E-4874-82A3-F854694D2746}"/>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816E-4874-82A3-F854694D2746}"/>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816E-4874-82A3-F854694D2746}"/>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816E-4874-82A3-F854694D2746}"/>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816E-4874-82A3-F854694D2746}"/>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816E-4874-82A3-F854694D2746}"/>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816E-4874-82A3-F854694D2746}"/>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816E-4874-82A3-F854694D2746}"/>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816E-4874-82A3-F854694D2746}"/>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816E-4874-82A3-F854694D2746}"/>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816E-4874-82A3-F854694D2746}"/>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816E-4874-82A3-F854694D2746}"/>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816E-4874-82A3-F854694D2746}"/>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816E-4874-82A3-F854694D2746}"/>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816E-4874-82A3-F854694D2746}"/>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816E-4874-82A3-F854694D2746}"/>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816E-4874-82A3-F854694D2746}"/>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816E-4874-82A3-F854694D2746}"/>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816E-4874-82A3-F854694D274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816E-4874-82A3-F854694D2746}"/>
            </c:ext>
          </c:extLst>
        </c:ser>
        <c:ser>
          <c:idx val="4"/>
          <c:order val="3"/>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816E-4874-82A3-F854694D274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816E-4874-82A3-F854694D2746}"/>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816E-4874-82A3-F854694D2746}"/>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816E-4874-82A3-F854694D2746}"/>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816E-4874-82A3-F854694D2746}"/>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816E-4874-82A3-F854694D2746}"/>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816E-4874-82A3-F854694D2746}"/>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816E-4874-82A3-F854694D274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816E-4874-82A3-F854694D2746}"/>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816E-4874-82A3-F854694D27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816E-4874-82A3-F854694D27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816E-4874-82A3-F854694D27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816E-4874-82A3-F854694D27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816E-4874-82A3-F854694D27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816E-4874-82A3-F854694D27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816E-4874-82A3-F854694D27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816E-4874-82A3-F854694D27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816E-4874-82A3-F854694D27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816E-4874-82A3-F854694D27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816E-4874-82A3-F854694D27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816E-4874-82A3-F854694D27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816E-4874-82A3-F854694D27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816E-4874-82A3-F854694D27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816E-4874-82A3-F854694D27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16E-4874-82A3-F854694D27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16E-4874-82A3-F854694D27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16E-4874-82A3-F854694D27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16E-4874-82A3-F854694D27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16E-4874-82A3-F854694D27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16E-4874-82A3-F854694D27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16E-4874-82A3-F854694D27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16E-4874-82A3-F854694D27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16E-4874-82A3-F854694D27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16E-4874-82A3-F854694D27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16E-4874-82A3-F854694D27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16E-4874-82A3-F854694D27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16E-4874-82A3-F854694D27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16E-4874-82A3-F854694D27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16E-4874-82A3-F854694D27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16E-4874-82A3-F854694D27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16E-4874-82A3-F854694D27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16E-4874-82A3-F854694D27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16E-4874-82A3-F854694D27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16E-4874-82A3-F854694D27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16E-4874-82A3-F854694D27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16E-4874-82A3-F854694D27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16E-4874-82A3-F854694D27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816E-4874-82A3-F854694D27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816E-4874-82A3-F854694D27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816E-4874-82A3-F854694D27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816E-4874-82A3-F854694D27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816E-4874-82A3-F854694D27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816E-4874-82A3-F854694D27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816E-4874-82A3-F854694D27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816E-4874-82A3-F854694D27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816E-4874-82A3-F854694D27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816E-4874-82A3-F854694D27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816E-4874-82A3-F854694D27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816E-4874-82A3-F854694D27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816E-4874-82A3-F854694D27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816E-4874-82A3-F854694D27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816E-4874-82A3-F854694D27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816E-4874-82A3-F854694D27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816E-4874-82A3-F854694D27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816E-4874-82A3-F854694D27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816E-4874-82A3-F854694D27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816E-4874-82A3-F854694D27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816E-4874-82A3-F854694D27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816E-4874-82A3-F854694D27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816E-4874-82A3-F854694D27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816E-4874-82A3-F854694D27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816E-4874-82A3-F854694D27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816E-4874-82A3-F854694D27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16E-4874-82A3-F854694D27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16E-4874-82A3-F854694D27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16E-4874-82A3-F854694D27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16E-4874-82A3-F854694D27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16E-4874-82A3-F854694D27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16E-4874-82A3-F854694D27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16E-4874-82A3-F854694D27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16E-4874-82A3-F854694D27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16E-4874-82A3-F854694D27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16E-4874-82A3-F854694D27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16E-4874-82A3-F854694D27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16E-4874-82A3-F854694D27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16E-4874-82A3-F854694D27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16E-4874-82A3-F854694D27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16E-4874-82A3-F854694D27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16E-4874-82A3-F854694D27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16E-4874-82A3-F854694D27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16E-4874-82A3-F854694D27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16E-4874-82A3-F854694D27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16E-4874-82A3-F854694D27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16E-4874-82A3-F854694D27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16E-4874-82A3-F854694D27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816E-4874-82A3-F854694D2746}"/>
            </c:ext>
          </c:extLst>
        </c:ser>
        <c:ser>
          <c:idx val="2"/>
          <c:order val="4"/>
          <c:tx>
            <c:strRef>
              <c:f>Key!$I$60</c:f>
              <c:strCache>
                <c:ptCount val="1"/>
                <c:pt idx="0">
                  <c:v>Estimaciones: básicas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40.1</c:v>
                </c:pt>
                <c:pt idx="14">
                  <c:v>40.1</c:v>
                </c:pt>
                <c:pt idx="15">
                  <c:v>40.1</c:v>
                </c:pt>
                <c:pt idx="16">
                  <c:v>40.1</c:v>
                </c:pt>
                <c:pt idx="17">
                  <c:v>40.1</c:v>
                </c:pt>
                <c:pt idx="18">
                  <c:v>40.1</c:v>
                </c:pt>
                <c:pt idx="19">
                  <c:v>40.1</c:v>
                </c:pt>
                <c:pt idx="20">
                  <c:v>40.1</c:v>
                </c:pt>
                <c:pt idx="21">
                  <c:v>40.1</c:v>
                </c:pt>
                <c:pt idx="22">
                  <c:v>#N/A</c:v>
                </c:pt>
                <c:pt idx="23">
                  <c:v>#N/A</c:v>
                </c:pt>
                <c:pt idx="24">
                  <c:v>#N/A</c:v>
                </c:pt>
                <c:pt idx="25">
                  <c:v>#N/A</c:v>
                </c:pt>
              </c:numCache>
            </c:numRef>
          </c:yVal>
          <c:smooth val="0"/>
          <c:extLst>
            <c:ext xmlns:c16="http://schemas.microsoft.com/office/drawing/2014/chart" uri="{C3380CC4-5D6E-409C-BE32-E72D297353CC}">
              <c16:uniqueId val="{000000F2-816E-4874-82A3-F854694D2746}"/>
            </c:ext>
          </c:extLst>
        </c:ser>
        <c:ser>
          <c:idx val="5"/>
          <c:order val="5"/>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816E-4874-82A3-F854694D2746}"/>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816E-4874-82A3-F854694D2746}"/>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816E-4874-82A3-F854694D2746}"/>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816E-4874-82A3-F854694D2746}"/>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816E-4874-82A3-F854694D2746}"/>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816E-4874-82A3-F854694D2746}"/>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816E-4874-82A3-F854694D2746}"/>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816E-4874-82A3-F854694D274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816E-4874-82A3-F854694D2746}"/>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816E-4874-82A3-F854694D274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816E-4874-82A3-F854694D274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816E-4874-82A3-F854694D274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816E-4874-82A3-F854694D274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816E-4874-82A3-F854694D274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816E-4874-82A3-F854694D274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816E-4874-82A3-F854694D274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816E-4874-82A3-F854694D274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816E-4874-82A3-F854694D274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816E-4874-82A3-F854694D274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816E-4874-82A3-F854694D274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816E-4874-82A3-F854694D274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816E-4874-82A3-F854694D274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816E-4874-82A3-F854694D274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816E-4874-82A3-F854694D274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16E-4874-82A3-F854694D274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16E-4874-82A3-F854694D274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16E-4874-82A3-F854694D274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16E-4874-82A3-F854694D274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16E-4874-82A3-F854694D274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16E-4874-82A3-F854694D274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16E-4874-82A3-F854694D274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16E-4874-82A3-F854694D274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16E-4874-82A3-F854694D274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16E-4874-82A3-F854694D274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16E-4874-82A3-F854694D274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16E-4874-82A3-F854694D274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16E-4874-82A3-F854694D274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16E-4874-82A3-F854694D274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16E-4874-82A3-F854694D274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16E-4874-82A3-F854694D274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16E-4874-82A3-F854694D274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16E-4874-82A3-F854694D274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16E-4874-82A3-F854694D274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16E-4874-82A3-F854694D274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16E-4874-82A3-F854694D274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16E-4874-82A3-F854694D274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16E-4874-82A3-F854694D274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16E-4874-82A3-F854694D274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816E-4874-82A3-F854694D274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816E-4874-82A3-F854694D274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816E-4874-82A3-F854694D274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816E-4874-82A3-F854694D274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816E-4874-82A3-F854694D274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816E-4874-82A3-F854694D274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816E-4874-82A3-F854694D274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816E-4874-82A3-F854694D274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816E-4874-82A3-F854694D274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816E-4874-82A3-F854694D274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816E-4874-82A3-F854694D274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816E-4874-82A3-F854694D274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816E-4874-82A3-F854694D274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816E-4874-82A3-F854694D274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816E-4874-82A3-F854694D274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816E-4874-82A3-F854694D274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816E-4874-82A3-F854694D274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816E-4874-82A3-F854694D274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816E-4874-82A3-F854694D274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816E-4874-82A3-F854694D274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816E-4874-82A3-F854694D274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816E-4874-82A3-F854694D274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816E-4874-82A3-F854694D274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816E-4874-82A3-F854694D274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816E-4874-82A3-F854694D274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816E-4874-82A3-F854694D274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816E-4874-82A3-F854694D274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816E-4874-82A3-F854694D274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816E-4874-82A3-F854694D274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816E-4874-82A3-F854694D274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816E-4874-82A3-F854694D274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816E-4874-82A3-F854694D274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816E-4874-82A3-F854694D274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816E-4874-82A3-F854694D274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816E-4874-82A3-F854694D274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816E-4874-82A3-F854694D274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816E-4874-82A3-F854694D274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816E-4874-82A3-F854694D274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816E-4874-82A3-F854694D274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816E-4874-82A3-F854694D274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816E-4874-82A3-F854694D274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816E-4874-82A3-F854694D274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816E-4874-82A3-F854694D274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816E-4874-82A3-F854694D274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816E-4874-82A3-F854694D274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816E-4874-82A3-F854694D274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816E-4874-82A3-F854694D274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40.129781420765028</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816E-4874-82A3-F854694D2746}"/>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Higiene: urbano</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Estimaciones con agua</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CE2E-44CD-9226-7BE26C4BBD73}"/>
            </c:ext>
          </c:extLst>
        </c:ser>
        <c:ser>
          <c:idx val="2"/>
          <c:order val="1"/>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CE2E-44CD-9226-7BE26C4BBD73}"/>
              </c:ext>
            </c:extLst>
          </c:dPt>
          <c:dPt>
            <c:idx val="3"/>
            <c:bubble3D val="0"/>
            <c:extLst>
              <c:ext xmlns:c16="http://schemas.microsoft.com/office/drawing/2014/chart" uri="{C3380CC4-5D6E-409C-BE32-E72D297353CC}">
                <c16:uniqueId val="{00000002-CE2E-44CD-9226-7BE26C4BBD73}"/>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E2E-44CD-9226-7BE26C4BBD73}"/>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E2E-44CD-9226-7BE26C4BBD73}"/>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E2E-44CD-9226-7BE26C4BBD73}"/>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E2E-44CD-9226-7BE26C4BBD73}"/>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E2E-44CD-9226-7BE26C4BBD73}"/>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E2E-44CD-9226-7BE26C4BBD73}"/>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E2E-44CD-9226-7BE26C4BBD73}"/>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E2E-44CD-9226-7BE26C4BBD73}"/>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E2E-44CD-9226-7BE26C4BBD7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E2E-44CD-9226-7BE26C4BBD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E2E-44CD-9226-7BE26C4BBD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E2E-44CD-9226-7BE26C4BBD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E2E-44CD-9226-7BE26C4BBD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E2E-44CD-9226-7BE26C4BBD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E2E-44CD-9226-7BE26C4BBD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E2E-44CD-9226-7BE26C4BBD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E2E-44CD-9226-7BE26C4BBD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E2E-44CD-9226-7BE26C4BBD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E2E-44CD-9226-7BE26C4BBD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E2E-44CD-9226-7BE26C4BBD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E2E-44CD-9226-7BE26C4BBD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E2E-44CD-9226-7BE26C4BBD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E2E-44CD-9226-7BE26C4BBD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CE2E-44CD-9226-7BE26C4BBD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E2E-44CD-9226-7BE26C4BBD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E2E-44CD-9226-7BE26C4BBD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E2E-44CD-9226-7BE26C4BBD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E2E-44CD-9226-7BE26C4BBD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E2E-44CD-9226-7BE26C4BBD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E2E-44CD-9226-7BE26C4BBD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E2E-44CD-9226-7BE26C4BBD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E2E-44CD-9226-7BE26C4BBD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E2E-44CD-9226-7BE26C4BBD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E2E-44CD-9226-7BE26C4BBD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E2E-44CD-9226-7BE26C4BBD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E2E-44CD-9226-7BE26C4BBD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E2E-44CD-9226-7BE26C4BBD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E2E-44CD-9226-7BE26C4BBD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E2E-44CD-9226-7BE26C4BBD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E2E-44CD-9226-7BE26C4BBD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E2E-44CD-9226-7BE26C4BBD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E2E-44CD-9226-7BE26C4BBD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E2E-44CD-9226-7BE26C4BBD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E2E-44CD-9226-7BE26C4BBD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E2E-44CD-9226-7BE26C4BBD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E2E-44CD-9226-7BE26C4BBD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E2E-44CD-9226-7BE26C4BBD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E2E-44CD-9226-7BE26C4BBD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E2E-44CD-9226-7BE26C4BBD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E2E-44CD-9226-7BE26C4BBD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E2E-44CD-9226-7BE26C4BBD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E2E-44CD-9226-7BE26C4BBD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E2E-44CD-9226-7BE26C4BBD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E2E-44CD-9226-7BE26C4BBD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E2E-44CD-9226-7BE26C4BBD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E2E-44CD-9226-7BE26C4BBD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E2E-44CD-9226-7BE26C4BBD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E2E-44CD-9226-7BE26C4BBD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E2E-44CD-9226-7BE26C4BBD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E2E-44CD-9226-7BE26C4BBD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E2E-44CD-9226-7BE26C4BBD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E2E-44CD-9226-7BE26C4BBD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E2E-44CD-9226-7BE26C4BBD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E2E-44CD-9226-7BE26C4BBD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E2E-44CD-9226-7BE26C4BBD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E2E-44CD-9226-7BE26C4BBD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E2E-44CD-9226-7BE26C4BBD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E2E-44CD-9226-7BE26C4BBD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E2E-44CD-9226-7BE26C4BBD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E2E-44CD-9226-7BE26C4BBD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E2E-44CD-9226-7BE26C4BBD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E2E-44CD-9226-7BE26C4BBD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E2E-44CD-9226-7BE26C4BBD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E2E-44CD-9226-7BE26C4BBD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E2E-44CD-9226-7BE26C4BBD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E2E-44CD-9226-7BE26C4BBD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E2E-44CD-9226-7BE26C4BBD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E2E-44CD-9226-7BE26C4BBD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E2E-44CD-9226-7BE26C4BBD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E2E-44CD-9226-7BE26C4BBD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E2E-44CD-9226-7BE26C4BBD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E2E-44CD-9226-7BE26C4BBD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E2E-44CD-9226-7BE26C4BBD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E2E-44CD-9226-7BE26C4BBD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E2E-44CD-9226-7BE26C4BBD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E2E-44CD-9226-7BE26C4BBD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E2E-44CD-9226-7BE26C4BBD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E2E-44CD-9226-7BE26C4BBD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E2E-44CD-9226-7BE26C4BBD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E2E-44CD-9226-7BE26C4BBD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E2E-44CD-9226-7BE26C4BBD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E2E-44CD-9226-7BE26C4BBD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E2E-44CD-9226-7BE26C4BBD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E2E-44CD-9226-7BE26C4BBD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CE2E-44CD-9226-7BE26C4BBD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CE2E-44CD-9226-7BE26C4BBD73}"/>
            </c:ext>
          </c:extLst>
        </c:ser>
        <c:ser>
          <c:idx val="0"/>
          <c:order val="2"/>
          <c:tx>
            <c:strRef>
              <c:f>Key!$I$60</c:f>
              <c:strCache>
                <c:ptCount val="1"/>
                <c:pt idx="0">
                  <c:v>Estimaciones: básicas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CE2E-44CD-9226-7BE26C4BBD73}"/>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E2E-44CD-9226-7BE26C4BBD73}"/>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E2E-44CD-9226-7BE26C4BBD73}"/>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E2E-44CD-9226-7BE26C4BBD73}"/>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E2E-44CD-9226-7BE26C4BBD73}"/>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E2E-44CD-9226-7BE26C4BBD73}"/>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E2E-44CD-9226-7BE26C4BBD73}"/>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E2E-44CD-9226-7BE26C4BBD73}"/>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E2E-44CD-9226-7BE26C4BBD73}"/>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E2E-44CD-9226-7BE26C4BBD7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E2E-44CD-9226-7BE26C4BBD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E2E-44CD-9226-7BE26C4BBD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E2E-44CD-9226-7BE26C4BBD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E2E-44CD-9226-7BE26C4BBD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E2E-44CD-9226-7BE26C4BBD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E2E-44CD-9226-7BE26C4BBD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E2E-44CD-9226-7BE26C4BBD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E2E-44CD-9226-7BE26C4BBD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E2E-44CD-9226-7BE26C4BBD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E2E-44CD-9226-7BE26C4BBD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E2E-44CD-9226-7BE26C4BBD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E2E-44CD-9226-7BE26C4BBD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E2E-44CD-9226-7BE26C4BBD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E2E-44CD-9226-7BE26C4BBD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E2E-44CD-9226-7BE26C4BBD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E2E-44CD-9226-7BE26C4BBD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E2E-44CD-9226-7BE26C4BBD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E2E-44CD-9226-7BE26C4BBD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E2E-44CD-9226-7BE26C4BBD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E2E-44CD-9226-7BE26C4BBD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E2E-44CD-9226-7BE26C4BBD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E2E-44CD-9226-7BE26C4BBD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E2E-44CD-9226-7BE26C4BBD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E2E-44CD-9226-7BE26C4BBD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E2E-44CD-9226-7BE26C4BBD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E2E-44CD-9226-7BE26C4BBD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E2E-44CD-9226-7BE26C4BBD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E2E-44CD-9226-7BE26C4BBD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E2E-44CD-9226-7BE26C4BBD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E2E-44CD-9226-7BE26C4BBD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E2E-44CD-9226-7BE26C4BBD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E2E-44CD-9226-7BE26C4BBD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E2E-44CD-9226-7BE26C4BBD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E2E-44CD-9226-7BE26C4BBD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E2E-44CD-9226-7BE26C4BBD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E2E-44CD-9226-7BE26C4BBD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E2E-44CD-9226-7BE26C4BBD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E2E-44CD-9226-7BE26C4BBD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E2E-44CD-9226-7BE26C4BBD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E2E-44CD-9226-7BE26C4BBD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E2E-44CD-9226-7BE26C4BBD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E2E-44CD-9226-7BE26C4BBD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E2E-44CD-9226-7BE26C4BBD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E2E-44CD-9226-7BE26C4BBD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E2E-44CD-9226-7BE26C4BBD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E2E-44CD-9226-7BE26C4BBD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E2E-44CD-9226-7BE26C4BBD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E2E-44CD-9226-7BE26C4BBD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E2E-44CD-9226-7BE26C4BBD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E2E-44CD-9226-7BE26C4BBD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E2E-44CD-9226-7BE26C4BBD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E2E-44CD-9226-7BE26C4BBD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E2E-44CD-9226-7BE26C4BBD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E2E-44CD-9226-7BE26C4BBD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E2E-44CD-9226-7BE26C4BBD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E2E-44CD-9226-7BE26C4BBD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E2E-44CD-9226-7BE26C4BBD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E2E-44CD-9226-7BE26C4BBD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E2E-44CD-9226-7BE26C4BBD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E2E-44CD-9226-7BE26C4BBD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E2E-44CD-9226-7BE26C4BBD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E2E-44CD-9226-7BE26C4BBD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E2E-44CD-9226-7BE26C4BBD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E2E-44CD-9226-7BE26C4BBD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E2E-44CD-9226-7BE26C4BBD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E2E-44CD-9226-7BE26C4BBD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E2E-44CD-9226-7BE26C4BBD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E2E-44CD-9226-7BE26C4BBD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E2E-44CD-9226-7BE26C4BBD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E2E-44CD-9226-7BE26C4BBD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E2E-44CD-9226-7BE26C4BBD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E2E-44CD-9226-7BE26C4BBD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E2E-44CD-9226-7BE26C4BBD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E2E-44CD-9226-7BE26C4BBD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E2E-44CD-9226-7BE26C4BBD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E2E-44CD-9226-7BE26C4BBD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E2E-44CD-9226-7BE26C4BBD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E2E-44CD-9226-7BE26C4BBD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E2E-44CD-9226-7BE26C4BBD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E2E-44CD-9226-7BE26C4BBD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E2E-44CD-9226-7BE26C4BBD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E2E-44CD-9226-7BE26C4BBD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E2E-44CD-9226-7BE26C4BBD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E2E-44CD-9226-7BE26C4BBD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E2E-44CD-9226-7BE26C4BBD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E2E-44CD-9226-7BE26C4BBD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E2E-44CD-9226-7BE26C4BBD73}"/>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CE2E-44CD-9226-7BE26C4BBD73}"/>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CE2E-44CD-9226-7BE26C4BBD73}"/>
              </c:ext>
            </c:extLst>
          </c:dPt>
          <c:dPt>
            <c:idx val="3"/>
            <c:bubble3D val="0"/>
            <c:extLst>
              <c:ext xmlns:c16="http://schemas.microsoft.com/office/drawing/2014/chart" uri="{C3380CC4-5D6E-409C-BE32-E72D297353CC}">
                <c16:uniqueId val="{000000C4-CE2E-44CD-9226-7BE26C4BBD73}"/>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E2E-44CD-9226-7BE26C4BBD73}"/>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E2E-44CD-9226-7BE26C4BBD73}"/>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E2E-44CD-9226-7BE26C4BBD73}"/>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E2E-44CD-9226-7BE26C4BBD73}"/>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E2E-44CD-9226-7BE26C4BBD73}"/>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E2E-44CD-9226-7BE26C4BBD73}"/>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E2E-44CD-9226-7BE26C4BBD73}"/>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E2E-44CD-9226-7BE26C4BBD73}"/>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E2E-44CD-9226-7BE26C4BBD7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E2E-44CD-9226-7BE26C4BBD7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E2E-44CD-9226-7BE26C4BBD7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E2E-44CD-9226-7BE26C4BBD7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E2E-44CD-9226-7BE26C4BBD7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E2E-44CD-9226-7BE26C4BBD7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E2E-44CD-9226-7BE26C4BBD7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E2E-44CD-9226-7BE26C4BBD7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E2E-44CD-9226-7BE26C4BBD7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E2E-44CD-9226-7BE26C4BBD7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E2E-44CD-9226-7BE26C4BBD7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E2E-44CD-9226-7BE26C4BBD7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E2E-44CD-9226-7BE26C4BBD7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E2E-44CD-9226-7BE26C4BBD7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E2E-44CD-9226-7BE26C4BBD7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E2E-44CD-9226-7BE26C4BBD7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E2E-44CD-9226-7BE26C4BBD7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E2E-44CD-9226-7BE26C4BBD7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E2E-44CD-9226-7BE26C4BBD7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E2E-44CD-9226-7BE26C4BBD7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E2E-44CD-9226-7BE26C4BBD7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E2E-44CD-9226-7BE26C4BBD7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E2E-44CD-9226-7BE26C4BBD7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E2E-44CD-9226-7BE26C4BBD7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E2E-44CD-9226-7BE26C4BBD7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E2E-44CD-9226-7BE26C4BBD7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E2E-44CD-9226-7BE26C4BBD7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E2E-44CD-9226-7BE26C4BBD7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E2E-44CD-9226-7BE26C4BBD7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E2E-44CD-9226-7BE26C4BBD7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E2E-44CD-9226-7BE26C4BBD7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E2E-44CD-9226-7BE26C4BBD7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E2E-44CD-9226-7BE26C4BBD7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E2E-44CD-9226-7BE26C4BBD7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E2E-44CD-9226-7BE26C4BBD7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E2E-44CD-9226-7BE26C4BBD7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E2E-44CD-9226-7BE26C4BBD7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E2E-44CD-9226-7BE26C4BBD7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E2E-44CD-9226-7BE26C4BBD7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E2E-44CD-9226-7BE26C4BBD7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E2E-44CD-9226-7BE26C4BBD7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E2E-44CD-9226-7BE26C4BBD7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E2E-44CD-9226-7BE26C4BBD7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E2E-44CD-9226-7BE26C4BBD7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E2E-44CD-9226-7BE26C4BBD7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E2E-44CD-9226-7BE26C4BBD7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E2E-44CD-9226-7BE26C4BBD7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E2E-44CD-9226-7BE26C4BBD7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E2E-44CD-9226-7BE26C4BBD7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E2E-44CD-9226-7BE26C4BBD7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E2E-44CD-9226-7BE26C4BBD7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E2E-44CD-9226-7BE26C4BBD7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E2E-44CD-9226-7BE26C4BBD7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E2E-44CD-9226-7BE26C4BBD7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E2E-44CD-9226-7BE26C4BBD7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E2E-44CD-9226-7BE26C4BBD7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E2E-44CD-9226-7BE26C4BBD7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E2E-44CD-9226-7BE26C4BBD7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E2E-44CD-9226-7BE26C4BBD7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E2E-44CD-9226-7BE26C4BBD7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E2E-44CD-9226-7BE26C4BBD7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E2E-44CD-9226-7BE26C4BBD7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E2E-44CD-9226-7BE26C4BBD7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E2E-44CD-9226-7BE26C4BBD7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E2E-44CD-9226-7BE26C4BBD7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E2E-44CD-9226-7BE26C4BBD7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E2E-44CD-9226-7BE26C4BBD7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E2E-44CD-9226-7BE26C4BBD7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E2E-44CD-9226-7BE26C4BBD7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E2E-44CD-9226-7BE26C4BBD7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E2E-44CD-9226-7BE26C4BBD7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E2E-44CD-9226-7BE26C4BBD7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E2E-44CD-9226-7BE26C4BBD7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E2E-44CD-9226-7BE26C4BBD7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E2E-44CD-9226-7BE26C4BBD7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E2E-44CD-9226-7BE26C4BBD7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E2E-44CD-9226-7BE26C4BBD7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E2E-44CD-9226-7BE26C4BBD7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E2E-44CD-9226-7BE26C4BBD7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E2E-44CD-9226-7BE26C4BBD7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E2E-44CD-9226-7BE26C4BBD7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E2E-44CD-9226-7BE26C4BBD7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E2E-44CD-9226-7BE26C4BBD7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E2E-44CD-9226-7BE26C4BBD7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E2E-44CD-9226-7BE26C4BBD7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E2E-44CD-9226-7BE26C4BBD7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E2E-44CD-9226-7BE26C4BBD7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E2E-44CD-9226-7BE26C4BBD73}"/>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Higiene: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C44-4060-B7C5-B2CD325D934E}"/>
            </c:ext>
          </c:extLst>
        </c:ser>
        <c:ser>
          <c:idx val="1"/>
          <c:order val="1"/>
          <c:tx>
            <c:strRef>
              <c:f>Key!$I$60</c:f>
              <c:strCache>
                <c:ptCount val="1"/>
                <c:pt idx="0">
                  <c:v>Estimaciones: básicas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31.1</c:v>
                </c:pt>
                <c:pt idx="12">
                  <c:v>31.1</c:v>
                </c:pt>
                <c:pt idx="13">
                  <c:v>31.1</c:v>
                </c:pt>
                <c:pt idx="14">
                  <c:v>31.1</c:v>
                </c:pt>
                <c:pt idx="15">
                  <c:v>31.1</c:v>
                </c:pt>
                <c:pt idx="16">
                  <c:v>31.1</c:v>
                </c:pt>
                <c:pt idx="17">
                  <c:v>31.1</c:v>
                </c:pt>
                <c:pt idx="18">
                  <c:v>31.1</c:v>
                </c:pt>
                <c:pt idx="19">
                  <c:v>31.1</c:v>
                </c:pt>
                <c:pt idx="20">
                  <c:v>31.1</c:v>
                </c:pt>
                <c:pt idx="21">
                  <c:v>31.1</c:v>
                </c:pt>
                <c:pt idx="22">
                  <c:v>31.1</c:v>
                </c:pt>
                <c:pt idx="23">
                  <c:v>31.1</c:v>
                </c:pt>
                <c:pt idx="24">
                  <c:v>31.1</c:v>
                </c:pt>
                <c:pt idx="25">
                  <c:v>31.1</c:v>
                </c:pt>
              </c:numCache>
            </c:numRef>
          </c:yVal>
          <c:smooth val="0"/>
          <c:extLst>
            <c:ext xmlns:c16="http://schemas.microsoft.com/office/drawing/2014/chart" uri="{C3380CC4-5D6E-409C-BE32-E72D297353CC}">
              <c16:uniqueId val="{00000001-EC44-4060-B7C5-B2CD325D934E}"/>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C44-4060-B7C5-B2CD325D934E}"/>
              </c:ext>
            </c:extLst>
          </c:dPt>
          <c:dPt>
            <c:idx val="3"/>
            <c:bubble3D val="0"/>
            <c:extLst>
              <c:ext xmlns:c16="http://schemas.microsoft.com/office/drawing/2014/chart" uri="{C3380CC4-5D6E-409C-BE32-E72D297353CC}">
                <c16:uniqueId val="{00000003-EC44-4060-B7C5-B2CD325D934E}"/>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C44-4060-B7C5-B2CD325D934E}"/>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C44-4060-B7C5-B2CD325D934E}"/>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C44-4060-B7C5-B2CD325D934E}"/>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C44-4060-B7C5-B2CD325D934E}"/>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C44-4060-B7C5-B2CD325D934E}"/>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C44-4060-B7C5-B2CD325D934E}"/>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C44-4060-B7C5-B2CD325D934E}"/>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C44-4060-B7C5-B2CD325D934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C44-4060-B7C5-B2CD325D934E}"/>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C44-4060-B7C5-B2CD325D93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C44-4060-B7C5-B2CD325D93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C44-4060-B7C5-B2CD325D93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C44-4060-B7C5-B2CD325D93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C44-4060-B7C5-B2CD325D93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C44-4060-B7C5-B2CD325D93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C44-4060-B7C5-B2CD325D93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C44-4060-B7C5-B2CD325D93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C44-4060-B7C5-B2CD325D93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C44-4060-B7C5-B2CD325D93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C44-4060-B7C5-B2CD325D93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C44-4060-B7C5-B2CD325D93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C44-4060-B7C5-B2CD325D93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C44-4060-B7C5-B2CD325D93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C44-4060-B7C5-B2CD325D93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C44-4060-B7C5-B2CD325D93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C44-4060-B7C5-B2CD325D93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C44-4060-B7C5-B2CD325D93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C44-4060-B7C5-B2CD325D93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C44-4060-B7C5-B2CD325D93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C44-4060-B7C5-B2CD325D93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C44-4060-B7C5-B2CD325D93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C44-4060-B7C5-B2CD325D93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C44-4060-B7C5-B2CD325D93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C44-4060-B7C5-B2CD325D93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C44-4060-B7C5-B2CD325D93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C44-4060-B7C5-B2CD325D93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C44-4060-B7C5-B2CD325D93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C44-4060-B7C5-B2CD325D93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C44-4060-B7C5-B2CD325D93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C44-4060-B7C5-B2CD325D93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C44-4060-B7C5-B2CD325D93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C44-4060-B7C5-B2CD325D93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C44-4060-B7C5-B2CD325D93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C44-4060-B7C5-B2CD325D93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C44-4060-B7C5-B2CD325D93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C44-4060-B7C5-B2CD325D93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C44-4060-B7C5-B2CD325D93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C44-4060-B7C5-B2CD325D93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C44-4060-B7C5-B2CD325D93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C44-4060-B7C5-B2CD325D93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C44-4060-B7C5-B2CD325D93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C44-4060-B7C5-B2CD325D93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C44-4060-B7C5-B2CD325D93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C44-4060-B7C5-B2CD325D93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C44-4060-B7C5-B2CD325D93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C44-4060-B7C5-B2CD325D93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C44-4060-B7C5-B2CD325D93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C44-4060-B7C5-B2CD325D93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C44-4060-B7C5-B2CD325D93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C44-4060-B7C5-B2CD325D93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C44-4060-B7C5-B2CD325D93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C44-4060-B7C5-B2CD325D93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C44-4060-B7C5-B2CD325D93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C44-4060-B7C5-B2CD325D93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C44-4060-B7C5-B2CD325D93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C44-4060-B7C5-B2CD325D93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C44-4060-B7C5-B2CD325D93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C44-4060-B7C5-B2CD325D93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C44-4060-B7C5-B2CD325D93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C44-4060-B7C5-B2CD325D93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C44-4060-B7C5-B2CD325D93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C44-4060-B7C5-B2CD325D93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C44-4060-B7C5-B2CD325D93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C44-4060-B7C5-B2CD325D93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C44-4060-B7C5-B2CD325D93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C44-4060-B7C5-B2CD325D93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C44-4060-B7C5-B2CD325D93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C44-4060-B7C5-B2CD325D93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C44-4060-B7C5-B2CD325D93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C44-4060-B7C5-B2CD325D93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C44-4060-B7C5-B2CD325D93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C44-4060-B7C5-B2CD325D93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C44-4060-B7C5-B2CD325D93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C44-4060-B7C5-B2CD325D93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C44-4060-B7C5-B2CD325D93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C44-4060-B7C5-B2CD325D93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C44-4060-B7C5-B2CD325D93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C44-4060-B7C5-B2CD325D93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C44-4060-B7C5-B2CD325D93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C44-4060-B7C5-B2CD325D93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C44-4060-B7C5-B2CD325D93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C44-4060-B7C5-B2CD325D93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C44-4060-B7C5-B2CD325D93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C44-4060-B7C5-B2CD325D93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C44-4060-B7C5-B2CD325D93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C44-4060-B7C5-B2CD325D934E}"/>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C44-4060-B7C5-B2CD325D934E}"/>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C44-4060-B7C5-B2CD325D934E}"/>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C44-4060-B7C5-B2CD325D934E}"/>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C44-4060-B7C5-B2CD325D934E}"/>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C44-4060-B7C5-B2CD325D934E}"/>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C44-4060-B7C5-B2CD325D934E}"/>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C44-4060-B7C5-B2CD325D934E}"/>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C44-4060-B7C5-B2CD325D934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C44-4060-B7C5-B2CD325D934E}"/>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C44-4060-B7C5-B2CD325D93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C44-4060-B7C5-B2CD325D93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C44-4060-B7C5-B2CD325D93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C44-4060-B7C5-B2CD325D93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C44-4060-B7C5-B2CD325D93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C44-4060-B7C5-B2CD325D93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C44-4060-B7C5-B2CD325D93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C44-4060-B7C5-B2CD325D93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C44-4060-B7C5-B2CD325D93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C44-4060-B7C5-B2CD325D93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C44-4060-B7C5-B2CD325D93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C44-4060-B7C5-B2CD325D93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C44-4060-B7C5-B2CD325D93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C44-4060-B7C5-B2CD325D93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C44-4060-B7C5-B2CD325D93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C44-4060-B7C5-B2CD325D93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C44-4060-B7C5-B2CD325D93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C44-4060-B7C5-B2CD325D93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C44-4060-B7C5-B2CD325D93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C44-4060-B7C5-B2CD325D93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C44-4060-B7C5-B2CD325D93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C44-4060-B7C5-B2CD325D93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C44-4060-B7C5-B2CD325D93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C44-4060-B7C5-B2CD325D93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C44-4060-B7C5-B2CD325D93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C44-4060-B7C5-B2CD325D93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C44-4060-B7C5-B2CD325D93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C44-4060-B7C5-B2CD325D93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C44-4060-B7C5-B2CD325D93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C44-4060-B7C5-B2CD325D93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C44-4060-B7C5-B2CD325D93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C44-4060-B7C5-B2CD325D93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C44-4060-B7C5-B2CD325D93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C44-4060-B7C5-B2CD325D93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C44-4060-B7C5-B2CD325D93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C44-4060-B7C5-B2CD325D93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C44-4060-B7C5-B2CD325D93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C44-4060-B7C5-B2CD325D93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C44-4060-B7C5-B2CD325D93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C44-4060-B7C5-B2CD325D93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C44-4060-B7C5-B2CD325D93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C44-4060-B7C5-B2CD325D93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C44-4060-B7C5-B2CD325D93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C44-4060-B7C5-B2CD325D93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C44-4060-B7C5-B2CD325D93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C44-4060-B7C5-B2CD325D93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C44-4060-B7C5-B2CD325D93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C44-4060-B7C5-B2CD325D93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C44-4060-B7C5-B2CD325D93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C44-4060-B7C5-B2CD325D93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C44-4060-B7C5-B2CD325D93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C44-4060-B7C5-B2CD325D93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C44-4060-B7C5-B2CD325D93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C44-4060-B7C5-B2CD325D93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C44-4060-B7C5-B2CD325D93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C44-4060-B7C5-B2CD325D93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C44-4060-B7C5-B2CD325D93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C44-4060-B7C5-B2CD325D93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C44-4060-B7C5-B2CD325D93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C44-4060-B7C5-B2CD325D93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C44-4060-B7C5-B2CD325D93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C44-4060-B7C5-B2CD325D93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C44-4060-B7C5-B2CD325D93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C44-4060-B7C5-B2CD325D93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C44-4060-B7C5-B2CD325D93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C44-4060-B7C5-B2CD325D93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C44-4060-B7C5-B2CD325D93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C44-4060-B7C5-B2CD325D93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C44-4060-B7C5-B2CD325D93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C44-4060-B7C5-B2CD325D93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C44-4060-B7C5-B2CD325D93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C44-4060-B7C5-B2CD325D93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C44-4060-B7C5-B2CD325D93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C44-4060-B7C5-B2CD325D93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C44-4060-B7C5-B2CD325D93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C44-4060-B7C5-B2CD325D93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C44-4060-B7C5-B2CD325D93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C44-4060-B7C5-B2CD325D93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C44-4060-B7C5-B2CD325D93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C44-4060-B7C5-B2CD325D93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C44-4060-B7C5-B2CD325D93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C44-4060-B7C5-B2CD325D93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C44-4060-B7C5-B2CD325D93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C44-4060-B7C5-B2CD325D93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C44-4060-B7C5-B2CD325D93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C44-4060-B7C5-B2CD325D93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40.159666782367232</c:v>
                </c:pt>
                <c:pt idx="4">
                  <c:v>28.700199999999999</c:v>
                </c:pt>
                <c:pt idx="5">
                  <c:v>#N/A</c:v>
                </c:pt>
                <c:pt idx="6">
                  <c:v>24.404299999999999</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C44-4060-B7C5-B2CD325D934E}"/>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C44-4060-B7C5-B2CD325D934E}"/>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EC44-4060-B7C5-B2CD325D934E}"/>
              </c:ext>
            </c:extLst>
          </c:dPt>
          <c:dPt>
            <c:idx val="3"/>
            <c:bubble3D val="0"/>
            <c:extLst>
              <c:ext xmlns:c16="http://schemas.microsoft.com/office/drawing/2014/chart" uri="{C3380CC4-5D6E-409C-BE32-E72D297353CC}">
                <c16:uniqueId val="{000000C4-EC44-4060-B7C5-B2CD325D934E}"/>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C44-4060-B7C5-B2CD325D934E}"/>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C44-4060-B7C5-B2CD325D934E}"/>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C44-4060-B7C5-B2CD325D934E}"/>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C44-4060-B7C5-B2CD325D934E}"/>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C44-4060-B7C5-B2CD325D934E}"/>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C44-4060-B7C5-B2CD325D934E}"/>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C44-4060-B7C5-B2CD325D934E}"/>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C44-4060-B7C5-B2CD325D934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C44-4060-B7C5-B2CD325D934E}"/>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C44-4060-B7C5-B2CD325D934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C44-4060-B7C5-B2CD325D934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C44-4060-B7C5-B2CD325D934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C44-4060-B7C5-B2CD325D934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C44-4060-B7C5-B2CD325D934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C44-4060-B7C5-B2CD325D934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C44-4060-B7C5-B2CD325D934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C44-4060-B7C5-B2CD325D934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C44-4060-B7C5-B2CD325D934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C44-4060-B7C5-B2CD325D934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C44-4060-B7C5-B2CD325D934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C44-4060-B7C5-B2CD325D934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C44-4060-B7C5-B2CD325D934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C44-4060-B7C5-B2CD325D934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C44-4060-B7C5-B2CD325D934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C44-4060-B7C5-B2CD325D934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C44-4060-B7C5-B2CD325D934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C44-4060-B7C5-B2CD325D934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C44-4060-B7C5-B2CD325D934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C44-4060-B7C5-B2CD325D934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C44-4060-B7C5-B2CD325D934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C44-4060-B7C5-B2CD325D934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C44-4060-B7C5-B2CD325D934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C44-4060-B7C5-B2CD325D934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C44-4060-B7C5-B2CD325D934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C44-4060-B7C5-B2CD325D934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C44-4060-B7C5-B2CD325D934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C44-4060-B7C5-B2CD325D934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C44-4060-B7C5-B2CD325D934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C44-4060-B7C5-B2CD325D934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C44-4060-B7C5-B2CD325D934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C44-4060-B7C5-B2CD325D934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C44-4060-B7C5-B2CD325D934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C44-4060-B7C5-B2CD325D934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C44-4060-B7C5-B2CD325D934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C44-4060-B7C5-B2CD325D934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C44-4060-B7C5-B2CD325D934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C44-4060-B7C5-B2CD325D934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C44-4060-B7C5-B2CD325D934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C44-4060-B7C5-B2CD325D934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C44-4060-B7C5-B2CD325D934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C44-4060-B7C5-B2CD325D934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C44-4060-B7C5-B2CD325D934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C44-4060-B7C5-B2CD325D934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C44-4060-B7C5-B2CD325D934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C44-4060-B7C5-B2CD325D934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C44-4060-B7C5-B2CD325D934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C44-4060-B7C5-B2CD325D934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C44-4060-B7C5-B2CD325D934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C44-4060-B7C5-B2CD325D934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C44-4060-B7C5-B2CD325D934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C44-4060-B7C5-B2CD325D934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C44-4060-B7C5-B2CD325D934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C44-4060-B7C5-B2CD325D934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C44-4060-B7C5-B2CD325D934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C44-4060-B7C5-B2CD325D934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C44-4060-B7C5-B2CD325D934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C44-4060-B7C5-B2CD325D934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C44-4060-B7C5-B2CD325D934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C44-4060-B7C5-B2CD325D934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C44-4060-B7C5-B2CD325D934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C44-4060-B7C5-B2CD325D934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C44-4060-B7C5-B2CD325D934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C44-4060-B7C5-B2CD325D934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C44-4060-B7C5-B2CD325D934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C44-4060-B7C5-B2CD325D934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C44-4060-B7C5-B2CD325D934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C44-4060-B7C5-B2CD325D934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C44-4060-B7C5-B2CD325D934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C44-4060-B7C5-B2CD325D934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C44-4060-B7C5-B2CD325D934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C44-4060-B7C5-B2CD325D934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C44-4060-B7C5-B2CD325D934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C44-4060-B7C5-B2CD325D934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C44-4060-B7C5-B2CD325D934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C44-4060-B7C5-B2CD325D934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C44-4060-B7C5-B2CD325D934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C44-4060-B7C5-B2CD325D934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C44-4060-B7C5-B2CD325D934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C44-4060-B7C5-B2CD325D934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C44-4060-B7C5-B2CD325D934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C44-4060-B7C5-B2CD325D934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C44-4060-B7C5-B2CD325D934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C44-4060-B7C5-B2CD325D934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C44-4060-B7C5-B2CD325D934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C44-4060-B7C5-B2CD325D934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C44-4060-B7C5-B2CD325D934E}"/>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Higiene: secundaria</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A64-4E4F-8098-74DE2224154B}"/>
            </c:ext>
          </c:extLst>
        </c:ser>
        <c:ser>
          <c:idx val="1"/>
          <c:order val="1"/>
          <c:tx>
            <c:strRef>
              <c:f>Key!$I$60</c:f>
              <c:strCache>
                <c:ptCount val="1"/>
                <c:pt idx="0">
                  <c:v>Estimaciones: básicas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DA64-4E4F-8098-74DE2224154B}"/>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DA64-4E4F-8098-74DE2224154B}"/>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A64-4E4F-8098-74DE2224154B}"/>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A64-4E4F-8098-74DE2224154B}"/>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A64-4E4F-8098-74DE2224154B}"/>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A64-4E4F-8098-74DE2224154B}"/>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A64-4E4F-8098-74DE2224154B}"/>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A64-4E4F-8098-74DE2224154B}"/>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A64-4E4F-8098-74DE2224154B}"/>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A64-4E4F-8098-74DE2224154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A64-4E4F-8098-74DE2224154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A64-4E4F-8098-74DE2224154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A64-4E4F-8098-74DE2224154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A64-4E4F-8098-74DE2224154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A64-4E4F-8098-74DE2224154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A64-4E4F-8098-74DE2224154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A64-4E4F-8098-74DE2224154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A64-4E4F-8098-74DE2224154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A64-4E4F-8098-74DE2224154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A64-4E4F-8098-74DE2224154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A64-4E4F-8098-74DE2224154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A64-4E4F-8098-74DE2224154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A64-4E4F-8098-74DE2224154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A64-4E4F-8098-74DE2224154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A64-4E4F-8098-74DE2224154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A64-4E4F-8098-74DE2224154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A64-4E4F-8098-74DE2224154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A64-4E4F-8098-74DE2224154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A64-4E4F-8098-74DE2224154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A64-4E4F-8098-74DE2224154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A64-4E4F-8098-74DE2224154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A64-4E4F-8098-74DE2224154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A64-4E4F-8098-74DE2224154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A64-4E4F-8098-74DE2224154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A64-4E4F-8098-74DE2224154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A64-4E4F-8098-74DE2224154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A64-4E4F-8098-74DE2224154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A64-4E4F-8098-74DE2224154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A64-4E4F-8098-74DE2224154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A64-4E4F-8098-74DE2224154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A64-4E4F-8098-74DE2224154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A64-4E4F-8098-74DE2224154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A64-4E4F-8098-74DE2224154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A64-4E4F-8098-74DE2224154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A64-4E4F-8098-74DE2224154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A64-4E4F-8098-74DE2224154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A64-4E4F-8098-74DE2224154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A64-4E4F-8098-74DE2224154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A64-4E4F-8098-74DE2224154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A64-4E4F-8098-74DE2224154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A64-4E4F-8098-74DE2224154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A64-4E4F-8098-74DE2224154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A64-4E4F-8098-74DE2224154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A64-4E4F-8098-74DE2224154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A64-4E4F-8098-74DE2224154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A64-4E4F-8098-74DE2224154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A64-4E4F-8098-74DE2224154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A64-4E4F-8098-74DE2224154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A64-4E4F-8098-74DE2224154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A64-4E4F-8098-74DE2224154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A64-4E4F-8098-74DE2224154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A64-4E4F-8098-74DE2224154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A64-4E4F-8098-74DE2224154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A64-4E4F-8098-74DE2224154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A64-4E4F-8098-74DE2224154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A64-4E4F-8098-74DE2224154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A64-4E4F-8098-74DE2224154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A64-4E4F-8098-74DE2224154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A64-4E4F-8098-74DE2224154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A64-4E4F-8098-74DE2224154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A64-4E4F-8098-74DE2224154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A64-4E4F-8098-74DE2224154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A64-4E4F-8098-74DE2224154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A64-4E4F-8098-74DE2224154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A64-4E4F-8098-74DE2224154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A64-4E4F-8098-74DE2224154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A64-4E4F-8098-74DE2224154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A64-4E4F-8098-74DE2224154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A64-4E4F-8098-74DE2224154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A64-4E4F-8098-74DE2224154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A64-4E4F-8098-74DE2224154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A64-4E4F-8098-74DE2224154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A64-4E4F-8098-74DE2224154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A64-4E4F-8098-74DE2224154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A64-4E4F-8098-74DE2224154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A64-4E4F-8098-74DE2224154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A64-4E4F-8098-74DE2224154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A64-4E4F-8098-74DE2224154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A64-4E4F-8098-74DE2224154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A64-4E4F-8098-74DE2224154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A64-4E4F-8098-74DE2224154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A64-4E4F-8098-74DE2224154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A64-4E4F-8098-74DE2224154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A64-4E4F-8098-74DE2224154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A64-4E4F-8098-74DE2224154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A64-4E4F-8098-74DE2224154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A64-4E4F-8098-74DE2224154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A64-4E4F-8098-74DE2224154B}"/>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A64-4E4F-8098-74DE2224154B}"/>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A64-4E4F-8098-74DE2224154B}"/>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A64-4E4F-8098-74DE2224154B}"/>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A64-4E4F-8098-74DE2224154B}"/>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A64-4E4F-8098-74DE2224154B}"/>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A64-4E4F-8098-74DE2224154B}"/>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A64-4E4F-8098-74DE2224154B}"/>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A64-4E4F-8098-74DE2224154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A64-4E4F-8098-74DE2224154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A64-4E4F-8098-74DE2224154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A64-4E4F-8098-74DE2224154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A64-4E4F-8098-74DE2224154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A64-4E4F-8098-74DE2224154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A64-4E4F-8098-74DE2224154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A64-4E4F-8098-74DE2224154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A64-4E4F-8098-74DE2224154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A64-4E4F-8098-74DE2224154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A64-4E4F-8098-74DE2224154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A64-4E4F-8098-74DE2224154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A64-4E4F-8098-74DE2224154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A64-4E4F-8098-74DE2224154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A64-4E4F-8098-74DE2224154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A64-4E4F-8098-74DE2224154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A64-4E4F-8098-74DE2224154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A64-4E4F-8098-74DE2224154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A64-4E4F-8098-74DE2224154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A64-4E4F-8098-74DE2224154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A64-4E4F-8098-74DE2224154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A64-4E4F-8098-74DE2224154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A64-4E4F-8098-74DE2224154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A64-4E4F-8098-74DE2224154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A64-4E4F-8098-74DE2224154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A64-4E4F-8098-74DE2224154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A64-4E4F-8098-74DE2224154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A64-4E4F-8098-74DE2224154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A64-4E4F-8098-74DE2224154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A64-4E4F-8098-74DE2224154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A64-4E4F-8098-74DE2224154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A64-4E4F-8098-74DE2224154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A64-4E4F-8098-74DE2224154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A64-4E4F-8098-74DE2224154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A64-4E4F-8098-74DE2224154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A64-4E4F-8098-74DE2224154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A64-4E4F-8098-74DE2224154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A64-4E4F-8098-74DE2224154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A64-4E4F-8098-74DE2224154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A64-4E4F-8098-74DE2224154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A64-4E4F-8098-74DE2224154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A64-4E4F-8098-74DE2224154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A64-4E4F-8098-74DE2224154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A64-4E4F-8098-74DE2224154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A64-4E4F-8098-74DE2224154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A64-4E4F-8098-74DE2224154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A64-4E4F-8098-74DE2224154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A64-4E4F-8098-74DE2224154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A64-4E4F-8098-74DE2224154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A64-4E4F-8098-74DE2224154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A64-4E4F-8098-74DE2224154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A64-4E4F-8098-74DE2224154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A64-4E4F-8098-74DE2224154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A64-4E4F-8098-74DE2224154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A64-4E4F-8098-74DE2224154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A64-4E4F-8098-74DE2224154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A64-4E4F-8098-74DE2224154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A64-4E4F-8098-74DE2224154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A64-4E4F-8098-74DE2224154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A64-4E4F-8098-74DE2224154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A64-4E4F-8098-74DE2224154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A64-4E4F-8098-74DE2224154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A64-4E4F-8098-74DE2224154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A64-4E4F-8098-74DE2224154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A64-4E4F-8098-74DE2224154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A64-4E4F-8098-74DE2224154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A64-4E4F-8098-74DE2224154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A64-4E4F-8098-74DE2224154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A64-4E4F-8098-74DE2224154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A64-4E4F-8098-74DE2224154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A64-4E4F-8098-74DE2224154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A64-4E4F-8098-74DE2224154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A64-4E4F-8098-74DE2224154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A64-4E4F-8098-74DE2224154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A64-4E4F-8098-74DE2224154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A64-4E4F-8098-74DE2224154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A64-4E4F-8098-74DE2224154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A64-4E4F-8098-74DE2224154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A64-4E4F-8098-74DE2224154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A64-4E4F-8098-74DE2224154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A64-4E4F-8098-74DE2224154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A64-4E4F-8098-74DE2224154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A64-4E4F-8098-74DE2224154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A64-4E4F-8098-74DE2224154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A64-4E4F-8098-74DE2224154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A64-4E4F-8098-74DE2224154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A64-4E4F-8098-74DE2224154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A64-4E4F-8098-74DE2224154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A64-4E4F-8098-74DE2224154B}"/>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A64-4E4F-8098-74DE2224154B}"/>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DA64-4E4F-8098-74DE2224154B}"/>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A64-4E4F-8098-74DE2224154B}"/>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A64-4E4F-8098-74DE2224154B}"/>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A64-4E4F-8098-74DE2224154B}"/>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A64-4E4F-8098-74DE2224154B}"/>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A64-4E4F-8098-74DE2224154B}"/>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A64-4E4F-8098-74DE2224154B}"/>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A64-4E4F-8098-74DE2224154B}"/>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A64-4E4F-8098-74DE2224154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A64-4E4F-8098-74DE2224154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A64-4E4F-8098-74DE2224154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A64-4E4F-8098-74DE2224154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A64-4E4F-8098-74DE2224154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A64-4E4F-8098-74DE2224154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A64-4E4F-8098-74DE2224154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A64-4E4F-8098-74DE2224154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A64-4E4F-8098-74DE2224154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A64-4E4F-8098-74DE2224154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A64-4E4F-8098-74DE2224154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A64-4E4F-8098-74DE2224154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A64-4E4F-8098-74DE2224154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A64-4E4F-8098-74DE2224154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A64-4E4F-8098-74DE2224154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A64-4E4F-8098-74DE2224154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A64-4E4F-8098-74DE2224154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A64-4E4F-8098-74DE2224154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A64-4E4F-8098-74DE2224154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A64-4E4F-8098-74DE2224154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A64-4E4F-8098-74DE2224154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A64-4E4F-8098-74DE2224154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A64-4E4F-8098-74DE2224154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A64-4E4F-8098-74DE2224154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A64-4E4F-8098-74DE2224154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A64-4E4F-8098-74DE2224154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A64-4E4F-8098-74DE2224154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A64-4E4F-8098-74DE2224154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A64-4E4F-8098-74DE2224154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A64-4E4F-8098-74DE2224154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A64-4E4F-8098-74DE2224154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A64-4E4F-8098-74DE2224154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A64-4E4F-8098-74DE2224154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A64-4E4F-8098-74DE2224154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A64-4E4F-8098-74DE2224154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A64-4E4F-8098-74DE2224154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A64-4E4F-8098-74DE2224154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A64-4E4F-8098-74DE2224154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A64-4E4F-8098-74DE2224154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A64-4E4F-8098-74DE2224154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A64-4E4F-8098-74DE2224154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A64-4E4F-8098-74DE2224154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A64-4E4F-8098-74DE2224154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A64-4E4F-8098-74DE2224154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A64-4E4F-8098-74DE2224154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A64-4E4F-8098-74DE2224154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A64-4E4F-8098-74DE2224154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A64-4E4F-8098-74DE2224154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A64-4E4F-8098-74DE2224154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A64-4E4F-8098-74DE2224154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A64-4E4F-8098-74DE2224154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A64-4E4F-8098-74DE2224154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A64-4E4F-8098-74DE2224154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A64-4E4F-8098-74DE2224154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A64-4E4F-8098-74DE2224154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A64-4E4F-8098-74DE2224154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A64-4E4F-8098-74DE2224154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A64-4E4F-8098-74DE2224154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A64-4E4F-8098-74DE2224154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A64-4E4F-8098-74DE2224154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A64-4E4F-8098-74DE2224154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A64-4E4F-8098-74DE2224154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A64-4E4F-8098-74DE2224154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A64-4E4F-8098-74DE2224154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A64-4E4F-8098-74DE2224154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A64-4E4F-8098-74DE2224154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A64-4E4F-8098-74DE2224154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A64-4E4F-8098-74DE2224154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A64-4E4F-8098-74DE2224154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A64-4E4F-8098-74DE2224154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A64-4E4F-8098-74DE2224154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A64-4E4F-8098-74DE2224154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A64-4E4F-8098-74DE2224154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A64-4E4F-8098-74DE2224154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A64-4E4F-8098-74DE2224154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A64-4E4F-8098-74DE2224154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A64-4E4F-8098-74DE2224154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A64-4E4F-8098-74DE2224154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A64-4E4F-8098-74DE2224154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A64-4E4F-8098-74DE2224154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A64-4E4F-8098-74DE2224154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A64-4E4F-8098-74DE2224154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A64-4E4F-8098-74DE2224154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A64-4E4F-8098-74DE2224154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A64-4E4F-8098-74DE2224154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A64-4E4F-8098-74DE2224154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A64-4E4F-8098-74DE2224154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A64-4E4F-8098-74DE2224154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A64-4E4F-8098-74DE2224154B}"/>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Higiene: preprimaria</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5D9-4A7E-AC1A-8F53CE7A8D07}"/>
            </c:ext>
          </c:extLst>
        </c:ser>
        <c:ser>
          <c:idx val="1"/>
          <c:order val="1"/>
          <c:tx>
            <c:strRef>
              <c:f>Key!$I$60</c:f>
              <c:strCache>
                <c:ptCount val="1"/>
                <c:pt idx="0">
                  <c:v>Estimaciones: básicas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25D9-4A7E-AC1A-8F53CE7A8D07}"/>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5D9-4A7E-AC1A-8F53CE7A8D07}"/>
              </c:ext>
            </c:extLst>
          </c:dPt>
          <c:dPt>
            <c:idx val="3"/>
            <c:bubble3D val="0"/>
            <c:extLst>
              <c:ext xmlns:c16="http://schemas.microsoft.com/office/drawing/2014/chart" uri="{C3380CC4-5D6E-409C-BE32-E72D297353CC}">
                <c16:uniqueId val="{00000003-25D9-4A7E-AC1A-8F53CE7A8D07}"/>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5D9-4A7E-AC1A-8F53CE7A8D0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5D9-4A7E-AC1A-8F53CE7A8D07}"/>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5D9-4A7E-AC1A-8F53CE7A8D07}"/>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5D9-4A7E-AC1A-8F53CE7A8D07}"/>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5D9-4A7E-AC1A-8F53CE7A8D07}"/>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5D9-4A7E-AC1A-8F53CE7A8D07}"/>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5D9-4A7E-AC1A-8F53CE7A8D07}"/>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5D9-4A7E-AC1A-8F53CE7A8D0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5D9-4A7E-AC1A-8F53CE7A8D0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5D9-4A7E-AC1A-8F53CE7A8D0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5D9-4A7E-AC1A-8F53CE7A8D0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5D9-4A7E-AC1A-8F53CE7A8D0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5D9-4A7E-AC1A-8F53CE7A8D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5D9-4A7E-AC1A-8F53CE7A8D0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5D9-4A7E-AC1A-8F53CE7A8D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5D9-4A7E-AC1A-8F53CE7A8D0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5D9-4A7E-AC1A-8F53CE7A8D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5D9-4A7E-AC1A-8F53CE7A8D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5D9-4A7E-AC1A-8F53CE7A8D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5D9-4A7E-AC1A-8F53CE7A8D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5D9-4A7E-AC1A-8F53CE7A8D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5D9-4A7E-AC1A-8F53CE7A8D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5D9-4A7E-AC1A-8F53CE7A8D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5D9-4A7E-AC1A-8F53CE7A8D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5D9-4A7E-AC1A-8F53CE7A8D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5D9-4A7E-AC1A-8F53CE7A8D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5D9-4A7E-AC1A-8F53CE7A8D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5D9-4A7E-AC1A-8F53CE7A8D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5D9-4A7E-AC1A-8F53CE7A8D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5D9-4A7E-AC1A-8F53CE7A8D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5D9-4A7E-AC1A-8F53CE7A8D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5D9-4A7E-AC1A-8F53CE7A8D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5D9-4A7E-AC1A-8F53CE7A8D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5D9-4A7E-AC1A-8F53CE7A8D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5D9-4A7E-AC1A-8F53CE7A8D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5D9-4A7E-AC1A-8F53CE7A8D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5D9-4A7E-AC1A-8F53CE7A8D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5D9-4A7E-AC1A-8F53CE7A8D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5D9-4A7E-AC1A-8F53CE7A8D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5D9-4A7E-AC1A-8F53CE7A8D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5D9-4A7E-AC1A-8F53CE7A8D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5D9-4A7E-AC1A-8F53CE7A8D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5D9-4A7E-AC1A-8F53CE7A8D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5D9-4A7E-AC1A-8F53CE7A8D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5D9-4A7E-AC1A-8F53CE7A8D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5D9-4A7E-AC1A-8F53CE7A8D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5D9-4A7E-AC1A-8F53CE7A8D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5D9-4A7E-AC1A-8F53CE7A8D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5D9-4A7E-AC1A-8F53CE7A8D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5D9-4A7E-AC1A-8F53CE7A8D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5D9-4A7E-AC1A-8F53CE7A8D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5D9-4A7E-AC1A-8F53CE7A8D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5D9-4A7E-AC1A-8F53CE7A8D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5D9-4A7E-AC1A-8F53CE7A8D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5D9-4A7E-AC1A-8F53CE7A8D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5D9-4A7E-AC1A-8F53CE7A8D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5D9-4A7E-AC1A-8F53CE7A8D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5D9-4A7E-AC1A-8F53CE7A8D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5D9-4A7E-AC1A-8F53CE7A8D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5D9-4A7E-AC1A-8F53CE7A8D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5D9-4A7E-AC1A-8F53CE7A8D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5D9-4A7E-AC1A-8F53CE7A8D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5D9-4A7E-AC1A-8F53CE7A8D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5D9-4A7E-AC1A-8F53CE7A8D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5D9-4A7E-AC1A-8F53CE7A8D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5D9-4A7E-AC1A-8F53CE7A8D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5D9-4A7E-AC1A-8F53CE7A8D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5D9-4A7E-AC1A-8F53CE7A8D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5D9-4A7E-AC1A-8F53CE7A8D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5D9-4A7E-AC1A-8F53CE7A8D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5D9-4A7E-AC1A-8F53CE7A8D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5D9-4A7E-AC1A-8F53CE7A8D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5D9-4A7E-AC1A-8F53CE7A8D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5D9-4A7E-AC1A-8F53CE7A8D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5D9-4A7E-AC1A-8F53CE7A8D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5D9-4A7E-AC1A-8F53CE7A8D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5D9-4A7E-AC1A-8F53CE7A8D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5D9-4A7E-AC1A-8F53CE7A8D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5D9-4A7E-AC1A-8F53CE7A8D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5D9-4A7E-AC1A-8F53CE7A8D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5D9-4A7E-AC1A-8F53CE7A8D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5D9-4A7E-AC1A-8F53CE7A8D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5D9-4A7E-AC1A-8F53CE7A8D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5D9-4A7E-AC1A-8F53CE7A8D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5D9-4A7E-AC1A-8F53CE7A8D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5D9-4A7E-AC1A-8F53CE7A8D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5D9-4A7E-AC1A-8F53CE7A8D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5D9-4A7E-AC1A-8F53CE7A8D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5D9-4A7E-AC1A-8F53CE7A8D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5D9-4A7E-AC1A-8F53CE7A8D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5D9-4A7E-AC1A-8F53CE7A8D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5D9-4A7E-AC1A-8F53CE7A8D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5D9-4A7E-AC1A-8F53CE7A8D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5D9-4A7E-AC1A-8F53CE7A8D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5D9-4A7E-AC1A-8F53CE7A8D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5D9-4A7E-AC1A-8F53CE7A8D07}"/>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5D9-4A7E-AC1A-8F53CE7A8D0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5D9-4A7E-AC1A-8F53CE7A8D07}"/>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5D9-4A7E-AC1A-8F53CE7A8D07}"/>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5D9-4A7E-AC1A-8F53CE7A8D07}"/>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5D9-4A7E-AC1A-8F53CE7A8D07}"/>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5D9-4A7E-AC1A-8F53CE7A8D07}"/>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5D9-4A7E-AC1A-8F53CE7A8D07}"/>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5D9-4A7E-AC1A-8F53CE7A8D0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5D9-4A7E-AC1A-8F53CE7A8D0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5D9-4A7E-AC1A-8F53CE7A8D0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5D9-4A7E-AC1A-8F53CE7A8D0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5D9-4A7E-AC1A-8F53CE7A8D0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5D9-4A7E-AC1A-8F53CE7A8D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5D9-4A7E-AC1A-8F53CE7A8D0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5D9-4A7E-AC1A-8F53CE7A8D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5D9-4A7E-AC1A-8F53CE7A8D0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5D9-4A7E-AC1A-8F53CE7A8D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5D9-4A7E-AC1A-8F53CE7A8D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5D9-4A7E-AC1A-8F53CE7A8D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5D9-4A7E-AC1A-8F53CE7A8D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5D9-4A7E-AC1A-8F53CE7A8D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5D9-4A7E-AC1A-8F53CE7A8D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5D9-4A7E-AC1A-8F53CE7A8D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5D9-4A7E-AC1A-8F53CE7A8D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5D9-4A7E-AC1A-8F53CE7A8D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5D9-4A7E-AC1A-8F53CE7A8D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5D9-4A7E-AC1A-8F53CE7A8D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5D9-4A7E-AC1A-8F53CE7A8D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5D9-4A7E-AC1A-8F53CE7A8D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5D9-4A7E-AC1A-8F53CE7A8D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5D9-4A7E-AC1A-8F53CE7A8D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5D9-4A7E-AC1A-8F53CE7A8D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5D9-4A7E-AC1A-8F53CE7A8D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5D9-4A7E-AC1A-8F53CE7A8D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5D9-4A7E-AC1A-8F53CE7A8D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5D9-4A7E-AC1A-8F53CE7A8D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5D9-4A7E-AC1A-8F53CE7A8D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5D9-4A7E-AC1A-8F53CE7A8D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5D9-4A7E-AC1A-8F53CE7A8D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5D9-4A7E-AC1A-8F53CE7A8D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5D9-4A7E-AC1A-8F53CE7A8D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5D9-4A7E-AC1A-8F53CE7A8D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5D9-4A7E-AC1A-8F53CE7A8D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5D9-4A7E-AC1A-8F53CE7A8D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5D9-4A7E-AC1A-8F53CE7A8D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5D9-4A7E-AC1A-8F53CE7A8D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5D9-4A7E-AC1A-8F53CE7A8D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5D9-4A7E-AC1A-8F53CE7A8D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5D9-4A7E-AC1A-8F53CE7A8D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5D9-4A7E-AC1A-8F53CE7A8D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5D9-4A7E-AC1A-8F53CE7A8D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5D9-4A7E-AC1A-8F53CE7A8D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5D9-4A7E-AC1A-8F53CE7A8D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5D9-4A7E-AC1A-8F53CE7A8D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5D9-4A7E-AC1A-8F53CE7A8D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5D9-4A7E-AC1A-8F53CE7A8D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5D9-4A7E-AC1A-8F53CE7A8D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5D9-4A7E-AC1A-8F53CE7A8D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5D9-4A7E-AC1A-8F53CE7A8D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5D9-4A7E-AC1A-8F53CE7A8D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5D9-4A7E-AC1A-8F53CE7A8D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5D9-4A7E-AC1A-8F53CE7A8D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5D9-4A7E-AC1A-8F53CE7A8D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5D9-4A7E-AC1A-8F53CE7A8D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5D9-4A7E-AC1A-8F53CE7A8D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5D9-4A7E-AC1A-8F53CE7A8D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5D9-4A7E-AC1A-8F53CE7A8D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5D9-4A7E-AC1A-8F53CE7A8D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5D9-4A7E-AC1A-8F53CE7A8D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5D9-4A7E-AC1A-8F53CE7A8D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5D9-4A7E-AC1A-8F53CE7A8D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5D9-4A7E-AC1A-8F53CE7A8D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5D9-4A7E-AC1A-8F53CE7A8D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5D9-4A7E-AC1A-8F53CE7A8D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5D9-4A7E-AC1A-8F53CE7A8D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5D9-4A7E-AC1A-8F53CE7A8D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5D9-4A7E-AC1A-8F53CE7A8D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5D9-4A7E-AC1A-8F53CE7A8D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5D9-4A7E-AC1A-8F53CE7A8D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5D9-4A7E-AC1A-8F53CE7A8D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5D9-4A7E-AC1A-8F53CE7A8D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5D9-4A7E-AC1A-8F53CE7A8D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5D9-4A7E-AC1A-8F53CE7A8D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5D9-4A7E-AC1A-8F53CE7A8D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5D9-4A7E-AC1A-8F53CE7A8D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5D9-4A7E-AC1A-8F53CE7A8D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5D9-4A7E-AC1A-8F53CE7A8D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5D9-4A7E-AC1A-8F53CE7A8D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5D9-4A7E-AC1A-8F53CE7A8D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5D9-4A7E-AC1A-8F53CE7A8D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5D9-4A7E-AC1A-8F53CE7A8D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5D9-4A7E-AC1A-8F53CE7A8D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5D9-4A7E-AC1A-8F53CE7A8D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5D9-4A7E-AC1A-8F53CE7A8D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5D9-4A7E-AC1A-8F53CE7A8D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5D9-4A7E-AC1A-8F53CE7A8D07}"/>
            </c:ext>
          </c:extLst>
        </c:ser>
        <c:ser>
          <c:idx val="4"/>
          <c:order val="4"/>
          <c:tx>
            <c:strRef>
              <c:f>Key!$I$56</c:f>
              <c:strCache>
                <c:ptCount val="1"/>
                <c:pt idx="0">
                  <c:v>Estimaciones: instalaciónes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5D9-4A7E-AC1A-8F53CE7A8D07}"/>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25D9-4A7E-AC1A-8F53CE7A8D07}"/>
              </c:ext>
            </c:extLst>
          </c:dPt>
          <c:dPt>
            <c:idx val="3"/>
            <c:bubble3D val="0"/>
            <c:extLst>
              <c:ext xmlns:c16="http://schemas.microsoft.com/office/drawing/2014/chart" uri="{C3380CC4-5D6E-409C-BE32-E72D297353CC}">
                <c16:uniqueId val="{000000C4-25D9-4A7E-AC1A-8F53CE7A8D07}"/>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5D9-4A7E-AC1A-8F53CE7A8D07}"/>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5D9-4A7E-AC1A-8F53CE7A8D07}"/>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5D9-4A7E-AC1A-8F53CE7A8D07}"/>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5D9-4A7E-AC1A-8F53CE7A8D07}"/>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5D9-4A7E-AC1A-8F53CE7A8D07}"/>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5D9-4A7E-AC1A-8F53CE7A8D07}"/>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5D9-4A7E-AC1A-8F53CE7A8D07}"/>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5D9-4A7E-AC1A-8F53CE7A8D0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5D9-4A7E-AC1A-8F53CE7A8D0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5D9-4A7E-AC1A-8F53CE7A8D0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5D9-4A7E-AC1A-8F53CE7A8D0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5D9-4A7E-AC1A-8F53CE7A8D0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5D9-4A7E-AC1A-8F53CE7A8D0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5D9-4A7E-AC1A-8F53CE7A8D0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5D9-4A7E-AC1A-8F53CE7A8D0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5D9-4A7E-AC1A-8F53CE7A8D0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5D9-4A7E-AC1A-8F53CE7A8D0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5D9-4A7E-AC1A-8F53CE7A8D0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5D9-4A7E-AC1A-8F53CE7A8D0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5D9-4A7E-AC1A-8F53CE7A8D0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5D9-4A7E-AC1A-8F53CE7A8D0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5D9-4A7E-AC1A-8F53CE7A8D0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5D9-4A7E-AC1A-8F53CE7A8D0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5D9-4A7E-AC1A-8F53CE7A8D0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5D9-4A7E-AC1A-8F53CE7A8D0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5D9-4A7E-AC1A-8F53CE7A8D0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5D9-4A7E-AC1A-8F53CE7A8D0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5D9-4A7E-AC1A-8F53CE7A8D0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5D9-4A7E-AC1A-8F53CE7A8D0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5D9-4A7E-AC1A-8F53CE7A8D0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5D9-4A7E-AC1A-8F53CE7A8D0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5D9-4A7E-AC1A-8F53CE7A8D0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5D9-4A7E-AC1A-8F53CE7A8D0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5D9-4A7E-AC1A-8F53CE7A8D0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5D9-4A7E-AC1A-8F53CE7A8D0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5D9-4A7E-AC1A-8F53CE7A8D0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5D9-4A7E-AC1A-8F53CE7A8D0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5D9-4A7E-AC1A-8F53CE7A8D0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5D9-4A7E-AC1A-8F53CE7A8D0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5D9-4A7E-AC1A-8F53CE7A8D0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5D9-4A7E-AC1A-8F53CE7A8D0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5D9-4A7E-AC1A-8F53CE7A8D0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5D9-4A7E-AC1A-8F53CE7A8D0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5D9-4A7E-AC1A-8F53CE7A8D0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5D9-4A7E-AC1A-8F53CE7A8D0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5D9-4A7E-AC1A-8F53CE7A8D0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5D9-4A7E-AC1A-8F53CE7A8D0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5D9-4A7E-AC1A-8F53CE7A8D0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5D9-4A7E-AC1A-8F53CE7A8D0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5D9-4A7E-AC1A-8F53CE7A8D0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5D9-4A7E-AC1A-8F53CE7A8D0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5D9-4A7E-AC1A-8F53CE7A8D0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5D9-4A7E-AC1A-8F53CE7A8D0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5D9-4A7E-AC1A-8F53CE7A8D0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5D9-4A7E-AC1A-8F53CE7A8D0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5D9-4A7E-AC1A-8F53CE7A8D0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5D9-4A7E-AC1A-8F53CE7A8D0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5D9-4A7E-AC1A-8F53CE7A8D0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5D9-4A7E-AC1A-8F53CE7A8D0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5D9-4A7E-AC1A-8F53CE7A8D0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5D9-4A7E-AC1A-8F53CE7A8D0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5D9-4A7E-AC1A-8F53CE7A8D0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5D9-4A7E-AC1A-8F53CE7A8D0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5D9-4A7E-AC1A-8F53CE7A8D0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5D9-4A7E-AC1A-8F53CE7A8D0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5D9-4A7E-AC1A-8F53CE7A8D0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5D9-4A7E-AC1A-8F53CE7A8D0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5D9-4A7E-AC1A-8F53CE7A8D0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5D9-4A7E-AC1A-8F53CE7A8D0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5D9-4A7E-AC1A-8F53CE7A8D0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5D9-4A7E-AC1A-8F53CE7A8D0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5D9-4A7E-AC1A-8F53CE7A8D0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5D9-4A7E-AC1A-8F53CE7A8D0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5D9-4A7E-AC1A-8F53CE7A8D0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5D9-4A7E-AC1A-8F53CE7A8D0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5D9-4A7E-AC1A-8F53CE7A8D0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5D9-4A7E-AC1A-8F53CE7A8D0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5D9-4A7E-AC1A-8F53CE7A8D0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5D9-4A7E-AC1A-8F53CE7A8D0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5D9-4A7E-AC1A-8F53CE7A8D0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5D9-4A7E-AC1A-8F53CE7A8D0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5D9-4A7E-AC1A-8F53CE7A8D0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5D9-4A7E-AC1A-8F53CE7A8D0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5D9-4A7E-AC1A-8F53CE7A8D0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5D9-4A7E-AC1A-8F53CE7A8D0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5D9-4A7E-AC1A-8F53CE7A8D0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5D9-4A7E-AC1A-8F53CE7A8D0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5D9-4A7E-AC1A-8F53CE7A8D0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5D9-4A7E-AC1A-8F53CE7A8D0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5D9-4A7E-AC1A-8F53CE7A8D0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5D9-4A7E-AC1A-8F53CE7A8D0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5D9-4A7E-AC1A-8F53CE7A8D0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5D9-4A7E-AC1A-8F53CE7A8D0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5D9-4A7E-AC1A-8F53CE7A8D0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5D9-4A7E-AC1A-8F53CE7A8D0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5D9-4A7E-AC1A-8F53CE7A8D07}"/>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Higiene: primaria</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Estimaciones con agua</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BD8-4521-A708-3B55A368D39C}"/>
            </c:ext>
          </c:extLst>
        </c:ser>
        <c:ser>
          <c:idx val="1"/>
          <c:order val="1"/>
          <c:tx>
            <c:strRef>
              <c:f>Key!$I$60</c:f>
              <c:strCache>
                <c:ptCount val="1"/>
                <c:pt idx="0">
                  <c:v>Estimaciones: básicas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8BD8-4521-A708-3B55A368D39C}"/>
            </c:ext>
          </c:extLst>
        </c:ser>
        <c:ser>
          <c:idx val="2"/>
          <c:order val="2"/>
          <c:tx>
            <c:strRef>
              <c:f>Key!$I$55</c:f>
              <c:strCache>
                <c:ptCount val="1"/>
                <c:pt idx="0">
                  <c:v>Puntos de datos con agua</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8BD8-4521-A708-3B55A368D39C}"/>
              </c:ext>
            </c:extLst>
          </c:dPt>
          <c:dPt>
            <c:idx val="3"/>
            <c:bubble3D val="0"/>
            <c:extLst>
              <c:ext xmlns:c16="http://schemas.microsoft.com/office/drawing/2014/chart" uri="{C3380CC4-5D6E-409C-BE32-E72D297353CC}">
                <c16:uniqueId val="{00000003-8BD8-4521-A708-3B55A368D39C}"/>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BD8-4521-A708-3B55A368D39C}"/>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BD8-4521-A708-3B55A368D39C}"/>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BD8-4521-A708-3B55A368D39C}"/>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BD8-4521-A708-3B55A368D39C}"/>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BD8-4521-A708-3B55A368D39C}"/>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BD8-4521-A708-3B55A368D39C}"/>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BD8-4521-A708-3B55A368D39C}"/>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BD8-4521-A708-3B55A368D39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BD8-4521-A708-3B55A368D39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BD8-4521-A708-3B55A368D39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BD8-4521-A708-3B55A368D39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BD8-4521-A708-3B55A368D39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BD8-4521-A708-3B55A368D3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BD8-4521-A708-3B55A368D39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BD8-4521-A708-3B55A368D3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BD8-4521-A708-3B55A368D3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BD8-4521-A708-3B55A368D3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BD8-4521-A708-3B55A368D3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BD8-4521-A708-3B55A368D3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BD8-4521-A708-3B55A368D3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BD8-4521-A708-3B55A368D3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BD8-4521-A708-3B55A368D3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BD8-4521-A708-3B55A368D3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BD8-4521-A708-3B55A368D3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D8-4521-A708-3B55A368D3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D8-4521-A708-3B55A368D3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D8-4521-A708-3B55A368D3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D8-4521-A708-3B55A368D3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D8-4521-A708-3B55A368D3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D8-4521-A708-3B55A368D3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D8-4521-A708-3B55A368D3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BD8-4521-A708-3B55A368D3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BD8-4521-A708-3B55A368D3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BD8-4521-A708-3B55A368D3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BD8-4521-A708-3B55A368D3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BD8-4521-A708-3B55A368D3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BD8-4521-A708-3B55A368D3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BD8-4521-A708-3B55A368D3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BD8-4521-A708-3B55A368D3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BD8-4521-A708-3B55A368D3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BD8-4521-A708-3B55A368D3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BD8-4521-A708-3B55A368D3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BD8-4521-A708-3B55A368D3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BD8-4521-A708-3B55A368D3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BD8-4521-A708-3B55A368D3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BD8-4521-A708-3B55A368D3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BD8-4521-A708-3B55A368D3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BD8-4521-A708-3B55A368D3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BD8-4521-A708-3B55A368D3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BD8-4521-A708-3B55A368D3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BD8-4521-A708-3B55A368D3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BD8-4521-A708-3B55A368D3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BD8-4521-A708-3B55A368D3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BD8-4521-A708-3B55A368D3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BD8-4521-A708-3B55A368D3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BD8-4521-A708-3B55A368D3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BD8-4521-A708-3B55A368D3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BD8-4521-A708-3B55A368D3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BD8-4521-A708-3B55A368D3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BD8-4521-A708-3B55A368D3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BD8-4521-A708-3B55A368D3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BD8-4521-A708-3B55A368D3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BD8-4521-A708-3B55A368D3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BD8-4521-A708-3B55A368D3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BD8-4521-A708-3B55A368D3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BD8-4521-A708-3B55A368D3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BD8-4521-A708-3B55A368D3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BD8-4521-A708-3B55A368D3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BD8-4521-A708-3B55A368D3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BD8-4521-A708-3B55A368D3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BD8-4521-A708-3B55A368D3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BD8-4521-A708-3B55A368D3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BD8-4521-A708-3B55A368D3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BD8-4521-A708-3B55A368D3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BD8-4521-A708-3B55A368D3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BD8-4521-A708-3B55A368D3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BD8-4521-A708-3B55A368D3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BD8-4521-A708-3B55A368D3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BD8-4521-A708-3B55A368D3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BD8-4521-A708-3B55A368D3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BD8-4521-A708-3B55A368D3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BD8-4521-A708-3B55A368D3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BD8-4521-A708-3B55A368D3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BD8-4521-A708-3B55A368D3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BD8-4521-A708-3B55A368D3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BD8-4521-A708-3B55A368D3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BD8-4521-A708-3B55A368D3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BD8-4521-A708-3B55A368D3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BD8-4521-A708-3B55A368D3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BD8-4521-A708-3B55A368D3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BD8-4521-A708-3B55A368D3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BD8-4521-A708-3B55A368D3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BD8-4521-A708-3B55A368D3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BD8-4521-A708-3B55A368D3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BD8-4521-A708-3B55A368D3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BD8-4521-A708-3B55A368D39C}"/>
            </c:ext>
          </c:extLst>
        </c:ser>
        <c:ser>
          <c:idx val="3"/>
          <c:order val="3"/>
          <c:tx>
            <c:strRef>
              <c:f>Key!$I$61</c:f>
              <c:strCache>
                <c:ptCount val="1"/>
                <c:pt idx="0">
                  <c:v>Puntos de datos: básicos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BD8-4521-A708-3B55A368D39C}"/>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BD8-4521-A708-3B55A368D39C}"/>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BD8-4521-A708-3B55A368D39C}"/>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BD8-4521-A708-3B55A368D39C}"/>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BD8-4521-A708-3B55A368D39C}"/>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BD8-4521-A708-3B55A368D39C}"/>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BD8-4521-A708-3B55A368D39C}"/>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BD8-4521-A708-3B55A368D39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BD8-4521-A708-3B55A368D39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BD8-4521-A708-3B55A368D39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BD8-4521-A708-3B55A368D39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BD8-4521-A708-3B55A368D39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BD8-4521-A708-3B55A368D3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BD8-4521-A708-3B55A368D39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BD8-4521-A708-3B55A368D3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BD8-4521-A708-3B55A368D3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BD8-4521-A708-3B55A368D3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BD8-4521-A708-3B55A368D3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BD8-4521-A708-3B55A368D3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BD8-4521-A708-3B55A368D3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BD8-4521-A708-3B55A368D3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BD8-4521-A708-3B55A368D3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BD8-4521-A708-3B55A368D3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BD8-4521-A708-3B55A368D3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BD8-4521-A708-3B55A368D3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BD8-4521-A708-3B55A368D3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BD8-4521-A708-3B55A368D3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BD8-4521-A708-3B55A368D3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BD8-4521-A708-3B55A368D3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BD8-4521-A708-3B55A368D3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BD8-4521-A708-3B55A368D3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BD8-4521-A708-3B55A368D3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BD8-4521-A708-3B55A368D3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BD8-4521-A708-3B55A368D3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BD8-4521-A708-3B55A368D3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BD8-4521-A708-3B55A368D3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BD8-4521-A708-3B55A368D3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BD8-4521-A708-3B55A368D3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BD8-4521-A708-3B55A368D3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BD8-4521-A708-3B55A368D3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BD8-4521-A708-3B55A368D3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BD8-4521-A708-3B55A368D3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BD8-4521-A708-3B55A368D3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BD8-4521-A708-3B55A368D3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BD8-4521-A708-3B55A368D3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BD8-4521-A708-3B55A368D3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BD8-4521-A708-3B55A368D3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BD8-4521-A708-3B55A368D3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BD8-4521-A708-3B55A368D3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BD8-4521-A708-3B55A368D3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BD8-4521-A708-3B55A368D3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BD8-4521-A708-3B55A368D3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BD8-4521-A708-3B55A368D3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BD8-4521-A708-3B55A368D3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BD8-4521-A708-3B55A368D3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BD8-4521-A708-3B55A368D3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BD8-4521-A708-3B55A368D3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BD8-4521-A708-3B55A368D3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BD8-4521-A708-3B55A368D3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BD8-4521-A708-3B55A368D3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BD8-4521-A708-3B55A368D3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BD8-4521-A708-3B55A368D3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BD8-4521-A708-3B55A368D3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BD8-4521-A708-3B55A368D3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BD8-4521-A708-3B55A368D3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BD8-4521-A708-3B55A368D3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BD8-4521-A708-3B55A368D3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BD8-4521-A708-3B55A368D3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BD8-4521-A708-3B55A368D3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BD8-4521-A708-3B55A368D3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BD8-4521-A708-3B55A368D3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BD8-4521-A708-3B55A368D3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BD8-4521-A708-3B55A368D3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BD8-4521-A708-3B55A368D3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BD8-4521-A708-3B55A368D3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BD8-4521-A708-3B55A368D3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BD8-4521-A708-3B55A368D3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BD8-4521-A708-3B55A368D3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BD8-4521-A708-3B55A368D3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BD8-4521-A708-3B55A368D3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BD8-4521-A708-3B55A368D3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BD8-4521-A708-3B55A368D3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BD8-4521-A708-3B55A368D3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BD8-4521-A708-3B55A368D3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BD8-4521-A708-3B55A368D3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BD8-4521-A708-3B55A368D3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BD8-4521-A708-3B55A368D3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BD8-4521-A708-3B55A368D3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BD8-4521-A708-3B55A368D3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BD8-4521-A708-3B55A368D3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BD8-4521-A708-3B55A368D3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BD8-4521-A708-3B55A368D3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BD8-4521-A708-3B55A368D3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BD8-4521-A708-3B55A368D3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BD8-4521-A708-3B55A368D3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BD8-4521-A708-3B55A368D39C}"/>
            </c:ext>
          </c:extLst>
        </c:ser>
        <c:ser>
          <c:idx val="4"/>
          <c:order val="4"/>
          <c:tx>
            <c:strRef>
              <c:f>Key!$I$56</c:f>
              <c:strCache>
                <c:ptCount val="1"/>
                <c:pt idx="0">
                  <c:v>Estimaciones: instalaciónes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8BD8-4521-A708-3B55A368D39C}"/>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8BD8-4521-A708-3B55A368D39C}"/>
            </c:ext>
          </c:extLst>
        </c:ser>
        <c:ser>
          <c:idx val="5"/>
          <c:order val="5"/>
          <c:tx>
            <c:strRef>
              <c:f>Key!$I$57</c:f>
              <c:strCache>
                <c:ptCount val="1"/>
                <c:pt idx="0">
                  <c:v>Puntos de datos: instalaciónes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8BD8-4521-A708-3B55A368D39C}"/>
              </c:ext>
            </c:extLst>
          </c:dPt>
          <c:dLbls>
            <c:dLbl>
              <c:idx val="0"/>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BD8-4521-A708-3B55A368D39C}"/>
                </c:ext>
              </c:extLst>
            </c:dLbl>
            <c:dLbl>
              <c:idx val="1"/>
              <c:tx>
                <c:rich>
                  <a:bodyPr/>
                  <a:lstStyle/>
                  <a:p>
                    <a:pPr>
                      <a:defRPr sz="600" b="0" i="0">
                        <a:solidFill>
                          <a:srgbClr val="000000"/>
                        </a:solidFill>
                        <a:latin typeface="Arial"/>
                        <a:ea typeface="Arial"/>
                        <a:cs typeface="Arial"/>
                      </a:defRPr>
                    </a:pPr>
                    <a:r>
                      <a:rPr lang="en-US" sz="600"/>
                      <a:t>LLECE</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BD8-4521-A708-3B55A368D39C}"/>
                </c:ext>
              </c:extLst>
            </c:dLbl>
            <c:dLbl>
              <c:idx val="2"/>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BD8-4521-A708-3B55A368D39C}"/>
                </c:ext>
              </c:extLst>
            </c:dLbl>
            <c:dLbl>
              <c:idx val="3"/>
              <c:tx>
                <c:rich>
                  <a:bodyPr/>
                  <a:lstStyle/>
                  <a:p>
                    <a:pPr>
                      <a:defRPr sz="600" b="0" i="0">
                        <a:solidFill>
                          <a:srgbClr val="000000"/>
                        </a:solidFill>
                        <a:latin typeface="Arial"/>
                        <a:ea typeface="Arial"/>
                        <a:cs typeface="Arial"/>
                      </a:defRPr>
                    </a:pPr>
                    <a:r>
                      <a:rPr lang="en-US" sz="600"/>
                      <a:t>CEN</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BD8-4521-A708-3B55A368D39C}"/>
                </c:ext>
              </c:extLst>
            </c:dLbl>
            <c:dLbl>
              <c:idx val="4"/>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BD8-4521-A708-3B55A368D39C}"/>
                </c:ext>
              </c:extLst>
            </c:dLbl>
            <c:dLbl>
              <c:idx val="5"/>
              <c:tx>
                <c:rich>
                  <a:bodyPr/>
                  <a:lstStyle/>
                  <a:p>
                    <a:pPr>
                      <a:defRPr sz="600" b="0" i="0">
                        <a:solidFill>
                          <a:srgbClr val="000000"/>
                        </a:solidFill>
                        <a:latin typeface="Arial"/>
                        <a:ea typeface="Arial"/>
                        <a:cs typeface="Arial"/>
                      </a:defRPr>
                    </a:pPr>
                    <a:r>
                      <a:rPr lang="en-US" sz="600"/>
                      <a:t>SIASAR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BD8-4521-A708-3B55A368D39C}"/>
                </c:ext>
              </c:extLst>
            </c:dLbl>
            <c:dLbl>
              <c:idx val="6"/>
              <c:tx>
                <c:rich>
                  <a:bodyPr/>
                  <a:lstStyle/>
                  <a:p>
                    <a:pPr>
                      <a:defRPr sz="600" b="0" i="0">
                        <a:solidFill>
                          <a:srgbClr val="000000"/>
                        </a:solidFill>
                        <a:latin typeface="Arial"/>
                        <a:ea typeface="Arial"/>
                        <a:cs typeface="Arial"/>
                      </a:defRPr>
                    </a:pPr>
                    <a:r>
                      <a:rPr lang="en-US" sz="600"/>
                      <a:t>SIASAR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BD8-4521-A708-3B55A368D39C}"/>
                </c:ext>
              </c:extLst>
            </c:dLbl>
            <c:dLbl>
              <c:idx val="7"/>
              <c:tx>
                <c:rich>
                  <a:bodyPr/>
                  <a:lstStyle/>
                  <a:p>
                    <a:pPr>
                      <a:defRPr sz="600" b="0" i="0">
                        <a:solidFill>
                          <a:srgbClr val="000000"/>
                        </a:solidFill>
                        <a:latin typeface="Arial"/>
                        <a:ea typeface="Arial"/>
                        <a:cs typeface="Arial"/>
                      </a:defRPr>
                    </a:pPr>
                    <a:r>
                      <a:rPr lang="en-US" sz="600"/>
                      <a:t>LLECE</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BD8-4521-A708-3B55A368D39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BD8-4521-A708-3B55A368D39C}"/>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BD8-4521-A708-3B55A368D39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BD8-4521-A708-3B55A368D39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BD8-4521-A708-3B55A368D39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BD8-4521-A708-3B55A368D39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BD8-4521-A708-3B55A368D39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BD8-4521-A708-3B55A368D39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BD8-4521-A708-3B55A368D39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BD8-4521-A708-3B55A368D39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BD8-4521-A708-3B55A368D39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BD8-4521-A708-3B55A368D39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BD8-4521-A708-3B55A368D39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BD8-4521-A708-3B55A368D39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BD8-4521-A708-3B55A368D39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BD8-4521-A708-3B55A368D39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8BD8-4521-A708-3B55A368D39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BD8-4521-A708-3B55A368D39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BD8-4521-A708-3B55A368D39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BD8-4521-A708-3B55A368D39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BD8-4521-A708-3B55A368D39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BD8-4521-A708-3B55A368D39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BD8-4521-A708-3B55A368D39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BD8-4521-A708-3B55A368D39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BD8-4521-A708-3B55A368D39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BD8-4521-A708-3B55A368D39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BD8-4521-A708-3B55A368D39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BD8-4521-A708-3B55A368D39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BD8-4521-A708-3B55A368D39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BD8-4521-A708-3B55A368D39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BD8-4521-A708-3B55A368D39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BD8-4521-A708-3B55A368D39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BD8-4521-A708-3B55A368D39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BD8-4521-A708-3B55A368D39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BD8-4521-A708-3B55A368D39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BD8-4521-A708-3B55A368D39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BD8-4521-A708-3B55A368D39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BD8-4521-A708-3B55A368D39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BD8-4521-A708-3B55A368D39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BD8-4521-A708-3B55A368D39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BD8-4521-A708-3B55A368D39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BD8-4521-A708-3B55A368D39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BD8-4521-A708-3B55A368D39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BD8-4521-A708-3B55A368D39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BD8-4521-A708-3B55A368D39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BD8-4521-A708-3B55A368D39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BD8-4521-A708-3B55A368D39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BD8-4521-A708-3B55A368D39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BD8-4521-A708-3B55A368D39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BD8-4521-A708-3B55A368D39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BD8-4521-A708-3B55A368D39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BD8-4521-A708-3B55A368D39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BD8-4521-A708-3B55A368D39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BD8-4521-A708-3B55A368D39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BD8-4521-A708-3B55A368D39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BD8-4521-A708-3B55A368D39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BD8-4521-A708-3B55A368D39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BD8-4521-A708-3B55A368D39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BD8-4521-A708-3B55A368D39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BD8-4521-A708-3B55A368D39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BD8-4521-A708-3B55A368D39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BD8-4521-A708-3B55A368D39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BD8-4521-A708-3B55A368D39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BD8-4521-A708-3B55A368D39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BD8-4521-A708-3B55A368D39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BD8-4521-A708-3B55A368D39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BD8-4521-A708-3B55A368D39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BD8-4521-A708-3B55A368D39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BD8-4521-A708-3B55A368D39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BD8-4521-A708-3B55A368D39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BD8-4521-A708-3B55A368D39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BD8-4521-A708-3B55A368D39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BD8-4521-A708-3B55A368D39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BD8-4521-A708-3B55A368D39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BD8-4521-A708-3B55A368D39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BD8-4521-A708-3B55A368D39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BD8-4521-A708-3B55A368D39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BD8-4521-A708-3B55A368D39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BD8-4521-A708-3B55A368D39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BD8-4521-A708-3B55A368D39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BD8-4521-A708-3B55A368D39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BD8-4521-A708-3B55A368D39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BD8-4521-A708-3B55A368D39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BD8-4521-A708-3B55A368D39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BD8-4521-A708-3B55A368D39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BD8-4521-A708-3B55A368D39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BD8-4521-A708-3B55A368D39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8BD8-4521-A708-3B55A368D39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2006</c:v>
                </c:pt>
                <c:pt idx="1">
                  <c:v>2013</c:v>
                </c:pt>
                <c:pt idx="2">
                  <c:v>2016</c:v>
                </c:pt>
                <c:pt idx="3">
                  <c:v>2017</c:v>
                </c:pt>
                <c:pt idx="4">
                  <c:v>2017</c:v>
                </c:pt>
                <c:pt idx="5">
                  <c:v>2018</c:v>
                </c:pt>
                <c:pt idx="6">
                  <c:v>2019</c:v>
                </c:pt>
                <c:pt idx="7">
                  <c:v>2019</c:v>
                </c:pt>
                <c:pt idx="8">
                  <c:v>2023</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LLECE</c:v>
                  </c:pt>
                  <c:pt idx="1">
                    <c:v>LLECE</c:v>
                  </c:pt>
                  <c:pt idx="2">
                    <c:v>SIASAR</c:v>
                  </c:pt>
                  <c:pt idx="3">
                    <c:v>CEN</c:v>
                  </c:pt>
                  <c:pt idx="4">
                    <c:v>SIASAR</c:v>
                  </c:pt>
                  <c:pt idx="5">
                    <c:v>SIASAR</c:v>
                  </c:pt>
                  <c:pt idx="6">
                    <c:v>SIASAR</c:v>
                  </c:pt>
                  <c:pt idx="7">
                    <c:v>LLECE</c:v>
                  </c:pt>
                  <c:pt idx="8">
                    <c:v>EMIS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8BD8-4521-A708-3B55A368D39C}"/>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C2B13A00-3EEC-434A-8F75-A470D53EC47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122AB3E0-4969-4493-996B-030006DE000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D28CD4B3-CBAF-4ECF-BC95-FCD44BBBEFE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DC7AD1AE-865C-478E-B3F7-6AA80BE52C5D}"/>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AF2EDE5A-AE82-4448-AE1D-1E3015E9D08D}"/>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BB9923E4-08ED-42AA-877B-53E6AC88F7BF}" type="TxLink">
            <a:rPr lang="en-US" sz="1000" b="0" i="0" u="none" strike="noStrike">
              <a:solidFill>
                <a:srgbClr val="000000"/>
              </a:solidFill>
              <a:latin typeface="Arial"/>
              <a:ea typeface="+mn-ea"/>
              <a:cs typeface="Arial"/>
            </a:rPr>
            <a:t>Notas sobre cómo leer el archivo de país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88E204CA-006C-422F-838B-4EBF2E7B3F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32825426-247C-454E-8182-C5B766385C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11B861EB-AFC5-4DD1-952C-D2FC75B3E0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054A8E1C-96D1-4961-9B7E-544993F9F426}"/>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B6A08E9-8DEF-4596-975B-005C31A81919}"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811E1D32-F0BF-43ED-A95D-19D294BB8797}"/>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CF2B5DB-1E58-4D9E-AE09-E9B38C3ED369}"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61E43944-B0B4-469C-8686-F72F1676A95A}"/>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618CC7B-267E-40C4-A035-EE7C79C71B5E}"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6C4AFF16-ED5B-4EDB-A71C-7A5A37D1DCC4}"/>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C41A431-F202-4C81-8405-1F63FC3F7079}"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B0FF60CC-4B94-45DA-81D4-2490BF97197C}"/>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6C554AE-C4D8-47AD-BD99-31D9F4D00B37}"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52FB28B9-6F62-4EE9-B83D-7A88FF5E6FFD}"/>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D2DE73D-29F8-43EA-BAB5-4A0E54F88F90}"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A072CF94-D339-4368-BE9F-0D461A04A649}"/>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1E47570-AE33-4597-8F48-68FEFB2473BB}"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A61D469-F59D-49BB-AC0F-E03755DD71C7}"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5697A28-CC52-4CDD-9578-B198F004F41D}"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96DD9FC-769A-4123-9FB1-9E61A576E077}"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3CC5DFAE-5C8A-4F05-948C-E4CB8D1A7881}"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66867BC-8280-4002-91FE-EF8EECE40254}"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512938A-4965-42CF-AF46-3F9E96FD54D3}"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0364B50-1C18-461A-9AC4-8C7251A277AF}"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50082E7-93AE-4564-8F92-1640B3C21539}"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953FB33-36D5-40FF-8C90-32C3617AA141}"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F46D848-DD63-4866-A8F0-B4DECCD47711}"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37AAA42-84CB-49A7-9B7F-6CC154B53312}"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88C5DE4-1ACD-488D-9170-BC9E9FE0A96E}"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CC77E42-B806-4C4E-BE8A-5DA67A909251}"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9FDC13F-8564-407B-8185-84D8B207944F}" type="TxLink">
            <a:rPr lang="en-US" sz="800" b="0" i="0" u="none" strike="noStrike">
              <a:solidFill>
                <a:srgbClr val="000000"/>
              </a:solidFill>
              <a:latin typeface="+mn-lt"/>
              <a:ea typeface="+mn-ea"/>
              <a:cs typeface="Arial"/>
            </a:rPr>
            <a:t>Secundaria</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7B12E76-578E-4FC0-B633-B2D4636E32AE}" type="TxLink">
            <a:rPr lang="en-US" sz="900" b="0" i="0" u="none" strike="noStrike">
              <a:solidFill>
                <a:srgbClr val="000000"/>
              </a:solidFill>
              <a:latin typeface="+mn-lt"/>
              <a:ea typeface="+mn-ea"/>
              <a:cs typeface="Arial"/>
            </a:rPr>
            <a:t>Servicio básico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1AFFB5B-A46A-4F57-A999-9DC228D6C8CD}" type="TxLink">
            <a:rPr lang="en-US" sz="900" b="0" i="0" u="none" strike="noStrike">
              <a:solidFill>
                <a:srgbClr val="000000"/>
              </a:solidFill>
              <a:latin typeface="+mn-lt"/>
              <a:ea typeface="+mn-ea"/>
              <a:cs typeface="Arial"/>
            </a:rPr>
            <a:t>Servicio limitado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29A7B90-86D7-462A-B40A-3C15514E6A93}" type="TxLink">
            <a:rPr lang="en-US" sz="900" b="0" i="0" u="none" strike="noStrike">
              <a:solidFill>
                <a:srgbClr val="000000"/>
              </a:solidFill>
              <a:latin typeface="+mn-lt"/>
              <a:ea typeface="+mn-ea"/>
              <a:cs typeface="Arial"/>
            </a:rPr>
            <a:t>Sin servicio</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7D562EC-8BFB-4F12-8FB4-E9665229A3D3}" type="TxLink">
            <a:rPr lang="en-US" sz="900" b="0" i="0" u="none" strike="noStrike">
              <a:solidFill>
                <a:srgbClr val="000000"/>
              </a:solidFill>
              <a:latin typeface="+mn-lt"/>
              <a:ea typeface="+mn-ea"/>
              <a:cs typeface="Arial"/>
            </a:rPr>
            <a:t>Datos insuficientes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3859A9F-8531-46BD-8C13-3CE2241804F0}"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F8D6D97-26FE-47A9-A5E3-70E774ED7133}" type="TxLink">
            <a:rPr lang="en-US" sz="800" b="0" i="0" u="none" strike="noStrike">
              <a:solidFill>
                <a:srgbClr val="000000"/>
              </a:solidFill>
              <a:latin typeface="+mn-lt"/>
              <a:ea typeface="+mn-ea"/>
              <a:cs typeface="Arial"/>
            </a:rPr>
            <a:t>Urbano</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BDD5EFF-6873-4B0D-ADA0-B137031E65E9}"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6E9A482-AF56-4A93-BA06-853435F77917}" type="TxLink">
            <a:rPr lang="en-US" sz="800" b="0" i="0" u="none" strike="noStrike">
              <a:solidFill>
                <a:srgbClr val="000000"/>
              </a:solidFill>
              <a:latin typeface="+mn-lt"/>
              <a:ea typeface="+mn-ea"/>
              <a:cs typeface="Arial"/>
            </a:rPr>
            <a:t>Preprimaria</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8B85621-1598-419C-8159-B0F85EC9E9CA}" type="TxLink">
            <a:rPr lang="en-US" sz="800" b="0" i="0" u="none" strike="noStrike">
              <a:solidFill>
                <a:srgbClr val="000000"/>
              </a:solidFill>
              <a:latin typeface="+mn-lt"/>
              <a:ea typeface="+mn-ea"/>
              <a:cs typeface="Arial"/>
            </a:rPr>
            <a:t>Primaria</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E24E08CF-A8CB-46F2-8649-24F40463AF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95B6C3A6-14C9-494A-873E-124CC5BFE7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4BFCCB22-B95E-4605-A3E8-0396BED576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4B0FA245-92E3-4787-80C5-CA77736136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B84D9466-3CC9-44B8-8DD3-ABD1D9D44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AC3DB157-9A7E-4B06-96A6-2805DD6B97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B1D26676-AAEB-43C8-9D4D-3621AF9C90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B7E25F96-3DE7-4788-92E3-8CDC937DAD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837F4C93-055C-4DC0-B4CA-88A3E6276F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21D50725-1A80-4066-A9BB-B093C3B794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1B0BD53D-B7A1-4701-8EED-AE7ED716D8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5C8DE2D2-E44A-4E23-A78B-30668F99A1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39A8A7E5-D84B-469E-AED5-EF14FB8F45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91432098-6ED3-4506-BB9A-A8C6D419C5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C0D23884-139F-401D-B29A-34677812F3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5C00ECA2-44D3-470F-87F6-3EA4D5734D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119494BE-6E66-4B33-A5E4-621399D24D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350F1B94-D309-451D-AE5D-BAEBE01E5F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B631C925-B101-46F1-9AD4-AFE629A6A6C8}"/>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476E547-A7D2-43D0-BA81-7BEDE23BEC9A}"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CB329C05-6583-4870-B8CB-01BD5F1C1524}"/>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38F0B1A-7A8E-42B6-977A-A7189D26DE80}" type="TxLink">
            <a:rPr lang="en-US" sz="1000" b="0" i="0" u="none" strike="noStrike">
              <a:solidFill>
                <a:srgbClr val="000000"/>
              </a:solidFill>
              <a:latin typeface="Arial"/>
              <a:ea typeface="+mn-ea"/>
              <a:cs typeface="Arial"/>
            </a:rPr>
            <a:t>Urbano</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D4FC17BA-76B2-4151-87B7-966C842540E7}"/>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D60A157-29B8-4599-AD68-C97C845C26BC}"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D51EB167-7B8D-4DAB-97CB-299F7D98FEE9}"/>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AAFA1E1-59D5-4E10-BFE1-34E867CE61D1}" type="TxLink">
            <a:rPr lang="en-US" sz="1000" b="0" i="0" u="none" strike="noStrike">
              <a:solidFill>
                <a:srgbClr val="000000"/>
              </a:solidFill>
              <a:latin typeface="Arial"/>
              <a:ea typeface="+mn-ea"/>
              <a:cs typeface="Arial"/>
            </a:rPr>
            <a:t>Preprimaria</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43097BAE-01D7-4672-89C8-9E991E1DEE99}"/>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457687D-D0D4-447B-9B99-33B53031B6AD}" type="TxLink">
            <a:rPr lang="en-US" sz="1000" b="0" i="0" u="none" strike="noStrike">
              <a:solidFill>
                <a:srgbClr val="000000"/>
              </a:solidFill>
              <a:latin typeface="Arial"/>
              <a:ea typeface="+mn-ea"/>
              <a:cs typeface="Arial"/>
            </a:rPr>
            <a:t>Primaria</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A673719A-AACC-49EF-9429-71FFE57B8ADA}"/>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4166628-F716-42E0-BA87-7AAD5B23676D}" type="TxLink">
            <a:rPr lang="en-US" sz="1000" b="0" i="0" u="none" strike="noStrike">
              <a:solidFill>
                <a:srgbClr val="000000"/>
              </a:solidFill>
              <a:latin typeface="Arial"/>
              <a:ea typeface="+mn-ea"/>
              <a:cs typeface="Arial"/>
            </a:rPr>
            <a:t>Secundaria</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D4AA65C0-A77B-421E-8D83-AFF6BEF7C93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Proporción de escuelas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Estimaciones con agua</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Puntos de datos con agua</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Estimaciones: instalaciónes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Puntos de datos: instalaciónes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Estimaciones: mejoradas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Puntos de datos: mejorados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Estimaciones: básicas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Puntos de datos: básicos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Agua: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Agua: urbano</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Agua: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Agua: preprimaria</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Agua: primaria</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Agua: secundaria</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Saneamiento: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Saneamiento: urbano</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Saneamiento: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Saneamiento: preprimaria</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Saneamiento: primaria</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Saneamiento: secundaria</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Higiene: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Higiene: urbano</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Higiene: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Higiene: preprimaria</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Higiene: primaria</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Higiene: secundaria</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Spanish</v>
          </cell>
        </row>
      </sheetData>
      <sheetData sheetId="2">
        <row r="28">
          <cell r="C28" t="str">
            <v>Total</v>
          </cell>
          <cell r="D28" t="str">
            <v>Urbano</v>
          </cell>
          <cell r="E28" t="str">
            <v>Rural</v>
          </cell>
          <cell r="F28" t="str">
            <v>Preprimaria*</v>
          </cell>
          <cell r="G28" t="str">
            <v>Primaria</v>
          </cell>
          <cell r="H28" t="str">
            <v>Secundaria</v>
          </cell>
          <cell r="J28" t="str">
            <v>Total</v>
          </cell>
          <cell r="K28" t="str">
            <v>Urbano</v>
          </cell>
          <cell r="L28" t="str">
            <v>Rural</v>
          </cell>
          <cell r="M28" t="str">
            <v>Preprimaria*</v>
          </cell>
          <cell r="N28" t="str">
            <v>Primaria</v>
          </cell>
          <cell r="O28" t="str">
            <v>Secundaria</v>
          </cell>
          <cell r="Q28" t="str">
            <v>Total</v>
          </cell>
          <cell r="R28" t="str">
            <v>Urbano</v>
          </cell>
          <cell r="S28" t="str">
            <v>Rural</v>
          </cell>
          <cell r="T28" t="str">
            <v>Preprimaria*</v>
          </cell>
          <cell r="U28" t="str">
            <v>Primaria</v>
          </cell>
          <cell r="V28" t="str">
            <v>Secundaria</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27B18-95B8-433D-8FB9-105277970715}">
  <sheetPr codeName="Sheet2"/>
  <dimension ref="A1:AH251"/>
  <sheetViews>
    <sheetView workbookViewId="0">
      <selection sqref="A1:U400"/>
    </sheetView>
  </sheetViews>
  <sheetFormatPr defaultColWidth="9" defaultRowHeight="13.2" x14ac:dyDescent="0.25"/>
  <cols>
    <col min="1" max="1" width="52.69921875" style="366" bestFit="1" customWidth="1"/>
    <col min="2" max="2" width="18.3984375" style="366" customWidth="1"/>
    <col min="3" max="3" width="22.3984375" style="366" customWidth="1"/>
    <col min="4" max="4" width="23.5" style="366" customWidth="1"/>
    <col min="5" max="5" width="23.69921875" style="366" customWidth="1"/>
    <col min="6" max="6" width="23.5" style="366" customWidth="1"/>
    <col min="7" max="12" width="9" style="366"/>
    <col min="13" max="13" width="39.69921875" style="366" bestFit="1" customWidth="1"/>
    <col min="14" max="22" width="9" style="366"/>
    <col min="23" max="23" width="13.09765625" style="366" bestFit="1" customWidth="1"/>
    <col min="24" max="16384" width="9" style="366"/>
  </cols>
  <sheetData>
    <row r="1" spans="1:34" x14ac:dyDescent="0.25">
      <c r="A1" s="365" t="s">
        <v>287</v>
      </c>
      <c r="B1" s="365" t="s">
        <v>288</v>
      </c>
      <c r="C1" s="365" t="s">
        <v>289</v>
      </c>
      <c r="D1" s="365" t="s">
        <v>290</v>
      </c>
      <c r="E1" s="365" t="s">
        <v>291</v>
      </c>
      <c r="F1" s="365" t="s">
        <v>292</v>
      </c>
      <c r="G1" s="365"/>
      <c r="I1" s="367" t="s">
        <v>293</v>
      </c>
      <c r="L1" s="367" t="s">
        <v>294</v>
      </c>
      <c r="M1" s="367" t="s">
        <v>295</v>
      </c>
      <c r="N1" s="367" t="s">
        <v>296</v>
      </c>
      <c r="O1" s="367" t="s">
        <v>297</v>
      </c>
      <c r="P1" s="367" t="s">
        <v>298</v>
      </c>
      <c r="Q1" s="367" t="s">
        <v>299</v>
      </c>
      <c r="R1" s="367" t="s">
        <v>300</v>
      </c>
      <c r="S1" s="367" t="s">
        <v>301</v>
      </c>
      <c r="T1" s="367" t="s">
        <v>294</v>
      </c>
      <c r="U1" s="367" t="s">
        <v>293</v>
      </c>
    </row>
    <row r="2" spans="1:34" x14ac:dyDescent="0.25">
      <c r="A2" s="368" t="s">
        <v>302</v>
      </c>
      <c r="I2" s="369" t="s">
        <v>287</v>
      </c>
      <c r="L2" s="369" t="s">
        <v>303</v>
      </c>
      <c r="M2" s="369" t="s">
        <v>304</v>
      </c>
      <c r="N2" s="369" t="s">
        <v>304</v>
      </c>
      <c r="O2" s="369" t="s">
        <v>304</v>
      </c>
      <c r="P2" s="369" t="s">
        <v>305</v>
      </c>
      <c r="Q2" s="369" t="s">
        <v>306</v>
      </c>
      <c r="R2" s="369"/>
      <c r="S2" s="369"/>
      <c r="T2" s="369" t="s">
        <v>303</v>
      </c>
      <c r="U2" s="370" t="s">
        <v>287</v>
      </c>
    </row>
    <row r="3" spans="1:34" x14ac:dyDescent="0.25">
      <c r="A3" s="371" t="s">
        <v>115</v>
      </c>
      <c r="B3" s="371" t="s">
        <v>307</v>
      </c>
      <c r="C3" s="371" t="s">
        <v>308</v>
      </c>
      <c r="D3" s="372" t="s">
        <v>309</v>
      </c>
      <c r="E3" s="366" t="s">
        <v>310</v>
      </c>
      <c r="I3" s="369" t="s">
        <v>288</v>
      </c>
      <c r="L3" s="369" t="s">
        <v>311</v>
      </c>
      <c r="M3" s="369" t="s">
        <v>312</v>
      </c>
      <c r="N3" s="369" t="s">
        <v>312</v>
      </c>
      <c r="O3" s="369" t="s">
        <v>313</v>
      </c>
      <c r="P3" s="369" t="s">
        <v>314</v>
      </c>
      <c r="Q3" s="369" t="s">
        <v>315</v>
      </c>
      <c r="R3" s="369"/>
      <c r="S3" s="369"/>
      <c r="T3" s="369" t="s">
        <v>311</v>
      </c>
      <c r="U3" s="369" t="s">
        <v>287</v>
      </c>
      <c r="W3" s="366" t="s">
        <v>316</v>
      </c>
      <c r="X3" s="366" t="s">
        <v>317</v>
      </c>
    </row>
    <row r="4" spans="1:34" x14ac:dyDescent="0.25">
      <c r="A4" s="366" t="s">
        <v>318</v>
      </c>
      <c r="B4" s="366" t="s">
        <v>319</v>
      </c>
      <c r="C4" s="366" t="s">
        <v>320</v>
      </c>
      <c r="D4" s="372" t="s">
        <v>321</v>
      </c>
      <c r="E4" s="366" t="s">
        <v>322</v>
      </c>
      <c r="I4" s="369" t="s">
        <v>289</v>
      </c>
      <c r="L4" s="369" t="s">
        <v>323</v>
      </c>
      <c r="M4" s="369" t="s">
        <v>324</v>
      </c>
      <c r="N4" s="369" t="s">
        <v>324</v>
      </c>
      <c r="O4" s="369" t="s">
        <v>324</v>
      </c>
      <c r="P4" s="369" t="s">
        <v>325</v>
      </c>
      <c r="Q4" s="369" t="s">
        <v>326</v>
      </c>
      <c r="R4" s="369"/>
      <c r="S4" s="369"/>
      <c r="T4" s="369" t="s">
        <v>323</v>
      </c>
      <c r="U4" s="369" t="s">
        <v>289</v>
      </c>
    </row>
    <row r="5" spans="1:34" x14ac:dyDescent="0.25">
      <c r="A5" s="371" t="str">
        <f>+Introduction!C7</f>
        <v>Nicaragua</v>
      </c>
      <c r="B5" s="373" t="str">
        <f t="shared" ref="B5" si="0">VLOOKUP($A$5,translationcountries,3,FALSE)</f>
        <v>Nicaragua</v>
      </c>
      <c r="C5" s="373" t="str">
        <f>VLOOKUP($A$5,translationcountries,2,FALSE)</f>
        <v>Nicaragua</v>
      </c>
      <c r="D5" s="373" t="str">
        <f>VLOOKUP($A$5,translationcountries,4,FALSE)</f>
        <v>Никарагуа</v>
      </c>
      <c r="E5" s="373" t="str">
        <f>VLOOKUP($A$5,translationcountries,5,FALSE)</f>
        <v>نيكاراغوا</v>
      </c>
      <c r="F5" s="373">
        <f>VLOOKUP($A$5,translationcountries,6,FALSE)</f>
        <v>0</v>
      </c>
      <c r="G5" s="373"/>
      <c r="I5" s="369" t="s">
        <v>290</v>
      </c>
      <c r="L5" s="369" t="s">
        <v>328</v>
      </c>
      <c r="M5" s="369" t="s">
        <v>329</v>
      </c>
      <c r="N5" s="369" t="s">
        <v>329</v>
      </c>
      <c r="O5" s="369" t="s">
        <v>330</v>
      </c>
      <c r="P5" s="369" t="s">
        <v>331</v>
      </c>
      <c r="Q5" s="369" t="s">
        <v>332</v>
      </c>
      <c r="R5" s="369"/>
      <c r="S5" s="369"/>
      <c r="T5" s="369" t="s">
        <v>328</v>
      </c>
      <c r="U5" s="370" t="s">
        <v>287</v>
      </c>
    </row>
    <row r="6" spans="1:34" x14ac:dyDescent="0.25">
      <c r="A6" s="371" t="s">
        <v>333</v>
      </c>
      <c r="B6" s="366" t="s">
        <v>334</v>
      </c>
      <c r="C6" s="366" t="s">
        <v>335</v>
      </c>
      <c r="D6" s="372" t="s">
        <v>336</v>
      </c>
      <c r="E6" s="366" t="s">
        <v>337</v>
      </c>
      <c r="I6" s="369" t="s">
        <v>291</v>
      </c>
      <c r="L6" s="369" t="s">
        <v>338</v>
      </c>
      <c r="M6" s="369" t="s">
        <v>339</v>
      </c>
      <c r="N6" s="369" t="s">
        <v>340</v>
      </c>
      <c r="O6" s="369" t="s">
        <v>341</v>
      </c>
      <c r="P6" s="369" t="s">
        <v>342</v>
      </c>
      <c r="Q6" s="369" t="s">
        <v>343</v>
      </c>
      <c r="R6" s="369"/>
      <c r="S6" s="369"/>
      <c r="T6" s="369" t="s">
        <v>338</v>
      </c>
      <c r="U6" s="370" t="s">
        <v>287</v>
      </c>
    </row>
    <row r="7" spans="1:34" x14ac:dyDescent="0.25">
      <c r="A7" s="371" t="s">
        <v>31</v>
      </c>
      <c r="B7" s="366" t="s">
        <v>344</v>
      </c>
      <c r="C7" s="366" t="s">
        <v>345</v>
      </c>
      <c r="D7" s="372" t="s">
        <v>346</v>
      </c>
      <c r="E7" s="366" t="s">
        <v>347</v>
      </c>
      <c r="I7" s="369" t="s">
        <v>292</v>
      </c>
      <c r="L7" s="369" t="s">
        <v>348</v>
      </c>
      <c r="M7" s="369" t="s">
        <v>349</v>
      </c>
      <c r="N7" s="369" t="s">
        <v>350</v>
      </c>
      <c r="O7" s="369" t="s">
        <v>349</v>
      </c>
      <c r="P7" s="369" t="s">
        <v>351</v>
      </c>
      <c r="Q7" s="369" t="s">
        <v>352</v>
      </c>
      <c r="R7" s="369"/>
      <c r="S7" s="369"/>
      <c r="T7" s="369" t="s">
        <v>348</v>
      </c>
      <c r="U7" s="370" t="s">
        <v>287</v>
      </c>
      <c r="X7" s="369" t="str" cm="1">
        <f t="array" aca="1" ref="X7" ca="1">CELL("filename")</f>
        <v>C:\Users\johnstonr\WHOUNICEF Dropbox\WHOUNICEF Team Folder\Schools\2026 Report\Country files\Country files multilingual\Country files v09\[JMP_2026_WinS_NIC_Nicaragua.xlsx]Introduction</v>
      </c>
    </row>
    <row r="8" spans="1:34" x14ac:dyDescent="0.25">
      <c r="A8" s="366" t="s">
        <v>116</v>
      </c>
      <c r="B8" s="366" t="s">
        <v>353</v>
      </c>
      <c r="C8" s="366" t="s">
        <v>354</v>
      </c>
      <c r="D8" s="372" t="s">
        <v>355</v>
      </c>
      <c r="E8" s="366" t="s">
        <v>356</v>
      </c>
      <c r="I8" s="369"/>
      <c r="L8" s="369" t="s">
        <v>357</v>
      </c>
      <c r="M8" s="369" t="s">
        <v>358</v>
      </c>
      <c r="N8" s="369" t="s">
        <v>359</v>
      </c>
      <c r="O8" s="369" t="s">
        <v>358</v>
      </c>
      <c r="P8" s="369" t="s">
        <v>360</v>
      </c>
      <c r="Q8" s="369" t="s">
        <v>361</v>
      </c>
      <c r="R8" s="369"/>
      <c r="S8" s="369"/>
      <c r="T8" s="369" t="s">
        <v>357</v>
      </c>
      <c r="U8" s="370" t="s">
        <v>289</v>
      </c>
      <c r="X8" s="369" t="str">
        <f ca="1">IFERROR(MID(X7,FIND(CHAR(1),SUBSTITUTE(X7,"\",CHAR(1),LEN(X7)-LEN(SUBSTITUTE(X7,"\",""))))+1,FIND(CHAR(1),SUBSTITUTE(X7,".",CHAR(1),LEN(X7)-LEN(SUBSTITUTE(X7,".",""))))-FIND(CHAR(1),SUBSTITUTE(X7,"\",CHAR(1),LEN(X7)-LEN(SUBSTITUTE(X7,"\",""))))-1),"")</f>
        <v>[JMP_2026_WinS_NIC_Nicaragua</v>
      </c>
    </row>
    <row r="9" spans="1:34" x14ac:dyDescent="0.25">
      <c r="A9" s="371" t="s">
        <v>362</v>
      </c>
      <c r="B9" s="366" t="s">
        <v>363</v>
      </c>
      <c r="C9" s="366" t="s">
        <v>364</v>
      </c>
      <c r="D9" s="372" t="s">
        <v>365</v>
      </c>
      <c r="E9" s="366" t="s">
        <v>366</v>
      </c>
      <c r="L9" s="369" t="s">
        <v>367</v>
      </c>
      <c r="M9" s="369" t="s">
        <v>368</v>
      </c>
      <c r="N9" s="369" t="s">
        <v>369</v>
      </c>
      <c r="O9" s="369" t="s">
        <v>370</v>
      </c>
      <c r="P9" s="369" t="s">
        <v>371</v>
      </c>
      <c r="Q9" s="369" t="s">
        <v>372</v>
      </c>
      <c r="R9" s="369"/>
      <c r="S9" s="369"/>
      <c r="T9" s="369" t="s">
        <v>367</v>
      </c>
      <c r="U9" s="370" t="s">
        <v>291</v>
      </c>
      <c r="X9" s="369" t="s">
        <v>327</v>
      </c>
    </row>
    <row r="10" spans="1:34" x14ac:dyDescent="0.25">
      <c r="A10" s="371" t="s">
        <v>373</v>
      </c>
      <c r="B10" s="366" t="s">
        <v>374</v>
      </c>
      <c r="C10" s="366" t="s">
        <v>375</v>
      </c>
      <c r="D10" s="372" t="s">
        <v>376</v>
      </c>
      <c r="E10" s="366" t="s">
        <v>377</v>
      </c>
      <c r="I10" s="374" t="s">
        <v>378</v>
      </c>
      <c r="L10" s="369" t="s">
        <v>379</v>
      </c>
      <c r="M10" s="369" t="s">
        <v>380</v>
      </c>
      <c r="N10" s="369" t="s">
        <v>381</v>
      </c>
      <c r="O10" s="369" t="s">
        <v>380</v>
      </c>
      <c r="P10" s="369" t="s">
        <v>382</v>
      </c>
      <c r="Q10" s="369" t="s">
        <v>383</v>
      </c>
      <c r="R10" s="369"/>
      <c r="S10" s="369"/>
      <c r="T10" s="369" t="s">
        <v>379</v>
      </c>
      <c r="U10" s="370" t="s">
        <v>288</v>
      </c>
      <c r="W10" s="371" t="s">
        <v>384</v>
      </c>
      <c r="X10" s="371" t="s">
        <v>385</v>
      </c>
    </row>
    <row r="11" spans="1:34" x14ac:dyDescent="0.25">
      <c r="A11" s="371" t="s">
        <v>285</v>
      </c>
      <c r="B11" s="366" t="s">
        <v>386</v>
      </c>
      <c r="C11" s="366" t="s">
        <v>387</v>
      </c>
      <c r="D11" s="372" t="s">
        <v>388</v>
      </c>
      <c r="E11" s="366" t="s">
        <v>389</v>
      </c>
      <c r="I11" s="369" t="str">
        <f>HLOOKUP(Introduction!$G$4,nametranslations,18,FALSE)</f>
        <v>Notas sobre cómo leer el archivo de país</v>
      </c>
      <c r="L11" s="369" t="s">
        <v>390</v>
      </c>
      <c r="M11" s="369" t="s">
        <v>391</v>
      </c>
      <c r="N11" s="369" t="s">
        <v>392</v>
      </c>
      <c r="O11" s="369" t="s">
        <v>391</v>
      </c>
      <c r="P11" s="369" t="s">
        <v>393</v>
      </c>
      <c r="Q11" s="369" t="s">
        <v>394</v>
      </c>
      <c r="R11" s="369"/>
      <c r="S11" s="369"/>
      <c r="T11" s="369" t="s">
        <v>390</v>
      </c>
      <c r="U11" s="370" t="s">
        <v>287</v>
      </c>
    </row>
    <row r="12" spans="1:34" x14ac:dyDescent="0.25">
      <c r="A12" s="371" t="s">
        <v>32</v>
      </c>
      <c r="B12" s="371" t="s">
        <v>395</v>
      </c>
      <c r="C12" s="371" t="s">
        <v>396</v>
      </c>
      <c r="D12" s="372" t="s">
        <v>397</v>
      </c>
      <c r="E12" s="371" t="s">
        <v>398</v>
      </c>
      <c r="I12" s="369" t="str">
        <f>HLOOKUP(Introduction!$G$4,nametranslations,24,FALSE)</f>
        <v>Total</v>
      </c>
      <c r="L12" s="369" t="s">
        <v>399</v>
      </c>
      <c r="M12" s="369" t="s">
        <v>400</v>
      </c>
      <c r="N12" s="369" t="s">
        <v>401</v>
      </c>
      <c r="O12" s="369" t="s">
        <v>402</v>
      </c>
      <c r="P12" s="369" t="s">
        <v>403</v>
      </c>
      <c r="Q12" s="369" t="s">
        <v>404</v>
      </c>
      <c r="R12" s="369"/>
      <c r="S12" s="369"/>
      <c r="T12" s="369" t="s">
        <v>399</v>
      </c>
      <c r="U12" s="370" t="s">
        <v>287</v>
      </c>
      <c r="W12" s="366" t="s">
        <v>405</v>
      </c>
      <c r="X12" s="366" t="s">
        <v>406</v>
      </c>
      <c r="Z12" s="366" t="s">
        <v>407</v>
      </c>
      <c r="AC12" s="366" t="s">
        <v>408</v>
      </c>
      <c r="AH12" s="375" t="str" cm="1">
        <f t="array" aca="1" ref="AH12" ca="1">MID(CELL("filename"),FIND("~",SUBSTITUTE(CELL("filename"),"_","~",3))+1,3)</f>
        <v>NIC</v>
      </c>
    </row>
    <row r="13" spans="1:34" x14ac:dyDescent="0.25">
      <c r="A13" s="371" t="s">
        <v>409</v>
      </c>
      <c r="B13" s="371" t="s">
        <v>410</v>
      </c>
      <c r="C13" s="371" t="s">
        <v>411</v>
      </c>
      <c r="D13" s="372" t="s">
        <v>412</v>
      </c>
      <c r="E13" s="371" t="s">
        <v>413</v>
      </c>
      <c r="I13" s="369" t="str">
        <f>HLOOKUP(Introduction!$G$4,nametranslations,25,FALSE)</f>
        <v>Rural</v>
      </c>
      <c r="L13" s="369" t="s">
        <v>414</v>
      </c>
      <c r="M13" s="369" t="s">
        <v>415</v>
      </c>
      <c r="N13" s="369" t="s">
        <v>416</v>
      </c>
      <c r="O13" s="369" t="s">
        <v>417</v>
      </c>
      <c r="P13" s="369" t="s">
        <v>418</v>
      </c>
      <c r="Q13" s="369" t="s">
        <v>419</v>
      </c>
      <c r="R13" s="369"/>
      <c r="S13" s="369"/>
      <c r="T13" s="369" t="s">
        <v>414</v>
      </c>
      <c r="U13" s="370" t="s">
        <v>289</v>
      </c>
    </row>
    <row r="14" spans="1:34" x14ac:dyDescent="0.25">
      <c r="A14" s="366" t="s">
        <v>118</v>
      </c>
      <c r="B14" s="366" t="s">
        <v>420</v>
      </c>
      <c r="C14" s="366" t="s">
        <v>421</v>
      </c>
      <c r="D14" s="372" t="s">
        <v>422</v>
      </c>
      <c r="E14" s="366" t="s">
        <v>423</v>
      </c>
      <c r="I14" s="369" t="str">
        <f>HLOOKUP(Introduction!$G$4,nametranslations,26,FALSE)</f>
        <v>Urbano</v>
      </c>
      <c r="L14" s="369" t="s">
        <v>424</v>
      </c>
      <c r="M14" s="369" t="s">
        <v>425</v>
      </c>
      <c r="N14" s="369" t="s">
        <v>426</v>
      </c>
      <c r="O14" s="369" t="s">
        <v>427</v>
      </c>
      <c r="P14" s="369" t="s">
        <v>428</v>
      </c>
      <c r="Q14" s="369" t="s">
        <v>429</v>
      </c>
      <c r="R14" s="369"/>
      <c r="S14" s="369"/>
      <c r="T14" s="369" t="s">
        <v>424</v>
      </c>
      <c r="U14" s="370" t="s">
        <v>287</v>
      </c>
    </row>
    <row r="15" spans="1:34" x14ac:dyDescent="0.25">
      <c r="A15" s="366" t="s">
        <v>119</v>
      </c>
      <c r="B15" s="366" t="s">
        <v>430</v>
      </c>
      <c r="C15" s="371" t="s">
        <v>431</v>
      </c>
      <c r="D15" s="372" t="s">
        <v>432</v>
      </c>
      <c r="E15" s="371" t="s">
        <v>433</v>
      </c>
      <c r="I15" s="369" t="str">
        <f>HLOOKUP(Introduction!$G$4,nametranslations,27,FALSE)</f>
        <v>Preprimaria</v>
      </c>
      <c r="L15" s="369" t="s">
        <v>434</v>
      </c>
      <c r="M15" s="369" t="s">
        <v>435</v>
      </c>
      <c r="N15" s="369" t="s">
        <v>436</v>
      </c>
      <c r="O15" s="369" t="s">
        <v>435</v>
      </c>
      <c r="P15" s="369" t="s">
        <v>437</v>
      </c>
      <c r="Q15" s="369" t="s">
        <v>438</v>
      </c>
      <c r="R15" s="369"/>
      <c r="S15" s="369"/>
      <c r="T15" s="369" t="s">
        <v>434</v>
      </c>
      <c r="U15" s="370" t="s">
        <v>287</v>
      </c>
    </row>
    <row r="16" spans="1:34" x14ac:dyDescent="0.25">
      <c r="A16" s="366" t="s">
        <v>120</v>
      </c>
      <c r="B16" s="371" t="s">
        <v>439</v>
      </c>
      <c r="C16" s="371" t="s">
        <v>440</v>
      </c>
      <c r="D16" s="372" t="s">
        <v>441</v>
      </c>
      <c r="E16" s="371" t="s">
        <v>442</v>
      </c>
      <c r="I16" s="369" t="str">
        <f>HLOOKUP(Introduction!$G$4,nametranslations,28,FALSE)</f>
        <v>Primaria</v>
      </c>
      <c r="L16" s="369" t="s">
        <v>443</v>
      </c>
      <c r="M16" s="369" t="s">
        <v>444</v>
      </c>
      <c r="N16" s="369" t="s">
        <v>445</v>
      </c>
      <c r="O16" s="369" t="s">
        <v>444</v>
      </c>
      <c r="P16" s="369" t="s">
        <v>446</v>
      </c>
      <c r="Q16" s="369" t="s">
        <v>447</v>
      </c>
      <c r="R16" s="369"/>
      <c r="S16" s="369"/>
      <c r="T16" s="369" t="s">
        <v>443</v>
      </c>
      <c r="U16" s="370" t="s">
        <v>287</v>
      </c>
    </row>
    <row r="17" spans="1:21" x14ac:dyDescent="0.25">
      <c r="A17" s="366" t="s">
        <v>448</v>
      </c>
      <c r="B17" s="371" t="s">
        <v>449</v>
      </c>
      <c r="C17" s="371" t="s">
        <v>450</v>
      </c>
      <c r="D17" s="372" t="s">
        <v>451</v>
      </c>
      <c r="E17" s="371" t="s">
        <v>452</v>
      </c>
      <c r="I17" s="369" t="str">
        <f>HLOOKUP(Introduction!$G$4,nametranslations,29,FALSE)</f>
        <v>Secundaria</v>
      </c>
      <c r="L17" s="369" t="s">
        <v>453</v>
      </c>
      <c r="M17" s="369" t="s">
        <v>454</v>
      </c>
      <c r="N17" s="369" t="s">
        <v>455</v>
      </c>
      <c r="O17" s="369" t="s">
        <v>456</v>
      </c>
      <c r="P17" s="369" t="s">
        <v>457</v>
      </c>
      <c r="Q17" s="369" t="s">
        <v>458</v>
      </c>
      <c r="R17" s="369"/>
      <c r="S17" s="369"/>
      <c r="T17" s="369" t="s">
        <v>453</v>
      </c>
      <c r="U17" s="370" t="s">
        <v>287</v>
      </c>
    </row>
    <row r="18" spans="1:21" x14ac:dyDescent="0.25">
      <c r="A18" s="366" t="s">
        <v>459</v>
      </c>
      <c r="B18" s="371" t="s">
        <v>460</v>
      </c>
      <c r="C18" s="371" t="s">
        <v>461</v>
      </c>
      <c r="D18" s="372" t="s">
        <v>462</v>
      </c>
      <c r="E18" s="371" t="s">
        <v>463</v>
      </c>
      <c r="I18" s="369"/>
      <c r="L18" s="369" t="s">
        <v>464</v>
      </c>
      <c r="M18" s="369" t="s">
        <v>465</v>
      </c>
      <c r="N18" s="369" t="s">
        <v>465</v>
      </c>
      <c r="O18" s="369" t="s">
        <v>465</v>
      </c>
      <c r="P18" s="369" t="s">
        <v>466</v>
      </c>
      <c r="Q18" s="369" t="s">
        <v>467</v>
      </c>
      <c r="R18" s="369"/>
      <c r="S18" s="369"/>
      <c r="T18" s="369" t="s">
        <v>464</v>
      </c>
      <c r="U18" s="370" t="s">
        <v>289</v>
      </c>
    </row>
    <row r="19" spans="1:21" x14ac:dyDescent="0.25">
      <c r="A19" s="368" t="s">
        <v>468</v>
      </c>
      <c r="I19" s="369"/>
      <c r="L19" s="369" t="s">
        <v>469</v>
      </c>
      <c r="M19" s="369" t="s">
        <v>470</v>
      </c>
      <c r="N19" s="369" t="s">
        <v>471</v>
      </c>
      <c r="O19" s="369" t="s">
        <v>472</v>
      </c>
      <c r="P19" s="369" t="s">
        <v>473</v>
      </c>
      <c r="Q19" s="369" t="s">
        <v>474</v>
      </c>
      <c r="R19" s="369"/>
      <c r="S19" s="369"/>
      <c r="T19" s="369" t="s">
        <v>469</v>
      </c>
      <c r="U19" s="370" t="s">
        <v>289</v>
      </c>
    </row>
    <row r="20" spans="1:21" x14ac:dyDescent="0.25">
      <c r="A20" s="366" t="s">
        <v>122</v>
      </c>
      <c r="B20" s="371" t="s">
        <v>475</v>
      </c>
      <c r="C20" s="371" t="s">
        <v>476</v>
      </c>
      <c r="D20" s="372" t="s">
        <v>477</v>
      </c>
      <c r="E20" s="371" t="s">
        <v>478</v>
      </c>
      <c r="I20" s="369"/>
      <c r="L20" s="369" t="s">
        <v>479</v>
      </c>
      <c r="M20" s="369" t="s">
        <v>480</v>
      </c>
      <c r="N20" s="369" t="s">
        <v>481</v>
      </c>
      <c r="O20" s="369" t="s">
        <v>480</v>
      </c>
      <c r="P20" s="369" t="s">
        <v>482</v>
      </c>
      <c r="Q20" s="369" t="s">
        <v>483</v>
      </c>
      <c r="R20" s="369"/>
      <c r="S20" s="369"/>
      <c r="T20" s="369" t="s">
        <v>479</v>
      </c>
      <c r="U20" s="370" t="s">
        <v>289</v>
      </c>
    </row>
    <row r="21" spans="1:21" x14ac:dyDescent="0.25">
      <c r="A21" s="366" t="s">
        <v>164</v>
      </c>
      <c r="B21" s="371" t="s">
        <v>484</v>
      </c>
      <c r="C21" s="371" t="s">
        <v>485</v>
      </c>
      <c r="D21" s="372" t="s">
        <v>486</v>
      </c>
      <c r="E21" s="371" t="s">
        <v>487</v>
      </c>
      <c r="I21" s="369"/>
      <c r="L21" s="369" t="s">
        <v>488</v>
      </c>
      <c r="M21" s="369" t="s">
        <v>489</v>
      </c>
      <c r="N21" s="369" t="s">
        <v>490</v>
      </c>
      <c r="O21" s="369" t="s">
        <v>491</v>
      </c>
      <c r="P21" s="369" t="s">
        <v>492</v>
      </c>
      <c r="Q21" s="369" t="s">
        <v>493</v>
      </c>
      <c r="R21" s="369"/>
      <c r="S21" s="369"/>
      <c r="T21" s="369" t="s">
        <v>488</v>
      </c>
      <c r="U21" s="370" t="s">
        <v>287</v>
      </c>
    </row>
    <row r="22" spans="1:21" x14ac:dyDescent="0.25">
      <c r="A22" s="366" t="s">
        <v>14</v>
      </c>
      <c r="B22" s="371" t="s">
        <v>494</v>
      </c>
      <c r="C22" s="371" t="s">
        <v>495</v>
      </c>
      <c r="D22" s="372" t="s">
        <v>496</v>
      </c>
      <c r="E22" s="371" t="s">
        <v>497</v>
      </c>
      <c r="I22" s="369"/>
      <c r="L22" s="369" t="s">
        <v>498</v>
      </c>
      <c r="M22" s="369" t="s">
        <v>499</v>
      </c>
      <c r="N22" s="369" t="s">
        <v>499</v>
      </c>
      <c r="O22" s="369" t="s">
        <v>499</v>
      </c>
      <c r="P22" s="369" t="s">
        <v>500</v>
      </c>
      <c r="Q22" s="369" t="s">
        <v>501</v>
      </c>
      <c r="R22" s="369"/>
      <c r="S22" s="369"/>
      <c r="T22" s="369" t="s">
        <v>498</v>
      </c>
      <c r="U22" s="370" t="s">
        <v>289</v>
      </c>
    </row>
    <row r="23" spans="1:21" x14ac:dyDescent="0.25">
      <c r="A23" s="366" t="s">
        <v>15</v>
      </c>
      <c r="B23" s="371" t="s">
        <v>502</v>
      </c>
      <c r="C23" s="371" t="s">
        <v>503</v>
      </c>
      <c r="D23" s="372" t="s">
        <v>504</v>
      </c>
      <c r="E23" s="371" t="s">
        <v>505</v>
      </c>
      <c r="I23" s="369"/>
      <c r="L23" s="369" t="s">
        <v>506</v>
      </c>
      <c r="M23" s="369" t="s">
        <v>507</v>
      </c>
      <c r="N23" s="369" t="s">
        <v>507</v>
      </c>
      <c r="O23" s="369" t="s">
        <v>507</v>
      </c>
      <c r="P23" s="369" t="s">
        <v>508</v>
      </c>
      <c r="Q23" s="369" t="s">
        <v>509</v>
      </c>
      <c r="R23" s="369"/>
      <c r="S23" s="369"/>
      <c r="T23" s="369" t="s">
        <v>506</v>
      </c>
      <c r="U23" s="370" t="s">
        <v>287</v>
      </c>
    </row>
    <row r="24" spans="1:21" x14ac:dyDescent="0.25">
      <c r="A24" s="366" t="s">
        <v>510</v>
      </c>
      <c r="B24" s="371" t="s">
        <v>510</v>
      </c>
      <c r="C24" s="366" t="s">
        <v>510</v>
      </c>
      <c r="D24" s="372" t="s">
        <v>511</v>
      </c>
      <c r="E24" s="366" t="s">
        <v>512</v>
      </c>
      <c r="I24" s="374" t="s">
        <v>513</v>
      </c>
      <c r="L24" s="369" t="s">
        <v>514</v>
      </c>
      <c r="M24" s="369" t="s">
        <v>515</v>
      </c>
      <c r="N24" s="369" t="s">
        <v>516</v>
      </c>
      <c r="O24" s="369" t="s">
        <v>515</v>
      </c>
      <c r="P24" s="369" t="s">
        <v>517</v>
      </c>
      <c r="Q24" s="369" t="s">
        <v>518</v>
      </c>
      <c r="R24" s="369"/>
      <c r="S24" s="369"/>
      <c r="T24" s="369" t="s">
        <v>514</v>
      </c>
      <c r="U24" s="370" t="s">
        <v>287</v>
      </c>
    </row>
    <row r="25" spans="1:21" x14ac:dyDescent="0.25">
      <c r="A25" s="366" t="s">
        <v>2</v>
      </c>
      <c r="B25" s="371" t="s">
        <v>2</v>
      </c>
      <c r="C25" s="366" t="s">
        <v>2</v>
      </c>
      <c r="D25" s="372" t="s">
        <v>519</v>
      </c>
      <c r="E25" s="366" t="s">
        <v>520</v>
      </c>
      <c r="I25" s="369" t="str">
        <f>HLOOKUP(Introduction!$G$4,nametranslations,36,FALSE)</f>
        <v>Proporción de escuelas (%)</v>
      </c>
      <c r="L25" s="369" t="s">
        <v>521</v>
      </c>
      <c r="M25" s="369" t="s">
        <v>522</v>
      </c>
      <c r="N25" s="369" t="s">
        <v>523</v>
      </c>
      <c r="O25" s="369" t="s">
        <v>524</v>
      </c>
      <c r="P25" s="369" t="s">
        <v>525</v>
      </c>
      <c r="Q25" s="369" t="s">
        <v>526</v>
      </c>
      <c r="R25" s="369"/>
      <c r="S25" s="369"/>
      <c r="T25" s="369" t="s">
        <v>521</v>
      </c>
      <c r="U25" s="370" t="s">
        <v>291</v>
      </c>
    </row>
    <row r="26" spans="1:21" x14ac:dyDescent="0.25">
      <c r="A26" s="366" t="s">
        <v>1</v>
      </c>
      <c r="B26" s="371" t="s">
        <v>527</v>
      </c>
      <c r="C26" s="366" t="s">
        <v>528</v>
      </c>
      <c r="D26" s="372" t="s">
        <v>529</v>
      </c>
      <c r="E26" s="366" t="s">
        <v>530</v>
      </c>
      <c r="I26" s="369" t="s">
        <v>510</v>
      </c>
      <c r="L26" s="369" t="s">
        <v>531</v>
      </c>
      <c r="M26" s="369" t="s">
        <v>532</v>
      </c>
      <c r="N26" s="369" t="s">
        <v>532</v>
      </c>
      <c r="O26" s="369" t="s">
        <v>532</v>
      </c>
      <c r="P26" s="369" t="s">
        <v>533</v>
      </c>
      <c r="Q26" s="369" t="s">
        <v>534</v>
      </c>
      <c r="R26" s="369"/>
      <c r="S26" s="369"/>
      <c r="T26" s="369" t="s">
        <v>531</v>
      </c>
      <c r="U26" s="370" t="s">
        <v>287</v>
      </c>
    </row>
    <row r="27" spans="1:21" x14ac:dyDescent="0.25">
      <c r="A27" s="366" t="s">
        <v>16</v>
      </c>
      <c r="B27" s="371" t="s">
        <v>535</v>
      </c>
      <c r="C27" s="366" t="s">
        <v>536</v>
      </c>
      <c r="D27" s="372" t="s">
        <v>537</v>
      </c>
      <c r="E27" s="366" t="s">
        <v>538</v>
      </c>
      <c r="I27" s="369" t="str">
        <f>HLOOKUP(Introduction!$G$4,nametranslations,25,FALSE)</f>
        <v>Rural</v>
      </c>
      <c r="L27" s="369" t="s">
        <v>539</v>
      </c>
      <c r="M27" s="369" t="s">
        <v>540</v>
      </c>
      <c r="N27" s="369" t="s">
        <v>541</v>
      </c>
      <c r="O27" s="369" t="s">
        <v>542</v>
      </c>
      <c r="P27" s="369" t="s">
        <v>543</v>
      </c>
      <c r="Q27" s="369" t="s">
        <v>544</v>
      </c>
      <c r="R27" s="369"/>
      <c r="S27" s="369"/>
      <c r="T27" s="369" t="s">
        <v>539</v>
      </c>
      <c r="U27" s="370" t="s">
        <v>287</v>
      </c>
    </row>
    <row r="28" spans="1:21" x14ac:dyDescent="0.25">
      <c r="A28" s="366" t="s">
        <v>17</v>
      </c>
      <c r="B28" s="376" t="s">
        <v>545</v>
      </c>
      <c r="C28" s="366" t="s">
        <v>546</v>
      </c>
      <c r="D28" s="372" t="s">
        <v>547</v>
      </c>
      <c r="E28" s="366" t="s">
        <v>548</v>
      </c>
      <c r="I28" s="369" t="str">
        <f>HLOOKUP(Introduction!$G$4,nametranslations,26,FALSE)</f>
        <v>Urbano</v>
      </c>
      <c r="L28" s="369" t="s">
        <v>549</v>
      </c>
      <c r="M28" s="369" t="s">
        <v>550</v>
      </c>
      <c r="N28" s="369" t="s">
        <v>551</v>
      </c>
      <c r="O28" s="369" t="s">
        <v>552</v>
      </c>
      <c r="P28" s="369" t="s">
        <v>553</v>
      </c>
      <c r="Q28" s="369" t="s">
        <v>554</v>
      </c>
      <c r="R28" s="369"/>
      <c r="S28" s="369"/>
      <c r="T28" s="369" t="s">
        <v>549</v>
      </c>
      <c r="U28" s="370" t="s">
        <v>289</v>
      </c>
    </row>
    <row r="29" spans="1:21" x14ac:dyDescent="0.25">
      <c r="A29" s="366" t="s">
        <v>18</v>
      </c>
      <c r="B29" s="376" t="s">
        <v>555</v>
      </c>
      <c r="C29" s="366" t="s">
        <v>556</v>
      </c>
      <c r="D29" s="372" t="s">
        <v>557</v>
      </c>
      <c r="E29" s="366" t="s">
        <v>558</v>
      </c>
      <c r="I29" s="369" t="str">
        <f>HLOOKUP(Introduction!$G$4,nametranslations,27,FALSE)</f>
        <v>Preprimaria</v>
      </c>
      <c r="L29" s="369" t="s">
        <v>559</v>
      </c>
      <c r="M29" s="369" t="s">
        <v>560</v>
      </c>
      <c r="N29" s="369" t="s">
        <v>561</v>
      </c>
      <c r="O29" s="369" t="s">
        <v>562</v>
      </c>
      <c r="P29" s="369" t="s">
        <v>563</v>
      </c>
      <c r="Q29" s="369" t="s">
        <v>564</v>
      </c>
      <c r="R29" s="369"/>
      <c r="S29" s="369"/>
      <c r="T29" s="369" t="s">
        <v>559</v>
      </c>
      <c r="U29" s="370" t="s">
        <v>287</v>
      </c>
    </row>
    <row r="30" spans="1:21" x14ac:dyDescent="0.25">
      <c r="A30" s="366" t="s">
        <v>33</v>
      </c>
      <c r="B30" s="371" t="s">
        <v>565</v>
      </c>
      <c r="C30" s="371" t="s">
        <v>566</v>
      </c>
      <c r="D30" s="372" t="s">
        <v>567</v>
      </c>
      <c r="E30" s="371" t="s">
        <v>568</v>
      </c>
      <c r="I30" s="369" t="str">
        <f>HLOOKUP(Introduction!$G$4,nametranslations,28,FALSE)</f>
        <v>Primaria</v>
      </c>
      <c r="L30" s="369" t="s">
        <v>569</v>
      </c>
      <c r="M30" s="369" t="s">
        <v>570</v>
      </c>
      <c r="N30" s="369" t="s">
        <v>570</v>
      </c>
      <c r="O30" s="369" t="s">
        <v>571</v>
      </c>
      <c r="P30" s="369" t="s">
        <v>572</v>
      </c>
      <c r="Q30" s="369" t="s">
        <v>573</v>
      </c>
      <c r="R30" s="369"/>
      <c r="S30" s="369"/>
      <c r="T30" s="369" t="s">
        <v>569</v>
      </c>
      <c r="U30" s="370" t="s">
        <v>287</v>
      </c>
    </row>
    <row r="31" spans="1:21" x14ac:dyDescent="0.25">
      <c r="A31" s="366" t="s">
        <v>34</v>
      </c>
      <c r="B31" s="371" t="s">
        <v>574</v>
      </c>
      <c r="C31" s="366" t="s">
        <v>575</v>
      </c>
      <c r="D31" s="372" t="s">
        <v>576</v>
      </c>
      <c r="E31" s="366" t="s">
        <v>577</v>
      </c>
      <c r="I31" s="369" t="str">
        <f>HLOOKUP(Introduction!$G$4,nametranslations,29,FALSE)</f>
        <v>Secundaria</v>
      </c>
      <c r="L31" s="369" t="s">
        <v>578</v>
      </c>
      <c r="M31" s="369" t="s">
        <v>579</v>
      </c>
      <c r="N31" s="369" t="s">
        <v>580</v>
      </c>
      <c r="O31" s="369" t="s">
        <v>579</v>
      </c>
      <c r="P31" s="369" t="s">
        <v>581</v>
      </c>
      <c r="Q31" s="369" t="s">
        <v>582</v>
      </c>
      <c r="R31" s="369"/>
      <c r="S31" s="369"/>
      <c r="T31" s="369" t="s">
        <v>578</v>
      </c>
      <c r="U31" s="370" t="s">
        <v>287</v>
      </c>
    </row>
    <row r="32" spans="1:21" x14ac:dyDescent="0.25">
      <c r="A32" s="366" t="s">
        <v>35</v>
      </c>
      <c r="B32" s="371" t="s">
        <v>583</v>
      </c>
      <c r="C32" s="366" t="s">
        <v>584</v>
      </c>
      <c r="D32" s="372" t="s">
        <v>585</v>
      </c>
      <c r="E32" s="366" t="s">
        <v>586</v>
      </c>
      <c r="I32" s="369"/>
      <c r="L32" s="369" t="s">
        <v>587</v>
      </c>
      <c r="M32" s="369" t="s">
        <v>588</v>
      </c>
      <c r="N32" s="369" t="s">
        <v>589</v>
      </c>
      <c r="O32" s="369" t="s">
        <v>590</v>
      </c>
      <c r="P32" s="369" t="s">
        <v>591</v>
      </c>
      <c r="Q32" s="369" t="s">
        <v>592</v>
      </c>
      <c r="R32" s="369"/>
      <c r="S32" s="369"/>
      <c r="T32" s="369" t="s">
        <v>587</v>
      </c>
      <c r="U32" s="370" t="s">
        <v>288</v>
      </c>
    </row>
    <row r="33" spans="1:21" x14ac:dyDescent="0.25">
      <c r="A33" s="366" t="s">
        <v>166</v>
      </c>
      <c r="B33" s="371" t="s">
        <v>593</v>
      </c>
      <c r="C33" s="366" t="s">
        <v>594</v>
      </c>
      <c r="D33" s="372" t="s">
        <v>595</v>
      </c>
      <c r="E33" s="366" t="s">
        <v>596</v>
      </c>
      <c r="L33" s="369" t="s">
        <v>597</v>
      </c>
      <c r="M33" s="369" t="s">
        <v>598</v>
      </c>
      <c r="N33" s="369" t="s">
        <v>599</v>
      </c>
      <c r="O33" s="369" t="s">
        <v>600</v>
      </c>
      <c r="P33" s="369" t="s">
        <v>601</v>
      </c>
      <c r="Q33" s="369" t="s">
        <v>602</v>
      </c>
      <c r="R33" s="369"/>
      <c r="S33" s="369"/>
      <c r="T33" s="369" t="s">
        <v>597</v>
      </c>
      <c r="U33" s="370" t="s">
        <v>287</v>
      </c>
    </row>
    <row r="34" spans="1:21" x14ac:dyDescent="0.25">
      <c r="A34" s="366" t="s">
        <v>286</v>
      </c>
      <c r="B34" s="371" t="s">
        <v>603</v>
      </c>
      <c r="C34" s="366" t="s">
        <v>604</v>
      </c>
      <c r="D34" s="372" t="s">
        <v>605</v>
      </c>
      <c r="E34" s="371" t="s">
        <v>606</v>
      </c>
      <c r="L34" s="369" t="s">
        <v>607</v>
      </c>
      <c r="M34" s="369" t="s">
        <v>608</v>
      </c>
      <c r="N34" s="369" t="s">
        <v>609</v>
      </c>
      <c r="O34" s="369" t="s">
        <v>608</v>
      </c>
      <c r="P34" s="369" t="s">
        <v>610</v>
      </c>
      <c r="Q34" s="369" t="s">
        <v>611</v>
      </c>
      <c r="R34" s="369"/>
      <c r="S34" s="369"/>
      <c r="T34" s="369" t="s">
        <v>607</v>
      </c>
      <c r="U34" s="370" t="s">
        <v>287</v>
      </c>
    </row>
    <row r="35" spans="1:21" x14ac:dyDescent="0.25">
      <c r="A35" s="366" t="s">
        <v>612</v>
      </c>
      <c r="B35" s="371" t="s">
        <v>613</v>
      </c>
      <c r="C35" s="366" t="s">
        <v>614</v>
      </c>
      <c r="D35" s="372" t="s">
        <v>615</v>
      </c>
      <c r="E35" s="366" t="s">
        <v>616</v>
      </c>
      <c r="L35" s="369" t="s">
        <v>617</v>
      </c>
      <c r="M35" s="369" t="s">
        <v>618</v>
      </c>
      <c r="N35" s="369" t="s">
        <v>619</v>
      </c>
      <c r="O35" s="369" t="s">
        <v>618</v>
      </c>
      <c r="P35" s="369" t="s">
        <v>620</v>
      </c>
      <c r="Q35" s="369" t="s">
        <v>621</v>
      </c>
      <c r="R35" s="369"/>
      <c r="S35" s="369"/>
      <c r="T35" s="369" t="s">
        <v>617</v>
      </c>
      <c r="U35" s="370" t="s">
        <v>287</v>
      </c>
    </row>
    <row r="36" spans="1:21" x14ac:dyDescent="0.25">
      <c r="A36" s="366" t="s">
        <v>622</v>
      </c>
      <c r="B36" s="371" t="s">
        <v>623</v>
      </c>
      <c r="C36" s="366" t="s">
        <v>624</v>
      </c>
      <c r="D36" s="372" t="s">
        <v>625</v>
      </c>
      <c r="E36" s="366" t="s">
        <v>626</v>
      </c>
      <c r="L36" s="369" t="s">
        <v>627</v>
      </c>
      <c r="M36" s="369" t="s">
        <v>628</v>
      </c>
      <c r="N36" s="369" t="s">
        <v>629</v>
      </c>
      <c r="O36" s="369" t="s">
        <v>630</v>
      </c>
      <c r="P36" s="369" t="s">
        <v>631</v>
      </c>
      <c r="Q36" s="369" t="s">
        <v>632</v>
      </c>
      <c r="R36" s="369"/>
      <c r="S36" s="369"/>
      <c r="T36" s="369" t="s">
        <v>627</v>
      </c>
      <c r="U36" s="370" t="s">
        <v>287</v>
      </c>
    </row>
    <row r="37" spans="1:21" x14ac:dyDescent="0.25">
      <c r="A37" s="368" t="s">
        <v>633</v>
      </c>
      <c r="L37" s="369" t="s">
        <v>634</v>
      </c>
      <c r="M37" s="369" t="s">
        <v>635</v>
      </c>
      <c r="N37" s="369" t="s">
        <v>635</v>
      </c>
      <c r="O37" s="369" t="s">
        <v>635</v>
      </c>
      <c r="P37" s="369" t="s">
        <v>636</v>
      </c>
      <c r="Q37" s="369" t="s">
        <v>637</v>
      </c>
      <c r="R37" s="369"/>
      <c r="S37" s="369"/>
      <c r="T37" s="369" t="s">
        <v>634</v>
      </c>
      <c r="U37" s="370" t="s">
        <v>287</v>
      </c>
    </row>
    <row r="38" spans="1:21" x14ac:dyDescent="0.25">
      <c r="A38" s="366" t="s">
        <v>126</v>
      </c>
      <c r="B38" s="371" t="s">
        <v>638</v>
      </c>
      <c r="C38" s="366" t="s">
        <v>639</v>
      </c>
      <c r="D38" s="372" t="s">
        <v>640</v>
      </c>
      <c r="E38" s="366" t="s">
        <v>641</v>
      </c>
      <c r="L38" s="369" t="s">
        <v>642</v>
      </c>
      <c r="M38" s="369" t="s">
        <v>643</v>
      </c>
      <c r="N38" s="369" t="s">
        <v>644</v>
      </c>
      <c r="O38" s="369" t="s">
        <v>645</v>
      </c>
      <c r="P38" s="369" t="s">
        <v>646</v>
      </c>
      <c r="Q38" s="369" t="s">
        <v>647</v>
      </c>
      <c r="R38" s="369"/>
      <c r="S38" s="369"/>
      <c r="T38" s="369" t="s">
        <v>642</v>
      </c>
      <c r="U38" s="370" t="s">
        <v>289</v>
      </c>
    </row>
    <row r="39" spans="1:21" x14ac:dyDescent="0.25">
      <c r="A39" s="366" t="s">
        <v>648</v>
      </c>
      <c r="B39" s="371" t="s">
        <v>649</v>
      </c>
      <c r="C39" s="366" t="s">
        <v>650</v>
      </c>
      <c r="D39" s="372" t="s">
        <v>651</v>
      </c>
      <c r="E39" s="366" t="s">
        <v>652</v>
      </c>
      <c r="L39" s="369" t="s">
        <v>653</v>
      </c>
      <c r="M39" s="369" t="s">
        <v>654</v>
      </c>
      <c r="N39" s="369" t="s">
        <v>654</v>
      </c>
      <c r="O39" s="369" t="s">
        <v>655</v>
      </c>
      <c r="P39" s="369" t="s">
        <v>656</v>
      </c>
      <c r="Q39" s="369" t="s">
        <v>657</v>
      </c>
      <c r="R39" s="369"/>
      <c r="S39" s="369"/>
      <c r="T39" s="369" t="s">
        <v>653</v>
      </c>
      <c r="U39" s="370" t="s">
        <v>287</v>
      </c>
    </row>
    <row r="40" spans="1:21" x14ac:dyDescent="0.25">
      <c r="A40" s="366" t="s">
        <v>658</v>
      </c>
      <c r="B40" s="371" t="s">
        <v>659</v>
      </c>
      <c r="C40" s="366" t="s">
        <v>660</v>
      </c>
      <c r="D40" s="372" t="s">
        <v>661</v>
      </c>
      <c r="E40" s="366" t="s">
        <v>662</v>
      </c>
      <c r="L40" s="369" t="s">
        <v>663</v>
      </c>
      <c r="M40" s="369" t="s">
        <v>664</v>
      </c>
      <c r="N40" s="369" t="s">
        <v>665</v>
      </c>
      <c r="O40" s="369" t="s">
        <v>666</v>
      </c>
      <c r="P40" s="369" t="s">
        <v>667</v>
      </c>
      <c r="Q40" s="369" t="s">
        <v>668</v>
      </c>
      <c r="R40" s="369"/>
      <c r="S40" s="369"/>
      <c r="T40" s="369" t="s">
        <v>663</v>
      </c>
      <c r="U40" s="370" t="s">
        <v>287</v>
      </c>
    </row>
    <row r="41" spans="1:21" x14ac:dyDescent="0.25">
      <c r="A41" s="366" t="s">
        <v>669</v>
      </c>
      <c r="B41" s="371" t="s">
        <v>670</v>
      </c>
      <c r="C41" s="366" t="s">
        <v>671</v>
      </c>
      <c r="D41" s="372" t="s">
        <v>672</v>
      </c>
      <c r="E41" s="366" t="s">
        <v>673</v>
      </c>
      <c r="L41" s="369" t="s">
        <v>674</v>
      </c>
      <c r="M41" s="369" t="s">
        <v>675</v>
      </c>
      <c r="N41" s="369" t="s">
        <v>676</v>
      </c>
      <c r="O41" s="369" t="s">
        <v>677</v>
      </c>
      <c r="P41" s="369" t="s">
        <v>678</v>
      </c>
      <c r="Q41" s="369" t="s">
        <v>679</v>
      </c>
      <c r="R41" s="369"/>
      <c r="S41" s="369"/>
      <c r="T41" s="369" t="s">
        <v>674</v>
      </c>
      <c r="U41" s="370" t="s">
        <v>289</v>
      </c>
    </row>
    <row r="42" spans="1:21" x14ac:dyDescent="0.25">
      <c r="A42" s="366" t="s">
        <v>680</v>
      </c>
      <c r="B42" s="371" t="s">
        <v>681</v>
      </c>
      <c r="C42" s="366" t="s">
        <v>682</v>
      </c>
      <c r="D42" s="372" t="s">
        <v>683</v>
      </c>
      <c r="E42" s="366" t="s">
        <v>684</v>
      </c>
      <c r="L42" s="369" t="s">
        <v>685</v>
      </c>
      <c r="M42" s="369" t="s">
        <v>686</v>
      </c>
      <c r="N42" s="370" t="s">
        <v>687</v>
      </c>
      <c r="O42" s="370" t="s">
        <v>688</v>
      </c>
      <c r="P42" s="370" t="s">
        <v>689</v>
      </c>
      <c r="Q42" s="370" t="s">
        <v>690</v>
      </c>
      <c r="R42" s="370"/>
      <c r="S42" s="370"/>
      <c r="T42" s="369" t="s">
        <v>685</v>
      </c>
      <c r="U42" s="370" t="s">
        <v>287</v>
      </c>
    </row>
    <row r="43" spans="1:21" x14ac:dyDescent="0.25">
      <c r="A43" s="366" t="s">
        <v>691</v>
      </c>
      <c r="B43" s="371" t="s">
        <v>692</v>
      </c>
      <c r="C43" s="366" t="s">
        <v>693</v>
      </c>
      <c r="D43" s="372" t="s">
        <v>694</v>
      </c>
      <c r="E43" s="366" t="s">
        <v>695</v>
      </c>
      <c r="L43" s="369" t="s">
        <v>696</v>
      </c>
      <c r="M43" s="369" t="s">
        <v>697</v>
      </c>
      <c r="N43" s="369" t="s">
        <v>698</v>
      </c>
      <c r="O43" s="369" t="s">
        <v>697</v>
      </c>
      <c r="P43" s="369" t="s">
        <v>699</v>
      </c>
      <c r="Q43" s="369" t="s">
        <v>700</v>
      </c>
      <c r="R43" s="369"/>
      <c r="S43" s="369"/>
      <c r="T43" s="369" t="s">
        <v>696</v>
      </c>
      <c r="U43" s="370" t="s">
        <v>288</v>
      </c>
    </row>
    <row r="44" spans="1:21" x14ac:dyDescent="0.25">
      <c r="A44" s="366" t="s">
        <v>701</v>
      </c>
      <c r="B44" s="371" t="s">
        <v>702</v>
      </c>
      <c r="C44" s="366" t="s">
        <v>703</v>
      </c>
      <c r="D44" s="372" t="s">
        <v>704</v>
      </c>
      <c r="E44" s="366" t="s">
        <v>705</v>
      </c>
      <c r="L44" s="369" t="s">
        <v>706</v>
      </c>
      <c r="M44" s="369" t="s">
        <v>707</v>
      </c>
      <c r="N44" s="369" t="s">
        <v>708</v>
      </c>
      <c r="O44" s="369" t="s">
        <v>707</v>
      </c>
      <c r="P44" s="369" t="s">
        <v>709</v>
      </c>
      <c r="Q44" s="369" t="s">
        <v>710</v>
      </c>
      <c r="R44" s="369"/>
      <c r="S44" s="369"/>
      <c r="T44" s="369" t="s">
        <v>706</v>
      </c>
      <c r="U44" s="370" t="s">
        <v>287</v>
      </c>
    </row>
    <row r="45" spans="1:21" x14ac:dyDescent="0.25">
      <c r="A45" s="366" t="s">
        <v>711</v>
      </c>
      <c r="B45" s="371" t="s">
        <v>712</v>
      </c>
      <c r="C45" s="366" t="s">
        <v>713</v>
      </c>
      <c r="D45" s="372" t="s">
        <v>714</v>
      </c>
      <c r="E45" s="366" t="s">
        <v>715</v>
      </c>
      <c r="I45" s="374" t="s">
        <v>716</v>
      </c>
      <c r="L45" s="369" t="s">
        <v>717</v>
      </c>
      <c r="M45" s="369" t="s">
        <v>718</v>
      </c>
      <c r="N45" s="369" t="s">
        <v>718</v>
      </c>
      <c r="O45" s="369" t="s">
        <v>718</v>
      </c>
      <c r="P45" s="369" t="s">
        <v>719</v>
      </c>
      <c r="Q45" s="369" t="s">
        <v>720</v>
      </c>
      <c r="R45" s="369"/>
      <c r="S45" s="369"/>
      <c r="T45" s="369" t="s">
        <v>717</v>
      </c>
      <c r="U45" s="370" t="s">
        <v>289</v>
      </c>
    </row>
    <row r="46" spans="1:21" x14ac:dyDescent="0.25">
      <c r="A46" s="366" t="s">
        <v>721</v>
      </c>
      <c r="B46" s="371" t="s">
        <v>722</v>
      </c>
      <c r="C46" s="366" t="s">
        <v>723</v>
      </c>
      <c r="D46" s="372" t="s">
        <v>724</v>
      </c>
      <c r="E46" s="366" t="s">
        <v>725</v>
      </c>
      <c r="I46" s="369" t="str">
        <f>HLOOKUP(Introduction!$G$4,nametranslations,30,FALSE)</f>
        <v>Servicio básico</v>
      </c>
      <c r="L46" s="369" t="s">
        <v>726</v>
      </c>
      <c r="M46" s="369" t="s">
        <v>727</v>
      </c>
      <c r="N46" s="369" t="s">
        <v>728</v>
      </c>
      <c r="O46" s="369" t="s">
        <v>729</v>
      </c>
      <c r="P46" s="369" t="s">
        <v>730</v>
      </c>
      <c r="Q46" s="369" t="s">
        <v>731</v>
      </c>
      <c r="R46" s="369"/>
      <c r="S46" s="369"/>
      <c r="T46" s="369" t="s">
        <v>726</v>
      </c>
      <c r="U46" s="370" t="s">
        <v>289</v>
      </c>
    </row>
    <row r="47" spans="1:21" x14ac:dyDescent="0.25">
      <c r="A47" s="366" t="s">
        <v>732</v>
      </c>
      <c r="B47" s="371" t="s">
        <v>733</v>
      </c>
      <c r="C47" s="366" t="s">
        <v>734</v>
      </c>
      <c r="D47" s="372" t="s">
        <v>735</v>
      </c>
      <c r="E47" s="366" t="s">
        <v>736</v>
      </c>
      <c r="I47" s="369" t="str">
        <f>HLOOKUP(Introduction!$G$4,nametranslations,31,FALSE)</f>
        <v>Servicio limitado</v>
      </c>
      <c r="L47" s="369" t="s">
        <v>737</v>
      </c>
      <c r="M47" s="369" t="s">
        <v>738</v>
      </c>
      <c r="N47" s="369" t="s">
        <v>739</v>
      </c>
      <c r="O47" s="369" t="s">
        <v>740</v>
      </c>
      <c r="P47" s="369" t="s">
        <v>741</v>
      </c>
      <c r="Q47" s="369" t="s">
        <v>742</v>
      </c>
      <c r="R47" s="369"/>
      <c r="S47" s="369"/>
      <c r="T47" s="369" t="s">
        <v>737</v>
      </c>
      <c r="U47" s="370" t="s">
        <v>289</v>
      </c>
    </row>
    <row r="48" spans="1:21" x14ac:dyDescent="0.25">
      <c r="A48" s="366" t="s">
        <v>743</v>
      </c>
      <c r="B48" s="371" t="s">
        <v>744</v>
      </c>
      <c r="C48" s="366" t="s">
        <v>745</v>
      </c>
      <c r="D48" s="372" t="s">
        <v>746</v>
      </c>
      <c r="E48" s="366" t="s">
        <v>747</v>
      </c>
      <c r="I48" s="369" t="str">
        <f>HLOOKUP(Introduction!$G$4,nametranslations,32,FALSE)</f>
        <v>Sin servicio</v>
      </c>
      <c r="L48" s="369" t="s">
        <v>748</v>
      </c>
      <c r="M48" s="369" t="s">
        <v>749</v>
      </c>
      <c r="N48" s="369" t="s">
        <v>749</v>
      </c>
      <c r="O48" s="369" t="s">
        <v>749</v>
      </c>
      <c r="P48" s="369" t="s">
        <v>750</v>
      </c>
      <c r="Q48" s="369" t="s">
        <v>751</v>
      </c>
      <c r="R48" s="369"/>
      <c r="S48" s="369"/>
      <c r="T48" s="369" t="s">
        <v>748</v>
      </c>
      <c r="U48" s="370" t="s">
        <v>289</v>
      </c>
    </row>
    <row r="49" spans="1:21" x14ac:dyDescent="0.25">
      <c r="A49" s="366" t="s">
        <v>752</v>
      </c>
      <c r="B49" s="371" t="s">
        <v>753</v>
      </c>
      <c r="C49" s="366" t="s">
        <v>754</v>
      </c>
      <c r="D49" s="372" t="s">
        <v>755</v>
      </c>
      <c r="E49" s="366" t="s">
        <v>756</v>
      </c>
      <c r="I49" s="369" t="str">
        <f>HLOOKUP(Introduction!$G$4,nametranslations,33,FALSE)</f>
        <v>Datos insuficientes</v>
      </c>
      <c r="L49" s="369" t="s">
        <v>757</v>
      </c>
      <c r="M49" s="369" t="s">
        <v>758</v>
      </c>
      <c r="N49" s="369" t="s">
        <v>759</v>
      </c>
      <c r="O49" s="369" t="s">
        <v>760</v>
      </c>
      <c r="P49" s="369" t="s">
        <v>761</v>
      </c>
      <c r="Q49" s="369" t="s">
        <v>762</v>
      </c>
      <c r="R49" s="369"/>
      <c r="S49" s="369"/>
      <c r="T49" s="369" t="s">
        <v>757</v>
      </c>
      <c r="U49" s="369" t="s">
        <v>287</v>
      </c>
    </row>
    <row r="50" spans="1:21" x14ac:dyDescent="0.25">
      <c r="A50" s="366" t="s">
        <v>763</v>
      </c>
      <c r="B50" s="371" t="s">
        <v>764</v>
      </c>
      <c r="C50" s="366" t="s">
        <v>765</v>
      </c>
      <c r="D50" s="372" t="s">
        <v>766</v>
      </c>
      <c r="E50" s="366" t="s">
        <v>767</v>
      </c>
      <c r="I50" s="369" t="str">
        <f>HLOOKUP(Introduction!$G$4,nametranslations,59,FALSE)</f>
        <v>Estimaciones: mejoradas</v>
      </c>
      <c r="L50" s="369" t="s">
        <v>768</v>
      </c>
      <c r="M50" s="369" t="s">
        <v>769</v>
      </c>
      <c r="N50" s="369" t="s">
        <v>770</v>
      </c>
      <c r="O50" s="369" t="s">
        <v>769</v>
      </c>
      <c r="P50" s="369" t="s">
        <v>771</v>
      </c>
      <c r="Q50" s="369" t="s">
        <v>772</v>
      </c>
      <c r="R50" s="369"/>
      <c r="S50" s="369"/>
      <c r="T50" s="369" t="s">
        <v>768</v>
      </c>
      <c r="U50" s="370" t="s">
        <v>288</v>
      </c>
    </row>
    <row r="51" spans="1:21" x14ac:dyDescent="0.25">
      <c r="A51" s="366" t="s">
        <v>773</v>
      </c>
      <c r="B51" s="371" t="s">
        <v>774</v>
      </c>
      <c r="C51" s="366" t="s">
        <v>775</v>
      </c>
      <c r="D51" s="372" t="s">
        <v>776</v>
      </c>
      <c r="E51" s="366" t="s">
        <v>777</v>
      </c>
      <c r="I51" s="369" t="str">
        <f>HLOOKUP(Introduction!$G$4,nametranslations,60,FALSE)</f>
        <v>Puntos de datos: mejorados</v>
      </c>
      <c r="L51" s="369" t="s">
        <v>778</v>
      </c>
      <c r="M51" s="369" t="s">
        <v>779</v>
      </c>
      <c r="N51" s="369" t="s">
        <v>780</v>
      </c>
      <c r="O51" s="369" t="s">
        <v>781</v>
      </c>
      <c r="P51" s="369" t="s">
        <v>782</v>
      </c>
      <c r="Q51" s="369" t="s">
        <v>783</v>
      </c>
      <c r="R51" s="369"/>
      <c r="S51" s="369"/>
      <c r="T51" s="369" t="s">
        <v>778</v>
      </c>
      <c r="U51" s="370" t="s">
        <v>289</v>
      </c>
    </row>
    <row r="52" spans="1:21" x14ac:dyDescent="0.25">
      <c r="A52" s="366" t="s">
        <v>784</v>
      </c>
      <c r="B52" s="371" t="s">
        <v>785</v>
      </c>
      <c r="C52" s="366" t="s">
        <v>786</v>
      </c>
      <c r="D52" s="372" t="s">
        <v>787</v>
      </c>
      <c r="E52" s="366" t="s">
        <v>788</v>
      </c>
      <c r="I52" s="369" t="str">
        <f>HLOOKUP(Introduction!$G$4,nametranslations,61,FALSE)</f>
        <v>Estimaciones: básicas</v>
      </c>
      <c r="L52" s="369" t="s">
        <v>789</v>
      </c>
      <c r="M52" s="369" t="s">
        <v>790</v>
      </c>
      <c r="N52" s="369" t="s">
        <v>790</v>
      </c>
      <c r="O52" s="369" t="s">
        <v>790</v>
      </c>
      <c r="P52" s="369" t="s">
        <v>791</v>
      </c>
      <c r="Q52" s="369" t="s">
        <v>792</v>
      </c>
      <c r="R52" s="369"/>
      <c r="S52" s="369"/>
      <c r="T52" s="369" t="s">
        <v>789</v>
      </c>
      <c r="U52" s="369" t="s">
        <v>289</v>
      </c>
    </row>
    <row r="53" spans="1:21" x14ac:dyDescent="0.25">
      <c r="A53" s="366" t="s">
        <v>793</v>
      </c>
      <c r="B53" s="371" t="s">
        <v>794</v>
      </c>
      <c r="C53" s="366" t="s">
        <v>795</v>
      </c>
      <c r="D53" s="372" t="s">
        <v>796</v>
      </c>
      <c r="E53" s="366" t="s">
        <v>797</v>
      </c>
      <c r="I53" s="369" t="str">
        <f>HLOOKUP(Introduction!$G$4,nametranslations,62,FALSE)</f>
        <v>Puntos de datos: básicos</v>
      </c>
      <c r="L53" s="369" t="s">
        <v>798</v>
      </c>
      <c r="M53" s="369" t="s">
        <v>799</v>
      </c>
      <c r="N53" s="369" t="s">
        <v>799</v>
      </c>
      <c r="O53" s="369" t="s">
        <v>799</v>
      </c>
      <c r="P53" s="369" t="s">
        <v>800</v>
      </c>
      <c r="Q53" s="369" t="s">
        <v>801</v>
      </c>
      <c r="R53" s="369"/>
      <c r="S53" s="369"/>
      <c r="T53" s="369" t="s">
        <v>798</v>
      </c>
      <c r="U53" s="370" t="s">
        <v>288</v>
      </c>
    </row>
    <row r="54" spans="1:21" x14ac:dyDescent="0.25">
      <c r="A54" s="366" t="s">
        <v>802</v>
      </c>
      <c r="B54" s="371" t="s">
        <v>803</v>
      </c>
      <c r="C54" s="366" t="s">
        <v>804</v>
      </c>
      <c r="D54" s="372" t="s">
        <v>805</v>
      </c>
      <c r="E54" s="366" t="s">
        <v>806</v>
      </c>
      <c r="I54" s="369" t="str">
        <f>HLOOKUP(Introduction!$G$4,nametranslations,63,FALSE)</f>
        <v>Estimaciones con agua</v>
      </c>
      <c r="L54" s="369" t="s">
        <v>807</v>
      </c>
      <c r="M54" s="369" t="s">
        <v>808</v>
      </c>
      <c r="N54" s="369" t="s">
        <v>808</v>
      </c>
      <c r="O54" s="369" t="s">
        <v>808</v>
      </c>
      <c r="P54" s="369" t="s">
        <v>809</v>
      </c>
      <c r="Q54" s="369" t="s">
        <v>810</v>
      </c>
      <c r="R54" s="369"/>
      <c r="S54" s="369"/>
      <c r="T54" s="369" t="s">
        <v>807</v>
      </c>
      <c r="U54" s="370" t="s">
        <v>288</v>
      </c>
    </row>
    <row r="55" spans="1:21" x14ac:dyDescent="0.25">
      <c r="A55" s="366" t="s">
        <v>811</v>
      </c>
      <c r="B55" s="371" t="s">
        <v>812</v>
      </c>
      <c r="C55" s="366" t="s">
        <v>813</v>
      </c>
      <c r="D55" s="372" t="s">
        <v>814</v>
      </c>
      <c r="E55" s="366" t="s">
        <v>815</v>
      </c>
      <c r="I55" s="369" t="str">
        <f>HLOOKUP(Introduction!$G$4,nametranslations,64,FALSE)</f>
        <v>Puntos de datos con agua</v>
      </c>
      <c r="L55" s="369" t="s">
        <v>816</v>
      </c>
      <c r="M55" s="369" t="s">
        <v>817</v>
      </c>
      <c r="N55" s="369" t="s">
        <v>817</v>
      </c>
      <c r="O55" s="369" t="s">
        <v>818</v>
      </c>
      <c r="P55" s="369" t="s">
        <v>819</v>
      </c>
      <c r="Q55" s="369" t="s">
        <v>820</v>
      </c>
      <c r="R55" s="369"/>
      <c r="S55" s="369"/>
      <c r="T55" s="369" t="s">
        <v>816</v>
      </c>
      <c r="U55" s="369" t="s">
        <v>287</v>
      </c>
    </row>
    <row r="56" spans="1:21" x14ac:dyDescent="0.25">
      <c r="A56" s="366" t="s">
        <v>821</v>
      </c>
      <c r="B56" s="371" t="s">
        <v>822</v>
      </c>
      <c r="C56" s="366" t="s">
        <v>823</v>
      </c>
      <c r="D56" s="372" t="s">
        <v>824</v>
      </c>
      <c r="E56" s="366" t="s">
        <v>825</v>
      </c>
      <c r="I56" s="369" t="str">
        <f>HLOOKUP(Introduction!$G$4,nametranslations,57,FALSE)</f>
        <v>Estimaciones: instalaciónes</v>
      </c>
      <c r="L56" s="369" t="s">
        <v>826</v>
      </c>
      <c r="M56" s="369" t="s">
        <v>827</v>
      </c>
      <c r="N56" s="369" t="s">
        <v>828</v>
      </c>
      <c r="O56" s="369" t="s">
        <v>829</v>
      </c>
      <c r="P56" s="369" t="s">
        <v>830</v>
      </c>
      <c r="Q56" s="369" t="s">
        <v>831</v>
      </c>
      <c r="R56" s="369"/>
      <c r="S56" s="369"/>
      <c r="T56" s="369" t="s">
        <v>826</v>
      </c>
      <c r="U56" s="369" t="s">
        <v>287</v>
      </c>
    </row>
    <row r="57" spans="1:21" x14ac:dyDescent="0.25">
      <c r="A57" s="366" t="s">
        <v>832</v>
      </c>
      <c r="B57" s="371" t="s">
        <v>833</v>
      </c>
      <c r="C57" s="366" t="s">
        <v>834</v>
      </c>
      <c r="D57" s="372" t="s">
        <v>835</v>
      </c>
      <c r="E57" s="366" t="s">
        <v>836</v>
      </c>
      <c r="I57" s="369" t="str">
        <f>HLOOKUP(Introduction!$G$4,nametranslations,58,FALSE)</f>
        <v>Puntos de datos: instalaciónes</v>
      </c>
      <c r="L57" s="369" t="s">
        <v>837</v>
      </c>
      <c r="M57" s="369" t="s">
        <v>838</v>
      </c>
      <c r="N57" s="369" t="s">
        <v>839</v>
      </c>
      <c r="O57" s="369" t="s">
        <v>840</v>
      </c>
      <c r="P57" s="369" t="s">
        <v>841</v>
      </c>
      <c r="Q57" s="369" t="s">
        <v>842</v>
      </c>
      <c r="R57" s="369"/>
      <c r="S57" s="369"/>
      <c r="T57" s="369" t="s">
        <v>837</v>
      </c>
      <c r="U57" s="369" t="s">
        <v>287</v>
      </c>
    </row>
    <row r="58" spans="1:21" x14ac:dyDescent="0.25">
      <c r="A58" s="366" t="s">
        <v>843</v>
      </c>
      <c r="B58" s="371" t="s">
        <v>844</v>
      </c>
      <c r="C58" s="366" t="s">
        <v>845</v>
      </c>
      <c r="D58" s="372" t="s">
        <v>846</v>
      </c>
      <c r="E58" s="366" t="s">
        <v>847</v>
      </c>
      <c r="I58" s="369" t="str">
        <f>HLOOKUP(Introduction!$G$4,nametranslations,59,FALSE)</f>
        <v>Estimaciones: mejoradas</v>
      </c>
      <c r="L58" s="369" t="s">
        <v>848</v>
      </c>
      <c r="M58" s="369" t="s">
        <v>849</v>
      </c>
      <c r="N58" s="369" t="s">
        <v>850</v>
      </c>
      <c r="O58" s="369" t="s">
        <v>851</v>
      </c>
      <c r="P58" s="369" t="s">
        <v>852</v>
      </c>
      <c r="Q58" s="369" t="s">
        <v>853</v>
      </c>
      <c r="R58" s="369"/>
      <c r="S58" s="369"/>
      <c r="T58" s="369" t="s">
        <v>848</v>
      </c>
      <c r="U58" s="369" t="s">
        <v>287</v>
      </c>
    </row>
    <row r="59" spans="1:21" x14ac:dyDescent="0.25">
      <c r="A59" s="371" t="s">
        <v>854</v>
      </c>
      <c r="B59" s="366" t="s">
        <v>855</v>
      </c>
      <c r="C59" s="366" t="s">
        <v>856</v>
      </c>
      <c r="D59" s="372" t="s">
        <v>857</v>
      </c>
      <c r="E59" s="366" t="s">
        <v>858</v>
      </c>
      <c r="I59" s="369" t="str">
        <f>HLOOKUP(Introduction!$G$4,nametranslations,60,FALSE)</f>
        <v>Puntos de datos: mejorados</v>
      </c>
      <c r="L59" s="369" t="s">
        <v>859</v>
      </c>
      <c r="M59" s="369" t="s">
        <v>860</v>
      </c>
      <c r="N59" s="369" t="s">
        <v>860</v>
      </c>
      <c r="O59" s="369" t="s">
        <v>860</v>
      </c>
      <c r="P59" s="369" t="s">
        <v>861</v>
      </c>
      <c r="Q59" s="369" t="s">
        <v>862</v>
      </c>
      <c r="R59" s="369"/>
      <c r="S59" s="369"/>
      <c r="T59" s="369" t="s">
        <v>859</v>
      </c>
      <c r="U59" s="369" t="s">
        <v>291</v>
      </c>
    </row>
    <row r="60" spans="1:21" x14ac:dyDescent="0.25">
      <c r="A60" s="371" t="s">
        <v>863</v>
      </c>
      <c r="B60" s="366" t="s">
        <v>864</v>
      </c>
      <c r="C60" s="366" t="s">
        <v>865</v>
      </c>
      <c r="D60" s="372" t="s">
        <v>866</v>
      </c>
      <c r="E60" s="366" t="s">
        <v>867</v>
      </c>
      <c r="I60" s="369" t="str">
        <f>HLOOKUP(Introduction!$G$4,nametranslations,61,FALSE)</f>
        <v>Estimaciones: básicas</v>
      </c>
      <c r="L60" s="369" t="s">
        <v>868</v>
      </c>
      <c r="M60" s="369" t="s">
        <v>869</v>
      </c>
      <c r="N60" s="369" t="s">
        <v>870</v>
      </c>
      <c r="O60" s="369" t="s">
        <v>869</v>
      </c>
      <c r="P60" s="369" t="s">
        <v>871</v>
      </c>
      <c r="Q60" s="369" t="s">
        <v>872</v>
      </c>
      <c r="R60" s="369"/>
      <c r="S60" s="369"/>
      <c r="T60" s="369" t="s">
        <v>868</v>
      </c>
      <c r="U60" s="369" t="s">
        <v>287</v>
      </c>
    </row>
    <row r="61" spans="1:21" x14ac:dyDescent="0.25">
      <c r="A61" s="371" t="s">
        <v>873</v>
      </c>
      <c r="B61" s="366" t="s">
        <v>874</v>
      </c>
      <c r="C61" s="366" t="s">
        <v>875</v>
      </c>
      <c r="D61" s="372" t="s">
        <v>876</v>
      </c>
      <c r="E61" s="366" t="s">
        <v>877</v>
      </c>
      <c r="I61" s="369" t="str">
        <f>HLOOKUP(Introduction!$G$4,nametranslations,62,FALSE)</f>
        <v>Puntos de datos: básicos</v>
      </c>
      <c r="L61" s="369" t="s">
        <v>878</v>
      </c>
      <c r="M61" s="369" t="s">
        <v>879</v>
      </c>
      <c r="N61" s="369" t="s">
        <v>880</v>
      </c>
      <c r="O61" s="369" t="s">
        <v>881</v>
      </c>
      <c r="P61" s="369" t="s">
        <v>882</v>
      </c>
      <c r="Q61" s="369" t="s">
        <v>883</v>
      </c>
      <c r="R61" s="369"/>
      <c r="S61" s="369"/>
      <c r="T61" s="369" t="s">
        <v>878</v>
      </c>
      <c r="U61" s="369" t="s">
        <v>287</v>
      </c>
    </row>
    <row r="62" spans="1:21" x14ac:dyDescent="0.25">
      <c r="A62" s="371" t="s">
        <v>884</v>
      </c>
      <c r="B62" s="366" t="s">
        <v>885</v>
      </c>
      <c r="C62" s="366" t="s">
        <v>886</v>
      </c>
      <c r="D62" s="372" t="s">
        <v>887</v>
      </c>
      <c r="E62" s="366" t="s">
        <v>888</v>
      </c>
      <c r="I62" s="369"/>
      <c r="L62" s="369" t="s">
        <v>889</v>
      </c>
      <c r="M62" s="369" t="s">
        <v>890</v>
      </c>
      <c r="N62" s="369" t="s">
        <v>891</v>
      </c>
      <c r="O62" s="369" t="s">
        <v>892</v>
      </c>
      <c r="P62" s="369" t="s">
        <v>893</v>
      </c>
      <c r="Q62" s="369" t="s">
        <v>894</v>
      </c>
      <c r="R62" s="369"/>
      <c r="S62" s="369"/>
      <c r="T62" s="369" t="s">
        <v>889</v>
      </c>
      <c r="U62" s="370" t="s">
        <v>288</v>
      </c>
    </row>
    <row r="63" spans="1:21" x14ac:dyDescent="0.25">
      <c r="A63" s="371" t="s">
        <v>895</v>
      </c>
      <c r="B63" s="366" t="s">
        <v>896</v>
      </c>
      <c r="C63" s="366" t="s">
        <v>897</v>
      </c>
      <c r="D63" s="372" t="s">
        <v>898</v>
      </c>
      <c r="E63" s="366" t="s">
        <v>899</v>
      </c>
      <c r="I63" s="369"/>
      <c r="L63" s="369" t="s">
        <v>900</v>
      </c>
      <c r="M63" s="369" t="s">
        <v>901</v>
      </c>
      <c r="N63" s="369" t="s">
        <v>902</v>
      </c>
      <c r="O63" s="369" t="s">
        <v>903</v>
      </c>
      <c r="P63" s="369" t="s">
        <v>904</v>
      </c>
      <c r="Q63" s="369" t="s">
        <v>905</v>
      </c>
      <c r="R63" s="369"/>
      <c r="S63" s="369"/>
      <c r="T63" s="369" t="s">
        <v>900</v>
      </c>
      <c r="U63" s="370" t="s">
        <v>291</v>
      </c>
    </row>
    <row r="64" spans="1:21" x14ac:dyDescent="0.25">
      <c r="A64" s="371" t="s">
        <v>906</v>
      </c>
      <c r="B64" s="366" t="s">
        <v>907</v>
      </c>
      <c r="C64" s="366" t="s">
        <v>908</v>
      </c>
      <c r="D64" s="372" t="s">
        <v>909</v>
      </c>
      <c r="E64" s="366" t="s">
        <v>910</v>
      </c>
      <c r="I64" s="369"/>
      <c r="L64" s="369" t="s">
        <v>911</v>
      </c>
      <c r="M64" s="369" t="s">
        <v>912</v>
      </c>
      <c r="N64" s="369" t="s">
        <v>913</v>
      </c>
      <c r="O64" s="369" t="s">
        <v>912</v>
      </c>
      <c r="P64" s="369" t="s">
        <v>914</v>
      </c>
      <c r="Q64" s="369" t="s">
        <v>915</v>
      </c>
      <c r="R64" s="369"/>
      <c r="S64" s="369"/>
      <c r="T64" s="369" t="s">
        <v>911</v>
      </c>
      <c r="U64" s="370" t="s">
        <v>288</v>
      </c>
    </row>
    <row r="65" spans="1:21" x14ac:dyDescent="0.25">
      <c r="A65" s="368" t="s">
        <v>916</v>
      </c>
      <c r="I65" s="369"/>
      <c r="L65" s="369" t="s">
        <v>917</v>
      </c>
      <c r="M65" s="369" t="s">
        <v>918</v>
      </c>
      <c r="N65" s="369" t="s">
        <v>919</v>
      </c>
      <c r="O65" s="369" t="s">
        <v>920</v>
      </c>
      <c r="P65" s="369" t="s">
        <v>921</v>
      </c>
      <c r="Q65" s="369" t="s">
        <v>922</v>
      </c>
      <c r="R65" s="369"/>
      <c r="S65" s="369"/>
      <c r="T65" s="369" t="s">
        <v>917</v>
      </c>
      <c r="U65" s="370" t="s">
        <v>291</v>
      </c>
    </row>
    <row r="66" spans="1:21" x14ac:dyDescent="0.25">
      <c r="A66" s="371" t="s">
        <v>201</v>
      </c>
      <c r="B66" s="366" t="s">
        <v>923</v>
      </c>
      <c r="C66" s="366" t="s">
        <v>924</v>
      </c>
      <c r="D66" s="372" t="s">
        <v>925</v>
      </c>
      <c r="E66" s="366" t="s">
        <v>926</v>
      </c>
      <c r="I66" s="369"/>
      <c r="L66" s="369" t="s">
        <v>927</v>
      </c>
      <c r="M66" s="369" t="s">
        <v>928</v>
      </c>
      <c r="N66" s="369" t="s">
        <v>929</v>
      </c>
      <c r="O66" s="369" t="s">
        <v>928</v>
      </c>
      <c r="P66" s="369" t="s">
        <v>930</v>
      </c>
      <c r="Q66" s="369" t="s">
        <v>931</v>
      </c>
      <c r="R66" s="369"/>
      <c r="S66" s="369"/>
      <c r="T66" s="369" t="s">
        <v>927</v>
      </c>
      <c r="U66" s="369" t="s">
        <v>287</v>
      </c>
    </row>
    <row r="67" spans="1:21" ht="15.75" customHeight="1" x14ac:dyDescent="0.25">
      <c r="A67" s="376" t="s">
        <v>932</v>
      </c>
      <c r="B67" s="376" t="s">
        <v>933</v>
      </c>
      <c r="C67" s="376" t="s">
        <v>934</v>
      </c>
      <c r="D67" s="377" t="s">
        <v>935</v>
      </c>
      <c r="E67" s="376" t="s">
        <v>936</v>
      </c>
      <c r="I67" s="369"/>
      <c r="L67" s="369" t="s">
        <v>937</v>
      </c>
      <c r="M67" s="369" t="s">
        <v>938</v>
      </c>
      <c r="N67" s="369" t="s">
        <v>939</v>
      </c>
      <c r="O67" s="369" t="s">
        <v>940</v>
      </c>
      <c r="P67" s="369" t="s">
        <v>941</v>
      </c>
      <c r="Q67" s="369" t="s">
        <v>942</v>
      </c>
      <c r="R67" s="369"/>
      <c r="S67" s="369"/>
      <c r="T67" s="369" t="s">
        <v>937</v>
      </c>
      <c r="U67" s="370" t="s">
        <v>287</v>
      </c>
    </row>
    <row r="68" spans="1:21" x14ac:dyDescent="0.25">
      <c r="A68" s="371" t="s">
        <v>49</v>
      </c>
      <c r="B68" s="366" t="s">
        <v>943</v>
      </c>
      <c r="C68" s="366" t="s">
        <v>944</v>
      </c>
      <c r="D68" s="372" t="s">
        <v>945</v>
      </c>
      <c r="E68" s="366" t="s">
        <v>946</v>
      </c>
      <c r="I68" s="369"/>
      <c r="L68" s="369" t="s">
        <v>947</v>
      </c>
      <c r="M68" s="369" t="s">
        <v>948</v>
      </c>
      <c r="N68" s="369" t="s">
        <v>949</v>
      </c>
      <c r="O68" s="369" t="s">
        <v>950</v>
      </c>
      <c r="P68" s="369" t="s">
        <v>951</v>
      </c>
      <c r="Q68" s="369" t="s">
        <v>952</v>
      </c>
      <c r="R68" s="369"/>
      <c r="S68" s="369"/>
      <c r="T68" s="369" t="s">
        <v>947</v>
      </c>
      <c r="U68" s="370" t="s">
        <v>288</v>
      </c>
    </row>
    <row r="69" spans="1:21" x14ac:dyDescent="0.25">
      <c r="A69" s="371" t="s">
        <v>10</v>
      </c>
      <c r="B69" s="366" t="s">
        <v>953</v>
      </c>
      <c r="C69" s="366" t="s">
        <v>954</v>
      </c>
      <c r="D69" s="372" t="s">
        <v>955</v>
      </c>
      <c r="E69" s="366" t="s">
        <v>956</v>
      </c>
      <c r="I69" s="369"/>
      <c r="L69" s="369" t="s">
        <v>957</v>
      </c>
      <c r="M69" s="369" t="s">
        <v>958</v>
      </c>
      <c r="N69" s="369" t="s">
        <v>959</v>
      </c>
      <c r="O69" s="369" t="s">
        <v>958</v>
      </c>
      <c r="P69" s="369" t="s">
        <v>960</v>
      </c>
      <c r="Q69" s="369" t="s">
        <v>961</v>
      </c>
      <c r="R69" s="369"/>
      <c r="S69" s="369"/>
      <c r="T69" s="369" t="s">
        <v>957</v>
      </c>
      <c r="U69" s="369" t="s">
        <v>287</v>
      </c>
    </row>
    <row r="70" spans="1:21" x14ac:dyDescent="0.25">
      <c r="A70" s="371" t="s">
        <v>11</v>
      </c>
      <c r="B70" s="366" t="s">
        <v>962</v>
      </c>
      <c r="C70" s="366" t="s">
        <v>963</v>
      </c>
      <c r="D70" s="372" t="s">
        <v>964</v>
      </c>
      <c r="E70" s="366" t="s">
        <v>965</v>
      </c>
      <c r="L70" s="369" t="s">
        <v>966</v>
      </c>
      <c r="M70" s="369" t="s">
        <v>967</v>
      </c>
      <c r="N70" s="369" t="s">
        <v>968</v>
      </c>
      <c r="O70" s="369" t="s">
        <v>969</v>
      </c>
      <c r="P70" s="369" t="s">
        <v>970</v>
      </c>
      <c r="Q70" s="369" t="s">
        <v>971</v>
      </c>
      <c r="R70" s="369"/>
      <c r="S70" s="369"/>
      <c r="T70" s="369" t="s">
        <v>966</v>
      </c>
      <c r="U70" s="369" t="s">
        <v>287</v>
      </c>
    </row>
    <row r="71" spans="1:21" x14ac:dyDescent="0.25">
      <c r="A71" s="366" t="s">
        <v>9</v>
      </c>
      <c r="B71" s="366" t="s">
        <v>972</v>
      </c>
      <c r="C71" s="366" t="s">
        <v>973</v>
      </c>
      <c r="D71" s="372" t="s">
        <v>974</v>
      </c>
      <c r="E71" s="366" t="s">
        <v>975</v>
      </c>
      <c r="I71" s="374" t="s">
        <v>513</v>
      </c>
      <c r="L71" s="369" t="s">
        <v>976</v>
      </c>
      <c r="M71" s="369" t="s">
        <v>977</v>
      </c>
      <c r="N71" s="369" t="s">
        <v>978</v>
      </c>
      <c r="O71" s="369" t="s">
        <v>979</v>
      </c>
      <c r="P71" s="369" t="s">
        <v>980</v>
      </c>
      <c r="Q71" s="369" t="s">
        <v>981</v>
      </c>
      <c r="R71" s="369"/>
      <c r="S71" s="369"/>
      <c r="T71" s="369" t="s">
        <v>976</v>
      </c>
      <c r="U71" s="369" t="s">
        <v>287</v>
      </c>
    </row>
    <row r="72" spans="1:21" x14ac:dyDescent="0.25">
      <c r="A72" s="366" t="s">
        <v>4</v>
      </c>
      <c r="B72" s="366" t="s">
        <v>982</v>
      </c>
      <c r="C72" s="366" t="s">
        <v>983</v>
      </c>
      <c r="D72" s="372" t="s">
        <v>984</v>
      </c>
      <c r="E72" s="366" t="s">
        <v>985</v>
      </c>
      <c r="H72" s="369">
        <v>39</v>
      </c>
      <c r="I72" s="369" t="str">
        <f>HLOOKUP(Introduction!$G$4,nametranslations,H72,FALSE)</f>
        <v>Agua: total</v>
      </c>
      <c r="L72" s="369" t="s">
        <v>986</v>
      </c>
      <c r="M72" s="369" t="s">
        <v>987</v>
      </c>
      <c r="N72" s="369" t="s">
        <v>988</v>
      </c>
      <c r="O72" s="369" t="s">
        <v>987</v>
      </c>
      <c r="P72" s="369" t="s">
        <v>989</v>
      </c>
      <c r="Q72" s="369" t="s">
        <v>990</v>
      </c>
      <c r="R72" s="369"/>
      <c r="S72" s="369"/>
      <c r="T72" s="369" t="s">
        <v>986</v>
      </c>
      <c r="U72" s="369" t="s">
        <v>287</v>
      </c>
    </row>
    <row r="73" spans="1:21" x14ac:dyDescent="0.25">
      <c r="A73" s="366" t="s">
        <v>8</v>
      </c>
      <c r="B73" s="366" t="s">
        <v>991</v>
      </c>
      <c r="C73" s="366" t="s">
        <v>992</v>
      </c>
      <c r="D73" s="372" t="s">
        <v>993</v>
      </c>
      <c r="E73" s="366" t="s">
        <v>994</v>
      </c>
      <c r="H73" s="369">
        <v>40</v>
      </c>
      <c r="I73" s="369" t="str">
        <f>HLOOKUP(Introduction!$G$4,nametranslations,H73,FALSE)</f>
        <v>Agua: urbano</v>
      </c>
      <c r="L73" s="369" t="s">
        <v>995</v>
      </c>
      <c r="M73" s="369" t="s">
        <v>996</v>
      </c>
      <c r="N73" s="369" t="s">
        <v>997</v>
      </c>
      <c r="O73" s="369" t="s">
        <v>998</v>
      </c>
      <c r="P73" s="369" t="s">
        <v>999</v>
      </c>
      <c r="Q73" s="369" t="s">
        <v>1000</v>
      </c>
      <c r="R73" s="369"/>
      <c r="S73" s="369"/>
      <c r="T73" s="369" t="s">
        <v>995</v>
      </c>
      <c r="U73" s="369" t="s">
        <v>287</v>
      </c>
    </row>
    <row r="74" spans="1:21" x14ac:dyDescent="0.25">
      <c r="A74" s="371" t="s">
        <v>25</v>
      </c>
      <c r="B74" s="371" t="s">
        <v>1001</v>
      </c>
      <c r="C74" s="371" t="s">
        <v>1002</v>
      </c>
      <c r="D74" s="372" t="s">
        <v>1003</v>
      </c>
      <c r="E74" s="371" t="s">
        <v>1004</v>
      </c>
      <c r="H74" s="369">
        <v>41</v>
      </c>
      <c r="I74" s="369" t="str">
        <f>HLOOKUP(Introduction!$G$4,nametranslations,H74,FALSE)</f>
        <v>Agua: rural</v>
      </c>
      <c r="L74" s="369" t="s">
        <v>1005</v>
      </c>
      <c r="M74" s="369" t="s">
        <v>1006</v>
      </c>
      <c r="N74" s="369" t="s">
        <v>1006</v>
      </c>
      <c r="O74" s="369" t="s">
        <v>1007</v>
      </c>
      <c r="P74" s="369" t="s">
        <v>1008</v>
      </c>
      <c r="Q74" s="369" t="s">
        <v>1009</v>
      </c>
      <c r="R74" s="369"/>
      <c r="S74" s="369"/>
      <c r="T74" s="369" t="s">
        <v>1005</v>
      </c>
      <c r="U74" s="370" t="s">
        <v>289</v>
      </c>
    </row>
    <row r="75" spans="1:21" x14ac:dyDescent="0.25">
      <c r="A75" s="366" t="s">
        <v>19</v>
      </c>
      <c r="B75" s="366" t="s">
        <v>1010</v>
      </c>
      <c r="C75" s="366" t="s">
        <v>1011</v>
      </c>
      <c r="D75" s="372" t="s">
        <v>1012</v>
      </c>
      <c r="E75" s="366" t="s">
        <v>1013</v>
      </c>
      <c r="H75" s="369">
        <v>42</v>
      </c>
      <c r="I75" s="369" t="str">
        <f>HLOOKUP(Introduction!$G$4,nametranslations,H75,FALSE)</f>
        <v>Agua: preprimaria</v>
      </c>
      <c r="L75" s="369" t="s">
        <v>1014</v>
      </c>
      <c r="M75" s="369" t="s">
        <v>1015</v>
      </c>
      <c r="N75" s="369" t="s">
        <v>1016</v>
      </c>
      <c r="O75" s="369" t="s">
        <v>1017</v>
      </c>
      <c r="P75" s="369" t="s">
        <v>1018</v>
      </c>
      <c r="Q75" s="369" t="s">
        <v>1019</v>
      </c>
      <c r="R75" s="369"/>
      <c r="S75" s="369"/>
      <c r="T75" s="369" t="s">
        <v>1014</v>
      </c>
      <c r="U75" s="369" t="s">
        <v>287</v>
      </c>
    </row>
    <row r="76" spans="1:21" x14ac:dyDescent="0.25">
      <c r="A76" s="366" t="s">
        <v>143</v>
      </c>
      <c r="B76" s="366" t="s">
        <v>1020</v>
      </c>
      <c r="C76" s="366" t="s">
        <v>1021</v>
      </c>
      <c r="D76" s="372" t="s">
        <v>1022</v>
      </c>
      <c r="E76" s="366" t="s">
        <v>1023</v>
      </c>
      <c r="H76" s="369">
        <v>43</v>
      </c>
      <c r="I76" s="369" t="str">
        <f>HLOOKUP(Introduction!$G$4,nametranslations,H76,FALSE)</f>
        <v>Agua: primaria</v>
      </c>
      <c r="L76" s="369" t="s">
        <v>1024</v>
      </c>
      <c r="M76" s="369" t="s">
        <v>1025</v>
      </c>
      <c r="N76" s="369" t="s">
        <v>1026</v>
      </c>
      <c r="O76" s="369" t="s">
        <v>1027</v>
      </c>
      <c r="P76" s="369" t="s">
        <v>1028</v>
      </c>
      <c r="Q76" s="369" t="s">
        <v>1029</v>
      </c>
      <c r="R76" s="369"/>
      <c r="S76" s="369"/>
      <c r="T76" s="369" t="s">
        <v>1024</v>
      </c>
      <c r="U76" s="369" t="s">
        <v>287</v>
      </c>
    </row>
    <row r="77" spans="1:21" x14ac:dyDescent="0.25">
      <c r="A77" s="366" t="s">
        <v>144</v>
      </c>
      <c r="B77" s="376" t="s">
        <v>1030</v>
      </c>
      <c r="C77" s="366" t="s">
        <v>1031</v>
      </c>
      <c r="D77" s="372" t="s">
        <v>576</v>
      </c>
      <c r="E77" s="366" t="s">
        <v>1032</v>
      </c>
      <c r="H77" s="369">
        <v>44</v>
      </c>
      <c r="I77" s="369" t="str">
        <f>HLOOKUP(Introduction!$G$4,nametranslations,H77,FALSE)</f>
        <v>Agua: secundaria</v>
      </c>
      <c r="L77" s="369" t="s">
        <v>1033</v>
      </c>
      <c r="M77" s="369" t="s">
        <v>1034</v>
      </c>
      <c r="N77" s="369" t="s">
        <v>1034</v>
      </c>
      <c r="O77" s="369" t="s">
        <v>1035</v>
      </c>
      <c r="P77" s="369" t="s">
        <v>1036</v>
      </c>
      <c r="Q77" s="369" t="s">
        <v>1037</v>
      </c>
      <c r="R77" s="369"/>
      <c r="S77" s="369"/>
      <c r="T77" s="369" t="s">
        <v>1033</v>
      </c>
      <c r="U77" s="370" t="s">
        <v>289</v>
      </c>
    </row>
    <row r="78" spans="1:21" x14ac:dyDescent="0.25">
      <c r="A78" s="366" t="s">
        <v>35</v>
      </c>
      <c r="B78" s="371" t="s">
        <v>583</v>
      </c>
      <c r="C78" s="366" t="s">
        <v>584</v>
      </c>
      <c r="D78" s="372" t="s">
        <v>585</v>
      </c>
      <c r="E78" s="366" t="s">
        <v>586</v>
      </c>
      <c r="H78" s="369">
        <v>45</v>
      </c>
      <c r="I78" s="369" t="str">
        <f>HLOOKUP(Introduction!$G$4,nametranslations,H78,FALSE)</f>
        <v>Saneamiento: total</v>
      </c>
      <c r="L78" s="369" t="s">
        <v>1038</v>
      </c>
      <c r="M78" s="369" t="s">
        <v>1039</v>
      </c>
      <c r="N78" s="369" t="s">
        <v>1040</v>
      </c>
      <c r="O78" s="369" t="s">
        <v>1041</v>
      </c>
      <c r="P78" s="369" t="s">
        <v>1042</v>
      </c>
      <c r="Q78" s="369" t="s">
        <v>1043</v>
      </c>
      <c r="R78" s="369"/>
      <c r="S78" s="369"/>
      <c r="T78" s="369" t="s">
        <v>1038</v>
      </c>
      <c r="U78" s="369" t="s">
        <v>287</v>
      </c>
    </row>
    <row r="79" spans="1:21" ht="39.6" x14ac:dyDescent="0.25">
      <c r="A79" s="376" t="s">
        <v>1044</v>
      </c>
      <c r="B79" s="376" t="s">
        <v>1045</v>
      </c>
      <c r="C79" s="376" t="s">
        <v>1046</v>
      </c>
      <c r="D79" s="372" t="s">
        <v>1047</v>
      </c>
      <c r="E79" s="376" t="s">
        <v>1048</v>
      </c>
      <c r="H79" s="369">
        <v>46</v>
      </c>
      <c r="I79" s="369" t="str">
        <f>HLOOKUP(Introduction!$G$4,nametranslations,H79,FALSE)</f>
        <v>Saneamiento: urbano</v>
      </c>
      <c r="L79" s="369" t="s">
        <v>1049</v>
      </c>
      <c r="M79" s="369" t="s">
        <v>1050</v>
      </c>
      <c r="N79" s="369" t="s">
        <v>1051</v>
      </c>
      <c r="O79" s="369" t="s">
        <v>1050</v>
      </c>
      <c r="P79" s="369" t="s">
        <v>1052</v>
      </c>
      <c r="Q79" s="369" t="s">
        <v>1053</v>
      </c>
      <c r="R79" s="369"/>
      <c r="S79" s="369"/>
      <c r="T79" s="369" t="s">
        <v>1049</v>
      </c>
      <c r="U79" s="369" t="s">
        <v>287</v>
      </c>
    </row>
    <row r="80" spans="1:21" x14ac:dyDescent="0.25">
      <c r="A80" s="366" t="s">
        <v>112</v>
      </c>
      <c r="B80" s="371" t="s">
        <v>1054</v>
      </c>
      <c r="C80" s="366" t="s">
        <v>1055</v>
      </c>
      <c r="D80" s="372" t="s">
        <v>1056</v>
      </c>
      <c r="E80" s="366" t="s">
        <v>1057</v>
      </c>
      <c r="H80" s="369">
        <v>47</v>
      </c>
      <c r="I80" s="369" t="str">
        <f>HLOOKUP(Introduction!$G$4,nametranslations,H80,FALSE)</f>
        <v>Saneamiento: rural</v>
      </c>
      <c r="L80" s="369" t="s">
        <v>1058</v>
      </c>
      <c r="M80" s="369" t="s">
        <v>1059</v>
      </c>
      <c r="N80" s="369" t="s">
        <v>1060</v>
      </c>
      <c r="O80" s="369" t="s">
        <v>1059</v>
      </c>
      <c r="P80" s="369" t="s">
        <v>1061</v>
      </c>
      <c r="Q80" s="369" t="s">
        <v>1062</v>
      </c>
      <c r="R80" s="369"/>
      <c r="S80" s="369"/>
      <c r="T80" s="369" t="s">
        <v>1058</v>
      </c>
      <c r="U80" s="369" t="s">
        <v>287</v>
      </c>
    </row>
    <row r="81" spans="1:21" ht="39.6" x14ac:dyDescent="0.25">
      <c r="A81" s="366" t="s">
        <v>1063</v>
      </c>
      <c r="B81" s="376" t="s">
        <v>1064</v>
      </c>
      <c r="C81" s="376" t="s">
        <v>1065</v>
      </c>
      <c r="D81" s="372" t="s">
        <v>1066</v>
      </c>
      <c r="E81" s="376" t="s">
        <v>1067</v>
      </c>
      <c r="H81" s="369">
        <v>48</v>
      </c>
      <c r="I81" s="369" t="str">
        <f>HLOOKUP(Introduction!$G$4,nametranslations,H81,FALSE)</f>
        <v>Saneamiento: preprimaria</v>
      </c>
      <c r="L81" s="369" t="s">
        <v>1068</v>
      </c>
      <c r="M81" s="369" t="s">
        <v>1069</v>
      </c>
      <c r="N81" s="369" t="s">
        <v>1069</v>
      </c>
      <c r="O81" s="369" t="s">
        <v>1069</v>
      </c>
      <c r="P81" s="369" t="s">
        <v>1070</v>
      </c>
      <c r="Q81" s="369" t="s">
        <v>1071</v>
      </c>
      <c r="R81" s="369"/>
      <c r="S81" s="369"/>
      <c r="T81" s="369" t="s">
        <v>1068</v>
      </c>
      <c r="U81" s="369" t="s">
        <v>287</v>
      </c>
    </row>
    <row r="82" spans="1:21" x14ac:dyDescent="0.25">
      <c r="A82" s="368" t="s">
        <v>1072</v>
      </c>
      <c r="H82" s="369">
        <v>49</v>
      </c>
      <c r="I82" s="369" t="str">
        <f>HLOOKUP(Introduction!$G$4,nametranslations,H82,FALSE)</f>
        <v>Saneamiento: primaria</v>
      </c>
      <c r="L82" s="369" t="s">
        <v>1073</v>
      </c>
      <c r="M82" s="369" t="s">
        <v>1074</v>
      </c>
      <c r="N82" s="369" t="s">
        <v>1074</v>
      </c>
      <c r="O82" s="369" t="s">
        <v>1074</v>
      </c>
      <c r="P82" s="369" t="s">
        <v>1075</v>
      </c>
      <c r="Q82" s="369" t="s">
        <v>1076</v>
      </c>
      <c r="R82" s="369"/>
      <c r="S82" s="369"/>
      <c r="T82" s="369" t="s">
        <v>1073</v>
      </c>
      <c r="U82" s="369" t="s">
        <v>287</v>
      </c>
    </row>
    <row r="83" spans="1:21" x14ac:dyDescent="0.25">
      <c r="A83" s="366" t="s">
        <v>1077</v>
      </c>
      <c r="B83" s="371" t="s">
        <v>1078</v>
      </c>
      <c r="C83" s="371" t="s">
        <v>1079</v>
      </c>
      <c r="D83" s="371" t="s">
        <v>1080</v>
      </c>
      <c r="E83" s="371" t="s">
        <v>1081</v>
      </c>
      <c r="H83" s="369">
        <v>50</v>
      </c>
      <c r="I83" s="369" t="str">
        <f>HLOOKUP(Introduction!$G$4,nametranslations,H83,FALSE)</f>
        <v>Saneamiento: secundaria</v>
      </c>
      <c r="L83" s="369" t="s">
        <v>1082</v>
      </c>
      <c r="M83" s="369" t="s">
        <v>1083</v>
      </c>
      <c r="N83" s="369" t="s">
        <v>1084</v>
      </c>
      <c r="O83" s="369" t="s">
        <v>1083</v>
      </c>
      <c r="P83" s="369" t="s">
        <v>1085</v>
      </c>
      <c r="Q83" s="369" t="s">
        <v>1086</v>
      </c>
      <c r="R83" s="369"/>
      <c r="S83" s="369"/>
      <c r="T83" s="369" t="s">
        <v>1082</v>
      </c>
      <c r="U83" s="370" t="s">
        <v>289</v>
      </c>
    </row>
    <row r="84" spans="1:21" x14ac:dyDescent="0.25">
      <c r="A84" s="366" t="s">
        <v>36</v>
      </c>
      <c r="B84" s="371" t="s">
        <v>1087</v>
      </c>
      <c r="C84" s="371" t="s">
        <v>1088</v>
      </c>
      <c r="D84" s="371" t="s">
        <v>1089</v>
      </c>
      <c r="E84" s="371" t="s">
        <v>1090</v>
      </c>
      <c r="H84" s="369">
        <v>51</v>
      </c>
      <c r="I84" s="369" t="str">
        <f>HLOOKUP(Introduction!$G$4,nametranslations,H84,FALSE)</f>
        <v>Higiene: total</v>
      </c>
      <c r="L84" s="369" t="s">
        <v>1091</v>
      </c>
      <c r="M84" s="369" t="s">
        <v>1092</v>
      </c>
      <c r="N84" s="369" t="s">
        <v>1092</v>
      </c>
      <c r="O84" s="369" t="s">
        <v>1093</v>
      </c>
      <c r="P84" s="369" t="s">
        <v>1094</v>
      </c>
      <c r="Q84" s="369" t="s">
        <v>1095</v>
      </c>
      <c r="R84" s="369"/>
      <c r="S84" s="369"/>
      <c r="T84" s="369" t="s">
        <v>1091</v>
      </c>
      <c r="U84" s="370" t="s">
        <v>289</v>
      </c>
    </row>
    <row r="85" spans="1:21" x14ac:dyDescent="0.25">
      <c r="A85" s="366" t="s">
        <v>1096</v>
      </c>
      <c r="B85" s="366" t="s">
        <v>1097</v>
      </c>
      <c r="C85" s="366" t="s">
        <v>1098</v>
      </c>
      <c r="D85" s="366" t="s">
        <v>1099</v>
      </c>
      <c r="E85" s="366" t="s">
        <v>946</v>
      </c>
      <c r="H85" s="369">
        <v>52</v>
      </c>
      <c r="I85" s="369" t="str">
        <f>HLOOKUP(Introduction!$G$4,nametranslations,H85,FALSE)</f>
        <v>Higiene: urbano</v>
      </c>
      <c r="L85" s="369" t="s">
        <v>1100</v>
      </c>
      <c r="M85" s="369" t="s">
        <v>1101</v>
      </c>
      <c r="N85" s="369" t="s">
        <v>1102</v>
      </c>
      <c r="O85" s="369" t="s">
        <v>1101</v>
      </c>
      <c r="P85" s="369" t="s">
        <v>1103</v>
      </c>
      <c r="Q85" s="369" t="s">
        <v>1104</v>
      </c>
      <c r="R85" s="369"/>
      <c r="S85" s="369"/>
      <c r="T85" s="369" t="s">
        <v>1100</v>
      </c>
      <c r="U85" s="369" t="s">
        <v>287</v>
      </c>
    </row>
    <row r="86" spans="1:21" x14ac:dyDescent="0.25">
      <c r="A86" s="366" t="s">
        <v>14</v>
      </c>
      <c r="B86" s="366" t="s">
        <v>494</v>
      </c>
      <c r="C86" s="366" t="s">
        <v>495</v>
      </c>
      <c r="D86" s="366" t="s">
        <v>496</v>
      </c>
      <c r="E86" s="366" t="s">
        <v>497</v>
      </c>
      <c r="H86" s="369">
        <v>53</v>
      </c>
      <c r="I86" s="369" t="str">
        <f>HLOOKUP(Introduction!$G$4,nametranslations,H86,FALSE)</f>
        <v>Higiene: rural</v>
      </c>
      <c r="L86" s="369" t="s">
        <v>1105</v>
      </c>
      <c r="M86" s="369" t="s">
        <v>1106</v>
      </c>
      <c r="N86" s="369" t="s">
        <v>1107</v>
      </c>
      <c r="O86" s="369" t="s">
        <v>1106</v>
      </c>
      <c r="P86" s="369" t="s">
        <v>1108</v>
      </c>
      <c r="Q86" s="369" t="s">
        <v>1109</v>
      </c>
      <c r="R86" s="369"/>
      <c r="S86" s="369"/>
      <c r="T86" s="369" t="s">
        <v>1105</v>
      </c>
      <c r="U86" s="369" t="s">
        <v>289</v>
      </c>
    </row>
    <row r="87" spans="1:21" x14ac:dyDescent="0.25">
      <c r="A87" s="366" t="s">
        <v>15</v>
      </c>
      <c r="B87" s="366" t="s">
        <v>502</v>
      </c>
      <c r="C87" s="366" t="s">
        <v>503</v>
      </c>
      <c r="D87" s="366" t="s">
        <v>504</v>
      </c>
      <c r="E87" s="366" t="s">
        <v>1110</v>
      </c>
      <c r="H87" s="369">
        <v>54</v>
      </c>
      <c r="I87" s="369" t="str">
        <f>HLOOKUP(Introduction!$G$4,nametranslations,H87,FALSE)</f>
        <v>Higiene: preprimaria</v>
      </c>
      <c r="L87" s="369" t="s">
        <v>1111</v>
      </c>
      <c r="M87" s="369" t="s">
        <v>1112</v>
      </c>
      <c r="N87" s="369" t="s">
        <v>1113</v>
      </c>
      <c r="O87" s="369" t="s">
        <v>1114</v>
      </c>
      <c r="P87" s="369" t="s">
        <v>1115</v>
      </c>
      <c r="Q87" s="369" t="s">
        <v>1116</v>
      </c>
      <c r="R87" s="369"/>
      <c r="S87" s="369"/>
      <c r="T87" s="369" t="s">
        <v>1111</v>
      </c>
      <c r="U87" s="370" t="s">
        <v>289</v>
      </c>
    </row>
    <row r="88" spans="1:21" x14ac:dyDescent="0.25">
      <c r="A88" s="366" t="s">
        <v>6</v>
      </c>
      <c r="B88" s="371" t="s">
        <v>1117</v>
      </c>
      <c r="C88" s="371" t="s">
        <v>1118</v>
      </c>
      <c r="D88" s="371" t="s">
        <v>1119</v>
      </c>
      <c r="E88" s="371" t="s">
        <v>1120</v>
      </c>
      <c r="H88" s="369">
        <v>55</v>
      </c>
      <c r="I88" s="369" t="str">
        <f>HLOOKUP(Introduction!$G$4,nametranslations,H88,FALSE)</f>
        <v>Higiene: primaria</v>
      </c>
      <c r="L88" s="369" t="s">
        <v>1121</v>
      </c>
      <c r="M88" s="369" t="s">
        <v>1122</v>
      </c>
      <c r="N88" s="369" t="s">
        <v>1123</v>
      </c>
      <c r="O88" s="369" t="s">
        <v>1124</v>
      </c>
      <c r="P88" s="369" t="s">
        <v>1125</v>
      </c>
      <c r="Q88" s="369" t="s">
        <v>1126</v>
      </c>
      <c r="R88" s="369"/>
      <c r="S88" s="369"/>
      <c r="T88" s="369" t="s">
        <v>1121</v>
      </c>
      <c r="U88" s="369" t="s">
        <v>289</v>
      </c>
    </row>
    <row r="89" spans="1:21" x14ac:dyDescent="0.25">
      <c r="A89" s="366" t="s">
        <v>5</v>
      </c>
      <c r="B89" s="371" t="s">
        <v>1127</v>
      </c>
      <c r="C89" s="371" t="s">
        <v>1128</v>
      </c>
      <c r="D89" s="371" t="s">
        <v>1129</v>
      </c>
      <c r="E89" s="371" t="s">
        <v>1130</v>
      </c>
      <c r="H89" s="369">
        <v>56</v>
      </c>
      <c r="I89" s="369" t="str">
        <f>HLOOKUP(Introduction!$G$4,nametranslations,H89,FALSE)</f>
        <v>Higiene: secundaria</v>
      </c>
      <c r="L89" s="369" t="s">
        <v>1131</v>
      </c>
      <c r="M89" s="369" t="s">
        <v>1132</v>
      </c>
      <c r="N89" s="369" t="s">
        <v>1133</v>
      </c>
      <c r="O89" s="369" t="s">
        <v>1134</v>
      </c>
      <c r="P89" s="369" t="s">
        <v>1135</v>
      </c>
      <c r="Q89" s="369" t="s">
        <v>1136</v>
      </c>
      <c r="R89" s="369"/>
      <c r="S89" s="369"/>
      <c r="T89" s="369" t="s">
        <v>1131</v>
      </c>
      <c r="U89" s="369" t="s">
        <v>287</v>
      </c>
    </row>
    <row r="90" spans="1:21" x14ac:dyDescent="0.25">
      <c r="A90" s="366" t="s">
        <v>21</v>
      </c>
      <c r="B90" s="366" t="s">
        <v>1137</v>
      </c>
      <c r="C90" s="366" t="s">
        <v>1138</v>
      </c>
      <c r="D90" s="366" t="s">
        <v>1139</v>
      </c>
      <c r="E90" s="366" t="s">
        <v>1140</v>
      </c>
      <c r="H90" s="369"/>
      <c r="I90" s="369"/>
      <c r="L90" s="369" t="s">
        <v>1141</v>
      </c>
      <c r="M90" s="369" t="s">
        <v>1142</v>
      </c>
      <c r="N90" s="369" t="s">
        <v>1143</v>
      </c>
      <c r="O90" s="369" t="s">
        <v>1144</v>
      </c>
      <c r="P90" s="369" t="s">
        <v>1145</v>
      </c>
      <c r="Q90" s="369" t="s">
        <v>1146</v>
      </c>
      <c r="R90" s="369"/>
      <c r="S90" s="369"/>
      <c r="T90" s="369" t="s">
        <v>1141</v>
      </c>
      <c r="U90" s="369" t="s">
        <v>287</v>
      </c>
    </row>
    <row r="91" spans="1:21" x14ac:dyDescent="0.25">
      <c r="A91" s="366" t="s">
        <v>28</v>
      </c>
      <c r="B91" s="366" t="s">
        <v>1147</v>
      </c>
      <c r="C91" s="366" t="s">
        <v>1148</v>
      </c>
      <c r="D91" s="366" t="s">
        <v>1149</v>
      </c>
      <c r="E91" s="366" t="s">
        <v>1150</v>
      </c>
      <c r="I91" s="369"/>
      <c r="L91" s="369" t="s">
        <v>1151</v>
      </c>
      <c r="M91" s="369" t="s">
        <v>1152</v>
      </c>
      <c r="N91" s="369" t="s">
        <v>1152</v>
      </c>
      <c r="O91" s="369" t="s">
        <v>1152</v>
      </c>
      <c r="P91" s="369" t="s">
        <v>1153</v>
      </c>
      <c r="Q91" s="369" t="s">
        <v>1154</v>
      </c>
      <c r="R91" s="369"/>
      <c r="S91" s="369"/>
      <c r="T91" s="369" t="s">
        <v>1151</v>
      </c>
      <c r="U91" s="370" t="s">
        <v>288</v>
      </c>
    </row>
    <row r="92" spans="1:21" x14ac:dyDescent="0.25">
      <c r="A92" s="366" t="s">
        <v>96</v>
      </c>
      <c r="B92" s="371" t="s">
        <v>1155</v>
      </c>
      <c r="C92" s="371" t="s">
        <v>1156</v>
      </c>
      <c r="D92" s="371" t="s">
        <v>1157</v>
      </c>
      <c r="E92" s="371" t="s">
        <v>1158</v>
      </c>
      <c r="I92" s="369"/>
      <c r="L92" s="369" t="s">
        <v>1159</v>
      </c>
      <c r="M92" s="369" t="s">
        <v>1160</v>
      </c>
      <c r="N92" s="369" t="s">
        <v>1161</v>
      </c>
      <c r="O92" s="369" t="s">
        <v>1162</v>
      </c>
      <c r="P92" s="369" t="s">
        <v>1163</v>
      </c>
      <c r="Q92" s="369" t="s">
        <v>1164</v>
      </c>
      <c r="R92" s="369"/>
      <c r="S92" s="369"/>
      <c r="T92" s="369" t="s">
        <v>1159</v>
      </c>
      <c r="U92" s="370" t="s">
        <v>289</v>
      </c>
    </row>
    <row r="93" spans="1:21" x14ac:dyDescent="0.25">
      <c r="A93" s="366" t="s">
        <v>95</v>
      </c>
      <c r="B93" s="371" t="s">
        <v>1165</v>
      </c>
      <c r="C93" s="371" t="s">
        <v>1166</v>
      </c>
      <c r="D93" s="371" t="s">
        <v>1167</v>
      </c>
      <c r="E93" s="371" t="s">
        <v>1168</v>
      </c>
      <c r="I93" s="369"/>
      <c r="L93" s="369" t="s">
        <v>1169</v>
      </c>
      <c r="M93" s="369" t="s">
        <v>1170</v>
      </c>
      <c r="N93" s="369" t="s">
        <v>1170</v>
      </c>
      <c r="O93" s="369" t="s">
        <v>1170</v>
      </c>
      <c r="P93" s="369" t="s">
        <v>1171</v>
      </c>
      <c r="Q93" s="369" t="s">
        <v>1172</v>
      </c>
      <c r="R93" s="369"/>
      <c r="S93" s="369"/>
      <c r="T93" s="369" t="s">
        <v>1169</v>
      </c>
      <c r="U93" s="369" t="s">
        <v>287</v>
      </c>
    </row>
    <row r="94" spans="1:21" x14ac:dyDescent="0.25">
      <c r="A94" s="366" t="s">
        <v>266</v>
      </c>
      <c r="B94" s="371" t="s">
        <v>266</v>
      </c>
      <c r="C94" s="371" t="s">
        <v>266</v>
      </c>
      <c r="D94" s="371" t="s">
        <v>1173</v>
      </c>
      <c r="E94" s="371" t="s">
        <v>266</v>
      </c>
      <c r="I94" s="369"/>
      <c r="L94" s="369" t="s">
        <v>1174</v>
      </c>
      <c r="M94" s="369" t="s">
        <v>1175</v>
      </c>
      <c r="N94" s="369" t="s">
        <v>1175</v>
      </c>
      <c r="O94" s="369" t="s">
        <v>1175</v>
      </c>
      <c r="P94" s="369" t="s">
        <v>1176</v>
      </c>
      <c r="Q94" s="369" t="s">
        <v>1177</v>
      </c>
      <c r="R94" s="369"/>
      <c r="S94" s="369"/>
      <c r="T94" s="369" t="s">
        <v>1174</v>
      </c>
      <c r="U94" s="369" t="s">
        <v>287</v>
      </c>
    </row>
    <row r="95" spans="1:21" x14ac:dyDescent="0.25">
      <c r="A95" s="371" t="s">
        <v>130</v>
      </c>
      <c r="B95" s="371" t="s">
        <v>1178</v>
      </c>
      <c r="C95" s="371" t="s">
        <v>1179</v>
      </c>
      <c r="D95" s="371" t="s">
        <v>1180</v>
      </c>
      <c r="E95" s="371" t="s">
        <v>1181</v>
      </c>
      <c r="I95" s="369"/>
      <c r="L95" s="369" t="s">
        <v>1182</v>
      </c>
      <c r="M95" s="369" t="s">
        <v>1183</v>
      </c>
      <c r="N95" s="369" t="s">
        <v>1184</v>
      </c>
      <c r="O95" s="369" t="s">
        <v>1185</v>
      </c>
      <c r="P95" s="369" t="s">
        <v>1186</v>
      </c>
      <c r="Q95" s="369" t="s">
        <v>1187</v>
      </c>
      <c r="R95" s="369"/>
      <c r="S95" s="369"/>
      <c r="T95" s="369" t="s">
        <v>1182</v>
      </c>
      <c r="U95" s="369" t="s">
        <v>287</v>
      </c>
    </row>
    <row r="96" spans="1:21" x14ac:dyDescent="0.25">
      <c r="A96" s="366" t="s">
        <v>1188</v>
      </c>
      <c r="B96" s="371" t="s">
        <v>1189</v>
      </c>
      <c r="C96" s="371" t="s">
        <v>1190</v>
      </c>
      <c r="D96" s="371" t="s">
        <v>1191</v>
      </c>
      <c r="E96" s="371" t="s">
        <v>1192</v>
      </c>
      <c r="I96" s="369"/>
      <c r="L96" s="369" t="s">
        <v>1193</v>
      </c>
      <c r="M96" s="369" t="s">
        <v>1194</v>
      </c>
      <c r="N96" s="369" t="s">
        <v>1195</v>
      </c>
      <c r="O96" s="369" t="s">
        <v>1196</v>
      </c>
      <c r="P96" s="369" t="s">
        <v>1197</v>
      </c>
      <c r="Q96" s="369" t="s">
        <v>1198</v>
      </c>
      <c r="R96" s="369"/>
      <c r="S96" s="369"/>
      <c r="T96" s="369" t="s">
        <v>1193</v>
      </c>
      <c r="U96" s="369" t="s">
        <v>287</v>
      </c>
    </row>
    <row r="97" spans="1:21" x14ac:dyDescent="0.25">
      <c r="A97" s="371" t="s">
        <v>292</v>
      </c>
      <c r="B97" s="371" t="s">
        <v>1199</v>
      </c>
      <c r="C97" s="371" t="s">
        <v>1200</v>
      </c>
      <c r="D97" s="371" t="s">
        <v>1201</v>
      </c>
      <c r="E97" s="371" t="s">
        <v>1202</v>
      </c>
      <c r="I97" s="369"/>
      <c r="L97" s="369" t="s">
        <v>1203</v>
      </c>
      <c r="M97" s="369" t="s">
        <v>1204</v>
      </c>
      <c r="N97" s="369" t="s">
        <v>1204</v>
      </c>
      <c r="O97" s="369" t="s">
        <v>1204</v>
      </c>
      <c r="P97" s="369" t="s">
        <v>1205</v>
      </c>
      <c r="Q97" s="369" t="s">
        <v>1206</v>
      </c>
      <c r="R97" s="369"/>
      <c r="S97" s="369"/>
      <c r="T97" s="369" t="s">
        <v>1203</v>
      </c>
      <c r="U97" s="370" t="s">
        <v>288</v>
      </c>
    </row>
    <row r="98" spans="1:21" x14ac:dyDescent="0.25">
      <c r="A98" s="366" t="s">
        <v>1207</v>
      </c>
      <c r="B98" s="371" t="s">
        <v>1208</v>
      </c>
      <c r="C98" s="371" t="s">
        <v>1209</v>
      </c>
      <c r="D98" s="371" t="s">
        <v>1210</v>
      </c>
      <c r="E98" s="371" t="s">
        <v>1211</v>
      </c>
      <c r="I98" s="369"/>
      <c r="L98" s="369" t="s">
        <v>1212</v>
      </c>
      <c r="M98" s="369" t="s">
        <v>1213</v>
      </c>
      <c r="N98" s="369" t="s">
        <v>1214</v>
      </c>
      <c r="O98" s="369" t="s">
        <v>1215</v>
      </c>
      <c r="P98" s="369" t="s">
        <v>1216</v>
      </c>
      <c r="Q98" s="369" t="s">
        <v>1217</v>
      </c>
      <c r="R98" s="369"/>
      <c r="S98" s="369"/>
      <c r="T98" s="369" t="s">
        <v>1212</v>
      </c>
      <c r="U98" s="369" t="s">
        <v>287</v>
      </c>
    </row>
    <row r="99" spans="1:21" x14ac:dyDescent="0.25">
      <c r="A99" s="371" t="s">
        <v>1218</v>
      </c>
      <c r="B99" s="371" t="s">
        <v>1218</v>
      </c>
      <c r="C99" s="371" t="s">
        <v>1218</v>
      </c>
      <c r="D99" s="371" t="s">
        <v>1219</v>
      </c>
      <c r="E99" s="371" t="s">
        <v>1220</v>
      </c>
      <c r="I99" s="369"/>
      <c r="L99" s="369" t="s">
        <v>1221</v>
      </c>
      <c r="M99" s="369" t="s">
        <v>1222</v>
      </c>
      <c r="N99" s="369" t="s">
        <v>1223</v>
      </c>
      <c r="O99" s="369" t="s">
        <v>1224</v>
      </c>
      <c r="P99" s="369" t="s">
        <v>1225</v>
      </c>
      <c r="Q99" s="369" t="s">
        <v>1226</v>
      </c>
      <c r="R99" s="369"/>
      <c r="S99" s="369"/>
      <c r="T99" s="369" t="s">
        <v>1221</v>
      </c>
      <c r="U99" s="369" t="s">
        <v>289</v>
      </c>
    </row>
    <row r="100" spans="1:21" x14ac:dyDescent="0.25">
      <c r="A100" s="368" t="s">
        <v>1227</v>
      </c>
      <c r="I100" s="369"/>
      <c r="L100" s="369" t="s">
        <v>1228</v>
      </c>
      <c r="M100" s="369" t="s">
        <v>1229</v>
      </c>
      <c r="N100" s="369" t="s">
        <v>1230</v>
      </c>
      <c r="O100" s="369" t="s">
        <v>1231</v>
      </c>
      <c r="P100" s="369" t="s">
        <v>1232</v>
      </c>
      <c r="Q100" s="369" t="s">
        <v>1233</v>
      </c>
      <c r="R100" s="369"/>
      <c r="S100" s="369"/>
      <c r="T100" s="369" t="s">
        <v>1228</v>
      </c>
      <c r="U100" s="369" t="s">
        <v>287</v>
      </c>
    </row>
    <row r="101" spans="1:21" x14ac:dyDescent="0.25">
      <c r="A101" s="366" t="s">
        <v>27</v>
      </c>
      <c r="B101" s="371" t="s">
        <v>1234</v>
      </c>
      <c r="C101" s="371" t="s">
        <v>1235</v>
      </c>
      <c r="D101" s="371" t="s">
        <v>1236</v>
      </c>
      <c r="E101" s="371" t="s">
        <v>1237</v>
      </c>
      <c r="I101" s="369"/>
      <c r="L101" s="369" t="s">
        <v>1238</v>
      </c>
      <c r="M101" s="369" t="s">
        <v>1239</v>
      </c>
      <c r="N101" s="369" t="s">
        <v>1240</v>
      </c>
      <c r="O101" s="369" t="s">
        <v>1239</v>
      </c>
      <c r="P101" s="369" t="s">
        <v>1241</v>
      </c>
      <c r="Q101" s="369" t="s">
        <v>1242</v>
      </c>
      <c r="R101" s="369"/>
      <c r="S101" s="369"/>
      <c r="T101" s="369" t="s">
        <v>1238</v>
      </c>
      <c r="U101" s="369" t="s">
        <v>287</v>
      </c>
    </row>
    <row r="102" spans="1:21" x14ac:dyDescent="0.25">
      <c r="A102" s="366" t="s">
        <v>53</v>
      </c>
      <c r="B102" s="371" t="s">
        <v>1243</v>
      </c>
      <c r="C102" s="371" t="s">
        <v>1244</v>
      </c>
      <c r="D102" s="371" t="s">
        <v>1245</v>
      </c>
      <c r="E102" s="371" t="s">
        <v>1246</v>
      </c>
      <c r="I102" s="369"/>
      <c r="L102" s="369" t="s">
        <v>1247</v>
      </c>
      <c r="M102" s="369" t="s">
        <v>1248</v>
      </c>
      <c r="N102" s="369" t="s">
        <v>1249</v>
      </c>
      <c r="O102" s="369" t="s">
        <v>1250</v>
      </c>
      <c r="P102" s="369" t="s">
        <v>1251</v>
      </c>
      <c r="Q102" s="369" t="s">
        <v>1252</v>
      </c>
      <c r="R102" s="369"/>
      <c r="S102" s="369"/>
      <c r="T102" s="369" t="s">
        <v>1247</v>
      </c>
      <c r="U102" s="369" t="s">
        <v>287</v>
      </c>
    </row>
    <row r="103" spans="1:21" x14ac:dyDescent="0.25">
      <c r="A103" s="366" t="s">
        <v>24</v>
      </c>
      <c r="B103" s="371" t="s">
        <v>1253</v>
      </c>
      <c r="C103" s="371" t="s">
        <v>1254</v>
      </c>
      <c r="D103" s="371" t="s">
        <v>1255</v>
      </c>
      <c r="E103" s="371" t="s">
        <v>1256</v>
      </c>
      <c r="I103" s="369"/>
      <c r="L103" s="369" t="s">
        <v>1257</v>
      </c>
      <c r="M103" s="369" t="s">
        <v>1258</v>
      </c>
      <c r="N103" s="369" t="s">
        <v>1259</v>
      </c>
      <c r="O103" s="369" t="s">
        <v>1258</v>
      </c>
      <c r="P103" s="369" t="s">
        <v>1260</v>
      </c>
      <c r="Q103" s="369" t="s">
        <v>1261</v>
      </c>
      <c r="R103" s="369"/>
      <c r="S103" s="369"/>
      <c r="T103" s="369" t="s">
        <v>1257</v>
      </c>
      <c r="U103" s="369" t="s">
        <v>287</v>
      </c>
    </row>
    <row r="104" spans="1:21" x14ac:dyDescent="0.25">
      <c r="A104" s="366" t="s">
        <v>0</v>
      </c>
      <c r="B104" s="371" t="s">
        <v>1262</v>
      </c>
      <c r="C104" s="371" t="s">
        <v>1263</v>
      </c>
      <c r="D104" s="371" t="s">
        <v>1264</v>
      </c>
      <c r="E104" s="371" t="s">
        <v>1265</v>
      </c>
      <c r="I104" s="369"/>
      <c r="L104" s="369" t="s">
        <v>1266</v>
      </c>
      <c r="M104" s="369" t="s">
        <v>1267</v>
      </c>
      <c r="N104" s="369" t="s">
        <v>1268</v>
      </c>
      <c r="O104" s="369" t="s">
        <v>1269</v>
      </c>
      <c r="P104" s="369" t="s">
        <v>1270</v>
      </c>
      <c r="Q104" s="369" t="s">
        <v>1271</v>
      </c>
      <c r="R104" s="369"/>
      <c r="S104" s="369"/>
      <c r="T104" s="369" t="s">
        <v>1266</v>
      </c>
      <c r="U104" s="369" t="s">
        <v>287</v>
      </c>
    </row>
    <row r="105" spans="1:21" x14ac:dyDescent="0.25">
      <c r="A105" s="366" t="s">
        <v>37</v>
      </c>
      <c r="B105" s="371" t="s">
        <v>1272</v>
      </c>
      <c r="C105" s="371" t="s">
        <v>1272</v>
      </c>
      <c r="D105" s="371" t="s">
        <v>1273</v>
      </c>
      <c r="E105" s="371" t="s">
        <v>1274</v>
      </c>
      <c r="I105" s="369"/>
      <c r="L105" s="369" t="s">
        <v>1275</v>
      </c>
      <c r="M105" s="369" t="s">
        <v>1276</v>
      </c>
      <c r="N105" s="369" t="s">
        <v>1277</v>
      </c>
      <c r="O105" s="369" t="s">
        <v>1278</v>
      </c>
      <c r="P105" s="369" t="s">
        <v>1279</v>
      </c>
      <c r="Q105" s="369" t="s">
        <v>1280</v>
      </c>
      <c r="R105" s="369"/>
      <c r="S105" s="369"/>
      <c r="T105" s="369" t="s">
        <v>1275</v>
      </c>
      <c r="U105" s="369" t="s">
        <v>287</v>
      </c>
    </row>
    <row r="106" spans="1:21" x14ac:dyDescent="0.25">
      <c r="A106" s="366" t="s">
        <v>1281</v>
      </c>
      <c r="B106" s="371" t="s">
        <v>1282</v>
      </c>
      <c r="C106" s="371" t="s">
        <v>1283</v>
      </c>
      <c r="D106" s="371" t="s">
        <v>1284</v>
      </c>
      <c r="E106" s="371" t="s">
        <v>1285</v>
      </c>
      <c r="I106" s="369"/>
      <c r="L106" s="369" t="s">
        <v>1286</v>
      </c>
      <c r="M106" s="369" t="s">
        <v>1287</v>
      </c>
      <c r="N106" s="369" t="s">
        <v>1288</v>
      </c>
      <c r="O106" s="369" t="s">
        <v>1289</v>
      </c>
      <c r="P106" s="369" t="s">
        <v>1290</v>
      </c>
      <c r="Q106" s="369" t="s">
        <v>1291</v>
      </c>
      <c r="R106" s="369"/>
      <c r="S106" s="369"/>
      <c r="T106" s="369" t="s">
        <v>1286</v>
      </c>
      <c r="U106" s="369" t="s">
        <v>287</v>
      </c>
    </row>
    <row r="107" spans="1:21" x14ac:dyDescent="0.25">
      <c r="A107" s="366" t="s">
        <v>83</v>
      </c>
      <c r="B107" s="371" t="s">
        <v>1292</v>
      </c>
      <c r="C107" s="371" t="s">
        <v>1293</v>
      </c>
      <c r="D107" s="371" t="s">
        <v>1294</v>
      </c>
      <c r="E107" s="371" t="s">
        <v>1295</v>
      </c>
      <c r="L107" s="369" t="s">
        <v>1296</v>
      </c>
      <c r="M107" s="369" t="s">
        <v>1297</v>
      </c>
      <c r="N107" s="369" t="s">
        <v>1297</v>
      </c>
      <c r="O107" s="369" t="s">
        <v>1297</v>
      </c>
      <c r="P107" s="369" t="s">
        <v>1298</v>
      </c>
      <c r="Q107" s="369" t="s">
        <v>1299</v>
      </c>
      <c r="R107" s="369"/>
      <c r="S107" s="369"/>
      <c r="T107" s="369" t="s">
        <v>1296</v>
      </c>
      <c r="U107" s="370" t="s">
        <v>291</v>
      </c>
    </row>
    <row r="108" spans="1:21" x14ac:dyDescent="0.25">
      <c r="A108" s="366" t="s">
        <v>84</v>
      </c>
      <c r="B108" s="371" t="s">
        <v>1300</v>
      </c>
      <c r="C108" s="371" t="s">
        <v>1301</v>
      </c>
      <c r="D108" s="371" t="s">
        <v>1302</v>
      </c>
      <c r="E108" s="371" t="s">
        <v>1303</v>
      </c>
      <c r="I108" s="374" t="s">
        <v>1304</v>
      </c>
      <c r="L108" s="369" t="s">
        <v>1305</v>
      </c>
      <c r="M108" s="369" t="s">
        <v>1306</v>
      </c>
      <c r="N108" s="369" t="s">
        <v>1307</v>
      </c>
      <c r="O108" s="369" t="s">
        <v>1308</v>
      </c>
      <c r="P108" s="369" t="s">
        <v>1309</v>
      </c>
      <c r="Q108" s="369" t="s">
        <v>1310</v>
      </c>
      <c r="R108" s="369"/>
      <c r="S108" s="369"/>
      <c r="T108" s="369" t="s">
        <v>1305</v>
      </c>
      <c r="U108" s="369" t="s">
        <v>287</v>
      </c>
    </row>
    <row r="109" spans="1:21" x14ac:dyDescent="0.25">
      <c r="A109" s="366" t="s">
        <v>54</v>
      </c>
      <c r="B109" s="371" t="s">
        <v>1311</v>
      </c>
      <c r="C109" s="371" t="s">
        <v>1312</v>
      </c>
      <c r="D109" s="371" t="s">
        <v>1313</v>
      </c>
      <c r="E109" s="371" t="s">
        <v>1314</v>
      </c>
      <c r="I109" s="369" t="str">
        <f>HLOOKUP(Introduction!$G$4,nametranslations,94,FALSE)</f>
        <v>EMIS</v>
      </c>
      <c r="L109" s="369" t="s">
        <v>1315</v>
      </c>
      <c r="M109" s="369" t="s">
        <v>1316</v>
      </c>
      <c r="N109" s="369" t="s">
        <v>1317</v>
      </c>
      <c r="O109" s="369" t="s">
        <v>1316</v>
      </c>
      <c r="P109" s="369" t="s">
        <v>1318</v>
      </c>
      <c r="Q109" s="369" t="s">
        <v>1319</v>
      </c>
      <c r="R109" s="369"/>
      <c r="S109" s="369"/>
      <c r="T109" s="369" t="s">
        <v>1315</v>
      </c>
      <c r="U109" s="369" t="s">
        <v>287</v>
      </c>
    </row>
    <row r="110" spans="1:21" x14ac:dyDescent="0.25">
      <c r="A110" s="366" t="s">
        <v>1320</v>
      </c>
      <c r="B110" s="371" t="s">
        <v>1321</v>
      </c>
      <c r="C110" s="371" t="s">
        <v>1322</v>
      </c>
      <c r="D110" s="371" t="s">
        <v>1323</v>
      </c>
      <c r="E110" s="371" t="s">
        <v>1324</v>
      </c>
      <c r="I110" s="369" t="str">
        <f>HLOOKUP(Introduction!$G$4,nametranslations,95,FALSE)</f>
        <v>Encuesta</v>
      </c>
      <c r="L110" s="369" t="s">
        <v>1325</v>
      </c>
      <c r="M110" s="369" t="s">
        <v>1326</v>
      </c>
      <c r="N110" s="369" t="s">
        <v>1327</v>
      </c>
      <c r="O110" s="369" t="s">
        <v>1328</v>
      </c>
      <c r="P110" s="369" t="s">
        <v>1329</v>
      </c>
      <c r="Q110" s="369" t="s">
        <v>1330</v>
      </c>
      <c r="R110" s="369"/>
      <c r="S110" s="369"/>
      <c r="T110" s="369" t="s">
        <v>1325</v>
      </c>
      <c r="U110" s="369" t="s">
        <v>289</v>
      </c>
    </row>
    <row r="111" spans="1:21" x14ac:dyDescent="0.25">
      <c r="A111" s="366" t="s">
        <v>12</v>
      </c>
      <c r="B111" s="366" t="s">
        <v>1331</v>
      </c>
      <c r="C111" s="371" t="s">
        <v>1332</v>
      </c>
      <c r="D111" s="371" t="s">
        <v>1333</v>
      </c>
      <c r="E111" s="371" t="s">
        <v>1334</v>
      </c>
      <c r="I111" s="369" t="str">
        <f>HLOOKUP(Introduction!$G$4,nametranslations,96,FALSE)</f>
        <v>Censo</v>
      </c>
      <c r="L111" s="369" t="s">
        <v>1335</v>
      </c>
      <c r="M111" s="369" t="s">
        <v>1336</v>
      </c>
      <c r="N111" s="369" t="s">
        <v>1337</v>
      </c>
      <c r="O111" s="369" t="s">
        <v>1336</v>
      </c>
      <c r="P111" s="369" t="s">
        <v>1338</v>
      </c>
      <c r="Q111" s="369" t="s">
        <v>1339</v>
      </c>
      <c r="R111" s="369"/>
      <c r="S111" s="369"/>
      <c r="T111" s="369" t="s">
        <v>1335</v>
      </c>
      <c r="U111" s="369" t="s">
        <v>287</v>
      </c>
    </row>
    <row r="112" spans="1:21" x14ac:dyDescent="0.25">
      <c r="A112" s="366" t="s">
        <v>92</v>
      </c>
      <c r="B112" s="371" t="s">
        <v>1340</v>
      </c>
      <c r="C112" s="371" t="s">
        <v>1341</v>
      </c>
      <c r="D112" s="371" t="s">
        <v>1342</v>
      </c>
      <c r="E112" s="371" t="s">
        <v>1343</v>
      </c>
      <c r="I112" s="369" t="str">
        <f>HLOOKUP(Introduction!$G$4,nametranslations,97,FALSE)</f>
        <v>Otro</v>
      </c>
      <c r="L112" s="369" t="s">
        <v>1344</v>
      </c>
      <c r="M112" s="369" t="s">
        <v>1345</v>
      </c>
      <c r="N112" s="369" t="s">
        <v>1345</v>
      </c>
      <c r="O112" s="369" t="s">
        <v>1345</v>
      </c>
      <c r="P112" s="369" t="s">
        <v>1346</v>
      </c>
      <c r="Q112" s="369" t="s">
        <v>1347</v>
      </c>
      <c r="R112" s="369"/>
      <c r="S112" s="369"/>
      <c r="T112" s="369" t="s">
        <v>1344</v>
      </c>
      <c r="U112" s="369" t="s">
        <v>287</v>
      </c>
    </row>
    <row r="113" spans="1:21" x14ac:dyDescent="0.25">
      <c r="A113" s="366" t="s">
        <v>80</v>
      </c>
      <c r="B113" s="371" t="s">
        <v>1348</v>
      </c>
      <c r="C113" s="371" t="s">
        <v>1349</v>
      </c>
      <c r="D113" s="371" t="s">
        <v>1350</v>
      </c>
      <c r="E113" s="371" t="s">
        <v>1351</v>
      </c>
      <c r="I113" s="369" t="str">
        <f>HLOOKUP(Introduction!$G$4,nametranslations,98,FALSE)</f>
        <v>Encuesta con microdatos</v>
      </c>
      <c r="L113" s="369" t="s">
        <v>1352</v>
      </c>
      <c r="M113" s="369" t="s">
        <v>1353</v>
      </c>
      <c r="N113" s="369" t="s">
        <v>1354</v>
      </c>
      <c r="O113" s="369" t="s">
        <v>1355</v>
      </c>
      <c r="P113" s="369" t="s">
        <v>1356</v>
      </c>
      <c r="Q113" s="369" t="s">
        <v>1357</v>
      </c>
      <c r="R113" s="369"/>
      <c r="S113" s="369"/>
      <c r="T113" s="369" t="s">
        <v>1352</v>
      </c>
      <c r="U113" s="370" t="s">
        <v>291</v>
      </c>
    </row>
    <row r="114" spans="1:21" x14ac:dyDescent="0.25">
      <c r="A114" s="366" t="s">
        <v>81</v>
      </c>
      <c r="B114" s="371" t="s">
        <v>1358</v>
      </c>
      <c r="C114" s="371" t="s">
        <v>1359</v>
      </c>
      <c r="D114" s="371" t="s">
        <v>1360</v>
      </c>
      <c r="E114" s="371" t="s">
        <v>1361</v>
      </c>
      <c r="I114" s="369" t="str">
        <f>HLOOKUP(Introduction!$G$4,nametranslations,99,FALSE)</f>
        <v>Admin</v>
      </c>
      <c r="L114" s="369" t="s">
        <v>1362</v>
      </c>
      <c r="M114" s="369" t="s">
        <v>1363</v>
      </c>
      <c r="N114" s="369" t="s">
        <v>1364</v>
      </c>
      <c r="O114" s="369" t="s">
        <v>1365</v>
      </c>
      <c r="P114" s="369" t="s">
        <v>1366</v>
      </c>
      <c r="Q114" s="369" t="s">
        <v>1367</v>
      </c>
      <c r="R114" s="369"/>
      <c r="S114" s="369"/>
      <c r="T114" s="369" t="s">
        <v>1362</v>
      </c>
      <c r="U114" s="369" t="s">
        <v>287</v>
      </c>
    </row>
    <row r="115" spans="1:21" x14ac:dyDescent="0.25">
      <c r="A115" s="366" t="s">
        <v>23</v>
      </c>
      <c r="B115" s="371" t="s">
        <v>1368</v>
      </c>
      <c r="C115" s="371" t="s">
        <v>1369</v>
      </c>
      <c r="D115" s="371" t="s">
        <v>1370</v>
      </c>
      <c r="E115" s="371" t="s">
        <v>1371</v>
      </c>
      <c r="L115" s="369" t="s">
        <v>1372</v>
      </c>
      <c r="M115" s="369" t="s">
        <v>1373</v>
      </c>
      <c r="N115" s="369" t="s">
        <v>1373</v>
      </c>
      <c r="O115" s="369" t="s">
        <v>1374</v>
      </c>
      <c r="P115" s="369" t="s">
        <v>1375</v>
      </c>
      <c r="Q115" s="369" t="s">
        <v>1376</v>
      </c>
      <c r="R115" s="369"/>
      <c r="S115" s="369"/>
      <c r="T115" s="369" t="s">
        <v>1372</v>
      </c>
      <c r="U115" s="370" t="s">
        <v>287</v>
      </c>
    </row>
    <row r="116" spans="1:21" x14ac:dyDescent="0.25">
      <c r="A116" s="366" t="s">
        <v>20</v>
      </c>
      <c r="B116" s="371" t="s">
        <v>1377</v>
      </c>
      <c r="C116" s="371" t="s">
        <v>1378</v>
      </c>
      <c r="D116" s="371" t="s">
        <v>1379</v>
      </c>
      <c r="E116" s="371" t="s">
        <v>1380</v>
      </c>
      <c r="L116" s="369" t="s">
        <v>1381</v>
      </c>
      <c r="M116" s="369" t="s">
        <v>1382</v>
      </c>
      <c r="N116" s="369" t="s">
        <v>1382</v>
      </c>
      <c r="O116" s="369" t="s">
        <v>1382</v>
      </c>
      <c r="P116" s="369" t="s">
        <v>1383</v>
      </c>
      <c r="Q116" s="369" t="s">
        <v>1384</v>
      </c>
      <c r="R116" s="369"/>
      <c r="S116" s="369"/>
      <c r="T116" s="369" t="s">
        <v>1381</v>
      </c>
      <c r="U116" s="369" t="s">
        <v>287</v>
      </c>
    </row>
    <row r="117" spans="1:21" x14ac:dyDescent="0.25">
      <c r="A117" s="366" t="s">
        <v>22</v>
      </c>
      <c r="B117" s="371" t="s">
        <v>1385</v>
      </c>
      <c r="C117" s="371" t="s">
        <v>1386</v>
      </c>
      <c r="D117" s="371" t="s">
        <v>1387</v>
      </c>
      <c r="E117" s="371" t="s">
        <v>1388</v>
      </c>
      <c r="L117" s="369" t="s">
        <v>1389</v>
      </c>
      <c r="M117" s="369" t="s">
        <v>1390</v>
      </c>
      <c r="N117" s="369" t="s">
        <v>1391</v>
      </c>
      <c r="O117" s="369" t="s">
        <v>1392</v>
      </c>
      <c r="P117" s="369" t="s">
        <v>1393</v>
      </c>
      <c r="Q117" s="369" t="s">
        <v>1394</v>
      </c>
      <c r="R117" s="369"/>
      <c r="S117" s="369"/>
      <c r="T117" s="369" t="s">
        <v>1389</v>
      </c>
      <c r="U117" s="370" t="s">
        <v>287</v>
      </c>
    </row>
    <row r="118" spans="1:21" x14ac:dyDescent="0.25">
      <c r="A118" s="366" t="s">
        <v>3</v>
      </c>
      <c r="B118" s="371" t="s">
        <v>1395</v>
      </c>
      <c r="C118" s="371" t="s">
        <v>1396</v>
      </c>
      <c r="D118" s="371" t="s">
        <v>1397</v>
      </c>
      <c r="E118" s="371" t="s">
        <v>1398</v>
      </c>
      <c r="L118" s="369" t="s">
        <v>1399</v>
      </c>
      <c r="M118" s="369" t="s">
        <v>1400</v>
      </c>
      <c r="N118" s="369" t="s">
        <v>1401</v>
      </c>
      <c r="O118" s="369" t="s">
        <v>1402</v>
      </c>
      <c r="P118" s="369" t="s">
        <v>1403</v>
      </c>
      <c r="Q118" s="369" t="s">
        <v>1404</v>
      </c>
      <c r="R118" s="369"/>
      <c r="S118" s="369"/>
      <c r="T118" s="369" t="s">
        <v>1399</v>
      </c>
      <c r="U118" s="369" t="s">
        <v>287</v>
      </c>
    </row>
    <row r="119" spans="1:21" x14ac:dyDescent="0.25">
      <c r="A119" s="366" t="s">
        <v>50</v>
      </c>
      <c r="B119" s="371" t="s">
        <v>1405</v>
      </c>
      <c r="C119" s="371" t="s">
        <v>1406</v>
      </c>
      <c r="D119" s="371" t="s">
        <v>1407</v>
      </c>
      <c r="E119" s="371" t="s">
        <v>1408</v>
      </c>
      <c r="L119" s="369" t="s">
        <v>1409</v>
      </c>
      <c r="M119" s="369" t="s">
        <v>1410</v>
      </c>
      <c r="N119" s="369" t="s">
        <v>1410</v>
      </c>
      <c r="O119" s="369" t="s">
        <v>1410</v>
      </c>
      <c r="P119" s="369" t="s">
        <v>1411</v>
      </c>
      <c r="Q119" s="369" t="s">
        <v>1412</v>
      </c>
      <c r="R119" s="369"/>
      <c r="S119" s="369"/>
      <c r="T119" s="369" t="s">
        <v>1409</v>
      </c>
      <c r="U119" s="369" t="s">
        <v>287</v>
      </c>
    </row>
    <row r="120" spans="1:21" x14ac:dyDescent="0.25">
      <c r="A120" s="366" t="s">
        <v>55</v>
      </c>
      <c r="B120" s="371" t="s">
        <v>1413</v>
      </c>
      <c r="C120" s="371" t="s">
        <v>1414</v>
      </c>
      <c r="D120" s="371" t="s">
        <v>1415</v>
      </c>
      <c r="E120" s="371" t="s">
        <v>1416</v>
      </c>
      <c r="L120" s="369" t="s">
        <v>1417</v>
      </c>
      <c r="M120" s="369" t="s">
        <v>1418</v>
      </c>
      <c r="N120" s="369" t="s">
        <v>1419</v>
      </c>
      <c r="O120" s="369" t="s">
        <v>1420</v>
      </c>
      <c r="P120" s="369" t="s">
        <v>1421</v>
      </c>
      <c r="Q120" s="369" t="s">
        <v>1422</v>
      </c>
      <c r="R120" s="369"/>
      <c r="S120" s="369"/>
      <c r="T120" s="369" t="s">
        <v>1417</v>
      </c>
      <c r="U120" s="369" t="s">
        <v>287</v>
      </c>
    </row>
    <row r="121" spans="1:21" x14ac:dyDescent="0.25">
      <c r="A121" s="366" t="s">
        <v>85</v>
      </c>
      <c r="B121" s="371" t="s">
        <v>1423</v>
      </c>
      <c r="C121" s="371" t="s">
        <v>1424</v>
      </c>
      <c r="D121" s="371" t="s">
        <v>1425</v>
      </c>
      <c r="E121" s="371" t="s">
        <v>1426</v>
      </c>
      <c r="L121" s="369" t="s">
        <v>1427</v>
      </c>
      <c r="M121" s="369" t="s">
        <v>1428</v>
      </c>
      <c r="N121" s="369" t="s">
        <v>1429</v>
      </c>
      <c r="O121" s="369" t="s">
        <v>1430</v>
      </c>
      <c r="P121" s="369" t="s">
        <v>1431</v>
      </c>
      <c r="Q121" s="369" t="s">
        <v>1432</v>
      </c>
      <c r="R121" s="369"/>
      <c r="S121" s="369"/>
      <c r="T121" s="369" t="s">
        <v>1427</v>
      </c>
      <c r="U121" s="369" t="s">
        <v>287</v>
      </c>
    </row>
    <row r="122" spans="1:21" x14ac:dyDescent="0.25">
      <c r="A122" s="366" t="s">
        <v>98</v>
      </c>
      <c r="B122" s="371" t="s">
        <v>1433</v>
      </c>
      <c r="C122" s="371" t="s">
        <v>1434</v>
      </c>
      <c r="D122" s="371" t="s">
        <v>1435</v>
      </c>
      <c r="E122" s="371" t="s">
        <v>1436</v>
      </c>
      <c r="L122" s="369" t="s">
        <v>1437</v>
      </c>
      <c r="M122" s="369" t="s">
        <v>1438</v>
      </c>
      <c r="N122" s="369" t="s">
        <v>1439</v>
      </c>
      <c r="O122" s="369" t="s">
        <v>1438</v>
      </c>
      <c r="P122" s="369" t="s">
        <v>1440</v>
      </c>
      <c r="Q122" s="369" t="s">
        <v>1441</v>
      </c>
      <c r="R122" s="369"/>
      <c r="S122" s="369"/>
      <c r="T122" s="369" t="s">
        <v>1437</v>
      </c>
      <c r="U122" s="370" t="s">
        <v>291</v>
      </c>
    </row>
    <row r="123" spans="1:21" x14ac:dyDescent="0.25">
      <c r="A123" s="366" t="s">
        <v>99</v>
      </c>
      <c r="B123" s="371" t="s">
        <v>1442</v>
      </c>
      <c r="C123" s="371" t="s">
        <v>1443</v>
      </c>
      <c r="D123" s="371" t="s">
        <v>1444</v>
      </c>
      <c r="E123" s="371" t="s">
        <v>1445</v>
      </c>
      <c r="L123" s="369" t="s">
        <v>1446</v>
      </c>
      <c r="M123" s="369" t="s">
        <v>1447</v>
      </c>
      <c r="N123" s="369" t="s">
        <v>1448</v>
      </c>
      <c r="O123" s="369" t="s">
        <v>1449</v>
      </c>
      <c r="P123" s="369" t="s">
        <v>1450</v>
      </c>
      <c r="Q123" s="369" t="s">
        <v>1451</v>
      </c>
      <c r="R123" s="369"/>
      <c r="S123" s="369"/>
      <c r="T123" s="369" t="s">
        <v>1446</v>
      </c>
      <c r="U123" s="369" t="s">
        <v>289</v>
      </c>
    </row>
    <row r="124" spans="1:21" x14ac:dyDescent="0.25">
      <c r="A124" s="366" t="s">
        <v>30</v>
      </c>
      <c r="B124" s="371" t="s">
        <v>1452</v>
      </c>
      <c r="C124" s="371" t="s">
        <v>1453</v>
      </c>
      <c r="D124" s="371" t="s">
        <v>1454</v>
      </c>
      <c r="E124" s="371" t="s">
        <v>1455</v>
      </c>
      <c r="L124" s="369" t="s">
        <v>1456</v>
      </c>
      <c r="M124" s="369" t="s">
        <v>1457</v>
      </c>
      <c r="N124" s="369" t="s">
        <v>1458</v>
      </c>
      <c r="O124" s="369" t="s">
        <v>1459</v>
      </c>
      <c r="P124" s="369" t="s">
        <v>1460</v>
      </c>
      <c r="Q124" s="369" t="s">
        <v>1461</v>
      </c>
      <c r="R124" s="369"/>
      <c r="S124" s="369"/>
      <c r="T124" s="369" t="s">
        <v>1456</v>
      </c>
      <c r="U124" s="369" t="s">
        <v>291</v>
      </c>
    </row>
    <row r="125" spans="1:21" x14ac:dyDescent="0.25">
      <c r="A125" s="366" t="s">
        <v>26</v>
      </c>
      <c r="B125" s="371" t="s">
        <v>1462</v>
      </c>
      <c r="C125" s="371" t="s">
        <v>1463</v>
      </c>
      <c r="D125" s="371" t="s">
        <v>1464</v>
      </c>
      <c r="E125" s="371" t="s">
        <v>1465</v>
      </c>
      <c r="L125" s="369" t="s">
        <v>1466</v>
      </c>
      <c r="M125" s="369" t="s">
        <v>1467</v>
      </c>
      <c r="N125" s="369" t="s">
        <v>1468</v>
      </c>
      <c r="O125" s="369" t="s">
        <v>1467</v>
      </c>
      <c r="P125" s="369" t="s">
        <v>1469</v>
      </c>
      <c r="Q125" s="369" t="s">
        <v>1470</v>
      </c>
      <c r="R125" s="369"/>
      <c r="S125" s="369"/>
      <c r="T125" s="369" t="s">
        <v>1466</v>
      </c>
      <c r="U125" s="369" t="s">
        <v>287</v>
      </c>
    </row>
    <row r="126" spans="1:21" x14ac:dyDescent="0.25">
      <c r="A126" s="366" t="s">
        <v>112</v>
      </c>
      <c r="B126" s="371" t="s">
        <v>1471</v>
      </c>
      <c r="C126" s="371" t="s">
        <v>1055</v>
      </c>
      <c r="D126" s="371" t="s">
        <v>1056</v>
      </c>
      <c r="E126" s="371" t="s">
        <v>1057</v>
      </c>
      <c r="L126" s="369" t="s">
        <v>1472</v>
      </c>
      <c r="M126" s="369" t="s">
        <v>1473</v>
      </c>
      <c r="N126" s="369" t="s">
        <v>1474</v>
      </c>
      <c r="O126" s="369" t="s">
        <v>1475</v>
      </c>
      <c r="P126" s="369" t="s">
        <v>1476</v>
      </c>
      <c r="Q126" s="369" t="s">
        <v>1477</v>
      </c>
      <c r="R126" s="369"/>
      <c r="S126" s="369"/>
      <c r="T126" s="369" t="s">
        <v>1472</v>
      </c>
      <c r="U126" s="370" t="s">
        <v>291</v>
      </c>
    </row>
    <row r="127" spans="1:21" x14ac:dyDescent="0.25">
      <c r="A127" s="366" t="s">
        <v>113</v>
      </c>
      <c r="B127" s="371" t="s">
        <v>1478</v>
      </c>
      <c r="C127" s="371" t="s">
        <v>1479</v>
      </c>
      <c r="D127" s="371" t="s">
        <v>1480</v>
      </c>
      <c r="E127" s="371" t="s">
        <v>1481</v>
      </c>
      <c r="L127" s="369" t="s">
        <v>1482</v>
      </c>
      <c r="M127" s="369" t="s">
        <v>1483</v>
      </c>
      <c r="N127" s="369" t="s">
        <v>1484</v>
      </c>
      <c r="O127" s="369" t="s">
        <v>1485</v>
      </c>
      <c r="P127" s="369" t="s">
        <v>1486</v>
      </c>
      <c r="Q127" s="369" t="s">
        <v>1487</v>
      </c>
      <c r="R127" s="369"/>
      <c r="S127" s="369"/>
      <c r="T127" s="369" t="s">
        <v>1482</v>
      </c>
      <c r="U127" s="369" t="s">
        <v>287</v>
      </c>
    </row>
    <row r="128" spans="1:21" x14ac:dyDescent="0.25">
      <c r="A128" s="366" t="s">
        <v>97</v>
      </c>
      <c r="B128" s="371" t="s">
        <v>1488</v>
      </c>
      <c r="C128" s="371" t="s">
        <v>1489</v>
      </c>
      <c r="D128" s="371" t="s">
        <v>1490</v>
      </c>
      <c r="E128" s="371" t="s">
        <v>1491</v>
      </c>
      <c r="L128" s="369" t="s">
        <v>1492</v>
      </c>
      <c r="M128" s="369" t="s">
        <v>1493</v>
      </c>
      <c r="N128" s="369" t="s">
        <v>1493</v>
      </c>
      <c r="O128" s="369" t="s">
        <v>1493</v>
      </c>
      <c r="P128" s="369" t="s">
        <v>1494</v>
      </c>
      <c r="Q128" s="369" t="s">
        <v>1495</v>
      </c>
      <c r="R128" s="369"/>
      <c r="S128" s="369"/>
      <c r="T128" s="369" t="s">
        <v>1492</v>
      </c>
      <c r="U128" s="369" t="s">
        <v>287</v>
      </c>
    </row>
    <row r="129" spans="1:21" x14ac:dyDescent="0.25">
      <c r="A129" s="366" t="s">
        <v>145</v>
      </c>
      <c r="B129" s="371" t="s">
        <v>1496</v>
      </c>
      <c r="C129" s="371" t="s">
        <v>1497</v>
      </c>
      <c r="D129" s="371" t="s">
        <v>1498</v>
      </c>
      <c r="E129" s="371" t="s">
        <v>1499</v>
      </c>
      <c r="L129" s="369" t="s">
        <v>1500</v>
      </c>
      <c r="M129" s="369" t="s">
        <v>1501</v>
      </c>
      <c r="N129" s="369" t="s">
        <v>1501</v>
      </c>
      <c r="O129" s="369" t="s">
        <v>1501</v>
      </c>
      <c r="P129" s="369" t="s">
        <v>1502</v>
      </c>
      <c r="Q129" s="369" t="s">
        <v>1503</v>
      </c>
      <c r="R129" s="369"/>
      <c r="S129" s="369"/>
      <c r="T129" s="369" t="s">
        <v>1500</v>
      </c>
      <c r="U129" s="369" t="s">
        <v>287</v>
      </c>
    </row>
    <row r="130" spans="1:21" x14ac:dyDescent="0.25">
      <c r="A130" s="366" t="s">
        <v>1504</v>
      </c>
      <c r="B130" s="371" t="s">
        <v>1504</v>
      </c>
      <c r="C130" s="371" t="s">
        <v>1505</v>
      </c>
      <c r="D130" s="371" t="s">
        <v>1506</v>
      </c>
      <c r="E130" s="371" t="s">
        <v>1507</v>
      </c>
      <c r="L130" s="369" t="s">
        <v>1508</v>
      </c>
      <c r="M130" s="369" t="s">
        <v>1509</v>
      </c>
      <c r="N130" s="369" t="s">
        <v>1509</v>
      </c>
      <c r="O130" s="369" t="s">
        <v>1509</v>
      </c>
      <c r="P130" s="369" t="s">
        <v>1510</v>
      </c>
      <c r="Q130" s="369" t="s">
        <v>1511</v>
      </c>
      <c r="R130" s="369"/>
      <c r="S130" s="369"/>
      <c r="T130" s="369" t="s">
        <v>1508</v>
      </c>
      <c r="U130" s="369" t="s">
        <v>287</v>
      </c>
    </row>
    <row r="131" spans="1:21" x14ac:dyDescent="0.25">
      <c r="A131" s="366" t="s">
        <v>1512</v>
      </c>
      <c r="B131" s="371" t="s">
        <v>1513</v>
      </c>
      <c r="C131" s="371" t="s">
        <v>1514</v>
      </c>
      <c r="D131" s="371" t="s">
        <v>1515</v>
      </c>
      <c r="E131" s="371" t="s">
        <v>1516</v>
      </c>
      <c r="L131" s="369" t="s">
        <v>1517</v>
      </c>
      <c r="M131" s="369" t="s">
        <v>1518</v>
      </c>
      <c r="N131" s="369" t="s">
        <v>1519</v>
      </c>
      <c r="O131" s="369" t="s">
        <v>1520</v>
      </c>
      <c r="P131" s="369" t="s">
        <v>1521</v>
      </c>
      <c r="Q131" s="369" t="s">
        <v>1522</v>
      </c>
      <c r="R131" s="369"/>
      <c r="S131" s="369"/>
      <c r="T131" s="369" t="s">
        <v>1517</v>
      </c>
      <c r="U131" s="369" t="s">
        <v>287</v>
      </c>
    </row>
    <row r="132" spans="1:21" x14ac:dyDescent="0.25">
      <c r="A132" s="366" t="s">
        <v>1523</v>
      </c>
      <c r="B132" s="371" t="s">
        <v>1524</v>
      </c>
      <c r="C132" s="371" t="s">
        <v>1525</v>
      </c>
      <c r="D132" s="371" t="s">
        <v>1526</v>
      </c>
      <c r="E132" s="371" t="s">
        <v>1527</v>
      </c>
      <c r="L132" s="369" t="s">
        <v>1528</v>
      </c>
      <c r="M132" s="369" t="s">
        <v>1529</v>
      </c>
      <c r="N132" s="369" t="s">
        <v>1529</v>
      </c>
      <c r="O132" s="369" t="s">
        <v>1530</v>
      </c>
      <c r="P132" s="369" t="s">
        <v>1531</v>
      </c>
      <c r="Q132" s="369" t="s">
        <v>1532</v>
      </c>
      <c r="R132" s="369"/>
      <c r="S132" s="369"/>
      <c r="T132" s="369" t="s">
        <v>1528</v>
      </c>
      <c r="U132" s="369" t="s">
        <v>289</v>
      </c>
    </row>
    <row r="133" spans="1:21" x14ac:dyDescent="0.25">
      <c r="A133" s="366" t="s">
        <v>1533</v>
      </c>
      <c r="B133" s="371" t="s">
        <v>1534</v>
      </c>
      <c r="C133" s="371" t="s">
        <v>1535</v>
      </c>
      <c r="D133" s="371" t="s">
        <v>1536</v>
      </c>
      <c r="E133" s="371" t="s">
        <v>1537</v>
      </c>
      <c r="L133" s="369" t="s">
        <v>1538</v>
      </c>
      <c r="M133" s="369" t="s">
        <v>1539</v>
      </c>
      <c r="N133" s="369" t="s">
        <v>1540</v>
      </c>
      <c r="O133" s="369" t="s">
        <v>1541</v>
      </c>
      <c r="P133" s="369" t="s">
        <v>1542</v>
      </c>
      <c r="Q133" s="369" t="s">
        <v>1543</v>
      </c>
      <c r="R133" s="369"/>
      <c r="S133" s="369"/>
      <c r="T133" s="369" t="s">
        <v>1538</v>
      </c>
      <c r="U133" s="369" t="s">
        <v>287</v>
      </c>
    </row>
    <row r="134" spans="1:21" x14ac:dyDescent="0.25">
      <c r="A134" s="366" t="s">
        <v>1544</v>
      </c>
      <c r="B134" s="371" t="s">
        <v>1545</v>
      </c>
      <c r="C134" s="371" t="s">
        <v>1546</v>
      </c>
      <c r="D134" s="371" t="s">
        <v>1547</v>
      </c>
      <c r="E134" s="371" t="s">
        <v>1548</v>
      </c>
      <c r="L134" s="369" t="s">
        <v>1549</v>
      </c>
      <c r="M134" s="369" t="s">
        <v>1550</v>
      </c>
      <c r="N134" s="369" t="s">
        <v>1551</v>
      </c>
      <c r="O134" s="369" t="s">
        <v>1552</v>
      </c>
      <c r="P134" s="369" t="s">
        <v>1553</v>
      </c>
      <c r="Q134" s="369" t="s">
        <v>1554</v>
      </c>
      <c r="R134" s="369"/>
      <c r="S134" s="369"/>
      <c r="T134" s="369" t="s">
        <v>1549</v>
      </c>
      <c r="U134" s="369" t="s">
        <v>287</v>
      </c>
    </row>
    <row r="135" spans="1:21" x14ac:dyDescent="0.25">
      <c r="A135" s="366" t="s">
        <v>1555</v>
      </c>
      <c r="B135" s="371" t="s">
        <v>1556</v>
      </c>
      <c r="C135" s="371" t="s">
        <v>1557</v>
      </c>
      <c r="D135" s="371" t="s">
        <v>1558</v>
      </c>
      <c r="E135" s="371" t="s">
        <v>1559</v>
      </c>
      <c r="L135" s="369" t="s">
        <v>1560</v>
      </c>
      <c r="M135" s="369" t="s">
        <v>1561</v>
      </c>
      <c r="N135" s="369" t="s">
        <v>1562</v>
      </c>
      <c r="O135" s="369" t="s">
        <v>1563</v>
      </c>
      <c r="P135" s="369" t="s">
        <v>1564</v>
      </c>
      <c r="Q135" s="369" t="s">
        <v>1565</v>
      </c>
      <c r="R135" s="369"/>
      <c r="S135" s="369"/>
      <c r="T135" s="369" t="s">
        <v>1560</v>
      </c>
      <c r="U135" s="369" t="s">
        <v>289</v>
      </c>
    </row>
    <row r="136" spans="1:21" x14ac:dyDescent="0.25">
      <c r="A136" s="366" t="s">
        <v>1566</v>
      </c>
      <c r="B136" s="371" t="s">
        <v>1567</v>
      </c>
      <c r="C136" s="371" t="s">
        <v>1568</v>
      </c>
      <c r="D136" s="371" t="s">
        <v>1569</v>
      </c>
      <c r="E136" s="371" t="s">
        <v>1570</v>
      </c>
      <c r="L136" s="369" t="s">
        <v>1571</v>
      </c>
      <c r="M136" s="369" t="s">
        <v>1572</v>
      </c>
      <c r="N136" s="369" t="s">
        <v>1573</v>
      </c>
      <c r="O136" s="369" t="s">
        <v>1574</v>
      </c>
      <c r="P136" s="369" t="s">
        <v>1575</v>
      </c>
      <c r="Q136" s="369" t="s">
        <v>1576</v>
      </c>
      <c r="R136" s="369"/>
      <c r="S136" s="369"/>
      <c r="T136" s="369" t="s">
        <v>1571</v>
      </c>
      <c r="U136" s="369" t="s">
        <v>291</v>
      </c>
    </row>
    <row r="137" spans="1:21" x14ac:dyDescent="0.25">
      <c r="A137" s="366" t="s">
        <v>1577</v>
      </c>
      <c r="B137" s="371" t="s">
        <v>1578</v>
      </c>
      <c r="C137" s="371" t="s">
        <v>1579</v>
      </c>
      <c r="D137" s="371" t="s">
        <v>1580</v>
      </c>
      <c r="E137" s="371" t="s">
        <v>1581</v>
      </c>
      <c r="L137" s="369" t="s">
        <v>1582</v>
      </c>
      <c r="M137" s="369" t="s">
        <v>1583</v>
      </c>
      <c r="N137" s="369" t="s">
        <v>1583</v>
      </c>
      <c r="O137" s="369" t="s">
        <v>1584</v>
      </c>
      <c r="P137" s="369" t="s">
        <v>1585</v>
      </c>
      <c r="Q137" s="369" t="s">
        <v>1586</v>
      </c>
      <c r="R137" s="369"/>
      <c r="S137" s="369"/>
      <c r="T137" s="369" t="s">
        <v>1582</v>
      </c>
      <c r="U137" s="369" t="s">
        <v>289</v>
      </c>
    </row>
    <row r="138" spans="1:21" x14ac:dyDescent="0.25">
      <c r="A138" s="366" t="s">
        <v>167</v>
      </c>
      <c r="B138" s="371" t="s">
        <v>1587</v>
      </c>
      <c r="C138" s="371" t="s">
        <v>1588</v>
      </c>
      <c r="D138" s="371" t="s">
        <v>1589</v>
      </c>
      <c r="E138" s="371" t="s">
        <v>1590</v>
      </c>
      <c r="L138" s="369" t="s">
        <v>1591</v>
      </c>
      <c r="M138" s="369" t="s">
        <v>1592</v>
      </c>
      <c r="N138" s="369" t="s">
        <v>1593</v>
      </c>
      <c r="O138" s="369" t="s">
        <v>1594</v>
      </c>
      <c r="P138" s="369" t="s">
        <v>1595</v>
      </c>
      <c r="Q138" s="369" t="s">
        <v>1596</v>
      </c>
      <c r="R138" s="369"/>
      <c r="S138" s="369"/>
      <c r="T138" s="369" t="s">
        <v>1591</v>
      </c>
      <c r="U138" s="370" t="s">
        <v>287</v>
      </c>
    </row>
    <row r="139" spans="1:21" x14ac:dyDescent="0.25">
      <c r="A139" s="368" t="s">
        <v>1597</v>
      </c>
      <c r="L139" s="369" t="s">
        <v>1598</v>
      </c>
      <c r="M139" s="369" t="s">
        <v>1599</v>
      </c>
      <c r="N139" s="369" t="s">
        <v>1599</v>
      </c>
      <c r="O139" s="369" t="s">
        <v>1599</v>
      </c>
      <c r="P139" s="369" t="s">
        <v>1600</v>
      </c>
      <c r="Q139" s="369" t="s">
        <v>1601</v>
      </c>
      <c r="R139" s="369"/>
      <c r="S139" s="369"/>
      <c r="T139" s="369" t="s">
        <v>1598</v>
      </c>
      <c r="U139" s="369" t="s">
        <v>289</v>
      </c>
    </row>
    <row r="140" spans="1:21" x14ac:dyDescent="0.25">
      <c r="A140" s="366" t="s">
        <v>196</v>
      </c>
      <c r="B140" s="371" t="s">
        <v>1602</v>
      </c>
      <c r="C140" s="371" t="s">
        <v>1603</v>
      </c>
      <c r="D140" s="371" t="s">
        <v>1604</v>
      </c>
      <c r="E140" s="371" t="s">
        <v>1605</v>
      </c>
      <c r="L140" s="369" t="s">
        <v>1606</v>
      </c>
      <c r="M140" s="369" t="s">
        <v>1607</v>
      </c>
      <c r="N140" s="369" t="s">
        <v>1607</v>
      </c>
      <c r="O140" s="369" t="s">
        <v>1608</v>
      </c>
      <c r="P140" s="369" t="s">
        <v>1609</v>
      </c>
      <c r="Q140" s="369" t="s">
        <v>1610</v>
      </c>
      <c r="R140" s="369"/>
      <c r="S140" s="369"/>
      <c r="T140" s="369" t="s">
        <v>1606</v>
      </c>
      <c r="U140" s="369" t="s">
        <v>287</v>
      </c>
    </row>
    <row r="141" spans="1:21" x14ac:dyDescent="0.25">
      <c r="A141" s="366" t="s">
        <v>198</v>
      </c>
      <c r="B141" s="371" t="s">
        <v>1611</v>
      </c>
      <c r="C141" s="371" t="s">
        <v>1612</v>
      </c>
      <c r="D141" s="371" t="s">
        <v>1613</v>
      </c>
      <c r="E141" s="371" t="s">
        <v>1614</v>
      </c>
      <c r="L141" s="369" t="s">
        <v>1615</v>
      </c>
      <c r="M141" s="369" t="s">
        <v>1616</v>
      </c>
      <c r="N141" s="369" t="s">
        <v>1617</v>
      </c>
      <c r="O141" s="369" t="s">
        <v>1618</v>
      </c>
      <c r="P141" s="369" t="s">
        <v>1619</v>
      </c>
      <c r="Q141" s="369" t="s">
        <v>1620</v>
      </c>
      <c r="R141" s="369"/>
      <c r="S141" s="369"/>
      <c r="T141" s="369" t="s">
        <v>1615</v>
      </c>
      <c r="U141" s="370" t="s">
        <v>288</v>
      </c>
    </row>
    <row r="142" spans="1:21" x14ac:dyDescent="0.25">
      <c r="A142" s="366" t="s">
        <v>1621</v>
      </c>
      <c r="B142" s="371" t="s">
        <v>1622</v>
      </c>
      <c r="C142" s="371" t="s">
        <v>1623</v>
      </c>
      <c r="D142" s="371" t="s">
        <v>1624</v>
      </c>
      <c r="E142" s="371" t="s">
        <v>1625</v>
      </c>
      <c r="L142" s="369" t="s">
        <v>1626</v>
      </c>
      <c r="M142" s="369" t="s">
        <v>1627</v>
      </c>
      <c r="N142" s="369" t="s">
        <v>1628</v>
      </c>
      <c r="O142" s="369" t="s">
        <v>1629</v>
      </c>
      <c r="P142" s="369" t="s">
        <v>1630</v>
      </c>
      <c r="Q142" s="369" t="s">
        <v>1631</v>
      </c>
      <c r="R142" s="369"/>
      <c r="S142" s="369"/>
      <c r="T142" s="369" t="s">
        <v>1626</v>
      </c>
      <c r="U142" s="369" t="s">
        <v>287</v>
      </c>
    </row>
    <row r="143" spans="1:21" x14ac:dyDescent="0.25">
      <c r="A143" s="366" t="s">
        <v>200</v>
      </c>
      <c r="B143" s="371" t="s">
        <v>1632</v>
      </c>
      <c r="C143" s="371" t="s">
        <v>1633</v>
      </c>
      <c r="D143" s="371" t="s">
        <v>1634</v>
      </c>
      <c r="E143" s="371" t="s">
        <v>1635</v>
      </c>
      <c r="L143" s="369" t="s">
        <v>1636</v>
      </c>
      <c r="M143" s="369" t="s">
        <v>1637</v>
      </c>
      <c r="N143" s="369" t="s">
        <v>1638</v>
      </c>
      <c r="O143" s="369" t="s">
        <v>1639</v>
      </c>
      <c r="P143" s="369" t="s">
        <v>1640</v>
      </c>
      <c r="Q143" s="369" t="s">
        <v>1641</v>
      </c>
      <c r="R143" s="369"/>
      <c r="S143" s="369"/>
      <c r="T143" s="369" t="s">
        <v>1636</v>
      </c>
      <c r="U143" s="369" t="s">
        <v>287</v>
      </c>
    </row>
    <row r="144" spans="1:21" x14ac:dyDescent="0.25">
      <c r="A144" s="366" t="s">
        <v>1642</v>
      </c>
      <c r="B144" s="371" t="s">
        <v>1643</v>
      </c>
      <c r="C144" s="371" t="s">
        <v>1644</v>
      </c>
      <c r="D144" s="371" t="s">
        <v>1645</v>
      </c>
      <c r="E144" s="371" t="s">
        <v>1646</v>
      </c>
      <c r="L144" s="369" t="s">
        <v>1647</v>
      </c>
      <c r="M144" s="369" t="s">
        <v>1648</v>
      </c>
      <c r="N144" s="369" t="s">
        <v>1648</v>
      </c>
      <c r="O144" s="369" t="s">
        <v>1649</v>
      </c>
      <c r="P144" s="369" t="s">
        <v>1650</v>
      </c>
      <c r="Q144" s="369" t="s">
        <v>1651</v>
      </c>
      <c r="R144" s="369"/>
      <c r="S144" s="369"/>
      <c r="T144" s="369" t="s">
        <v>1647</v>
      </c>
      <c r="U144" s="369" t="s">
        <v>289</v>
      </c>
    </row>
    <row r="145" spans="1:21" x14ac:dyDescent="0.25">
      <c r="A145" s="366" t="s">
        <v>202</v>
      </c>
      <c r="B145" s="371" t="s">
        <v>1652</v>
      </c>
      <c r="C145" s="371" t="s">
        <v>1653</v>
      </c>
      <c r="D145" s="371" t="s">
        <v>1654</v>
      </c>
      <c r="E145" s="371" t="s">
        <v>1655</v>
      </c>
      <c r="L145" s="369" t="s">
        <v>1656</v>
      </c>
      <c r="M145" s="369" t="s">
        <v>1657</v>
      </c>
      <c r="N145" s="369" t="s">
        <v>1658</v>
      </c>
      <c r="O145" s="369" t="s">
        <v>1657</v>
      </c>
      <c r="P145" s="369" t="s">
        <v>1659</v>
      </c>
      <c r="Q145" s="369" t="s">
        <v>1660</v>
      </c>
      <c r="R145" s="369"/>
      <c r="S145" s="369"/>
      <c r="T145" s="369" t="s">
        <v>1656</v>
      </c>
      <c r="U145" s="369" t="s">
        <v>287</v>
      </c>
    </row>
    <row r="146" spans="1:21" x14ac:dyDescent="0.25">
      <c r="A146" s="366" t="s">
        <v>204</v>
      </c>
      <c r="B146" s="371" t="s">
        <v>1661</v>
      </c>
      <c r="C146" s="371" t="s">
        <v>1662</v>
      </c>
      <c r="D146" s="371" t="s">
        <v>1663</v>
      </c>
      <c r="E146" s="371" t="s">
        <v>1664</v>
      </c>
      <c r="L146" s="369" t="s">
        <v>1665</v>
      </c>
      <c r="M146" s="369" t="s">
        <v>1666</v>
      </c>
      <c r="N146" s="369" t="s">
        <v>1666</v>
      </c>
      <c r="O146" s="369" t="s">
        <v>1666</v>
      </c>
      <c r="P146" s="369" t="s">
        <v>1667</v>
      </c>
      <c r="Q146" s="369" t="s">
        <v>1668</v>
      </c>
      <c r="R146" s="369"/>
      <c r="S146" s="369"/>
      <c r="T146" s="369" t="s">
        <v>1665</v>
      </c>
      <c r="U146" s="369" t="s">
        <v>287</v>
      </c>
    </row>
    <row r="147" spans="1:21" x14ac:dyDescent="0.25">
      <c r="A147" s="366" t="s">
        <v>205</v>
      </c>
      <c r="B147" s="371" t="s">
        <v>1669</v>
      </c>
      <c r="C147" s="371" t="s">
        <v>1670</v>
      </c>
      <c r="D147" s="371" t="s">
        <v>1671</v>
      </c>
      <c r="E147" s="371" t="s">
        <v>1672</v>
      </c>
      <c r="L147" s="369" t="s">
        <v>1673</v>
      </c>
      <c r="M147" s="369" t="s">
        <v>1674</v>
      </c>
      <c r="N147" s="369" t="s">
        <v>1675</v>
      </c>
      <c r="O147" s="369" t="s">
        <v>1674</v>
      </c>
      <c r="P147" s="369" t="s">
        <v>1676</v>
      </c>
      <c r="Q147" s="369" t="s">
        <v>1677</v>
      </c>
      <c r="R147" s="369"/>
      <c r="S147" s="369"/>
      <c r="T147" s="369" t="s">
        <v>1673</v>
      </c>
      <c r="U147" s="369" t="s">
        <v>287</v>
      </c>
    </row>
    <row r="148" spans="1:21" x14ac:dyDescent="0.25">
      <c r="A148" s="366" t="s">
        <v>206</v>
      </c>
      <c r="B148" s="371" t="s">
        <v>1678</v>
      </c>
      <c r="C148" s="371" t="s">
        <v>1679</v>
      </c>
      <c r="D148" s="371" t="s">
        <v>1680</v>
      </c>
      <c r="E148" s="371" t="s">
        <v>1681</v>
      </c>
      <c r="L148" s="369" t="s">
        <v>1682</v>
      </c>
      <c r="M148" s="369" t="s">
        <v>1683</v>
      </c>
      <c r="N148" s="369" t="s">
        <v>1684</v>
      </c>
      <c r="O148" s="369" t="s">
        <v>1683</v>
      </c>
      <c r="P148" s="369" t="s">
        <v>1685</v>
      </c>
      <c r="Q148" s="369" t="s">
        <v>1686</v>
      </c>
      <c r="R148" s="369"/>
      <c r="S148" s="369"/>
      <c r="T148" s="369" t="s">
        <v>1682</v>
      </c>
      <c r="U148" s="369" t="s">
        <v>287</v>
      </c>
    </row>
    <row r="149" spans="1:21" x14ac:dyDescent="0.25">
      <c r="A149" s="366" t="s">
        <v>222</v>
      </c>
      <c r="B149" s="371" t="s">
        <v>1687</v>
      </c>
      <c r="C149" s="371" t="s">
        <v>1688</v>
      </c>
      <c r="D149" s="371" t="s">
        <v>1689</v>
      </c>
      <c r="E149" s="371" t="s">
        <v>1690</v>
      </c>
      <c r="L149" s="369" t="s">
        <v>1691</v>
      </c>
      <c r="M149" s="369" t="s">
        <v>1692</v>
      </c>
      <c r="N149" s="369" t="s">
        <v>1693</v>
      </c>
      <c r="O149" s="369" t="s">
        <v>1694</v>
      </c>
      <c r="P149" s="369" t="s">
        <v>1695</v>
      </c>
      <c r="Q149" s="369" t="s">
        <v>1696</v>
      </c>
      <c r="R149" s="369"/>
      <c r="S149" s="369"/>
      <c r="T149" s="369" t="s">
        <v>1691</v>
      </c>
      <c r="U149" s="369" t="s">
        <v>287</v>
      </c>
    </row>
    <row r="150" spans="1:21" x14ac:dyDescent="0.25">
      <c r="A150" s="366" t="s">
        <v>207</v>
      </c>
      <c r="B150" s="371" t="s">
        <v>1697</v>
      </c>
      <c r="C150" s="371" t="s">
        <v>1698</v>
      </c>
      <c r="D150" s="371" t="s">
        <v>1699</v>
      </c>
      <c r="E150" s="371" t="s">
        <v>1700</v>
      </c>
      <c r="L150" s="369" t="s">
        <v>1701</v>
      </c>
      <c r="M150" s="369" t="s">
        <v>1702</v>
      </c>
      <c r="N150" s="369" t="s">
        <v>1702</v>
      </c>
      <c r="O150" s="369" t="s">
        <v>1702</v>
      </c>
      <c r="P150" s="369" t="s">
        <v>1703</v>
      </c>
      <c r="Q150" s="369" t="s">
        <v>1704</v>
      </c>
      <c r="R150" s="369"/>
      <c r="S150" s="369"/>
      <c r="T150" s="369" t="s">
        <v>1701</v>
      </c>
      <c r="U150" s="369" t="s">
        <v>287</v>
      </c>
    </row>
    <row r="151" spans="1:21" ht="409.6" x14ac:dyDescent="0.25">
      <c r="A151" s="376" t="s">
        <v>208</v>
      </c>
      <c r="B151" s="376" t="s">
        <v>1705</v>
      </c>
      <c r="C151" s="376" t="s">
        <v>1706</v>
      </c>
      <c r="D151" s="378" t="s">
        <v>1707</v>
      </c>
      <c r="E151" s="376" t="s">
        <v>1708</v>
      </c>
      <c r="L151" s="369" t="s">
        <v>1709</v>
      </c>
      <c r="M151" s="369" t="s">
        <v>1710</v>
      </c>
      <c r="N151" s="369" t="s">
        <v>1711</v>
      </c>
      <c r="O151" s="369" t="s">
        <v>1710</v>
      </c>
      <c r="P151" s="369" t="s">
        <v>1712</v>
      </c>
      <c r="Q151" s="369" t="s">
        <v>1713</v>
      </c>
      <c r="R151" s="369"/>
      <c r="S151" s="369"/>
      <c r="T151" s="369" t="s">
        <v>1709</v>
      </c>
      <c r="U151" s="370" t="s">
        <v>291</v>
      </c>
    </row>
    <row r="152" spans="1:21" x14ac:dyDescent="0.25">
      <c r="A152" s="366" t="s">
        <v>142</v>
      </c>
      <c r="B152" s="371" t="s">
        <v>1714</v>
      </c>
      <c r="C152" s="371" t="s">
        <v>1715</v>
      </c>
      <c r="D152" s="371" t="s">
        <v>1716</v>
      </c>
      <c r="E152" s="371" t="s">
        <v>1717</v>
      </c>
      <c r="L152" s="369" t="s">
        <v>1718</v>
      </c>
      <c r="M152" s="369" t="s">
        <v>1719</v>
      </c>
      <c r="N152" s="369" t="s">
        <v>1719</v>
      </c>
      <c r="O152" s="369" t="s">
        <v>1719</v>
      </c>
      <c r="P152" s="369" t="s">
        <v>1720</v>
      </c>
      <c r="Q152" s="369" t="s">
        <v>1721</v>
      </c>
      <c r="R152" s="369"/>
      <c r="S152" s="369"/>
      <c r="T152" s="369" t="s">
        <v>1718</v>
      </c>
      <c r="U152" s="369" t="s">
        <v>287</v>
      </c>
    </row>
    <row r="153" spans="1:21" x14ac:dyDescent="0.25">
      <c r="A153" s="366" t="s">
        <v>21</v>
      </c>
      <c r="B153" s="371" t="s">
        <v>1722</v>
      </c>
      <c r="C153" s="371" t="s">
        <v>1138</v>
      </c>
      <c r="D153" s="371" t="s">
        <v>1139</v>
      </c>
      <c r="E153" s="371" t="s">
        <v>1140</v>
      </c>
      <c r="L153" s="369" t="s">
        <v>1723</v>
      </c>
      <c r="M153" s="369" t="s">
        <v>1724</v>
      </c>
      <c r="N153" s="369" t="s">
        <v>1724</v>
      </c>
      <c r="O153" s="369" t="s">
        <v>1725</v>
      </c>
      <c r="P153" s="369" t="s">
        <v>1726</v>
      </c>
      <c r="Q153" s="369" t="s">
        <v>1727</v>
      </c>
      <c r="R153" s="369"/>
      <c r="S153" s="369"/>
      <c r="T153" s="369" t="s">
        <v>1723</v>
      </c>
      <c r="U153" s="369" t="s">
        <v>289</v>
      </c>
    </row>
    <row r="154" spans="1:21" ht="26.4" x14ac:dyDescent="0.25">
      <c r="A154" s="366" t="s">
        <v>28</v>
      </c>
      <c r="B154" s="376" t="s">
        <v>1147</v>
      </c>
      <c r="C154" s="371" t="s">
        <v>1148</v>
      </c>
      <c r="D154" s="371" t="s">
        <v>1149</v>
      </c>
      <c r="E154" s="371" t="s">
        <v>1150</v>
      </c>
      <c r="L154" s="369" t="s">
        <v>1728</v>
      </c>
      <c r="M154" s="369" t="s">
        <v>1729</v>
      </c>
      <c r="N154" s="369" t="s">
        <v>1730</v>
      </c>
      <c r="O154" s="369" t="s">
        <v>1731</v>
      </c>
      <c r="P154" s="369" t="s">
        <v>1732</v>
      </c>
      <c r="Q154" s="369" t="s">
        <v>1733</v>
      </c>
      <c r="R154" s="369"/>
      <c r="S154" s="369"/>
      <c r="T154" s="369" t="s">
        <v>1728</v>
      </c>
      <c r="U154" s="369" t="s">
        <v>287</v>
      </c>
    </row>
    <row r="155" spans="1:21" x14ac:dyDescent="0.25">
      <c r="A155" s="366" t="s">
        <v>1734</v>
      </c>
      <c r="B155" s="371" t="s">
        <v>1735</v>
      </c>
      <c r="C155" s="371" t="s">
        <v>1736</v>
      </c>
      <c r="D155" s="371" t="s">
        <v>1737</v>
      </c>
      <c r="E155" s="371" t="s">
        <v>1738</v>
      </c>
      <c r="L155" s="369" t="s">
        <v>1739</v>
      </c>
      <c r="M155" s="369" t="s">
        <v>1740</v>
      </c>
      <c r="N155" s="369" t="s">
        <v>1740</v>
      </c>
      <c r="O155" s="369" t="s">
        <v>1740</v>
      </c>
      <c r="P155" s="369" t="s">
        <v>1741</v>
      </c>
      <c r="Q155" s="369" t="s">
        <v>1742</v>
      </c>
      <c r="R155" s="369"/>
      <c r="S155" s="369"/>
      <c r="T155" s="369" t="s">
        <v>1739</v>
      </c>
      <c r="U155" s="369" t="s">
        <v>289</v>
      </c>
    </row>
    <row r="156" spans="1:21" x14ac:dyDescent="0.25">
      <c r="A156" s="366" t="s">
        <v>1743</v>
      </c>
      <c r="B156" s="371" t="s">
        <v>1744</v>
      </c>
      <c r="C156" s="371" t="s">
        <v>1745</v>
      </c>
      <c r="D156" s="371" t="s">
        <v>1746</v>
      </c>
      <c r="E156" s="371" t="s">
        <v>1747</v>
      </c>
      <c r="L156" s="369" t="s">
        <v>1748</v>
      </c>
      <c r="M156" s="369" t="s">
        <v>1749</v>
      </c>
      <c r="N156" s="369" t="s">
        <v>1750</v>
      </c>
      <c r="O156" s="369" t="s">
        <v>1751</v>
      </c>
      <c r="P156" s="369" t="s">
        <v>1752</v>
      </c>
      <c r="Q156" s="369" t="s">
        <v>1753</v>
      </c>
      <c r="R156" s="369"/>
      <c r="S156" s="369"/>
      <c r="T156" s="369" t="s">
        <v>1748</v>
      </c>
      <c r="U156" s="369" t="s">
        <v>287</v>
      </c>
    </row>
    <row r="157" spans="1:21" ht="15.75" customHeight="1" x14ac:dyDescent="0.25">
      <c r="A157" s="376" t="s">
        <v>1754</v>
      </c>
      <c r="B157" s="376" t="s">
        <v>1755</v>
      </c>
      <c r="C157" s="376" t="s">
        <v>1756</v>
      </c>
      <c r="D157" s="376" t="s">
        <v>1757</v>
      </c>
      <c r="E157" s="376" t="s">
        <v>1758</v>
      </c>
      <c r="L157" s="369" t="s">
        <v>1759</v>
      </c>
      <c r="M157" s="369" t="s">
        <v>1760</v>
      </c>
      <c r="N157" s="369" t="s">
        <v>1760</v>
      </c>
      <c r="O157" s="369" t="s">
        <v>1760</v>
      </c>
      <c r="P157" s="369" t="s">
        <v>1761</v>
      </c>
      <c r="Q157" s="369" t="s">
        <v>1762</v>
      </c>
      <c r="R157" s="369"/>
      <c r="S157" s="369"/>
      <c r="T157" s="369" t="s">
        <v>1759</v>
      </c>
      <c r="U157" s="369" t="s">
        <v>289</v>
      </c>
    </row>
    <row r="158" spans="1:21" ht="15.75" customHeight="1" x14ac:dyDescent="0.25">
      <c r="A158" s="379" t="s">
        <v>275</v>
      </c>
      <c r="B158" s="379" t="s">
        <v>1763</v>
      </c>
      <c r="C158" s="379" t="s">
        <v>1764</v>
      </c>
      <c r="D158" s="379" t="s">
        <v>1765</v>
      </c>
      <c r="E158" s="366" t="s">
        <v>1766</v>
      </c>
      <c r="L158" s="369" t="s">
        <v>1767</v>
      </c>
      <c r="M158" s="369" t="s">
        <v>1768</v>
      </c>
      <c r="N158" s="369" t="s">
        <v>1769</v>
      </c>
      <c r="O158" s="369" t="s">
        <v>1768</v>
      </c>
      <c r="P158" s="369" t="s">
        <v>1770</v>
      </c>
      <c r="Q158" s="369" t="s">
        <v>1771</v>
      </c>
      <c r="R158" s="369"/>
      <c r="S158" s="369"/>
      <c r="T158" s="369" t="s">
        <v>1767</v>
      </c>
      <c r="U158" s="369" t="s">
        <v>287</v>
      </c>
    </row>
    <row r="159" spans="1:21" x14ac:dyDescent="0.25">
      <c r="A159" s="366" t="s">
        <v>278</v>
      </c>
      <c r="B159" s="366" t="s">
        <v>1772</v>
      </c>
      <c r="C159" s="366" t="s">
        <v>1773</v>
      </c>
      <c r="D159" s="366" t="s">
        <v>1774</v>
      </c>
      <c r="E159" s="366" t="s">
        <v>1775</v>
      </c>
      <c r="L159" s="369" t="s">
        <v>1776</v>
      </c>
      <c r="M159" s="369" t="s">
        <v>1777</v>
      </c>
      <c r="N159" s="369" t="s">
        <v>1778</v>
      </c>
      <c r="O159" s="369" t="s">
        <v>1779</v>
      </c>
      <c r="P159" s="369" t="s">
        <v>1780</v>
      </c>
      <c r="Q159" s="369" t="s">
        <v>1781</v>
      </c>
      <c r="R159" s="369"/>
      <c r="S159" s="369"/>
      <c r="T159" s="369" t="s">
        <v>1776</v>
      </c>
      <c r="U159" s="369" t="s">
        <v>289</v>
      </c>
    </row>
    <row r="160" spans="1:21" ht="13.5" customHeight="1" x14ac:dyDescent="0.25">
      <c r="A160" s="366" t="s">
        <v>281</v>
      </c>
      <c r="B160" s="376" t="s">
        <v>1782</v>
      </c>
      <c r="C160" s="366" t="s">
        <v>1783</v>
      </c>
      <c r="D160" s="366" t="s">
        <v>1784</v>
      </c>
      <c r="E160" s="366" t="s">
        <v>1785</v>
      </c>
      <c r="L160" s="369" t="s">
        <v>1786</v>
      </c>
      <c r="M160" s="369" t="s">
        <v>1787</v>
      </c>
      <c r="N160" s="369" t="s">
        <v>1787</v>
      </c>
      <c r="O160" s="369" t="s">
        <v>1788</v>
      </c>
      <c r="P160" s="369" t="s">
        <v>1789</v>
      </c>
      <c r="Q160" s="369" t="s">
        <v>1790</v>
      </c>
      <c r="R160" s="369"/>
      <c r="S160" s="369"/>
      <c r="T160" s="369" t="s">
        <v>1786</v>
      </c>
      <c r="U160" s="370" t="s">
        <v>289</v>
      </c>
    </row>
    <row r="161" spans="1:21" x14ac:dyDescent="0.25">
      <c r="A161" s="366" t="s">
        <v>284</v>
      </c>
      <c r="B161" s="366" t="s">
        <v>1791</v>
      </c>
      <c r="C161" s="366" t="s">
        <v>1792</v>
      </c>
      <c r="D161" s="366" t="s">
        <v>1793</v>
      </c>
      <c r="E161" s="366" t="s">
        <v>1794</v>
      </c>
      <c r="L161" s="369" t="s">
        <v>1795</v>
      </c>
      <c r="M161" s="369" t="s">
        <v>1796</v>
      </c>
      <c r="N161" s="369" t="s">
        <v>1797</v>
      </c>
      <c r="O161" s="369" t="s">
        <v>1798</v>
      </c>
      <c r="P161" s="369" t="s">
        <v>1799</v>
      </c>
      <c r="Q161" s="369" t="s">
        <v>1800</v>
      </c>
      <c r="R161" s="369"/>
      <c r="S161" s="369"/>
      <c r="T161" s="369" t="s">
        <v>1795</v>
      </c>
      <c r="U161" s="369" t="s">
        <v>287</v>
      </c>
    </row>
    <row r="162" spans="1:21" x14ac:dyDescent="0.25">
      <c r="A162" s="366" t="s">
        <v>276</v>
      </c>
      <c r="B162" s="366" t="s">
        <v>1801</v>
      </c>
      <c r="C162" s="366" t="s">
        <v>1802</v>
      </c>
      <c r="D162" s="366" t="s">
        <v>1803</v>
      </c>
      <c r="E162" s="366" t="s">
        <v>1804</v>
      </c>
      <c r="L162" s="369" t="s">
        <v>1805</v>
      </c>
      <c r="M162" s="369" t="s">
        <v>1806</v>
      </c>
      <c r="N162" s="369" t="s">
        <v>1807</v>
      </c>
      <c r="O162" s="369" t="s">
        <v>1806</v>
      </c>
      <c r="P162" s="369" t="s">
        <v>1808</v>
      </c>
      <c r="Q162" s="369" t="s">
        <v>1809</v>
      </c>
      <c r="R162" s="369"/>
      <c r="S162" s="369"/>
      <c r="T162" s="369" t="s">
        <v>1805</v>
      </c>
      <c r="U162" s="369" t="s">
        <v>287</v>
      </c>
    </row>
    <row r="163" spans="1:21" ht="14.25" customHeight="1" x14ac:dyDescent="0.25">
      <c r="A163" s="366" t="s">
        <v>279</v>
      </c>
      <c r="B163" s="366" t="s">
        <v>1810</v>
      </c>
      <c r="C163" s="366" t="s">
        <v>1811</v>
      </c>
      <c r="D163" s="366" t="s">
        <v>1812</v>
      </c>
      <c r="E163" s="366" t="s">
        <v>1813</v>
      </c>
      <c r="L163" s="369" t="s">
        <v>1814</v>
      </c>
      <c r="M163" s="369" t="s">
        <v>127</v>
      </c>
      <c r="N163" s="369" t="s">
        <v>127</v>
      </c>
      <c r="O163" s="369" t="s">
        <v>127</v>
      </c>
      <c r="P163" s="369" t="s">
        <v>1815</v>
      </c>
      <c r="Q163" s="369" t="s">
        <v>1816</v>
      </c>
      <c r="R163" s="369"/>
      <c r="S163" s="369"/>
      <c r="T163" s="369" t="s">
        <v>1814</v>
      </c>
      <c r="U163" s="370" t="s">
        <v>288</v>
      </c>
    </row>
    <row r="164" spans="1:21" x14ac:dyDescent="0.25">
      <c r="A164" s="366" t="s">
        <v>282</v>
      </c>
      <c r="B164" s="366" t="s">
        <v>1817</v>
      </c>
      <c r="C164" s="366" t="s">
        <v>1818</v>
      </c>
      <c r="D164" s="366" t="s">
        <v>1819</v>
      </c>
      <c r="E164" s="366" t="s">
        <v>1820</v>
      </c>
      <c r="L164" s="369" t="s">
        <v>1821</v>
      </c>
      <c r="M164" s="369" t="s">
        <v>1822</v>
      </c>
      <c r="N164" s="369" t="s">
        <v>1823</v>
      </c>
      <c r="O164" s="369" t="s">
        <v>1822</v>
      </c>
      <c r="P164" s="369" t="s">
        <v>1824</v>
      </c>
      <c r="Q164" s="369" t="s">
        <v>1825</v>
      </c>
      <c r="R164" s="369"/>
      <c r="S164" s="369"/>
      <c r="T164" s="369" t="s">
        <v>1821</v>
      </c>
      <c r="U164" s="369" t="s">
        <v>287</v>
      </c>
    </row>
    <row r="165" spans="1:21" ht="12.75" customHeight="1" x14ac:dyDescent="0.25">
      <c r="A165" s="366" t="s">
        <v>277</v>
      </c>
      <c r="B165" s="366" t="s">
        <v>1826</v>
      </c>
      <c r="C165" s="366" t="s">
        <v>1827</v>
      </c>
      <c r="D165" s="366" t="s">
        <v>1828</v>
      </c>
      <c r="E165" s="366" t="s">
        <v>1829</v>
      </c>
      <c r="L165" s="369" t="s">
        <v>1830</v>
      </c>
      <c r="M165" s="369" t="s">
        <v>1831</v>
      </c>
      <c r="N165" s="369" t="s">
        <v>1832</v>
      </c>
      <c r="O165" s="369" t="s">
        <v>1833</v>
      </c>
      <c r="P165" s="369" t="s">
        <v>1834</v>
      </c>
      <c r="Q165" s="369" t="s">
        <v>1835</v>
      </c>
      <c r="R165" s="369"/>
      <c r="S165" s="369"/>
      <c r="T165" s="369" t="s">
        <v>1830</v>
      </c>
      <c r="U165" s="369" t="s">
        <v>287</v>
      </c>
    </row>
    <row r="166" spans="1:21" ht="12.75" customHeight="1" x14ac:dyDescent="0.25">
      <c r="A166" s="366" t="s">
        <v>280</v>
      </c>
      <c r="B166" s="366" t="s">
        <v>1836</v>
      </c>
      <c r="C166" s="366" t="s">
        <v>1837</v>
      </c>
      <c r="D166" s="366" t="s">
        <v>1838</v>
      </c>
      <c r="E166" s="366" t="s">
        <v>1839</v>
      </c>
      <c r="L166" s="369" t="s">
        <v>1840</v>
      </c>
      <c r="M166" s="369" t="s">
        <v>1841</v>
      </c>
      <c r="N166" s="369" t="s">
        <v>1842</v>
      </c>
      <c r="O166" s="369" t="s">
        <v>1843</v>
      </c>
      <c r="P166" s="369" t="s">
        <v>1844</v>
      </c>
      <c r="Q166" s="369" t="s">
        <v>1845</v>
      </c>
      <c r="R166" s="369"/>
      <c r="S166" s="369"/>
      <c r="T166" s="369" t="s">
        <v>1840</v>
      </c>
      <c r="U166" s="369" t="s">
        <v>287</v>
      </c>
    </row>
    <row r="167" spans="1:21" x14ac:dyDescent="0.25">
      <c r="A167" s="366" t="s">
        <v>283</v>
      </c>
      <c r="B167" s="366" t="s">
        <v>1846</v>
      </c>
      <c r="C167" s="366" t="s">
        <v>1847</v>
      </c>
      <c r="D167" s="366" t="s">
        <v>1848</v>
      </c>
      <c r="E167" s="366" t="s">
        <v>1849</v>
      </c>
      <c r="L167" s="369" t="s">
        <v>1850</v>
      </c>
      <c r="M167" s="369" t="s">
        <v>1851</v>
      </c>
      <c r="N167" s="369" t="s">
        <v>1852</v>
      </c>
      <c r="O167" s="369" t="s">
        <v>1851</v>
      </c>
      <c r="P167" s="369" t="s">
        <v>1853</v>
      </c>
      <c r="Q167" s="369" t="s">
        <v>1854</v>
      </c>
      <c r="R167" s="369"/>
      <c r="S167" s="369"/>
      <c r="T167" s="369" t="s">
        <v>1850</v>
      </c>
      <c r="U167" s="369" t="s">
        <v>287</v>
      </c>
    </row>
    <row r="168" spans="1:21" x14ac:dyDescent="0.25">
      <c r="L168" s="369" t="s">
        <v>1855</v>
      </c>
      <c r="M168" s="369" t="s">
        <v>1856</v>
      </c>
      <c r="N168" s="369" t="s">
        <v>1856</v>
      </c>
      <c r="O168" s="369" t="s">
        <v>1856</v>
      </c>
      <c r="P168" s="369" t="s">
        <v>1857</v>
      </c>
      <c r="Q168" s="369" t="s">
        <v>1858</v>
      </c>
      <c r="R168" s="369"/>
      <c r="S168" s="369"/>
      <c r="T168" s="369" t="s">
        <v>1855</v>
      </c>
      <c r="U168" s="369" t="s">
        <v>287</v>
      </c>
    </row>
    <row r="169" spans="1:21" x14ac:dyDescent="0.25">
      <c r="L169" s="369" t="s">
        <v>1859</v>
      </c>
      <c r="M169" s="369" t="s">
        <v>1860</v>
      </c>
      <c r="N169" s="369" t="s">
        <v>1861</v>
      </c>
      <c r="O169" s="369" t="s">
        <v>1862</v>
      </c>
      <c r="P169" s="369" t="s">
        <v>1863</v>
      </c>
      <c r="Q169" s="369" t="s">
        <v>1864</v>
      </c>
      <c r="R169" s="369"/>
      <c r="S169" s="369"/>
      <c r="T169" s="369" t="s">
        <v>1859</v>
      </c>
      <c r="U169" s="369" t="s">
        <v>287</v>
      </c>
    </row>
    <row r="170" spans="1:21" x14ac:dyDescent="0.25">
      <c r="L170" s="369" t="s">
        <v>1865</v>
      </c>
      <c r="M170" s="369" t="s">
        <v>1866</v>
      </c>
      <c r="N170" s="369" t="s">
        <v>1866</v>
      </c>
      <c r="O170" s="369" t="s">
        <v>1867</v>
      </c>
      <c r="P170" s="369" t="s">
        <v>1868</v>
      </c>
      <c r="Q170" s="369" t="s">
        <v>1869</v>
      </c>
      <c r="R170" s="369"/>
      <c r="S170" s="369"/>
      <c r="T170" s="369" t="s">
        <v>1865</v>
      </c>
      <c r="U170" s="370" t="s">
        <v>291</v>
      </c>
    </row>
    <row r="171" spans="1:21" x14ac:dyDescent="0.25">
      <c r="L171" s="369" t="s">
        <v>1870</v>
      </c>
      <c r="M171" s="369" t="s">
        <v>1871</v>
      </c>
      <c r="N171" s="369" t="s">
        <v>1871</v>
      </c>
      <c r="O171" s="369" t="s">
        <v>1872</v>
      </c>
      <c r="P171" s="369" t="s">
        <v>1873</v>
      </c>
      <c r="Q171" s="369" t="s">
        <v>1874</v>
      </c>
      <c r="R171" s="369"/>
      <c r="S171" s="369"/>
      <c r="T171" s="369" t="s">
        <v>1870</v>
      </c>
      <c r="U171" s="369" t="s">
        <v>287</v>
      </c>
    </row>
    <row r="172" spans="1:21" x14ac:dyDescent="0.25">
      <c r="L172" s="369" t="s">
        <v>1875</v>
      </c>
      <c r="M172" s="369" t="s">
        <v>1876</v>
      </c>
      <c r="N172" s="369" t="s">
        <v>1876</v>
      </c>
      <c r="O172" s="369" t="s">
        <v>1877</v>
      </c>
      <c r="P172" s="369" t="s">
        <v>1878</v>
      </c>
      <c r="Q172" s="369" t="s">
        <v>1879</v>
      </c>
      <c r="R172" s="369"/>
      <c r="S172" s="369"/>
      <c r="T172" s="369" t="s">
        <v>1875</v>
      </c>
      <c r="U172" s="370" t="s">
        <v>288</v>
      </c>
    </row>
    <row r="173" spans="1:21" x14ac:dyDescent="0.25">
      <c r="L173" s="369" t="s">
        <v>1880</v>
      </c>
      <c r="M173" s="369" t="s">
        <v>1881</v>
      </c>
      <c r="N173" s="369" t="s">
        <v>1881</v>
      </c>
      <c r="O173" s="369" t="s">
        <v>1881</v>
      </c>
      <c r="P173" s="369" t="s">
        <v>1882</v>
      </c>
      <c r="Q173" s="369" t="s">
        <v>1883</v>
      </c>
      <c r="R173" s="369"/>
      <c r="S173" s="369"/>
      <c r="T173" s="369" t="s">
        <v>1880</v>
      </c>
      <c r="U173" s="369" t="s">
        <v>287</v>
      </c>
    </row>
    <row r="174" spans="1:21" x14ac:dyDescent="0.25">
      <c r="L174" s="369" t="s">
        <v>1884</v>
      </c>
      <c r="M174" s="369" t="s">
        <v>1885</v>
      </c>
      <c r="N174" s="369" t="s">
        <v>1886</v>
      </c>
      <c r="O174" s="369" t="s">
        <v>1887</v>
      </c>
      <c r="P174" s="369" t="s">
        <v>1888</v>
      </c>
      <c r="Q174" s="369" t="s">
        <v>1889</v>
      </c>
      <c r="R174" s="369"/>
      <c r="S174" s="369"/>
      <c r="T174" s="369" t="s">
        <v>1884</v>
      </c>
      <c r="U174" s="370" t="s">
        <v>288</v>
      </c>
    </row>
    <row r="175" spans="1:21" x14ac:dyDescent="0.25">
      <c r="L175" s="369" t="s">
        <v>1890</v>
      </c>
      <c r="M175" s="369" t="s">
        <v>1891</v>
      </c>
      <c r="N175" s="369" t="s">
        <v>1891</v>
      </c>
      <c r="O175" s="369" t="s">
        <v>1892</v>
      </c>
      <c r="P175" s="369" t="s">
        <v>1893</v>
      </c>
      <c r="Q175" s="369" t="s">
        <v>1894</v>
      </c>
      <c r="R175" s="369"/>
      <c r="S175" s="369"/>
      <c r="T175" s="369" t="s">
        <v>1890</v>
      </c>
      <c r="U175" s="369" t="s">
        <v>287</v>
      </c>
    </row>
    <row r="176" spans="1:21" x14ac:dyDescent="0.25">
      <c r="L176" s="369" t="s">
        <v>1895</v>
      </c>
      <c r="M176" s="369" t="s">
        <v>1896</v>
      </c>
      <c r="N176" s="369" t="s">
        <v>1897</v>
      </c>
      <c r="O176" s="369" t="s">
        <v>1896</v>
      </c>
      <c r="P176" s="369" t="s">
        <v>1898</v>
      </c>
      <c r="Q176" s="369" t="s">
        <v>1899</v>
      </c>
      <c r="R176" s="369"/>
      <c r="S176" s="369"/>
      <c r="T176" s="369" t="s">
        <v>1895</v>
      </c>
      <c r="U176" s="369" t="s">
        <v>287</v>
      </c>
    </row>
    <row r="177" spans="12:21" x14ac:dyDescent="0.25">
      <c r="L177" s="369" t="s">
        <v>1900</v>
      </c>
      <c r="M177" s="369" t="s">
        <v>1901</v>
      </c>
      <c r="N177" s="369" t="s">
        <v>1902</v>
      </c>
      <c r="O177" s="369" t="s">
        <v>1903</v>
      </c>
      <c r="P177" s="369" t="s">
        <v>1904</v>
      </c>
      <c r="Q177" s="369" t="s">
        <v>1905</v>
      </c>
      <c r="R177" s="369"/>
      <c r="S177" s="369"/>
      <c r="T177" s="369" t="s">
        <v>1900</v>
      </c>
      <c r="U177" s="369" t="s">
        <v>287</v>
      </c>
    </row>
    <row r="178" spans="12:21" x14ac:dyDescent="0.25">
      <c r="L178" s="369" t="s">
        <v>1906</v>
      </c>
      <c r="M178" s="369" t="s">
        <v>1907</v>
      </c>
      <c r="N178" s="369" t="s">
        <v>1908</v>
      </c>
      <c r="O178" s="369" t="s">
        <v>1909</v>
      </c>
      <c r="P178" s="369" t="s">
        <v>1910</v>
      </c>
      <c r="Q178" s="369" t="s">
        <v>1911</v>
      </c>
      <c r="R178" s="369"/>
      <c r="S178" s="369"/>
      <c r="T178" s="369" t="s">
        <v>1906</v>
      </c>
      <c r="U178" s="369" t="s">
        <v>287</v>
      </c>
    </row>
    <row r="179" spans="12:21" x14ac:dyDescent="0.25">
      <c r="L179" s="369" t="s">
        <v>1912</v>
      </c>
      <c r="M179" s="369" t="s">
        <v>1913</v>
      </c>
      <c r="N179" s="369" t="s">
        <v>1914</v>
      </c>
      <c r="O179" s="369" t="s">
        <v>1913</v>
      </c>
      <c r="P179" s="369" t="s">
        <v>1915</v>
      </c>
      <c r="Q179" s="369" t="s">
        <v>1916</v>
      </c>
      <c r="R179" s="369"/>
      <c r="S179" s="369"/>
      <c r="T179" s="369" t="s">
        <v>1912</v>
      </c>
      <c r="U179" s="369" t="s">
        <v>288</v>
      </c>
    </row>
    <row r="180" spans="12:21" x14ac:dyDescent="0.25">
      <c r="L180" s="369" t="s">
        <v>1917</v>
      </c>
      <c r="M180" s="369" t="s">
        <v>1918</v>
      </c>
      <c r="N180" s="369" t="s">
        <v>1919</v>
      </c>
      <c r="O180" s="369" t="s">
        <v>1920</v>
      </c>
      <c r="P180" s="369" t="s">
        <v>1921</v>
      </c>
      <c r="Q180" s="369" t="s">
        <v>1922</v>
      </c>
      <c r="R180" s="369"/>
      <c r="S180" s="369"/>
      <c r="T180" s="369" t="s">
        <v>1917</v>
      </c>
      <c r="U180" s="369" t="s">
        <v>287</v>
      </c>
    </row>
    <row r="181" spans="12:21" x14ac:dyDescent="0.25">
      <c r="L181" s="369" t="s">
        <v>1923</v>
      </c>
      <c r="M181" s="369" t="s">
        <v>1924</v>
      </c>
      <c r="N181" s="369" t="s">
        <v>1924</v>
      </c>
      <c r="O181" s="369" t="s">
        <v>1924</v>
      </c>
      <c r="P181" s="369" t="s">
        <v>1925</v>
      </c>
      <c r="Q181" s="369" t="s">
        <v>1926</v>
      </c>
      <c r="R181" s="369"/>
      <c r="S181" s="369"/>
      <c r="T181" s="369" t="s">
        <v>1923</v>
      </c>
      <c r="U181" s="369" t="s">
        <v>289</v>
      </c>
    </row>
    <row r="182" spans="12:21" x14ac:dyDescent="0.25">
      <c r="L182" s="369" t="s">
        <v>1927</v>
      </c>
      <c r="M182" s="369" t="s">
        <v>1928</v>
      </c>
      <c r="N182" s="369" t="s">
        <v>1928</v>
      </c>
      <c r="O182" s="369" t="s">
        <v>1928</v>
      </c>
      <c r="P182" s="369" t="s">
        <v>1929</v>
      </c>
      <c r="Q182" s="369" t="s">
        <v>1930</v>
      </c>
      <c r="R182" s="369"/>
      <c r="S182" s="369"/>
      <c r="T182" s="369" t="s">
        <v>1927</v>
      </c>
      <c r="U182" s="369" t="s">
        <v>288</v>
      </c>
    </row>
    <row r="183" spans="12:21" x14ac:dyDescent="0.25">
      <c r="L183" s="370" t="s">
        <v>1931</v>
      </c>
      <c r="M183" s="369" t="s">
        <v>1932</v>
      </c>
      <c r="N183" s="369" t="s">
        <v>1933</v>
      </c>
      <c r="O183" s="369" t="s">
        <v>1934</v>
      </c>
      <c r="P183" s="369" t="s">
        <v>1935</v>
      </c>
      <c r="Q183" s="369" t="s">
        <v>1936</v>
      </c>
      <c r="R183" s="369"/>
      <c r="S183" s="369"/>
      <c r="T183" s="370" t="s">
        <v>1931</v>
      </c>
      <c r="U183" s="370" t="s">
        <v>291</v>
      </c>
    </row>
    <row r="184" spans="12:21" x14ac:dyDescent="0.25">
      <c r="L184" s="369" t="s">
        <v>1937</v>
      </c>
      <c r="M184" s="369" t="s">
        <v>1938</v>
      </c>
      <c r="N184" s="369" t="s">
        <v>1939</v>
      </c>
      <c r="O184" s="369" t="s">
        <v>1940</v>
      </c>
      <c r="P184" s="369" t="s">
        <v>1941</v>
      </c>
      <c r="Q184" s="369" t="s">
        <v>1942</v>
      </c>
      <c r="R184" s="369"/>
      <c r="S184" s="369"/>
      <c r="T184" s="369" t="s">
        <v>1937</v>
      </c>
      <c r="U184" s="370" t="s">
        <v>289</v>
      </c>
    </row>
    <row r="185" spans="12:21" x14ac:dyDescent="0.25">
      <c r="L185" s="369" t="s">
        <v>1943</v>
      </c>
      <c r="M185" s="369" t="s">
        <v>1944</v>
      </c>
      <c r="N185" s="369" t="s">
        <v>1944</v>
      </c>
      <c r="O185" s="369" t="s">
        <v>1944</v>
      </c>
      <c r="P185" s="369" t="s">
        <v>1945</v>
      </c>
      <c r="Q185" s="369" t="s">
        <v>1946</v>
      </c>
      <c r="R185" s="369"/>
      <c r="S185" s="369"/>
      <c r="T185" s="369" t="s">
        <v>1943</v>
      </c>
      <c r="U185" s="370" t="s">
        <v>291</v>
      </c>
    </row>
    <row r="186" spans="12:21" x14ac:dyDescent="0.25">
      <c r="L186" s="369" t="s">
        <v>1947</v>
      </c>
      <c r="M186" s="369" t="s">
        <v>1948</v>
      </c>
      <c r="N186" s="369" t="s">
        <v>1948</v>
      </c>
      <c r="O186" s="369" t="s">
        <v>1949</v>
      </c>
      <c r="P186" s="369" t="s">
        <v>1950</v>
      </c>
      <c r="Q186" s="369" t="s">
        <v>1951</v>
      </c>
      <c r="R186" s="369"/>
      <c r="S186" s="369"/>
      <c r="T186" s="369" t="s">
        <v>1947</v>
      </c>
      <c r="U186" s="370" t="s">
        <v>289</v>
      </c>
    </row>
    <row r="187" spans="12:21" x14ac:dyDescent="0.25">
      <c r="L187" s="369" t="s">
        <v>1952</v>
      </c>
      <c r="M187" s="369" t="s">
        <v>1953</v>
      </c>
      <c r="N187" s="369" t="s">
        <v>1954</v>
      </c>
      <c r="O187" s="369" t="s">
        <v>1955</v>
      </c>
      <c r="P187" s="369" t="s">
        <v>1956</v>
      </c>
      <c r="Q187" s="369" t="s">
        <v>1957</v>
      </c>
      <c r="R187" s="369"/>
      <c r="S187" s="369"/>
      <c r="T187" s="369" t="s">
        <v>1952</v>
      </c>
      <c r="U187" s="370" t="s">
        <v>289</v>
      </c>
    </row>
    <row r="188" spans="12:21" x14ac:dyDescent="0.25">
      <c r="L188" s="369" t="s">
        <v>1958</v>
      </c>
      <c r="M188" s="369" t="s">
        <v>1959</v>
      </c>
      <c r="N188" s="369" t="s">
        <v>1960</v>
      </c>
      <c r="O188" s="369" t="s">
        <v>1961</v>
      </c>
      <c r="P188" s="369" t="s">
        <v>1962</v>
      </c>
      <c r="Q188" s="369" t="s">
        <v>1963</v>
      </c>
      <c r="R188" s="369"/>
      <c r="S188" s="369"/>
      <c r="T188" s="369" t="s">
        <v>1958</v>
      </c>
      <c r="U188" s="370" t="s">
        <v>290</v>
      </c>
    </row>
    <row r="189" spans="12:21" x14ac:dyDescent="0.25">
      <c r="L189" s="369" t="s">
        <v>1964</v>
      </c>
      <c r="M189" s="369" t="s">
        <v>1965</v>
      </c>
      <c r="N189" s="369" t="s">
        <v>1965</v>
      </c>
      <c r="O189" s="369" t="s">
        <v>1965</v>
      </c>
      <c r="P189" s="369" t="s">
        <v>1966</v>
      </c>
      <c r="Q189" s="369" t="s">
        <v>1967</v>
      </c>
      <c r="R189" s="369"/>
      <c r="S189" s="369"/>
      <c r="T189" s="369" t="s">
        <v>1964</v>
      </c>
      <c r="U189" s="369" t="s">
        <v>287</v>
      </c>
    </row>
    <row r="190" spans="12:21" x14ac:dyDescent="0.25">
      <c r="L190" s="369" t="s">
        <v>1968</v>
      </c>
      <c r="M190" s="369" t="s">
        <v>1969</v>
      </c>
      <c r="N190" s="369" t="s">
        <v>1970</v>
      </c>
      <c r="O190" s="369" t="s">
        <v>1971</v>
      </c>
      <c r="P190" s="369" t="s">
        <v>1972</v>
      </c>
      <c r="Q190" s="369" t="s">
        <v>1973</v>
      </c>
      <c r="R190" s="369"/>
      <c r="S190" s="369"/>
      <c r="T190" s="369" t="s">
        <v>1968</v>
      </c>
      <c r="U190" s="370" t="s">
        <v>291</v>
      </c>
    </row>
    <row r="191" spans="12:21" x14ac:dyDescent="0.25">
      <c r="L191" s="369" t="s">
        <v>1974</v>
      </c>
      <c r="M191" s="369" t="s">
        <v>1975</v>
      </c>
      <c r="N191" s="369" t="s">
        <v>1976</v>
      </c>
      <c r="O191" s="369" t="s">
        <v>1977</v>
      </c>
      <c r="P191" s="369" t="s">
        <v>1978</v>
      </c>
      <c r="Q191" s="369" t="s">
        <v>1979</v>
      </c>
      <c r="R191" s="369"/>
      <c r="S191" s="369"/>
      <c r="T191" s="369" t="s">
        <v>1974</v>
      </c>
      <c r="U191" s="370" t="s">
        <v>291</v>
      </c>
    </row>
    <row r="192" spans="12:21" x14ac:dyDescent="0.25">
      <c r="L192" s="369" t="s">
        <v>1980</v>
      </c>
      <c r="M192" s="369" t="s">
        <v>1981</v>
      </c>
      <c r="N192" s="369" t="s">
        <v>1982</v>
      </c>
      <c r="O192" s="369" t="s">
        <v>1981</v>
      </c>
      <c r="P192" s="369" t="s">
        <v>1983</v>
      </c>
      <c r="Q192" s="369" t="s">
        <v>1984</v>
      </c>
      <c r="R192" s="369"/>
      <c r="S192" s="369"/>
      <c r="T192" s="369" t="s">
        <v>1980</v>
      </c>
      <c r="U192" s="370" t="s">
        <v>289</v>
      </c>
    </row>
    <row r="193" spans="12:21" x14ac:dyDescent="0.25">
      <c r="L193" s="369" t="s">
        <v>1985</v>
      </c>
      <c r="M193" s="369" t="s">
        <v>1986</v>
      </c>
      <c r="N193" s="369" t="s">
        <v>1987</v>
      </c>
      <c r="O193" s="369" t="s">
        <v>1988</v>
      </c>
      <c r="P193" s="369" t="s">
        <v>1989</v>
      </c>
      <c r="Q193" s="369" t="s">
        <v>1990</v>
      </c>
      <c r="R193" s="369"/>
      <c r="S193" s="369"/>
      <c r="T193" s="369" t="s">
        <v>1985</v>
      </c>
      <c r="U193" s="370" t="s">
        <v>287</v>
      </c>
    </row>
    <row r="194" spans="12:21" x14ac:dyDescent="0.25">
      <c r="L194" s="369" t="s">
        <v>1991</v>
      </c>
      <c r="M194" s="369" t="s">
        <v>1992</v>
      </c>
      <c r="N194" s="369" t="s">
        <v>1993</v>
      </c>
      <c r="O194" s="369" t="s">
        <v>1994</v>
      </c>
      <c r="P194" s="369" t="s">
        <v>1995</v>
      </c>
      <c r="Q194" s="369" t="s">
        <v>1996</v>
      </c>
      <c r="R194" s="369"/>
      <c r="S194" s="369"/>
      <c r="T194" s="369" t="s">
        <v>1991</v>
      </c>
      <c r="U194" s="370" t="s">
        <v>287</v>
      </c>
    </row>
    <row r="195" spans="12:21" x14ac:dyDescent="0.25">
      <c r="L195" s="369" t="s">
        <v>1997</v>
      </c>
      <c r="M195" s="369" t="s">
        <v>1998</v>
      </c>
      <c r="N195" s="369" t="s">
        <v>1999</v>
      </c>
      <c r="O195" s="369" t="s">
        <v>2000</v>
      </c>
      <c r="P195" s="369" t="s">
        <v>2001</v>
      </c>
      <c r="Q195" s="369" t="s">
        <v>2002</v>
      </c>
      <c r="R195" s="369"/>
      <c r="S195" s="369"/>
      <c r="T195" s="369" t="s">
        <v>1997</v>
      </c>
      <c r="U195" s="370" t="s">
        <v>287</v>
      </c>
    </row>
    <row r="196" spans="12:21" x14ac:dyDescent="0.25">
      <c r="L196" s="369" t="s">
        <v>2003</v>
      </c>
      <c r="M196" s="369" t="s">
        <v>2004</v>
      </c>
      <c r="N196" s="369" t="s">
        <v>2005</v>
      </c>
      <c r="O196" s="369" t="s">
        <v>2006</v>
      </c>
      <c r="P196" s="369" t="s">
        <v>2007</v>
      </c>
      <c r="Q196" s="369" t="s">
        <v>2008</v>
      </c>
      <c r="R196" s="369"/>
      <c r="S196" s="369"/>
      <c r="T196" s="369" t="s">
        <v>2003</v>
      </c>
      <c r="U196" s="370" t="s">
        <v>287</v>
      </c>
    </row>
    <row r="197" spans="12:21" x14ac:dyDescent="0.25">
      <c r="L197" s="369" t="s">
        <v>2009</v>
      </c>
      <c r="M197" s="369" t="s">
        <v>2010</v>
      </c>
      <c r="N197" s="369" t="s">
        <v>2011</v>
      </c>
      <c r="O197" s="369" t="s">
        <v>2012</v>
      </c>
      <c r="P197" s="369" t="s">
        <v>2013</v>
      </c>
      <c r="Q197" s="369" t="s">
        <v>2014</v>
      </c>
      <c r="R197" s="369"/>
      <c r="S197" s="369"/>
      <c r="T197" s="369" t="s">
        <v>2009</v>
      </c>
      <c r="U197" s="369" t="s">
        <v>287</v>
      </c>
    </row>
    <row r="198" spans="12:21" x14ac:dyDescent="0.25">
      <c r="L198" s="369" t="s">
        <v>2015</v>
      </c>
      <c r="M198" s="369" t="s">
        <v>2016</v>
      </c>
      <c r="N198" s="369" t="s">
        <v>2016</v>
      </c>
      <c r="O198" s="369" t="s">
        <v>2017</v>
      </c>
      <c r="P198" s="369" t="s">
        <v>2018</v>
      </c>
      <c r="Q198" s="369" t="s">
        <v>2019</v>
      </c>
      <c r="R198" s="369"/>
      <c r="S198" s="369"/>
      <c r="T198" s="369" t="s">
        <v>2015</v>
      </c>
      <c r="U198" s="369" t="s">
        <v>287</v>
      </c>
    </row>
    <row r="199" spans="12:21" x14ac:dyDescent="0.25">
      <c r="L199" s="369" t="s">
        <v>2020</v>
      </c>
      <c r="M199" s="369" t="s">
        <v>2021</v>
      </c>
      <c r="N199" s="369" t="s">
        <v>2021</v>
      </c>
      <c r="O199" s="369" t="s">
        <v>2021</v>
      </c>
      <c r="P199" s="369" t="s">
        <v>2022</v>
      </c>
      <c r="Q199" s="369" t="s">
        <v>2023</v>
      </c>
      <c r="R199" s="369"/>
      <c r="S199" s="369"/>
      <c r="T199" s="369" t="s">
        <v>2020</v>
      </c>
      <c r="U199" s="369" t="s">
        <v>288</v>
      </c>
    </row>
    <row r="200" spans="12:21" x14ac:dyDescent="0.25">
      <c r="L200" s="369" t="s">
        <v>2024</v>
      </c>
      <c r="M200" s="369" t="s">
        <v>2025</v>
      </c>
      <c r="N200" s="369" t="s">
        <v>2026</v>
      </c>
      <c r="O200" s="369" t="s">
        <v>2025</v>
      </c>
      <c r="P200" s="369" t="s">
        <v>2027</v>
      </c>
      <c r="Q200" s="369" t="s">
        <v>2028</v>
      </c>
      <c r="R200" s="369"/>
      <c r="S200" s="369"/>
      <c r="T200" s="369" t="s">
        <v>2024</v>
      </c>
      <c r="U200" s="369" t="s">
        <v>287</v>
      </c>
    </row>
    <row r="201" spans="12:21" x14ac:dyDescent="0.25">
      <c r="L201" s="369" t="s">
        <v>2029</v>
      </c>
      <c r="M201" s="369" t="s">
        <v>2030</v>
      </c>
      <c r="N201" s="369" t="s">
        <v>2031</v>
      </c>
      <c r="O201" s="369" t="s">
        <v>2030</v>
      </c>
      <c r="P201" s="369" t="s">
        <v>2032</v>
      </c>
      <c r="Q201" s="369" t="s">
        <v>2033</v>
      </c>
      <c r="R201" s="369"/>
      <c r="S201" s="369"/>
      <c r="T201" s="369" t="s">
        <v>2029</v>
      </c>
      <c r="U201" s="369" t="s">
        <v>291</v>
      </c>
    </row>
    <row r="202" spans="12:21" x14ac:dyDescent="0.25">
      <c r="L202" s="369" t="s">
        <v>2034</v>
      </c>
      <c r="M202" s="369" t="s">
        <v>2035</v>
      </c>
      <c r="N202" s="369" t="s">
        <v>2036</v>
      </c>
      <c r="O202" s="369" t="s">
        <v>2037</v>
      </c>
      <c r="P202" s="369" t="s">
        <v>2038</v>
      </c>
      <c r="Q202" s="369" t="s">
        <v>2039</v>
      </c>
      <c r="R202" s="369"/>
      <c r="S202" s="369"/>
      <c r="T202" s="369" t="s">
        <v>2034</v>
      </c>
      <c r="U202" s="369" t="s">
        <v>289</v>
      </c>
    </row>
    <row r="203" spans="12:21" x14ac:dyDescent="0.25">
      <c r="L203" s="369" t="s">
        <v>2040</v>
      </c>
      <c r="M203" s="369" t="s">
        <v>2041</v>
      </c>
      <c r="N203" s="369" t="s">
        <v>2042</v>
      </c>
      <c r="O203" s="369" t="s">
        <v>2041</v>
      </c>
      <c r="P203" s="369" t="s">
        <v>2043</v>
      </c>
      <c r="Q203" s="369" t="s">
        <v>2044</v>
      </c>
      <c r="R203" s="369"/>
      <c r="S203" s="369"/>
      <c r="T203" s="369" t="s">
        <v>2040</v>
      </c>
      <c r="U203" s="369" t="s">
        <v>287</v>
      </c>
    </row>
    <row r="204" spans="12:21" x14ac:dyDescent="0.25">
      <c r="L204" s="369" t="s">
        <v>2045</v>
      </c>
      <c r="M204" s="369" t="s">
        <v>2046</v>
      </c>
      <c r="N204" s="369" t="s">
        <v>2047</v>
      </c>
      <c r="O204" s="369" t="s">
        <v>2048</v>
      </c>
      <c r="P204" s="369" t="s">
        <v>2049</v>
      </c>
      <c r="Q204" s="369" t="s">
        <v>2050</v>
      </c>
      <c r="R204" s="369"/>
      <c r="S204" s="369"/>
      <c r="T204" s="369" t="s">
        <v>2045</v>
      </c>
      <c r="U204" s="369" t="s">
        <v>287</v>
      </c>
    </row>
    <row r="205" spans="12:21" x14ac:dyDescent="0.25">
      <c r="L205" s="369" t="s">
        <v>2051</v>
      </c>
      <c r="M205" s="369" t="s">
        <v>2052</v>
      </c>
      <c r="N205" s="369" t="s">
        <v>2053</v>
      </c>
      <c r="O205" s="369" t="s">
        <v>2054</v>
      </c>
      <c r="P205" s="369" t="s">
        <v>2055</v>
      </c>
      <c r="Q205" s="369" t="s">
        <v>2056</v>
      </c>
      <c r="R205" s="369"/>
      <c r="S205" s="369"/>
      <c r="T205" s="369" t="s">
        <v>2051</v>
      </c>
      <c r="U205" s="370" t="s">
        <v>289</v>
      </c>
    </row>
    <row r="206" spans="12:21" x14ac:dyDescent="0.25">
      <c r="L206" s="369" t="s">
        <v>2057</v>
      </c>
      <c r="M206" s="369" t="s">
        <v>2058</v>
      </c>
      <c r="N206" s="369" t="s">
        <v>2058</v>
      </c>
      <c r="O206" s="369" t="s">
        <v>2058</v>
      </c>
      <c r="P206" s="369" t="s">
        <v>2059</v>
      </c>
      <c r="Q206" s="369" t="s">
        <v>2060</v>
      </c>
      <c r="R206" s="369"/>
      <c r="S206" s="369"/>
      <c r="T206" s="369" t="s">
        <v>2057</v>
      </c>
      <c r="U206" s="369" t="s">
        <v>287</v>
      </c>
    </row>
    <row r="207" spans="12:21" x14ac:dyDescent="0.25">
      <c r="L207" s="369" t="s">
        <v>2061</v>
      </c>
      <c r="M207" s="369" t="s">
        <v>2062</v>
      </c>
      <c r="N207" s="369" t="s">
        <v>2063</v>
      </c>
      <c r="O207" s="369" t="s">
        <v>2064</v>
      </c>
      <c r="P207" s="369" t="s">
        <v>2065</v>
      </c>
      <c r="Q207" s="369" t="s">
        <v>2066</v>
      </c>
      <c r="R207" s="369"/>
      <c r="S207" s="369"/>
      <c r="T207" s="369" t="s">
        <v>2061</v>
      </c>
      <c r="U207" s="369" t="s">
        <v>287</v>
      </c>
    </row>
    <row r="208" spans="12:21" x14ac:dyDescent="0.25">
      <c r="L208" s="369" t="s">
        <v>2067</v>
      </c>
      <c r="M208" s="369" t="s">
        <v>2068</v>
      </c>
      <c r="N208" s="369" t="s">
        <v>2069</v>
      </c>
      <c r="O208" s="369" t="s">
        <v>2070</v>
      </c>
      <c r="P208" s="369" t="s">
        <v>2071</v>
      </c>
      <c r="Q208" s="369" t="s">
        <v>2072</v>
      </c>
      <c r="R208" s="369"/>
      <c r="S208" s="369"/>
      <c r="T208" s="369" t="s">
        <v>2067</v>
      </c>
      <c r="U208" s="369" t="s">
        <v>287</v>
      </c>
    </row>
    <row r="209" spans="12:21" x14ac:dyDescent="0.25">
      <c r="L209" s="369" t="s">
        <v>2073</v>
      </c>
      <c r="M209" s="369" t="s">
        <v>2074</v>
      </c>
      <c r="N209" s="369" t="s">
        <v>2075</v>
      </c>
      <c r="O209" s="369" t="s">
        <v>2076</v>
      </c>
      <c r="P209" s="369" t="s">
        <v>2077</v>
      </c>
      <c r="Q209" s="369" t="s">
        <v>2078</v>
      </c>
      <c r="R209" s="369"/>
      <c r="S209" s="369"/>
      <c r="T209" s="369" t="s">
        <v>2073</v>
      </c>
      <c r="U209" s="369" t="s">
        <v>287</v>
      </c>
    </row>
    <row r="210" spans="12:21" x14ac:dyDescent="0.25">
      <c r="L210" s="369" t="s">
        <v>2079</v>
      </c>
      <c r="M210" s="369" t="s">
        <v>2080</v>
      </c>
      <c r="N210" s="369" t="s">
        <v>2080</v>
      </c>
      <c r="O210" s="369" t="s">
        <v>2080</v>
      </c>
      <c r="P210" s="369" t="s">
        <v>2081</v>
      </c>
      <c r="Q210" s="369" t="s">
        <v>2082</v>
      </c>
      <c r="R210" s="369"/>
      <c r="S210" s="369"/>
      <c r="T210" s="369" t="s">
        <v>2079</v>
      </c>
      <c r="U210" s="369" t="s">
        <v>287</v>
      </c>
    </row>
    <row r="211" spans="12:21" x14ac:dyDescent="0.25">
      <c r="L211" s="369" t="s">
        <v>2083</v>
      </c>
      <c r="M211" s="369" t="s">
        <v>2084</v>
      </c>
      <c r="N211" s="369" t="s">
        <v>2085</v>
      </c>
      <c r="O211" s="369" t="s">
        <v>2086</v>
      </c>
      <c r="P211" s="369" t="s">
        <v>2087</v>
      </c>
      <c r="Q211" s="369" t="s">
        <v>2088</v>
      </c>
      <c r="R211" s="369"/>
      <c r="S211" s="369"/>
      <c r="T211" s="369" t="s">
        <v>2083</v>
      </c>
      <c r="U211" s="369" t="s">
        <v>287</v>
      </c>
    </row>
    <row r="212" spans="12:21" x14ac:dyDescent="0.25">
      <c r="L212" s="369" t="s">
        <v>2089</v>
      </c>
      <c r="M212" s="369" t="s">
        <v>2090</v>
      </c>
      <c r="N212" s="369" t="s">
        <v>2090</v>
      </c>
      <c r="O212" s="369" t="s">
        <v>2090</v>
      </c>
      <c r="P212" s="369" t="s">
        <v>2091</v>
      </c>
      <c r="Q212" s="369" t="s">
        <v>2092</v>
      </c>
      <c r="R212" s="369"/>
      <c r="S212" s="369"/>
      <c r="T212" s="369" t="s">
        <v>2089</v>
      </c>
      <c r="U212" s="369" t="s">
        <v>287</v>
      </c>
    </row>
    <row r="213" spans="12:21" x14ac:dyDescent="0.25">
      <c r="L213" s="369" t="s">
        <v>2093</v>
      </c>
      <c r="M213" s="369" t="s">
        <v>2094</v>
      </c>
      <c r="N213" s="369" t="s">
        <v>2095</v>
      </c>
      <c r="O213" s="369" t="s">
        <v>2096</v>
      </c>
      <c r="P213" s="369" t="s">
        <v>2097</v>
      </c>
      <c r="Q213" s="369" t="s">
        <v>2098</v>
      </c>
      <c r="R213" s="369"/>
      <c r="S213" s="369"/>
      <c r="T213" s="369" t="s">
        <v>2093</v>
      </c>
      <c r="U213" s="369" t="s">
        <v>291</v>
      </c>
    </row>
    <row r="214" spans="12:21" x14ac:dyDescent="0.25">
      <c r="L214" s="369" t="s">
        <v>2099</v>
      </c>
      <c r="M214" s="369" t="s">
        <v>2100</v>
      </c>
      <c r="N214" s="369" t="s">
        <v>2101</v>
      </c>
      <c r="O214" s="369" t="s">
        <v>2102</v>
      </c>
      <c r="P214" s="369" t="s">
        <v>2103</v>
      </c>
      <c r="Q214" s="369" t="s">
        <v>2104</v>
      </c>
      <c r="R214" s="369"/>
      <c r="S214" s="369"/>
      <c r="T214" s="369" t="s">
        <v>2099</v>
      </c>
      <c r="U214" s="369" t="s">
        <v>287</v>
      </c>
    </row>
    <row r="215" spans="12:21" x14ac:dyDescent="0.25">
      <c r="L215" s="369" t="s">
        <v>2105</v>
      </c>
      <c r="M215" s="369" t="s">
        <v>2106</v>
      </c>
      <c r="N215" s="369" t="s">
        <v>2107</v>
      </c>
      <c r="O215" s="369" t="s">
        <v>2106</v>
      </c>
      <c r="P215" s="369" t="s">
        <v>2108</v>
      </c>
      <c r="Q215" s="369" t="s">
        <v>2109</v>
      </c>
      <c r="R215" s="369"/>
      <c r="S215" s="369"/>
      <c r="T215" s="369" t="s">
        <v>2105</v>
      </c>
      <c r="U215" s="369" t="s">
        <v>289</v>
      </c>
    </row>
    <row r="216" spans="12:21" x14ac:dyDescent="0.25">
      <c r="L216" s="369" t="s">
        <v>2110</v>
      </c>
      <c r="M216" s="369" t="s">
        <v>2111</v>
      </c>
      <c r="N216" s="369" t="s">
        <v>2111</v>
      </c>
      <c r="O216" s="369" t="s">
        <v>2111</v>
      </c>
      <c r="P216" s="369" t="s">
        <v>2112</v>
      </c>
      <c r="Q216" s="369" t="s">
        <v>2113</v>
      </c>
      <c r="R216" s="369"/>
      <c r="S216" s="369"/>
      <c r="T216" s="369" t="s">
        <v>2110</v>
      </c>
      <c r="U216" s="369" t="s">
        <v>289</v>
      </c>
    </row>
    <row r="217" spans="12:21" x14ac:dyDescent="0.25">
      <c r="L217" s="369" t="s">
        <v>2114</v>
      </c>
      <c r="M217" s="369" t="s">
        <v>2115</v>
      </c>
      <c r="N217" s="369" t="s">
        <v>2116</v>
      </c>
      <c r="O217" s="369" t="s">
        <v>2117</v>
      </c>
      <c r="P217" s="369" t="s">
        <v>2118</v>
      </c>
      <c r="Q217" s="369" t="s">
        <v>2119</v>
      </c>
      <c r="R217" s="369"/>
      <c r="S217" s="369"/>
      <c r="T217" s="369" t="s">
        <v>2114</v>
      </c>
      <c r="U217" s="370" t="s">
        <v>287</v>
      </c>
    </row>
    <row r="218" spans="12:21" x14ac:dyDescent="0.25">
      <c r="L218" s="369" t="s">
        <v>2120</v>
      </c>
      <c r="M218" s="369" t="s">
        <v>2121</v>
      </c>
      <c r="N218" s="369" t="s">
        <v>2122</v>
      </c>
      <c r="O218" s="369" t="s">
        <v>2123</v>
      </c>
      <c r="P218" s="369" t="s">
        <v>2124</v>
      </c>
      <c r="Q218" s="369" t="s">
        <v>2125</v>
      </c>
      <c r="R218" s="369"/>
      <c r="S218" s="369"/>
      <c r="T218" s="369" t="s">
        <v>2120</v>
      </c>
      <c r="U218" s="369" t="s">
        <v>290</v>
      </c>
    </row>
    <row r="219" spans="12:21" x14ac:dyDescent="0.25">
      <c r="L219" s="369" t="s">
        <v>2126</v>
      </c>
      <c r="M219" s="369" t="s">
        <v>2127</v>
      </c>
      <c r="N219" s="369" t="s">
        <v>2128</v>
      </c>
      <c r="O219" s="369" t="s">
        <v>2127</v>
      </c>
      <c r="P219" s="369" t="s">
        <v>2129</v>
      </c>
      <c r="Q219" s="369" t="s">
        <v>2130</v>
      </c>
      <c r="R219" s="369"/>
      <c r="S219" s="369"/>
      <c r="T219" s="369" t="s">
        <v>2126</v>
      </c>
      <c r="U219" s="370" t="s">
        <v>287</v>
      </c>
    </row>
    <row r="220" spans="12:21" x14ac:dyDescent="0.25">
      <c r="L220" s="369" t="s">
        <v>2131</v>
      </c>
      <c r="M220" s="369" t="s">
        <v>2132</v>
      </c>
      <c r="N220" s="369" t="s">
        <v>2133</v>
      </c>
      <c r="O220" s="369" t="s">
        <v>2134</v>
      </c>
      <c r="P220" s="369" t="s">
        <v>2135</v>
      </c>
      <c r="Q220" s="369" t="s">
        <v>2136</v>
      </c>
      <c r="R220" s="369"/>
      <c r="S220" s="369"/>
      <c r="T220" s="369" t="s">
        <v>2131</v>
      </c>
      <c r="U220" s="370" t="s">
        <v>287</v>
      </c>
    </row>
    <row r="221" spans="12:21" x14ac:dyDescent="0.25">
      <c r="L221" s="369" t="s">
        <v>2137</v>
      </c>
      <c r="M221" s="369" t="s">
        <v>2138</v>
      </c>
      <c r="N221" s="369" t="s">
        <v>2138</v>
      </c>
      <c r="O221" s="369" t="s">
        <v>2138</v>
      </c>
      <c r="P221" s="369" t="s">
        <v>2139</v>
      </c>
      <c r="Q221" s="369" t="s">
        <v>2140</v>
      </c>
      <c r="R221" s="369"/>
      <c r="S221" s="369"/>
      <c r="T221" s="369" t="s">
        <v>2137</v>
      </c>
      <c r="U221" s="369" t="s">
        <v>287</v>
      </c>
    </row>
    <row r="222" spans="12:21" x14ac:dyDescent="0.25">
      <c r="L222" s="369" t="s">
        <v>2141</v>
      </c>
      <c r="M222" s="369" t="s">
        <v>2142</v>
      </c>
      <c r="N222" s="369" t="s">
        <v>2142</v>
      </c>
      <c r="O222" s="369" t="s">
        <v>2142</v>
      </c>
      <c r="P222" s="369" t="s">
        <v>2143</v>
      </c>
      <c r="Q222" s="369" t="s">
        <v>2144</v>
      </c>
      <c r="R222" s="369"/>
      <c r="S222" s="369"/>
      <c r="T222" s="369" t="s">
        <v>2141</v>
      </c>
      <c r="U222" s="369" t="s">
        <v>287</v>
      </c>
    </row>
    <row r="223" spans="12:21" x14ac:dyDescent="0.25">
      <c r="L223" s="369" t="s">
        <v>2145</v>
      </c>
      <c r="M223" s="369" t="s">
        <v>2146</v>
      </c>
      <c r="N223" s="369" t="s">
        <v>2147</v>
      </c>
      <c r="O223" s="369" t="s">
        <v>2148</v>
      </c>
      <c r="P223" s="369" t="s">
        <v>2149</v>
      </c>
      <c r="Q223" s="369" t="s">
        <v>2150</v>
      </c>
      <c r="R223" s="369"/>
      <c r="S223" s="369"/>
      <c r="T223" s="369" t="s">
        <v>2145</v>
      </c>
      <c r="U223" s="369" t="s">
        <v>287</v>
      </c>
    </row>
    <row r="224" spans="12:21" x14ac:dyDescent="0.25">
      <c r="L224" s="369" t="s">
        <v>2151</v>
      </c>
      <c r="M224" s="369" t="s">
        <v>2152</v>
      </c>
      <c r="N224" s="369" t="s">
        <v>2153</v>
      </c>
      <c r="O224" s="369" t="s">
        <v>2154</v>
      </c>
      <c r="P224" s="369" t="s">
        <v>2155</v>
      </c>
      <c r="Q224" s="369" t="s">
        <v>2156</v>
      </c>
      <c r="R224" s="369"/>
      <c r="S224" s="369"/>
      <c r="T224" s="369" t="s">
        <v>2151</v>
      </c>
      <c r="U224" s="370" t="s">
        <v>291</v>
      </c>
    </row>
    <row r="225" spans="12:21" x14ac:dyDescent="0.25">
      <c r="L225" s="369" t="s">
        <v>2157</v>
      </c>
      <c r="M225" s="369" t="s">
        <v>2158</v>
      </c>
      <c r="N225" s="369" t="s">
        <v>2159</v>
      </c>
      <c r="O225" s="369" t="s">
        <v>2160</v>
      </c>
      <c r="P225" s="369" t="s">
        <v>2161</v>
      </c>
      <c r="Q225" s="369" t="s">
        <v>2162</v>
      </c>
      <c r="R225" s="369"/>
      <c r="S225" s="369"/>
      <c r="T225" s="369" t="s">
        <v>2157</v>
      </c>
      <c r="U225" s="369" t="s">
        <v>287</v>
      </c>
    </row>
    <row r="226" spans="12:21" x14ac:dyDescent="0.25">
      <c r="L226" s="369" t="s">
        <v>2163</v>
      </c>
      <c r="M226" s="369" t="s">
        <v>2164</v>
      </c>
      <c r="N226" s="369" t="s">
        <v>2164</v>
      </c>
      <c r="O226" s="369" t="s">
        <v>2164</v>
      </c>
      <c r="P226" s="369" t="s">
        <v>2165</v>
      </c>
      <c r="Q226" s="369" t="s">
        <v>2166</v>
      </c>
      <c r="R226" s="369"/>
      <c r="S226" s="369"/>
      <c r="T226" s="369" t="s">
        <v>2163</v>
      </c>
      <c r="U226" s="369" t="s">
        <v>287</v>
      </c>
    </row>
    <row r="227" spans="12:21" x14ac:dyDescent="0.25">
      <c r="L227" s="369" t="s">
        <v>2167</v>
      </c>
      <c r="M227" s="369" t="s">
        <v>2168</v>
      </c>
      <c r="N227" s="369" t="s">
        <v>2169</v>
      </c>
      <c r="O227" s="369" t="s">
        <v>2170</v>
      </c>
      <c r="P227" s="369" t="s">
        <v>2171</v>
      </c>
      <c r="Q227" s="369" t="s">
        <v>2172</v>
      </c>
      <c r="R227" s="369"/>
      <c r="S227" s="369"/>
      <c r="T227" s="369" t="s">
        <v>2167</v>
      </c>
      <c r="U227" s="369" t="s">
        <v>287</v>
      </c>
    </row>
    <row r="228" spans="12:21" x14ac:dyDescent="0.25">
      <c r="L228" s="369" t="s">
        <v>2173</v>
      </c>
      <c r="M228" s="369" t="s">
        <v>2174</v>
      </c>
      <c r="N228" s="369" t="s">
        <v>2175</v>
      </c>
      <c r="O228" s="369" t="s">
        <v>2174</v>
      </c>
      <c r="P228" s="369" t="s">
        <v>2176</v>
      </c>
      <c r="Q228" s="369" t="s">
        <v>2177</v>
      </c>
      <c r="R228" s="369"/>
      <c r="S228" s="369"/>
      <c r="T228" s="369" t="s">
        <v>2173</v>
      </c>
      <c r="U228" s="370" t="s">
        <v>287</v>
      </c>
    </row>
    <row r="229" spans="12:21" x14ac:dyDescent="0.25">
      <c r="L229" s="369" t="s">
        <v>2178</v>
      </c>
      <c r="M229" s="369" t="s">
        <v>2179</v>
      </c>
      <c r="N229" s="369" t="s">
        <v>2179</v>
      </c>
      <c r="O229" s="369" t="s">
        <v>2180</v>
      </c>
      <c r="P229" s="369" t="s">
        <v>2181</v>
      </c>
      <c r="Q229" s="369" t="s">
        <v>2182</v>
      </c>
      <c r="R229" s="369"/>
      <c r="S229" s="369"/>
      <c r="T229" s="369" t="s">
        <v>2178</v>
      </c>
      <c r="U229" s="369" t="s">
        <v>287</v>
      </c>
    </row>
    <row r="230" spans="12:21" x14ac:dyDescent="0.25">
      <c r="L230" s="369" t="s">
        <v>2183</v>
      </c>
      <c r="M230" s="369" t="s">
        <v>2184</v>
      </c>
      <c r="N230" s="369" t="s">
        <v>2185</v>
      </c>
      <c r="O230" s="369" t="s">
        <v>2186</v>
      </c>
      <c r="P230" s="369" t="s">
        <v>2187</v>
      </c>
      <c r="Q230" s="369" t="s">
        <v>2188</v>
      </c>
      <c r="R230" s="369"/>
      <c r="S230" s="369"/>
      <c r="T230" s="369" t="s">
        <v>2183</v>
      </c>
      <c r="U230" s="369" t="s">
        <v>287</v>
      </c>
    </row>
    <row r="231" spans="12:21" x14ac:dyDescent="0.25">
      <c r="L231" s="369" t="s">
        <v>2189</v>
      </c>
      <c r="M231" s="369" t="s">
        <v>2190</v>
      </c>
      <c r="N231" s="369" t="s">
        <v>2190</v>
      </c>
      <c r="O231" s="369" t="s">
        <v>2190</v>
      </c>
      <c r="P231" s="369" t="s">
        <v>2191</v>
      </c>
      <c r="Q231" s="369" t="s">
        <v>2192</v>
      </c>
      <c r="R231" s="369"/>
      <c r="S231" s="369"/>
      <c r="T231" s="369" t="s">
        <v>2189</v>
      </c>
      <c r="U231" s="369" t="s">
        <v>288</v>
      </c>
    </row>
    <row r="232" spans="12:21" x14ac:dyDescent="0.25">
      <c r="L232" s="369" t="s">
        <v>2193</v>
      </c>
      <c r="M232" s="369" t="s">
        <v>2194</v>
      </c>
      <c r="N232" s="369" t="s">
        <v>2195</v>
      </c>
      <c r="O232" s="369" t="s">
        <v>2196</v>
      </c>
      <c r="P232" s="369" t="s">
        <v>2197</v>
      </c>
      <c r="Q232" s="369" t="s">
        <v>2198</v>
      </c>
      <c r="R232" s="369"/>
      <c r="S232" s="369"/>
      <c r="T232" s="369" t="s">
        <v>2193</v>
      </c>
      <c r="U232" s="369" t="s">
        <v>287</v>
      </c>
    </row>
    <row r="233" spans="12:21" x14ac:dyDescent="0.25">
      <c r="L233" s="369" t="s">
        <v>2199</v>
      </c>
      <c r="M233" s="369" t="s">
        <v>2200</v>
      </c>
      <c r="N233" s="369" t="s">
        <v>2201</v>
      </c>
      <c r="O233" s="369" t="s">
        <v>2202</v>
      </c>
      <c r="P233" s="369" t="s">
        <v>2203</v>
      </c>
      <c r="Q233" s="369" t="s">
        <v>2204</v>
      </c>
      <c r="R233" s="369"/>
      <c r="S233" s="369"/>
      <c r="T233" s="369" t="s">
        <v>2199</v>
      </c>
      <c r="U233" s="370" t="s">
        <v>290</v>
      </c>
    </row>
    <row r="234" spans="12:21" x14ac:dyDescent="0.25">
      <c r="L234" s="369" t="s">
        <v>2205</v>
      </c>
      <c r="M234" s="369" t="s">
        <v>2206</v>
      </c>
      <c r="N234" s="369" t="s">
        <v>2207</v>
      </c>
      <c r="O234" s="369" t="s">
        <v>2208</v>
      </c>
      <c r="P234" s="369" t="s">
        <v>2209</v>
      </c>
      <c r="Q234" s="369" t="s">
        <v>2210</v>
      </c>
      <c r="R234" s="369"/>
      <c r="S234" s="369"/>
      <c r="T234" s="369" t="s">
        <v>2205</v>
      </c>
      <c r="U234" s="369" t="s">
        <v>287</v>
      </c>
    </row>
    <row r="235" spans="12:21" x14ac:dyDescent="0.25">
      <c r="L235" s="369" t="s">
        <v>2211</v>
      </c>
      <c r="M235" s="369" t="s">
        <v>2212</v>
      </c>
      <c r="N235" s="369" t="s">
        <v>2213</v>
      </c>
      <c r="O235" s="369" t="s">
        <v>2214</v>
      </c>
      <c r="P235" s="369" t="s">
        <v>2215</v>
      </c>
      <c r="Q235" s="369" t="s">
        <v>2216</v>
      </c>
      <c r="R235" s="369"/>
      <c r="S235" s="369"/>
      <c r="T235" s="369" t="s">
        <v>2211</v>
      </c>
      <c r="U235" s="369" t="s">
        <v>287</v>
      </c>
    </row>
    <row r="236" spans="12:21" x14ac:dyDescent="0.25">
      <c r="L236" s="369" t="s">
        <v>2217</v>
      </c>
      <c r="M236" s="369" t="s">
        <v>2218</v>
      </c>
      <c r="N236" s="369" t="s">
        <v>2219</v>
      </c>
      <c r="O236" s="369" t="s">
        <v>2220</v>
      </c>
      <c r="P236" s="369" t="s">
        <v>2221</v>
      </c>
      <c r="Q236" s="369" t="s">
        <v>2222</v>
      </c>
      <c r="R236" s="369"/>
      <c r="S236" s="369"/>
      <c r="T236" s="369" t="s">
        <v>2217</v>
      </c>
      <c r="U236" s="369" t="s">
        <v>288</v>
      </c>
    </row>
    <row r="237" spans="12:21" x14ac:dyDescent="0.25">
      <c r="L237" s="369" t="s">
        <v>2223</v>
      </c>
      <c r="M237" s="369" t="s">
        <v>2224</v>
      </c>
      <c r="N237" s="369" t="s">
        <v>2225</v>
      </c>
      <c r="O237" s="369" t="s">
        <v>2226</v>
      </c>
      <c r="P237" s="369" t="s">
        <v>2227</v>
      </c>
      <c r="Q237" s="369" t="s">
        <v>2228</v>
      </c>
      <c r="R237" s="369"/>
      <c r="S237" s="369"/>
      <c r="T237" s="369" t="s">
        <v>2223</v>
      </c>
      <c r="U237" s="370" t="s">
        <v>287</v>
      </c>
    </row>
    <row r="238" spans="12:21" x14ac:dyDescent="0.25">
      <c r="L238" s="369" t="s">
        <v>2229</v>
      </c>
      <c r="M238" s="369" t="s">
        <v>2230</v>
      </c>
      <c r="N238" s="369" t="s">
        <v>2231</v>
      </c>
      <c r="O238" s="369" t="s">
        <v>2232</v>
      </c>
      <c r="P238" s="369" t="s">
        <v>2233</v>
      </c>
      <c r="Q238" s="369" t="s">
        <v>2234</v>
      </c>
      <c r="R238" s="369"/>
      <c r="S238" s="369"/>
      <c r="T238" s="369" t="s">
        <v>2229</v>
      </c>
      <c r="U238" s="369" t="s">
        <v>288</v>
      </c>
    </row>
    <row r="239" spans="12:21" x14ac:dyDescent="0.25">
      <c r="L239" s="369" t="s">
        <v>2235</v>
      </c>
      <c r="M239" s="369" t="s">
        <v>2236</v>
      </c>
      <c r="N239" s="369" t="s">
        <v>2236</v>
      </c>
      <c r="O239" s="369" t="s">
        <v>2236</v>
      </c>
      <c r="P239" s="369" t="s">
        <v>2237</v>
      </c>
      <c r="Q239" s="369" t="s">
        <v>2238</v>
      </c>
      <c r="R239" s="369"/>
      <c r="S239" s="369"/>
      <c r="T239" s="369" t="s">
        <v>2235</v>
      </c>
      <c r="U239" s="369" t="s">
        <v>287</v>
      </c>
    </row>
    <row r="240" spans="12:21" x14ac:dyDescent="0.25">
      <c r="L240" s="369" t="s">
        <v>2239</v>
      </c>
      <c r="M240" s="369" t="s">
        <v>2240</v>
      </c>
      <c r="N240" s="369" t="s">
        <v>2240</v>
      </c>
      <c r="O240" s="369" t="s">
        <v>2240</v>
      </c>
      <c r="P240" s="369" t="s">
        <v>2241</v>
      </c>
      <c r="Q240" s="369" t="s">
        <v>2242</v>
      </c>
      <c r="R240" s="369"/>
      <c r="S240" s="369"/>
      <c r="T240" s="369" t="s">
        <v>2239</v>
      </c>
      <c r="U240" s="369" t="s">
        <v>287</v>
      </c>
    </row>
    <row r="241" spans="12:21" x14ac:dyDescent="0.25">
      <c r="L241" s="369" t="s">
        <v>2243</v>
      </c>
      <c r="M241" s="369" t="s">
        <v>2244</v>
      </c>
      <c r="N241" s="369" t="s">
        <v>2245</v>
      </c>
      <c r="O241" s="369" t="s">
        <v>2246</v>
      </c>
      <c r="P241" s="369" t="s">
        <v>2247</v>
      </c>
      <c r="Q241" s="369" t="s">
        <v>2248</v>
      </c>
      <c r="R241" s="369"/>
      <c r="S241" s="369"/>
      <c r="T241" s="369" t="s">
        <v>2243</v>
      </c>
      <c r="U241" s="369" t="s">
        <v>289</v>
      </c>
    </row>
    <row r="242" spans="12:21" x14ac:dyDescent="0.25">
      <c r="L242" s="369" t="s">
        <v>2249</v>
      </c>
      <c r="M242" s="369" t="s">
        <v>2250</v>
      </c>
      <c r="N242" s="369" t="s">
        <v>2250</v>
      </c>
      <c r="O242" s="369" t="s">
        <v>2250</v>
      </c>
      <c r="P242" s="369" t="s">
        <v>2251</v>
      </c>
      <c r="Q242" s="369" t="s">
        <v>2252</v>
      </c>
      <c r="R242" s="369"/>
      <c r="S242" s="369"/>
      <c r="T242" s="369" t="s">
        <v>2249</v>
      </c>
      <c r="U242" s="369" t="s">
        <v>287</v>
      </c>
    </row>
    <row r="243" spans="12:21" x14ac:dyDescent="0.25">
      <c r="L243" s="369" t="s">
        <v>2253</v>
      </c>
      <c r="M243" s="369" t="s">
        <v>2254</v>
      </c>
      <c r="N243" s="369" t="s">
        <v>2255</v>
      </c>
      <c r="O243" s="369" t="s">
        <v>2254</v>
      </c>
      <c r="P243" s="369" t="s">
        <v>2256</v>
      </c>
      <c r="Q243" s="369" t="s">
        <v>2257</v>
      </c>
      <c r="R243" s="369"/>
      <c r="S243" s="369"/>
      <c r="T243" s="369" t="s">
        <v>2253</v>
      </c>
      <c r="U243" s="369" t="s">
        <v>291</v>
      </c>
    </row>
    <row r="244" spans="12:21" x14ac:dyDescent="0.25">
      <c r="L244" s="369" t="s">
        <v>2258</v>
      </c>
      <c r="M244" s="369" t="s">
        <v>2259</v>
      </c>
      <c r="N244" s="369" t="s">
        <v>2260</v>
      </c>
      <c r="O244" s="369" t="s">
        <v>2261</v>
      </c>
      <c r="P244" s="369" t="s">
        <v>2262</v>
      </c>
      <c r="Q244" s="369" t="s">
        <v>2263</v>
      </c>
      <c r="R244" s="369"/>
      <c r="S244" s="369"/>
      <c r="T244" s="369" t="s">
        <v>2258</v>
      </c>
      <c r="U244" s="369" t="s">
        <v>287</v>
      </c>
    </row>
    <row r="245" spans="12:21" x14ac:dyDescent="0.25">
      <c r="L245" s="369" t="s">
        <v>2264</v>
      </c>
      <c r="M245" s="369" t="s">
        <v>2265</v>
      </c>
      <c r="N245" s="369" t="s">
        <v>2266</v>
      </c>
      <c r="O245" s="369" t="s">
        <v>2265</v>
      </c>
      <c r="P245" s="369" t="s">
        <v>2267</v>
      </c>
      <c r="Q245" s="369" t="s">
        <v>2268</v>
      </c>
      <c r="R245" s="369"/>
      <c r="S245" s="369"/>
      <c r="T245" s="369" t="s">
        <v>2264</v>
      </c>
      <c r="U245" s="369" t="s">
        <v>287</v>
      </c>
    </row>
    <row r="246" spans="12:21" x14ac:dyDescent="0.25">
      <c r="L246" s="369" t="s">
        <v>2269</v>
      </c>
      <c r="M246" s="369" t="s">
        <v>2270</v>
      </c>
      <c r="N246" s="369" t="s">
        <v>2270</v>
      </c>
      <c r="O246" s="369" t="s">
        <v>2270</v>
      </c>
      <c r="P246" s="369" t="s">
        <v>2271</v>
      </c>
      <c r="Q246" s="369" t="s">
        <v>2272</v>
      </c>
      <c r="R246" s="369"/>
      <c r="S246" s="369"/>
      <c r="T246" s="369" t="s">
        <v>2269</v>
      </c>
      <c r="U246" s="369" t="s">
        <v>287</v>
      </c>
    </row>
    <row r="247" spans="12:21" x14ac:dyDescent="0.25">
      <c r="L247" s="369" t="s">
        <v>2273</v>
      </c>
      <c r="M247" s="369" t="s">
        <v>327</v>
      </c>
      <c r="N247" s="369" t="s">
        <v>327</v>
      </c>
      <c r="O247" s="369" t="s">
        <v>327</v>
      </c>
      <c r="P247" s="369" t="s">
        <v>327</v>
      </c>
      <c r="Q247" s="369" t="s">
        <v>327</v>
      </c>
      <c r="R247" s="369" t="s">
        <v>327</v>
      </c>
      <c r="S247" s="369" t="s">
        <v>327</v>
      </c>
      <c r="T247" s="369" t="s">
        <v>2273</v>
      </c>
      <c r="U247" s="370" t="s">
        <v>287</v>
      </c>
    </row>
    <row r="248" spans="12:21" x14ac:dyDescent="0.25">
      <c r="L248" s="369"/>
      <c r="R248" s="369"/>
      <c r="S248" s="369"/>
      <c r="T248" s="369"/>
      <c r="U248" s="369"/>
    </row>
    <row r="249" spans="12:21" x14ac:dyDescent="0.25">
      <c r="L249" s="369"/>
      <c r="R249" s="369"/>
      <c r="S249" s="369"/>
      <c r="T249" s="369"/>
      <c r="U249" s="369"/>
    </row>
    <row r="250" spans="12:21" x14ac:dyDescent="0.25">
      <c r="L250" s="369"/>
      <c r="R250" s="369"/>
      <c r="S250" s="369"/>
      <c r="T250" s="369"/>
      <c r="U250" s="369"/>
    </row>
    <row r="251" spans="12:21" x14ac:dyDescent="0.25">
      <c r="L251" s="369"/>
      <c r="R251" s="369"/>
      <c r="S251" s="369"/>
      <c r="T251" s="369"/>
      <c r="U251" s="369"/>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4C717-778E-479E-A4CA-1161BFAE8B14}">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83" customWidth="1"/>
    <col min="2" max="2" width="2.3984375" style="383" customWidth="1"/>
    <col min="3" max="3" width="58" style="383" customWidth="1"/>
    <col min="4" max="4" width="7.69921875" style="383" customWidth="1"/>
    <col min="5" max="6" width="7.69921875" style="383"/>
    <col min="7" max="7" width="9.59765625" style="383" customWidth="1"/>
    <col min="8" max="8" width="3.69921875" style="383" customWidth="1"/>
    <col min="9" max="9" width="5.69921875" style="383" customWidth="1"/>
    <col min="10" max="16384" width="7.69921875" style="383"/>
  </cols>
  <sheetData>
    <row r="1" spans="1:18" ht="29.25" customHeight="1" x14ac:dyDescent="0.3">
      <c r="A1" s="380"/>
      <c r="B1" s="381"/>
      <c r="C1" s="381"/>
      <c r="D1" s="381"/>
      <c r="E1" s="382"/>
      <c r="F1" s="382"/>
      <c r="G1" s="382"/>
      <c r="H1" s="382"/>
      <c r="I1" s="382"/>
      <c r="J1" s="382"/>
      <c r="K1" s="382"/>
      <c r="L1" s="382"/>
      <c r="M1" s="382"/>
      <c r="N1" s="382"/>
      <c r="O1" s="382"/>
      <c r="P1" s="382"/>
      <c r="Q1" s="382"/>
      <c r="R1" s="382"/>
    </row>
    <row r="2" spans="1:18" ht="23.4" thickBot="1" x14ac:dyDescent="0.45">
      <c r="A2" s="381"/>
      <c r="B2" s="381"/>
      <c r="C2" s="384"/>
      <c r="D2" s="381"/>
      <c r="E2" s="382"/>
      <c r="F2" s="382"/>
      <c r="G2" s="381"/>
      <c r="H2" s="382"/>
      <c r="I2" s="382"/>
      <c r="J2" s="382"/>
      <c r="K2" s="382"/>
      <c r="L2" s="382"/>
      <c r="M2" s="382"/>
      <c r="N2" s="382"/>
      <c r="O2" s="382"/>
      <c r="P2" s="382"/>
      <c r="Q2" s="382"/>
      <c r="R2" s="382"/>
    </row>
    <row r="3" spans="1:18" ht="15.6" x14ac:dyDescent="0.3">
      <c r="A3" s="381"/>
      <c r="B3" s="381"/>
      <c r="C3" s="381"/>
      <c r="D3" s="381"/>
      <c r="F3" s="381"/>
      <c r="G3" s="385" t="s">
        <v>2274</v>
      </c>
      <c r="H3" s="386"/>
      <c r="I3" s="387"/>
      <c r="J3" s="382"/>
      <c r="K3" s="382"/>
      <c r="L3" s="382"/>
      <c r="M3" s="382"/>
      <c r="N3" s="382"/>
      <c r="O3" s="382"/>
      <c r="P3" s="382"/>
      <c r="Q3" s="382"/>
      <c r="R3" s="382"/>
    </row>
    <row r="4" spans="1:18" ht="63" customHeight="1" thickBot="1" x14ac:dyDescent="0.3">
      <c r="A4" s="381"/>
      <c r="B4" s="381"/>
      <c r="C4" s="388" t="str">
        <f>HLOOKUP(Introduction!$G$4,Key!A:G,3,FALSE)</f>
        <v>Programa Conjunto OMS/UNICEF de Monitoreo del Abastecimiento del Agua, el Saneamiento y la Higiene</v>
      </c>
      <c r="D4" s="381"/>
      <c r="E4" s="389"/>
      <c r="F4" s="382"/>
      <c r="G4" s="390" t="str">
        <f>+VLOOKUP(Introduction!$G$8,ISO3language,2,FALSE)</f>
        <v>Spanish</v>
      </c>
      <c r="H4" s="391"/>
      <c r="I4" s="392"/>
      <c r="J4" s="382"/>
      <c r="K4" s="382"/>
      <c r="L4" s="382"/>
      <c r="M4" s="382"/>
      <c r="N4" s="382"/>
      <c r="O4" s="382"/>
      <c r="P4" s="382"/>
      <c r="Q4" s="382"/>
      <c r="R4" s="382"/>
    </row>
    <row r="5" spans="1:18" ht="10.5" customHeight="1" x14ac:dyDescent="0.25">
      <c r="A5" s="381"/>
      <c r="B5" s="381"/>
      <c r="C5" s="393"/>
      <c r="D5" s="381"/>
      <c r="E5" s="389"/>
      <c r="F5" s="382"/>
      <c r="G5" s="381"/>
      <c r="H5" s="382"/>
      <c r="I5" s="382"/>
      <c r="J5" s="382"/>
      <c r="K5" s="382"/>
      <c r="L5" s="382"/>
      <c r="M5" s="382"/>
      <c r="N5" s="382"/>
      <c r="O5" s="382"/>
      <c r="P5" s="382"/>
      <c r="Q5" s="382"/>
      <c r="R5" s="382"/>
    </row>
    <row r="6" spans="1:18" ht="44.25" customHeight="1" x14ac:dyDescent="0.25">
      <c r="A6" s="381"/>
      <c r="B6" s="381"/>
      <c r="C6" s="394" t="str">
        <f>HLOOKUP(Introduction!$G$4,Key!A:G,4,FALSE)</f>
        <v>Estimaciones sobre servicios de agua, saneamiento, higiene en las escuelas</v>
      </c>
      <c r="D6" s="382"/>
      <c r="E6" s="382"/>
      <c r="F6" s="382"/>
      <c r="G6" s="382"/>
      <c r="H6" s="382"/>
      <c r="I6" s="382"/>
      <c r="J6" s="382"/>
      <c r="K6" s="382"/>
      <c r="L6" s="382"/>
      <c r="M6" s="382"/>
      <c r="N6" s="382"/>
      <c r="O6" s="382"/>
      <c r="P6" s="382"/>
      <c r="Q6" s="382"/>
      <c r="R6" s="382"/>
    </row>
    <row r="7" spans="1:18" ht="52.5" customHeight="1" x14ac:dyDescent="0.4">
      <c r="A7" s="381"/>
      <c r="B7" s="381"/>
      <c r="C7" s="424" t="str">
        <f>IF($G$4="English",VLOOKUP($G$8,Key!$L$2:$S$247,2,FALSE),IF($G$4="Spanish",VLOOKUP($G$8,Key!$L$2:$S$247,4,FALSE),IF($G$4="French",VLOOKUP($G$8,Key!$L$2:$S$247,3,FALSE),IF($G$4="Russian",VLOOKUP($G$8,Key!$L$2:$S$247,5,FALSE),IF($G$4="Arabic",VLOOKUP($G$8,Key!$L$2:$S$247,6,FALSE),IF($G$4="Other",VLOOKUP($G$8,Key!$L$2:$S$247,7,FALSE)))))))</f>
        <v>Nicaragua</v>
      </c>
      <c r="D7" s="382"/>
      <c r="E7" s="382"/>
      <c r="F7" s="382"/>
      <c r="G7" s="395" t="s">
        <v>2275</v>
      </c>
      <c r="H7" s="395"/>
      <c r="I7" s="395"/>
      <c r="J7" s="382"/>
      <c r="K7" s="382"/>
      <c r="L7" s="382"/>
      <c r="M7" s="382"/>
      <c r="N7" s="382"/>
      <c r="O7" s="382"/>
      <c r="P7" s="382"/>
      <c r="Q7" s="382"/>
      <c r="R7" s="382"/>
    </row>
    <row r="8" spans="1:18" ht="15" x14ac:dyDescent="0.25">
      <c r="A8" s="381"/>
      <c r="B8" s="381"/>
      <c r="C8" s="425"/>
      <c r="D8" s="382"/>
      <c r="E8" s="382"/>
      <c r="F8" s="382"/>
      <c r="G8" s="396" t="s">
        <v>1814</v>
      </c>
      <c r="H8" s="396"/>
      <c r="I8" s="396"/>
      <c r="J8" s="382"/>
      <c r="K8" s="382"/>
      <c r="L8" s="382"/>
      <c r="M8" s="382"/>
      <c r="N8" s="382"/>
      <c r="O8" s="382"/>
      <c r="P8" s="382"/>
      <c r="Q8" s="382"/>
      <c r="R8" s="382"/>
    </row>
    <row r="9" spans="1:18" ht="15.6" x14ac:dyDescent="0.3">
      <c r="A9" s="381"/>
      <c r="B9" s="381"/>
      <c r="C9" s="397" t="str">
        <f>HLOOKUP(Introduction!$G$4,Key!A:G,6,FALSE)</f>
        <v>Actualizado en septiembre de 2026</v>
      </c>
      <c r="D9" s="382"/>
      <c r="E9" s="382"/>
      <c r="F9" s="382"/>
      <c r="G9" s="382"/>
      <c r="H9" s="382"/>
      <c r="I9" s="382"/>
      <c r="J9" s="382"/>
      <c r="K9" s="382"/>
      <c r="L9" s="382"/>
      <c r="M9" s="382"/>
      <c r="N9" s="382"/>
      <c r="O9" s="382"/>
      <c r="P9" s="382"/>
      <c r="Q9" s="382"/>
      <c r="R9" s="382"/>
    </row>
    <row r="10" spans="1:18" ht="15" x14ac:dyDescent="0.25">
      <c r="A10" s="381"/>
      <c r="B10" s="381"/>
      <c r="C10" s="398"/>
      <c r="D10" s="382"/>
      <c r="E10" s="382"/>
      <c r="F10" s="382"/>
      <c r="G10" s="382"/>
      <c r="H10" s="382"/>
      <c r="I10" s="382"/>
      <c r="J10" s="382"/>
      <c r="K10" s="382"/>
      <c r="L10" s="382"/>
      <c r="M10" s="382"/>
      <c r="N10" s="382"/>
      <c r="O10" s="382"/>
      <c r="P10" s="382"/>
      <c r="Q10" s="382"/>
      <c r="R10" s="382"/>
    </row>
    <row r="11" spans="1:18" ht="15.9" customHeight="1" x14ac:dyDescent="0.25">
      <c r="A11" s="381"/>
      <c r="C11" s="399" t="str">
        <f>HLOOKUP(Introduction!$G$4,Key!A:G,7,FALSE)</f>
        <v xml:space="preserve">
Siga los enlaces a continuación para encontrar la siguiente información:</v>
      </c>
      <c r="D11" s="382"/>
      <c r="E11" s="381"/>
      <c r="F11" s="382"/>
      <c r="G11" s="382"/>
      <c r="H11" s="382"/>
      <c r="I11" s="382"/>
      <c r="J11" s="382"/>
      <c r="K11" s="382"/>
      <c r="L11" s="382"/>
      <c r="M11" s="382"/>
      <c r="N11" s="382"/>
      <c r="O11" s="382"/>
      <c r="P11" s="382"/>
      <c r="Q11" s="382"/>
      <c r="R11" s="382"/>
    </row>
    <row r="12" spans="1:18" ht="9" customHeight="1" x14ac:dyDescent="0.25">
      <c r="A12" s="381"/>
      <c r="B12" s="382"/>
      <c r="C12" s="400"/>
      <c r="D12" s="382"/>
      <c r="E12" s="381"/>
      <c r="F12" s="382"/>
      <c r="G12" s="382"/>
      <c r="H12" s="382"/>
      <c r="I12" s="382"/>
      <c r="J12" s="382"/>
      <c r="K12" s="382"/>
      <c r="L12" s="382"/>
      <c r="M12" s="382"/>
      <c r="N12" s="382"/>
      <c r="O12" s="382"/>
      <c r="P12" s="382"/>
      <c r="Q12" s="382"/>
      <c r="R12" s="382"/>
    </row>
    <row r="13" spans="1:18" ht="24.9" customHeight="1" x14ac:dyDescent="0.3">
      <c r="A13" s="381"/>
      <c r="B13" s="382"/>
      <c r="C13" s="401" t="str">
        <f>HLOOKUP(Introduction!$G$4,Key!A:G,8,FALSE)</f>
        <v>Estimaciones de JMP:</v>
      </c>
      <c r="D13" s="382"/>
      <c r="E13" s="381"/>
      <c r="F13" s="382"/>
      <c r="G13" s="382"/>
      <c r="H13" s="382"/>
      <c r="I13" s="382"/>
      <c r="J13" s="382"/>
      <c r="K13" s="382"/>
      <c r="L13" s="382"/>
      <c r="M13" s="382"/>
      <c r="N13" s="382"/>
      <c r="O13" s="382"/>
      <c r="P13" s="382"/>
      <c r="Q13" s="382"/>
      <c r="R13" s="382"/>
    </row>
    <row r="14" spans="1:18" ht="21.9" customHeight="1" x14ac:dyDescent="0.25">
      <c r="A14" s="381"/>
      <c r="B14" s="402"/>
      <c r="C14" s="403" t="str">
        <f>HLOOKUP(Introduction!$G$4,Key!A:G,9,FALSE)</f>
        <v>Escaleras WASH para las escuelas</v>
      </c>
      <c r="D14" s="382"/>
      <c r="E14" s="381"/>
      <c r="F14" s="382"/>
      <c r="G14" s="382"/>
      <c r="H14" s="382"/>
      <c r="I14" s="382"/>
      <c r="J14" s="382"/>
      <c r="K14" s="382"/>
      <c r="L14" s="382"/>
      <c r="M14" s="382"/>
      <c r="N14" s="382"/>
      <c r="O14" s="382"/>
      <c r="P14" s="382"/>
      <c r="Q14" s="382"/>
      <c r="R14" s="382"/>
    </row>
    <row r="15" spans="1:18" ht="15" x14ac:dyDescent="0.25">
      <c r="A15" s="381"/>
      <c r="B15" s="402"/>
      <c r="C15" s="404" t="str">
        <f>HLOOKUP(Introduction!$G$4,Key!A:G,10,FALSE)</f>
        <v>Tendencias en WASH básico en las escuelas</v>
      </c>
      <c r="D15" s="382"/>
      <c r="E15" s="381"/>
      <c r="F15" s="382"/>
      <c r="G15" s="382"/>
      <c r="H15" s="382"/>
      <c r="I15" s="382"/>
      <c r="J15" s="382"/>
      <c r="K15" s="382"/>
      <c r="L15" s="382"/>
      <c r="M15" s="382"/>
      <c r="N15" s="382"/>
      <c r="O15" s="382"/>
      <c r="P15" s="382"/>
      <c r="Q15" s="382"/>
      <c r="R15" s="382"/>
    </row>
    <row r="16" spans="1:18" ht="15" x14ac:dyDescent="0.25">
      <c r="A16" s="381"/>
      <c r="B16" s="402"/>
      <c r="C16" s="403" t="str">
        <f>HLOOKUP(Introduction!$G$4,Key!A:G,11,FALSE)</f>
        <v>Estimaciones (2000-2025) para las escuelas</v>
      </c>
      <c r="D16" s="382"/>
      <c r="E16" s="381"/>
      <c r="F16" s="382"/>
      <c r="G16" s="382"/>
      <c r="H16" s="382"/>
      <c r="I16" s="382"/>
      <c r="J16" s="382"/>
      <c r="K16" s="382"/>
      <c r="L16" s="382"/>
      <c r="M16" s="382"/>
      <c r="N16" s="382"/>
      <c r="O16" s="382"/>
      <c r="P16" s="382"/>
      <c r="Q16" s="382"/>
      <c r="R16" s="382"/>
    </row>
    <row r="17" spans="1:18" ht="26.1" customHeight="1" x14ac:dyDescent="0.25">
      <c r="A17" s="381"/>
      <c r="B17" s="381"/>
      <c r="C17" s="405"/>
      <c r="D17" s="382"/>
      <c r="E17" s="402"/>
      <c r="F17" s="382"/>
      <c r="G17" s="382"/>
      <c r="H17" s="382"/>
      <c r="I17" s="382"/>
      <c r="J17" s="382"/>
      <c r="K17" s="382"/>
      <c r="L17" s="382"/>
      <c r="M17" s="382"/>
      <c r="N17" s="382"/>
      <c r="O17" s="382"/>
      <c r="P17" s="382"/>
      <c r="Q17" s="382"/>
      <c r="R17" s="382"/>
    </row>
    <row r="18" spans="1:18" ht="15.6" x14ac:dyDescent="0.3">
      <c r="A18" s="381"/>
      <c r="B18" s="381"/>
      <c r="C18" s="406" t="str">
        <f>HLOOKUP(Introduction!$G$4,Key!A:G,12,FALSE)</f>
        <v>Entradas de datos:</v>
      </c>
      <c r="D18" s="382"/>
      <c r="E18" s="407"/>
      <c r="F18" s="382"/>
      <c r="G18" s="382"/>
      <c r="H18" s="382"/>
      <c r="I18" s="382"/>
      <c r="J18" s="382"/>
      <c r="K18" s="382"/>
      <c r="L18" s="382"/>
      <c r="M18" s="382"/>
      <c r="N18" s="382"/>
      <c r="O18" s="382"/>
      <c r="P18" s="382"/>
      <c r="Q18" s="382"/>
      <c r="R18" s="382"/>
    </row>
    <row r="19" spans="1:18" ht="15" x14ac:dyDescent="0.25">
      <c r="A19" s="381"/>
      <c r="B19" s="381"/>
      <c r="C19" s="408" t="str">
        <f>HLOOKUP(Introduction!$G$4,Key!A:G,13,FALSE)</f>
        <v>Resumen de datos</v>
      </c>
      <c r="D19" s="382"/>
      <c r="E19" s="409"/>
      <c r="F19" s="382"/>
      <c r="G19" s="382"/>
      <c r="H19" s="382"/>
      <c r="I19" s="382"/>
      <c r="J19" s="382"/>
      <c r="K19" s="382"/>
      <c r="L19" s="382"/>
      <c r="M19" s="382"/>
      <c r="N19" s="382"/>
      <c r="O19" s="382"/>
      <c r="P19" s="382"/>
      <c r="Q19" s="382"/>
      <c r="R19" s="382"/>
    </row>
    <row r="20" spans="1:18" ht="15" x14ac:dyDescent="0.25">
      <c r="A20" s="381"/>
      <c r="B20" s="381"/>
      <c r="C20" s="410" t="str">
        <f>HLOOKUP(Introduction!$G$4,Key!A:G,14,FALSE)</f>
        <v xml:space="preserve">
Datos de agua</v>
      </c>
      <c r="D20" s="382"/>
      <c r="E20" s="411"/>
      <c r="F20" s="382"/>
      <c r="G20" s="382"/>
      <c r="H20" s="382"/>
      <c r="I20" s="382"/>
      <c r="J20" s="382"/>
      <c r="K20" s="382"/>
      <c r="L20" s="382"/>
      <c r="M20" s="382"/>
      <c r="N20" s="382"/>
      <c r="O20" s="382"/>
      <c r="P20" s="382"/>
      <c r="Q20" s="382"/>
      <c r="R20" s="382"/>
    </row>
    <row r="21" spans="1:18" ht="15" x14ac:dyDescent="0.25">
      <c r="A21" s="381"/>
      <c r="B21" s="381"/>
      <c r="C21" s="412" t="str">
        <f>HLOOKUP(Introduction!$G$4,Key!A:G,15,FALSE)</f>
        <v>Datos de saneamiento</v>
      </c>
      <c r="D21" s="382"/>
      <c r="E21" s="413"/>
      <c r="F21" s="382"/>
      <c r="G21" s="382"/>
      <c r="H21" s="382"/>
      <c r="I21" s="382"/>
      <c r="J21" s="382"/>
      <c r="K21" s="382"/>
      <c r="L21" s="382"/>
      <c r="M21" s="382"/>
      <c r="N21" s="382"/>
      <c r="O21" s="382"/>
      <c r="P21" s="382"/>
      <c r="Q21" s="382"/>
      <c r="R21" s="382"/>
    </row>
    <row r="22" spans="1:18" ht="15" x14ac:dyDescent="0.25">
      <c r="A22" s="381"/>
      <c r="B22" s="381"/>
      <c r="C22" s="414" t="str">
        <f>HLOOKUP(Introduction!$G$4,Key!A:G,16,FALSE)</f>
        <v>Datos de higiene</v>
      </c>
      <c r="D22" s="382"/>
      <c r="E22" s="382"/>
      <c r="F22" s="382"/>
      <c r="G22" s="382"/>
      <c r="H22" s="382"/>
      <c r="I22" s="382"/>
      <c r="J22" s="382"/>
      <c r="K22" s="382"/>
      <c r="L22" s="382"/>
      <c r="M22" s="382"/>
      <c r="N22" s="382"/>
      <c r="O22" s="382"/>
      <c r="P22" s="382"/>
      <c r="Q22" s="382"/>
      <c r="R22" s="382"/>
    </row>
    <row r="23" spans="1:18" ht="15" x14ac:dyDescent="0.25">
      <c r="A23" s="381"/>
      <c r="B23" s="381"/>
      <c r="C23" s="408" t="str">
        <f>HLOOKUP(Introduction!$G$4,Key!A:G,17,FALSE)</f>
        <v>Datos de población</v>
      </c>
      <c r="D23" s="382"/>
      <c r="E23" s="382"/>
      <c r="F23" s="382"/>
      <c r="G23" s="382"/>
      <c r="H23" s="382"/>
      <c r="I23" s="382"/>
      <c r="J23" s="382"/>
      <c r="K23" s="382"/>
      <c r="L23" s="382"/>
      <c r="M23" s="382"/>
      <c r="N23" s="382"/>
      <c r="O23" s="382"/>
      <c r="P23" s="382"/>
      <c r="Q23" s="382"/>
      <c r="R23" s="382"/>
    </row>
    <row r="24" spans="1:18" ht="15" x14ac:dyDescent="0.25">
      <c r="A24" s="381"/>
      <c r="B24" s="381"/>
      <c r="C24" s="415"/>
      <c r="D24" s="382"/>
      <c r="E24" s="382"/>
      <c r="F24" s="382"/>
      <c r="G24" s="382"/>
      <c r="H24" s="382"/>
      <c r="I24" s="382"/>
      <c r="J24" s="382"/>
      <c r="K24" s="382"/>
      <c r="L24" s="382"/>
      <c r="M24" s="382"/>
      <c r="N24" s="382"/>
      <c r="O24" s="382"/>
      <c r="P24" s="382"/>
      <c r="Q24" s="382"/>
      <c r="R24" s="382"/>
    </row>
    <row r="25" spans="1:18" ht="15.9" customHeight="1" x14ac:dyDescent="0.25">
      <c r="A25" s="416"/>
      <c r="B25" s="416"/>
      <c r="C25" s="417"/>
      <c r="D25" s="381"/>
      <c r="E25" s="382"/>
      <c r="F25" s="382"/>
      <c r="G25" s="382"/>
      <c r="H25" s="382"/>
      <c r="I25" s="382"/>
      <c r="J25" s="382"/>
      <c r="K25" s="382"/>
      <c r="L25" s="382"/>
      <c r="M25" s="382"/>
      <c r="N25" s="382"/>
      <c r="O25" s="382"/>
      <c r="P25" s="382"/>
      <c r="Q25" s="382"/>
      <c r="R25" s="382"/>
    </row>
    <row r="26" spans="1:18" ht="22.8" x14ac:dyDescent="0.25">
      <c r="A26" s="416"/>
      <c r="B26" s="416"/>
      <c r="C26" s="416"/>
      <c r="D26" s="381"/>
      <c r="E26" s="382"/>
      <c r="F26" s="382"/>
      <c r="G26" s="382"/>
      <c r="H26" s="382"/>
      <c r="I26" s="382"/>
      <c r="J26" s="382"/>
      <c r="K26" s="382"/>
      <c r="L26" s="382"/>
      <c r="M26" s="382"/>
      <c r="N26" s="382"/>
      <c r="O26" s="382"/>
      <c r="P26" s="382"/>
      <c r="Q26" s="382"/>
      <c r="R26" s="382"/>
    </row>
    <row r="27" spans="1:18" ht="15" x14ac:dyDescent="0.25">
      <c r="A27" s="418"/>
      <c r="B27" s="419"/>
      <c r="C27" s="420"/>
      <c r="D27" s="381"/>
      <c r="E27" s="382"/>
      <c r="F27" s="382"/>
      <c r="G27" s="382"/>
      <c r="H27" s="382"/>
      <c r="I27" s="382"/>
      <c r="J27" s="382"/>
      <c r="K27" s="382"/>
      <c r="L27" s="382"/>
      <c r="M27" s="382"/>
      <c r="N27" s="382"/>
      <c r="O27" s="382"/>
      <c r="P27" s="382"/>
      <c r="Q27" s="382"/>
      <c r="R27" s="382"/>
    </row>
    <row r="28" spans="1:18" ht="15" x14ac:dyDescent="0.25">
      <c r="A28" s="418"/>
      <c r="B28" s="419"/>
      <c r="C28" s="421"/>
      <c r="D28" s="381"/>
      <c r="E28" s="382"/>
      <c r="F28" s="382"/>
      <c r="G28" s="382"/>
      <c r="H28" s="382"/>
      <c r="I28" s="382"/>
      <c r="J28" s="382"/>
      <c r="K28" s="382"/>
      <c r="L28" s="382"/>
      <c r="M28" s="382"/>
      <c r="N28" s="382"/>
      <c r="O28" s="382"/>
      <c r="P28" s="382"/>
      <c r="Q28" s="382"/>
      <c r="R28" s="382"/>
    </row>
    <row r="29" spans="1:18" ht="15" x14ac:dyDescent="0.25">
      <c r="A29" s="418"/>
      <c r="B29" s="419"/>
      <c r="C29" s="422"/>
      <c r="D29" s="381"/>
      <c r="E29" s="382"/>
      <c r="F29" s="382"/>
      <c r="G29" s="382"/>
      <c r="H29" s="382"/>
      <c r="I29" s="382"/>
      <c r="J29" s="382"/>
      <c r="K29" s="382"/>
      <c r="L29" s="382"/>
      <c r="M29" s="382"/>
      <c r="N29" s="382"/>
      <c r="O29" s="382"/>
      <c r="P29" s="382"/>
      <c r="Q29" s="382"/>
      <c r="R29" s="382"/>
    </row>
    <row r="30" spans="1:18" ht="15" x14ac:dyDescent="0.25">
      <c r="A30" s="418"/>
      <c r="B30" s="419"/>
      <c r="C30" s="422"/>
      <c r="D30" s="381"/>
      <c r="E30" s="382"/>
      <c r="F30" s="382"/>
      <c r="G30" s="382"/>
      <c r="H30" s="382"/>
      <c r="I30" s="382"/>
      <c r="J30" s="382"/>
      <c r="K30" s="382"/>
      <c r="L30" s="382"/>
      <c r="M30" s="382"/>
      <c r="N30" s="382"/>
      <c r="O30" s="382"/>
      <c r="P30" s="382"/>
      <c r="Q30" s="382"/>
      <c r="R30" s="382"/>
    </row>
    <row r="31" spans="1:18" ht="15" x14ac:dyDescent="0.25">
      <c r="A31" s="418"/>
      <c r="B31" s="419"/>
      <c r="C31" s="422"/>
      <c r="D31" s="381"/>
      <c r="E31" s="382"/>
      <c r="F31" s="382"/>
      <c r="G31" s="382"/>
      <c r="H31" s="382"/>
      <c r="I31" s="382"/>
      <c r="J31" s="382"/>
      <c r="K31" s="382"/>
      <c r="L31" s="382"/>
      <c r="M31" s="382"/>
      <c r="N31" s="382"/>
      <c r="O31" s="382"/>
      <c r="P31" s="382"/>
      <c r="Q31" s="382"/>
      <c r="R31" s="382"/>
    </row>
    <row r="32" spans="1:18" ht="15" x14ac:dyDescent="0.25">
      <c r="A32" s="418"/>
      <c r="B32" s="419"/>
      <c r="C32" s="422"/>
      <c r="D32" s="381"/>
      <c r="E32" s="382"/>
      <c r="F32" s="382"/>
      <c r="G32" s="382"/>
      <c r="H32" s="382"/>
      <c r="I32" s="382"/>
      <c r="J32" s="382"/>
      <c r="K32" s="382"/>
      <c r="L32" s="382"/>
      <c r="M32" s="382"/>
      <c r="N32" s="382"/>
      <c r="O32" s="382"/>
      <c r="P32" s="382"/>
      <c r="Q32" s="382"/>
      <c r="R32" s="382"/>
    </row>
    <row r="33" spans="1:18" ht="15" x14ac:dyDescent="0.25">
      <c r="A33" s="418"/>
      <c r="B33" s="419"/>
      <c r="C33" s="422"/>
      <c r="D33" s="381"/>
      <c r="E33" s="382"/>
      <c r="F33" s="382"/>
      <c r="G33" s="382"/>
      <c r="H33" s="382"/>
      <c r="I33" s="382"/>
      <c r="J33" s="382"/>
      <c r="K33" s="382"/>
      <c r="L33" s="382"/>
      <c r="M33" s="382"/>
      <c r="N33" s="382"/>
      <c r="O33" s="382"/>
      <c r="P33" s="382"/>
      <c r="Q33" s="382"/>
      <c r="R33" s="382"/>
    </row>
    <row r="34" spans="1:18" ht="15" x14ac:dyDescent="0.25">
      <c r="A34" s="418"/>
      <c r="B34" s="419"/>
      <c r="D34" s="381"/>
      <c r="E34" s="382"/>
      <c r="F34" s="382"/>
      <c r="G34" s="382"/>
      <c r="H34" s="382"/>
      <c r="I34" s="382"/>
      <c r="J34" s="382"/>
      <c r="K34" s="382"/>
      <c r="L34" s="382"/>
      <c r="M34" s="382"/>
      <c r="N34" s="382"/>
      <c r="O34" s="382"/>
      <c r="P34" s="382"/>
      <c r="Q34" s="382"/>
      <c r="R34" s="382"/>
    </row>
    <row r="35" spans="1:18" ht="15" x14ac:dyDescent="0.25">
      <c r="A35" s="381"/>
      <c r="B35" s="381"/>
      <c r="C35" s="381"/>
      <c r="D35" s="381"/>
      <c r="E35" s="382"/>
      <c r="F35" s="382"/>
      <c r="G35" s="382"/>
      <c r="H35" s="382"/>
      <c r="I35" s="382"/>
      <c r="J35" s="382"/>
      <c r="K35" s="382"/>
      <c r="L35" s="382"/>
      <c r="M35" s="382"/>
      <c r="N35" s="382"/>
      <c r="O35" s="382"/>
      <c r="P35" s="382"/>
      <c r="Q35" s="382"/>
      <c r="R35" s="382"/>
    </row>
    <row r="36" spans="1:18" ht="15" x14ac:dyDescent="0.25">
      <c r="A36" s="381"/>
      <c r="B36" s="381"/>
      <c r="C36" s="381"/>
      <c r="D36" s="381"/>
      <c r="E36" s="382"/>
      <c r="F36" s="382"/>
      <c r="G36" s="382"/>
      <c r="H36" s="382"/>
      <c r="I36" s="382"/>
      <c r="J36" s="382"/>
      <c r="K36" s="382"/>
      <c r="L36" s="382"/>
      <c r="M36" s="382"/>
      <c r="N36" s="382"/>
      <c r="O36" s="382"/>
      <c r="P36" s="382"/>
      <c r="Q36" s="382"/>
      <c r="R36" s="382"/>
    </row>
    <row r="37" spans="1:18" ht="15" x14ac:dyDescent="0.25">
      <c r="A37" s="381"/>
      <c r="B37" s="381"/>
      <c r="C37" s="381"/>
      <c r="D37" s="381"/>
    </row>
    <row r="38" spans="1:18" ht="15" x14ac:dyDescent="0.25">
      <c r="A38" s="381"/>
      <c r="B38" s="381"/>
      <c r="C38" s="381"/>
      <c r="D38" s="381"/>
    </row>
    <row r="39" spans="1:18" ht="15" x14ac:dyDescent="0.25">
      <c r="A39" s="381"/>
      <c r="B39" s="381"/>
      <c r="C39" s="381"/>
      <c r="D39" s="381"/>
    </row>
    <row r="40" spans="1:18" ht="15" x14ac:dyDescent="0.25">
      <c r="A40" s="381"/>
      <c r="B40" s="381"/>
      <c r="C40" s="381"/>
      <c r="D40" s="381"/>
    </row>
    <row r="46" spans="1:18" x14ac:dyDescent="0.25">
      <c r="L46" s="423"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FA8800B8-2438-4E88-9056-3396EAF5E54C}"/>
    <hyperlink ref="C19" location="'Data Summary'!A1" display="&quot;Data Summary&quot;" xr:uid="{DB5ED37D-788E-4FD1-84AE-DA21DCC740D0}"/>
    <hyperlink ref="C20" location="'Water Data'!A1" display="&quot;Water Data&quot;" xr:uid="{F04C249A-9B16-4EFC-AB75-05ED218401FE}"/>
    <hyperlink ref="C21" location="'Sanitation Data'!A1" display="&quot;Sanitation Data&quot;" xr:uid="{6D885BCF-BABF-4B9D-AC24-51043B396191}"/>
    <hyperlink ref="C22" location="'Hygiene Data'!A1" display="&quot;Hygiene Data&quot;" xr:uid="{D4069481-4A5F-44BE-8F86-7B287E6F16EF}"/>
    <hyperlink ref="C14" location="Ladders!A1" display="Ladders for the most recent estimates (&quot;Ladders&quot;)" xr:uid="{09C23CB2-8D5B-4705-A302-E06B9B1C2DE9}"/>
    <hyperlink ref="C15" location="Charts!A1" display="Trends in basic water, sanitation and hygiene in schools" xr:uid="{9EC101A3-1A56-42B3-AF2C-B0FB7CC29C33}"/>
    <hyperlink ref="C23" location="Population!A1" display="&quot;Population&quot;" xr:uid="{FE93A949-FFE9-4502-8A51-F8CF651D371F}"/>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B8E0C4D7-59A3-43BB-A7B3-ECDE5821EF77}">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4E72C-538E-44F6-A3E0-B400D9D829ED}">
  <sheetPr codeName="Sheet9">
    <tabColor rgb="FFEAEAEA"/>
  </sheetPr>
  <dimension ref="A1:AI488"/>
  <sheetViews>
    <sheetView workbookViewId="0"/>
  </sheetViews>
  <sheetFormatPr defaultColWidth="9" defaultRowHeight="13.2" x14ac:dyDescent="0.25"/>
  <cols>
    <col min="1" max="1" width="13.59765625" style="87" customWidth="1"/>
    <col min="2" max="2" width="7.5" style="115" customWidth="1"/>
    <col min="3" max="8" width="8.69921875" style="87" customWidth="1"/>
    <col min="9" max="9" width="9.296875" style="87" customWidth="1"/>
    <col min="10" max="10" width="13.296875" style="87" customWidth="1"/>
    <col min="11" max="11" width="7.5" style="87" customWidth="1"/>
    <col min="12" max="17" width="8.59765625" style="87" customWidth="1"/>
    <col min="18" max="18" width="6.5" style="87" customWidth="1"/>
    <col min="19" max="19" width="13.296875" style="87" customWidth="1"/>
    <col min="20" max="20" width="7.5" style="87" customWidth="1"/>
    <col min="21" max="26" width="9.09765625" style="87" customWidth="1"/>
    <col min="27" max="16384" width="9" style="87"/>
  </cols>
  <sheetData>
    <row r="1" spans="1:35" ht="15.6" x14ac:dyDescent="0.3">
      <c r="A1" s="83" t="s">
        <v>47</v>
      </c>
      <c r="B1" s="84"/>
      <c r="C1" s="85"/>
      <c r="D1" s="85"/>
      <c r="E1" s="85"/>
      <c r="F1" s="85"/>
      <c r="G1" s="85"/>
      <c r="H1" s="356"/>
      <c r="I1" s="356"/>
      <c r="J1" s="356"/>
      <c r="K1" s="356"/>
      <c r="L1" s="356"/>
      <c r="M1" s="356"/>
      <c r="N1" s="356"/>
      <c r="O1" s="356"/>
      <c r="P1" s="356"/>
      <c r="Q1" s="85"/>
      <c r="R1" s="85"/>
      <c r="S1" s="85"/>
      <c r="T1" s="86"/>
      <c r="U1" s="86"/>
      <c r="V1" s="86"/>
      <c r="W1" s="86"/>
      <c r="X1" s="86"/>
      <c r="Y1" s="86"/>
      <c r="Z1" s="86"/>
      <c r="AA1" s="86"/>
    </row>
    <row r="2" spans="1:35" s="90" customFormat="1" ht="26.25" customHeight="1" x14ac:dyDescent="0.3">
      <c r="A2" s="88" t="s">
        <v>13</v>
      </c>
      <c r="B2" s="89"/>
      <c r="J2" s="88" t="s">
        <v>14</v>
      </c>
      <c r="R2" s="91"/>
      <c r="S2" s="92" t="s">
        <v>15</v>
      </c>
      <c r="W2" s="91"/>
      <c r="X2" s="91"/>
      <c r="Y2" s="93"/>
      <c r="Z2" s="93"/>
      <c r="AD2" s="94"/>
      <c r="AE2" s="94"/>
      <c r="AF2" s="94"/>
      <c r="AG2" s="94"/>
      <c r="AH2" s="94"/>
      <c r="AI2" s="94"/>
    </row>
    <row r="3" spans="1:35" ht="15.6" x14ac:dyDescent="0.3">
      <c r="A3" s="95"/>
      <c r="B3" s="89" t="s">
        <v>4</v>
      </c>
      <c r="C3" s="91" t="s">
        <v>7</v>
      </c>
      <c r="D3" s="91" t="s">
        <v>2</v>
      </c>
      <c r="E3" s="91" t="s">
        <v>1</v>
      </c>
      <c r="F3" s="91" t="s">
        <v>51</v>
      </c>
      <c r="G3" s="91" t="s">
        <v>17</v>
      </c>
      <c r="H3" s="91" t="s">
        <v>18</v>
      </c>
      <c r="I3" s="90"/>
      <c r="J3" s="95"/>
      <c r="K3" s="89" t="s">
        <v>4</v>
      </c>
      <c r="L3" s="91" t="s">
        <v>7</v>
      </c>
      <c r="M3" s="91" t="s">
        <v>2</v>
      </c>
      <c r="N3" s="91" t="s">
        <v>1</v>
      </c>
      <c r="O3" s="91" t="s">
        <v>51</v>
      </c>
      <c r="P3" s="91" t="s">
        <v>17</v>
      </c>
      <c r="Q3" s="91" t="s">
        <v>18</v>
      </c>
      <c r="R3" s="93"/>
      <c r="S3" s="96"/>
      <c r="T3" s="89" t="s">
        <v>4</v>
      </c>
      <c r="U3" s="91" t="s">
        <v>7</v>
      </c>
      <c r="V3" s="91" t="s">
        <v>2</v>
      </c>
      <c r="W3" s="91" t="s">
        <v>1</v>
      </c>
      <c r="X3" s="91" t="s">
        <v>51</v>
      </c>
      <c r="Y3" s="91" t="s">
        <v>17</v>
      </c>
      <c r="Z3" s="91" t="s">
        <v>18</v>
      </c>
      <c r="AB3" s="94"/>
      <c r="AC3" s="94"/>
      <c r="AD3" s="94"/>
      <c r="AE3" s="94"/>
      <c r="AF3" s="94"/>
      <c r="AG3" s="94"/>
    </row>
    <row r="4" spans="1:35" ht="15.6" x14ac:dyDescent="0.3">
      <c r="A4" s="95" t="s">
        <v>33</v>
      </c>
      <c r="B4" s="8">
        <v>2025</v>
      </c>
      <c r="C4" s="8">
        <v>53.03367677</v>
      </c>
      <c r="D4" s="8"/>
      <c r="E4" s="8">
        <v>44.818109870000001</v>
      </c>
      <c r="F4" s="8"/>
      <c r="G4" s="8"/>
      <c r="H4" s="8"/>
      <c r="I4" s="90"/>
      <c r="J4" s="95" t="s">
        <v>33</v>
      </c>
      <c r="K4" s="8">
        <v>2025</v>
      </c>
      <c r="L4" s="8">
        <v>28.538512919999999</v>
      </c>
      <c r="M4" s="8"/>
      <c r="N4" s="8">
        <v>23.475627150000001</v>
      </c>
      <c r="O4" s="8"/>
      <c r="P4" s="8"/>
      <c r="Q4" s="8"/>
      <c r="R4" s="94"/>
      <c r="S4" s="95" t="s">
        <v>33</v>
      </c>
      <c r="T4" s="8">
        <v>2025</v>
      </c>
      <c r="U4" s="8"/>
      <c r="V4" s="8"/>
      <c r="W4" s="8">
        <v>31.08805559</v>
      </c>
      <c r="X4" s="8"/>
      <c r="Y4" s="8"/>
      <c r="Z4" s="8"/>
      <c r="AA4" s="94"/>
      <c r="AB4" s="94"/>
      <c r="AC4" s="94"/>
      <c r="AD4" s="94"/>
      <c r="AE4" s="94"/>
      <c r="AF4" s="94"/>
      <c r="AG4" s="94"/>
    </row>
    <row r="5" spans="1:35" ht="15.6" x14ac:dyDescent="0.3">
      <c r="A5" s="95" t="s">
        <v>34</v>
      </c>
      <c r="B5" s="8">
        <v>2025</v>
      </c>
      <c r="C5" s="8">
        <v>7.0732003700000003</v>
      </c>
      <c r="D5" s="8"/>
      <c r="E5" s="8">
        <v>3.3899994210000002</v>
      </c>
      <c r="F5" s="8"/>
      <c r="G5" s="8"/>
      <c r="H5" s="8"/>
      <c r="I5" s="90"/>
      <c r="J5" s="95" t="s">
        <v>34</v>
      </c>
      <c r="K5" s="8">
        <v>2025</v>
      </c>
      <c r="L5" s="8"/>
      <c r="M5" s="8"/>
      <c r="N5" s="8">
        <v>45.362004519999999</v>
      </c>
      <c r="O5" s="8"/>
      <c r="P5" s="8"/>
      <c r="Q5" s="8"/>
      <c r="R5" s="94"/>
      <c r="S5" s="95" t="s">
        <v>34</v>
      </c>
      <c r="T5" s="8">
        <v>2025</v>
      </c>
      <c r="U5" s="8"/>
      <c r="V5" s="8"/>
      <c r="W5" s="8"/>
      <c r="X5" s="8"/>
      <c r="Y5" s="8"/>
      <c r="Z5" s="8"/>
      <c r="AA5" s="94"/>
      <c r="AB5" s="94"/>
      <c r="AC5" s="94"/>
      <c r="AD5" s="94"/>
      <c r="AE5" s="94"/>
      <c r="AF5" s="94"/>
      <c r="AG5" s="94"/>
    </row>
    <row r="6" spans="1:35" s="90" customFormat="1" ht="15.6" x14ac:dyDescent="0.3">
      <c r="A6" s="95" t="s">
        <v>35</v>
      </c>
      <c r="B6" s="8">
        <v>2025</v>
      </c>
      <c r="C6" s="8">
        <v>39.893122859999998</v>
      </c>
      <c r="D6" s="8">
        <v>2.8415300550000002</v>
      </c>
      <c r="E6" s="8">
        <v>51.791890709999997</v>
      </c>
      <c r="F6" s="8"/>
      <c r="G6" s="8">
        <v>32.840059719999999</v>
      </c>
      <c r="H6" s="8"/>
      <c r="J6" s="95" t="s">
        <v>35</v>
      </c>
      <c r="K6" s="8">
        <v>2025</v>
      </c>
      <c r="L6" s="8"/>
      <c r="M6" s="8"/>
      <c r="N6" s="8">
        <v>31.16236833</v>
      </c>
      <c r="O6" s="8"/>
      <c r="P6" s="8"/>
      <c r="Q6" s="8"/>
      <c r="R6" s="93"/>
      <c r="S6" s="95" t="s">
        <v>35</v>
      </c>
      <c r="T6" s="8">
        <v>2025</v>
      </c>
      <c r="U6" s="8"/>
      <c r="V6" s="8"/>
      <c r="W6" s="8"/>
      <c r="X6" s="8"/>
      <c r="Y6" s="8"/>
      <c r="Z6" s="8"/>
      <c r="AA6" s="94"/>
      <c r="AB6" s="94"/>
      <c r="AC6" s="94"/>
      <c r="AD6" s="94"/>
      <c r="AE6" s="94"/>
      <c r="AF6" s="94"/>
      <c r="AG6" s="94"/>
    </row>
    <row r="7" spans="1:35" s="90" customFormat="1" ht="15.6" x14ac:dyDescent="0.3">
      <c r="A7" s="97" t="s">
        <v>166</v>
      </c>
      <c r="B7" s="8">
        <v>2025</v>
      </c>
      <c r="C7" s="8">
        <v>0</v>
      </c>
      <c r="D7" s="8">
        <v>97.158469949999997</v>
      </c>
      <c r="E7" s="8">
        <v>0</v>
      </c>
      <c r="F7" s="8">
        <v>100</v>
      </c>
      <c r="G7" s="8">
        <v>67.159940280000001</v>
      </c>
      <c r="H7" s="8">
        <v>100</v>
      </c>
      <c r="I7" s="94"/>
      <c r="J7" s="97" t="s">
        <v>166</v>
      </c>
      <c r="K7" s="8">
        <v>2025</v>
      </c>
      <c r="L7" s="8">
        <v>71.461487079999998</v>
      </c>
      <c r="M7" s="8">
        <v>100</v>
      </c>
      <c r="N7" s="8">
        <v>0</v>
      </c>
      <c r="O7" s="8">
        <v>100</v>
      </c>
      <c r="P7" s="8">
        <v>100</v>
      </c>
      <c r="Q7" s="8">
        <v>100</v>
      </c>
      <c r="R7" s="94"/>
      <c r="S7" s="97" t="s">
        <v>166</v>
      </c>
      <c r="T7" s="8">
        <v>2025</v>
      </c>
      <c r="U7" s="8">
        <v>100</v>
      </c>
      <c r="V7" s="8">
        <v>100</v>
      </c>
      <c r="W7" s="8">
        <v>68.911944410000004</v>
      </c>
      <c r="X7" s="8">
        <v>100</v>
      </c>
      <c r="Y7" s="8">
        <v>100</v>
      </c>
      <c r="Z7" s="8">
        <v>100</v>
      </c>
      <c r="AA7" s="94"/>
    </row>
    <row r="8" spans="1:35" s="90" customFormat="1" ht="15.6" x14ac:dyDescent="0.3">
      <c r="A8" s="98"/>
      <c r="B8" s="91"/>
      <c r="H8" s="94"/>
      <c r="I8" s="94"/>
      <c r="J8" s="94"/>
      <c r="K8" s="94"/>
      <c r="L8" s="94"/>
      <c r="M8" s="94"/>
      <c r="N8" s="94"/>
      <c r="O8" s="94"/>
      <c r="P8" s="94"/>
      <c r="Q8" s="94"/>
      <c r="R8" s="94"/>
      <c r="S8" s="94"/>
      <c r="T8" s="94"/>
      <c r="U8" s="94"/>
      <c r="V8" s="94"/>
      <c r="W8" s="94"/>
      <c r="X8" s="94"/>
      <c r="Y8" s="94"/>
      <c r="Z8" s="94"/>
      <c r="AA8" s="94"/>
    </row>
    <row r="9" spans="1:35" s="90" customFormat="1" ht="15.6" x14ac:dyDescent="0.3">
      <c r="A9" s="98"/>
      <c r="B9" s="91"/>
      <c r="H9" s="94"/>
      <c r="I9" s="94"/>
      <c r="J9" s="94"/>
      <c r="K9" s="94"/>
      <c r="L9" s="94"/>
      <c r="M9" s="94"/>
      <c r="N9" s="94"/>
      <c r="O9" s="94"/>
      <c r="P9" s="94"/>
      <c r="Q9" s="94"/>
      <c r="R9" s="94"/>
      <c r="S9" s="94"/>
      <c r="T9" s="94"/>
      <c r="U9" s="94"/>
      <c r="V9" s="94"/>
      <c r="W9" s="94"/>
      <c r="X9" s="94"/>
      <c r="Y9" s="94"/>
      <c r="Z9" s="94"/>
      <c r="AA9" s="94"/>
    </row>
    <row r="10" spans="1:35" s="90" customFormat="1" ht="15.6" x14ac:dyDescent="0.3">
      <c r="A10" s="99"/>
      <c r="B10" s="91"/>
      <c r="C10" s="94"/>
      <c r="D10" s="94"/>
      <c r="E10" s="94"/>
      <c r="F10" s="94"/>
      <c r="G10" s="94"/>
      <c r="H10" s="94"/>
      <c r="I10" s="94"/>
      <c r="J10" s="94"/>
      <c r="K10" s="94"/>
      <c r="L10" s="94"/>
      <c r="M10" s="94"/>
      <c r="N10" s="94"/>
      <c r="O10" s="94"/>
      <c r="P10" s="94"/>
      <c r="Q10" s="94"/>
      <c r="R10" s="94"/>
      <c r="S10" s="94"/>
      <c r="T10" s="94"/>
      <c r="U10" s="94"/>
      <c r="V10" s="94"/>
      <c r="W10" s="94"/>
      <c r="X10" s="94"/>
      <c r="Y10" s="94"/>
      <c r="Z10" s="94"/>
      <c r="AA10" s="94"/>
    </row>
    <row r="11" spans="1:35" ht="15.6" x14ac:dyDescent="0.3">
      <c r="A11" s="100"/>
      <c r="B11" s="101"/>
      <c r="C11" s="94"/>
      <c r="D11" s="94"/>
      <c r="E11" s="94"/>
      <c r="F11" s="94"/>
      <c r="G11" s="94"/>
      <c r="H11" s="94"/>
      <c r="I11" s="94"/>
      <c r="J11" s="94"/>
      <c r="K11" s="94"/>
      <c r="L11" s="94"/>
      <c r="M11" s="94"/>
      <c r="N11" s="94"/>
      <c r="O11" s="94"/>
      <c r="P11" s="94"/>
      <c r="Q11" s="94"/>
    </row>
    <row r="12" spans="1:35" ht="15.6" x14ac:dyDescent="0.3">
      <c r="A12" s="83" t="s">
        <v>48</v>
      </c>
      <c r="B12" s="102"/>
      <c r="C12" s="86"/>
      <c r="D12" s="86"/>
      <c r="E12" s="86"/>
      <c r="F12" s="86"/>
      <c r="G12" s="86"/>
      <c r="H12" s="86"/>
      <c r="I12" s="86"/>
      <c r="J12" s="86"/>
      <c r="K12" s="86"/>
      <c r="L12" s="86"/>
      <c r="M12" s="86"/>
      <c r="N12" s="86"/>
      <c r="O12" s="86"/>
      <c r="P12" s="86"/>
      <c r="Q12" s="86"/>
      <c r="R12" s="103"/>
      <c r="S12" s="103"/>
      <c r="T12" s="103"/>
      <c r="U12" s="103"/>
      <c r="V12" s="103"/>
    </row>
    <row r="13" spans="1:35" s="106" customFormat="1" x14ac:dyDescent="0.25">
      <c r="A13" s="104" t="s">
        <v>226</v>
      </c>
      <c r="B13" s="105" t="s">
        <v>228</v>
      </c>
      <c r="C13" s="104" t="s">
        <v>229</v>
      </c>
      <c r="D13" s="104" t="s">
        <v>236</v>
      </c>
      <c r="E13" s="104" t="s">
        <v>237</v>
      </c>
      <c r="F13" s="104" t="s">
        <v>238</v>
      </c>
      <c r="G13" s="104" t="s">
        <v>239</v>
      </c>
      <c r="H13" s="104" t="s">
        <v>240</v>
      </c>
      <c r="I13" s="104" t="s">
        <v>241</v>
      </c>
      <c r="J13" s="104" t="s">
        <v>242</v>
      </c>
      <c r="K13" s="104" t="s">
        <v>243</v>
      </c>
      <c r="L13" s="104" t="s">
        <v>244</v>
      </c>
      <c r="M13" s="104" t="s">
        <v>245</v>
      </c>
      <c r="N13" s="104" t="s">
        <v>246</v>
      </c>
      <c r="O13" s="106" t="s">
        <v>247</v>
      </c>
      <c r="P13" s="106" t="s">
        <v>248</v>
      </c>
      <c r="Q13" s="104" t="s">
        <v>249</v>
      </c>
      <c r="R13" s="104" t="s">
        <v>250</v>
      </c>
      <c r="S13" s="107" t="s">
        <v>251</v>
      </c>
      <c r="T13" s="108" t="s">
        <v>252</v>
      </c>
      <c r="U13" s="108" t="s">
        <v>253</v>
      </c>
      <c r="V13" s="108" t="s">
        <v>254</v>
      </c>
    </row>
    <row r="14" spans="1:35" s="109" customFormat="1" ht="11.4" x14ac:dyDescent="0.2">
      <c r="A14" s="109" t="s">
        <v>227</v>
      </c>
      <c r="B14" s="8">
        <v>2000</v>
      </c>
      <c r="C14" s="110" t="s">
        <v>230</v>
      </c>
      <c r="D14" s="8">
        <v>1984552</v>
      </c>
      <c r="E14" s="8">
        <v>100</v>
      </c>
      <c r="F14" s="8">
        <v>71.61776353728601</v>
      </c>
      <c r="G14" s="8"/>
      <c r="H14" s="8"/>
      <c r="I14" s="8">
        <v>28.38223646271399</v>
      </c>
      <c r="J14" s="8">
        <v>71.61776353728601</v>
      </c>
      <c r="K14" s="8"/>
      <c r="L14" s="8"/>
      <c r="M14" s="8"/>
      <c r="N14" s="8"/>
      <c r="O14" s="8"/>
      <c r="P14" s="8">
        <v>100</v>
      </c>
      <c r="Q14" s="8"/>
      <c r="R14" s="8"/>
      <c r="S14" s="8"/>
      <c r="T14" s="8"/>
      <c r="U14" s="8"/>
      <c r="V14" s="8">
        <v>100</v>
      </c>
    </row>
    <row r="15" spans="1:35" s="109" customFormat="1" ht="11.4" x14ac:dyDescent="0.2">
      <c r="A15" s="109" t="s">
        <v>227</v>
      </c>
      <c r="B15" s="8">
        <v>2001</v>
      </c>
      <c r="C15" s="110" t="s">
        <v>230</v>
      </c>
      <c r="D15" s="8">
        <v>1982393</v>
      </c>
      <c r="E15" s="8">
        <v>100</v>
      </c>
      <c r="F15" s="8">
        <v>71.61776353728601</v>
      </c>
      <c r="G15" s="8"/>
      <c r="H15" s="8"/>
      <c r="I15" s="8">
        <v>28.38223646271399</v>
      </c>
      <c r="J15" s="8">
        <v>71.61776353728601</v>
      </c>
      <c r="K15" s="8"/>
      <c r="L15" s="8"/>
      <c r="M15" s="8"/>
      <c r="N15" s="8"/>
      <c r="O15" s="8"/>
      <c r="P15" s="8">
        <v>100</v>
      </c>
      <c r="Q15" s="8"/>
      <c r="R15" s="8"/>
      <c r="S15" s="8"/>
      <c r="T15" s="8"/>
      <c r="U15" s="8"/>
      <c r="V15" s="8">
        <v>100</v>
      </c>
    </row>
    <row r="16" spans="1:35" s="109" customFormat="1" ht="11.4" x14ac:dyDescent="0.2">
      <c r="A16" s="109" t="s">
        <v>227</v>
      </c>
      <c r="B16" s="8">
        <v>2002</v>
      </c>
      <c r="C16" s="110" t="s">
        <v>230</v>
      </c>
      <c r="D16" s="8">
        <v>1977762</v>
      </c>
      <c r="E16" s="8">
        <v>100</v>
      </c>
      <c r="F16" s="8">
        <v>71.61776353728601</v>
      </c>
      <c r="G16" s="8"/>
      <c r="H16" s="8"/>
      <c r="I16" s="8">
        <v>28.38223646271399</v>
      </c>
      <c r="J16" s="8">
        <v>71.61776353728601</v>
      </c>
      <c r="K16" s="8"/>
      <c r="L16" s="8"/>
      <c r="M16" s="8"/>
      <c r="N16" s="8"/>
      <c r="O16" s="8"/>
      <c r="P16" s="8">
        <v>100</v>
      </c>
      <c r="Q16" s="8"/>
      <c r="R16" s="8"/>
      <c r="S16" s="8"/>
      <c r="T16" s="8"/>
      <c r="U16" s="8"/>
      <c r="V16" s="8">
        <v>100</v>
      </c>
    </row>
    <row r="17" spans="1:22" s="109" customFormat="1" ht="11.4" x14ac:dyDescent="0.2">
      <c r="A17" s="109" t="s">
        <v>227</v>
      </c>
      <c r="B17" s="8">
        <v>2003</v>
      </c>
      <c r="C17" s="110" t="s">
        <v>230</v>
      </c>
      <c r="D17" s="8">
        <v>1971476</v>
      </c>
      <c r="E17" s="8">
        <v>100</v>
      </c>
      <c r="F17" s="8">
        <v>71.61776353728601</v>
      </c>
      <c r="G17" s="8"/>
      <c r="H17" s="8"/>
      <c r="I17" s="8">
        <v>28.38223646271399</v>
      </c>
      <c r="J17" s="8">
        <v>71.61776353728601</v>
      </c>
      <c r="K17" s="8"/>
      <c r="L17" s="8"/>
      <c r="M17" s="8"/>
      <c r="N17" s="8"/>
      <c r="O17" s="8"/>
      <c r="P17" s="8">
        <v>100</v>
      </c>
      <c r="Q17" s="8"/>
      <c r="R17" s="8"/>
      <c r="S17" s="8"/>
      <c r="T17" s="8"/>
      <c r="U17" s="8"/>
      <c r="V17" s="8">
        <v>100</v>
      </c>
    </row>
    <row r="18" spans="1:22" s="109" customFormat="1" ht="11.4" x14ac:dyDescent="0.2">
      <c r="A18" s="109" t="s">
        <v>227</v>
      </c>
      <c r="B18" s="8">
        <v>2004</v>
      </c>
      <c r="C18" s="110" t="s">
        <v>230</v>
      </c>
      <c r="D18" s="8">
        <v>1964059</v>
      </c>
      <c r="E18" s="8">
        <v>100</v>
      </c>
      <c r="F18" s="8">
        <v>71.61776353728601</v>
      </c>
      <c r="G18" s="8"/>
      <c r="H18" s="8"/>
      <c r="I18" s="8">
        <v>28.38223646271399</v>
      </c>
      <c r="J18" s="8">
        <v>71.61776353728601</v>
      </c>
      <c r="K18" s="8"/>
      <c r="L18" s="8"/>
      <c r="M18" s="8"/>
      <c r="N18" s="8"/>
      <c r="O18" s="8"/>
      <c r="P18" s="8">
        <v>100</v>
      </c>
      <c r="Q18" s="8"/>
      <c r="R18" s="8"/>
      <c r="S18" s="8"/>
      <c r="T18" s="8"/>
      <c r="U18" s="8"/>
      <c r="V18" s="8">
        <v>100</v>
      </c>
    </row>
    <row r="19" spans="1:22" s="109" customFormat="1" ht="11.4" x14ac:dyDescent="0.2">
      <c r="A19" s="109" t="s">
        <v>227</v>
      </c>
      <c r="B19" s="8">
        <v>2005</v>
      </c>
      <c r="C19" s="110" t="s">
        <v>230</v>
      </c>
      <c r="D19" s="8">
        <v>1954307</v>
      </c>
      <c r="E19" s="8">
        <v>100</v>
      </c>
      <c r="F19" s="8">
        <v>71.069626089906933</v>
      </c>
      <c r="G19" s="8"/>
      <c r="H19" s="8"/>
      <c r="I19" s="8">
        <v>28.930373910093067</v>
      </c>
      <c r="J19" s="8">
        <v>71.069626089906933</v>
      </c>
      <c r="K19" s="8"/>
      <c r="L19" s="8"/>
      <c r="M19" s="8"/>
      <c r="N19" s="8"/>
      <c r="O19" s="8"/>
      <c r="P19" s="8">
        <v>100</v>
      </c>
      <c r="Q19" s="8"/>
      <c r="R19" s="8"/>
      <c r="S19" s="8"/>
      <c r="T19" s="8"/>
      <c r="U19" s="8"/>
      <c r="V19" s="8">
        <v>100</v>
      </c>
    </row>
    <row r="20" spans="1:22" s="109" customFormat="1" ht="11.4" x14ac:dyDescent="0.2">
      <c r="A20" s="109" t="s">
        <v>227</v>
      </c>
      <c r="B20" s="8">
        <v>2006</v>
      </c>
      <c r="C20" s="110" t="s">
        <v>230</v>
      </c>
      <c r="D20" s="8">
        <v>1821995</v>
      </c>
      <c r="E20" s="8">
        <v>100</v>
      </c>
      <c r="F20" s="8">
        <v>70.521488642527629</v>
      </c>
      <c r="G20" s="8"/>
      <c r="H20" s="8"/>
      <c r="I20" s="8">
        <v>29.478511357472371</v>
      </c>
      <c r="J20" s="8">
        <v>70.521488642527629</v>
      </c>
      <c r="K20" s="8"/>
      <c r="L20" s="8"/>
      <c r="M20" s="8"/>
      <c r="N20" s="8"/>
      <c r="O20" s="8"/>
      <c r="P20" s="8">
        <v>100</v>
      </c>
      <c r="Q20" s="8"/>
      <c r="R20" s="8"/>
      <c r="S20" s="8"/>
      <c r="T20" s="8"/>
      <c r="U20" s="8"/>
      <c r="V20" s="8">
        <v>100</v>
      </c>
    </row>
    <row r="21" spans="1:22" s="109" customFormat="1" ht="11.4" x14ac:dyDescent="0.2">
      <c r="A21" s="109" t="s">
        <v>227</v>
      </c>
      <c r="B21" s="8">
        <v>2007</v>
      </c>
      <c r="C21" s="110" t="s">
        <v>230</v>
      </c>
      <c r="D21" s="8">
        <v>1820567</v>
      </c>
      <c r="E21" s="8">
        <v>100</v>
      </c>
      <c r="F21" s="8">
        <v>69.973351195148325</v>
      </c>
      <c r="G21" s="8"/>
      <c r="H21" s="8"/>
      <c r="I21" s="8">
        <v>30.026648804851675</v>
      </c>
      <c r="J21" s="8">
        <v>69.973351195148325</v>
      </c>
      <c r="K21" s="8"/>
      <c r="L21" s="8"/>
      <c r="M21" s="8"/>
      <c r="N21" s="8"/>
      <c r="O21" s="8"/>
      <c r="P21" s="8">
        <v>100</v>
      </c>
      <c r="Q21" s="8"/>
      <c r="R21" s="8"/>
      <c r="S21" s="8"/>
      <c r="T21" s="8"/>
      <c r="U21" s="8"/>
      <c r="V21" s="8">
        <v>100</v>
      </c>
    </row>
    <row r="22" spans="1:22" s="109" customFormat="1" ht="11.4" x14ac:dyDescent="0.2">
      <c r="A22" s="109" t="s">
        <v>227</v>
      </c>
      <c r="B22" s="8">
        <v>2008</v>
      </c>
      <c r="C22" s="110" t="s">
        <v>230</v>
      </c>
      <c r="D22" s="8">
        <v>1819164</v>
      </c>
      <c r="E22" s="8">
        <v>100</v>
      </c>
      <c r="F22" s="8">
        <v>69.425213747769021</v>
      </c>
      <c r="G22" s="8"/>
      <c r="H22" s="8"/>
      <c r="I22" s="8">
        <v>30.574786252230979</v>
      </c>
      <c r="J22" s="8">
        <v>69.425213747769021</v>
      </c>
      <c r="K22" s="8"/>
      <c r="L22" s="8"/>
      <c r="M22" s="8"/>
      <c r="N22" s="8"/>
      <c r="O22" s="8"/>
      <c r="P22" s="8">
        <v>100</v>
      </c>
      <c r="Q22" s="8"/>
      <c r="R22" s="8"/>
      <c r="S22" s="8"/>
      <c r="T22" s="8"/>
      <c r="U22" s="8"/>
      <c r="V22" s="8">
        <v>100</v>
      </c>
    </row>
    <row r="23" spans="1:22" s="109" customFormat="1" ht="11.4" x14ac:dyDescent="0.2">
      <c r="A23" s="109" t="s">
        <v>227</v>
      </c>
      <c r="B23" s="8">
        <v>2009</v>
      </c>
      <c r="C23" s="110" t="s">
        <v>230</v>
      </c>
      <c r="D23" s="8">
        <v>1818412</v>
      </c>
      <c r="E23" s="8">
        <v>100</v>
      </c>
      <c r="F23" s="8">
        <v>68.877076300389717</v>
      </c>
      <c r="G23" s="8"/>
      <c r="H23" s="8"/>
      <c r="I23" s="8">
        <v>31.122923699610283</v>
      </c>
      <c r="J23" s="8">
        <v>68.877076300389717</v>
      </c>
      <c r="K23" s="8"/>
      <c r="L23" s="8"/>
      <c r="M23" s="8"/>
      <c r="N23" s="8"/>
      <c r="O23" s="8"/>
      <c r="P23" s="8">
        <v>100</v>
      </c>
      <c r="Q23" s="8"/>
      <c r="R23" s="8"/>
      <c r="S23" s="8"/>
      <c r="T23" s="8"/>
      <c r="U23" s="8"/>
      <c r="V23" s="8">
        <v>100</v>
      </c>
    </row>
    <row r="24" spans="1:22" s="109" customFormat="1" ht="11.4" x14ac:dyDescent="0.2">
      <c r="A24" s="109" t="s">
        <v>227</v>
      </c>
      <c r="B24" s="8">
        <v>2010</v>
      </c>
      <c r="C24" s="110" t="s">
        <v>230</v>
      </c>
      <c r="D24" s="8">
        <v>1817480</v>
      </c>
      <c r="E24" s="8">
        <v>100</v>
      </c>
      <c r="F24" s="8">
        <v>68.328938853010413</v>
      </c>
      <c r="G24" s="8"/>
      <c r="H24" s="8"/>
      <c r="I24" s="8">
        <v>31.671061146989587</v>
      </c>
      <c r="J24" s="8">
        <v>68.328938853010413</v>
      </c>
      <c r="K24" s="8"/>
      <c r="L24" s="8"/>
      <c r="M24" s="8"/>
      <c r="N24" s="8"/>
      <c r="O24" s="8"/>
      <c r="P24" s="8">
        <v>100</v>
      </c>
      <c r="Q24" s="8"/>
      <c r="R24" s="8"/>
      <c r="S24" s="8"/>
      <c r="T24" s="8"/>
      <c r="U24" s="8"/>
      <c r="V24" s="8">
        <v>100</v>
      </c>
    </row>
    <row r="25" spans="1:22" s="109" customFormat="1" ht="11.4" x14ac:dyDescent="0.2">
      <c r="A25" s="109" t="s">
        <v>227</v>
      </c>
      <c r="B25" s="8">
        <v>2011</v>
      </c>
      <c r="C25" s="110" t="s">
        <v>230</v>
      </c>
      <c r="D25" s="8">
        <v>1817304</v>
      </c>
      <c r="E25" s="8">
        <v>100</v>
      </c>
      <c r="F25" s="8">
        <v>67.780801405631109</v>
      </c>
      <c r="G25" s="8">
        <v>54.211236491782607</v>
      </c>
      <c r="H25" s="8">
        <v>13.569564913848502</v>
      </c>
      <c r="I25" s="8">
        <v>32.219198594368891</v>
      </c>
      <c r="J25" s="8">
        <v>0</v>
      </c>
      <c r="K25" s="8">
        <v>97.700613426634561</v>
      </c>
      <c r="L25" s="8"/>
      <c r="M25" s="8">
        <v>28.538512921890941</v>
      </c>
      <c r="N25" s="8"/>
      <c r="O25" s="8"/>
      <c r="P25" s="8">
        <v>71.461487078109059</v>
      </c>
      <c r="Q25" s="8"/>
      <c r="R25" s="8"/>
      <c r="S25" s="8"/>
      <c r="T25" s="8"/>
      <c r="U25" s="8"/>
      <c r="V25" s="8">
        <v>100</v>
      </c>
    </row>
    <row r="26" spans="1:22" s="109" customFormat="1" ht="11.4" x14ac:dyDescent="0.2">
      <c r="A26" s="109" t="s">
        <v>227</v>
      </c>
      <c r="B26" s="8">
        <v>2012</v>
      </c>
      <c r="C26" s="110" t="s">
        <v>230</v>
      </c>
      <c r="D26" s="8">
        <v>1818191</v>
      </c>
      <c r="E26" s="8">
        <v>100</v>
      </c>
      <c r="F26" s="8">
        <v>67.232663958251806</v>
      </c>
      <c r="G26" s="8">
        <v>54.211236491782607</v>
      </c>
      <c r="H26" s="8">
        <v>13.021427466469198</v>
      </c>
      <c r="I26" s="8">
        <v>32.767336041748194</v>
      </c>
      <c r="J26" s="8">
        <v>0</v>
      </c>
      <c r="K26" s="8">
        <v>97.700613426634561</v>
      </c>
      <c r="L26" s="8"/>
      <c r="M26" s="8">
        <v>28.538512921890941</v>
      </c>
      <c r="N26" s="8"/>
      <c r="O26" s="8"/>
      <c r="P26" s="8">
        <v>71.461487078109059</v>
      </c>
      <c r="Q26" s="8"/>
      <c r="R26" s="8"/>
      <c r="S26" s="8"/>
      <c r="T26" s="8"/>
      <c r="U26" s="8"/>
      <c r="V26" s="8">
        <v>100</v>
      </c>
    </row>
    <row r="27" spans="1:22" s="109" customFormat="1" ht="11.4" x14ac:dyDescent="0.2">
      <c r="A27" s="109" t="s">
        <v>227</v>
      </c>
      <c r="B27" s="8">
        <v>2013</v>
      </c>
      <c r="C27" s="110" t="s">
        <v>230</v>
      </c>
      <c r="D27" s="8">
        <v>1820395</v>
      </c>
      <c r="E27" s="8">
        <v>100</v>
      </c>
      <c r="F27" s="8">
        <v>66.684526510872502</v>
      </c>
      <c r="G27" s="8">
        <v>54.211236491782607</v>
      </c>
      <c r="H27" s="8">
        <v>12.473290019089895</v>
      </c>
      <c r="I27" s="8">
        <v>33.315473489127498</v>
      </c>
      <c r="J27" s="8">
        <v>0</v>
      </c>
      <c r="K27" s="8">
        <v>97.700613426634561</v>
      </c>
      <c r="L27" s="8">
        <v>71.347544999999997</v>
      </c>
      <c r="M27" s="8">
        <v>28.538512921890941</v>
      </c>
      <c r="N27" s="8">
        <v>42.809032078109055</v>
      </c>
      <c r="O27" s="8">
        <v>28.652455000000003</v>
      </c>
      <c r="P27" s="8">
        <v>0</v>
      </c>
      <c r="Q27" s="8"/>
      <c r="R27" s="8"/>
      <c r="S27" s="8">
        <v>40.129781420765028</v>
      </c>
      <c r="T27" s="8"/>
      <c r="U27" s="8"/>
      <c r="V27" s="8">
        <v>59.870218579234972</v>
      </c>
    </row>
    <row r="28" spans="1:22" s="109" customFormat="1" ht="11.4" x14ac:dyDescent="0.2">
      <c r="A28" s="109" t="s">
        <v>227</v>
      </c>
      <c r="B28" s="8">
        <v>2014</v>
      </c>
      <c r="C28" s="110" t="s">
        <v>230</v>
      </c>
      <c r="D28" s="8">
        <v>1822864</v>
      </c>
      <c r="E28" s="8">
        <v>100</v>
      </c>
      <c r="F28" s="8">
        <v>66.136389063493198</v>
      </c>
      <c r="G28" s="8">
        <v>54.211236491782607</v>
      </c>
      <c r="H28" s="8">
        <v>11.925152571710591</v>
      </c>
      <c r="I28" s="8">
        <v>33.863610936506802</v>
      </c>
      <c r="J28" s="8">
        <v>0</v>
      </c>
      <c r="K28" s="8">
        <v>97.700613426634561</v>
      </c>
      <c r="L28" s="8">
        <v>71.347544999999997</v>
      </c>
      <c r="M28" s="8">
        <v>28.538512921890941</v>
      </c>
      <c r="N28" s="8">
        <v>42.809032078109055</v>
      </c>
      <c r="O28" s="8">
        <v>28.652455000000003</v>
      </c>
      <c r="P28" s="8">
        <v>0</v>
      </c>
      <c r="Q28" s="8"/>
      <c r="R28" s="8"/>
      <c r="S28" s="8">
        <v>40.129781420765028</v>
      </c>
      <c r="T28" s="8"/>
      <c r="U28" s="8"/>
      <c r="V28" s="8">
        <v>59.870218579234972</v>
      </c>
    </row>
    <row r="29" spans="1:22" s="109" customFormat="1" ht="11.4" x14ac:dyDescent="0.2">
      <c r="A29" s="109" t="s">
        <v>227</v>
      </c>
      <c r="B29" s="8">
        <v>2015</v>
      </c>
      <c r="C29" s="110" t="s">
        <v>230</v>
      </c>
      <c r="D29" s="8">
        <v>1826358</v>
      </c>
      <c r="E29" s="8">
        <v>100</v>
      </c>
      <c r="F29" s="8">
        <v>65.588251616113894</v>
      </c>
      <c r="G29" s="8">
        <v>54.211236491782614</v>
      </c>
      <c r="H29" s="8">
        <v>11.37701512433128</v>
      </c>
      <c r="I29" s="8">
        <v>34.411748383886106</v>
      </c>
      <c r="J29" s="8">
        <v>0</v>
      </c>
      <c r="K29" s="8">
        <v>97.700613426634561</v>
      </c>
      <c r="L29" s="8">
        <v>71.347544999999997</v>
      </c>
      <c r="M29" s="8">
        <v>28.538512921890941</v>
      </c>
      <c r="N29" s="8">
        <v>42.809032078109055</v>
      </c>
      <c r="O29" s="8">
        <v>28.652455000000003</v>
      </c>
      <c r="P29" s="8">
        <v>0</v>
      </c>
      <c r="Q29" s="8"/>
      <c r="R29" s="8"/>
      <c r="S29" s="8">
        <v>40.129781420765028</v>
      </c>
      <c r="T29" s="8"/>
      <c r="U29" s="8"/>
      <c r="V29" s="8">
        <v>59.870218579234972</v>
      </c>
    </row>
    <row r="30" spans="1:22" s="109" customFormat="1" ht="11.4" x14ac:dyDescent="0.2">
      <c r="A30" s="109" t="s">
        <v>227</v>
      </c>
      <c r="B30" s="8">
        <v>2016</v>
      </c>
      <c r="C30" s="110" t="s">
        <v>230</v>
      </c>
      <c r="D30" s="8">
        <v>1830686</v>
      </c>
      <c r="E30" s="8">
        <v>99.607755607551553</v>
      </c>
      <c r="F30" s="8">
        <v>65.04011416873459</v>
      </c>
      <c r="G30" s="8">
        <v>54.09348051985711</v>
      </c>
      <c r="H30" s="8">
        <v>10.94663364887748</v>
      </c>
      <c r="I30" s="8">
        <v>34.95988583126541</v>
      </c>
      <c r="J30" s="8">
        <v>0</v>
      </c>
      <c r="K30" s="8">
        <v>97.629956713317256</v>
      </c>
      <c r="L30" s="8">
        <v>71.347544999999997</v>
      </c>
      <c r="M30" s="8">
        <v>28.538512921890941</v>
      </c>
      <c r="N30" s="8">
        <v>42.809032078109055</v>
      </c>
      <c r="O30" s="8">
        <v>28.652455000000003</v>
      </c>
      <c r="P30" s="8">
        <v>0</v>
      </c>
      <c r="Q30" s="8"/>
      <c r="R30" s="8"/>
      <c r="S30" s="8">
        <v>40.129781420765028</v>
      </c>
      <c r="T30" s="8"/>
      <c r="U30" s="8"/>
      <c r="V30" s="8">
        <v>59.870218579234972</v>
      </c>
    </row>
    <row r="31" spans="1:22" s="109" customFormat="1" ht="11.4" x14ac:dyDescent="0.2">
      <c r="A31" s="109" t="s">
        <v>227</v>
      </c>
      <c r="B31" s="8">
        <v>2017</v>
      </c>
      <c r="C31" s="110" t="s">
        <v>230</v>
      </c>
      <c r="D31" s="8">
        <v>1834989</v>
      </c>
      <c r="E31" s="8">
        <v>97.570759999999609</v>
      </c>
      <c r="F31" s="8">
        <v>64.491976721355286</v>
      </c>
      <c r="G31" s="8">
        <v>53.975724547931634</v>
      </c>
      <c r="H31" s="8">
        <v>10.516252173423652</v>
      </c>
      <c r="I31" s="8">
        <v>35.508023278644714</v>
      </c>
      <c r="J31" s="8">
        <v>0</v>
      </c>
      <c r="K31" s="8">
        <v>97.559299999999979</v>
      </c>
      <c r="L31" s="8">
        <v>71.347544999999997</v>
      </c>
      <c r="M31" s="8">
        <v>28.538512921890941</v>
      </c>
      <c r="N31" s="8">
        <v>42.809032078109055</v>
      </c>
      <c r="O31" s="8">
        <v>28.652455000000003</v>
      </c>
      <c r="P31" s="8">
        <v>0</v>
      </c>
      <c r="Q31" s="8"/>
      <c r="R31" s="8"/>
      <c r="S31" s="8">
        <v>40.129781420765028</v>
      </c>
      <c r="T31" s="8"/>
      <c r="U31" s="8"/>
      <c r="V31" s="8">
        <v>59.870218579234972</v>
      </c>
    </row>
    <row r="32" spans="1:22" s="109" customFormat="1" ht="11.4" x14ac:dyDescent="0.2">
      <c r="A32" s="109" t="s">
        <v>227</v>
      </c>
      <c r="B32" s="8">
        <v>2018</v>
      </c>
      <c r="C32" s="110" t="s">
        <v>230</v>
      </c>
      <c r="D32" s="8">
        <v>1839337</v>
      </c>
      <c r="E32" s="8">
        <v>95.533764392448575</v>
      </c>
      <c r="F32" s="8">
        <v>63.943839273975982</v>
      </c>
      <c r="G32" s="8">
        <v>53.857968576006158</v>
      </c>
      <c r="H32" s="8">
        <v>10.085870697969824</v>
      </c>
      <c r="I32" s="8">
        <v>36.056160726024018</v>
      </c>
      <c r="J32" s="8">
        <v>0</v>
      </c>
      <c r="K32" s="8">
        <v>97.488643286682674</v>
      </c>
      <c r="L32" s="8">
        <v>71.347544999999997</v>
      </c>
      <c r="M32" s="8">
        <v>28.538512921890941</v>
      </c>
      <c r="N32" s="8">
        <v>42.809032078109055</v>
      </c>
      <c r="O32" s="8">
        <v>28.652455000000003</v>
      </c>
      <c r="P32" s="8">
        <v>0</v>
      </c>
      <c r="Q32" s="8"/>
      <c r="R32" s="8"/>
      <c r="S32" s="8">
        <v>40.129781420765028</v>
      </c>
      <c r="T32" s="8"/>
      <c r="U32" s="8"/>
      <c r="V32" s="8">
        <v>59.870218579234972</v>
      </c>
    </row>
    <row r="33" spans="1:22" s="109" customFormat="1" ht="11.4" x14ac:dyDescent="0.2">
      <c r="A33" s="109" t="s">
        <v>227</v>
      </c>
      <c r="B33" s="8">
        <v>2019</v>
      </c>
      <c r="C33" s="110" t="s">
        <v>230</v>
      </c>
      <c r="D33" s="8">
        <v>1844870</v>
      </c>
      <c r="E33" s="8">
        <v>93.496768784896631</v>
      </c>
      <c r="F33" s="8">
        <v>63.395701826596678</v>
      </c>
      <c r="G33" s="8">
        <v>53.740212604080682</v>
      </c>
      <c r="H33" s="8">
        <v>9.6554892225159961</v>
      </c>
      <c r="I33" s="8">
        <v>36.604298173403322</v>
      </c>
      <c r="J33" s="8">
        <v>0</v>
      </c>
      <c r="K33" s="8">
        <v>97.417986573365368</v>
      </c>
      <c r="L33" s="8">
        <v>71.347544999999997</v>
      </c>
      <c r="M33" s="8">
        <v>28.538512921890941</v>
      </c>
      <c r="N33" s="8">
        <v>42.809032078109055</v>
      </c>
      <c r="O33" s="8">
        <v>28.652455000000003</v>
      </c>
      <c r="P33" s="8">
        <v>0</v>
      </c>
      <c r="Q33" s="8"/>
      <c r="R33" s="8"/>
      <c r="S33" s="8">
        <v>40.129781420765028</v>
      </c>
      <c r="T33" s="8"/>
      <c r="U33" s="8"/>
      <c r="V33" s="8">
        <v>59.870218579234972</v>
      </c>
    </row>
    <row r="34" spans="1:22" s="109" customFormat="1" ht="11.4" x14ac:dyDescent="0.2">
      <c r="A34" s="109" t="s">
        <v>227</v>
      </c>
      <c r="B34" s="8">
        <v>2020</v>
      </c>
      <c r="C34" s="110" t="s">
        <v>230</v>
      </c>
      <c r="D34" s="8">
        <v>1851179</v>
      </c>
      <c r="E34" s="8">
        <v>91.459773177345596</v>
      </c>
      <c r="F34" s="8">
        <v>62.847564379217374</v>
      </c>
      <c r="G34" s="8">
        <v>53.622456632155206</v>
      </c>
      <c r="H34" s="8">
        <v>9.2251077470621681</v>
      </c>
      <c r="I34" s="8">
        <v>37.152435620782626</v>
      </c>
      <c r="J34" s="8">
        <v>0</v>
      </c>
      <c r="K34" s="8">
        <v>97.347329860048092</v>
      </c>
      <c r="L34" s="8">
        <v>71.347544999999997</v>
      </c>
      <c r="M34" s="8">
        <v>28.538512921890941</v>
      </c>
      <c r="N34" s="8">
        <v>42.809032078109055</v>
      </c>
      <c r="O34" s="8">
        <v>28.652455000000003</v>
      </c>
      <c r="P34" s="8">
        <v>0</v>
      </c>
      <c r="Q34" s="8"/>
      <c r="R34" s="8"/>
      <c r="S34" s="8">
        <v>40.129781420765028</v>
      </c>
      <c r="T34" s="8"/>
      <c r="U34" s="8"/>
      <c r="V34" s="8">
        <v>59.870218579234972</v>
      </c>
    </row>
    <row r="35" spans="1:22" s="109" customFormat="1" ht="11.4" x14ac:dyDescent="0.2">
      <c r="A35" s="109" t="s">
        <v>227</v>
      </c>
      <c r="B35" s="8">
        <v>2021</v>
      </c>
      <c r="C35" s="110" t="s">
        <v>230</v>
      </c>
      <c r="D35" s="8">
        <v>1857213</v>
      </c>
      <c r="E35" s="8">
        <v>89.422777569793652</v>
      </c>
      <c r="F35" s="8">
        <v>62.29942693183807</v>
      </c>
      <c r="G35" s="8">
        <v>53.50470066022973</v>
      </c>
      <c r="H35" s="8">
        <v>8.7947262716083401</v>
      </c>
      <c r="I35" s="8">
        <v>37.70057306816193</v>
      </c>
      <c r="J35" s="8">
        <v>0</v>
      </c>
      <c r="K35" s="8">
        <v>97.276673146730786</v>
      </c>
      <c r="L35" s="8">
        <v>71.347544999999997</v>
      </c>
      <c r="M35" s="8">
        <v>28.538512921890941</v>
      </c>
      <c r="N35" s="8">
        <v>42.809032078109055</v>
      </c>
      <c r="O35" s="8">
        <v>28.652455000000003</v>
      </c>
      <c r="P35" s="8">
        <v>0</v>
      </c>
      <c r="Q35" s="8"/>
      <c r="R35" s="8"/>
      <c r="S35" s="8">
        <v>40.129781420765028</v>
      </c>
      <c r="T35" s="8"/>
      <c r="U35" s="8"/>
      <c r="V35" s="8">
        <v>59.870218579234972</v>
      </c>
    </row>
    <row r="36" spans="1:22" s="109" customFormat="1" ht="11.4" x14ac:dyDescent="0.2">
      <c r="A36" s="109" t="s">
        <v>227</v>
      </c>
      <c r="B36" s="8">
        <v>2022</v>
      </c>
      <c r="C36" s="110" t="s">
        <v>230</v>
      </c>
      <c r="D36" s="8">
        <v>1860904</v>
      </c>
      <c r="E36" s="8">
        <v>87.385781962241708</v>
      </c>
      <c r="F36" s="8">
        <v>61.751289484458766</v>
      </c>
      <c r="G36" s="8">
        <v>53.386944688304226</v>
      </c>
      <c r="H36" s="8">
        <v>8.3643447961545405</v>
      </c>
      <c r="I36" s="8">
        <v>38.248710515541234</v>
      </c>
      <c r="J36" s="8">
        <v>0</v>
      </c>
      <c r="K36" s="8">
        <v>97.206016433413481</v>
      </c>
      <c r="L36" s="8"/>
      <c r="M36" s="8">
        <v>28.538512921890941</v>
      </c>
      <c r="N36" s="8"/>
      <c r="O36" s="8"/>
      <c r="P36" s="8">
        <v>71.461487078109059</v>
      </c>
      <c r="Q36" s="8"/>
      <c r="R36" s="8"/>
      <c r="S36" s="8"/>
      <c r="T36" s="8"/>
      <c r="U36" s="8"/>
      <c r="V36" s="8">
        <v>100</v>
      </c>
    </row>
    <row r="37" spans="1:22" s="109" customFormat="1" ht="11.4" x14ac:dyDescent="0.2">
      <c r="A37" s="109" t="s">
        <v>227</v>
      </c>
      <c r="B37" s="8">
        <v>2023</v>
      </c>
      <c r="C37" s="110" t="s">
        <v>230</v>
      </c>
      <c r="D37" s="8">
        <v>1862013</v>
      </c>
      <c r="E37" s="8">
        <v>85.348786354690674</v>
      </c>
      <c r="F37" s="8">
        <v>61.203152037079462</v>
      </c>
      <c r="G37" s="8">
        <v>53.26918871637875</v>
      </c>
      <c r="H37" s="8">
        <v>7.9339633207007125</v>
      </c>
      <c r="I37" s="8">
        <v>38.796847962920538</v>
      </c>
      <c r="J37" s="8">
        <v>0</v>
      </c>
      <c r="K37" s="8">
        <v>97.135359720096204</v>
      </c>
      <c r="L37" s="8"/>
      <c r="M37" s="8">
        <v>28.538512921890941</v>
      </c>
      <c r="N37" s="8"/>
      <c r="O37" s="8"/>
      <c r="P37" s="8">
        <v>71.461487078109059</v>
      </c>
      <c r="Q37" s="8"/>
      <c r="R37" s="8"/>
      <c r="S37" s="8"/>
      <c r="T37" s="8"/>
      <c r="U37" s="8"/>
      <c r="V37" s="8">
        <v>100</v>
      </c>
    </row>
    <row r="38" spans="1:22" s="109" customFormat="1" ht="11.4" x14ac:dyDescent="0.2">
      <c r="A38" s="109" t="s">
        <v>227</v>
      </c>
      <c r="B38" s="8">
        <v>2024</v>
      </c>
      <c r="C38" s="110" t="s">
        <v>230</v>
      </c>
      <c r="D38" s="8">
        <v>1798570</v>
      </c>
      <c r="E38" s="8">
        <v>83.31179074713873</v>
      </c>
      <c r="F38" s="8">
        <v>60.655014589700158</v>
      </c>
      <c r="G38" s="8">
        <v>53.151432744453274</v>
      </c>
      <c r="H38" s="8">
        <v>7.5035818452468845</v>
      </c>
      <c r="I38" s="8">
        <v>39.344985410299842</v>
      </c>
      <c r="J38" s="8">
        <v>0</v>
      </c>
      <c r="K38" s="8">
        <v>97.064703006778899</v>
      </c>
      <c r="L38" s="8"/>
      <c r="M38" s="8">
        <v>28.538512921890941</v>
      </c>
      <c r="N38" s="8"/>
      <c r="O38" s="8"/>
      <c r="P38" s="8">
        <v>71.461487078109059</v>
      </c>
      <c r="Q38" s="8"/>
      <c r="R38" s="8"/>
      <c r="S38" s="8"/>
      <c r="T38" s="8"/>
      <c r="U38" s="8"/>
      <c r="V38" s="8">
        <v>100</v>
      </c>
    </row>
    <row r="39" spans="1:22" s="109" customFormat="1" ht="11.4" x14ac:dyDescent="0.2">
      <c r="A39" s="109" t="s">
        <v>227</v>
      </c>
      <c r="B39" s="8">
        <v>2025</v>
      </c>
      <c r="C39" s="110" t="s">
        <v>230</v>
      </c>
      <c r="D39" s="8">
        <v>1793061</v>
      </c>
      <c r="E39" s="8">
        <v>81.274795139587695</v>
      </c>
      <c r="F39" s="8">
        <v>60.106877142320855</v>
      </c>
      <c r="G39" s="8">
        <v>53.033676772527798</v>
      </c>
      <c r="H39" s="8">
        <v>7.0732003697930566</v>
      </c>
      <c r="I39" s="8">
        <v>39.893122857679145</v>
      </c>
      <c r="J39" s="8">
        <v>0</v>
      </c>
      <c r="K39" s="8">
        <v>96.994046293461594</v>
      </c>
      <c r="L39" s="8"/>
      <c r="M39" s="8">
        <v>28.538512921890941</v>
      </c>
      <c r="N39" s="8"/>
      <c r="O39" s="8"/>
      <c r="P39" s="8">
        <v>71.461487078109059</v>
      </c>
      <c r="Q39" s="8"/>
      <c r="R39" s="8"/>
      <c r="S39" s="8"/>
      <c r="T39" s="8"/>
      <c r="U39" s="8"/>
      <c r="V39" s="8">
        <v>100</v>
      </c>
    </row>
    <row r="40" spans="1:22" s="109" customFormat="1" ht="11.4" x14ac:dyDescent="0.2">
      <c r="A40" s="109" t="s">
        <v>227</v>
      </c>
      <c r="B40" s="8">
        <v>2026</v>
      </c>
      <c r="C40" s="110" t="s">
        <v>230</v>
      </c>
      <c r="D40" s="8"/>
      <c r="E40" s="8">
        <v>81.274795139587695</v>
      </c>
      <c r="F40" s="8">
        <v>60.106877142320847</v>
      </c>
      <c r="G40" s="8">
        <v>53.033676772527798</v>
      </c>
      <c r="H40" s="8">
        <v>7.0732003697930494</v>
      </c>
      <c r="I40" s="8">
        <v>39.893122857679153</v>
      </c>
      <c r="J40" s="8">
        <v>0</v>
      </c>
      <c r="K40" s="8">
        <v>96.994046293461594</v>
      </c>
      <c r="L40" s="8"/>
      <c r="M40" s="8"/>
      <c r="N40" s="8"/>
      <c r="O40" s="8"/>
      <c r="P40" s="8">
        <v>100</v>
      </c>
      <c r="Q40" s="8"/>
      <c r="R40" s="8"/>
      <c r="S40" s="8"/>
      <c r="T40" s="8"/>
      <c r="U40" s="8"/>
      <c r="V40" s="8">
        <v>100</v>
      </c>
    </row>
    <row r="41" spans="1:22" s="109" customFormat="1" ht="11.4" x14ac:dyDescent="0.2">
      <c r="A41" s="109" t="s">
        <v>227</v>
      </c>
      <c r="B41" s="8">
        <v>2027</v>
      </c>
      <c r="C41" s="110" t="s">
        <v>230</v>
      </c>
      <c r="D41" s="8"/>
      <c r="E41" s="8">
        <v>81.274795139587695</v>
      </c>
      <c r="F41" s="8">
        <v>60.106877142320847</v>
      </c>
      <c r="G41" s="8">
        <v>53.033676772527798</v>
      </c>
      <c r="H41" s="8">
        <v>7.0732003697930494</v>
      </c>
      <c r="I41" s="8">
        <v>39.893122857679153</v>
      </c>
      <c r="J41" s="8">
        <v>0</v>
      </c>
      <c r="K41" s="8">
        <v>96.994046293461594</v>
      </c>
      <c r="L41" s="8"/>
      <c r="M41" s="8"/>
      <c r="N41" s="8"/>
      <c r="O41" s="8"/>
      <c r="P41" s="8">
        <v>100</v>
      </c>
      <c r="Q41" s="8"/>
      <c r="R41" s="8"/>
      <c r="S41" s="8"/>
      <c r="T41" s="8"/>
      <c r="U41" s="8"/>
      <c r="V41" s="8">
        <v>100</v>
      </c>
    </row>
    <row r="42" spans="1:22" s="109" customFormat="1" ht="11.4" x14ac:dyDescent="0.2">
      <c r="A42" s="109" t="s">
        <v>227</v>
      </c>
      <c r="B42" s="8">
        <v>2028</v>
      </c>
      <c r="C42" s="110" t="s">
        <v>230</v>
      </c>
      <c r="D42" s="8"/>
      <c r="E42" s="8">
        <v>81.274795139587695</v>
      </c>
      <c r="F42" s="8">
        <v>60.106877142320847</v>
      </c>
      <c r="G42" s="8">
        <v>53.033676772527798</v>
      </c>
      <c r="H42" s="8">
        <v>7.0732003697930494</v>
      </c>
      <c r="I42" s="8">
        <v>39.893122857679153</v>
      </c>
      <c r="J42" s="8">
        <v>0</v>
      </c>
      <c r="K42" s="8">
        <v>96.994046293461594</v>
      </c>
      <c r="L42" s="8"/>
      <c r="M42" s="8"/>
      <c r="N42" s="8"/>
      <c r="O42" s="8"/>
      <c r="P42" s="8">
        <v>100</v>
      </c>
      <c r="Q42" s="8"/>
      <c r="R42" s="8"/>
      <c r="S42" s="8"/>
      <c r="T42" s="8"/>
      <c r="U42" s="8"/>
      <c r="V42" s="8">
        <v>100</v>
      </c>
    </row>
    <row r="43" spans="1:22" s="109" customFormat="1" ht="11.4" x14ac:dyDescent="0.2">
      <c r="A43" s="109" t="s">
        <v>227</v>
      </c>
      <c r="B43" s="8">
        <v>2029</v>
      </c>
      <c r="C43" s="110" t="s">
        <v>230</v>
      </c>
      <c r="D43" s="8"/>
      <c r="E43" s="8">
        <v>81.274795139587695</v>
      </c>
      <c r="F43" s="8">
        <v>60.106877142320847</v>
      </c>
      <c r="G43" s="8">
        <v>53.033676772527798</v>
      </c>
      <c r="H43" s="8">
        <v>7.0732003697930494</v>
      </c>
      <c r="I43" s="8">
        <v>39.893122857679153</v>
      </c>
      <c r="J43" s="8">
        <v>0</v>
      </c>
      <c r="K43" s="8">
        <v>96.994046293461594</v>
      </c>
      <c r="L43" s="8"/>
      <c r="M43" s="8"/>
      <c r="N43" s="8"/>
      <c r="O43" s="8"/>
      <c r="P43" s="8">
        <v>100</v>
      </c>
      <c r="Q43" s="8"/>
      <c r="R43" s="8"/>
      <c r="S43" s="8"/>
      <c r="T43" s="8"/>
      <c r="U43" s="8"/>
      <c r="V43" s="8">
        <v>100</v>
      </c>
    </row>
    <row r="44" spans="1:22" s="109" customFormat="1" ht="11.4" x14ac:dyDescent="0.2">
      <c r="A44" s="109" t="s">
        <v>227</v>
      </c>
      <c r="B44" s="8">
        <v>2030</v>
      </c>
      <c r="C44" s="110" t="s">
        <v>230</v>
      </c>
      <c r="D44" s="8"/>
      <c r="E44" s="8"/>
      <c r="F44" s="8"/>
      <c r="G44" s="8"/>
      <c r="H44" s="8"/>
      <c r="I44" s="8"/>
      <c r="J44" s="8">
        <v>100</v>
      </c>
      <c r="K44" s="8"/>
      <c r="L44" s="8"/>
      <c r="M44" s="8"/>
      <c r="N44" s="8"/>
      <c r="O44" s="8"/>
      <c r="P44" s="8">
        <v>100</v>
      </c>
      <c r="Q44" s="8"/>
      <c r="R44" s="8"/>
      <c r="S44" s="8"/>
      <c r="T44" s="8"/>
      <c r="U44" s="8"/>
      <c r="V44" s="8">
        <v>100</v>
      </c>
    </row>
    <row r="45" spans="1:22" s="109" customFormat="1" ht="11.4" x14ac:dyDescent="0.2">
      <c r="A45" s="109" t="s">
        <v>227</v>
      </c>
      <c r="B45" s="8">
        <v>2000</v>
      </c>
      <c r="C45" s="110" t="s">
        <v>231</v>
      </c>
      <c r="D45" s="8">
        <v>1095175.0484536744</v>
      </c>
      <c r="E45" s="8"/>
      <c r="F45" s="8"/>
      <c r="G45" s="8"/>
      <c r="H45" s="8"/>
      <c r="I45" s="8"/>
      <c r="J45" s="8">
        <v>100</v>
      </c>
      <c r="K45" s="8"/>
      <c r="L45" s="8"/>
      <c r="M45" s="8"/>
      <c r="N45" s="8"/>
      <c r="O45" s="8"/>
      <c r="P45" s="8">
        <v>100</v>
      </c>
      <c r="Q45" s="8"/>
      <c r="R45" s="8"/>
      <c r="S45" s="8"/>
      <c r="T45" s="8"/>
      <c r="U45" s="8"/>
      <c r="V45" s="8">
        <v>100</v>
      </c>
    </row>
    <row r="46" spans="1:22" s="109" customFormat="1" ht="11.4" x14ac:dyDescent="0.2">
      <c r="A46" s="109" t="s">
        <v>227</v>
      </c>
      <c r="B46" s="8">
        <v>2001</v>
      </c>
      <c r="C46" s="110" t="s">
        <v>231</v>
      </c>
      <c r="D46" s="8">
        <v>1096957.1484006501</v>
      </c>
      <c r="E46" s="8"/>
      <c r="F46" s="8"/>
      <c r="G46" s="8"/>
      <c r="H46" s="8"/>
      <c r="I46" s="8"/>
      <c r="J46" s="8">
        <v>100</v>
      </c>
      <c r="K46" s="8"/>
      <c r="L46" s="8"/>
      <c r="M46" s="8"/>
      <c r="N46" s="8"/>
      <c r="O46" s="8"/>
      <c r="P46" s="8">
        <v>100</v>
      </c>
      <c r="Q46" s="8"/>
      <c r="R46" s="8"/>
      <c r="S46" s="8"/>
      <c r="T46" s="8"/>
      <c r="U46" s="8"/>
      <c r="V46" s="8">
        <v>100</v>
      </c>
    </row>
    <row r="47" spans="1:22" s="109" customFormat="1" ht="11.4" x14ac:dyDescent="0.2">
      <c r="A47" s="109" t="s">
        <v>227</v>
      </c>
      <c r="B47" s="8">
        <v>2002</v>
      </c>
      <c r="C47" s="110" t="s">
        <v>231</v>
      </c>
      <c r="D47" s="8">
        <v>1097341.4910154724</v>
      </c>
      <c r="E47" s="8"/>
      <c r="F47" s="8"/>
      <c r="G47" s="8"/>
      <c r="H47" s="8"/>
      <c r="I47" s="8"/>
      <c r="J47" s="8">
        <v>100</v>
      </c>
      <c r="K47" s="8"/>
      <c r="L47" s="8"/>
      <c r="M47" s="8"/>
      <c r="N47" s="8"/>
      <c r="O47" s="8"/>
      <c r="P47" s="8">
        <v>100</v>
      </c>
      <c r="Q47" s="8"/>
      <c r="R47" s="8"/>
      <c r="S47" s="8"/>
      <c r="T47" s="8"/>
      <c r="U47" s="8"/>
      <c r="V47" s="8">
        <v>100</v>
      </c>
    </row>
    <row r="48" spans="1:22" s="109" customFormat="1" ht="11.4" x14ac:dyDescent="0.2">
      <c r="A48" s="109" t="s">
        <v>227</v>
      </c>
      <c r="B48" s="8">
        <v>2003</v>
      </c>
      <c r="C48" s="110" t="s">
        <v>231</v>
      </c>
      <c r="D48" s="8">
        <v>1096791.3068545531</v>
      </c>
      <c r="E48" s="8"/>
      <c r="F48" s="8"/>
      <c r="G48" s="8"/>
      <c r="H48" s="8"/>
      <c r="I48" s="8"/>
      <c r="J48" s="8">
        <v>100</v>
      </c>
      <c r="K48" s="8"/>
      <c r="L48" s="8"/>
      <c r="M48" s="8"/>
      <c r="N48" s="8"/>
      <c r="O48" s="8"/>
      <c r="P48" s="8">
        <v>100</v>
      </c>
      <c r="Q48" s="8"/>
      <c r="R48" s="8"/>
      <c r="S48" s="8"/>
      <c r="T48" s="8"/>
      <c r="U48" s="8"/>
      <c r="V48" s="8">
        <v>100</v>
      </c>
    </row>
    <row r="49" spans="1:22" s="109" customFormat="1" ht="11.4" x14ac:dyDescent="0.2">
      <c r="A49" s="109" t="s">
        <v>227</v>
      </c>
      <c r="B49" s="8">
        <v>2004</v>
      </c>
      <c r="C49" s="110" t="s">
        <v>231</v>
      </c>
      <c r="D49" s="8">
        <v>1095591.4207497789</v>
      </c>
      <c r="E49" s="8"/>
      <c r="F49" s="8"/>
      <c r="G49" s="8"/>
      <c r="H49" s="8"/>
      <c r="I49" s="8"/>
      <c r="J49" s="8">
        <v>100</v>
      </c>
      <c r="K49" s="8"/>
      <c r="L49" s="8"/>
      <c r="M49" s="8"/>
      <c r="N49" s="8"/>
      <c r="O49" s="8"/>
      <c r="P49" s="8">
        <v>100</v>
      </c>
      <c r="Q49" s="8"/>
      <c r="R49" s="8"/>
      <c r="S49" s="8"/>
      <c r="T49" s="8"/>
      <c r="U49" s="8"/>
      <c r="V49" s="8">
        <v>100</v>
      </c>
    </row>
    <row r="50" spans="1:22" s="109" customFormat="1" ht="11.4" x14ac:dyDescent="0.2">
      <c r="A50" s="109" t="s">
        <v>227</v>
      </c>
      <c r="B50" s="8">
        <v>2005</v>
      </c>
      <c r="C50" s="110" t="s">
        <v>231</v>
      </c>
      <c r="D50" s="8">
        <v>1093141.6472883224</v>
      </c>
      <c r="E50" s="8"/>
      <c r="F50" s="8"/>
      <c r="G50" s="8"/>
      <c r="H50" s="8"/>
      <c r="I50" s="8"/>
      <c r="J50" s="8">
        <v>100</v>
      </c>
      <c r="K50" s="8"/>
      <c r="L50" s="8"/>
      <c r="M50" s="8"/>
      <c r="N50" s="8"/>
      <c r="O50" s="8"/>
      <c r="P50" s="8">
        <v>100</v>
      </c>
      <c r="Q50" s="8"/>
      <c r="R50" s="8"/>
      <c r="S50" s="8"/>
      <c r="T50" s="8"/>
      <c r="U50" s="8"/>
      <c r="V50" s="8">
        <v>100</v>
      </c>
    </row>
    <row r="51" spans="1:22" s="109" customFormat="1" ht="11.4" x14ac:dyDescent="0.2">
      <c r="A51" s="109" t="s">
        <v>227</v>
      </c>
      <c r="B51" s="8">
        <v>2006</v>
      </c>
      <c r="C51" s="110" t="s">
        <v>231</v>
      </c>
      <c r="D51" s="8">
        <v>1022722.2328439713</v>
      </c>
      <c r="E51" s="8"/>
      <c r="F51" s="8"/>
      <c r="G51" s="8"/>
      <c r="H51" s="8"/>
      <c r="I51" s="8"/>
      <c r="J51" s="8">
        <v>100</v>
      </c>
      <c r="K51" s="8"/>
      <c r="L51" s="8"/>
      <c r="M51" s="8"/>
      <c r="N51" s="8"/>
      <c r="O51" s="8"/>
      <c r="P51" s="8">
        <v>100</v>
      </c>
      <c r="Q51" s="8"/>
      <c r="R51" s="8"/>
      <c r="S51" s="8"/>
      <c r="T51" s="8"/>
      <c r="U51" s="8"/>
      <c r="V51" s="8">
        <v>100</v>
      </c>
    </row>
    <row r="52" spans="1:22" s="109" customFormat="1" ht="11.4" x14ac:dyDescent="0.2">
      <c r="A52" s="109" t="s">
        <v>227</v>
      </c>
      <c r="B52" s="8">
        <v>2007</v>
      </c>
      <c r="C52" s="110" t="s">
        <v>231</v>
      </c>
      <c r="D52" s="8">
        <v>1025488.9636478042</v>
      </c>
      <c r="E52" s="8"/>
      <c r="F52" s="8">
        <v>86.366120218579454</v>
      </c>
      <c r="G52" s="8"/>
      <c r="H52" s="8"/>
      <c r="I52" s="8">
        <v>13.633879781420546</v>
      </c>
      <c r="J52" s="8">
        <v>86.366120218579454</v>
      </c>
      <c r="K52" s="8"/>
      <c r="L52" s="8"/>
      <c r="M52" s="8"/>
      <c r="N52" s="8"/>
      <c r="O52" s="8"/>
      <c r="P52" s="8">
        <v>100</v>
      </c>
      <c r="Q52" s="8"/>
      <c r="R52" s="8"/>
      <c r="S52" s="8"/>
      <c r="T52" s="8"/>
      <c r="U52" s="8"/>
      <c r="V52" s="8">
        <v>100</v>
      </c>
    </row>
    <row r="53" spans="1:22" s="109" customFormat="1" ht="11.4" x14ac:dyDescent="0.2">
      <c r="A53" s="109" t="s">
        <v>227</v>
      </c>
      <c r="B53" s="8">
        <v>2008</v>
      </c>
      <c r="C53" s="110" t="s">
        <v>231</v>
      </c>
      <c r="D53" s="8">
        <v>1028282.4093626405</v>
      </c>
      <c r="E53" s="8"/>
      <c r="F53" s="8">
        <v>86.366120218579454</v>
      </c>
      <c r="G53" s="8"/>
      <c r="H53" s="8"/>
      <c r="I53" s="8">
        <v>13.633879781420546</v>
      </c>
      <c r="J53" s="8">
        <v>86.366120218579454</v>
      </c>
      <c r="K53" s="8"/>
      <c r="L53" s="8"/>
      <c r="M53" s="8"/>
      <c r="N53" s="8"/>
      <c r="O53" s="8"/>
      <c r="P53" s="8">
        <v>100</v>
      </c>
      <c r="Q53" s="8"/>
      <c r="R53" s="8"/>
      <c r="S53" s="8"/>
      <c r="T53" s="8"/>
      <c r="U53" s="8"/>
      <c r="V53" s="8">
        <v>100</v>
      </c>
    </row>
    <row r="54" spans="1:22" s="109" customFormat="1" ht="11.4" x14ac:dyDescent="0.2">
      <c r="A54" s="109" t="s">
        <v>227</v>
      </c>
      <c r="B54" s="8">
        <v>2009</v>
      </c>
      <c r="C54" s="110" t="s">
        <v>231</v>
      </c>
      <c r="D54" s="8">
        <v>1031421.4827285768</v>
      </c>
      <c r="E54" s="8"/>
      <c r="F54" s="8">
        <v>86.366120218579454</v>
      </c>
      <c r="G54" s="8"/>
      <c r="H54" s="8"/>
      <c r="I54" s="8">
        <v>13.633879781420546</v>
      </c>
      <c r="J54" s="8">
        <v>86.366120218579454</v>
      </c>
      <c r="K54" s="8"/>
      <c r="L54" s="8"/>
      <c r="M54" s="8"/>
      <c r="N54" s="8"/>
      <c r="O54" s="8"/>
      <c r="P54" s="8">
        <v>100</v>
      </c>
      <c r="Q54" s="8"/>
      <c r="R54" s="8"/>
      <c r="S54" s="8"/>
      <c r="T54" s="8"/>
      <c r="U54" s="8"/>
      <c r="V54" s="8">
        <v>100</v>
      </c>
    </row>
    <row r="55" spans="1:22" s="109" customFormat="1" ht="11.4" x14ac:dyDescent="0.2">
      <c r="A55" s="109" t="s">
        <v>227</v>
      </c>
      <c r="B55" s="8">
        <v>2010</v>
      </c>
      <c r="C55" s="110" t="s">
        <v>231</v>
      </c>
      <c r="D55" s="8">
        <v>1034455.0882720947</v>
      </c>
      <c r="E55" s="8"/>
      <c r="F55" s="8">
        <v>86.366120218579454</v>
      </c>
      <c r="G55" s="8"/>
      <c r="H55" s="8"/>
      <c r="I55" s="8">
        <v>13.633879781420546</v>
      </c>
      <c r="J55" s="8">
        <v>86.366120218579454</v>
      </c>
      <c r="K55" s="8"/>
      <c r="L55" s="8"/>
      <c r="M55" s="8"/>
      <c r="N55" s="8"/>
      <c r="O55" s="8"/>
      <c r="P55" s="8">
        <v>100</v>
      </c>
      <c r="Q55" s="8"/>
      <c r="R55" s="8"/>
      <c r="S55" s="8"/>
      <c r="T55" s="8"/>
      <c r="U55" s="8"/>
      <c r="V55" s="8">
        <v>100</v>
      </c>
    </row>
    <row r="56" spans="1:22" s="109" customFormat="1" ht="11.4" x14ac:dyDescent="0.2">
      <c r="A56" s="109" t="s">
        <v>227</v>
      </c>
      <c r="B56" s="8">
        <v>2011</v>
      </c>
      <c r="C56" s="110" t="s">
        <v>231</v>
      </c>
      <c r="D56" s="8">
        <v>1037916.8146636962</v>
      </c>
      <c r="E56" s="8"/>
      <c r="F56" s="8">
        <v>86.366120218579454</v>
      </c>
      <c r="G56" s="8"/>
      <c r="H56" s="8"/>
      <c r="I56" s="8">
        <v>13.633879781420546</v>
      </c>
      <c r="J56" s="8">
        <v>86.366120218579454</v>
      </c>
      <c r="K56" s="8"/>
      <c r="L56" s="8"/>
      <c r="M56" s="8"/>
      <c r="N56" s="8"/>
      <c r="O56" s="8"/>
      <c r="P56" s="8">
        <v>100</v>
      </c>
      <c r="Q56" s="8"/>
      <c r="R56" s="8"/>
      <c r="S56" s="8"/>
      <c r="T56" s="8"/>
      <c r="U56" s="8"/>
      <c r="V56" s="8">
        <v>100</v>
      </c>
    </row>
    <row r="57" spans="1:22" s="109" customFormat="1" ht="11.4" x14ac:dyDescent="0.2">
      <c r="A57" s="109" t="s">
        <v>227</v>
      </c>
      <c r="B57" s="8">
        <v>2012</v>
      </c>
      <c r="C57" s="110" t="s">
        <v>231</v>
      </c>
      <c r="D57" s="8">
        <v>1041987.115146675</v>
      </c>
      <c r="E57" s="8"/>
      <c r="F57" s="8">
        <v>87.445355191257022</v>
      </c>
      <c r="G57" s="8"/>
      <c r="H57" s="8"/>
      <c r="I57" s="8">
        <v>12.554644808742978</v>
      </c>
      <c r="J57" s="8">
        <v>87.445355191257022</v>
      </c>
      <c r="K57" s="8"/>
      <c r="L57" s="8"/>
      <c r="M57" s="8"/>
      <c r="N57" s="8"/>
      <c r="O57" s="8"/>
      <c r="P57" s="8">
        <v>100</v>
      </c>
      <c r="Q57" s="8"/>
      <c r="R57" s="8"/>
      <c r="S57" s="8"/>
      <c r="T57" s="8"/>
      <c r="U57" s="8"/>
      <c r="V57" s="8">
        <v>100</v>
      </c>
    </row>
    <row r="58" spans="1:22" s="109" customFormat="1" ht="11.4" x14ac:dyDescent="0.2">
      <c r="A58" s="109" t="s">
        <v>227</v>
      </c>
      <c r="B58" s="8">
        <v>2013</v>
      </c>
      <c r="C58" s="110" t="s">
        <v>231</v>
      </c>
      <c r="D58" s="8">
        <v>1046818.1641939164</v>
      </c>
      <c r="E58" s="8"/>
      <c r="F58" s="8">
        <v>88.52459016393459</v>
      </c>
      <c r="G58" s="8"/>
      <c r="H58" s="8"/>
      <c r="I58" s="8">
        <v>11.47540983606541</v>
      </c>
      <c r="J58" s="8">
        <v>88.52459016393459</v>
      </c>
      <c r="K58" s="8"/>
      <c r="L58" s="8"/>
      <c r="M58" s="8"/>
      <c r="N58" s="8"/>
      <c r="O58" s="8"/>
      <c r="P58" s="8">
        <v>100</v>
      </c>
      <c r="Q58" s="8"/>
      <c r="R58" s="8"/>
      <c r="S58" s="8"/>
      <c r="T58" s="8"/>
      <c r="U58" s="8"/>
      <c r="V58" s="8">
        <v>100</v>
      </c>
    </row>
    <row r="59" spans="1:22" s="109" customFormat="1" ht="11.4" x14ac:dyDescent="0.2">
      <c r="A59" s="109" t="s">
        <v>227</v>
      </c>
      <c r="B59" s="8">
        <v>2014</v>
      </c>
      <c r="C59" s="110" t="s">
        <v>231</v>
      </c>
      <c r="D59" s="8">
        <v>1051792.5419073487</v>
      </c>
      <c r="E59" s="8"/>
      <c r="F59" s="8">
        <v>89.603825136612159</v>
      </c>
      <c r="G59" s="8"/>
      <c r="H59" s="8"/>
      <c r="I59" s="8">
        <v>10.396174863387841</v>
      </c>
      <c r="J59" s="8">
        <v>89.603825136612159</v>
      </c>
      <c r="K59" s="8"/>
      <c r="L59" s="8"/>
      <c r="M59" s="8"/>
      <c r="N59" s="8"/>
      <c r="O59" s="8"/>
      <c r="P59" s="8">
        <v>100</v>
      </c>
      <c r="Q59" s="8"/>
      <c r="R59" s="8"/>
      <c r="S59" s="8"/>
      <c r="T59" s="8"/>
      <c r="U59" s="8"/>
      <c r="V59" s="8">
        <v>100</v>
      </c>
    </row>
    <row r="60" spans="1:22" s="109" customFormat="1" ht="11.4" x14ac:dyDescent="0.2">
      <c r="A60" s="109" t="s">
        <v>227</v>
      </c>
      <c r="B60" s="8">
        <v>2015</v>
      </c>
      <c r="C60" s="110" t="s">
        <v>231</v>
      </c>
      <c r="D60" s="8">
        <v>1057369.9724604033</v>
      </c>
      <c r="E60" s="8"/>
      <c r="F60" s="8">
        <v>90.683060109289727</v>
      </c>
      <c r="G60" s="8"/>
      <c r="H60" s="8"/>
      <c r="I60" s="8">
        <v>9.3169398907102732</v>
      </c>
      <c r="J60" s="8">
        <v>90.683060109289727</v>
      </c>
      <c r="K60" s="8"/>
      <c r="L60" s="8"/>
      <c r="M60" s="8">
        <v>65.306122448979593</v>
      </c>
      <c r="N60" s="8"/>
      <c r="O60" s="8"/>
      <c r="P60" s="8">
        <v>34.693877551020407</v>
      </c>
      <c r="Q60" s="8"/>
      <c r="R60" s="8"/>
      <c r="S60" s="8"/>
      <c r="T60" s="8"/>
      <c r="U60" s="8"/>
      <c r="V60" s="8">
        <v>100</v>
      </c>
    </row>
    <row r="61" spans="1:22" s="109" customFormat="1" ht="11.4" x14ac:dyDescent="0.2">
      <c r="A61" s="109" t="s">
        <v>227</v>
      </c>
      <c r="B61" s="8">
        <v>2016</v>
      </c>
      <c r="C61" s="110" t="s">
        <v>231</v>
      </c>
      <c r="D61" s="8">
        <v>1063445.5001934052</v>
      </c>
      <c r="E61" s="8"/>
      <c r="F61" s="8">
        <v>91.762295081967295</v>
      </c>
      <c r="G61" s="8"/>
      <c r="H61" s="8"/>
      <c r="I61" s="8">
        <v>8.2377049180327049</v>
      </c>
      <c r="J61" s="8">
        <v>91.762295081967295</v>
      </c>
      <c r="K61" s="8"/>
      <c r="L61" s="8"/>
      <c r="M61" s="8">
        <v>65.306122448979593</v>
      </c>
      <c r="N61" s="8"/>
      <c r="O61" s="8"/>
      <c r="P61" s="8">
        <v>34.693877551020407</v>
      </c>
      <c r="Q61" s="8"/>
      <c r="R61" s="8"/>
      <c r="S61" s="8"/>
      <c r="T61" s="8"/>
      <c r="U61" s="8"/>
      <c r="V61" s="8">
        <v>100</v>
      </c>
    </row>
    <row r="62" spans="1:22" s="109" customFormat="1" ht="11.4" x14ac:dyDescent="0.2">
      <c r="A62" s="109" t="s">
        <v>227</v>
      </c>
      <c r="B62" s="8">
        <v>2017</v>
      </c>
      <c r="C62" s="110" t="s">
        <v>231</v>
      </c>
      <c r="D62" s="8">
        <v>1069780.2331900406</v>
      </c>
      <c r="E62" s="8"/>
      <c r="F62" s="8">
        <v>92.841530054644863</v>
      </c>
      <c r="G62" s="8"/>
      <c r="H62" s="8"/>
      <c r="I62" s="8">
        <v>7.1584699453551366</v>
      </c>
      <c r="J62" s="8">
        <v>92.841530054644863</v>
      </c>
      <c r="K62" s="8"/>
      <c r="L62" s="8"/>
      <c r="M62" s="8">
        <v>65.306122448979593</v>
      </c>
      <c r="N62" s="8"/>
      <c r="O62" s="8"/>
      <c r="P62" s="8">
        <v>34.693877551020407</v>
      </c>
      <c r="Q62" s="8"/>
      <c r="R62" s="8"/>
      <c r="S62" s="8"/>
      <c r="T62" s="8"/>
      <c r="U62" s="8"/>
      <c r="V62" s="8">
        <v>100</v>
      </c>
    </row>
    <row r="63" spans="1:22" s="109" customFormat="1" ht="11.4" x14ac:dyDescent="0.2">
      <c r="A63" s="109" t="s">
        <v>227</v>
      </c>
      <c r="B63" s="8">
        <v>2018</v>
      </c>
      <c r="C63" s="110" t="s">
        <v>231</v>
      </c>
      <c r="D63" s="8">
        <v>1076416.7873522567</v>
      </c>
      <c r="E63" s="8"/>
      <c r="F63" s="8">
        <v>93.920765027322432</v>
      </c>
      <c r="G63" s="8"/>
      <c r="H63" s="8"/>
      <c r="I63" s="8">
        <v>6.0792349726775683</v>
      </c>
      <c r="J63" s="8">
        <v>93.920765027322432</v>
      </c>
      <c r="K63" s="8"/>
      <c r="L63" s="8"/>
      <c r="M63" s="8">
        <v>65.306122448979593</v>
      </c>
      <c r="N63" s="8"/>
      <c r="O63" s="8"/>
      <c r="P63" s="8">
        <v>34.693877551020407</v>
      </c>
      <c r="Q63" s="8"/>
      <c r="R63" s="8"/>
      <c r="S63" s="8"/>
      <c r="T63" s="8"/>
      <c r="U63" s="8"/>
      <c r="V63" s="8">
        <v>100</v>
      </c>
    </row>
    <row r="64" spans="1:22" s="109" customFormat="1" ht="11.4" x14ac:dyDescent="0.2">
      <c r="A64" s="109" t="s">
        <v>227</v>
      </c>
      <c r="B64" s="8">
        <v>2019</v>
      </c>
      <c r="C64" s="110" t="s">
        <v>231</v>
      </c>
      <c r="D64" s="8">
        <v>1084045.5810344697</v>
      </c>
      <c r="E64" s="8"/>
      <c r="F64" s="8">
        <v>95</v>
      </c>
      <c r="G64" s="8"/>
      <c r="H64" s="8"/>
      <c r="I64" s="8">
        <v>5</v>
      </c>
      <c r="J64" s="8">
        <v>95</v>
      </c>
      <c r="K64" s="8"/>
      <c r="L64" s="8"/>
      <c r="M64" s="8">
        <v>65.306122448979593</v>
      </c>
      <c r="N64" s="8"/>
      <c r="O64" s="8"/>
      <c r="P64" s="8">
        <v>34.693877551020407</v>
      </c>
      <c r="Q64" s="8"/>
      <c r="R64" s="8"/>
      <c r="S64" s="8"/>
      <c r="T64" s="8"/>
      <c r="U64" s="8"/>
      <c r="V64" s="8">
        <v>100</v>
      </c>
    </row>
    <row r="65" spans="1:22" s="109" customFormat="1" ht="11.4" x14ac:dyDescent="0.2">
      <c r="A65" s="109" t="s">
        <v>227</v>
      </c>
      <c r="B65" s="8">
        <v>2020</v>
      </c>
      <c r="C65" s="110" t="s">
        <v>231</v>
      </c>
      <c r="D65" s="8">
        <v>1092417.7706877901</v>
      </c>
      <c r="E65" s="8"/>
      <c r="F65" s="8">
        <v>96.079234972677568</v>
      </c>
      <c r="G65" s="8"/>
      <c r="H65" s="8"/>
      <c r="I65" s="8">
        <v>3.9207650273224317</v>
      </c>
      <c r="J65" s="8">
        <v>96.079234972677568</v>
      </c>
      <c r="K65" s="8"/>
      <c r="L65" s="8"/>
      <c r="M65" s="8">
        <v>65.306122448979593</v>
      </c>
      <c r="N65" s="8"/>
      <c r="O65" s="8"/>
      <c r="P65" s="8">
        <v>34.693877551020407</v>
      </c>
      <c r="Q65" s="8"/>
      <c r="R65" s="8"/>
      <c r="S65" s="8"/>
      <c r="T65" s="8"/>
      <c r="U65" s="8"/>
      <c r="V65" s="8">
        <v>100</v>
      </c>
    </row>
    <row r="66" spans="1:22" s="109" customFormat="1" ht="11.4" x14ac:dyDescent="0.2">
      <c r="A66" s="109" t="s">
        <v>227</v>
      </c>
      <c r="B66" s="8">
        <v>2021</v>
      </c>
      <c r="C66" s="110" t="s">
        <v>231</v>
      </c>
      <c r="D66" s="8">
        <v>1100900.0870978164</v>
      </c>
      <c r="E66" s="8"/>
      <c r="F66" s="8">
        <v>97.158469945355137</v>
      </c>
      <c r="G66" s="8"/>
      <c r="H66" s="8"/>
      <c r="I66" s="8">
        <v>2.8415300546448634</v>
      </c>
      <c r="J66" s="8">
        <v>97.158469945355137</v>
      </c>
      <c r="K66" s="8"/>
      <c r="L66" s="8"/>
      <c r="M66" s="8">
        <v>65.306122448979593</v>
      </c>
      <c r="N66" s="8"/>
      <c r="O66" s="8"/>
      <c r="P66" s="8">
        <v>34.693877551020407</v>
      </c>
      <c r="Q66" s="8"/>
      <c r="R66" s="8"/>
      <c r="S66" s="8"/>
      <c r="T66" s="8"/>
      <c r="U66" s="8"/>
      <c r="V66" s="8">
        <v>100</v>
      </c>
    </row>
    <row r="67" spans="1:22" s="109" customFormat="1" ht="11.4" x14ac:dyDescent="0.2">
      <c r="A67" s="109" t="s">
        <v>227</v>
      </c>
      <c r="B67" s="8">
        <v>2022</v>
      </c>
      <c r="C67" s="110" t="s">
        <v>231</v>
      </c>
      <c r="D67" s="8">
        <v>1108279.9816967775</v>
      </c>
      <c r="E67" s="8"/>
      <c r="F67" s="8">
        <v>97.158469945355137</v>
      </c>
      <c r="G67" s="8"/>
      <c r="H67" s="8"/>
      <c r="I67" s="8">
        <v>2.8415300546448634</v>
      </c>
      <c r="J67" s="8">
        <v>97.158469945355137</v>
      </c>
      <c r="K67" s="8"/>
      <c r="L67" s="8"/>
      <c r="M67" s="8">
        <v>65.306122448979593</v>
      </c>
      <c r="N67" s="8"/>
      <c r="O67" s="8"/>
      <c r="P67" s="8">
        <v>34.693877551020407</v>
      </c>
      <c r="Q67" s="8"/>
      <c r="R67" s="8"/>
      <c r="S67" s="8"/>
      <c r="T67" s="8"/>
      <c r="U67" s="8"/>
      <c r="V67" s="8">
        <v>100</v>
      </c>
    </row>
    <row r="68" spans="1:22" s="109" customFormat="1" ht="11.4" x14ac:dyDescent="0.2">
      <c r="A68" s="109" t="s">
        <v>227</v>
      </c>
      <c r="B68" s="8">
        <v>2023</v>
      </c>
      <c r="C68" s="110" t="s">
        <v>231</v>
      </c>
      <c r="D68" s="8">
        <v>1114396.1421862792</v>
      </c>
      <c r="E68" s="8"/>
      <c r="F68" s="8">
        <v>97.158469945355137</v>
      </c>
      <c r="G68" s="8"/>
      <c r="H68" s="8"/>
      <c r="I68" s="8">
        <v>2.8415300546448634</v>
      </c>
      <c r="J68" s="8">
        <v>97.158469945355137</v>
      </c>
      <c r="K68" s="8"/>
      <c r="L68" s="8"/>
      <c r="M68" s="8">
        <v>65.306122448979593</v>
      </c>
      <c r="N68" s="8"/>
      <c r="O68" s="8"/>
      <c r="P68" s="8">
        <v>34.693877551020407</v>
      </c>
      <c r="Q68" s="8"/>
      <c r="R68" s="8"/>
      <c r="S68" s="8"/>
      <c r="T68" s="8"/>
      <c r="U68" s="8"/>
      <c r="V68" s="8">
        <v>100</v>
      </c>
    </row>
    <row r="69" spans="1:22" s="109" customFormat="1" ht="11.4" x14ac:dyDescent="0.2">
      <c r="A69" s="109" t="s">
        <v>227</v>
      </c>
      <c r="B69" s="8">
        <v>2024</v>
      </c>
      <c r="C69" s="110" t="s">
        <v>231</v>
      </c>
      <c r="D69" s="8">
        <v>1081929.7615447999</v>
      </c>
      <c r="E69" s="8"/>
      <c r="F69" s="8">
        <v>97.158469945355137</v>
      </c>
      <c r="G69" s="8"/>
      <c r="H69" s="8"/>
      <c r="I69" s="8">
        <v>2.8415300546448634</v>
      </c>
      <c r="J69" s="8">
        <v>97.158469945355137</v>
      </c>
      <c r="K69" s="8"/>
      <c r="L69" s="8"/>
      <c r="M69" s="8"/>
      <c r="N69" s="8"/>
      <c r="O69" s="8"/>
      <c r="P69" s="8">
        <v>100</v>
      </c>
      <c r="Q69" s="8"/>
      <c r="R69" s="8"/>
      <c r="S69" s="8"/>
      <c r="T69" s="8"/>
      <c r="U69" s="8"/>
      <c r="V69" s="8">
        <v>100</v>
      </c>
    </row>
    <row r="70" spans="1:22" s="109" customFormat="1" ht="11.4" x14ac:dyDescent="0.2">
      <c r="A70" s="109" t="s">
        <v>227</v>
      </c>
      <c r="B70" s="8">
        <v>2025</v>
      </c>
      <c r="C70" s="110" t="s">
        <v>231</v>
      </c>
      <c r="D70" s="8">
        <v>1084353.6123900604</v>
      </c>
      <c r="E70" s="8"/>
      <c r="F70" s="8">
        <v>97.158469945355137</v>
      </c>
      <c r="G70" s="8"/>
      <c r="H70" s="8"/>
      <c r="I70" s="8">
        <v>2.8415300546448634</v>
      </c>
      <c r="J70" s="8">
        <v>97.158469945355137</v>
      </c>
      <c r="K70" s="8"/>
      <c r="L70" s="8"/>
      <c r="M70" s="8"/>
      <c r="N70" s="8"/>
      <c r="O70" s="8"/>
      <c r="P70" s="8">
        <v>100</v>
      </c>
      <c r="Q70" s="8"/>
      <c r="R70" s="8"/>
      <c r="S70" s="8"/>
      <c r="T70" s="8"/>
      <c r="U70" s="8"/>
      <c r="V70" s="8">
        <v>100</v>
      </c>
    </row>
    <row r="71" spans="1:22" s="109" customFormat="1" ht="11.4" x14ac:dyDescent="0.2">
      <c r="A71" s="109" t="s">
        <v>227</v>
      </c>
      <c r="B71" s="8">
        <v>2026</v>
      </c>
      <c r="C71" s="110" t="s">
        <v>231</v>
      </c>
      <c r="D71" s="8"/>
      <c r="E71" s="8"/>
      <c r="F71" s="8"/>
      <c r="G71" s="8"/>
      <c r="H71" s="8"/>
      <c r="I71" s="8"/>
      <c r="J71" s="8">
        <v>100</v>
      </c>
      <c r="K71" s="8"/>
      <c r="L71" s="8"/>
      <c r="M71" s="8"/>
      <c r="N71" s="8"/>
      <c r="O71" s="8"/>
      <c r="P71" s="8">
        <v>100</v>
      </c>
      <c r="Q71" s="8"/>
      <c r="R71" s="8"/>
      <c r="S71" s="8"/>
      <c r="T71" s="8"/>
      <c r="U71" s="8"/>
      <c r="V71" s="8">
        <v>100</v>
      </c>
    </row>
    <row r="72" spans="1:22" s="109" customFormat="1" ht="11.4" x14ac:dyDescent="0.2">
      <c r="A72" s="109" t="s">
        <v>227</v>
      </c>
      <c r="B72" s="8">
        <v>2027</v>
      </c>
      <c r="C72" s="110" t="s">
        <v>231</v>
      </c>
      <c r="D72" s="8"/>
      <c r="E72" s="8"/>
      <c r="F72" s="8"/>
      <c r="G72" s="8"/>
      <c r="H72" s="8"/>
      <c r="I72" s="8"/>
      <c r="J72" s="8">
        <v>100</v>
      </c>
      <c r="K72" s="8"/>
      <c r="L72" s="8"/>
      <c r="M72" s="8"/>
      <c r="N72" s="8"/>
      <c r="O72" s="8"/>
      <c r="P72" s="8">
        <v>100</v>
      </c>
      <c r="Q72" s="8"/>
      <c r="R72" s="8"/>
      <c r="S72" s="8"/>
      <c r="T72" s="8"/>
      <c r="U72" s="8"/>
      <c r="V72" s="8">
        <v>100</v>
      </c>
    </row>
    <row r="73" spans="1:22" s="109" customFormat="1" ht="11.4" x14ac:dyDescent="0.2">
      <c r="A73" s="109" t="s">
        <v>227</v>
      </c>
      <c r="B73" s="8">
        <v>2028</v>
      </c>
      <c r="C73" s="110" t="s">
        <v>231</v>
      </c>
      <c r="D73" s="8"/>
      <c r="E73" s="8"/>
      <c r="F73" s="8"/>
      <c r="G73" s="8"/>
      <c r="H73" s="8"/>
      <c r="I73" s="8"/>
      <c r="J73" s="8">
        <v>100</v>
      </c>
      <c r="K73" s="8"/>
      <c r="L73" s="8"/>
      <c r="M73" s="8"/>
      <c r="N73" s="8"/>
      <c r="O73" s="8"/>
      <c r="P73" s="8">
        <v>100</v>
      </c>
      <c r="Q73" s="8"/>
      <c r="R73" s="8"/>
      <c r="S73" s="8"/>
      <c r="T73" s="8"/>
      <c r="U73" s="8"/>
      <c r="V73" s="8">
        <v>100</v>
      </c>
    </row>
    <row r="74" spans="1:22" s="109" customFormat="1" ht="11.4" x14ac:dyDescent="0.2">
      <c r="A74" s="109" t="s">
        <v>227</v>
      </c>
      <c r="B74" s="8">
        <v>2029</v>
      </c>
      <c r="C74" s="110" t="s">
        <v>231</v>
      </c>
      <c r="D74" s="8"/>
      <c r="E74" s="8"/>
      <c r="F74" s="8"/>
      <c r="G74" s="8"/>
      <c r="H74" s="8"/>
      <c r="I74" s="8"/>
      <c r="J74" s="8">
        <v>100</v>
      </c>
      <c r="K74" s="8"/>
      <c r="L74" s="8"/>
      <c r="M74" s="8"/>
      <c r="N74" s="8"/>
      <c r="O74" s="8"/>
      <c r="P74" s="8">
        <v>100</v>
      </c>
      <c r="Q74" s="8"/>
      <c r="R74" s="8"/>
      <c r="S74" s="8"/>
      <c r="T74" s="8"/>
      <c r="U74" s="8"/>
      <c r="V74" s="8">
        <v>100</v>
      </c>
    </row>
    <row r="75" spans="1:22" s="109" customFormat="1" ht="11.4" x14ac:dyDescent="0.2">
      <c r="A75" s="109" t="s">
        <v>227</v>
      </c>
      <c r="B75" s="8">
        <v>2030</v>
      </c>
      <c r="C75" s="110" t="s">
        <v>231</v>
      </c>
      <c r="D75" s="8"/>
      <c r="E75" s="8"/>
      <c r="F75" s="8"/>
      <c r="G75" s="8"/>
      <c r="H75" s="8"/>
      <c r="I75" s="8"/>
      <c r="J75" s="8">
        <v>100</v>
      </c>
      <c r="K75" s="8"/>
      <c r="L75" s="8"/>
      <c r="M75" s="8"/>
      <c r="N75" s="8"/>
      <c r="O75" s="8"/>
      <c r="P75" s="8">
        <v>100</v>
      </c>
      <c r="Q75" s="8"/>
      <c r="R75" s="8"/>
      <c r="S75" s="8"/>
      <c r="T75" s="8"/>
      <c r="U75" s="8"/>
      <c r="V75" s="8">
        <v>100</v>
      </c>
    </row>
    <row r="76" spans="1:22" s="109" customFormat="1" ht="11.4" x14ac:dyDescent="0.2">
      <c r="A76" s="109" t="s">
        <v>227</v>
      </c>
      <c r="B76" s="8">
        <v>2000</v>
      </c>
      <c r="C76" s="110" t="s">
        <v>232</v>
      </c>
      <c r="D76" s="8">
        <v>889376.9515463257</v>
      </c>
      <c r="E76" s="8"/>
      <c r="F76" s="8"/>
      <c r="G76" s="8"/>
      <c r="H76" s="8"/>
      <c r="I76" s="8"/>
      <c r="J76" s="8">
        <v>100</v>
      </c>
      <c r="K76" s="8"/>
      <c r="L76" s="8"/>
      <c r="M76" s="8"/>
      <c r="N76" s="8"/>
      <c r="O76" s="8"/>
      <c r="P76" s="8">
        <v>100</v>
      </c>
      <c r="Q76" s="8"/>
      <c r="R76" s="8"/>
      <c r="S76" s="8"/>
      <c r="T76" s="8"/>
      <c r="U76" s="8"/>
      <c r="V76" s="8">
        <v>100</v>
      </c>
    </row>
    <row r="77" spans="1:22" s="109" customFormat="1" ht="11.4" x14ac:dyDescent="0.2">
      <c r="A77" s="109" t="s">
        <v>227</v>
      </c>
      <c r="B77" s="8">
        <v>2001</v>
      </c>
      <c r="C77" s="110" t="s">
        <v>232</v>
      </c>
      <c r="D77" s="8">
        <v>885435.85159934999</v>
      </c>
      <c r="E77" s="8"/>
      <c r="F77" s="8"/>
      <c r="G77" s="8"/>
      <c r="H77" s="8"/>
      <c r="I77" s="8"/>
      <c r="J77" s="8">
        <v>100</v>
      </c>
      <c r="K77" s="8"/>
      <c r="L77" s="8"/>
      <c r="M77" s="8"/>
      <c r="N77" s="8"/>
      <c r="O77" s="8"/>
      <c r="P77" s="8">
        <v>100</v>
      </c>
      <c r="Q77" s="8"/>
      <c r="R77" s="8"/>
      <c r="S77" s="8"/>
      <c r="T77" s="8"/>
      <c r="U77" s="8"/>
      <c r="V77" s="8">
        <v>100</v>
      </c>
    </row>
    <row r="78" spans="1:22" s="109" customFormat="1" ht="11.4" x14ac:dyDescent="0.2">
      <c r="A78" s="109" t="s">
        <v>227</v>
      </c>
      <c r="B78" s="8">
        <v>2002</v>
      </c>
      <c r="C78" s="110" t="s">
        <v>232</v>
      </c>
      <c r="D78" s="8">
        <v>880420.50898452767</v>
      </c>
      <c r="E78" s="8"/>
      <c r="F78" s="8"/>
      <c r="G78" s="8"/>
      <c r="H78" s="8"/>
      <c r="I78" s="8"/>
      <c r="J78" s="8">
        <v>100</v>
      </c>
      <c r="K78" s="8"/>
      <c r="L78" s="8"/>
      <c r="M78" s="8"/>
      <c r="N78" s="8"/>
      <c r="O78" s="8"/>
      <c r="P78" s="8">
        <v>100</v>
      </c>
      <c r="Q78" s="8"/>
      <c r="R78" s="8"/>
      <c r="S78" s="8"/>
      <c r="T78" s="8"/>
      <c r="U78" s="8"/>
      <c r="V78" s="8">
        <v>100</v>
      </c>
    </row>
    <row r="79" spans="1:22" s="109" customFormat="1" ht="11.4" x14ac:dyDescent="0.2">
      <c r="A79" s="109" t="s">
        <v>227</v>
      </c>
      <c r="B79" s="8">
        <v>2003</v>
      </c>
      <c r="C79" s="110" t="s">
        <v>232</v>
      </c>
      <c r="D79" s="8">
        <v>874684.69314544671</v>
      </c>
      <c r="E79" s="8"/>
      <c r="F79" s="8"/>
      <c r="G79" s="8"/>
      <c r="H79" s="8"/>
      <c r="I79" s="8"/>
      <c r="J79" s="8">
        <v>100</v>
      </c>
      <c r="K79" s="8"/>
      <c r="L79" s="8"/>
      <c r="M79" s="8"/>
      <c r="N79" s="8"/>
      <c r="O79" s="8"/>
      <c r="P79" s="8">
        <v>100</v>
      </c>
      <c r="Q79" s="8"/>
      <c r="R79" s="8"/>
      <c r="S79" s="8"/>
      <c r="T79" s="8"/>
      <c r="U79" s="8"/>
      <c r="V79" s="8">
        <v>100</v>
      </c>
    </row>
    <row r="80" spans="1:22" s="109" customFormat="1" ht="11.4" x14ac:dyDescent="0.2">
      <c r="A80" s="109" t="s">
        <v>227</v>
      </c>
      <c r="B80" s="8">
        <v>2004</v>
      </c>
      <c r="C80" s="110" t="s">
        <v>232</v>
      </c>
      <c r="D80" s="8">
        <v>868467.57925022126</v>
      </c>
      <c r="E80" s="8"/>
      <c r="F80" s="8"/>
      <c r="G80" s="8"/>
      <c r="H80" s="8"/>
      <c r="I80" s="8"/>
      <c r="J80" s="8">
        <v>100</v>
      </c>
      <c r="K80" s="8"/>
      <c r="L80" s="8"/>
      <c r="M80" s="8"/>
      <c r="N80" s="8"/>
      <c r="O80" s="8"/>
      <c r="P80" s="8">
        <v>100</v>
      </c>
      <c r="Q80" s="8"/>
      <c r="R80" s="8"/>
      <c r="S80" s="8"/>
      <c r="T80" s="8"/>
      <c r="U80" s="8"/>
      <c r="V80" s="8">
        <v>100</v>
      </c>
    </row>
    <row r="81" spans="1:22" s="109" customFormat="1" ht="11.4" x14ac:dyDescent="0.2">
      <c r="A81" s="109" t="s">
        <v>227</v>
      </c>
      <c r="B81" s="8">
        <v>2005</v>
      </c>
      <c r="C81" s="110" t="s">
        <v>232</v>
      </c>
      <c r="D81" s="8">
        <v>861165.35271167755</v>
      </c>
      <c r="E81" s="8"/>
      <c r="F81" s="8"/>
      <c r="G81" s="8"/>
      <c r="H81" s="8"/>
      <c r="I81" s="8"/>
      <c r="J81" s="8">
        <v>100</v>
      </c>
      <c r="K81" s="8"/>
      <c r="L81" s="8"/>
      <c r="M81" s="8"/>
      <c r="N81" s="8"/>
      <c r="O81" s="8"/>
      <c r="P81" s="8">
        <v>100</v>
      </c>
      <c r="Q81" s="8"/>
      <c r="R81" s="8"/>
      <c r="S81" s="8"/>
      <c r="T81" s="8"/>
      <c r="U81" s="8"/>
      <c r="V81" s="8">
        <v>100</v>
      </c>
    </row>
    <row r="82" spans="1:22" s="109" customFormat="1" ht="11.4" x14ac:dyDescent="0.2">
      <c r="A82" s="109" t="s">
        <v>227</v>
      </c>
      <c r="B82" s="8">
        <v>2006</v>
      </c>
      <c r="C82" s="110" t="s">
        <v>232</v>
      </c>
      <c r="D82" s="8">
        <v>799272.76715602877</v>
      </c>
      <c r="E82" s="8"/>
      <c r="F82" s="8"/>
      <c r="G82" s="8"/>
      <c r="H82" s="8"/>
      <c r="I82" s="8"/>
      <c r="J82" s="8">
        <v>100</v>
      </c>
      <c r="K82" s="8"/>
      <c r="L82" s="8"/>
      <c r="M82" s="8"/>
      <c r="N82" s="8"/>
      <c r="O82" s="8"/>
      <c r="P82" s="8">
        <v>100</v>
      </c>
      <c r="Q82" s="8"/>
      <c r="R82" s="8"/>
      <c r="S82" s="8"/>
      <c r="T82" s="8"/>
      <c r="U82" s="8"/>
      <c r="V82" s="8">
        <v>100</v>
      </c>
    </row>
    <row r="83" spans="1:22" s="109" customFormat="1" ht="11.4" x14ac:dyDescent="0.2">
      <c r="A83" s="109" t="s">
        <v>227</v>
      </c>
      <c r="B83" s="8">
        <v>2007</v>
      </c>
      <c r="C83" s="110" t="s">
        <v>232</v>
      </c>
      <c r="D83" s="8">
        <v>795078.03635219578</v>
      </c>
      <c r="E83" s="8"/>
      <c r="F83" s="8">
        <v>61.773498460523108</v>
      </c>
      <c r="G83" s="8"/>
      <c r="H83" s="8"/>
      <c r="I83" s="8">
        <v>38.226501539476892</v>
      </c>
      <c r="J83" s="8">
        <v>61.773498460523108</v>
      </c>
      <c r="K83" s="8"/>
      <c r="L83" s="8"/>
      <c r="M83" s="8"/>
      <c r="N83" s="8"/>
      <c r="O83" s="8"/>
      <c r="P83" s="8">
        <v>100</v>
      </c>
      <c r="Q83" s="8"/>
      <c r="R83" s="8"/>
      <c r="S83" s="8"/>
      <c r="T83" s="8"/>
      <c r="U83" s="8"/>
      <c r="V83" s="8">
        <v>100</v>
      </c>
    </row>
    <row r="84" spans="1:22" s="109" customFormat="1" ht="11.4" x14ac:dyDescent="0.2">
      <c r="A84" s="109" t="s">
        <v>227</v>
      </c>
      <c r="B84" s="8">
        <v>2008</v>
      </c>
      <c r="C84" s="110" t="s">
        <v>232</v>
      </c>
      <c r="D84" s="8">
        <v>790881.59063735965</v>
      </c>
      <c r="E84" s="8"/>
      <c r="F84" s="8">
        <v>61.773498460523108</v>
      </c>
      <c r="G84" s="8"/>
      <c r="H84" s="8"/>
      <c r="I84" s="8">
        <v>38.226501539476892</v>
      </c>
      <c r="J84" s="8">
        <v>61.773498460523108</v>
      </c>
      <c r="K84" s="8"/>
      <c r="L84" s="8"/>
      <c r="M84" s="8"/>
      <c r="N84" s="8"/>
      <c r="O84" s="8"/>
      <c r="P84" s="8">
        <v>100</v>
      </c>
      <c r="Q84" s="8"/>
      <c r="R84" s="8"/>
      <c r="S84" s="8"/>
      <c r="T84" s="8"/>
      <c r="U84" s="8"/>
      <c r="V84" s="8">
        <v>100</v>
      </c>
    </row>
    <row r="85" spans="1:22" s="109" customFormat="1" ht="11.4" x14ac:dyDescent="0.2">
      <c r="A85" s="109" t="s">
        <v>227</v>
      </c>
      <c r="B85" s="8">
        <v>2009</v>
      </c>
      <c r="C85" s="110" t="s">
        <v>232</v>
      </c>
      <c r="D85" s="8">
        <v>786990.51727142336</v>
      </c>
      <c r="E85" s="8"/>
      <c r="F85" s="8">
        <v>61.773498460523108</v>
      </c>
      <c r="G85" s="8"/>
      <c r="H85" s="8"/>
      <c r="I85" s="8">
        <v>38.226501539476892</v>
      </c>
      <c r="J85" s="8">
        <v>61.773498460523108</v>
      </c>
      <c r="K85" s="8"/>
      <c r="L85" s="8"/>
      <c r="M85" s="8"/>
      <c r="N85" s="8"/>
      <c r="O85" s="8"/>
      <c r="P85" s="8">
        <v>100</v>
      </c>
      <c r="Q85" s="8"/>
      <c r="R85" s="8"/>
      <c r="S85" s="8"/>
      <c r="T85" s="8"/>
      <c r="U85" s="8"/>
      <c r="V85" s="8">
        <v>100</v>
      </c>
    </row>
    <row r="86" spans="1:22" s="109" customFormat="1" ht="11.4" x14ac:dyDescent="0.2">
      <c r="A86" s="109" t="s">
        <v>227</v>
      </c>
      <c r="B86" s="8">
        <v>2010</v>
      </c>
      <c r="C86" s="110" t="s">
        <v>232</v>
      </c>
      <c r="D86" s="8">
        <v>783024.91172790527</v>
      </c>
      <c r="E86" s="8"/>
      <c r="F86" s="8">
        <v>61.773498460523108</v>
      </c>
      <c r="G86" s="8"/>
      <c r="H86" s="8"/>
      <c r="I86" s="8">
        <v>38.226501539476892</v>
      </c>
      <c r="J86" s="8">
        <v>61.773498460523108</v>
      </c>
      <c r="K86" s="8"/>
      <c r="L86" s="8"/>
      <c r="M86" s="8"/>
      <c r="N86" s="8"/>
      <c r="O86" s="8"/>
      <c r="P86" s="8">
        <v>100</v>
      </c>
      <c r="Q86" s="8"/>
      <c r="R86" s="8"/>
      <c r="S86" s="8"/>
      <c r="T86" s="8"/>
      <c r="U86" s="8"/>
      <c r="V86" s="8">
        <v>100</v>
      </c>
    </row>
    <row r="87" spans="1:22" s="109" customFormat="1" ht="11.4" x14ac:dyDescent="0.2">
      <c r="A87" s="109" t="s">
        <v>227</v>
      </c>
      <c r="B87" s="8">
        <v>2011</v>
      </c>
      <c r="C87" s="110" t="s">
        <v>232</v>
      </c>
      <c r="D87" s="8">
        <v>779387.18533630366</v>
      </c>
      <c r="E87" s="8"/>
      <c r="F87" s="8">
        <v>61.773498460523115</v>
      </c>
      <c r="G87" s="8">
        <v>44.818109868476164</v>
      </c>
      <c r="H87" s="8">
        <v>16.955388592046951</v>
      </c>
      <c r="I87" s="8">
        <v>38.226501539476885</v>
      </c>
      <c r="J87" s="8">
        <v>0</v>
      </c>
      <c r="K87" s="8"/>
      <c r="L87" s="8">
        <v>68.837631666666667</v>
      </c>
      <c r="M87" s="8">
        <v>23.475627148576049</v>
      </c>
      <c r="N87" s="8">
        <v>45.362004518090615</v>
      </c>
      <c r="O87" s="8">
        <v>31.162368333333333</v>
      </c>
      <c r="P87" s="8">
        <v>0</v>
      </c>
      <c r="Q87" s="8"/>
      <c r="R87" s="8"/>
      <c r="S87" s="8">
        <v>31.088055594122409</v>
      </c>
      <c r="T87" s="8"/>
      <c r="U87" s="8"/>
      <c r="V87" s="8">
        <v>68.911944405877591</v>
      </c>
    </row>
    <row r="88" spans="1:22" s="109" customFormat="1" ht="11.4" x14ac:dyDescent="0.2">
      <c r="A88" s="109" t="s">
        <v>227</v>
      </c>
      <c r="B88" s="8">
        <v>2012</v>
      </c>
      <c r="C88" s="110" t="s">
        <v>232</v>
      </c>
      <c r="D88" s="8">
        <v>776203.88485332485</v>
      </c>
      <c r="E88" s="8"/>
      <c r="F88" s="8">
        <v>60.416959543426401</v>
      </c>
      <c r="G88" s="8">
        <v>44.818109868476164</v>
      </c>
      <c r="H88" s="8">
        <v>15.598849674950237</v>
      </c>
      <c r="I88" s="8">
        <v>39.583040456573599</v>
      </c>
      <c r="J88" s="8">
        <v>0</v>
      </c>
      <c r="K88" s="8"/>
      <c r="L88" s="8">
        <v>68.837631666666667</v>
      </c>
      <c r="M88" s="8">
        <v>23.475627148576049</v>
      </c>
      <c r="N88" s="8">
        <v>45.362004518090615</v>
      </c>
      <c r="O88" s="8">
        <v>31.162368333333333</v>
      </c>
      <c r="P88" s="8">
        <v>0</v>
      </c>
      <c r="Q88" s="8"/>
      <c r="R88" s="8"/>
      <c r="S88" s="8">
        <v>31.088055594122409</v>
      </c>
      <c r="T88" s="8"/>
      <c r="U88" s="8"/>
      <c r="V88" s="8">
        <v>68.911944405877591</v>
      </c>
    </row>
    <row r="89" spans="1:22" s="109" customFormat="1" ht="11.4" x14ac:dyDescent="0.2">
      <c r="A89" s="109" t="s">
        <v>227</v>
      </c>
      <c r="B89" s="8">
        <v>2013</v>
      </c>
      <c r="C89" s="110" t="s">
        <v>232</v>
      </c>
      <c r="D89" s="8">
        <v>773576.83580608363</v>
      </c>
      <c r="E89" s="8">
        <v>97.382530000000003</v>
      </c>
      <c r="F89" s="8">
        <v>59.060420626329233</v>
      </c>
      <c r="G89" s="8">
        <v>44.818109868476164</v>
      </c>
      <c r="H89" s="8">
        <v>14.242310757853069</v>
      </c>
      <c r="I89" s="8">
        <v>40.939579373670767</v>
      </c>
      <c r="J89" s="8">
        <v>0</v>
      </c>
      <c r="K89" s="8">
        <v>97.433610000000002</v>
      </c>
      <c r="L89" s="8">
        <v>68.837631666666667</v>
      </c>
      <c r="M89" s="8">
        <v>23.475627148576049</v>
      </c>
      <c r="N89" s="8">
        <v>45.362004518090615</v>
      </c>
      <c r="O89" s="8">
        <v>31.162368333333333</v>
      </c>
      <c r="P89" s="8">
        <v>0</v>
      </c>
      <c r="Q89" s="8"/>
      <c r="R89" s="8"/>
      <c r="S89" s="8">
        <v>31.088055594122409</v>
      </c>
      <c r="T89" s="8"/>
      <c r="U89" s="8"/>
      <c r="V89" s="8">
        <v>68.911944405877591</v>
      </c>
    </row>
    <row r="90" spans="1:22" s="109" customFormat="1" ht="11.4" x14ac:dyDescent="0.2">
      <c r="A90" s="109" t="s">
        <v>227</v>
      </c>
      <c r="B90" s="8">
        <v>2014</v>
      </c>
      <c r="C90" s="110" t="s">
        <v>232</v>
      </c>
      <c r="D90" s="8">
        <v>771071.45809265145</v>
      </c>
      <c r="E90" s="8">
        <v>97.382530000000003</v>
      </c>
      <c r="F90" s="8">
        <v>57.703881709232519</v>
      </c>
      <c r="G90" s="8">
        <v>44.818109868476164</v>
      </c>
      <c r="H90" s="8">
        <v>12.885771840756355</v>
      </c>
      <c r="I90" s="8">
        <v>42.296118290767481</v>
      </c>
      <c r="J90" s="8">
        <v>0</v>
      </c>
      <c r="K90" s="8">
        <v>97.433610000000002</v>
      </c>
      <c r="L90" s="8">
        <v>68.837631666666667</v>
      </c>
      <c r="M90" s="8">
        <v>23.475627148576049</v>
      </c>
      <c r="N90" s="8">
        <v>45.362004518090615</v>
      </c>
      <c r="O90" s="8">
        <v>31.162368333333333</v>
      </c>
      <c r="P90" s="8">
        <v>0</v>
      </c>
      <c r="Q90" s="8"/>
      <c r="R90" s="8"/>
      <c r="S90" s="8">
        <v>31.088055594122409</v>
      </c>
      <c r="T90" s="8"/>
      <c r="U90" s="8"/>
      <c r="V90" s="8">
        <v>68.911944405877591</v>
      </c>
    </row>
    <row r="91" spans="1:22" s="109" customFormat="1" ht="11.4" x14ac:dyDescent="0.2">
      <c r="A91" s="109" t="s">
        <v>227</v>
      </c>
      <c r="B91" s="8">
        <v>2015</v>
      </c>
      <c r="C91" s="110" t="s">
        <v>232</v>
      </c>
      <c r="D91" s="8">
        <v>768988.02753959654</v>
      </c>
      <c r="E91" s="8">
        <v>97.382530000000003</v>
      </c>
      <c r="F91" s="8">
        <v>56.347342792135805</v>
      </c>
      <c r="G91" s="8">
        <v>44.818109868476164</v>
      </c>
      <c r="H91" s="8">
        <v>11.529232923659642</v>
      </c>
      <c r="I91" s="8">
        <v>43.652657207864195</v>
      </c>
      <c r="J91" s="8">
        <v>0</v>
      </c>
      <c r="K91" s="8">
        <v>97.433610000000002</v>
      </c>
      <c r="L91" s="8">
        <v>68.837631666666667</v>
      </c>
      <c r="M91" s="8">
        <v>23.475627148576049</v>
      </c>
      <c r="N91" s="8">
        <v>45.362004518090615</v>
      </c>
      <c r="O91" s="8">
        <v>31.162368333333333</v>
      </c>
      <c r="P91" s="8">
        <v>0</v>
      </c>
      <c r="Q91" s="8"/>
      <c r="R91" s="8"/>
      <c r="S91" s="8">
        <v>31.088055594122409</v>
      </c>
      <c r="T91" s="8"/>
      <c r="U91" s="8"/>
      <c r="V91" s="8">
        <v>68.911944405877591</v>
      </c>
    </row>
    <row r="92" spans="1:22" s="109" customFormat="1" ht="11.4" x14ac:dyDescent="0.2">
      <c r="A92" s="109" t="s">
        <v>227</v>
      </c>
      <c r="B92" s="8">
        <v>2016</v>
      </c>
      <c r="C92" s="110" t="s">
        <v>232</v>
      </c>
      <c r="D92" s="8">
        <v>767240.49980659492</v>
      </c>
      <c r="E92" s="8">
        <v>97.382530000000003</v>
      </c>
      <c r="F92" s="8">
        <v>54.990803875039092</v>
      </c>
      <c r="G92" s="8">
        <v>44.818109868476164</v>
      </c>
      <c r="H92" s="8">
        <v>10.172694006562928</v>
      </c>
      <c r="I92" s="8">
        <v>45.009196124960908</v>
      </c>
      <c r="J92" s="8">
        <v>0</v>
      </c>
      <c r="K92" s="8">
        <v>97.433610000000002</v>
      </c>
      <c r="L92" s="8">
        <v>68.837631666666667</v>
      </c>
      <c r="M92" s="8">
        <v>23.475627148576049</v>
      </c>
      <c r="N92" s="8">
        <v>45.362004518090615</v>
      </c>
      <c r="O92" s="8">
        <v>31.162368333333333</v>
      </c>
      <c r="P92" s="8">
        <v>0</v>
      </c>
      <c r="Q92" s="8"/>
      <c r="R92" s="8"/>
      <c r="S92" s="8">
        <v>31.088055594122409</v>
      </c>
      <c r="T92" s="8"/>
      <c r="U92" s="8"/>
      <c r="V92" s="8">
        <v>68.911944405877591</v>
      </c>
    </row>
    <row r="93" spans="1:22" s="109" customFormat="1" ht="11.4" x14ac:dyDescent="0.2">
      <c r="A93" s="109" t="s">
        <v>227</v>
      </c>
      <c r="B93" s="8">
        <v>2017</v>
      </c>
      <c r="C93" s="110" t="s">
        <v>232</v>
      </c>
      <c r="D93" s="8">
        <v>765208.76680995943</v>
      </c>
      <c r="E93" s="8">
        <v>97.382530000000003</v>
      </c>
      <c r="F93" s="8">
        <v>53.634264957941923</v>
      </c>
      <c r="G93" s="8">
        <v>44.818109868476164</v>
      </c>
      <c r="H93" s="8">
        <v>8.8161550894657594</v>
      </c>
      <c r="I93" s="8">
        <v>46.365735042058077</v>
      </c>
      <c r="J93" s="8">
        <v>0</v>
      </c>
      <c r="K93" s="8">
        <v>97.433610000000002</v>
      </c>
      <c r="L93" s="8">
        <v>68.837631666666667</v>
      </c>
      <c r="M93" s="8">
        <v>23.475627148576049</v>
      </c>
      <c r="N93" s="8">
        <v>45.362004518090615</v>
      </c>
      <c r="O93" s="8">
        <v>31.162368333333333</v>
      </c>
      <c r="P93" s="8">
        <v>0</v>
      </c>
      <c r="Q93" s="8"/>
      <c r="R93" s="8"/>
      <c r="S93" s="8">
        <v>31.088055594122409</v>
      </c>
      <c r="T93" s="8"/>
      <c r="U93" s="8"/>
      <c r="V93" s="8">
        <v>68.911944405877591</v>
      </c>
    </row>
    <row r="94" spans="1:22" s="109" customFormat="1" ht="11.4" x14ac:dyDescent="0.2">
      <c r="A94" s="109" t="s">
        <v>227</v>
      </c>
      <c r="B94" s="8">
        <v>2018</v>
      </c>
      <c r="C94" s="110" t="s">
        <v>232</v>
      </c>
      <c r="D94" s="8">
        <v>762920.21264774317</v>
      </c>
      <c r="E94" s="8">
        <v>97.382530000000003</v>
      </c>
      <c r="F94" s="8">
        <v>52.277726040845209</v>
      </c>
      <c r="G94" s="8">
        <v>44.818109868476164</v>
      </c>
      <c r="H94" s="8">
        <v>7.4596161723690457</v>
      </c>
      <c r="I94" s="8">
        <v>47.722273959154791</v>
      </c>
      <c r="J94" s="8">
        <v>0</v>
      </c>
      <c r="K94" s="8">
        <v>97.433610000000002</v>
      </c>
      <c r="L94" s="8">
        <v>68.837631666666667</v>
      </c>
      <c r="M94" s="8">
        <v>23.475627148576049</v>
      </c>
      <c r="N94" s="8">
        <v>45.362004518090615</v>
      </c>
      <c r="O94" s="8">
        <v>31.162368333333333</v>
      </c>
      <c r="P94" s="8">
        <v>0</v>
      </c>
      <c r="Q94" s="8"/>
      <c r="R94" s="8"/>
      <c r="S94" s="8">
        <v>31.088055594122409</v>
      </c>
      <c r="T94" s="8"/>
      <c r="U94" s="8"/>
      <c r="V94" s="8">
        <v>68.911944405877591</v>
      </c>
    </row>
    <row r="95" spans="1:22" s="109" customFormat="1" ht="11.4" x14ac:dyDescent="0.2">
      <c r="A95" s="109" t="s">
        <v>227</v>
      </c>
      <c r="B95" s="8">
        <v>2019</v>
      </c>
      <c r="C95" s="110" t="s">
        <v>232</v>
      </c>
      <c r="D95" s="8">
        <v>760824.41896553047</v>
      </c>
      <c r="E95" s="8">
        <v>97.382530000000003</v>
      </c>
      <c r="F95" s="8">
        <v>50.921187123748496</v>
      </c>
      <c r="G95" s="8">
        <v>44.818109868476164</v>
      </c>
      <c r="H95" s="8">
        <v>6.103077255272332</v>
      </c>
      <c r="I95" s="8">
        <v>49.078812876251504</v>
      </c>
      <c r="J95" s="8">
        <v>0</v>
      </c>
      <c r="K95" s="8">
        <v>97.433610000000002</v>
      </c>
      <c r="L95" s="8">
        <v>68.837631666666667</v>
      </c>
      <c r="M95" s="8">
        <v>23.475627148576049</v>
      </c>
      <c r="N95" s="8">
        <v>45.362004518090615</v>
      </c>
      <c r="O95" s="8">
        <v>31.162368333333333</v>
      </c>
      <c r="P95" s="8">
        <v>0</v>
      </c>
      <c r="Q95" s="8"/>
      <c r="R95" s="8"/>
      <c r="S95" s="8">
        <v>31.088055594122409</v>
      </c>
      <c r="T95" s="8"/>
      <c r="U95" s="8"/>
      <c r="V95" s="8">
        <v>68.911944405877591</v>
      </c>
    </row>
    <row r="96" spans="1:22" s="109" customFormat="1" ht="11.4" x14ac:dyDescent="0.2">
      <c r="A96" s="109" t="s">
        <v>227</v>
      </c>
      <c r="B96" s="8">
        <v>2020</v>
      </c>
      <c r="C96" s="110" t="s">
        <v>232</v>
      </c>
      <c r="D96" s="8">
        <v>758761.22931221011</v>
      </c>
      <c r="E96" s="8">
        <v>97.382530000000003</v>
      </c>
      <c r="F96" s="8">
        <v>49.564648206651782</v>
      </c>
      <c r="G96" s="8">
        <v>44.818109868476164</v>
      </c>
      <c r="H96" s="8">
        <v>4.7465383381756183</v>
      </c>
      <c r="I96" s="8">
        <v>50.435351793348218</v>
      </c>
      <c r="J96" s="8">
        <v>0</v>
      </c>
      <c r="K96" s="8">
        <v>97.433610000000002</v>
      </c>
      <c r="L96" s="8">
        <v>68.837631666666667</v>
      </c>
      <c r="M96" s="8">
        <v>23.475627148576049</v>
      </c>
      <c r="N96" s="8">
        <v>45.362004518090615</v>
      </c>
      <c r="O96" s="8">
        <v>31.162368333333333</v>
      </c>
      <c r="P96" s="8">
        <v>0</v>
      </c>
      <c r="Q96" s="8"/>
      <c r="R96" s="8"/>
      <c r="S96" s="8">
        <v>31.088055594122409</v>
      </c>
      <c r="T96" s="8"/>
      <c r="U96" s="8"/>
      <c r="V96" s="8">
        <v>68.911944405877591</v>
      </c>
    </row>
    <row r="97" spans="1:31" s="109" customFormat="1" ht="11.4" x14ac:dyDescent="0.2">
      <c r="A97" s="109" t="s">
        <v>227</v>
      </c>
      <c r="B97" s="8">
        <v>2021</v>
      </c>
      <c r="C97" s="110" t="s">
        <v>232</v>
      </c>
      <c r="D97" s="8">
        <v>756312.9129021836</v>
      </c>
      <c r="E97" s="8">
        <v>97.382530000000003</v>
      </c>
      <c r="F97" s="8">
        <v>48.208109289554613</v>
      </c>
      <c r="G97" s="8">
        <v>44.818109868476164</v>
      </c>
      <c r="H97" s="8">
        <v>3.3899994210784499</v>
      </c>
      <c r="I97" s="8">
        <v>51.791890710445387</v>
      </c>
      <c r="J97" s="8">
        <v>0</v>
      </c>
      <c r="K97" s="8">
        <v>97.433610000000002</v>
      </c>
      <c r="L97" s="8">
        <v>68.837631666666667</v>
      </c>
      <c r="M97" s="8">
        <v>23.475627148576049</v>
      </c>
      <c r="N97" s="8">
        <v>45.362004518090615</v>
      </c>
      <c r="O97" s="8">
        <v>31.162368333333333</v>
      </c>
      <c r="P97" s="8">
        <v>0</v>
      </c>
      <c r="Q97" s="8"/>
      <c r="R97" s="8"/>
      <c r="S97" s="8">
        <v>31.088055594122409</v>
      </c>
      <c r="T97" s="8"/>
      <c r="U97" s="8"/>
      <c r="V97" s="8">
        <v>68.911944405877591</v>
      </c>
    </row>
    <row r="98" spans="1:31" s="109" customFormat="1" ht="11.4" x14ac:dyDescent="0.2">
      <c r="A98" s="109" t="s">
        <v>227</v>
      </c>
      <c r="B98" s="8">
        <v>2022</v>
      </c>
      <c r="C98" s="110" t="s">
        <v>232</v>
      </c>
      <c r="D98" s="8">
        <v>752624.01830322272</v>
      </c>
      <c r="E98" s="8"/>
      <c r="F98" s="8">
        <v>48.208109289554613</v>
      </c>
      <c r="G98" s="8">
        <v>44.818109868476164</v>
      </c>
      <c r="H98" s="8">
        <v>3.3899994210784499</v>
      </c>
      <c r="I98" s="8">
        <v>51.791890710445387</v>
      </c>
      <c r="J98" s="8">
        <v>0</v>
      </c>
      <c r="K98" s="8"/>
      <c r="L98" s="8">
        <v>68.837631666666667</v>
      </c>
      <c r="M98" s="8">
        <v>23.475627148576049</v>
      </c>
      <c r="N98" s="8">
        <v>45.362004518090615</v>
      </c>
      <c r="O98" s="8">
        <v>31.162368333333333</v>
      </c>
      <c r="P98" s="8">
        <v>0</v>
      </c>
      <c r="Q98" s="8"/>
      <c r="R98" s="8"/>
      <c r="S98" s="8">
        <v>31.088055594122409</v>
      </c>
      <c r="T98" s="8"/>
      <c r="U98" s="8"/>
      <c r="V98" s="8">
        <v>68.911944405877591</v>
      </c>
    </row>
    <row r="99" spans="1:31" s="109" customFormat="1" ht="11.4" x14ac:dyDescent="0.2">
      <c r="A99" s="109" t="s">
        <v>227</v>
      </c>
      <c r="B99" s="8">
        <v>2023</v>
      </c>
      <c r="C99" s="110" t="s">
        <v>232</v>
      </c>
      <c r="D99" s="8">
        <v>747616.85781372071</v>
      </c>
      <c r="E99" s="8"/>
      <c r="F99" s="8">
        <v>48.208109289554613</v>
      </c>
      <c r="G99" s="8">
        <v>44.818109868476164</v>
      </c>
      <c r="H99" s="8">
        <v>3.3899994210784499</v>
      </c>
      <c r="I99" s="8">
        <v>51.791890710445387</v>
      </c>
      <c r="J99" s="8">
        <v>0</v>
      </c>
      <c r="K99" s="8"/>
      <c r="L99" s="8">
        <v>68.837631666666667</v>
      </c>
      <c r="M99" s="8">
        <v>23.475627148576049</v>
      </c>
      <c r="N99" s="8">
        <v>45.362004518090615</v>
      </c>
      <c r="O99" s="8">
        <v>31.162368333333333</v>
      </c>
      <c r="P99" s="8">
        <v>0</v>
      </c>
      <c r="Q99" s="8"/>
      <c r="R99" s="8"/>
      <c r="S99" s="8">
        <v>31.088055594122409</v>
      </c>
      <c r="T99" s="8"/>
      <c r="U99" s="8"/>
      <c r="V99" s="8">
        <v>68.911944405877591</v>
      </c>
    </row>
    <row r="100" spans="1:31" s="109" customFormat="1" ht="11.4" x14ac:dyDescent="0.2">
      <c r="A100" s="109" t="s">
        <v>227</v>
      </c>
      <c r="B100" s="8">
        <v>2024</v>
      </c>
      <c r="C100" s="110" t="s">
        <v>232</v>
      </c>
      <c r="D100" s="8">
        <v>716640.23845520022</v>
      </c>
      <c r="E100" s="8"/>
      <c r="F100" s="8">
        <v>48.208109289554613</v>
      </c>
      <c r="G100" s="8">
        <v>44.818109868476164</v>
      </c>
      <c r="H100" s="8">
        <v>3.3899994210784499</v>
      </c>
      <c r="I100" s="8">
        <v>51.791890710445387</v>
      </c>
      <c r="J100" s="8">
        <v>0</v>
      </c>
      <c r="K100" s="8"/>
      <c r="L100" s="8">
        <v>68.837631666666667</v>
      </c>
      <c r="M100" s="8">
        <v>23.475627148576049</v>
      </c>
      <c r="N100" s="8">
        <v>45.362004518090615</v>
      </c>
      <c r="O100" s="8">
        <v>31.162368333333333</v>
      </c>
      <c r="P100" s="8">
        <v>0</v>
      </c>
      <c r="Q100" s="8"/>
      <c r="R100" s="8"/>
      <c r="S100" s="8">
        <v>31.088055594122409</v>
      </c>
      <c r="T100" s="8"/>
      <c r="U100" s="8"/>
      <c r="V100" s="8">
        <v>68.911944405877591</v>
      </c>
    </row>
    <row r="101" spans="1:31" s="109" customFormat="1" ht="11.4" x14ac:dyDescent="0.2">
      <c r="A101" s="109" t="s">
        <v>227</v>
      </c>
      <c r="B101" s="8">
        <v>2025</v>
      </c>
      <c r="C101" s="110" t="s">
        <v>232</v>
      </c>
      <c r="D101" s="8">
        <v>708707.38760993956</v>
      </c>
      <c r="E101" s="8"/>
      <c r="F101" s="8">
        <v>48.208109289554613</v>
      </c>
      <c r="G101" s="8">
        <v>44.818109868476164</v>
      </c>
      <c r="H101" s="8">
        <v>3.3899994210784499</v>
      </c>
      <c r="I101" s="8">
        <v>51.791890710445387</v>
      </c>
      <c r="J101" s="8">
        <v>0</v>
      </c>
      <c r="K101" s="8"/>
      <c r="L101" s="8">
        <v>68.837631666666667</v>
      </c>
      <c r="M101" s="8">
        <v>23.475627148576049</v>
      </c>
      <c r="N101" s="8">
        <v>45.362004518090615</v>
      </c>
      <c r="O101" s="8">
        <v>31.162368333333333</v>
      </c>
      <c r="P101" s="8">
        <v>0</v>
      </c>
      <c r="Q101" s="8"/>
      <c r="R101" s="8"/>
      <c r="S101" s="8">
        <v>31.088055594122409</v>
      </c>
      <c r="T101" s="8"/>
      <c r="U101" s="8"/>
      <c r="V101" s="8">
        <v>68.911944405877591</v>
      </c>
    </row>
    <row r="102" spans="1:31" s="109" customFormat="1" ht="11.4" x14ac:dyDescent="0.2">
      <c r="A102" s="109" t="s">
        <v>227</v>
      </c>
      <c r="B102" s="8">
        <v>2026</v>
      </c>
      <c r="C102" s="110" t="s">
        <v>232</v>
      </c>
      <c r="D102" s="8"/>
      <c r="E102" s="8"/>
      <c r="F102" s="8"/>
      <c r="G102" s="8"/>
      <c r="H102" s="8"/>
      <c r="I102" s="8"/>
      <c r="J102" s="8">
        <v>100</v>
      </c>
      <c r="K102" s="8"/>
      <c r="L102" s="8"/>
      <c r="M102" s="8"/>
      <c r="N102" s="8"/>
      <c r="O102" s="8"/>
      <c r="P102" s="8">
        <v>100</v>
      </c>
      <c r="Q102" s="8"/>
      <c r="R102" s="8"/>
      <c r="S102" s="8"/>
      <c r="T102" s="8"/>
      <c r="U102" s="8"/>
      <c r="V102" s="8">
        <v>100</v>
      </c>
    </row>
    <row r="103" spans="1:31" s="109" customFormat="1" ht="11.4" x14ac:dyDescent="0.2">
      <c r="A103" s="109" t="s">
        <v>227</v>
      </c>
      <c r="B103" s="8">
        <v>2027</v>
      </c>
      <c r="C103" s="110" t="s">
        <v>232</v>
      </c>
      <c r="D103" s="8"/>
      <c r="E103" s="8"/>
      <c r="F103" s="8"/>
      <c r="G103" s="8"/>
      <c r="H103" s="8"/>
      <c r="I103" s="8"/>
      <c r="J103" s="8">
        <v>100</v>
      </c>
      <c r="K103" s="8"/>
      <c r="L103" s="8"/>
      <c r="M103" s="8"/>
      <c r="N103" s="8"/>
      <c r="O103" s="8"/>
      <c r="P103" s="8">
        <v>100</v>
      </c>
      <c r="Q103" s="8"/>
      <c r="R103" s="8"/>
      <c r="S103" s="8"/>
      <c r="T103" s="8"/>
      <c r="U103" s="8"/>
      <c r="V103" s="8">
        <v>100</v>
      </c>
    </row>
    <row r="104" spans="1:31" s="109" customFormat="1" ht="11.4" x14ac:dyDescent="0.2">
      <c r="A104" s="109" t="s">
        <v>227</v>
      </c>
      <c r="B104" s="8">
        <v>2028</v>
      </c>
      <c r="C104" s="110" t="s">
        <v>232</v>
      </c>
      <c r="D104" s="8"/>
      <c r="E104" s="8"/>
      <c r="F104" s="8"/>
      <c r="G104" s="8"/>
      <c r="H104" s="8"/>
      <c r="I104" s="8"/>
      <c r="J104" s="8">
        <v>100</v>
      </c>
      <c r="K104" s="8"/>
      <c r="L104" s="8"/>
      <c r="M104" s="8"/>
      <c r="N104" s="8"/>
      <c r="O104" s="8"/>
      <c r="P104" s="8">
        <v>100</v>
      </c>
      <c r="Q104" s="8"/>
      <c r="R104" s="8"/>
      <c r="S104" s="8"/>
      <c r="T104" s="8"/>
      <c r="U104" s="8"/>
      <c r="V104" s="8">
        <v>100</v>
      </c>
    </row>
    <row r="105" spans="1:31" s="109" customFormat="1" ht="11.4" x14ac:dyDescent="0.2">
      <c r="A105" s="109" t="s">
        <v>227</v>
      </c>
      <c r="B105" s="8">
        <v>2029</v>
      </c>
      <c r="C105" s="110" t="s">
        <v>232</v>
      </c>
      <c r="D105" s="8"/>
      <c r="E105" s="8"/>
      <c r="F105" s="8"/>
      <c r="G105" s="8"/>
      <c r="H105" s="8"/>
      <c r="I105" s="8"/>
      <c r="J105" s="8">
        <v>100</v>
      </c>
      <c r="K105" s="8"/>
      <c r="L105" s="8"/>
      <c r="M105" s="8"/>
      <c r="N105" s="8"/>
      <c r="O105" s="8"/>
      <c r="P105" s="8">
        <v>100</v>
      </c>
      <c r="Q105" s="8"/>
      <c r="R105" s="8"/>
      <c r="S105" s="8"/>
      <c r="T105" s="8"/>
      <c r="U105" s="8"/>
      <c r="V105" s="8">
        <v>100</v>
      </c>
    </row>
    <row r="106" spans="1:31" s="109" customFormat="1" ht="11.4" x14ac:dyDescent="0.2">
      <c r="A106" s="109" t="s">
        <v>227</v>
      </c>
      <c r="B106" s="8">
        <v>2030</v>
      </c>
      <c r="C106" s="110" t="s">
        <v>232</v>
      </c>
      <c r="D106" s="8"/>
      <c r="E106" s="8"/>
      <c r="F106" s="8"/>
      <c r="G106" s="8"/>
      <c r="H106" s="8"/>
      <c r="I106" s="8"/>
      <c r="J106" s="8">
        <v>100</v>
      </c>
      <c r="K106" s="8"/>
      <c r="L106" s="8"/>
      <c r="M106" s="8"/>
      <c r="N106" s="8"/>
      <c r="O106" s="8"/>
      <c r="P106" s="8">
        <v>100</v>
      </c>
      <c r="Q106" s="8"/>
      <c r="R106" s="8"/>
      <c r="S106" s="8"/>
      <c r="T106" s="8"/>
      <c r="U106" s="8"/>
      <c r="V106" s="8">
        <v>100</v>
      </c>
    </row>
    <row r="107" spans="1:31" s="109" customFormat="1" ht="11.4" x14ac:dyDescent="0.2">
      <c r="A107" s="109" t="s">
        <v>227</v>
      </c>
      <c r="B107" s="8">
        <v>2000</v>
      </c>
      <c r="C107" s="110" t="s">
        <v>233</v>
      </c>
      <c r="D107" s="8">
        <v>549274</v>
      </c>
      <c r="E107" s="8"/>
      <c r="F107" s="8"/>
      <c r="G107" s="8"/>
      <c r="H107" s="8"/>
      <c r="I107" s="8"/>
      <c r="J107" s="8">
        <v>100</v>
      </c>
      <c r="K107" s="8"/>
      <c r="L107" s="8"/>
      <c r="M107" s="8"/>
      <c r="N107" s="8"/>
      <c r="O107" s="8"/>
      <c r="P107" s="8">
        <v>100</v>
      </c>
      <c r="Q107" s="8"/>
      <c r="R107" s="8"/>
      <c r="S107" s="8"/>
      <c r="T107" s="8"/>
      <c r="U107" s="8"/>
      <c r="V107" s="8">
        <v>100</v>
      </c>
    </row>
    <row r="108" spans="1:31" s="109" customFormat="1" ht="11.4" x14ac:dyDescent="0.2">
      <c r="A108" s="109" t="s">
        <v>227</v>
      </c>
      <c r="B108" s="8">
        <v>2001</v>
      </c>
      <c r="C108" s="110" t="s">
        <v>233</v>
      </c>
      <c r="D108" s="8">
        <v>543767</v>
      </c>
      <c r="E108" s="8"/>
      <c r="F108" s="8"/>
      <c r="G108" s="8"/>
      <c r="H108" s="8"/>
      <c r="I108" s="8"/>
      <c r="J108" s="8">
        <v>100</v>
      </c>
      <c r="K108" s="8"/>
      <c r="L108" s="8"/>
      <c r="M108" s="8"/>
      <c r="N108" s="8"/>
      <c r="O108" s="8"/>
      <c r="P108" s="8">
        <v>100</v>
      </c>
      <c r="Q108" s="8"/>
      <c r="R108" s="8"/>
      <c r="S108" s="8"/>
      <c r="T108" s="8"/>
      <c r="U108" s="8"/>
      <c r="V108" s="8">
        <v>100</v>
      </c>
    </row>
    <row r="109" spans="1:31" s="109" customFormat="1" ht="11.4" x14ac:dyDescent="0.2">
      <c r="A109" s="109" t="s">
        <v>227</v>
      </c>
      <c r="B109" s="8">
        <v>2002</v>
      </c>
      <c r="C109" s="110" t="s">
        <v>233</v>
      </c>
      <c r="D109" s="8">
        <v>538178</v>
      </c>
      <c r="E109" s="8"/>
      <c r="F109" s="8"/>
      <c r="G109" s="8"/>
      <c r="H109" s="8"/>
      <c r="I109" s="8"/>
      <c r="J109" s="8">
        <v>100</v>
      </c>
      <c r="K109" s="8"/>
      <c r="L109" s="8"/>
      <c r="M109" s="8"/>
      <c r="N109" s="8"/>
      <c r="O109" s="8"/>
      <c r="P109" s="8">
        <v>100</v>
      </c>
      <c r="Q109" s="8"/>
      <c r="R109" s="8"/>
      <c r="S109" s="8"/>
      <c r="T109" s="8"/>
      <c r="U109" s="8"/>
      <c r="V109" s="8">
        <v>100</v>
      </c>
    </row>
    <row r="110" spans="1:31" s="109" customFormat="1" ht="11.4" x14ac:dyDescent="0.2">
      <c r="A110" s="109" t="s">
        <v>227</v>
      </c>
      <c r="B110" s="8">
        <v>2003</v>
      </c>
      <c r="C110" s="111" t="s">
        <v>233</v>
      </c>
      <c r="D110" s="8">
        <v>533249</v>
      </c>
      <c r="E110" s="8"/>
      <c r="F110" s="8"/>
      <c r="G110" s="8"/>
      <c r="H110" s="8"/>
      <c r="I110" s="8"/>
      <c r="J110" s="8">
        <v>100</v>
      </c>
      <c r="K110" s="8"/>
      <c r="L110" s="8"/>
      <c r="M110" s="8"/>
      <c r="N110" s="8"/>
      <c r="O110" s="8"/>
      <c r="P110" s="8">
        <v>100</v>
      </c>
      <c r="Q110" s="8"/>
      <c r="R110" s="8"/>
      <c r="S110" s="8"/>
      <c r="T110" s="8"/>
      <c r="U110" s="8"/>
      <c r="V110" s="8">
        <v>100</v>
      </c>
      <c r="W110" s="110"/>
      <c r="X110" s="110"/>
      <c r="Y110" s="110"/>
      <c r="Z110" s="110"/>
      <c r="AA110" s="110"/>
      <c r="AB110" s="110"/>
      <c r="AC110" s="110"/>
      <c r="AD110" s="110"/>
      <c r="AE110" s="110"/>
    </row>
    <row r="111" spans="1:31" s="109" customFormat="1" ht="11.4" x14ac:dyDescent="0.2">
      <c r="A111" s="109" t="s">
        <v>227</v>
      </c>
      <c r="B111" s="8">
        <v>2004</v>
      </c>
      <c r="C111" s="111" t="s">
        <v>233</v>
      </c>
      <c r="D111" s="8">
        <v>528130</v>
      </c>
      <c r="E111" s="8"/>
      <c r="F111" s="8"/>
      <c r="G111" s="8"/>
      <c r="H111" s="8"/>
      <c r="I111" s="8"/>
      <c r="J111" s="8">
        <v>100</v>
      </c>
      <c r="K111" s="8"/>
      <c r="L111" s="8"/>
      <c r="M111" s="8"/>
      <c r="N111" s="8"/>
      <c r="O111" s="8"/>
      <c r="P111" s="8">
        <v>100</v>
      </c>
      <c r="Q111" s="8"/>
      <c r="R111" s="8"/>
      <c r="S111" s="8"/>
      <c r="T111" s="8"/>
      <c r="U111" s="8"/>
      <c r="V111" s="8">
        <v>100</v>
      </c>
      <c r="W111" s="110"/>
      <c r="X111" s="110"/>
      <c r="Y111" s="110"/>
      <c r="Z111" s="110"/>
      <c r="AA111" s="110"/>
      <c r="AB111" s="110"/>
      <c r="AC111" s="110"/>
      <c r="AD111" s="110"/>
      <c r="AE111" s="110"/>
    </row>
    <row r="112" spans="1:31" s="109" customFormat="1" ht="11.4" x14ac:dyDescent="0.2">
      <c r="A112" s="109" t="s">
        <v>227</v>
      </c>
      <c r="B112" s="8">
        <v>2005</v>
      </c>
      <c r="C112" s="111" t="s">
        <v>233</v>
      </c>
      <c r="D112" s="8">
        <v>522794</v>
      </c>
      <c r="E112" s="8"/>
      <c r="F112" s="8"/>
      <c r="G112" s="8"/>
      <c r="H112" s="8"/>
      <c r="I112" s="8"/>
      <c r="J112" s="8">
        <v>100</v>
      </c>
      <c r="K112" s="8"/>
      <c r="L112" s="8"/>
      <c r="M112" s="8"/>
      <c r="N112" s="8"/>
      <c r="O112" s="8"/>
      <c r="P112" s="8">
        <v>100</v>
      </c>
      <c r="Q112" s="8"/>
      <c r="R112" s="8"/>
      <c r="S112" s="8"/>
      <c r="T112" s="8"/>
      <c r="U112" s="8"/>
      <c r="V112" s="8">
        <v>100</v>
      </c>
      <c r="W112" s="110"/>
      <c r="X112" s="110"/>
      <c r="Y112" s="110"/>
      <c r="Z112" s="110"/>
      <c r="AA112" s="110"/>
      <c r="AB112" s="110"/>
      <c r="AC112" s="110"/>
      <c r="AD112" s="110"/>
      <c r="AE112" s="110"/>
    </row>
    <row r="113" spans="1:31" s="109" customFormat="1" ht="11.4" x14ac:dyDescent="0.2">
      <c r="A113" s="109" t="s">
        <v>227</v>
      </c>
      <c r="B113" s="8">
        <v>2006</v>
      </c>
      <c r="C113" s="111" t="s">
        <v>233</v>
      </c>
      <c r="D113" s="8">
        <v>387728</v>
      </c>
      <c r="E113" s="8"/>
      <c r="F113" s="8"/>
      <c r="G113" s="8"/>
      <c r="H113" s="8"/>
      <c r="I113" s="8"/>
      <c r="J113" s="8">
        <v>100</v>
      </c>
      <c r="K113" s="8"/>
      <c r="L113" s="8"/>
      <c r="M113" s="8"/>
      <c r="N113" s="8"/>
      <c r="O113" s="8"/>
      <c r="P113" s="8">
        <v>100</v>
      </c>
      <c r="Q113" s="8"/>
      <c r="R113" s="8"/>
      <c r="S113" s="8"/>
      <c r="T113" s="8"/>
      <c r="U113" s="8"/>
      <c r="V113" s="8">
        <v>100</v>
      </c>
      <c r="W113" s="110"/>
      <c r="X113" s="110"/>
      <c r="Y113" s="110"/>
      <c r="Z113" s="110"/>
      <c r="AA113" s="110"/>
      <c r="AB113" s="110"/>
      <c r="AC113" s="110"/>
      <c r="AD113" s="110"/>
      <c r="AE113" s="110"/>
    </row>
    <row r="114" spans="1:31" s="109" customFormat="1" ht="11.4" x14ac:dyDescent="0.2">
      <c r="A114" s="109" t="s">
        <v>227</v>
      </c>
      <c r="B114" s="8">
        <v>2007</v>
      </c>
      <c r="C114" s="111" t="s">
        <v>233</v>
      </c>
      <c r="D114" s="8">
        <v>385607</v>
      </c>
      <c r="E114" s="8"/>
      <c r="F114" s="8"/>
      <c r="G114" s="8"/>
      <c r="H114" s="8"/>
      <c r="I114" s="8"/>
      <c r="J114" s="8">
        <v>100</v>
      </c>
      <c r="K114" s="8"/>
      <c r="L114" s="8"/>
      <c r="M114" s="8"/>
      <c r="N114" s="8"/>
      <c r="O114" s="8"/>
      <c r="P114" s="8">
        <v>100</v>
      </c>
      <c r="Q114" s="8"/>
      <c r="R114" s="8"/>
      <c r="S114" s="8"/>
      <c r="T114" s="8"/>
      <c r="U114" s="8"/>
      <c r="V114" s="8">
        <v>100</v>
      </c>
      <c r="W114" s="110"/>
      <c r="X114" s="110"/>
      <c r="Y114" s="110"/>
      <c r="Z114" s="110"/>
      <c r="AA114" s="110"/>
      <c r="AB114" s="110"/>
      <c r="AC114" s="110"/>
      <c r="AD114" s="110"/>
      <c r="AE114" s="110"/>
    </row>
    <row r="115" spans="1:31" s="109" customFormat="1" ht="11.4" x14ac:dyDescent="0.2">
      <c r="A115" s="109" t="s">
        <v>227</v>
      </c>
      <c r="B115" s="8">
        <v>2008</v>
      </c>
      <c r="C115" s="111" t="s">
        <v>233</v>
      </c>
      <c r="D115" s="8">
        <v>386307</v>
      </c>
      <c r="E115" s="8"/>
      <c r="F115" s="8"/>
      <c r="G115" s="8"/>
      <c r="H115" s="8"/>
      <c r="I115" s="8"/>
      <c r="J115" s="8">
        <v>100</v>
      </c>
      <c r="K115" s="8"/>
      <c r="L115" s="8"/>
      <c r="M115" s="8"/>
      <c r="N115" s="8"/>
      <c r="O115" s="8"/>
      <c r="P115" s="8">
        <v>100</v>
      </c>
      <c r="Q115" s="8"/>
      <c r="R115" s="8"/>
      <c r="S115" s="8"/>
      <c r="T115" s="8"/>
      <c r="U115" s="8"/>
      <c r="V115" s="8">
        <v>100</v>
      </c>
      <c r="W115" s="110"/>
      <c r="X115" s="110"/>
      <c r="Y115" s="110"/>
      <c r="Z115" s="110"/>
      <c r="AA115" s="110"/>
      <c r="AB115" s="110"/>
      <c r="AC115" s="110"/>
      <c r="AD115" s="110"/>
      <c r="AE115" s="110"/>
    </row>
    <row r="116" spans="1:31" s="109" customFormat="1" ht="12" x14ac:dyDescent="0.25">
      <c r="A116" s="109" t="s">
        <v>227</v>
      </c>
      <c r="B116" s="8">
        <v>2009</v>
      </c>
      <c r="C116" s="112" t="s">
        <v>233</v>
      </c>
      <c r="D116" s="8">
        <v>390302</v>
      </c>
      <c r="E116" s="8"/>
      <c r="F116" s="8"/>
      <c r="G116" s="8"/>
      <c r="H116" s="8"/>
      <c r="I116" s="8"/>
      <c r="J116" s="8">
        <v>100</v>
      </c>
      <c r="K116" s="8"/>
      <c r="L116" s="8"/>
      <c r="M116" s="8"/>
      <c r="N116" s="8"/>
      <c r="O116" s="8"/>
      <c r="P116" s="8">
        <v>100</v>
      </c>
      <c r="Q116" s="8"/>
      <c r="R116" s="8"/>
      <c r="S116" s="8"/>
      <c r="T116" s="8"/>
      <c r="U116" s="8"/>
      <c r="V116" s="8">
        <v>100</v>
      </c>
      <c r="W116" s="112"/>
      <c r="X116" s="112"/>
      <c r="Y116" s="112"/>
      <c r="Z116" s="112"/>
      <c r="AA116" s="112"/>
      <c r="AB116" s="112"/>
      <c r="AC116" s="112"/>
    </row>
    <row r="117" spans="1:31" s="109" customFormat="1" ht="12" x14ac:dyDescent="0.25">
      <c r="A117" s="109" t="s">
        <v>227</v>
      </c>
      <c r="B117" s="8">
        <v>2010</v>
      </c>
      <c r="C117" s="112" t="s">
        <v>233</v>
      </c>
      <c r="D117" s="8">
        <v>393938</v>
      </c>
      <c r="E117" s="8"/>
      <c r="F117" s="8"/>
      <c r="G117" s="8"/>
      <c r="H117" s="8"/>
      <c r="I117" s="8"/>
      <c r="J117" s="8">
        <v>100</v>
      </c>
      <c r="K117" s="8"/>
      <c r="L117" s="8"/>
      <c r="M117" s="8"/>
      <c r="N117" s="8"/>
      <c r="O117" s="8"/>
      <c r="P117" s="8">
        <v>100</v>
      </c>
      <c r="Q117" s="8"/>
      <c r="R117" s="8"/>
      <c r="S117" s="8"/>
      <c r="T117" s="8"/>
      <c r="U117" s="8"/>
      <c r="V117" s="8">
        <v>100</v>
      </c>
      <c r="W117" s="112"/>
      <c r="X117" s="112"/>
      <c r="Y117" s="112"/>
      <c r="Z117" s="112"/>
      <c r="AA117" s="112"/>
      <c r="AB117" s="112"/>
      <c r="AC117" s="112"/>
    </row>
    <row r="118" spans="1:31" s="109" customFormat="1" ht="12" x14ac:dyDescent="0.25">
      <c r="A118" s="109" t="s">
        <v>227</v>
      </c>
      <c r="B118" s="8">
        <v>2011</v>
      </c>
      <c r="C118" s="112" t="s">
        <v>233</v>
      </c>
      <c r="D118" s="8">
        <v>397096</v>
      </c>
      <c r="E118" s="8"/>
      <c r="F118" s="8"/>
      <c r="G118" s="8"/>
      <c r="H118" s="8"/>
      <c r="I118" s="8"/>
      <c r="J118" s="8">
        <v>100</v>
      </c>
      <c r="K118" s="8"/>
      <c r="L118" s="8"/>
      <c r="M118" s="8"/>
      <c r="N118" s="8"/>
      <c r="O118" s="8"/>
      <c r="P118" s="8">
        <v>100</v>
      </c>
      <c r="Q118" s="8"/>
      <c r="R118" s="8"/>
      <c r="S118" s="8"/>
      <c r="T118" s="8"/>
      <c r="U118" s="8"/>
      <c r="V118" s="8">
        <v>100</v>
      </c>
      <c r="W118" s="112"/>
      <c r="X118" s="112"/>
      <c r="Y118" s="112"/>
      <c r="Z118" s="112"/>
      <c r="AA118" s="112"/>
      <c r="AB118" s="112"/>
      <c r="AC118" s="112"/>
      <c r="AD118" s="112"/>
    </row>
    <row r="119" spans="1:31" s="109" customFormat="1" ht="12" x14ac:dyDescent="0.25">
      <c r="A119" s="109" t="s">
        <v>227</v>
      </c>
      <c r="B119" s="8">
        <v>2012</v>
      </c>
      <c r="C119" s="112" t="s">
        <v>233</v>
      </c>
      <c r="D119" s="8">
        <v>398843</v>
      </c>
      <c r="E119" s="8"/>
      <c r="F119" s="8"/>
      <c r="G119" s="8"/>
      <c r="H119" s="8"/>
      <c r="I119" s="8"/>
      <c r="J119" s="8">
        <v>100</v>
      </c>
      <c r="K119" s="8"/>
      <c r="L119" s="8"/>
      <c r="M119" s="8"/>
      <c r="N119" s="8"/>
      <c r="O119" s="8"/>
      <c r="P119" s="8">
        <v>100</v>
      </c>
      <c r="Q119" s="8"/>
      <c r="R119" s="8"/>
      <c r="S119" s="8"/>
      <c r="T119" s="8"/>
      <c r="U119" s="8"/>
      <c r="V119" s="8">
        <v>100</v>
      </c>
      <c r="W119" s="112"/>
      <c r="X119" s="112"/>
      <c r="Y119" s="112"/>
      <c r="Z119" s="112"/>
      <c r="AA119" s="112"/>
      <c r="AB119" s="112"/>
      <c r="AC119" s="112"/>
      <c r="AD119" s="112"/>
    </row>
    <row r="120" spans="1:31" s="109" customFormat="1" ht="12" x14ac:dyDescent="0.25">
      <c r="A120" s="109" t="s">
        <v>227</v>
      </c>
      <c r="B120" s="8">
        <v>2013</v>
      </c>
      <c r="C120" s="112" t="s">
        <v>233</v>
      </c>
      <c r="D120" s="8">
        <v>400852</v>
      </c>
      <c r="E120" s="8"/>
      <c r="F120" s="8"/>
      <c r="G120" s="8"/>
      <c r="H120" s="8"/>
      <c r="I120" s="8"/>
      <c r="J120" s="8">
        <v>100</v>
      </c>
      <c r="K120" s="8"/>
      <c r="L120" s="8"/>
      <c r="M120" s="8"/>
      <c r="N120" s="8"/>
      <c r="O120" s="8"/>
      <c r="P120" s="8">
        <v>100</v>
      </c>
      <c r="Q120" s="8"/>
      <c r="R120" s="8"/>
      <c r="S120" s="8"/>
      <c r="T120" s="8"/>
      <c r="U120" s="8"/>
      <c r="V120" s="8">
        <v>100</v>
      </c>
      <c r="W120" s="112"/>
      <c r="X120" s="112"/>
      <c r="Y120" s="112"/>
      <c r="Z120" s="112"/>
      <c r="AA120" s="112"/>
      <c r="AB120" s="112"/>
      <c r="AC120" s="112"/>
      <c r="AD120" s="112"/>
    </row>
    <row r="121" spans="1:31" s="109" customFormat="1" ht="12" x14ac:dyDescent="0.25">
      <c r="A121" s="109" t="s">
        <v>227</v>
      </c>
      <c r="B121" s="8">
        <v>2014</v>
      </c>
      <c r="C121" s="112" t="s">
        <v>233</v>
      </c>
      <c r="D121" s="8">
        <v>402666</v>
      </c>
      <c r="E121" s="8"/>
      <c r="F121" s="8"/>
      <c r="G121" s="8"/>
      <c r="H121" s="8"/>
      <c r="I121" s="8"/>
      <c r="J121" s="8">
        <v>100</v>
      </c>
      <c r="K121" s="8"/>
      <c r="L121" s="8"/>
      <c r="M121" s="8"/>
      <c r="N121" s="8"/>
      <c r="O121" s="8"/>
      <c r="P121" s="8">
        <v>100</v>
      </c>
      <c r="Q121" s="8"/>
      <c r="R121" s="8"/>
      <c r="S121" s="8"/>
      <c r="T121" s="8"/>
      <c r="U121" s="8"/>
      <c r="V121" s="8">
        <v>100</v>
      </c>
      <c r="W121" s="112"/>
      <c r="X121" s="112"/>
      <c r="Y121" s="112"/>
      <c r="Z121" s="112"/>
      <c r="AA121" s="112"/>
      <c r="AB121" s="112"/>
      <c r="AC121" s="112"/>
      <c r="AD121" s="112"/>
    </row>
    <row r="122" spans="1:31" s="109" customFormat="1" ht="12" x14ac:dyDescent="0.25">
      <c r="A122" s="109" t="s">
        <v>227</v>
      </c>
      <c r="B122" s="8">
        <v>2015</v>
      </c>
      <c r="C122" s="112" t="s">
        <v>233</v>
      </c>
      <c r="D122" s="8">
        <v>403792</v>
      </c>
      <c r="E122" s="8"/>
      <c r="F122" s="8"/>
      <c r="G122" s="8"/>
      <c r="H122" s="8"/>
      <c r="I122" s="8"/>
      <c r="J122" s="8">
        <v>100</v>
      </c>
      <c r="K122" s="8"/>
      <c r="L122" s="8"/>
      <c r="M122" s="8"/>
      <c r="N122" s="8"/>
      <c r="O122" s="8"/>
      <c r="P122" s="8">
        <v>100</v>
      </c>
      <c r="Q122" s="8"/>
      <c r="R122" s="8"/>
      <c r="S122" s="8"/>
      <c r="T122" s="8"/>
      <c r="U122" s="8"/>
      <c r="V122" s="8">
        <v>100</v>
      </c>
      <c r="W122" s="112"/>
      <c r="X122" s="112"/>
      <c r="Y122" s="112"/>
      <c r="Z122" s="112"/>
      <c r="AA122" s="112"/>
      <c r="AB122" s="112"/>
      <c r="AC122" s="112"/>
      <c r="AD122" s="112"/>
    </row>
    <row r="123" spans="1:31" s="109" customFormat="1" ht="12" x14ac:dyDescent="0.25">
      <c r="A123" s="109" t="s">
        <v>227</v>
      </c>
      <c r="B123" s="8">
        <v>2016</v>
      </c>
      <c r="C123" s="112" t="s">
        <v>233</v>
      </c>
      <c r="D123" s="8">
        <v>404479</v>
      </c>
      <c r="E123" s="8"/>
      <c r="F123" s="8"/>
      <c r="G123" s="8"/>
      <c r="H123" s="8"/>
      <c r="I123" s="8"/>
      <c r="J123" s="8">
        <v>100</v>
      </c>
      <c r="K123" s="8"/>
      <c r="L123" s="8"/>
      <c r="M123" s="8"/>
      <c r="N123" s="8"/>
      <c r="O123" s="8"/>
      <c r="P123" s="8">
        <v>100</v>
      </c>
      <c r="Q123" s="8"/>
      <c r="R123" s="8"/>
      <c r="S123" s="8"/>
      <c r="T123" s="8"/>
      <c r="U123" s="8"/>
      <c r="V123" s="8">
        <v>100</v>
      </c>
      <c r="W123" s="112"/>
      <c r="X123" s="112"/>
      <c r="Y123" s="112"/>
      <c r="Z123" s="112"/>
      <c r="AA123" s="112"/>
      <c r="AB123" s="112"/>
      <c r="AC123" s="112"/>
      <c r="AD123" s="112"/>
    </row>
    <row r="124" spans="1:31" s="109" customFormat="1" ht="12" x14ac:dyDescent="0.25">
      <c r="A124" s="109" t="s">
        <v>227</v>
      </c>
      <c r="B124" s="8">
        <v>2017</v>
      </c>
      <c r="C124" s="112" t="s">
        <v>233</v>
      </c>
      <c r="D124" s="8">
        <v>404217</v>
      </c>
      <c r="E124" s="8"/>
      <c r="F124" s="8"/>
      <c r="G124" s="8"/>
      <c r="H124" s="8"/>
      <c r="I124" s="8"/>
      <c r="J124" s="8">
        <v>100</v>
      </c>
      <c r="K124" s="8"/>
      <c r="L124" s="8"/>
      <c r="M124" s="8"/>
      <c r="N124" s="8"/>
      <c r="O124" s="8"/>
      <c r="P124" s="8">
        <v>100</v>
      </c>
      <c r="Q124" s="8"/>
      <c r="R124" s="8"/>
      <c r="S124" s="8"/>
      <c r="T124" s="8"/>
      <c r="U124" s="8"/>
      <c r="V124" s="8">
        <v>100</v>
      </c>
      <c r="W124" s="112"/>
      <c r="X124" s="112"/>
      <c r="Y124" s="112"/>
      <c r="Z124" s="112"/>
      <c r="AA124" s="112"/>
      <c r="AB124" s="112"/>
      <c r="AC124" s="112"/>
      <c r="AD124" s="112"/>
    </row>
    <row r="125" spans="1:31" s="109" customFormat="1" ht="12" x14ac:dyDescent="0.25">
      <c r="A125" s="109" t="s">
        <v>227</v>
      </c>
      <c r="B125" s="8">
        <v>2018</v>
      </c>
      <c r="C125" s="112" t="s">
        <v>233</v>
      </c>
      <c r="D125" s="8">
        <v>403904</v>
      </c>
      <c r="E125" s="8"/>
      <c r="F125" s="8"/>
      <c r="G125" s="8"/>
      <c r="H125" s="8"/>
      <c r="I125" s="8"/>
      <c r="J125" s="8">
        <v>100</v>
      </c>
      <c r="K125" s="8"/>
      <c r="L125" s="8"/>
      <c r="M125" s="8"/>
      <c r="N125" s="8"/>
      <c r="O125" s="8"/>
      <c r="P125" s="8">
        <v>100</v>
      </c>
      <c r="Q125" s="8"/>
      <c r="R125" s="8"/>
      <c r="S125" s="8"/>
      <c r="T125" s="8"/>
      <c r="U125" s="8"/>
      <c r="V125" s="8">
        <v>100</v>
      </c>
      <c r="W125" s="112"/>
      <c r="X125" s="112"/>
      <c r="Y125" s="112"/>
      <c r="Z125" s="112"/>
      <c r="AA125" s="112"/>
      <c r="AB125" s="112"/>
      <c r="AC125" s="112"/>
      <c r="AD125" s="112"/>
    </row>
    <row r="126" spans="1:31" s="109" customFormat="1" ht="12" x14ac:dyDescent="0.25">
      <c r="A126" s="109" t="s">
        <v>227</v>
      </c>
      <c r="B126" s="8">
        <v>2019</v>
      </c>
      <c r="C126" s="112" t="s">
        <v>233</v>
      </c>
      <c r="D126" s="8">
        <v>403121</v>
      </c>
      <c r="E126" s="8"/>
      <c r="F126" s="8"/>
      <c r="G126" s="8"/>
      <c r="H126" s="8"/>
      <c r="I126" s="8"/>
      <c r="J126" s="8">
        <v>100</v>
      </c>
      <c r="K126" s="8"/>
      <c r="L126" s="8"/>
      <c r="M126" s="8"/>
      <c r="N126" s="8"/>
      <c r="O126" s="8"/>
      <c r="P126" s="8">
        <v>100</v>
      </c>
      <c r="Q126" s="8"/>
      <c r="R126" s="8"/>
      <c r="S126" s="8"/>
      <c r="T126" s="8"/>
      <c r="U126" s="8"/>
      <c r="V126" s="8">
        <v>100</v>
      </c>
      <c r="W126" s="112"/>
      <c r="X126" s="112"/>
      <c r="Y126" s="112"/>
      <c r="Z126" s="112"/>
      <c r="AA126" s="112"/>
      <c r="AB126" s="112"/>
      <c r="AC126" s="112"/>
      <c r="AD126" s="112"/>
    </row>
    <row r="127" spans="1:31" s="109" customFormat="1" ht="12" x14ac:dyDescent="0.25">
      <c r="A127" s="109" t="s">
        <v>227</v>
      </c>
      <c r="B127" s="8">
        <v>2020</v>
      </c>
      <c r="C127" s="112" t="s">
        <v>233</v>
      </c>
      <c r="D127" s="8">
        <v>402289</v>
      </c>
      <c r="E127" s="8"/>
      <c r="F127" s="8"/>
      <c r="G127" s="8"/>
      <c r="H127" s="8"/>
      <c r="I127" s="8"/>
      <c r="J127" s="8">
        <v>100</v>
      </c>
      <c r="K127" s="8"/>
      <c r="L127" s="8"/>
      <c r="M127" s="8"/>
      <c r="N127" s="8"/>
      <c r="O127" s="8"/>
      <c r="P127" s="8">
        <v>100</v>
      </c>
      <c r="Q127" s="8"/>
      <c r="R127" s="8"/>
      <c r="S127" s="8"/>
      <c r="T127" s="8"/>
      <c r="U127" s="8"/>
      <c r="V127" s="8">
        <v>100</v>
      </c>
      <c r="W127" s="112"/>
      <c r="X127" s="112"/>
      <c r="Y127" s="112"/>
      <c r="Z127" s="112"/>
      <c r="AA127" s="112"/>
      <c r="AB127" s="112"/>
      <c r="AC127" s="112"/>
      <c r="AD127" s="112"/>
    </row>
    <row r="128" spans="1:31" s="109" customFormat="1" ht="12" x14ac:dyDescent="0.25">
      <c r="A128" s="112" t="s">
        <v>227</v>
      </c>
      <c r="B128" s="8">
        <v>2021</v>
      </c>
      <c r="C128" s="112" t="s">
        <v>233</v>
      </c>
      <c r="D128" s="8">
        <v>401240</v>
      </c>
      <c r="E128" s="8"/>
      <c r="F128" s="8"/>
      <c r="G128" s="8"/>
      <c r="H128" s="8"/>
      <c r="I128" s="8"/>
      <c r="J128" s="8">
        <v>100</v>
      </c>
      <c r="K128" s="8"/>
      <c r="L128" s="8"/>
      <c r="M128" s="8"/>
      <c r="N128" s="8"/>
      <c r="O128" s="8"/>
      <c r="P128" s="8">
        <v>100</v>
      </c>
      <c r="Q128" s="8"/>
      <c r="R128" s="8"/>
      <c r="S128" s="8"/>
      <c r="T128" s="8"/>
      <c r="U128" s="8"/>
      <c r="V128" s="8">
        <v>100</v>
      </c>
      <c r="W128" s="112"/>
      <c r="X128" s="112"/>
      <c r="Y128" s="112"/>
      <c r="Z128" s="112"/>
      <c r="AA128" s="112"/>
      <c r="AB128" s="112"/>
      <c r="AC128" s="112"/>
      <c r="AD128" s="112"/>
    </row>
    <row r="129" spans="1:30" s="109" customFormat="1" ht="12" x14ac:dyDescent="0.25">
      <c r="A129" s="112" t="s">
        <v>227</v>
      </c>
      <c r="B129" s="8">
        <v>2022</v>
      </c>
      <c r="C129" s="112" t="s">
        <v>233</v>
      </c>
      <c r="D129" s="8">
        <v>399660</v>
      </c>
      <c r="E129" s="8"/>
      <c r="F129" s="8"/>
      <c r="G129" s="8"/>
      <c r="H129" s="8"/>
      <c r="I129" s="8"/>
      <c r="J129" s="8">
        <v>100</v>
      </c>
      <c r="K129" s="8"/>
      <c r="L129" s="8"/>
      <c r="M129" s="8"/>
      <c r="N129" s="8"/>
      <c r="O129" s="8"/>
      <c r="P129" s="8">
        <v>100</v>
      </c>
      <c r="Q129" s="8"/>
      <c r="R129" s="8"/>
      <c r="S129" s="8"/>
      <c r="T129" s="8"/>
      <c r="U129" s="8"/>
      <c r="V129" s="8">
        <v>100</v>
      </c>
      <c r="W129" s="112"/>
      <c r="X129" s="112"/>
      <c r="Y129" s="112"/>
      <c r="Z129" s="112"/>
      <c r="AA129" s="112"/>
      <c r="AB129" s="112"/>
      <c r="AC129" s="112"/>
      <c r="AD129" s="112"/>
    </row>
    <row r="130" spans="1:30" s="109" customFormat="1" ht="12" x14ac:dyDescent="0.25">
      <c r="A130" s="112" t="s">
        <v>227</v>
      </c>
      <c r="B130" s="8">
        <v>2023</v>
      </c>
      <c r="C130" s="112" t="s">
        <v>233</v>
      </c>
      <c r="D130" s="8">
        <v>397834</v>
      </c>
      <c r="E130" s="8"/>
      <c r="F130" s="8"/>
      <c r="G130" s="8"/>
      <c r="H130" s="8"/>
      <c r="I130" s="8"/>
      <c r="J130" s="8">
        <v>100</v>
      </c>
      <c r="K130" s="8"/>
      <c r="L130" s="8"/>
      <c r="M130" s="8"/>
      <c r="N130" s="8"/>
      <c r="O130" s="8"/>
      <c r="P130" s="8">
        <v>100</v>
      </c>
      <c r="Q130" s="8"/>
      <c r="R130" s="8"/>
      <c r="S130" s="8"/>
      <c r="T130" s="8"/>
      <c r="U130" s="8"/>
      <c r="V130" s="8">
        <v>100</v>
      </c>
      <c r="W130" s="112"/>
      <c r="X130" s="112"/>
      <c r="Y130" s="112"/>
      <c r="Z130" s="112"/>
      <c r="AA130" s="112"/>
      <c r="AB130" s="112"/>
      <c r="AC130" s="112"/>
      <c r="AD130" s="112"/>
    </row>
    <row r="131" spans="1:30" s="109" customFormat="1" ht="12" x14ac:dyDescent="0.25">
      <c r="A131" s="112" t="s">
        <v>227</v>
      </c>
      <c r="B131" s="8">
        <v>2024</v>
      </c>
      <c r="C131" s="112" t="s">
        <v>233</v>
      </c>
      <c r="D131" s="8">
        <v>355294</v>
      </c>
      <c r="E131" s="8"/>
      <c r="F131" s="8"/>
      <c r="G131" s="8"/>
      <c r="H131" s="8"/>
      <c r="I131" s="8"/>
      <c r="J131" s="8">
        <v>100</v>
      </c>
      <c r="K131" s="8"/>
      <c r="L131" s="8"/>
      <c r="M131" s="8"/>
      <c r="N131" s="8"/>
      <c r="O131" s="8"/>
      <c r="P131" s="8">
        <v>100</v>
      </c>
      <c r="Q131" s="8"/>
      <c r="R131" s="8"/>
      <c r="S131" s="8"/>
      <c r="T131" s="8"/>
      <c r="U131" s="8"/>
      <c r="V131" s="8">
        <v>100</v>
      </c>
      <c r="W131" s="112"/>
      <c r="X131" s="112"/>
      <c r="Y131" s="112"/>
      <c r="Z131" s="112"/>
      <c r="AA131" s="112"/>
      <c r="AB131" s="112"/>
      <c r="AC131" s="112"/>
      <c r="AD131" s="112"/>
    </row>
    <row r="132" spans="1:30" s="109" customFormat="1" ht="12" x14ac:dyDescent="0.25">
      <c r="A132" s="112" t="s">
        <v>227</v>
      </c>
      <c r="B132" s="8">
        <v>2025</v>
      </c>
      <c r="C132" s="112" t="s">
        <v>233</v>
      </c>
      <c r="D132" s="8">
        <v>349120</v>
      </c>
      <c r="E132" s="8"/>
      <c r="F132" s="8"/>
      <c r="G132" s="8"/>
      <c r="H132" s="8"/>
      <c r="I132" s="8"/>
      <c r="J132" s="8">
        <v>100</v>
      </c>
      <c r="K132" s="8"/>
      <c r="L132" s="8"/>
      <c r="M132" s="8"/>
      <c r="N132" s="8"/>
      <c r="O132" s="8"/>
      <c r="P132" s="8">
        <v>100</v>
      </c>
      <c r="Q132" s="8"/>
      <c r="R132" s="8"/>
      <c r="S132" s="8"/>
      <c r="T132" s="8"/>
      <c r="U132" s="8"/>
      <c r="V132" s="8">
        <v>100</v>
      </c>
      <c r="W132" s="112"/>
      <c r="X132" s="112"/>
      <c r="Y132" s="112"/>
      <c r="Z132" s="112"/>
      <c r="AA132" s="112"/>
      <c r="AB132" s="112"/>
      <c r="AC132" s="112"/>
      <c r="AD132" s="112"/>
    </row>
    <row r="133" spans="1:30" s="109" customFormat="1" ht="12" x14ac:dyDescent="0.25">
      <c r="A133" s="112" t="s">
        <v>227</v>
      </c>
      <c r="B133" s="8">
        <v>2026</v>
      </c>
      <c r="C133" s="112" t="s">
        <v>233</v>
      </c>
      <c r="D133" s="8"/>
      <c r="E133" s="8"/>
      <c r="F133" s="8"/>
      <c r="G133" s="8"/>
      <c r="H133" s="8"/>
      <c r="I133" s="8"/>
      <c r="J133" s="8">
        <v>100</v>
      </c>
      <c r="K133" s="8"/>
      <c r="L133" s="8"/>
      <c r="M133" s="8"/>
      <c r="N133" s="8"/>
      <c r="O133" s="8"/>
      <c r="P133" s="8">
        <v>100</v>
      </c>
      <c r="Q133" s="8"/>
      <c r="R133" s="8"/>
      <c r="S133" s="8"/>
      <c r="T133" s="8"/>
      <c r="U133" s="8"/>
      <c r="V133" s="8">
        <v>100</v>
      </c>
      <c r="W133" s="112"/>
      <c r="X133" s="112"/>
      <c r="Y133" s="112"/>
      <c r="Z133" s="112"/>
      <c r="AA133" s="112"/>
      <c r="AB133" s="112"/>
      <c r="AC133" s="112"/>
      <c r="AD133" s="112"/>
    </row>
    <row r="134" spans="1:30" s="109" customFormat="1" ht="12" x14ac:dyDescent="0.25">
      <c r="A134" s="112" t="s">
        <v>227</v>
      </c>
      <c r="B134" s="8">
        <v>2027</v>
      </c>
      <c r="C134" s="112" t="s">
        <v>233</v>
      </c>
      <c r="D134" s="8"/>
      <c r="E134" s="8"/>
      <c r="F134" s="8"/>
      <c r="G134" s="8"/>
      <c r="H134" s="8"/>
      <c r="I134" s="8"/>
      <c r="J134" s="8">
        <v>100</v>
      </c>
      <c r="K134" s="8"/>
      <c r="L134" s="8"/>
      <c r="M134" s="8"/>
      <c r="N134" s="8"/>
      <c r="O134" s="8"/>
      <c r="P134" s="8">
        <v>100</v>
      </c>
      <c r="Q134" s="8"/>
      <c r="R134" s="8"/>
      <c r="S134" s="8"/>
      <c r="T134" s="8"/>
      <c r="U134" s="8"/>
      <c r="V134" s="8">
        <v>100</v>
      </c>
      <c r="W134" s="112"/>
      <c r="X134" s="112"/>
      <c r="Y134" s="112"/>
      <c r="Z134" s="112"/>
      <c r="AA134" s="112"/>
      <c r="AB134" s="112"/>
      <c r="AC134" s="112"/>
      <c r="AD134" s="112"/>
    </row>
    <row r="135" spans="1:30" s="109" customFormat="1" ht="12" x14ac:dyDescent="0.25">
      <c r="A135" s="112" t="s">
        <v>227</v>
      </c>
      <c r="B135" s="8">
        <v>2028</v>
      </c>
      <c r="C135" s="112" t="s">
        <v>233</v>
      </c>
      <c r="D135" s="8"/>
      <c r="E135" s="8"/>
      <c r="F135" s="8"/>
      <c r="G135" s="8"/>
      <c r="H135" s="8"/>
      <c r="I135" s="8"/>
      <c r="J135" s="8">
        <v>100</v>
      </c>
      <c r="K135" s="8"/>
      <c r="L135" s="8"/>
      <c r="M135" s="8"/>
      <c r="N135" s="8"/>
      <c r="O135" s="8"/>
      <c r="P135" s="8">
        <v>100</v>
      </c>
      <c r="Q135" s="8"/>
      <c r="R135" s="8"/>
      <c r="S135" s="8"/>
      <c r="T135" s="8"/>
      <c r="U135" s="8"/>
      <c r="V135" s="8">
        <v>100</v>
      </c>
      <c r="W135" s="112"/>
      <c r="X135" s="112"/>
      <c r="Y135" s="112"/>
      <c r="Z135" s="112"/>
      <c r="AA135" s="112"/>
      <c r="AB135" s="112"/>
      <c r="AC135" s="112"/>
      <c r="AD135" s="112"/>
    </row>
    <row r="136" spans="1:30" s="109" customFormat="1" ht="12" x14ac:dyDescent="0.25">
      <c r="A136" s="112" t="s">
        <v>227</v>
      </c>
      <c r="B136" s="8">
        <v>2029</v>
      </c>
      <c r="C136" s="112" t="s">
        <v>233</v>
      </c>
      <c r="D136" s="8"/>
      <c r="E136" s="8"/>
      <c r="F136" s="8"/>
      <c r="G136" s="8"/>
      <c r="H136" s="8"/>
      <c r="I136" s="8"/>
      <c r="J136" s="8">
        <v>100</v>
      </c>
      <c r="K136" s="8"/>
      <c r="L136" s="8"/>
      <c r="M136" s="8"/>
      <c r="N136" s="8"/>
      <c r="O136" s="8"/>
      <c r="P136" s="8">
        <v>100</v>
      </c>
      <c r="Q136" s="8"/>
      <c r="R136" s="8"/>
      <c r="S136" s="8"/>
      <c r="T136" s="8"/>
      <c r="U136" s="8"/>
      <c r="V136" s="8">
        <v>100</v>
      </c>
      <c r="W136" s="112"/>
      <c r="X136" s="112"/>
      <c r="Y136" s="112"/>
      <c r="Z136" s="112"/>
      <c r="AA136" s="112"/>
      <c r="AB136" s="112"/>
      <c r="AC136" s="112"/>
      <c r="AD136" s="112"/>
    </row>
    <row r="137" spans="1:30" s="109" customFormat="1" ht="12" x14ac:dyDescent="0.25">
      <c r="A137" s="112" t="s">
        <v>227</v>
      </c>
      <c r="B137" s="8">
        <v>2030</v>
      </c>
      <c r="C137" s="112" t="s">
        <v>233</v>
      </c>
      <c r="D137" s="8"/>
      <c r="E137" s="8"/>
      <c r="F137" s="8"/>
      <c r="G137" s="8"/>
      <c r="H137" s="8"/>
      <c r="I137" s="8"/>
      <c r="J137" s="8">
        <v>100</v>
      </c>
      <c r="K137" s="8"/>
      <c r="L137" s="8"/>
      <c r="M137" s="8"/>
      <c r="N137" s="8"/>
      <c r="O137" s="8"/>
      <c r="P137" s="8">
        <v>100</v>
      </c>
      <c r="Q137" s="8"/>
      <c r="R137" s="8"/>
      <c r="S137" s="8"/>
      <c r="T137" s="8"/>
      <c r="U137" s="8"/>
      <c r="V137" s="8">
        <v>100</v>
      </c>
      <c r="W137" s="112"/>
      <c r="X137" s="112"/>
      <c r="Y137" s="112"/>
      <c r="Z137" s="112"/>
      <c r="AA137" s="112"/>
      <c r="AB137" s="112"/>
      <c r="AC137" s="112"/>
      <c r="AD137" s="112"/>
    </row>
    <row r="138" spans="1:30" s="109" customFormat="1" ht="12" x14ac:dyDescent="0.25">
      <c r="A138" s="112" t="s">
        <v>227</v>
      </c>
      <c r="B138" s="8">
        <v>2000</v>
      </c>
      <c r="C138" s="112" t="s">
        <v>234</v>
      </c>
      <c r="D138" s="8">
        <v>811348</v>
      </c>
      <c r="E138" s="8"/>
      <c r="F138" s="8">
        <v>66.719532280566085</v>
      </c>
      <c r="G138" s="8"/>
      <c r="H138" s="8"/>
      <c r="I138" s="8">
        <v>33.280467719433915</v>
      </c>
      <c r="J138" s="8">
        <v>66.719532280566085</v>
      </c>
      <c r="K138" s="8"/>
      <c r="L138" s="8"/>
      <c r="M138" s="8"/>
      <c r="N138" s="8"/>
      <c r="O138" s="8"/>
      <c r="P138" s="8">
        <v>100</v>
      </c>
      <c r="Q138" s="8"/>
      <c r="R138" s="8"/>
      <c r="S138" s="8"/>
      <c r="T138" s="8"/>
      <c r="U138" s="8"/>
      <c r="V138" s="8">
        <v>100</v>
      </c>
      <c r="W138" s="112"/>
      <c r="X138" s="112"/>
      <c r="Y138" s="112"/>
      <c r="Z138" s="112"/>
      <c r="AA138" s="112"/>
      <c r="AB138" s="112"/>
      <c r="AC138" s="112"/>
      <c r="AD138" s="112"/>
    </row>
    <row r="139" spans="1:30" s="109" customFormat="1" ht="12" x14ac:dyDescent="0.25">
      <c r="A139" s="112" t="s">
        <v>227</v>
      </c>
      <c r="B139" s="8">
        <v>2001</v>
      </c>
      <c r="C139" s="112" t="s">
        <v>234</v>
      </c>
      <c r="D139" s="8">
        <v>811069</v>
      </c>
      <c r="E139" s="8"/>
      <c r="F139" s="8">
        <v>66.719532280566085</v>
      </c>
      <c r="G139" s="8"/>
      <c r="H139" s="8"/>
      <c r="I139" s="8">
        <v>33.280467719433915</v>
      </c>
      <c r="J139" s="8">
        <v>66.719532280566085</v>
      </c>
      <c r="K139" s="8"/>
      <c r="L139" s="8"/>
      <c r="M139" s="8"/>
      <c r="N139" s="8"/>
      <c r="O139" s="8"/>
      <c r="P139" s="8">
        <v>100</v>
      </c>
      <c r="Q139" s="8"/>
      <c r="R139" s="8"/>
      <c r="S139" s="8"/>
      <c r="T139" s="8"/>
      <c r="U139" s="8"/>
      <c r="V139" s="8">
        <v>100</v>
      </c>
      <c r="W139" s="112"/>
      <c r="X139" s="112"/>
      <c r="Y139" s="112"/>
      <c r="Z139" s="112"/>
      <c r="AA139" s="112"/>
      <c r="AB139" s="112"/>
      <c r="AC139" s="112"/>
      <c r="AD139" s="112"/>
    </row>
    <row r="140" spans="1:30" s="109" customFormat="1" ht="12" x14ac:dyDescent="0.25">
      <c r="A140" s="112" t="s">
        <v>227</v>
      </c>
      <c r="B140" s="8">
        <v>2002</v>
      </c>
      <c r="C140" s="112" t="s">
        <v>234</v>
      </c>
      <c r="D140" s="8">
        <v>808448</v>
      </c>
      <c r="E140" s="8"/>
      <c r="F140" s="8">
        <v>66.719532280566085</v>
      </c>
      <c r="G140" s="8"/>
      <c r="H140" s="8"/>
      <c r="I140" s="8">
        <v>33.280467719433915</v>
      </c>
      <c r="J140" s="8">
        <v>66.719532280566085</v>
      </c>
      <c r="K140" s="8"/>
      <c r="L140" s="8"/>
      <c r="M140" s="8"/>
      <c r="N140" s="8"/>
      <c r="O140" s="8"/>
      <c r="P140" s="8">
        <v>100</v>
      </c>
      <c r="Q140" s="8"/>
      <c r="R140" s="8"/>
      <c r="S140" s="8"/>
      <c r="T140" s="8"/>
      <c r="U140" s="8"/>
      <c r="V140" s="8">
        <v>100</v>
      </c>
      <c r="W140" s="112"/>
      <c r="X140" s="112"/>
      <c r="Y140" s="112"/>
      <c r="Z140" s="112"/>
      <c r="AA140" s="112"/>
      <c r="AB140" s="112"/>
      <c r="AC140" s="112"/>
      <c r="AD140" s="112"/>
    </row>
    <row r="141" spans="1:30" s="109" customFormat="1" ht="12" x14ac:dyDescent="0.25">
      <c r="A141" s="112" t="s">
        <v>227</v>
      </c>
      <c r="B141" s="8">
        <v>2003</v>
      </c>
      <c r="C141" s="112" t="s">
        <v>234</v>
      </c>
      <c r="D141" s="8">
        <v>804228</v>
      </c>
      <c r="E141" s="8"/>
      <c r="F141" s="8">
        <v>66.719532280566085</v>
      </c>
      <c r="G141" s="8"/>
      <c r="H141" s="8"/>
      <c r="I141" s="8">
        <v>33.280467719433915</v>
      </c>
      <c r="J141" s="8">
        <v>66.719532280566085</v>
      </c>
      <c r="K141" s="8"/>
      <c r="L141" s="8"/>
      <c r="M141" s="8"/>
      <c r="N141" s="8"/>
      <c r="O141" s="8"/>
      <c r="P141" s="8">
        <v>100</v>
      </c>
      <c r="Q141" s="8"/>
      <c r="R141" s="8"/>
      <c r="S141" s="8"/>
      <c r="T141" s="8"/>
      <c r="U141" s="8"/>
      <c r="V141" s="8">
        <v>100</v>
      </c>
      <c r="W141" s="112"/>
      <c r="X141" s="112"/>
      <c r="Y141" s="112"/>
      <c r="Z141" s="112"/>
      <c r="AA141" s="112"/>
      <c r="AB141" s="112"/>
      <c r="AC141" s="112"/>
      <c r="AD141" s="112"/>
    </row>
    <row r="142" spans="1:30" s="109" customFormat="1" ht="12" x14ac:dyDescent="0.25">
      <c r="A142" s="112" t="s">
        <v>227</v>
      </c>
      <c r="B142" s="8">
        <v>2004</v>
      </c>
      <c r="C142" s="112" t="s">
        <v>234</v>
      </c>
      <c r="D142" s="8">
        <v>799562</v>
      </c>
      <c r="E142" s="8"/>
      <c r="F142" s="8">
        <v>66.719532280566085</v>
      </c>
      <c r="G142" s="8"/>
      <c r="H142" s="8"/>
      <c r="I142" s="8">
        <v>33.280467719433915</v>
      </c>
      <c r="J142" s="8">
        <v>66.719532280566085</v>
      </c>
      <c r="K142" s="8"/>
      <c r="L142" s="8"/>
      <c r="M142" s="8"/>
      <c r="N142" s="8"/>
      <c r="O142" s="8"/>
      <c r="P142" s="8">
        <v>100</v>
      </c>
      <c r="Q142" s="8"/>
      <c r="R142" s="8"/>
      <c r="S142" s="8"/>
      <c r="T142" s="8"/>
      <c r="U142" s="8"/>
      <c r="V142" s="8">
        <v>100</v>
      </c>
      <c r="W142" s="112"/>
      <c r="X142" s="112"/>
      <c r="Y142" s="112"/>
      <c r="Z142" s="112"/>
      <c r="AA142" s="112"/>
      <c r="AB142" s="112"/>
      <c r="AC142" s="112"/>
      <c r="AD142" s="112"/>
    </row>
    <row r="143" spans="1:30" s="109" customFormat="1" ht="12" x14ac:dyDescent="0.25">
      <c r="A143" s="112" t="s">
        <v>227</v>
      </c>
      <c r="B143" s="8">
        <v>2005</v>
      </c>
      <c r="C143" s="112" t="s">
        <v>234</v>
      </c>
      <c r="D143" s="8">
        <v>793008</v>
      </c>
      <c r="E143" s="8"/>
      <c r="F143" s="8">
        <v>66.745438633656647</v>
      </c>
      <c r="G143" s="8"/>
      <c r="H143" s="8"/>
      <c r="I143" s="8">
        <v>33.254561366343353</v>
      </c>
      <c r="J143" s="8">
        <v>66.745438633656647</v>
      </c>
      <c r="K143" s="8"/>
      <c r="L143" s="8"/>
      <c r="M143" s="8"/>
      <c r="N143" s="8"/>
      <c r="O143" s="8"/>
      <c r="P143" s="8">
        <v>100</v>
      </c>
      <c r="Q143" s="8"/>
      <c r="R143" s="8"/>
      <c r="S143" s="8"/>
      <c r="T143" s="8"/>
      <c r="U143" s="8"/>
      <c r="V143" s="8">
        <v>100</v>
      </c>
      <c r="W143" s="112"/>
      <c r="X143" s="112"/>
      <c r="Y143" s="112"/>
      <c r="Z143" s="112"/>
      <c r="AA143" s="112"/>
      <c r="AB143" s="112"/>
      <c r="AC143" s="112"/>
      <c r="AD143" s="112"/>
    </row>
    <row r="144" spans="1:30" s="109" customFormat="1" ht="12" x14ac:dyDescent="0.25">
      <c r="A144" s="112" t="s">
        <v>227</v>
      </c>
      <c r="B144" s="8">
        <v>2006</v>
      </c>
      <c r="C144" s="112" t="s">
        <v>234</v>
      </c>
      <c r="D144" s="8">
        <v>785486</v>
      </c>
      <c r="E144" s="8"/>
      <c r="F144" s="8">
        <v>66.771344986747181</v>
      </c>
      <c r="G144" s="8"/>
      <c r="H144" s="8"/>
      <c r="I144" s="8">
        <v>33.228655013252819</v>
      </c>
      <c r="J144" s="8">
        <v>66.771344986747181</v>
      </c>
      <c r="K144" s="8"/>
      <c r="L144" s="8"/>
      <c r="M144" s="8"/>
      <c r="N144" s="8"/>
      <c r="O144" s="8"/>
      <c r="P144" s="8">
        <v>100</v>
      </c>
      <c r="Q144" s="8"/>
      <c r="R144" s="8"/>
      <c r="S144" s="8"/>
      <c r="T144" s="8"/>
      <c r="U144" s="8"/>
      <c r="V144" s="8">
        <v>100</v>
      </c>
      <c r="W144" s="112"/>
      <c r="X144" s="112"/>
      <c r="Y144" s="112"/>
      <c r="Z144" s="112"/>
      <c r="AA144" s="112"/>
      <c r="AB144" s="112"/>
      <c r="AC144" s="112"/>
      <c r="AD144" s="112"/>
    </row>
    <row r="145" spans="1:30" s="109" customFormat="1" ht="12" x14ac:dyDescent="0.25">
      <c r="A145" s="112" t="s">
        <v>227</v>
      </c>
      <c r="B145" s="8">
        <v>2007</v>
      </c>
      <c r="C145" s="112" t="s">
        <v>234</v>
      </c>
      <c r="D145" s="8">
        <v>783049</v>
      </c>
      <c r="E145" s="8"/>
      <c r="F145" s="8">
        <v>66.797251339837743</v>
      </c>
      <c r="G145" s="8"/>
      <c r="H145" s="8"/>
      <c r="I145" s="8">
        <v>33.202748660162257</v>
      </c>
      <c r="J145" s="8">
        <v>66.797251339837743</v>
      </c>
      <c r="K145" s="8"/>
      <c r="L145" s="8"/>
      <c r="M145" s="8"/>
      <c r="N145" s="8"/>
      <c r="O145" s="8"/>
      <c r="P145" s="8">
        <v>100</v>
      </c>
      <c r="Q145" s="8"/>
      <c r="R145" s="8"/>
      <c r="S145" s="8"/>
      <c r="T145" s="8"/>
      <c r="U145" s="8"/>
      <c r="V145" s="8">
        <v>100</v>
      </c>
      <c r="W145" s="112"/>
      <c r="X145" s="112"/>
      <c r="Y145" s="112"/>
      <c r="Z145" s="112"/>
      <c r="AA145" s="112"/>
      <c r="AB145" s="112"/>
      <c r="AC145" s="112"/>
      <c r="AD145" s="112"/>
    </row>
    <row r="146" spans="1:30" s="109" customFormat="1" ht="12" x14ac:dyDescent="0.25">
      <c r="A146" s="112" t="s">
        <v>227</v>
      </c>
      <c r="B146" s="8">
        <v>2008</v>
      </c>
      <c r="C146" s="112" t="s">
        <v>234</v>
      </c>
      <c r="D146" s="8">
        <v>779796</v>
      </c>
      <c r="E146" s="8"/>
      <c r="F146" s="8">
        <v>66.823157692928291</v>
      </c>
      <c r="G146" s="8"/>
      <c r="H146" s="8"/>
      <c r="I146" s="8">
        <v>33.176842307071709</v>
      </c>
      <c r="J146" s="8">
        <v>66.823157692928291</v>
      </c>
      <c r="K146" s="8"/>
      <c r="L146" s="8"/>
      <c r="M146" s="8"/>
      <c r="N146" s="8"/>
      <c r="O146" s="8"/>
      <c r="P146" s="8">
        <v>100</v>
      </c>
      <c r="Q146" s="8"/>
      <c r="R146" s="8"/>
      <c r="S146" s="8"/>
      <c r="T146" s="8"/>
      <c r="U146" s="8"/>
      <c r="V146" s="8">
        <v>100</v>
      </c>
      <c r="W146" s="112"/>
      <c r="X146" s="112"/>
      <c r="Y146" s="112"/>
      <c r="Z146" s="112"/>
      <c r="AA146" s="112"/>
      <c r="AB146" s="112"/>
      <c r="AC146" s="112"/>
      <c r="AD146" s="112"/>
    </row>
    <row r="147" spans="1:30" s="109" customFormat="1" ht="12" x14ac:dyDescent="0.25">
      <c r="A147" s="112" t="s">
        <v>227</v>
      </c>
      <c r="B147" s="8">
        <v>2009</v>
      </c>
      <c r="C147" s="112" t="s">
        <v>234</v>
      </c>
      <c r="D147" s="8">
        <v>774987</v>
      </c>
      <c r="E147" s="8"/>
      <c r="F147" s="8">
        <v>66.849064046018839</v>
      </c>
      <c r="G147" s="8"/>
      <c r="H147" s="8"/>
      <c r="I147" s="8">
        <v>33.150935953981161</v>
      </c>
      <c r="J147" s="8">
        <v>66.849064046018839</v>
      </c>
      <c r="K147" s="8"/>
      <c r="L147" s="8"/>
      <c r="M147" s="8"/>
      <c r="N147" s="8"/>
      <c r="O147" s="8"/>
      <c r="P147" s="8">
        <v>100</v>
      </c>
      <c r="Q147" s="8"/>
      <c r="R147" s="8"/>
      <c r="S147" s="8"/>
      <c r="T147" s="8"/>
      <c r="U147" s="8"/>
      <c r="V147" s="8">
        <v>100</v>
      </c>
      <c r="W147" s="112"/>
      <c r="X147" s="112"/>
      <c r="Y147" s="112"/>
      <c r="Z147" s="112"/>
      <c r="AA147" s="112"/>
      <c r="AB147" s="112"/>
      <c r="AC147" s="112"/>
      <c r="AD147" s="112"/>
    </row>
    <row r="148" spans="1:30" s="109" customFormat="1" ht="12" x14ac:dyDescent="0.25">
      <c r="A148" s="112" t="s">
        <v>227</v>
      </c>
      <c r="B148" s="8">
        <v>2010</v>
      </c>
      <c r="C148" s="112" t="s">
        <v>234</v>
      </c>
      <c r="D148" s="8">
        <v>771931</v>
      </c>
      <c r="E148" s="8"/>
      <c r="F148" s="8">
        <v>66.874970399109387</v>
      </c>
      <c r="G148" s="8"/>
      <c r="H148" s="8"/>
      <c r="I148" s="8">
        <v>33.125029600890613</v>
      </c>
      <c r="J148" s="8">
        <v>66.874970399109387</v>
      </c>
      <c r="K148" s="8"/>
      <c r="L148" s="8"/>
      <c r="M148" s="8"/>
      <c r="N148" s="8"/>
      <c r="O148" s="8"/>
      <c r="P148" s="8">
        <v>100</v>
      </c>
      <c r="Q148" s="8"/>
      <c r="R148" s="8"/>
      <c r="S148" s="8"/>
      <c r="T148" s="8"/>
      <c r="U148" s="8"/>
      <c r="V148" s="8">
        <v>100</v>
      </c>
      <c r="W148" s="112"/>
      <c r="X148" s="112"/>
      <c r="Y148" s="112"/>
      <c r="Z148" s="112"/>
      <c r="AA148" s="112"/>
      <c r="AB148" s="112"/>
      <c r="AC148" s="112"/>
      <c r="AD148" s="112"/>
    </row>
    <row r="149" spans="1:30" s="109" customFormat="1" ht="12" x14ac:dyDescent="0.25">
      <c r="A149" s="112" t="s">
        <v>227</v>
      </c>
      <c r="B149" s="8">
        <v>2011</v>
      </c>
      <c r="C149" s="112" t="s">
        <v>234</v>
      </c>
      <c r="D149" s="8">
        <v>770871</v>
      </c>
      <c r="E149" s="8"/>
      <c r="F149" s="8">
        <v>66.900876752199935</v>
      </c>
      <c r="G149" s="8"/>
      <c r="H149" s="8"/>
      <c r="I149" s="8">
        <v>33.099123247800065</v>
      </c>
      <c r="J149" s="8">
        <v>66.900876752199935</v>
      </c>
      <c r="K149" s="8"/>
      <c r="L149" s="8"/>
      <c r="M149" s="8"/>
      <c r="N149" s="8"/>
      <c r="O149" s="8"/>
      <c r="P149" s="8">
        <v>100</v>
      </c>
      <c r="Q149" s="8"/>
      <c r="R149" s="8"/>
      <c r="S149" s="8"/>
      <c r="T149" s="8"/>
      <c r="U149" s="8"/>
      <c r="V149" s="8">
        <v>100</v>
      </c>
      <c r="W149" s="112"/>
      <c r="X149" s="112"/>
      <c r="Y149" s="112"/>
      <c r="Z149" s="112"/>
      <c r="AA149" s="112"/>
      <c r="AB149" s="112"/>
      <c r="AC149" s="112"/>
      <c r="AD149" s="112"/>
    </row>
    <row r="150" spans="1:30" s="109" customFormat="1" ht="12" x14ac:dyDescent="0.25">
      <c r="A150" s="112" t="s">
        <v>227</v>
      </c>
      <c r="B150" s="8">
        <v>2012</v>
      </c>
      <c r="C150" s="112" t="s">
        <v>234</v>
      </c>
      <c r="D150" s="8">
        <v>772145</v>
      </c>
      <c r="E150" s="8"/>
      <c r="F150" s="8">
        <v>66.926783105290497</v>
      </c>
      <c r="G150" s="8"/>
      <c r="H150" s="8"/>
      <c r="I150" s="8">
        <v>33.073216894709503</v>
      </c>
      <c r="J150" s="8">
        <v>66.926783105290497</v>
      </c>
      <c r="K150" s="8"/>
      <c r="L150" s="8"/>
      <c r="M150" s="8"/>
      <c r="N150" s="8"/>
      <c r="O150" s="8"/>
      <c r="P150" s="8">
        <v>100</v>
      </c>
      <c r="Q150" s="8"/>
      <c r="R150" s="8"/>
      <c r="S150" s="8"/>
      <c r="T150" s="8"/>
      <c r="U150" s="8"/>
      <c r="V150" s="8">
        <v>100</v>
      </c>
      <c r="W150" s="112"/>
      <c r="X150" s="112"/>
      <c r="Y150" s="112"/>
      <c r="Z150" s="112"/>
      <c r="AA150" s="112"/>
      <c r="AB150" s="112"/>
      <c r="AC150" s="112"/>
      <c r="AD150" s="112"/>
    </row>
    <row r="151" spans="1:30" s="109" customFormat="1" ht="12" x14ac:dyDescent="0.25">
      <c r="A151" s="112" t="s">
        <v>227</v>
      </c>
      <c r="B151" s="8">
        <v>2013</v>
      </c>
      <c r="C151" s="112" t="s">
        <v>234</v>
      </c>
      <c r="D151" s="8">
        <v>773855</v>
      </c>
      <c r="E151" s="8"/>
      <c r="F151" s="8">
        <v>66.95268945838103</v>
      </c>
      <c r="G151" s="8"/>
      <c r="H151" s="8"/>
      <c r="I151" s="8">
        <v>33.04731054161897</v>
      </c>
      <c r="J151" s="8">
        <v>66.95268945838103</v>
      </c>
      <c r="K151" s="8"/>
      <c r="L151" s="8"/>
      <c r="M151" s="8"/>
      <c r="N151" s="8"/>
      <c r="O151" s="8"/>
      <c r="P151" s="8">
        <v>100</v>
      </c>
      <c r="Q151" s="8"/>
      <c r="R151" s="8"/>
      <c r="S151" s="8"/>
      <c r="T151" s="8"/>
      <c r="U151" s="8"/>
      <c r="V151" s="8">
        <v>100</v>
      </c>
      <c r="W151" s="112"/>
      <c r="X151" s="112"/>
      <c r="Y151" s="112"/>
      <c r="Z151" s="112"/>
      <c r="AA151" s="112"/>
      <c r="AB151" s="112"/>
      <c r="AC151" s="112"/>
      <c r="AD151" s="112"/>
    </row>
    <row r="152" spans="1:30" s="109" customFormat="1" ht="12" x14ac:dyDescent="0.25">
      <c r="A152" s="112" t="s">
        <v>227</v>
      </c>
      <c r="B152" s="8">
        <v>2014</v>
      </c>
      <c r="C152" s="112" t="s">
        <v>234</v>
      </c>
      <c r="D152" s="8">
        <v>777899</v>
      </c>
      <c r="E152" s="8"/>
      <c r="F152" s="8">
        <v>66.978595811471592</v>
      </c>
      <c r="G152" s="8"/>
      <c r="H152" s="8"/>
      <c r="I152" s="8">
        <v>33.021404188528408</v>
      </c>
      <c r="J152" s="8">
        <v>66.978595811471592</v>
      </c>
      <c r="K152" s="8"/>
      <c r="L152" s="8"/>
      <c r="M152" s="8"/>
      <c r="N152" s="8"/>
      <c r="O152" s="8"/>
      <c r="P152" s="8">
        <v>100</v>
      </c>
      <c r="Q152" s="8"/>
      <c r="R152" s="8"/>
      <c r="S152" s="8"/>
      <c r="T152" s="8"/>
      <c r="U152" s="8"/>
      <c r="V152" s="8">
        <v>100</v>
      </c>
      <c r="W152" s="112"/>
      <c r="X152" s="112"/>
      <c r="Y152" s="112"/>
      <c r="Z152" s="112"/>
      <c r="AA152" s="112"/>
      <c r="AB152" s="112"/>
      <c r="AC152" s="112"/>
      <c r="AD152" s="112"/>
    </row>
    <row r="153" spans="1:30" s="109" customFormat="1" ht="12" x14ac:dyDescent="0.25">
      <c r="A153" s="112" t="s">
        <v>227</v>
      </c>
      <c r="B153" s="8">
        <v>2015</v>
      </c>
      <c r="C153" s="112" t="s">
        <v>234</v>
      </c>
      <c r="D153" s="8">
        <v>783799</v>
      </c>
      <c r="E153" s="8"/>
      <c r="F153" s="8">
        <v>67.004502164562126</v>
      </c>
      <c r="G153" s="8"/>
      <c r="H153" s="8"/>
      <c r="I153" s="8">
        <v>32.995497835437874</v>
      </c>
      <c r="J153" s="8">
        <v>67.004502164562126</v>
      </c>
      <c r="K153" s="8"/>
      <c r="L153" s="8"/>
      <c r="M153" s="8">
        <v>44.781144781144782</v>
      </c>
      <c r="N153" s="8"/>
      <c r="O153" s="8"/>
      <c r="P153" s="8">
        <v>55.218855218855218</v>
      </c>
      <c r="Q153" s="8"/>
      <c r="R153" s="8"/>
      <c r="S153" s="8"/>
      <c r="T153" s="8"/>
      <c r="U153" s="8"/>
      <c r="V153" s="8">
        <v>100</v>
      </c>
      <c r="W153" s="112"/>
      <c r="X153" s="112"/>
      <c r="Y153" s="112"/>
      <c r="Z153" s="112"/>
      <c r="AA153" s="112"/>
      <c r="AB153" s="112"/>
      <c r="AC153" s="112"/>
      <c r="AD153" s="112"/>
    </row>
    <row r="154" spans="1:30" s="109" customFormat="1" ht="12" x14ac:dyDescent="0.25">
      <c r="A154" s="112" t="s">
        <v>227</v>
      </c>
      <c r="B154" s="8">
        <v>2016</v>
      </c>
      <c r="C154" s="112" t="s">
        <v>234</v>
      </c>
      <c r="D154" s="8">
        <v>789607</v>
      </c>
      <c r="E154" s="8"/>
      <c r="F154" s="8">
        <v>67.030408517652688</v>
      </c>
      <c r="G154" s="8"/>
      <c r="H154" s="8"/>
      <c r="I154" s="8">
        <v>32.969591482347312</v>
      </c>
      <c r="J154" s="8">
        <v>67.030408517652688</v>
      </c>
      <c r="K154" s="8"/>
      <c r="L154" s="8"/>
      <c r="M154" s="8">
        <v>44.781144781144782</v>
      </c>
      <c r="N154" s="8"/>
      <c r="O154" s="8"/>
      <c r="P154" s="8">
        <v>55.218855218855218</v>
      </c>
      <c r="Q154" s="8"/>
      <c r="R154" s="8"/>
      <c r="S154" s="8"/>
      <c r="T154" s="8"/>
      <c r="U154" s="8"/>
      <c r="V154" s="8">
        <v>100</v>
      </c>
      <c r="W154" s="112"/>
      <c r="X154" s="112"/>
      <c r="Y154" s="112"/>
      <c r="Z154" s="112"/>
      <c r="AA154" s="112"/>
      <c r="AB154" s="112"/>
      <c r="AC154" s="112"/>
      <c r="AD154" s="112"/>
    </row>
    <row r="155" spans="1:30" s="109" customFormat="1" ht="12" x14ac:dyDescent="0.25">
      <c r="A155" s="112" t="s">
        <v>227</v>
      </c>
      <c r="B155" s="8">
        <v>2017</v>
      </c>
      <c r="C155" s="112" t="s">
        <v>234</v>
      </c>
      <c r="D155" s="8">
        <v>794762</v>
      </c>
      <c r="E155" s="8"/>
      <c r="F155" s="8">
        <v>67.056314870743236</v>
      </c>
      <c r="G155" s="8"/>
      <c r="H155" s="8"/>
      <c r="I155" s="8">
        <v>32.943685129256764</v>
      </c>
      <c r="J155" s="8">
        <v>67.056314870743236</v>
      </c>
      <c r="K155" s="8"/>
      <c r="L155" s="8"/>
      <c r="M155" s="8">
        <v>44.781144781144782</v>
      </c>
      <c r="N155" s="8"/>
      <c r="O155" s="8"/>
      <c r="P155" s="8">
        <v>55.218855218855218</v>
      </c>
      <c r="Q155" s="8"/>
      <c r="R155" s="8"/>
      <c r="S155" s="8"/>
      <c r="T155" s="8"/>
      <c r="U155" s="8"/>
      <c r="V155" s="8">
        <v>100</v>
      </c>
      <c r="W155" s="112"/>
      <c r="X155" s="112"/>
      <c r="Y155" s="112"/>
      <c r="Z155" s="112"/>
      <c r="AA155" s="112"/>
      <c r="AB155" s="112"/>
      <c r="AC155" s="112"/>
      <c r="AD155" s="112"/>
    </row>
    <row r="156" spans="1:30" s="109" customFormat="1" ht="12" x14ac:dyDescent="0.25">
      <c r="A156" s="112" t="s">
        <v>227</v>
      </c>
      <c r="B156" s="8">
        <v>2018</v>
      </c>
      <c r="C156" s="112" t="s">
        <v>234</v>
      </c>
      <c r="D156" s="8">
        <v>797847</v>
      </c>
      <c r="E156" s="8"/>
      <c r="F156" s="8">
        <v>67.082221223833784</v>
      </c>
      <c r="G156" s="8"/>
      <c r="H156" s="8"/>
      <c r="I156" s="8">
        <v>32.917778776166216</v>
      </c>
      <c r="J156" s="8">
        <v>67.082221223833784</v>
      </c>
      <c r="K156" s="8"/>
      <c r="L156" s="8"/>
      <c r="M156" s="8">
        <v>44.781144781144782</v>
      </c>
      <c r="N156" s="8"/>
      <c r="O156" s="8"/>
      <c r="P156" s="8">
        <v>55.218855218855218</v>
      </c>
      <c r="Q156" s="8"/>
      <c r="R156" s="8"/>
      <c r="S156" s="8"/>
      <c r="T156" s="8"/>
      <c r="U156" s="8"/>
      <c r="V156" s="8">
        <v>100</v>
      </c>
      <c r="W156" s="112"/>
      <c r="X156" s="112"/>
      <c r="Y156" s="112"/>
      <c r="Z156" s="112"/>
      <c r="AA156" s="112"/>
      <c r="AB156" s="112"/>
      <c r="AC156" s="112"/>
      <c r="AD156" s="112"/>
    </row>
    <row r="157" spans="1:30" s="109" customFormat="1" ht="12" x14ac:dyDescent="0.25">
      <c r="A157" s="112" t="s">
        <v>227</v>
      </c>
      <c r="B157" s="8">
        <v>2019</v>
      </c>
      <c r="C157" s="112" t="s">
        <v>234</v>
      </c>
      <c r="D157" s="8">
        <v>800738</v>
      </c>
      <c r="E157" s="8"/>
      <c r="F157" s="8">
        <v>67.108127576924332</v>
      </c>
      <c r="G157" s="8"/>
      <c r="H157" s="8"/>
      <c r="I157" s="8">
        <v>32.891872423075668</v>
      </c>
      <c r="J157" s="8">
        <v>67.108127576924332</v>
      </c>
      <c r="K157" s="8"/>
      <c r="L157" s="8"/>
      <c r="M157" s="8">
        <v>44.781144781144782</v>
      </c>
      <c r="N157" s="8"/>
      <c r="O157" s="8"/>
      <c r="P157" s="8">
        <v>55.218855218855218</v>
      </c>
      <c r="Q157" s="8"/>
      <c r="R157" s="8"/>
      <c r="S157" s="8"/>
      <c r="T157" s="8"/>
      <c r="U157" s="8"/>
      <c r="V157" s="8">
        <v>100</v>
      </c>
      <c r="W157" s="112"/>
      <c r="X157" s="112"/>
      <c r="Y157" s="112"/>
      <c r="Z157" s="112"/>
      <c r="AA157" s="112"/>
      <c r="AB157" s="112"/>
      <c r="AC157" s="112"/>
      <c r="AD157" s="112"/>
    </row>
    <row r="158" spans="1:30" s="109" customFormat="1" ht="12" x14ac:dyDescent="0.25">
      <c r="A158" s="112" t="s">
        <v>227</v>
      </c>
      <c r="B158" s="8">
        <v>2020</v>
      </c>
      <c r="C158" s="112" t="s">
        <v>234</v>
      </c>
      <c r="D158" s="8">
        <v>802445</v>
      </c>
      <c r="E158" s="8"/>
      <c r="F158" s="8">
        <v>67.13403393001488</v>
      </c>
      <c r="G158" s="8"/>
      <c r="H158" s="8"/>
      <c r="I158" s="8">
        <v>32.86596606998512</v>
      </c>
      <c r="J158" s="8">
        <v>67.13403393001488</v>
      </c>
      <c r="K158" s="8"/>
      <c r="L158" s="8"/>
      <c r="M158" s="8">
        <v>44.781144781144782</v>
      </c>
      <c r="N158" s="8"/>
      <c r="O158" s="8"/>
      <c r="P158" s="8">
        <v>55.218855218855218</v>
      </c>
      <c r="Q158" s="8"/>
      <c r="R158" s="8"/>
      <c r="S158" s="8"/>
      <c r="T158" s="8"/>
      <c r="U158" s="8"/>
      <c r="V158" s="8">
        <v>100</v>
      </c>
      <c r="W158" s="112"/>
      <c r="X158" s="112"/>
      <c r="Y158" s="112"/>
      <c r="Z158" s="112"/>
      <c r="AA158" s="112"/>
      <c r="AB158" s="112"/>
      <c r="AC158" s="112"/>
      <c r="AD158" s="112"/>
    </row>
    <row r="159" spans="1:30" s="109" customFormat="1" ht="12" x14ac:dyDescent="0.25">
      <c r="A159" s="112" t="s">
        <v>227</v>
      </c>
      <c r="B159" s="8">
        <v>2021</v>
      </c>
      <c r="C159" s="112" t="s">
        <v>234</v>
      </c>
      <c r="D159" s="8">
        <v>803700</v>
      </c>
      <c r="E159" s="8"/>
      <c r="F159" s="8">
        <v>67.159940283105442</v>
      </c>
      <c r="G159" s="8"/>
      <c r="H159" s="8"/>
      <c r="I159" s="8">
        <v>32.840059716894558</v>
      </c>
      <c r="J159" s="8">
        <v>67.159940283105442</v>
      </c>
      <c r="K159" s="8"/>
      <c r="L159" s="8"/>
      <c r="M159" s="8">
        <v>44.781144781144782</v>
      </c>
      <c r="N159" s="8"/>
      <c r="O159" s="8"/>
      <c r="P159" s="8">
        <v>55.218855218855218</v>
      </c>
      <c r="Q159" s="8"/>
      <c r="R159" s="8"/>
      <c r="S159" s="8"/>
      <c r="T159" s="8"/>
      <c r="U159" s="8"/>
      <c r="V159" s="8">
        <v>100</v>
      </c>
      <c r="W159" s="112"/>
      <c r="X159" s="112"/>
      <c r="Y159" s="112"/>
      <c r="Z159" s="112"/>
      <c r="AA159" s="112"/>
      <c r="AB159" s="112"/>
      <c r="AC159" s="112"/>
      <c r="AD159" s="112"/>
    </row>
    <row r="160" spans="1:30" s="109" customFormat="1" ht="12" x14ac:dyDescent="0.25">
      <c r="A160" s="112" t="s">
        <v>227</v>
      </c>
      <c r="B160" s="8">
        <v>2022</v>
      </c>
      <c r="C160" s="112" t="s">
        <v>234</v>
      </c>
      <c r="D160" s="8">
        <v>804051</v>
      </c>
      <c r="E160" s="8"/>
      <c r="F160" s="8">
        <v>67.159940283105442</v>
      </c>
      <c r="G160" s="8"/>
      <c r="H160" s="8"/>
      <c r="I160" s="8">
        <v>32.840059716894558</v>
      </c>
      <c r="J160" s="8">
        <v>67.159940283105442</v>
      </c>
      <c r="K160" s="8"/>
      <c r="L160" s="8"/>
      <c r="M160" s="8">
        <v>44.781144781144782</v>
      </c>
      <c r="N160" s="8"/>
      <c r="O160" s="8"/>
      <c r="P160" s="8">
        <v>55.218855218855218</v>
      </c>
      <c r="Q160" s="8"/>
      <c r="R160" s="8"/>
      <c r="S160" s="8"/>
      <c r="T160" s="8"/>
      <c r="U160" s="8"/>
      <c r="V160" s="8">
        <v>100</v>
      </c>
      <c r="W160" s="112"/>
      <c r="X160" s="112"/>
      <c r="Y160" s="112"/>
      <c r="Z160" s="112"/>
      <c r="AA160" s="112"/>
      <c r="AB160" s="112"/>
      <c r="AC160" s="112"/>
      <c r="AD160" s="112"/>
    </row>
    <row r="161" spans="1:30" s="109" customFormat="1" ht="12" x14ac:dyDescent="0.25">
      <c r="A161" s="112" t="s">
        <v>227</v>
      </c>
      <c r="B161" s="8">
        <v>2023</v>
      </c>
      <c r="C161" s="112" t="s">
        <v>234</v>
      </c>
      <c r="D161" s="8">
        <v>803459</v>
      </c>
      <c r="E161" s="8"/>
      <c r="F161" s="8">
        <v>67.159940283105442</v>
      </c>
      <c r="G161" s="8"/>
      <c r="H161" s="8"/>
      <c r="I161" s="8">
        <v>32.840059716894558</v>
      </c>
      <c r="J161" s="8">
        <v>67.159940283105442</v>
      </c>
      <c r="K161" s="8"/>
      <c r="L161" s="8"/>
      <c r="M161" s="8">
        <v>44.781144781144782</v>
      </c>
      <c r="N161" s="8"/>
      <c r="O161" s="8"/>
      <c r="P161" s="8">
        <v>55.218855218855218</v>
      </c>
      <c r="Q161" s="8"/>
      <c r="R161" s="8"/>
      <c r="S161" s="8"/>
      <c r="T161" s="8"/>
      <c r="U161" s="8"/>
      <c r="V161" s="8">
        <v>100</v>
      </c>
      <c r="W161" s="112"/>
      <c r="X161" s="112"/>
      <c r="Y161" s="112"/>
      <c r="Z161" s="112"/>
      <c r="AA161" s="112"/>
      <c r="AB161" s="112"/>
      <c r="AC161" s="112"/>
      <c r="AD161" s="112"/>
    </row>
    <row r="162" spans="1:30" s="109" customFormat="1" ht="12" x14ac:dyDescent="0.25">
      <c r="A162" s="112" t="s">
        <v>227</v>
      </c>
      <c r="B162" s="8">
        <v>2024</v>
      </c>
      <c r="C162" s="112" t="s">
        <v>234</v>
      </c>
      <c r="D162" s="8">
        <v>790728</v>
      </c>
      <c r="E162" s="8"/>
      <c r="F162" s="8">
        <v>67.159940283105442</v>
      </c>
      <c r="G162" s="8"/>
      <c r="H162" s="8"/>
      <c r="I162" s="8">
        <v>32.840059716894558</v>
      </c>
      <c r="J162" s="8">
        <v>67.159940283105442</v>
      </c>
      <c r="K162" s="8"/>
      <c r="L162" s="8"/>
      <c r="M162" s="8"/>
      <c r="N162" s="8"/>
      <c r="O162" s="8"/>
      <c r="P162" s="8">
        <v>100</v>
      </c>
      <c r="Q162" s="8"/>
      <c r="R162" s="8"/>
      <c r="S162" s="8"/>
      <c r="T162" s="8"/>
      <c r="U162" s="8"/>
      <c r="V162" s="8">
        <v>100</v>
      </c>
      <c r="W162" s="112"/>
      <c r="X162" s="112"/>
      <c r="Y162" s="112"/>
      <c r="Z162" s="112"/>
      <c r="AA162" s="112"/>
      <c r="AB162" s="112"/>
      <c r="AC162" s="112"/>
      <c r="AD162" s="112"/>
    </row>
    <row r="163" spans="1:30" s="109" customFormat="1" ht="12" x14ac:dyDescent="0.25">
      <c r="A163" s="112" t="s">
        <v>227</v>
      </c>
      <c r="B163" s="8">
        <v>2025</v>
      </c>
      <c r="C163" s="112" t="s">
        <v>234</v>
      </c>
      <c r="D163" s="8">
        <v>790659</v>
      </c>
      <c r="E163" s="8"/>
      <c r="F163" s="8">
        <v>67.159940283105442</v>
      </c>
      <c r="G163" s="8"/>
      <c r="H163" s="8"/>
      <c r="I163" s="8">
        <v>32.840059716894558</v>
      </c>
      <c r="J163" s="8">
        <v>67.159940283105442</v>
      </c>
      <c r="K163" s="8"/>
      <c r="L163" s="8"/>
      <c r="M163" s="8"/>
      <c r="N163" s="8"/>
      <c r="O163" s="8"/>
      <c r="P163" s="8">
        <v>100</v>
      </c>
      <c r="Q163" s="8"/>
      <c r="R163" s="8"/>
      <c r="S163" s="8"/>
      <c r="T163" s="8"/>
      <c r="U163" s="8"/>
      <c r="V163" s="8">
        <v>100</v>
      </c>
      <c r="W163" s="112"/>
      <c r="X163" s="112"/>
      <c r="Y163" s="112"/>
      <c r="Z163" s="112"/>
      <c r="AA163" s="112"/>
      <c r="AB163" s="112"/>
      <c r="AC163" s="112"/>
      <c r="AD163" s="112"/>
    </row>
    <row r="164" spans="1:30" s="109" customFormat="1" ht="12" x14ac:dyDescent="0.25">
      <c r="A164" s="112" t="s">
        <v>227</v>
      </c>
      <c r="B164" s="8">
        <v>2026</v>
      </c>
      <c r="C164" s="112" t="s">
        <v>234</v>
      </c>
      <c r="D164" s="8"/>
      <c r="E164" s="8"/>
      <c r="F164" s="8"/>
      <c r="G164" s="8"/>
      <c r="H164" s="8"/>
      <c r="I164" s="8"/>
      <c r="J164" s="8">
        <v>100</v>
      </c>
      <c r="K164" s="8"/>
      <c r="L164" s="8"/>
      <c r="M164" s="8"/>
      <c r="N164" s="8"/>
      <c r="O164" s="8"/>
      <c r="P164" s="8">
        <v>100</v>
      </c>
      <c r="Q164" s="8"/>
      <c r="R164" s="8"/>
      <c r="S164" s="8"/>
      <c r="T164" s="8"/>
      <c r="U164" s="8"/>
      <c r="V164" s="8">
        <v>100</v>
      </c>
      <c r="W164" s="112"/>
      <c r="X164" s="112"/>
      <c r="Y164" s="112"/>
      <c r="Z164" s="112"/>
      <c r="AA164" s="112"/>
      <c r="AB164" s="112"/>
      <c r="AC164" s="112"/>
      <c r="AD164" s="112"/>
    </row>
    <row r="165" spans="1:30" s="109" customFormat="1" ht="12" x14ac:dyDescent="0.25">
      <c r="A165" s="112" t="s">
        <v>227</v>
      </c>
      <c r="B165" s="8">
        <v>2027</v>
      </c>
      <c r="C165" s="112" t="s">
        <v>234</v>
      </c>
      <c r="D165" s="8"/>
      <c r="E165" s="8"/>
      <c r="F165" s="8"/>
      <c r="G165" s="8"/>
      <c r="H165" s="8"/>
      <c r="I165" s="8"/>
      <c r="J165" s="8">
        <v>100</v>
      </c>
      <c r="K165" s="8"/>
      <c r="L165" s="8"/>
      <c r="M165" s="8"/>
      <c r="N165" s="8"/>
      <c r="O165" s="8"/>
      <c r="P165" s="8">
        <v>100</v>
      </c>
      <c r="Q165" s="8"/>
      <c r="R165" s="8"/>
      <c r="S165" s="8"/>
      <c r="T165" s="8"/>
      <c r="U165" s="8"/>
      <c r="V165" s="8">
        <v>100</v>
      </c>
      <c r="W165" s="112"/>
      <c r="X165" s="112"/>
      <c r="Y165" s="112"/>
      <c r="Z165" s="112"/>
      <c r="AA165" s="112"/>
      <c r="AB165" s="112"/>
      <c r="AC165" s="112"/>
      <c r="AD165" s="112"/>
    </row>
    <row r="166" spans="1:30" s="109" customFormat="1" ht="12" x14ac:dyDescent="0.25">
      <c r="A166" s="112" t="s">
        <v>227</v>
      </c>
      <c r="B166" s="8">
        <v>2028</v>
      </c>
      <c r="C166" s="112" t="s">
        <v>234</v>
      </c>
      <c r="D166" s="8"/>
      <c r="E166" s="8"/>
      <c r="F166" s="8"/>
      <c r="G166" s="8"/>
      <c r="H166" s="8"/>
      <c r="I166" s="8"/>
      <c r="J166" s="8">
        <v>100</v>
      </c>
      <c r="K166" s="8"/>
      <c r="L166" s="8"/>
      <c r="M166" s="8"/>
      <c r="N166" s="8"/>
      <c r="O166" s="8"/>
      <c r="P166" s="8">
        <v>100</v>
      </c>
      <c r="Q166" s="8"/>
      <c r="R166" s="8"/>
      <c r="S166" s="8"/>
      <c r="T166" s="8"/>
      <c r="U166" s="8"/>
      <c r="V166" s="8">
        <v>100</v>
      </c>
      <c r="W166" s="112"/>
      <c r="X166" s="112"/>
      <c r="Y166" s="112"/>
      <c r="Z166" s="112"/>
      <c r="AA166" s="112"/>
      <c r="AB166" s="112"/>
      <c r="AC166" s="112"/>
      <c r="AD166" s="112"/>
    </row>
    <row r="167" spans="1:30" s="109" customFormat="1" ht="12" x14ac:dyDescent="0.25">
      <c r="A167" s="112" t="s">
        <v>227</v>
      </c>
      <c r="B167" s="8">
        <v>2029</v>
      </c>
      <c r="C167" s="112" t="s">
        <v>234</v>
      </c>
      <c r="D167" s="8"/>
      <c r="E167" s="8"/>
      <c r="F167" s="8"/>
      <c r="G167" s="8"/>
      <c r="H167" s="8"/>
      <c r="I167" s="8"/>
      <c r="J167" s="8">
        <v>100</v>
      </c>
      <c r="K167" s="8"/>
      <c r="L167" s="8"/>
      <c r="M167" s="8"/>
      <c r="N167" s="8"/>
      <c r="O167" s="8"/>
      <c r="P167" s="8">
        <v>100</v>
      </c>
      <c r="Q167" s="8"/>
      <c r="R167" s="8"/>
      <c r="S167" s="8"/>
      <c r="T167" s="8"/>
      <c r="U167" s="8"/>
      <c r="V167" s="8">
        <v>100</v>
      </c>
      <c r="W167" s="112"/>
      <c r="X167" s="112"/>
      <c r="Y167" s="112"/>
      <c r="Z167" s="112"/>
      <c r="AA167" s="112"/>
      <c r="AB167" s="112"/>
    </row>
    <row r="168" spans="1:30" s="109" customFormat="1" ht="12" x14ac:dyDescent="0.25">
      <c r="A168" s="112" t="s">
        <v>227</v>
      </c>
      <c r="B168" s="8">
        <v>2030</v>
      </c>
      <c r="C168" s="112" t="s">
        <v>234</v>
      </c>
      <c r="D168" s="8"/>
      <c r="E168" s="8"/>
      <c r="F168" s="8"/>
      <c r="G168" s="8"/>
      <c r="H168" s="8"/>
      <c r="I168" s="8"/>
      <c r="J168" s="8">
        <v>100</v>
      </c>
      <c r="K168" s="8"/>
      <c r="L168" s="8"/>
      <c r="M168" s="8"/>
      <c r="N168" s="8"/>
      <c r="O168" s="8"/>
      <c r="P168" s="8">
        <v>100</v>
      </c>
      <c r="Q168" s="8"/>
      <c r="R168" s="8"/>
      <c r="S168" s="8"/>
      <c r="T168" s="8"/>
      <c r="U168" s="8"/>
      <c r="V168" s="8">
        <v>100</v>
      </c>
      <c r="W168" s="112"/>
      <c r="X168" s="112"/>
      <c r="Y168" s="112"/>
      <c r="Z168" s="112"/>
      <c r="AA168" s="112"/>
      <c r="AB168" s="112"/>
    </row>
    <row r="169" spans="1:30" ht="15.6" x14ac:dyDescent="0.3">
      <c r="A169" s="113" t="s">
        <v>227</v>
      </c>
      <c r="B169" s="8">
        <v>2000</v>
      </c>
      <c r="C169" s="113" t="s">
        <v>235</v>
      </c>
      <c r="D169" s="8">
        <v>623930</v>
      </c>
      <c r="E169" s="8"/>
      <c r="F169" s="8"/>
      <c r="G169" s="8"/>
      <c r="H169" s="8"/>
      <c r="I169" s="8"/>
      <c r="J169" s="8">
        <v>100</v>
      </c>
      <c r="K169" s="8"/>
      <c r="L169" s="8"/>
      <c r="M169" s="8"/>
      <c r="N169" s="8"/>
      <c r="O169" s="8"/>
      <c r="P169" s="8">
        <v>100</v>
      </c>
      <c r="Q169" s="8"/>
      <c r="R169" s="8"/>
      <c r="S169" s="8"/>
      <c r="T169" s="8"/>
      <c r="U169" s="8"/>
      <c r="V169" s="8">
        <v>100</v>
      </c>
      <c r="W169" s="113"/>
      <c r="X169" s="113"/>
      <c r="Y169" s="113"/>
      <c r="Z169" s="113"/>
      <c r="AA169" s="113"/>
      <c r="AB169" s="113"/>
    </row>
    <row r="170" spans="1:30" ht="15.6" x14ac:dyDescent="0.3">
      <c r="A170" s="113" t="s">
        <v>227</v>
      </c>
      <c r="B170" s="8">
        <v>2001</v>
      </c>
      <c r="C170" s="113" t="s">
        <v>235</v>
      </c>
      <c r="D170" s="8">
        <v>627557</v>
      </c>
      <c r="E170" s="8"/>
      <c r="F170" s="8"/>
      <c r="G170" s="8"/>
      <c r="H170" s="8"/>
      <c r="I170" s="8"/>
      <c r="J170" s="8">
        <v>100</v>
      </c>
      <c r="K170" s="8"/>
      <c r="L170" s="8"/>
      <c r="M170" s="8"/>
      <c r="N170" s="8"/>
      <c r="O170" s="8"/>
      <c r="P170" s="8">
        <v>100</v>
      </c>
      <c r="Q170" s="8"/>
      <c r="R170" s="8"/>
      <c r="S170" s="8"/>
      <c r="T170" s="8"/>
      <c r="U170" s="8"/>
      <c r="V170" s="8">
        <v>100</v>
      </c>
      <c r="W170" s="113"/>
      <c r="X170" s="113"/>
      <c r="Y170" s="113"/>
      <c r="Z170" s="113"/>
      <c r="AA170" s="113"/>
      <c r="AB170" s="113"/>
    </row>
    <row r="171" spans="1:30" ht="15.6" x14ac:dyDescent="0.3">
      <c r="A171" s="113" t="s">
        <v>227</v>
      </c>
      <c r="B171" s="8">
        <v>2002</v>
      </c>
      <c r="C171" s="113" t="s">
        <v>235</v>
      </c>
      <c r="D171" s="8">
        <v>631136</v>
      </c>
      <c r="E171" s="8"/>
      <c r="F171" s="8"/>
      <c r="G171" s="8"/>
      <c r="H171" s="8"/>
      <c r="I171" s="8"/>
      <c r="J171" s="8">
        <v>100</v>
      </c>
      <c r="K171" s="8"/>
      <c r="L171" s="8"/>
      <c r="M171" s="8"/>
      <c r="N171" s="8"/>
      <c r="O171" s="8"/>
      <c r="P171" s="8">
        <v>100</v>
      </c>
      <c r="Q171" s="8"/>
      <c r="R171" s="8"/>
      <c r="S171" s="8"/>
      <c r="T171" s="8"/>
      <c r="U171" s="8"/>
      <c r="V171" s="8">
        <v>100</v>
      </c>
      <c r="W171" s="113"/>
      <c r="X171" s="113"/>
      <c r="Y171" s="113"/>
      <c r="Z171" s="113"/>
      <c r="AA171" s="113"/>
      <c r="AB171" s="113"/>
    </row>
    <row r="172" spans="1:30" ht="15.6" x14ac:dyDescent="0.3">
      <c r="A172" s="113" t="s">
        <v>227</v>
      </c>
      <c r="B172" s="8">
        <v>2003</v>
      </c>
      <c r="C172" s="113" t="s">
        <v>235</v>
      </c>
      <c r="D172" s="8">
        <v>633999</v>
      </c>
      <c r="E172" s="8"/>
      <c r="F172" s="8"/>
      <c r="G172" s="8"/>
      <c r="H172" s="8"/>
      <c r="I172" s="8"/>
      <c r="J172" s="8">
        <v>100</v>
      </c>
      <c r="K172" s="8"/>
      <c r="L172" s="8"/>
      <c r="M172" s="8"/>
      <c r="N172" s="8"/>
      <c r="O172" s="8"/>
      <c r="P172" s="8">
        <v>100</v>
      </c>
      <c r="Q172" s="8"/>
      <c r="R172" s="8"/>
      <c r="S172" s="8"/>
      <c r="T172" s="8"/>
      <c r="U172" s="8"/>
      <c r="V172" s="8">
        <v>100</v>
      </c>
      <c r="W172" s="113"/>
      <c r="X172" s="113"/>
      <c r="Y172" s="113"/>
      <c r="Z172" s="113"/>
      <c r="AA172" s="113"/>
      <c r="AB172" s="113"/>
    </row>
    <row r="173" spans="1:30" ht="15.6" x14ac:dyDescent="0.3">
      <c r="A173" s="113" t="s">
        <v>227</v>
      </c>
      <c r="B173" s="8">
        <v>2004</v>
      </c>
      <c r="C173" s="113" t="s">
        <v>235</v>
      </c>
      <c r="D173" s="8">
        <v>636367</v>
      </c>
      <c r="E173" s="8"/>
      <c r="F173" s="8"/>
      <c r="G173" s="8"/>
      <c r="H173" s="8"/>
      <c r="I173" s="8"/>
      <c r="J173" s="8">
        <v>100</v>
      </c>
      <c r="K173" s="8"/>
      <c r="L173" s="8"/>
      <c r="M173" s="8"/>
      <c r="N173" s="8"/>
      <c r="O173" s="8"/>
      <c r="P173" s="8">
        <v>100</v>
      </c>
      <c r="Q173" s="8"/>
      <c r="R173" s="8"/>
      <c r="S173" s="8"/>
      <c r="T173" s="8"/>
      <c r="U173" s="8"/>
      <c r="V173" s="8">
        <v>100</v>
      </c>
      <c r="W173" s="113"/>
      <c r="X173" s="113"/>
      <c r="Y173" s="113"/>
      <c r="Z173" s="113"/>
      <c r="AA173" s="113"/>
      <c r="AB173" s="113"/>
    </row>
    <row r="174" spans="1:30" ht="15.6" x14ac:dyDescent="0.3">
      <c r="A174" s="113" t="s">
        <v>227</v>
      </c>
      <c r="B174" s="8">
        <v>2005</v>
      </c>
      <c r="C174" s="113" t="s">
        <v>235</v>
      </c>
      <c r="D174" s="8">
        <v>638505</v>
      </c>
      <c r="E174" s="8"/>
      <c r="F174" s="8"/>
      <c r="G174" s="8"/>
      <c r="H174" s="8"/>
      <c r="I174" s="8"/>
      <c r="J174" s="8">
        <v>100</v>
      </c>
      <c r="K174" s="8"/>
      <c r="L174" s="8"/>
      <c r="M174" s="8"/>
      <c r="N174" s="8"/>
      <c r="O174" s="8"/>
      <c r="P174" s="8">
        <v>100</v>
      </c>
      <c r="Q174" s="8"/>
      <c r="R174" s="8"/>
      <c r="S174" s="8"/>
      <c r="T174" s="8"/>
      <c r="U174" s="8"/>
      <c r="V174" s="8">
        <v>100</v>
      </c>
      <c r="W174" s="113"/>
      <c r="X174" s="113"/>
      <c r="Y174" s="113"/>
      <c r="Z174" s="113"/>
      <c r="AA174" s="113"/>
      <c r="AB174" s="113"/>
    </row>
    <row r="175" spans="1:30" ht="15.6" x14ac:dyDescent="0.3">
      <c r="A175" s="113" t="s">
        <v>227</v>
      </c>
      <c r="B175" s="8">
        <v>2006</v>
      </c>
      <c r="C175" s="113" t="s">
        <v>235</v>
      </c>
      <c r="D175" s="8">
        <v>648781</v>
      </c>
      <c r="E175" s="8"/>
      <c r="F175" s="8"/>
      <c r="G175" s="8"/>
      <c r="H175" s="8"/>
      <c r="I175" s="8"/>
      <c r="J175" s="8">
        <v>100</v>
      </c>
      <c r="K175" s="8"/>
      <c r="L175" s="8"/>
      <c r="M175" s="8"/>
      <c r="N175" s="8"/>
      <c r="O175" s="8"/>
      <c r="P175" s="8">
        <v>100</v>
      </c>
      <c r="Q175" s="8"/>
      <c r="R175" s="8"/>
      <c r="S175" s="8"/>
      <c r="T175" s="8"/>
      <c r="U175" s="8"/>
      <c r="V175" s="8">
        <v>100</v>
      </c>
      <c r="W175" s="113"/>
      <c r="X175" s="113"/>
      <c r="Y175" s="113"/>
      <c r="Z175" s="113"/>
      <c r="AA175" s="113"/>
      <c r="AB175" s="113"/>
    </row>
    <row r="176" spans="1:30" ht="15.6" x14ac:dyDescent="0.3">
      <c r="A176" s="113" t="s">
        <v>227</v>
      </c>
      <c r="B176" s="8">
        <v>2007</v>
      </c>
      <c r="C176" s="113" t="s">
        <v>235</v>
      </c>
      <c r="D176" s="8">
        <v>651911</v>
      </c>
      <c r="E176" s="8"/>
      <c r="F176" s="8"/>
      <c r="G176" s="8"/>
      <c r="H176" s="8"/>
      <c r="I176" s="8"/>
      <c r="J176" s="8">
        <v>100</v>
      </c>
      <c r="K176" s="8"/>
      <c r="L176" s="8"/>
      <c r="M176" s="8"/>
      <c r="N176" s="8"/>
      <c r="O176" s="8"/>
      <c r="P176" s="8">
        <v>100</v>
      </c>
      <c r="Q176" s="8"/>
      <c r="R176" s="8"/>
      <c r="S176" s="8"/>
      <c r="T176" s="8"/>
      <c r="U176" s="8"/>
      <c r="V176" s="8">
        <v>100</v>
      </c>
      <c r="W176" s="113"/>
      <c r="X176" s="113"/>
      <c r="Y176" s="113"/>
      <c r="Z176" s="113"/>
      <c r="AA176" s="113"/>
      <c r="AB176" s="113"/>
    </row>
    <row r="177" spans="1:28" ht="15.6" x14ac:dyDescent="0.3">
      <c r="A177" s="113" t="s">
        <v>227</v>
      </c>
      <c r="B177" s="8">
        <v>2008</v>
      </c>
      <c r="C177" s="113" t="s">
        <v>235</v>
      </c>
      <c r="D177" s="8">
        <v>653061</v>
      </c>
      <c r="E177" s="8"/>
      <c r="F177" s="8"/>
      <c r="G177" s="8"/>
      <c r="H177" s="8"/>
      <c r="I177" s="8"/>
      <c r="J177" s="8">
        <v>100</v>
      </c>
      <c r="K177" s="8"/>
      <c r="L177" s="8"/>
      <c r="M177" s="8"/>
      <c r="N177" s="8"/>
      <c r="O177" s="8"/>
      <c r="P177" s="8">
        <v>100</v>
      </c>
      <c r="Q177" s="8"/>
      <c r="R177" s="8"/>
      <c r="S177" s="8"/>
      <c r="T177" s="8"/>
      <c r="U177" s="8"/>
      <c r="V177" s="8">
        <v>100</v>
      </c>
      <c r="W177" s="113"/>
      <c r="X177" s="113"/>
      <c r="Y177" s="113"/>
      <c r="Z177" s="113"/>
      <c r="AA177" s="113"/>
      <c r="AB177" s="113"/>
    </row>
    <row r="178" spans="1:28" ht="15.6" x14ac:dyDescent="0.3">
      <c r="A178" s="113" t="s">
        <v>227</v>
      </c>
      <c r="B178" s="8">
        <v>2009</v>
      </c>
      <c r="C178" s="113" t="s">
        <v>235</v>
      </c>
      <c r="D178" s="8">
        <v>653123</v>
      </c>
      <c r="E178" s="8"/>
      <c r="F178" s="8"/>
      <c r="G178" s="8"/>
      <c r="H178" s="8"/>
      <c r="I178" s="8"/>
      <c r="J178" s="8">
        <v>100</v>
      </c>
      <c r="K178" s="8"/>
      <c r="L178" s="8"/>
      <c r="M178" s="8"/>
      <c r="N178" s="8"/>
      <c r="O178" s="8"/>
      <c r="P178" s="8">
        <v>100</v>
      </c>
      <c r="Q178" s="8"/>
      <c r="R178" s="8"/>
      <c r="S178" s="8"/>
      <c r="T178" s="8"/>
      <c r="U178" s="8"/>
      <c r="V178" s="8">
        <v>100</v>
      </c>
      <c r="W178" s="113"/>
      <c r="X178" s="113"/>
      <c r="Y178" s="113"/>
      <c r="Z178" s="113"/>
      <c r="AA178" s="113"/>
      <c r="AB178" s="113"/>
    </row>
    <row r="179" spans="1:28" ht="15.6" x14ac:dyDescent="0.3">
      <c r="A179" s="113" t="s">
        <v>227</v>
      </c>
      <c r="B179" s="8">
        <v>2010</v>
      </c>
      <c r="C179" s="113" t="s">
        <v>235</v>
      </c>
      <c r="D179" s="8">
        <v>651611</v>
      </c>
      <c r="E179" s="8"/>
      <c r="F179" s="8"/>
      <c r="G179" s="8"/>
      <c r="H179" s="8"/>
      <c r="I179" s="8"/>
      <c r="J179" s="8">
        <v>100</v>
      </c>
      <c r="K179" s="8"/>
      <c r="L179" s="8"/>
      <c r="M179" s="8"/>
      <c r="N179" s="8"/>
      <c r="O179" s="8"/>
      <c r="P179" s="8">
        <v>100</v>
      </c>
      <c r="Q179" s="8"/>
      <c r="R179" s="8"/>
      <c r="S179" s="8"/>
      <c r="T179" s="8"/>
      <c r="U179" s="8"/>
      <c r="V179" s="8">
        <v>100</v>
      </c>
      <c r="W179" s="113"/>
      <c r="X179" s="113"/>
      <c r="Y179" s="113"/>
      <c r="Z179" s="113"/>
      <c r="AA179" s="113"/>
      <c r="AB179" s="113"/>
    </row>
    <row r="180" spans="1:28" ht="15.6" x14ac:dyDescent="0.3">
      <c r="A180" s="113" t="s">
        <v>227</v>
      </c>
      <c r="B180" s="8">
        <v>2011</v>
      </c>
      <c r="C180" s="113" t="s">
        <v>235</v>
      </c>
      <c r="D180" s="8">
        <v>649337</v>
      </c>
      <c r="E180" s="8"/>
      <c r="F180" s="8"/>
      <c r="G180" s="8"/>
      <c r="H180" s="8"/>
      <c r="I180" s="8"/>
      <c r="J180" s="8">
        <v>100</v>
      </c>
      <c r="K180" s="8"/>
      <c r="L180" s="8"/>
      <c r="M180" s="8"/>
      <c r="N180" s="8"/>
      <c r="O180" s="8"/>
      <c r="P180" s="8">
        <v>100</v>
      </c>
      <c r="Q180" s="8"/>
      <c r="R180" s="8"/>
      <c r="S180" s="8"/>
      <c r="T180" s="8"/>
      <c r="U180" s="8"/>
      <c r="V180" s="8">
        <v>100</v>
      </c>
      <c r="W180" s="113"/>
      <c r="X180" s="113"/>
      <c r="Y180" s="113"/>
      <c r="Z180" s="113"/>
      <c r="AA180" s="113"/>
      <c r="AB180" s="113"/>
    </row>
    <row r="181" spans="1:28" ht="15.6" x14ac:dyDescent="0.3">
      <c r="A181" s="113" t="s">
        <v>227</v>
      </c>
      <c r="B181" s="8">
        <v>2012</v>
      </c>
      <c r="C181" s="113" t="s">
        <v>235</v>
      </c>
      <c r="D181" s="8">
        <v>647203</v>
      </c>
      <c r="E181" s="8"/>
      <c r="F181" s="8"/>
      <c r="G181" s="8"/>
      <c r="H181" s="8"/>
      <c r="I181" s="8"/>
      <c r="J181" s="8">
        <v>100</v>
      </c>
      <c r="K181" s="8"/>
      <c r="L181" s="8"/>
      <c r="M181" s="8"/>
      <c r="N181" s="8"/>
      <c r="O181" s="8"/>
      <c r="P181" s="8">
        <v>100</v>
      </c>
      <c r="Q181" s="8"/>
      <c r="R181" s="8"/>
      <c r="S181" s="8"/>
      <c r="T181" s="8"/>
      <c r="U181" s="8"/>
      <c r="V181" s="8">
        <v>100</v>
      </c>
      <c r="W181" s="113"/>
      <c r="X181" s="113"/>
      <c r="Y181" s="113"/>
      <c r="Z181" s="113"/>
      <c r="AA181" s="113"/>
      <c r="AB181" s="113"/>
    </row>
    <row r="182" spans="1:28" ht="15.6" x14ac:dyDescent="0.3">
      <c r="A182" s="113" t="s">
        <v>227</v>
      </c>
      <c r="B182" s="8">
        <v>2013</v>
      </c>
      <c r="C182" s="113" t="s">
        <v>235</v>
      </c>
      <c r="D182" s="8">
        <v>645688</v>
      </c>
      <c r="E182" s="8"/>
      <c r="F182" s="8"/>
      <c r="G182" s="8"/>
      <c r="H182" s="8"/>
      <c r="I182" s="8"/>
      <c r="J182" s="8">
        <v>100</v>
      </c>
      <c r="K182" s="8"/>
      <c r="L182" s="8"/>
      <c r="M182" s="8"/>
      <c r="N182" s="8"/>
      <c r="O182" s="8"/>
      <c r="P182" s="8">
        <v>100</v>
      </c>
      <c r="Q182" s="8"/>
      <c r="R182" s="8"/>
      <c r="S182" s="8"/>
      <c r="T182" s="8"/>
      <c r="U182" s="8"/>
      <c r="V182" s="8">
        <v>100</v>
      </c>
      <c r="W182" s="113"/>
      <c r="X182" s="113"/>
      <c r="Y182" s="113"/>
      <c r="Z182" s="113"/>
      <c r="AA182" s="113"/>
      <c r="AB182" s="113"/>
    </row>
    <row r="183" spans="1:28" ht="15.6" x14ac:dyDescent="0.3">
      <c r="A183" s="113" t="s">
        <v>227</v>
      </c>
      <c r="B183" s="8">
        <v>2014</v>
      </c>
      <c r="C183" s="113" t="s">
        <v>235</v>
      </c>
      <c r="D183" s="8">
        <v>642299</v>
      </c>
      <c r="E183" s="8"/>
      <c r="F183" s="8"/>
      <c r="G183" s="8"/>
      <c r="H183" s="8"/>
      <c r="I183" s="8"/>
      <c r="J183" s="8">
        <v>100</v>
      </c>
      <c r="K183" s="8"/>
      <c r="L183" s="8"/>
      <c r="M183" s="8"/>
      <c r="N183" s="8"/>
      <c r="O183" s="8"/>
      <c r="P183" s="8">
        <v>100</v>
      </c>
      <c r="Q183" s="8"/>
      <c r="R183" s="8"/>
      <c r="S183" s="8"/>
      <c r="T183" s="8"/>
      <c r="U183" s="8"/>
      <c r="V183" s="8">
        <v>100</v>
      </c>
      <c r="W183" s="113"/>
      <c r="X183" s="113"/>
      <c r="Y183" s="113"/>
      <c r="Z183" s="113"/>
      <c r="AA183" s="113"/>
      <c r="AB183" s="113"/>
    </row>
    <row r="184" spans="1:28" ht="15.6" x14ac:dyDescent="0.3">
      <c r="A184" s="113" t="s">
        <v>227</v>
      </c>
      <c r="B184" s="8">
        <v>2015</v>
      </c>
      <c r="C184" s="113" t="s">
        <v>235</v>
      </c>
      <c r="D184" s="8">
        <v>638767</v>
      </c>
      <c r="E184" s="8"/>
      <c r="F184" s="8">
        <v>89.075630252100851</v>
      </c>
      <c r="G184" s="8"/>
      <c r="H184" s="8"/>
      <c r="I184" s="8">
        <v>10.924369747899149</v>
      </c>
      <c r="J184" s="8">
        <v>89.075630252100851</v>
      </c>
      <c r="K184" s="8"/>
      <c r="L184" s="8"/>
      <c r="M184" s="8">
        <v>61.864406779661017</v>
      </c>
      <c r="N184" s="8"/>
      <c r="O184" s="8"/>
      <c r="P184" s="8">
        <v>38.135593220338983</v>
      </c>
      <c r="Q184" s="8"/>
      <c r="R184" s="8"/>
      <c r="S184" s="8"/>
      <c r="T184" s="8"/>
      <c r="U184" s="8"/>
      <c r="V184" s="8">
        <v>100</v>
      </c>
      <c r="W184" s="113"/>
      <c r="X184" s="113"/>
      <c r="Y184" s="113"/>
      <c r="Z184" s="113"/>
      <c r="AA184" s="113"/>
      <c r="AB184" s="113"/>
    </row>
    <row r="185" spans="1:28" ht="15.6" x14ac:dyDescent="0.3">
      <c r="A185" s="113" t="s">
        <v>227</v>
      </c>
      <c r="B185" s="8">
        <v>2016</v>
      </c>
      <c r="C185" s="113" t="s">
        <v>235</v>
      </c>
      <c r="D185" s="8">
        <v>636600</v>
      </c>
      <c r="E185" s="8"/>
      <c r="F185" s="8">
        <v>89.075630252100851</v>
      </c>
      <c r="G185" s="8"/>
      <c r="H185" s="8"/>
      <c r="I185" s="8">
        <v>10.924369747899149</v>
      </c>
      <c r="J185" s="8">
        <v>89.075630252100851</v>
      </c>
      <c r="K185" s="8"/>
      <c r="L185" s="8"/>
      <c r="M185" s="8">
        <v>61.864406779661017</v>
      </c>
      <c r="N185" s="8"/>
      <c r="O185" s="8"/>
      <c r="P185" s="8">
        <v>38.135593220338983</v>
      </c>
      <c r="Q185" s="8"/>
      <c r="R185" s="8"/>
      <c r="S185" s="8"/>
      <c r="T185" s="8"/>
      <c r="U185" s="8"/>
      <c r="V185" s="8">
        <v>100</v>
      </c>
      <c r="W185" s="113"/>
      <c r="X185" s="113"/>
      <c r="Y185" s="113"/>
      <c r="Z185" s="113"/>
      <c r="AA185" s="113"/>
      <c r="AB185" s="113"/>
    </row>
    <row r="186" spans="1:28" ht="15.6" x14ac:dyDescent="0.3">
      <c r="A186" s="113" t="s">
        <v>227</v>
      </c>
      <c r="B186" s="8">
        <v>2017</v>
      </c>
      <c r="C186" s="113" t="s">
        <v>235</v>
      </c>
      <c r="D186" s="8">
        <v>636010</v>
      </c>
      <c r="E186" s="8"/>
      <c r="F186" s="8">
        <v>89.075630252100851</v>
      </c>
      <c r="G186" s="8"/>
      <c r="H186" s="8"/>
      <c r="I186" s="8">
        <v>10.924369747899149</v>
      </c>
      <c r="J186" s="8">
        <v>89.075630252100851</v>
      </c>
      <c r="K186" s="8"/>
      <c r="L186" s="8"/>
      <c r="M186" s="8">
        <v>61.864406779661017</v>
      </c>
      <c r="N186" s="8"/>
      <c r="O186" s="8"/>
      <c r="P186" s="8">
        <v>38.135593220338983</v>
      </c>
      <c r="Q186" s="8"/>
      <c r="R186" s="8"/>
      <c r="S186" s="8"/>
      <c r="T186" s="8"/>
      <c r="U186" s="8"/>
      <c r="V186" s="8">
        <v>100</v>
      </c>
      <c r="W186" s="113"/>
      <c r="X186" s="113"/>
      <c r="Y186" s="113"/>
      <c r="Z186" s="113"/>
      <c r="AA186" s="113"/>
      <c r="AB186" s="113"/>
    </row>
    <row r="187" spans="1:28" ht="15.6" x14ac:dyDescent="0.3">
      <c r="A187" s="113" t="s">
        <v>227</v>
      </c>
      <c r="B187" s="8">
        <v>2018</v>
      </c>
      <c r="C187" s="113" t="s">
        <v>235</v>
      </c>
      <c r="D187" s="8">
        <v>637586</v>
      </c>
      <c r="E187" s="8"/>
      <c r="F187" s="8">
        <v>89.075630252100851</v>
      </c>
      <c r="G187" s="8"/>
      <c r="H187" s="8"/>
      <c r="I187" s="8">
        <v>10.924369747899149</v>
      </c>
      <c r="J187" s="8">
        <v>89.075630252100851</v>
      </c>
      <c r="K187" s="8"/>
      <c r="L187" s="8"/>
      <c r="M187" s="8">
        <v>61.864406779661017</v>
      </c>
      <c r="N187" s="8"/>
      <c r="O187" s="8"/>
      <c r="P187" s="8">
        <v>38.135593220338983</v>
      </c>
      <c r="Q187" s="8"/>
      <c r="R187" s="8"/>
      <c r="S187" s="8"/>
      <c r="T187" s="8"/>
      <c r="U187" s="8"/>
      <c r="V187" s="8">
        <v>100</v>
      </c>
      <c r="W187" s="113"/>
      <c r="X187" s="113"/>
      <c r="Y187" s="113"/>
      <c r="Z187" s="113"/>
      <c r="AA187" s="113"/>
      <c r="AB187" s="113"/>
    </row>
    <row r="188" spans="1:28" ht="15.6" x14ac:dyDescent="0.3">
      <c r="A188" s="113" t="s">
        <v>227</v>
      </c>
      <c r="B188" s="8">
        <v>2019</v>
      </c>
      <c r="C188" s="113" t="s">
        <v>235</v>
      </c>
      <c r="D188" s="8">
        <v>641011</v>
      </c>
      <c r="E188" s="8"/>
      <c r="F188" s="8">
        <v>89.075630252100851</v>
      </c>
      <c r="G188" s="8"/>
      <c r="H188" s="8"/>
      <c r="I188" s="8">
        <v>10.924369747899149</v>
      </c>
      <c r="J188" s="8">
        <v>89.075630252100851</v>
      </c>
      <c r="K188" s="8"/>
      <c r="L188" s="8"/>
      <c r="M188" s="8">
        <v>61.864406779661017</v>
      </c>
      <c r="N188" s="8"/>
      <c r="O188" s="8"/>
      <c r="P188" s="8">
        <v>38.135593220338983</v>
      </c>
      <c r="Q188" s="8"/>
      <c r="R188" s="8"/>
      <c r="S188" s="8"/>
      <c r="T188" s="8"/>
      <c r="U188" s="8"/>
      <c r="V188" s="8">
        <v>100</v>
      </c>
      <c r="W188" s="113"/>
      <c r="X188" s="113"/>
      <c r="Y188" s="113"/>
      <c r="Z188" s="113"/>
      <c r="AA188" s="113"/>
      <c r="AB188" s="113"/>
    </row>
    <row r="189" spans="1:28" ht="15.6" x14ac:dyDescent="0.3">
      <c r="A189" s="113" t="s">
        <v>227</v>
      </c>
      <c r="B189" s="8">
        <v>2020</v>
      </c>
      <c r="C189" s="113" t="s">
        <v>235</v>
      </c>
      <c r="D189" s="8">
        <v>646445</v>
      </c>
      <c r="E189" s="8"/>
      <c r="F189" s="8">
        <v>89.075630252100851</v>
      </c>
      <c r="G189" s="8"/>
      <c r="H189" s="8"/>
      <c r="I189" s="8">
        <v>10.924369747899149</v>
      </c>
      <c r="J189" s="8">
        <v>89.075630252100851</v>
      </c>
      <c r="K189" s="8"/>
      <c r="L189" s="8"/>
      <c r="M189" s="8">
        <v>61.864406779661017</v>
      </c>
      <c r="N189" s="8"/>
      <c r="O189" s="8"/>
      <c r="P189" s="8">
        <v>38.135593220338983</v>
      </c>
      <c r="Q189" s="8"/>
      <c r="R189" s="8"/>
      <c r="S189" s="8"/>
      <c r="T189" s="8"/>
      <c r="U189" s="8"/>
      <c r="V189" s="8">
        <v>100</v>
      </c>
      <c r="W189" s="113"/>
      <c r="X189" s="113"/>
      <c r="Y189" s="113"/>
      <c r="Z189" s="113"/>
      <c r="AA189" s="113"/>
      <c r="AB189" s="113"/>
    </row>
    <row r="190" spans="1:28" ht="15.6" x14ac:dyDescent="0.3">
      <c r="A190" s="113" t="s">
        <v>227</v>
      </c>
      <c r="B190" s="8">
        <v>2021</v>
      </c>
      <c r="C190" s="113" t="s">
        <v>235</v>
      </c>
      <c r="D190" s="8">
        <v>652273</v>
      </c>
      <c r="E190" s="8"/>
      <c r="F190" s="8">
        <v>89.075630252100851</v>
      </c>
      <c r="G190" s="8"/>
      <c r="H190" s="8"/>
      <c r="I190" s="8">
        <v>10.924369747899149</v>
      </c>
      <c r="J190" s="8">
        <v>89.075630252100851</v>
      </c>
      <c r="K190" s="8"/>
      <c r="L190" s="8"/>
      <c r="M190" s="8">
        <v>61.864406779661017</v>
      </c>
      <c r="N190" s="8"/>
      <c r="O190" s="8"/>
      <c r="P190" s="8">
        <v>38.135593220338983</v>
      </c>
      <c r="Q190" s="8"/>
      <c r="R190" s="8"/>
      <c r="S190" s="8"/>
      <c r="T190" s="8"/>
      <c r="U190" s="8"/>
      <c r="V190" s="8">
        <v>100</v>
      </c>
      <c r="W190" s="113"/>
      <c r="X190" s="113"/>
      <c r="Y190" s="113"/>
      <c r="Z190" s="113"/>
      <c r="AA190" s="113"/>
      <c r="AB190" s="113"/>
    </row>
    <row r="191" spans="1:28" ht="15.6" x14ac:dyDescent="0.3">
      <c r="A191" s="113" t="s">
        <v>227</v>
      </c>
      <c r="B191" s="8">
        <v>2022</v>
      </c>
      <c r="C191" s="113" t="s">
        <v>235</v>
      </c>
      <c r="D191" s="8">
        <v>657193</v>
      </c>
      <c r="E191" s="8"/>
      <c r="F191" s="8">
        <v>89.075630252100851</v>
      </c>
      <c r="G191" s="8"/>
      <c r="H191" s="8"/>
      <c r="I191" s="8">
        <v>10.924369747899149</v>
      </c>
      <c r="J191" s="8">
        <v>89.075630252100851</v>
      </c>
      <c r="K191" s="8"/>
      <c r="L191" s="8"/>
      <c r="M191" s="8">
        <v>61.864406779661017</v>
      </c>
      <c r="N191" s="8"/>
      <c r="O191" s="8"/>
      <c r="P191" s="8">
        <v>38.135593220338983</v>
      </c>
      <c r="Q191" s="8"/>
      <c r="R191" s="8"/>
      <c r="S191" s="8"/>
      <c r="T191" s="8"/>
      <c r="U191" s="8"/>
      <c r="V191" s="8">
        <v>100</v>
      </c>
      <c r="W191" s="113"/>
      <c r="X191" s="113"/>
      <c r="Y191" s="113"/>
      <c r="Z191" s="113"/>
      <c r="AA191" s="113"/>
      <c r="AB191" s="113"/>
    </row>
    <row r="192" spans="1:28" ht="15.6" x14ac:dyDescent="0.3">
      <c r="A192" s="113" t="s">
        <v>227</v>
      </c>
      <c r="B192" s="8">
        <v>2023</v>
      </c>
      <c r="C192" s="113" t="s">
        <v>235</v>
      </c>
      <c r="D192" s="8">
        <v>660720</v>
      </c>
      <c r="E192" s="8"/>
      <c r="F192" s="8">
        <v>89.075630252100851</v>
      </c>
      <c r="G192" s="8"/>
      <c r="H192" s="8"/>
      <c r="I192" s="8">
        <v>10.924369747899149</v>
      </c>
      <c r="J192" s="8">
        <v>89.075630252100851</v>
      </c>
      <c r="K192" s="8"/>
      <c r="L192" s="8"/>
      <c r="M192" s="8">
        <v>61.864406779661017</v>
      </c>
      <c r="N192" s="8"/>
      <c r="O192" s="8"/>
      <c r="P192" s="8">
        <v>38.135593220338983</v>
      </c>
      <c r="Q192" s="8"/>
      <c r="R192" s="8"/>
      <c r="S192" s="8"/>
      <c r="T192" s="8"/>
      <c r="U192" s="8"/>
      <c r="V192" s="8">
        <v>100</v>
      </c>
      <c r="W192" s="113"/>
      <c r="X192" s="113"/>
      <c r="Y192" s="113"/>
      <c r="Z192" s="113"/>
      <c r="AA192" s="113"/>
      <c r="AB192" s="113"/>
    </row>
    <row r="193" spans="1:28" ht="15.6" x14ac:dyDescent="0.3">
      <c r="A193" s="113" t="s">
        <v>227</v>
      </c>
      <c r="B193" s="8">
        <v>2024</v>
      </c>
      <c r="C193" s="113" t="s">
        <v>235</v>
      </c>
      <c r="D193" s="8">
        <v>652549</v>
      </c>
      <c r="E193" s="8"/>
      <c r="F193" s="8"/>
      <c r="G193" s="8"/>
      <c r="H193" s="8"/>
      <c r="I193" s="8"/>
      <c r="J193" s="8">
        <v>100</v>
      </c>
      <c r="K193" s="8"/>
      <c r="L193" s="8"/>
      <c r="M193" s="8"/>
      <c r="N193" s="8"/>
      <c r="O193" s="8"/>
      <c r="P193" s="8">
        <v>100</v>
      </c>
      <c r="Q193" s="8"/>
      <c r="R193" s="8"/>
      <c r="S193" s="8"/>
      <c r="T193" s="8"/>
      <c r="U193" s="8"/>
      <c r="V193" s="8">
        <v>100</v>
      </c>
      <c r="W193" s="113"/>
      <c r="X193" s="113"/>
      <c r="Y193" s="113"/>
      <c r="Z193" s="113"/>
      <c r="AA193" s="113"/>
      <c r="AB193" s="113"/>
    </row>
    <row r="194" spans="1:28" ht="15.6" x14ac:dyDescent="0.3">
      <c r="A194" s="113" t="s">
        <v>227</v>
      </c>
      <c r="B194" s="8">
        <v>2025</v>
      </c>
      <c r="C194" s="113" t="s">
        <v>235</v>
      </c>
      <c r="D194" s="8">
        <v>653282</v>
      </c>
      <c r="E194" s="8"/>
      <c r="F194" s="8"/>
      <c r="G194" s="8"/>
      <c r="H194" s="8"/>
      <c r="I194" s="8"/>
      <c r="J194" s="8">
        <v>100</v>
      </c>
      <c r="K194" s="8"/>
      <c r="L194" s="8"/>
      <c r="M194" s="8"/>
      <c r="N194" s="8"/>
      <c r="O194" s="8"/>
      <c r="P194" s="8">
        <v>100</v>
      </c>
      <c r="Q194" s="8"/>
      <c r="R194" s="8"/>
      <c r="S194" s="8"/>
      <c r="T194" s="8"/>
      <c r="U194" s="8"/>
      <c r="V194" s="8">
        <v>100</v>
      </c>
      <c r="W194" s="113"/>
      <c r="X194" s="113"/>
      <c r="Y194" s="113"/>
      <c r="Z194" s="113"/>
      <c r="AA194" s="113"/>
      <c r="AB194" s="113"/>
    </row>
    <row r="195" spans="1:28" ht="15.6" x14ac:dyDescent="0.3">
      <c r="A195" s="113" t="s">
        <v>227</v>
      </c>
      <c r="B195" s="8">
        <v>2026</v>
      </c>
      <c r="C195" s="113" t="s">
        <v>235</v>
      </c>
      <c r="D195" s="8"/>
      <c r="E195" s="8"/>
      <c r="F195" s="8"/>
      <c r="G195" s="8"/>
      <c r="H195" s="8"/>
      <c r="I195" s="8"/>
      <c r="J195" s="8">
        <v>100</v>
      </c>
      <c r="K195" s="8"/>
      <c r="L195" s="8"/>
      <c r="M195" s="8"/>
      <c r="N195" s="8"/>
      <c r="O195" s="8"/>
      <c r="P195" s="8">
        <v>100</v>
      </c>
      <c r="Q195" s="8"/>
      <c r="R195" s="8"/>
      <c r="S195" s="8"/>
      <c r="T195" s="8"/>
      <c r="U195" s="8"/>
      <c r="V195" s="8">
        <v>100</v>
      </c>
      <c r="W195" s="113"/>
      <c r="X195" s="113"/>
      <c r="Y195" s="113"/>
      <c r="Z195" s="113"/>
      <c r="AA195" s="113"/>
      <c r="AB195" s="113"/>
    </row>
    <row r="196" spans="1:28" ht="15.6" x14ac:dyDescent="0.3">
      <c r="A196" s="113" t="s">
        <v>227</v>
      </c>
      <c r="B196" s="8">
        <v>2027</v>
      </c>
      <c r="C196" s="113" t="s">
        <v>235</v>
      </c>
      <c r="D196" s="8"/>
      <c r="E196" s="8"/>
      <c r="F196" s="8"/>
      <c r="G196" s="8"/>
      <c r="H196" s="8"/>
      <c r="I196" s="8"/>
      <c r="J196" s="8">
        <v>100</v>
      </c>
      <c r="K196" s="8"/>
      <c r="L196" s="8"/>
      <c r="M196" s="8"/>
      <c r="N196" s="8"/>
      <c r="O196" s="8"/>
      <c r="P196" s="8">
        <v>100</v>
      </c>
      <c r="Q196" s="8"/>
      <c r="R196" s="8"/>
      <c r="S196" s="8"/>
      <c r="T196" s="8"/>
      <c r="U196" s="8"/>
      <c r="V196" s="8">
        <v>100</v>
      </c>
      <c r="W196" s="113"/>
      <c r="X196" s="113"/>
      <c r="Y196" s="113"/>
      <c r="Z196" s="113"/>
      <c r="AA196" s="113"/>
      <c r="AB196" s="113"/>
    </row>
    <row r="197" spans="1:28" ht="15.6" x14ac:dyDescent="0.3">
      <c r="A197" s="113" t="s">
        <v>227</v>
      </c>
      <c r="B197" s="8">
        <v>2028</v>
      </c>
      <c r="C197" s="113" t="s">
        <v>235</v>
      </c>
      <c r="D197" s="8"/>
      <c r="E197" s="8"/>
      <c r="F197" s="8"/>
      <c r="G197" s="8"/>
      <c r="H197" s="8"/>
      <c r="I197" s="8"/>
      <c r="J197" s="8">
        <v>100</v>
      </c>
      <c r="K197" s="8"/>
      <c r="L197" s="8"/>
      <c r="M197" s="8"/>
      <c r="N197" s="8"/>
      <c r="O197" s="8"/>
      <c r="P197" s="8">
        <v>100</v>
      </c>
      <c r="Q197" s="8"/>
      <c r="R197" s="8"/>
      <c r="S197" s="8"/>
      <c r="T197" s="8"/>
      <c r="U197" s="8"/>
      <c r="V197" s="8">
        <v>100</v>
      </c>
      <c r="W197" s="113"/>
      <c r="X197" s="113"/>
      <c r="Y197" s="113"/>
      <c r="Z197" s="113"/>
      <c r="AA197" s="113"/>
      <c r="AB197" s="113"/>
    </row>
    <row r="198" spans="1:28" ht="15.6" x14ac:dyDescent="0.3">
      <c r="A198" s="113" t="s">
        <v>227</v>
      </c>
      <c r="B198" s="8">
        <v>2029</v>
      </c>
      <c r="C198" s="113" t="s">
        <v>235</v>
      </c>
      <c r="D198" s="8"/>
      <c r="E198" s="8"/>
      <c r="F198" s="8"/>
      <c r="G198" s="8"/>
      <c r="H198" s="8"/>
      <c r="I198" s="8"/>
      <c r="J198" s="8">
        <v>100</v>
      </c>
      <c r="K198" s="8"/>
      <c r="L198" s="8"/>
      <c r="M198" s="8"/>
      <c r="N198" s="8"/>
      <c r="O198" s="8"/>
      <c r="P198" s="8">
        <v>100</v>
      </c>
      <c r="Q198" s="8"/>
      <c r="R198" s="8"/>
      <c r="S198" s="8"/>
      <c r="T198" s="8"/>
      <c r="U198" s="8"/>
      <c r="V198" s="8">
        <v>100</v>
      </c>
      <c r="W198" s="113"/>
      <c r="X198" s="113"/>
      <c r="Y198" s="113"/>
      <c r="Z198" s="113"/>
      <c r="AA198" s="113"/>
      <c r="AB198" s="113"/>
    </row>
    <row r="199" spans="1:28" ht="15.6" x14ac:dyDescent="0.3">
      <c r="A199" s="113" t="s">
        <v>227</v>
      </c>
      <c r="B199" s="8">
        <v>2030</v>
      </c>
      <c r="C199" s="113" t="s">
        <v>235</v>
      </c>
      <c r="D199" s="8"/>
      <c r="E199" s="8"/>
      <c r="F199" s="8"/>
      <c r="G199" s="8"/>
      <c r="H199" s="8"/>
      <c r="I199" s="8"/>
      <c r="J199" s="8">
        <v>100</v>
      </c>
      <c r="K199" s="8"/>
      <c r="L199" s="8"/>
      <c r="M199" s="8"/>
      <c r="N199" s="8"/>
      <c r="O199" s="8"/>
      <c r="P199" s="8">
        <v>100</v>
      </c>
      <c r="Q199" s="8"/>
      <c r="R199" s="8"/>
      <c r="S199" s="8"/>
      <c r="T199" s="8"/>
      <c r="U199" s="8"/>
      <c r="V199" s="8">
        <v>100</v>
      </c>
      <c r="W199" s="113"/>
      <c r="X199" s="113"/>
      <c r="Y199" s="113"/>
      <c r="Z199" s="113"/>
      <c r="AA199" s="113"/>
      <c r="AB199" s="113"/>
    </row>
    <row r="200" spans="1:28" ht="15.6" x14ac:dyDescent="0.3">
      <c r="A200" s="113"/>
      <c r="B200" s="114"/>
      <c r="C200" s="113"/>
      <c r="D200" s="113"/>
      <c r="E200" s="113"/>
      <c r="F200" s="113"/>
      <c r="G200" s="113"/>
      <c r="H200" s="113"/>
      <c r="I200" s="113"/>
      <c r="J200" s="113"/>
      <c r="K200" s="113"/>
      <c r="L200" s="113"/>
      <c r="M200" s="113"/>
      <c r="N200" s="113"/>
      <c r="O200" s="113"/>
      <c r="P200" s="113"/>
      <c r="Q200" s="113"/>
      <c r="R200" s="113"/>
      <c r="S200" s="113"/>
      <c r="T200" s="113"/>
      <c r="U200" s="113"/>
      <c r="V200" s="113"/>
      <c r="W200" s="113"/>
      <c r="X200" s="113"/>
      <c r="Y200" s="113"/>
      <c r="Z200" s="113"/>
      <c r="AA200" s="113"/>
      <c r="AB200" s="113"/>
    </row>
    <row r="201" spans="1:28" ht="15.6" x14ac:dyDescent="0.3">
      <c r="A201" s="113"/>
      <c r="B201" s="114"/>
      <c r="C201" s="113"/>
      <c r="D201" s="113"/>
      <c r="E201" s="113"/>
      <c r="F201" s="113"/>
      <c r="G201" s="113"/>
      <c r="H201" s="113"/>
      <c r="I201" s="113"/>
      <c r="J201" s="113"/>
      <c r="K201" s="113"/>
      <c r="L201" s="113"/>
      <c r="M201" s="113"/>
      <c r="N201" s="113"/>
      <c r="O201" s="113"/>
      <c r="P201" s="113"/>
      <c r="Q201" s="113"/>
      <c r="R201" s="113"/>
      <c r="S201" s="113"/>
      <c r="T201" s="113"/>
      <c r="U201" s="113"/>
      <c r="V201" s="113"/>
      <c r="W201" s="113"/>
      <c r="X201" s="113"/>
      <c r="Y201" s="113"/>
      <c r="Z201" s="113"/>
      <c r="AA201" s="113"/>
      <c r="AB201" s="113"/>
    </row>
    <row r="202" spans="1:28" ht="15.6" x14ac:dyDescent="0.3">
      <c r="A202" s="113"/>
      <c r="B202" s="114"/>
      <c r="C202" s="113"/>
      <c r="D202" s="113"/>
      <c r="E202" s="113"/>
      <c r="F202" s="113"/>
      <c r="G202" s="113"/>
      <c r="H202" s="113"/>
      <c r="I202" s="113"/>
      <c r="J202" s="113"/>
      <c r="K202" s="113"/>
      <c r="L202" s="113"/>
      <c r="M202" s="113"/>
      <c r="N202" s="113"/>
      <c r="O202" s="113"/>
      <c r="P202" s="113"/>
      <c r="Q202" s="113"/>
      <c r="R202" s="113"/>
      <c r="S202" s="113"/>
      <c r="T202" s="113"/>
      <c r="U202" s="113"/>
      <c r="V202" s="113"/>
      <c r="W202" s="113"/>
      <c r="X202" s="113"/>
      <c r="Y202" s="113"/>
      <c r="Z202" s="113"/>
      <c r="AA202" s="113"/>
      <c r="AB202" s="113"/>
    </row>
    <row r="203" spans="1:28" ht="15.6" x14ac:dyDescent="0.3">
      <c r="A203" s="113"/>
      <c r="B203" s="114"/>
      <c r="C203" s="113"/>
      <c r="D203" s="113"/>
      <c r="E203" s="113"/>
      <c r="F203" s="113"/>
      <c r="G203" s="113"/>
      <c r="H203" s="113"/>
      <c r="I203" s="113"/>
      <c r="J203" s="113"/>
      <c r="K203" s="113"/>
      <c r="L203" s="113"/>
      <c r="M203" s="113"/>
      <c r="N203" s="113"/>
      <c r="O203" s="113"/>
      <c r="P203" s="113"/>
      <c r="Q203" s="113"/>
      <c r="R203" s="113"/>
      <c r="S203" s="113"/>
      <c r="T203" s="113"/>
      <c r="U203" s="113"/>
      <c r="V203" s="113"/>
      <c r="W203" s="113"/>
      <c r="X203" s="113"/>
      <c r="Y203" s="113"/>
      <c r="Z203" s="113"/>
      <c r="AA203" s="113"/>
      <c r="AB203" s="113"/>
    </row>
    <row r="204" spans="1:28" ht="15.6" x14ac:dyDescent="0.3">
      <c r="A204" s="113"/>
      <c r="B204" s="114"/>
      <c r="C204" s="113"/>
      <c r="D204" s="113"/>
      <c r="E204" s="113"/>
      <c r="F204" s="113"/>
      <c r="G204" s="113"/>
      <c r="H204" s="113"/>
      <c r="I204" s="113"/>
      <c r="J204" s="113"/>
      <c r="K204" s="113"/>
      <c r="L204" s="113"/>
      <c r="M204" s="113"/>
      <c r="N204" s="113"/>
      <c r="O204" s="113"/>
      <c r="P204" s="113"/>
      <c r="Q204" s="113"/>
      <c r="R204" s="113"/>
      <c r="S204" s="113"/>
      <c r="T204" s="113"/>
      <c r="U204" s="113"/>
      <c r="V204" s="113"/>
      <c r="W204" s="113"/>
      <c r="X204" s="113"/>
      <c r="Y204" s="113"/>
      <c r="Z204" s="113"/>
      <c r="AA204" s="113"/>
      <c r="AB204" s="113"/>
    </row>
    <row r="205" spans="1:28" ht="15.6" x14ac:dyDescent="0.3">
      <c r="A205" s="113"/>
      <c r="B205" s="114"/>
      <c r="C205" s="113"/>
      <c r="D205" s="113"/>
      <c r="E205" s="113"/>
      <c r="F205" s="113"/>
      <c r="G205" s="113"/>
      <c r="H205" s="113"/>
      <c r="I205" s="113"/>
      <c r="J205" s="113"/>
      <c r="K205" s="113"/>
      <c r="L205" s="113"/>
      <c r="M205" s="113"/>
      <c r="N205" s="113"/>
      <c r="O205" s="113"/>
      <c r="P205" s="113"/>
      <c r="Q205" s="113"/>
      <c r="R205" s="113"/>
      <c r="S205" s="113"/>
      <c r="T205" s="113"/>
      <c r="U205" s="113"/>
      <c r="V205" s="113"/>
      <c r="W205" s="113"/>
      <c r="X205" s="113"/>
      <c r="Y205" s="113"/>
      <c r="Z205" s="113"/>
      <c r="AA205" s="113"/>
      <c r="AB205" s="113"/>
    </row>
    <row r="206" spans="1:28" ht="15.6" x14ac:dyDescent="0.3">
      <c r="A206" s="113"/>
      <c r="B206" s="114"/>
      <c r="C206" s="113"/>
      <c r="D206" s="113"/>
      <c r="E206" s="113"/>
      <c r="F206" s="113"/>
      <c r="G206" s="113"/>
      <c r="H206" s="113"/>
      <c r="I206" s="113"/>
      <c r="J206" s="113"/>
      <c r="K206" s="113"/>
      <c r="L206" s="113"/>
      <c r="M206" s="113"/>
      <c r="N206" s="113"/>
      <c r="O206" s="113"/>
      <c r="P206" s="113"/>
      <c r="Q206" s="113"/>
      <c r="R206" s="113"/>
      <c r="S206" s="113"/>
      <c r="T206" s="113"/>
      <c r="U206" s="113"/>
      <c r="V206" s="113"/>
      <c r="W206" s="113"/>
      <c r="X206" s="113"/>
      <c r="Y206" s="113"/>
      <c r="Z206" s="113"/>
      <c r="AA206" s="113"/>
      <c r="AB206" s="113"/>
    </row>
    <row r="207" spans="1:28" ht="15.6" x14ac:dyDescent="0.3">
      <c r="A207" s="113"/>
      <c r="B207" s="114"/>
      <c r="C207" s="113"/>
      <c r="D207" s="113"/>
      <c r="E207" s="113"/>
      <c r="F207" s="113"/>
      <c r="G207" s="113"/>
      <c r="H207" s="113"/>
      <c r="I207" s="113"/>
      <c r="J207" s="113"/>
      <c r="K207" s="113"/>
      <c r="L207" s="113"/>
      <c r="M207" s="113"/>
      <c r="N207" s="113"/>
      <c r="O207" s="113"/>
      <c r="P207" s="113"/>
      <c r="Q207" s="113"/>
      <c r="R207" s="113"/>
      <c r="S207" s="113"/>
      <c r="T207" s="113"/>
      <c r="U207" s="113"/>
      <c r="V207" s="113"/>
      <c r="W207" s="113"/>
      <c r="X207" s="113"/>
      <c r="Y207" s="113"/>
      <c r="Z207" s="113"/>
      <c r="AA207" s="113"/>
      <c r="AB207" s="113"/>
    </row>
    <row r="208" spans="1:28" ht="15.6" x14ac:dyDescent="0.3">
      <c r="A208" s="113"/>
      <c r="B208" s="114"/>
      <c r="C208" s="113"/>
      <c r="D208" s="113"/>
      <c r="E208" s="113"/>
      <c r="F208" s="113"/>
      <c r="G208" s="113"/>
      <c r="H208" s="113"/>
      <c r="I208" s="113"/>
      <c r="J208" s="113"/>
      <c r="K208" s="113"/>
      <c r="L208" s="113"/>
      <c r="M208" s="113"/>
      <c r="N208" s="113"/>
      <c r="O208" s="113"/>
      <c r="P208" s="113"/>
      <c r="Q208" s="113"/>
      <c r="R208" s="113"/>
      <c r="S208" s="113"/>
      <c r="T208" s="113"/>
      <c r="U208" s="113"/>
      <c r="V208" s="113"/>
      <c r="W208" s="113"/>
      <c r="X208" s="113"/>
      <c r="Y208" s="113"/>
      <c r="Z208" s="113"/>
      <c r="AA208" s="113"/>
      <c r="AB208" s="113"/>
    </row>
    <row r="209" spans="1:28" ht="15.6" x14ac:dyDescent="0.3">
      <c r="A209" s="113"/>
      <c r="B209" s="114"/>
      <c r="C209" s="113"/>
      <c r="D209" s="113"/>
      <c r="E209" s="113"/>
      <c r="F209" s="113"/>
      <c r="G209" s="113"/>
      <c r="H209" s="113"/>
      <c r="I209" s="113"/>
      <c r="J209" s="113"/>
      <c r="K209" s="113"/>
      <c r="L209" s="113"/>
      <c r="M209" s="113"/>
      <c r="N209" s="113"/>
      <c r="O209" s="113"/>
      <c r="P209" s="113"/>
      <c r="Q209" s="113"/>
      <c r="R209" s="113"/>
      <c r="S209" s="113"/>
      <c r="T209" s="113"/>
      <c r="U209" s="113"/>
      <c r="V209" s="113"/>
      <c r="W209" s="113"/>
      <c r="X209" s="113"/>
      <c r="Y209" s="113"/>
      <c r="Z209" s="113"/>
      <c r="AA209" s="113"/>
      <c r="AB209" s="113"/>
    </row>
    <row r="210" spans="1:28" ht="15.6" x14ac:dyDescent="0.3">
      <c r="A210" s="113"/>
      <c r="B210" s="114"/>
      <c r="C210" s="113"/>
      <c r="D210" s="113"/>
      <c r="E210" s="113"/>
      <c r="F210" s="113"/>
      <c r="G210" s="113"/>
      <c r="H210" s="113"/>
      <c r="I210" s="113"/>
      <c r="J210" s="113"/>
      <c r="K210" s="113"/>
      <c r="L210" s="113"/>
      <c r="M210" s="113"/>
      <c r="N210" s="113"/>
      <c r="O210" s="113"/>
      <c r="P210" s="113"/>
      <c r="Q210" s="113"/>
      <c r="R210" s="113"/>
      <c r="S210" s="113"/>
      <c r="T210" s="113"/>
      <c r="U210" s="113"/>
      <c r="V210" s="113"/>
      <c r="W210" s="113"/>
      <c r="X210" s="113"/>
      <c r="Y210" s="113"/>
      <c r="Z210" s="113"/>
      <c r="AA210" s="113"/>
      <c r="AB210" s="113"/>
    </row>
    <row r="211" spans="1:28" ht="15.6" x14ac:dyDescent="0.3">
      <c r="A211" s="113"/>
      <c r="B211" s="114"/>
      <c r="C211" s="113"/>
      <c r="D211" s="113"/>
      <c r="E211" s="113"/>
      <c r="F211" s="113"/>
      <c r="G211" s="113"/>
      <c r="H211" s="113"/>
      <c r="I211" s="113"/>
      <c r="J211" s="113"/>
      <c r="K211" s="113"/>
      <c r="L211" s="113"/>
      <c r="M211" s="113"/>
      <c r="N211" s="113"/>
      <c r="O211" s="113"/>
      <c r="P211" s="113"/>
      <c r="Q211" s="113"/>
      <c r="R211" s="113"/>
      <c r="S211" s="113"/>
      <c r="T211" s="113"/>
      <c r="U211" s="113"/>
      <c r="V211" s="113"/>
      <c r="W211" s="113"/>
      <c r="X211" s="113"/>
      <c r="Y211" s="113"/>
      <c r="Z211" s="113"/>
      <c r="AA211" s="113"/>
      <c r="AB211" s="113"/>
    </row>
    <row r="212" spans="1:28" ht="15.6" x14ac:dyDescent="0.3">
      <c r="A212" s="113"/>
      <c r="B212" s="114"/>
      <c r="C212" s="113"/>
      <c r="D212" s="113"/>
      <c r="E212" s="113"/>
      <c r="F212" s="113"/>
      <c r="G212" s="113"/>
      <c r="H212" s="113"/>
      <c r="I212" s="113"/>
      <c r="J212" s="113"/>
      <c r="K212" s="113"/>
      <c r="L212" s="113"/>
      <c r="M212" s="113"/>
      <c r="N212" s="113"/>
      <c r="O212" s="113"/>
      <c r="P212" s="113"/>
      <c r="Q212" s="113"/>
      <c r="R212" s="113"/>
      <c r="S212" s="113"/>
      <c r="T212" s="113"/>
      <c r="U212" s="113"/>
      <c r="V212" s="113"/>
      <c r="W212" s="113"/>
      <c r="X212" s="113"/>
      <c r="Y212" s="113"/>
      <c r="Z212" s="113"/>
      <c r="AA212" s="113"/>
      <c r="AB212" s="113"/>
    </row>
    <row r="213" spans="1:28" ht="15.6" x14ac:dyDescent="0.3">
      <c r="A213" s="113"/>
      <c r="B213" s="114"/>
      <c r="C213" s="113"/>
      <c r="D213" s="113"/>
      <c r="E213" s="113"/>
      <c r="F213" s="113"/>
      <c r="G213" s="113"/>
      <c r="H213" s="113"/>
      <c r="I213" s="113"/>
      <c r="J213" s="113"/>
      <c r="K213" s="113"/>
      <c r="L213" s="113"/>
      <c r="M213" s="113"/>
      <c r="N213" s="113"/>
      <c r="O213" s="113"/>
      <c r="P213" s="113"/>
      <c r="Q213" s="113"/>
      <c r="R213" s="113"/>
      <c r="S213" s="113"/>
      <c r="T213" s="113"/>
      <c r="U213" s="113"/>
      <c r="V213" s="113"/>
      <c r="W213" s="113"/>
      <c r="X213" s="113"/>
      <c r="Y213" s="113"/>
      <c r="Z213" s="113"/>
      <c r="AA213" s="113"/>
      <c r="AB213" s="113"/>
    </row>
    <row r="214" spans="1:28" ht="15.6" x14ac:dyDescent="0.3">
      <c r="A214" s="113"/>
      <c r="B214" s="114"/>
      <c r="C214" s="113"/>
      <c r="D214" s="113"/>
      <c r="E214" s="113"/>
      <c r="F214" s="113"/>
      <c r="G214" s="113"/>
      <c r="H214" s="113"/>
      <c r="I214" s="113"/>
      <c r="J214" s="113"/>
      <c r="K214" s="113"/>
      <c r="L214" s="113"/>
      <c r="M214" s="113"/>
      <c r="N214" s="113"/>
      <c r="O214" s="113"/>
      <c r="P214" s="113"/>
      <c r="Q214" s="113"/>
      <c r="R214" s="113"/>
      <c r="S214" s="113"/>
      <c r="T214" s="113"/>
      <c r="U214" s="113"/>
      <c r="V214" s="113"/>
      <c r="W214" s="113"/>
      <c r="X214" s="113"/>
      <c r="Y214" s="113"/>
      <c r="Z214" s="113"/>
      <c r="AA214" s="113"/>
      <c r="AB214" s="113"/>
    </row>
    <row r="215" spans="1:28" ht="15.6" x14ac:dyDescent="0.3">
      <c r="A215" s="113"/>
      <c r="B215" s="114"/>
      <c r="C215" s="113"/>
      <c r="D215" s="113"/>
      <c r="E215" s="113"/>
      <c r="F215" s="113"/>
      <c r="G215" s="113"/>
      <c r="H215" s="113"/>
      <c r="I215" s="113"/>
      <c r="J215" s="113"/>
      <c r="K215" s="113"/>
      <c r="L215" s="113"/>
      <c r="M215" s="113"/>
      <c r="N215" s="113"/>
      <c r="O215" s="113"/>
      <c r="P215" s="113"/>
      <c r="Q215" s="113"/>
      <c r="R215" s="113"/>
      <c r="S215" s="113"/>
      <c r="T215" s="113"/>
      <c r="U215" s="113"/>
      <c r="V215" s="113"/>
      <c r="W215" s="113"/>
      <c r="X215" s="113"/>
      <c r="Y215" s="113"/>
      <c r="Z215" s="113"/>
      <c r="AA215" s="113"/>
      <c r="AB215" s="113"/>
    </row>
    <row r="216" spans="1:28" ht="15.6" x14ac:dyDescent="0.3">
      <c r="A216" s="113"/>
      <c r="B216" s="114"/>
      <c r="C216" s="113"/>
      <c r="D216" s="113"/>
      <c r="E216" s="113"/>
      <c r="F216" s="113"/>
      <c r="G216" s="113"/>
      <c r="H216" s="113"/>
      <c r="I216" s="113"/>
      <c r="J216" s="113"/>
      <c r="K216" s="113"/>
      <c r="L216" s="113"/>
      <c r="M216" s="113"/>
      <c r="N216" s="113"/>
      <c r="O216" s="113"/>
      <c r="P216" s="113"/>
      <c r="Q216" s="113"/>
      <c r="R216" s="113"/>
      <c r="S216" s="113"/>
      <c r="T216" s="113"/>
      <c r="U216" s="113"/>
      <c r="V216" s="113"/>
      <c r="W216" s="113"/>
      <c r="X216" s="113"/>
      <c r="Y216" s="113"/>
      <c r="Z216" s="113"/>
      <c r="AA216" s="113"/>
      <c r="AB216" s="113"/>
    </row>
    <row r="217" spans="1:28" ht="15.6" x14ac:dyDescent="0.3">
      <c r="A217" s="113"/>
      <c r="B217" s="114"/>
      <c r="C217" s="113"/>
      <c r="D217" s="113"/>
      <c r="E217" s="113"/>
      <c r="F217" s="113"/>
      <c r="G217" s="113"/>
      <c r="H217" s="113"/>
      <c r="I217" s="113"/>
      <c r="J217" s="113"/>
      <c r="K217" s="113"/>
      <c r="L217" s="113"/>
      <c r="M217" s="113"/>
      <c r="N217" s="113"/>
      <c r="O217" s="113"/>
      <c r="P217" s="113"/>
      <c r="Q217" s="113"/>
      <c r="R217" s="113"/>
      <c r="S217" s="113"/>
      <c r="T217" s="113"/>
      <c r="U217" s="113"/>
      <c r="V217" s="113"/>
      <c r="W217" s="113"/>
      <c r="X217" s="113"/>
      <c r="Y217" s="113"/>
      <c r="Z217" s="113"/>
      <c r="AA217" s="113"/>
      <c r="AB217" s="113"/>
    </row>
    <row r="218" spans="1:28" ht="15.6" x14ac:dyDescent="0.3">
      <c r="A218" s="113"/>
      <c r="B218" s="114"/>
      <c r="C218" s="113"/>
      <c r="D218" s="113"/>
      <c r="E218" s="113"/>
      <c r="F218" s="113"/>
      <c r="G218" s="113"/>
      <c r="H218" s="113"/>
      <c r="I218" s="113"/>
      <c r="J218" s="113"/>
      <c r="K218" s="113"/>
      <c r="L218" s="113"/>
      <c r="M218" s="113"/>
      <c r="N218" s="113"/>
      <c r="O218" s="113"/>
      <c r="P218" s="113"/>
      <c r="Q218" s="113"/>
      <c r="R218" s="113"/>
      <c r="S218" s="113"/>
      <c r="T218" s="113"/>
      <c r="U218" s="113"/>
      <c r="V218" s="113"/>
      <c r="W218" s="113"/>
      <c r="X218" s="113"/>
      <c r="Y218" s="113"/>
      <c r="Z218" s="113"/>
      <c r="AA218" s="113"/>
      <c r="AB218" s="113"/>
    </row>
    <row r="219" spans="1:28" ht="15.6" x14ac:dyDescent="0.3">
      <c r="A219" s="113"/>
      <c r="B219" s="114"/>
      <c r="C219" s="113"/>
      <c r="D219" s="113"/>
      <c r="E219" s="113"/>
      <c r="F219" s="113"/>
      <c r="G219" s="113"/>
      <c r="H219" s="113"/>
      <c r="I219" s="113"/>
      <c r="J219" s="113"/>
      <c r="K219" s="113"/>
      <c r="L219" s="113"/>
      <c r="M219" s="113"/>
      <c r="N219" s="113"/>
      <c r="O219" s="113"/>
      <c r="P219" s="113"/>
      <c r="Q219" s="113"/>
      <c r="R219" s="113"/>
      <c r="S219" s="113"/>
      <c r="T219" s="113"/>
      <c r="U219" s="113"/>
      <c r="V219" s="113"/>
      <c r="W219" s="113"/>
      <c r="X219" s="113"/>
      <c r="Y219" s="113"/>
      <c r="Z219" s="113"/>
      <c r="AA219" s="113"/>
      <c r="AB219" s="113"/>
    </row>
    <row r="220" spans="1:28" ht="15.6" x14ac:dyDescent="0.3">
      <c r="A220" s="113"/>
      <c r="B220" s="114"/>
      <c r="C220" s="113"/>
      <c r="D220" s="113"/>
      <c r="E220" s="113"/>
      <c r="F220" s="113"/>
      <c r="G220" s="113"/>
      <c r="H220" s="113"/>
      <c r="I220" s="113"/>
      <c r="J220" s="113"/>
      <c r="K220" s="113"/>
      <c r="L220" s="113"/>
      <c r="M220" s="113"/>
      <c r="N220" s="113"/>
      <c r="O220" s="113"/>
      <c r="P220" s="113"/>
      <c r="Q220" s="113"/>
      <c r="R220" s="113"/>
      <c r="S220" s="113"/>
      <c r="T220" s="113"/>
      <c r="U220" s="113"/>
      <c r="V220" s="113"/>
      <c r="W220" s="113"/>
      <c r="X220" s="113"/>
      <c r="Y220" s="113"/>
      <c r="Z220" s="113"/>
      <c r="AA220" s="113"/>
      <c r="AB220" s="113"/>
    </row>
    <row r="221" spans="1:28" ht="15.6" x14ac:dyDescent="0.3">
      <c r="A221" s="113"/>
      <c r="B221" s="114"/>
      <c r="C221" s="113"/>
      <c r="D221" s="113"/>
      <c r="E221" s="113"/>
      <c r="F221" s="113"/>
      <c r="G221" s="113"/>
      <c r="H221" s="113"/>
      <c r="I221" s="113"/>
      <c r="J221" s="113"/>
      <c r="K221" s="113"/>
      <c r="L221" s="113"/>
      <c r="M221" s="113"/>
      <c r="N221" s="113"/>
      <c r="O221" s="113"/>
      <c r="P221" s="113"/>
      <c r="Q221" s="113"/>
      <c r="R221" s="113"/>
      <c r="S221" s="113"/>
      <c r="T221" s="113"/>
      <c r="U221" s="113"/>
      <c r="V221" s="113"/>
      <c r="W221" s="113"/>
      <c r="X221" s="113"/>
      <c r="Y221" s="113"/>
      <c r="Z221" s="113"/>
      <c r="AA221" s="113"/>
      <c r="AB221" s="113"/>
    </row>
    <row r="222" spans="1:28" ht="15.6" x14ac:dyDescent="0.3">
      <c r="A222" s="113"/>
      <c r="B222" s="114"/>
      <c r="C222" s="113"/>
      <c r="D222" s="113"/>
      <c r="E222" s="113"/>
      <c r="F222" s="113"/>
      <c r="G222" s="113"/>
      <c r="H222" s="113"/>
      <c r="I222" s="113"/>
      <c r="J222" s="113"/>
      <c r="K222" s="113"/>
      <c r="L222" s="113"/>
      <c r="M222" s="113"/>
      <c r="N222" s="113"/>
      <c r="O222" s="113"/>
      <c r="P222" s="113"/>
      <c r="Q222" s="113"/>
      <c r="R222" s="113"/>
      <c r="S222" s="113"/>
      <c r="T222" s="113"/>
      <c r="U222" s="113"/>
      <c r="V222" s="113"/>
      <c r="W222" s="113"/>
      <c r="X222" s="113"/>
      <c r="Y222" s="113"/>
      <c r="Z222" s="113"/>
      <c r="AA222" s="113"/>
      <c r="AB222" s="113"/>
    </row>
    <row r="223" spans="1:28" ht="15.6" x14ac:dyDescent="0.3">
      <c r="A223" s="113"/>
      <c r="B223" s="114"/>
      <c r="C223" s="113"/>
      <c r="D223" s="113"/>
      <c r="E223" s="113"/>
      <c r="F223" s="113"/>
      <c r="G223" s="113"/>
      <c r="H223" s="113"/>
      <c r="I223" s="113"/>
      <c r="J223" s="113"/>
      <c r="K223" s="113"/>
      <c r="L223" s="113"/>
      <c r="M223" s="113"/>
      <c r="N223" s="113"/>
      <c r="O223" s="113"/>
      <c r="P223" s="113"/>
      <c r="Q223" s="113"/>
      <c r="R223" s="113"/>
      <c r="S223" s="113"/>
      <c r="T223" s="113"/>
      <c r="U223" s="113"/>
      <c r="V223" s="113"/>
      <c r="W223" s="113"/>
      <c r="X223" s="113"/>
      <c r="Y223" s="113"/>
      <c r="Z223" s="113"/>
      <c r="AA223" s="113"/>
      <c r="AB223" s="113"/>
    </row>
    <row r="224" spans="1:28" ht="15.6" x14ac:dyDescent="0.3">
      <c r="A224" s="113"/>
      <c r="B224" s="114"/>
      <c r="C224" s="113"/>
      <c r="D224" s="113"/>
      <c r="E224" s="113"/>
      <c r="F224" s="113"/>
      <c r="G224" s="113"/>
      <c r="H224" s="113"/>
      <c r="I224" s="113"/>
      <c r="J224" s="113"/>
      <c r="K224" s="113"/>
      <c r="L224" s="113"/>
      <c r="M224" s="113"/>
      <c r="N224" s="113"/>
      <c r="O224" s="113"/>
      <c r="P224" s="113"/>
      <c r="Q224" s="113"/>
      <c r="R224" s="113"/>
      <c r="S224" s="113"/>
      <c r="T224" s="113"/>
      <c r="U224" s="113"/>
      <c r="V224" s="113"/>
      <c r="W224" s="113"/>
      <c r="X224" s="113"/>
      <c r="Y224" s="113"/>
      <c r="Z224" s="113"/>
      <c r="AA224" s="113"/>
      <c r="AB224" s="113"/>
    </row>
    <row r="225" spans="1:28" ht="15.6" x14ac:dyDescent="0.3">
      <c r="A225" s="113"/>
      <c r="B225" s="114"/>
      <c r="C225" s="113"/>
      <c r="D225" s="113"/>
      <c r="E225" s="113"/>
      <c r="F225" s="113"/>
      <c r="G225" s="113"/>
      <c r="H225" s="113"/>
      <c r="I225" s="113"/>
      <c r="J225" s="113"/>
      <c r="K225" s="113"/>
      <c r="L225" s="113"/>
      <c r="M225" s="113"/>
      <c r="N225" s="113"/>
      <c r="O225" s="113"/>
      <c r="P225" s="113"/>
      <c r="Q225" s="113"/>
      <c r="R225" s="113"/>
      <c r="S225" s="113"/>
      <c r="T225" s="113"/>
      <c r="U225" s="113"/>
      <c r="V225" s="113"/>
      <c r="W225" s="113"/>
      <c r="X225" s="113"/>
      <c r="Y225" s="113"/>
      <c r="Z225" s="113"/>
      <c r="AA225" s="113"/>
      <c r="AB225" s="113"/>
    </row>
    <row r="226" spans="1:28" ht="15.6" x14ac:dyDescent="0.3">
      <c r="A226" s="113"/>
      <c r="B226" s="114"/>
      <c r="C226" s="113"/>
      <c r="D226" s="113"/>
      <c r="E226" s="113"/>
      <c r="F226" s="113"/>
      <c r="G226" s="113"/>
      <c r="H226" s="113"/>
      <c r="I226" s="113"/>
      <c r="J226" s="113"/>
      <c r="K226" s="113"/>
      <c r="L226" s="113"/>
      <c r="M226" s="113"/>
      <c r="N226" s="113"/>
      <c r="O226" s="113"/>
      <c r="P226" s="113"/>
      <c r="Q226" s="113"/>
      <c r="R226" s="113"/>
      <c r="S226" s="113"/>
      <c r="T226" s="113"/>
      <c r="U226" s="113"/>
      <c r="V226" s="113"/>
      <c r="W226" s="113"/>
      <c r="X226" s="113"/>
      <c r="Y226" s="113"/>
      <c r="Z226" s="113"/>
      <c r="AA226" s="113"/>
      <c r="AB226" s="113"/>
    </row>
    <row r="227" spans="1:28" ht="15.6" x14ac:dyDescent="0.3">
      <c r="A227" s="113"/>
      <c r="B227" s="114"/>
      <c r="C227" s="113"/>
      <c r="D227" s="113"/>
      <c r="E227" s="113"/>
      <c r="F227" s="113"/>
      <c r="G227" s="113"/>
      <c r="H227" s="113"/>
      <c r="I227" s="113"/>
      <c r="J227" s="113"/>
      <c r="K227" s="113"/>
      <c r="L227" s="113"/>
      <c r="M227" s="113"/>
      <c r="N227" s="113"/>
      <c r="O227" s="113"/>
      <c r="P227" s="113"/>
      <c r="Q227" s="113"/>
      <c r="R227" s="113"/>
      <c r="S227" s="113"/>
      <c r="T227" s="113"/>
      <c r="U227" s="113"/>
      <c r="V227" s="113"/>
      <c r="W227" s="113"/>
      <c r="X227" s="113"/>
      <c r="Y227" s="113"/>
      <c r="Z227" s="113"/>
      <c r="AA227" s="113"/>
      <c r="AB227" s="113"/>
    </row>
    <row r="228" spans="1:28" ht="15.6" x14ac:dyDescent="0.3">
      <c r="A228" s="113"/>
      <c r="B228" s="114"/>
      <c r="C228" s="113"/>
      <c r="D228" s="113"/>
      <c r="E228" s="113"/>
      <c r="F228" s="113"/>
      <c r="G228" s="113"/>
      <c r="H228" s="113"/>
      <c r="I228" s="113"/>
      <c r="J228" s="113"/>
      <c r="K228" s="113"/>
      <c r="L228" s="113"/>
      <c r="M228" s="113"/>
      <c r="N228" s="113"/>
      <c r="O228" s="113"/>
      <c r="P228" s="113"/>
      <c r="Q228" s="113"/>
      <c r="R228" s="113"/>
      <c r="S228" s="113"/>
      <c r="T228" s="113"/>
      <c r="U228" s="113"/>
      <c r="V228" s="113"/>
      <c r="W228" s="113"/>
      <c r="X228" s="113"/>
      <c r="Y228" s="113"/>
      <c r="Z228" s="113"/>
      <c r="AA228" s="113"/>
      <c r="AB228" s="113"/>
    </row>
    <row r="229" spans="1:28" ht="15.6" x14ac:dyDescent="0.3">
      <c r="A229" s="113"/>
      <c r="B229" s="114"/>
      <c r="C229" s="113"/>
      <c r="D229" s="113"/>
      <c r="E229" s="113"/>
      <c r="F229" s="113"/>
      <c r="G229" s="113"/>
      <c r="H229" s="113"/>
      <c r="I229" s="113"/>
      <c r="J229" s="113"/>
      <c r="K229" s="113"/>
      <c r="L229" s="113"/>
      <c r="M229" s="113"/>
      <c r="N229" s="113"/>
      <c r="O229" s="113"/>
      <c r="P229" s="113"/>
      <c r="Q229" s="113"/>
      <c r="R229" s="113"/>
      <c r="S229" s="113"/>
      <c r="T229" s="113"/>
      <c r="U229" s="113"/>
      <c r="V229" s="113"/>
      <c r="W229" s="113"/>
      <c r="X229" s="113"/>
      <c r="Y229" s="113"/>
      <c r="Z229" s="113"/>
      <c r="AA229" s="113"/>
      <c r="AB229" s="113"/>
    </row>
    <row r="230" spans="1:28" ht="15.6" x14ac:dyDescent="0.3">
      <c r="A230" s="113"/>
      <c r="B230" s="114"/>
      <c r="C230" s="113"/>
      <c r="D230" s="113"/>
      <c r="E230" s="113"/>
      <c r="F230" s="113"/>
      <c r="G230" s="113"/>
      <c r="H230" s="113"/>
      <c r="I230" s="113"/>
      <c r="J230" s="113"/>
      <c r="K230" s="113"/>
      <c r="L230" s="113"/>
      <c r="M230" s="113"/>
      <c r="N230" s="113"/>
      <c r="O230" s="113"/>
      <c r="P230" s="113"/>
      <c r="Q230" s="113"/>
      <c r="R230" s="113"/>
      <c r="S230" s="113"/>
      <c r="T230" s="113"/>
      <c r="U230" s="113"/>
      <c r="V230" s="113"/>
      <c r="W230" s="113"/>
      <c r="X230" s="113"/>
      <c r="Y230" s="113"/>
      <c r="Z230" s="113"/>
      <c r="AA230" s="113"/>
      <c r="AB230" s="113"/>
    </row>
    <row r="231" spans="1:28" ht="15.6" x14ac:dyDescent="0.3">
      <c r="A231" s="113"/>
      <c r="B231" s="114"/>
      <c r="C231" s="113"/>
      <c r="D231" s="113"/>
      <c r="E231" s="113"/>
      <c r="F231" s="113"/>
      <c r="G231" s="113"/>
      <c r="H231" s="113"/>
      <c r="I231" s="113"/>
      <c r="J231" s="113"/>
      <c r="K231" s="113"/>
      <c r="L231" s="113"/>
      <c r="M231" s="113"/>
      <c r="N231" s="113"/>
      <c r="O231" s="113"/>
      <c r="P231" s="113"/>
      <c r="Q231" s="113"/>
      <c r="R231" s="113"/>
      <c r="S231" s="113"/>
      <c r="T231" s="113"/>
      <c r="U231" s="113"/>
      <c r="V231" s="113"/>
      <c r="W231" s="113"/>
      <c r="X231" s="113"/>
      <c r="Y231" s="113"/>
      <c r="Z231" s="113"/>
      <c r="AA231" s="113"/>
      <c r="AB231" s="113"/>
    </row>
    <row r="232" spans="1:28" ht="15.6" x14ac:dyDescent="0.3">
      <c r="A232" s="113"/>
      <c r="B232" s="114"/>
      <c r="C232" s="113"/>
      <c r="D232" s="113"/>
      <c r="E232" s="113"/>
      <c r="F232" s="113"/>
      <c r="G232" s="113"/>
      <c r="H232" s="113"/>
      <c r="I232" s="113"/>
      <c r="J232" s="113"/>
      <c r="K232" s="113"/>
      <c r="L232" s="113"/>
      <c r="M232" s="113"/>
      <c r="N232" s="113"/>
      <c r="O232" s="113"/>
      <c r="P232" s="113"/>
      <c r="Q232" s="113"/>
      <c r="R232" s="113"/>
      <c r="S232" s="113"/>
      <c r="T232" s="113"/>
      <c r="U232" s="113"/>
      <c r="V232" s="113"/>
      <c r="W232" s="113"/>
      <c r="X232" s="113"/>
      <c r="Y232" s="113"/>
      <c r="Z232" s="113"/>
      <c r="AA232" s="113"/>
      <c r="AB232" s="113"/>
    </row>
    <row r="233" spans="1:28" ht="15.6" x14ac:dyDescent="0.3">
      <c r="A233" s="113"/>
      <c r="B233" s="114"/>
      <c r="C233" s="113"/>
      <c r="D233" s="113"/>
      <c r="E233" s="113"/>
      <c r="F233" s="113"/>
      <c r="G233" s="113"/>
      <c r="H233" s="113"/>
      <c r="I233" s="113"/>
      <c r="J233" s="113"/>
      <c r="K233" s="113"/>
      <c r="L233" s="113"/>
      <c r="M233" s="113"/>
      <c r="N233" s="113"/>
      <c r="O233" s="113"/>
      <c r="P233" s="113"/>
      <c r="Q233" s="113"/>
      <c r="R233" s="113"/>
      <c r="S233" s="113"/>
      <c r="T233" s="113"/>
      <c r="U233" s="113"/>
      <c r="V233" s="113"/>
      <c r="W233" s="113"/>
      <c r="X233" s="113"/>
      <c r="Y233" s="113"/>
      <c r="Z233" s="113"/>
      <c r="AA233" s="113"/>
    </row>
    <row r="234" spans="1:28" ht="15.6" x14ac:dyDescent="0.3">
      <c r="A234" s="113"/>
      <c r="B234" s="114"/>
      <c r="C234" s="113"/>
      <c r="D234" s="113"/>
      <c r="E234" s="113"/>
      <c r="F234" s="113"/>
      <c r="G234" s="113"/>
      <c r="H234" s="113"/>
      <c r="I234" s="113"/>
      <c r="J234" s="113"/>
      <c r="K234" s="113"/>
      <c r="L234" s="113"/>
      <c r="M234" s="113"/>
      <c r="N234" s="113"/>
      <c r="O234" s="113"/>
      <c r="P234" s="113"/>
      <c r="Q234" s="113"/>
      <c r="R234" s="113"/>
      <c r="S234" s="113"/>
      <c r="T234" s="113"/>
      <c r="U234" s="113"/>
      <c r="V234" s="113"/>
      <c r="W234" s="113"/>
      <c r="X234" s="113"/>
      <c r="Y234" s="113"/>
      <c r="Z234" s="113"/>
      <c r="AA234" s="113"/>
    </row>
    <row r="235" spans="1:28" ht="15.6" x14ac:dyDescent="0.3">
      <c r="A235" s="113"/>
      <c r="B235" s="114"/>
      <c r="C235" s="113"/>
      <c r="D235" s="113"/>
      <c r="E235" s="113"/>
      <c r="F235" s="113"/>
      <c r="G235" s="113"/>
      <c r="H235" s="113"/>
      <c r="I235" s="113"/>
      <c r="J235" s="113"/>
      <c r="K235" s="113"/>
      <c r="L235" s="113"/>
      <c r="M235" s="113"/>
      <c r="N235" s="113"/>
      <c r="O235" s="113"/>
      <c r="P235" s="113"/>
      <c r="Q235" s="113"/>
      <c r="R235" s="113"/>
      <c r="S235" s="113"/>
      <c r="T235" s="113"/>
      <c r="U235" s="113"/>
      <c r="V235" s="113"/>
      <c r="W235" s="113"/>
      <c r="X235" s="113"/>
      <c r="Y235" s="113"/>
      <c r="Z235" s="113"/>
      <c r="AA235" s="113"/>
    </row>
    <row r="236" spans="1:28" ht="15.6" x14ac:dyDescent="0.3">
      <c r="A236" s="113"/>
      <c r="B236" s="114"/>
      <c r="C236" s="113"/>
      <c r="D236" s="113"/>
      <c r="E236" s="113"/>
      <c r="F236" s="113"/>
      <c r="G236" s="113"/>
      <c r="H236" s="113"/>
      <c r="I236" s="113"/>
      <c r="J236" s="113"/>
      <c r="K236" s="113"/>
      <c r="L236" s="113"/>
      <c r="M236" s="113"/>
      <c r="N236" s="113"/>
      <c r="O236" s="113"/>
      <c r="P236" s="113"/>
      <c r="Q236" s="113"/>
      <c r="R236" s="113"/>
      <c r="S236" s="113"/>
      <c r="T236" s="113"/>
      <c r="U236" s="113"/>
      <c r="V236" s="113"/>
      <c r="W236" s="113"/>
      <c r="X236" s="113"/>
      <c r="Y236" s="113"/>
      <c r="Z236" s="113"/>
      <c r="AA236" s="113"/>
    </row>
    <row r="237" spans="1:28" ht="15.6" x14ac:dyDescent="0.3">
      <c r="A237" s="113"/>
      <c r="B237" s="114"/>
      <c r="C237" s="113"/>
      <c r="D237" s="113"/>
      <c r="E237" s="113"/>
      <c r="F237" s="113"/>
      <c r="G237" s="113"/>
      <c r="H237" s="113"/>
      <c r="I237" s="113"/>
      <c r="J237" s="113"/>
      <c r="K237" s="113"/>
      <c r="L237" s="113"/>
      <c r="M237" s="113"/>
      <c r="N237" s="113"/>
      <c r="O237" s="113"/>
      <c r="P237" s="113"/>
      <c r="Q237" s="113"/>
      <c r="R237" s="113"/>
      <c r="S237" s="113"/>
      <c r="T237" s="113"/>
      <c r="U237" s="113"/>
      <c r="V237" s="113"/>
      <c r="W237" s="113"/>
      <c r="X237" s="113"/>
      <c r="Y237" s="113"/>
      <c r="Z237" s="113"/>
      <c r="AA237" s="113"/>
    </row>
    <row r="238" spans="1:28" ht="15.6" x14ac:dyDescent="0.3">
      <c r="A238" s="113"/>
      <c r="B238" s="114"/>
      <c r="C238" s="113"/>
      <c r="D238" s="113"/>
      <c r="E238" s="113"/>
      <c r="F238" s="113"/>
      <c r="G238" s="113"/>
      <c r="H238" s="113"/>
      <c r="I238" s="113"/>
      <c r="J238" s="113"/>
      <c r="K238" s="113"/>
      <c r="L238" s="113"/>
      <c r="M238" s="113"/>
      <c r="N238" s="113"/>
      <c r="O238" s="113"/>
      <c r="P238" s="113"/>
      <c r="Q238" s="113"/>
      <c r="R238" s="113"/>
      <c r="S238" s="113"/>
      <c r="T238" s="113"/>
      <c r="U238" s="113"/>
      <c r="V238" s="113"/>
      <c r="W238" s="113"/>
      <c r="X238" s="113"/>
      <c r="Y238" s="113"/>
      <c r="Z238" s="113"/>
      <c r="AA238" s="113"/>
    </row>
    <row r="239" spans="1:28" ht="15.6" x14ac:dyDescent="0.3">
      <c r="A239" s="113"/>
      <c r="B239" s="114"/>
      <c r="C239" s="113"/>
      <c r="D239" s="113"/>
      <c r="E239" s="113"/>
      <c r="F239" s="113"/>
      <c r="G239" s="113"/>
      <c r="H239" s="113"/>
      <c r="I239" s="113"/>
      <c r="J239" s="113"/>
      <c r="K239" s="113"/>
      <c r="L239" s="113"/>
      <c r="M239" s="113"/>
      <c r="N239" s="113"/>
      <c r="O239" s="113"/>
      <c r="P239" s="113"/>
      <c r="Q239" s="113"/>
      <c r="R239" s="113"/>
      <c r="S239" s="113"/>
      <c r="T239" s="113"/>
      <c r="U239" s="113"/>
      <c r="V239" s="113"/>
      <c r="W239" s="113"/>
      <c r="X239" s="113"/>
      <c r="Y239" s="113"/>
      <c r="Z239" s="113"/>
      <c r="AA239" s="113"/>
    </row>
    <row r="240" spans="1:28" ht="15.6" x14ac:dyDescent="0.3">
      <c r="A240" s="113"/>
      <c r="B240" s="114"/>
      <c r="C240" s="113"/>
      <c r="D240" s="113"/>
      <c r="E240" s="113"/>
      <c r="F240" s="113"/>
      <c r="G240" s="113"/>
      <c r="H240" s="113"/>
      <c r="I240" s="113"/>
      <c r="J240" s="113"/>
      <c r="K240" s="113"/>
      <c r="L240" s="113"/>
      <c r="M240" s="113"/>
      <c r="N240" s="113"/>
      <c r="O240" s="113"/>
      <c r="P240" s="113"/>
      <c r="Q240" s="113"/>
      <c r="R240" s="113"/>
      <c r="S240" s="113"/>
      <c r="T240" s="113"/>
      <c r="U240" s="113"/>
      <c r="V240" s="113"/>
      <c r="W240" s="113"/>
      <c r="X240" s="113"/>
      <c r="Y240" s="113"/>
      <c r="Z240" s="113"/>
      <c r="AA240" s="113"/>
    </row>
    <row r="241" spans="1:27" ht="15.6" x14ac:dyDescent="0.3">
      <c r="A241" s="113"/>
      <c r="B241" s="114"/>
      <c r="C241" s="113"/>
      <c r="D241" s="113"/>
      <c r="E241" s="113"/>
      <c r="F241" s="113"/>
      <c r="G241" s="113"/>
      <c r="H241" s="113"/>
      <c r="I241" s="113"/>
      <c r="J241" s="113"/>
      <c r="K241" s="113"/>
      <c r="L241" s="113"/>
      <c r="M241" s="113"/>
      <c r="N241" s="113"/>
      <c r="O241" s="113"/>
      <c r="P241" s="113"/>
      <c r="Q241" s="113"/>
      <c r="R241" s="113"/>
      <c r="S241" s="113"/>
      <c r="T241" s="113"/>
      <c r="U241" s="113"/>
      <c r="V241" s="113"/>
      <c r="W241" s="113"/>
      <c r="X241" s="113"/>
      <c r="Y241" s="113"/>
      <c r="Z241" s="113"/>
      <c r="AA241" s="113"/>
    </row>
    <row r="242" spans="1:27" ht="15.6" x14ac:dyDescent="0.3">
      <c r="A242" s="113"/>
      <c r="B242" s="114"/>
      <c r="C242" s="113"/>
      <c r="D242" s="113"/>
      <c r="E242" s="113"/>
      <c r="F242" s="113"/>
      <c r="G242" s="113"/>
      <c r="H242" s="113"/>
      <c r="I242" s="113"/>
      <c r="J242" s="113"/>
      <c r="K242" s="113"/>
      <c r="L242" s="113"/>
      <c r="M242" s="113"/>
      <c r="N242" s="113"/>
      <c r="O242" s="113"/>
      <c r="P242" s="113"/>
      <c r="Q242" s="113"/>
      <c r="R242" s="113"/>
      <c r="S242" s="113"/>
      <c r="T242" s="113"/>
      <c r="U242" s="113"/>
      <c r="V242" s="113"/>
      <c r="W242" s="113"/>
      <c r="X242" s="113"/>
      <c r="Y242" s="113"/>
      <c r="Z242" s="113"/>
      <c r="AA242" s="113"/>
    </row>
    <row r="243" spans="1:27" ht="15.6" x14ac:dyDescent="0.3">
      <c r="A243" s="113"/>
      <c r="B243" s="114"/>
      <c r="C243" s="113"/>
      <c r="D243" s="113"/>
      <c r="E243" s="113"/>
      <c r="F243" s="113"/>
      <c r="G243" s="113"/>
      <c r="H243" s="113"/>
      <c r="I243" s="113"/>
      <c r="J243" s="113"/>
      <c r="K243" s="113"/>
      <c r="L243" s="113"/>
      <c r="M243" s="113"/>
      <c r="N243" s="113"/>
      <c r="O243" s="113"/>
      <c r="P243" s="113"/>
      <c r="Q243" s="113"/>
      <c r="R243" s="113"/>
      <c r="S243" s="113"/>
      <c r="T243" s="113"/>
      <c r="U243" s="113"/>
      <c r="V243" s="113"/>
      <c r="W243" s="113"/>
      <c r="X243" s="113"/>
      <c r="Y243" s="113"/>
      <c r="Z243" s="113"/>
      <c r="AA243" s="113"/>
    </row>
    <row r="244" spans="1:27" ht="15.6" x14ac:dyDescent="0.3">
      <c r="A244" s="113"/>
      <c r="B244" s="114"/>
      <c r="C244" s="113"/>
      <c r="D244" s="113"/>
      <c r="E244" s="113"/>
      <c r="F244" s="113"/>
      <c r="G244" s="113"/>
      <c r="H244" s="113"/>
      <c r="I244" s="113"/>
      <c r="J244" s="113"/>
      <c r="K244" s="113"/>
      <c r="L244" s="113"/>
      <c r="M244" s="113"/>
      <c r="N244" s="113"/>
      <c r="O244" s="113"/>
      <c r="P244" s="113"/>
      <c r="Q244" s="113"/>
      <c r="R244" s="113"/>
      <c r="S244" s="113"/>
      <c r="T244" s="113"/>
      <c r="U244" s="113"/>
      <c r="V244" s="113"/>
      <c r="W244" s="113"/>
      <c r="X244" s="113"/>
      <c r="Y244" s="113"/>
      <c r="Z244" s="113"/>
      <c r="AA244" s="113"/>
    </row>
    <row r="245" spans="1:27" ht="15.6" x14ac:dyDescent="0.3">
      <c r="A245" s="113"/>
      <c r="B245" s="114"/>
      <c r="C245" s="113"/>
      <c r="D245" s="113"/>
      <c r="E245" s="113"/>
      <c r="F245" s="113"/>
      <c r="G245" s="113"/>
      <c r="H245" s="113"/>
      <c r="I245" s="113"/>
      <c r="J245" s="113"/>
      <c r="K245" s="113"/>
      <c r="L245" s="113"/>
      <c r="M245" s="113"/>
      <c r="N245" s="113"/>
      <c r="O245" s="113"/>
      <c r="P245" s="113"/>
      <c r="Q245" s="113"/>
      <c r="R245" s="113"/>
      <c r="S245" s="113"/>
      <c r="T245" s="113"/>
      <c r="U245" s="113"/>
      <c r="V245" s="113"/>
      <c r="W245" s="113"/>
      <c r="X245" s="113"/>
      <c r="Y245" s="113"/>
      <c r="Z245" s="113"/>
      <c r="AA245" s="113"/>
    </row>
    <row r="246" spans="1:27" ht="15.6" x14ac:dyDescent="0.3">
      <c r="A246" s="113"/>
      <c r="B246" s="114"/>
      <c r="C246" s="113"/>
      <c r="D246" s="113"/>
      <c r="E246" s="113"/>
      <c r="F246" s="113"/>
      <c r="G246" s="113"/>
      <c r="H246" s="113"/>
      <c r="I246" s="113"/>
      <c r="J246" s="113"/>
      <c r="K246" s="113"/>
      <c r="L246" s="113"/>
      <c r="M246" s="113"/>
      <c r="N246" s="113"/>
      <c r="O246" s="113"/>
      <c r="P246" s="113"/>
      <c r="Q246" s="113"/>
      <c r="R246" s="113"/>
      <c r="S246" s="113"/>
      <c r="T246" s="113"/>
      <c r="U246" s="113"/>
      <c r="V246" s="113"/>
      <c r="W246" s="113"/>
      <c r="X246" s="113"/>
      <c r="Y246" s="113"/>
      <c r="Z246" s="113"/>
      <c r="AA246" s="113"/>
    </row>
    <row r="247" spans="1:27" ht="15.6" x14ac:dyDescent="0.3">
      <c r="A247" s="113"/>
      <c r="B247" s="114"/>
      <c r="C247" s="113"/>
      <c r="D247" s="113"/>
      <c r="E247" s="113"/>
      <c r="F247" s="113"/>
      <c r="G247" s="113"/>
      <c r="H247" s="113"/>
      <c r="I247" s="113"/>
      <c r="J247" s="113"/>
      <c r="K247" s="113"/>
      <c r="L247" s="113"/>
      <c r="M247" s="113"/>
      <c r="N247" s="113"/>
      <c r="O247" s="113"/>
      <c r="P247" s="113"/>
      <c r="Q247" s="113"/>
      <c r="R247" s="113"/>
      <c r="S247" s="113"/>
      <c r="T247" s="113"/>
      <c r="U247" s="113"/>
      <c r="V247" s="113"/>
      <c r="W247" s="113"/>
      <c r="X247" s="113"/>
      <c r="Y247" s="113"/>
      <c r="Z247" s="113"/>
      <c r="AA247" s="113"/>
    </row>
    <row r="248" spans="1:27" ht="15.6" x14ac:dyDescent="0.3">
      <c r="A248" s="113"/>
      <c r="B248" s="114"/>
      <c r="C248" s="113"/>
      <c r="D248" s="113"/>
      <c r="E248" s="113"/>
      <c r="F248" s="113"/>
      <c r="G248" s="113"/>
      <c r="H248" s="113"/>
      <c r="I248" s="113"/>
      <c r="J248" s="113"/>
      <c r="K248" s="113"/>
      <c r="L248" s="113"/>
      <c r="M248" s="113"/>
      <c r="N248" s="113"/>
      <c r="O248" s="113"/>
      <c r="P248" s="113"/>
      <c r="Q248" s="113"/>
      <c r="R248" s="113"/>
      <c r="S248" s="113"/>
      <c r="T248" s="113"/>
      <c r="U248" s="113"/>
      <c r="V248" s="113"/>
      <c r="W248" s="113"/>
      <c r="X248" s="113"/>
      <c r="Y248" s="113"/>
      <c r="Z248" s="113"/>
      <c r="AA248" s="113"/>
    </row>
    <row r="249" spans="1:27" ht="15.6" x14ac:dyDescent="0.3">
      <c r="A249" s="113"/>
      <c r="B249" s="114"/>
      <c r="C249" s="113"/>
      <c r="D249" s="113"/>
      <c r="E249" s="113"/>
      <c r="F249" s="113"/>
      <c r="G249" s="113"/>
      <c r="H249" s="113"/>
      <c r="I249" s="113"/>
      <c r="J249" s="113"/>
      <c r="K249" s="113"/>
      <c r="L249" s="113"/>
      <c r="M249" s="113"/>
      <c r="N249" s="113"/>
      <c r="O249" s="113"/>
      <c r="P249" s="113"/>
      <c r="Q249" s="113"/>
      <c r="R249" s="113"/>
      <c r="S249" s="113"/>
      <c r="T249" s="113"/>
      <c r="U249" s="113"/>
      <c r="V249" s="113"/>
      <c r="W249" s="113"/>
      <c r="X249" s="113"/>
      <c r="Y249" s="113"/>
      <c r="Z249" s="113"/>
      <c r="AA249" s="113"/>
    </row>
    <row r="250" spans="1:27" ht="15.6" x14ac:dyDescent="0.3">
      <c r="A250" s="113"/>
      <c r="B250" s="114"/>
      <c r="C250" s="113"/>
      <c r="D250" s="113"/>
      <c r="E250" s="113"/>
      <c r="F250" s="113"/>
      <c r="G250" s="113"/>
      <c r="H250" s="113"/>
      <c r="I250" s="113"/>
      <c r="J250" s="113"/>
      <c r="K250" s="113"/>
      <c r="L250" s="113"/>
      <c r="M250" s="113"/>
      <c r="N250" s="113"/>
      <c r="O250" s="113"/>
      <c r="P250" s="113"/>
      <c r="Q250" s="113"/>
      <c r="R250" s="113"/>
      <c r="S250" s="113"/>
      <c r="T250" s="113"/>
      <c r="U250" s="113"/>
      <c r="V250" s="113"/>
      <c r="W250" s="113"/>
      <c r="X250" s="113"/>
      <c r="Y250" s="113"/>
      <c r="Z250" s="113"/>
      <c r="AA250" s="113"/>
    </row>
    <row r="251" spans="1:27" ht="15.6" x14ac:dyDescent="0.3">
      <c r="A251" s="113"/>
      <c r="B251" s="114"/>
      <c r="C251" s="113"/>
      <c r="D251" s="113"/>
      <c r="E251" s="113"/>
      <c r="F251" s="113"/>
      <c r="G251" s="113"/>
      <c r="H251" s="113"/>
      <c r="I251" s="113"/>
      <c r="J251" s="113"/>
      <c r="K251" s="113"/>
      <c r="L251" s="113"/>
      <c r="M251" s="113"/>
      <c r="N251" s="113"/>
      <c r="O251" s="113"/>
      <c r="P251" s="113"/>
      <c r="Q251" s="113"/>
      <c r="R251" s="113"/>
      <c r="S251" s="113"/>
      <c r="T251" s="113"/>
      <c r="U251" s="113"/>
      <c r="V251" s="113"/>
      <c r="W251" s="113"/>
      <c r="X251" s="113"/>
      <c r="Y251" s="113"/>
      <c r="Z251" s="113"/>
      <c r="AA251" s="113"/>
    </row>
    <row r="252" spans="1:27" ht="15.6" x14ac:dyDescent="0.3">
      <c r="A252" s="113"/>
      <c r="B252" s="114"/>
      <c r="C252" s="113"/>
      <c r="D252" s="113"/>
      <c r="E252" s="113"/>
      <c r="F252" s="113"/>
      <c r="G252" s="113"/>
      <c r="H252" s="113"/>
      <c r="I252" s="113"/>
      <c r="J252" s="113"/>
      <c r="K252" s="113"/>
      <c r="L252" s="113"/>
      <c r="M252" s="113"/>
      <c r="N252" s="113"/>
      <c r="O252" s="113"/>
      <c r="P252" s="113"/>
      <c r="Q252" s="113"/>
      <c r="R252" s="113"/>
      <c r="S252" s="113"/>
      <c r="T252" s="113"/>
      <c r="U252" s="113"/>
      <c r="V252" s="113"/>
      <c r="W252" s="113"/>
      <c r="X252" s="113"/>
      <c r="Y252" s="113"/>
      <c r="Z252" s="113"/>
      <c r="AA252" s="113"/>
    </row>
    <row r="253" spans="1:27" ht="15.6" x14ac:dyDescent="0.3">
      <c r="A253" s="113"/>
      <c r="B253" s="114"/>
      <c r="C253" s="113"/>
      <c r="D253" s="113"/>
      <c r="E253" s="113"/>
      <c r="F253" s="113"/>
      <c r="G253" s="113"/>
      <c r="H253" s="113"/>
      <c r="I253" s="113"/>
      <c r="J253" s="113"/>
      <c r="K253" s="113"/>
      <c r="L253" s="113"/>
      <c r="M253" s="113"/>
      <c r="N253" s="113"/>
      <c r="O253" s="113"/>
      <c r="P253" s="113"/>
      <c r="Q253" s="113"/>
      <c r="R253" s="113"/>
      <c r="S253" s="113"/>
      <c r="T253" s="113"/>
      <c r="U253" s="113"/>
      <c r="V253" s="113"/>
      <c r="W253" s="113"/>
      <c r="X253" s="113"/>
      <c r="Y253" s="113"/>
      <c r="Z253" s="113"/>
      <c r="AA253" s="113"/>
    </row>
    <row r="254" spans="1:27" ht="15.6" x14ac:dyDescent="0.3">
      <c r="A254" s="113"/>
      <c r="B254" s="114"/>
      <c r="C254" s="113"/>
      <c r="D254" s="113"/>
      <c r="E254" s="113"/>
      <c r="F254" s="113"/>
      <c r="G254" s="113"/>
      <c r="H254" s="113"/>
      <c r="I254" s="113"/>
      <c r="J254" s="113"/>
      <c r="K254" s="113"/>
      <c r="L254" s="113"/>
      <c r="M254" s="113"/>
      <c r="N254" s="113"/>
      <c r="O254" s="113"/>
      <c r="P254" s="113"/>
      <c r="Q254" s="113"/>
      <c r="R254" s="113"/>
      <c r="S254" s="113"/>
      <c r="T254" s="113"/>
      <c r="U254" s="113"/>
      <c r="V254" s="113"/>
      <c r="W254" s="113"/>
      <c r="X254" s="113"/>
      <c r="Y254" s="113"/>
      <c r="Z254" s="113"/>
      <c r="AA254" s="113"/>
    </row>
    <row r="255" spans="1:27" ht="15.6" x14ac:dyDescent="0.3">
      <c r="A255" s="113"/>
      <c r="B255" s="114"/>
      <c r="C255" s="113"/>
      <c r="D255" s="113"/>
      <c r="E255" s="113"/>
      <c r="F255" s="113"/>
      <c r="G255" s="113"/>
      <c r="H255" s="113"/>
      <c r="I255" s="113"/>
      <c r="J255" s="113"/>
      <c r="K255" s="113"/>
      <c r="L255" s="113"/>
      <c r="M255" s="113"/>
      <c r="N255" s="113"/>
      <c r="O255" s="113"/>
      <c r="P255" s="113"/>
      <c r="Q255" s="113"/>
      <c r="R255" s="113"/>
      <c r="S255" s="113"/>
      <c r="T255" s="113"/>
      <c r="U255" s="113"/>
      <c r="V255" s="113"/>
      <c r="W255" s="113"/>
      <c r="X255" s="113"/>
      <c r="Y255" s="113"/>
      <c r="Z255" s="113"/>
      <c r="AA255" s="113"/>
    </row>
    <row r="256" spans="1:27" ht="15.6" x14ac:dyDescent="0.3">
      <c r="A256" s="113"/>
      <c r="B256" s="114"/>
      <c r="C256" s="113"/>
      <c r="D256" s="113"/>
      <c r="E256" s="113"/>
      <c r="F256" s="113"/>
      <c r="G256" s="113"/>
      <c r="H256" s="113"/>
      <c r="I256" s="113"/>
      <c r="J256" s="113"/>
      <c r="K256" s="113"/>
      <c r="L256" s="113"/>
      <c r="M256" s="113"/>
      <c r="N256" s="113"/>
      <c r="O256" s="113"/>
      <c r="P256" s="113"/>
      <c r="Q256" s="113"/>
      <c r="R256" s="113"/>
      <c r="S256" s="113"/>
      <c r="T256" s="113"/>
      <c r="U256" s="113"/>
      <c r="V256" s="113"/>
      <c r="W256" s="113"/>
      <c r="X256" s="113"/>
      <c r="Y256" s="113"/>
      <c r="Z256" s="113"/>
      <c r="AA256" s="113"/>
    </row>
    <row r="257" spans="1:27" ht="15.6" x14ac:dyDescent="0.3">
      <c r="A257" s="113"/>
      <c r="B257" s="114"/>
      <c r="C257" s="113"/>
      <c r="D257" s="113"/>
      <c r="E257" s="113"/>
      <c r="F257" s="113"/>
      <c r="G257" s="113"/>
      <c r="H257" s="113"/>
      <c r="I257" s="113"/>
      <c r="J257" s="113"/>
      <c r="K257" s="113"/>
      <c r="L257" s="113"/>
      <c r="M257" s="113"/>
      <c r="N257" s="113"/>
      <c r="O257" s="113"/>
      <c r="P257" s="113"/>
      <c r="Q257" s="113"/>
      <c r="R257" s="113"/>
      <c r="S257" s="113"/>
      <c r="T257" s="113"/>
      <c r="U257" s="113"/>
      <c r="V257" s="113"/>
      <c r="W257" s="113"/>
      <c r="X257" s="113"/>
      <c r="Y257" s="113"/>
      <c r="Z257" s="113"/>
      <c r="AA257" s="113"/>
    </row>
    <row r="258" spans="1:27" ht="15.6" x14ac:dyDescent="0.3">
      <c r="A258" s="113"/>
      <c r="B258" s="114"/>
      <c r="C258" s="113"/>
      <c r="D258" s="113"/>
      <c r="E258" s="113"/>
      <c r="F258" s="113"/>
      <c r="G258" s="113"/>
      <c r="H258" s="113"/>
      <c r="I258" s="113"/>
      <c r="J258" s="113"/>
      <c r="K258" s="113"/>
      <c r="L258" s="113"/>
      <c r="M258" s="113"/>
      <c r="N258" s="113"/>
      <c r="O258" s="113"/>
      <c r="P258" s="113"/>
      <c r="Q258" s="113"/>
      <c r="R258" s="113"/>
      <c r="S258" s="113"/>
      <c r="T258" s="113"/>
      <c r="U258" s="113"/>
      <c r="V258" s="113"/>
      <c r="W258" s="113"/>
      <c r="X258" s="113"/>
      <c r="Y258" s="113"/>
      <c r="Z258" s="113"/>
      <c r="AA258" s="113"/>
    </row>
    <row r="259" spans="1:27" ht="15.6" x14ac:dyDescent="0.3">
      <c r="A259" s="113"/>
      <c r="B259" s="114"/>
      <c r="C259" s="113"/>
      <c r="D259" s="113"/>
      <c r="E259" s="113"/>
      <c r="F259" s="113"/>
      <c r="G259" s="113"/>
      <c r="H259" s="113"/>
      <c r="I259" s="113"/>
      <c r="J259" s="113"/>
      <c r="K259" s="113"/>
      <c r="L259" s="113"/>
      <c r="M259" s="113"/>
      <c r="N259" s="113"/>
      <c r="O259" s="113"/>
      <c r="P259" s="113"/>
      <c r="Q259" s="113"/>
      <c r="R259" s="113"/>
      <c r="S259" s="113"/>
      <c r="T259" s="113"/>
      <c r="U259" s="113"/>
      <c r="V259" s="113"/>
      <c r="W259" s="113"/>
      <c r="X259" s="113"/>
      <c r="Y259" s="113"/>
      <c r="Z259" s="113"/>
      <c r="AA259" s="113"/>
    </row>
    <row r="260" spans="1:27" ht="15.6" x14ac:dyDescent="0.3">
      <c r="A260" s="113"/>
      <c r="B260" s="114"/>
      <c r="C260" s="113"/>
      <c r="D260" s="113"/>
      <c r="E260" s="113"/>
      <c r="F260" s="113"/>
      <c r="G260" s="113"/>
      <c r="H260" s="113"/>
      <c r="I260" s="113"/>
      <c r="J260" s="113"/>
      <c r="K260" s="113"/>
      <c r="L260" s="113"/>
      <c r="M260" s="113"/>
      <c r="N260" s="113"/>
      <c r="O260" s="113"/>
      <c r="P260" s="113"/>
      <c r="Q260" s="113"/>
      <c r="R260" s="113"/>
      <c r="S260" s="113"/>
      <c r="T260" s="113"/>
      <c r="U260" s="113"/>
      <c r="V260" s="113"/>
      <c r="W260" s="113"/>
      <c r="X260" s="113"/>
      <c r="Y260" s="113"/>
      <c r="Z260" s="113"/>
      <c r="AA260" s="113"/>
    </row>
    <row r="261" spans="1:27" ht="15.6" x14ac:dyDescent="0.3">
      <c r="A261" s="113"/>
      <c r="B261" s="114"/>
      <c r="C261" s="113"/>
      <c r="D261" s="113"/>
      <c r="E261" s="113"/>
      <c r="F261" s="113"/>
      <c r="G261" s="113"/>
      <c r="H261" s="113"/>
      <c r="I261" s="113"/>
      <c r="J261" s="113"/>
      <c r="K261" s="113"/>
      <c r="L261" s="113"/>
      <c r="M261" s="113"/>
      <c r="N261" s="113"/>
      <c r="O261" s="113"/>
      <c r="P261" s="113"/>
      <c r="Q261" s="113"/>
      <c r="R261" s="113"/>
      <c r="S261" s="113"/>
      <c r="T261" s="113"/>
      <c r="U261" s="113"/>
      <c r="V261" s="113"/>
      <c r="W261" s="113"/>
      <c r="X261" s="113"/>
      <c r="Y261" s="113"/>
      <c r="Z261" s="113"/>
      <c r="AA261" s="113"/>
    </row>
    <row r="262" spans="1:27" ht="15.6" x14ac:dyDescent="0.3">
      <c r="A262" s="113"/>
      <c r="B262" s="114"/>
      <c r="C262" s="113"/>
      <c r="D262" s="113"/>
      <c r="E262" s="113"/>
      <c r="F262" s="113"/>
      <c r="G262" s="113"/>
      <c r="H262" s="113"/>
      <c r="I262" s="113"/>
      <c r="J262" s="113"/>
      <c r="K262" s="113"/>
      <c r="L262" s="113"/>
      <c r="M262" s="113"/>
      <c r="N262" s="113"/>
      <c r="O262" s="113"/>
      <c r="P262" s="113"/>
      <c r="Q262" s="113"/>
      <c r="R262" s="113"/>
      <c r="S262" s="113"/>
      <c r="T262" s="113"/>
      <c r="U262" s="113"/>
      <c r="V262" s="113"/>
      <c r="W262" s="113"/>
      <c r="X262" s="113"/>
      <c r="Y262" s="113"/>
      <c r="Z262" s="113"/>
      <c r="AA262" s="113"/>
    </row>
    <row r="263" spans="1:27" ht="15.6" x14ac:dyDescent="0.3">
      <c r="A263" s="113"/>
      <c r="B263" s="114"/>
      <c r="C263" s="113"/>
      <c r="D263" s="113"/>
      <c r="E263" s="113"/>
      <c r="F263" s="113"/>
      <c r="G263" s="113"/>
      <c r="H263" s="113"/>
      <c r="I263" s="113"/>
      <c r="J263" s="113"/>
      <c r="K263" s="113"/>
      <c r="L263" s="113"/>
      <c r="M263" s="113"/>
      <c r="N263" s="113"/>
      <c r="O263" s="113"/>
      <c r="P263" s="113"/>
      <c r="Q263" s="113"/>
      <c r="R263" s="113"/>
      <c r="S263" s="113"/>
      <c r="T263" s="113"/>
      <c r="U263" s="113"/>
      <c r="V263" s="113"/>
      <c r="W263" s="113"/>
      <c r="X263" s="113"/>
      <c r="Y263" s="113"/>
      <c r="Z263" s="113"/>
      <c r="AA263" s="113"/>
    </row>
    <row r="264" spans="1:27" ht="15.6" x14ac:dyDescent="0.3">
      <c r="A264" s="113"/>
      <c r="B264" s="114"/>
      <c r="C264" s="113"/>
      <c r="D264" s="113"/>
      <c r="E264" s="113"/>
      <c r="F264" s="113"/>
      <c r="G264" s="113"/>
      <c r="H264" s="113"/>
      <c r="I264" s="113"/>
      <c r="J264" s="113"/>
      <c r="K264" s="113"/>
      <c r="L264" s="113"/>
      <c r="M264" s="113"/>
      <c r="N264" s="113"/>
      <c r="O264" s="113"/>
      <c r="P264" s="113"/>
      <c r="Q264" s="113"/>
      <c r="R264" s="113"/>
      <c r="S264" s="113"/>
      <c r="T264" s="113"/>
      <c r="U264" s="113"/>
      <c r="V264" s="113"/>
      <c r="W264" s="113"/>
      <c r="X264" s="113"/>
      <c r="Y264" s="113"/>
      <c r="Z264" s="113"/>
      <c r="AA264" s="113"/>
    </row>
    <row r="265" spans="1:27" ht="15.6" x14ac:dyDescent="0.3">
      <c r="A265" s="113"/>
      <c r="B265" s="114"/>
      <c r="C265" s="113"/>
      <c r="D265" s="113"/>
      <c r="E265" s="113"/>
      <c r="F265" s="113"/>
      <c r="G265" s="113"/>
      <c r="H265" s="113"/>
      <c r="I265" s="113"/>
      <c r="J265" s="113"/>
      <c r="K265" s="113"/>
      <c r="L265" s="113"/>
      <c r="M265" s="113"/>
      <c r="N265" s="113"/>
      <c r="O265" s="113"/>
      <c r="P265" s="113"/>
      <c r="Q265" s="113"/>
      <c r="R265" s="113"/>
      <c r="S265" s="113"/>
      <c r="T265" s="113"/>
      <c r="U265" s="113"/>
      <c r="V265" s="113"/>
      <c r="W265" s="113"/>
      <c r="X265" s="113"/>
      <c r="Y265" s="113"/>
      <c r="Z265" s="113"/>
      <c r="AA265" s="113"/>
    </row>
    <row r="266" spans="1:27" ht="15.6" x14ac:dyDescent="0.3">
      <c r="A266" s="113"/>
      <c r="B266" s="114"/>
      <c r="C266" s="113"/>
      <c r="D266" s="113"/>
      <c r="E266" s="113"/>
      <c r="F266" s="113"/>
      <c r="G266" s="113"/>
      <c r="H266" s="113"/>
      <c r="I266" s="113"/>
      <c r="J266" s="113"/>
      <c r="K266" s="113"/>
      <c r="L266" s="113"/>
      <c r="M266" s="113"/>
      <c r="N266" s="113"/>
      <c r="O266" s="113"/>
      <c r="P266" s="113"/>
      <c r="Q266" s="113"/>
      <c r="R266" s="113"/>
      <c r="S266" s="113"/>
      <c r="T266" s="113"/>
      <c r="U266" s="113"/>
      <c r="V266" s="113"/>
      <c r="W266" s="113"/>
      <c r="X266" s="113"/>
      <c r="Y266" s="113"/>
      <c r="Z266" s="113"/>
      <c r="AA266" s="113"/>
    </row>
    <row r="267" spans="1:27" ht="15.6" x14ac:dyDescent="0.3">
      <c r="A267" s="113"/>
      <c r="B267" s="114"/>
      <c r="C267" s="113"/>
      <c r="D267" s="113"/>
      <c r="E267" s="113"/>
      <c r="F267" s="113"/>
      <c r="G267" s="113"/>
      <c r="H267" s="113"/>
      <c r="I267" s="113"/>
      <c r="J267" s="113"/>
      <c r="K267" s="113"/>
      <c r="L267" s="113"/>
      <c r="M267" s="113"/>
      <c r="N267" s="113"/>
      <c r="O267" s="113"/>
      <c r="P267" s="113"/>
      <c r="Q267" s="113"/>
      <c r="R267" s="113"/>
      <c r="S267" s="113"/>
      <c r="T267" s="113"/>
      <c r="U267" s="113"/>
      <c r="V267" s="113"/>
      <c r="W267" s="113"/>
      <c r="X267" s="113"/>
      <c r="Y267" s="113"/>
      <c r="Z267" s="113"/>
      <c r="AA267" s="113"/>
    </row>
    <row r="268" spans="1:27" ht="15.6" x14ac:dyDescent="0.3">
      <c r="A268" s="113"/>
      <c r="B268" s="114"/>
      <c r="C268" s="113"/>
      <c r="D268" s="113"/>
      <c r="E268" s="113"/>
      <c r="F268" s="113"/>
      <c r="G268" s="113"/>
      <c r="H268" s="113"/>
      <c r="I268" s="113"/>
      <c r="J268" s="113"/>
      <c r="K268" s="113"/>
      <c r="L268" s="113"/>
      <c r="M268" s="113"/>
      <c r="N268" s="113"/>
      <c r="O268" s="113"/>
      <c r="P268" s="113"/>
      <c r="Q268" s="113"/>
      <c r="R268" s="113"/>
      <c r="S268" s="113"/>
      <c r="T268" s="113"/>
      <c r="U268" s="113"/>
      <c r="V268" s="113"/>
      <c r="W268" s="113"/>
      <c r="X268" s="113"/>
      <c r="Y268" s="113"/>
      <c r="Z268" s="113"/>
      <c r="AA268" s="113"/>
    </row>
    <row r="269" spans="1:27" ht="15.6" x14ac:dyDescent="0.3">
      <c r="A269" s="113"/>
      <c r="B269" s="114"/>
      <c r="C269" s="113"/>
      <c r="D269" s="113"/>
      <c r="E269" s="113"/>
      <c r="F269" s="113"/>
      <c r="G269" s="113"/>
      <c r="H269" s="113"/>
      <c r="I269" s="113"/>
      <c r="J269" s="113"/>
      <c r="K269" s="113"/>
      <c r="L269" s="113"/>
      <c r="M269" s="113"/>
      <c r="N269" s="113"/>
      <c r="O269" s="113"/>
      <c r="P269" s="113"/>
      <c r="Q269" s="113"/>
      <c r="R269" s="113"/>
      <c r="S269" s="113"/>
      <c r="T269" s="113"/>
      <c r="U269" s="113"/>
      <c r="V269" s="113"/>
      <c r="W269" s="113"/>
      <c r="X269" s="113"/>
      <c r="Y269" s="113"/>
      <c r="Z269" s="113"/>
      <c r="AA269" s="113"/>
    </row>
    <row r="270" spans="1:27" ht="15.6" x14ac:dyDescent="0.3">
      <c r="A270" s="113"/>
      <c r="B270" s="114"/>
      <c r="C270" s="113"/>
      <c r="D270" s="113"/>
      <c r="E270" s="113"/>
      <c r="F270" s="113"/>
      <c r="G270" s="113"/>
      <c r="H270" s="113"/>
      <c r="I270" s="113"/>
      <c r="J270" s="113"/>
      <c r="K270" s="113"/>
      <c r="L270" s="113"/>
      <c r="M270" s="113"/>
      <c r="N270" s="113"/>
      <c r="O270" s="113"/>
      <c r="P270" s="113"/>
      <c r="Q270" s="113"/>
      <c r="R270" s="113"/>
      <c r="S270" s="113"/>
      <c r="T270" s="113"/>
      <c r="U270" s="113"/>
      <c r="V270" s="113"/>
      <c r="W270" s="113"/>
      <c r="X270" s="113"/>
      <c r="Y270" s="113"/>
      <c r="Z270" s="113"/>
      <c r="AA270" s="113"/>
    </row>
    <row r="271" spans="1:27" ht="15.6" x14ac:dyDescent="0.3">
      <c r="A271" s="113"/>
      <c r="B271" s="114"/>
      <c r="C271" s="113"/>
      <c r="D271" s="113"/>
      <c r="E271" s="113"/>
      <c r="F271" s="113"/>
      <c r="G271" s="113"/>
      <c r="H271" s="113"/>
      <c r="I271" s="113"/>
      <c r="J271" s="113"/>
      <c r="K271" s="113"/>
      <c r="L271" s="113"/>
      <c r="M271" s="113"/>
      <c r="N271" s="113"/>
      <c r="O271" s="113"/>
      <c r="P271" s="113"/>
      <c r="Q271" s="113"/>
      <c r="R271" s="113"/>
      <c r="S271" s="113"/>
      <c r="T271" s="113"/>
      <c r="U271" s="113"/>
      <c r="V271" s="113"/>
      <c r="W271" s="113"/>
      <c r="X271" s="113"/>
      <c r="Y271" s="113"/>
      <c r="Z271" s="113"/>
      <c r="AA271" s="113"/>
    </row>
    <row r="272" spans="1:27" ht="15.6" x14ac:dyDescent="0.3">
      <c r="A272" s="113"/>
      <c r="B272" s="114"/>
      <c r="C272" s="113"/>
      <c r="D272" s="113"/>
      <c r="E272" s="113"/>
      <c r="F272" s="113"/>
      <c r="G272" s="113"/>
      <c r="H272" s="113"/>
      <c r="I272" s="113"/>
      <c r="J272" s="113"/>
      <c r="K272" s="113"/>
      <c r="L272" s="113"/>
      <c r="M272" s="113"/>
      <c r="N272" s="113"/>
      <c r="O272" s="113"/>
      <c r="P272" s="113"/>
      <c r="Q272" s="113"/>
      <c r="R272" s="113"/>
      <c r="S272" s="113"/>
      <c r="T272" s="113"/>
      <c r="U272" s="113"/>
      <c r="V272" s="113"/>
      <c r="W272" s="113"/>
      <c r="X272" s="113"/>
      <c r="Y272" s="113"/>
      <c r="Z272" s="113"/>
      <c r="AA272" s="113"/>
    </row>
    <row r="273" spans="1:27" ht="15.6" x14ac:dyDescent="0.3">
      <c r="A273" s="113"/>
      <c r="B273" s="114"/>
      <c r="C273" s="113"/>
      <c r="D273" s="113"/>
      <c r="E273" s="113"/>
      <c r="F273" s="113"/>
      <c r="G273" s="113"/>
      <c r="H273" s="113"/>
      <c r="I273" s="113"/>
      <c r="J273" s="113"/>
      <c r="K273" s="113"/>
      <c r="L273" s="113"/>
      <c r="M273" s="113"/>
      <c r="N273" s="113"/>
      <c r="O273" s="113"/>
      <c r="P273" s="113"/>
      <c r="Q273" s="113"/>
      <c r="R273" s="113"/>
      <c r="S273" s="113"/>
      <c r="T273" s="113"/>
      <c r="U273" s="113"/>
      <c r="V273" s="113"/>
      <c r="W273" s="113"/>
      <c r="X273" s="113"/>
      <c r="Y273" s="113"/>
      <c r="Z273" s="113"/>
      <c r="AA273" s="113"/>
    </row>
    <row r="274" spans="1:27" ht="15.6" x14ac:dyDescent="0.3">
      <c r="A274" s="113"/>
      <c r="B274" s="114"/>
      <c r="C274" s="113"/>
      <c r="D274" s="113"/>
      <c r="E274" s="113"/>
      <c r="F274" s="113"/>
      <c r="G274" s="113"/>
      <c r="H274" s="113"/>
      <c r="I274" s="113"/>
      <c r="J274" s="113"/>
      <c r="K274" s="113"/>
      <c r="L274" s="113"/>
      <c r="M274" s="113"/>
      <c r="N274" s="113"/>
      <c r="O274" s="113"/>
      <c r="P274" s="113"/>
      <c r="Q274" s="113"/>
      <c r="R274" s="113"/>
      <c r="S274" s="113"/>
      <c r="T274" s="113"/>
      <c r="U274" s="113"/>
      <c r="V274" s="113"/>
      <c r="W274" s="113"/>
      <c r="X274" s="113"/>
      <c r="Y274" s="113"/>
      <c r="Z274" s="113"/>
      <c r="AA274" s="113"/>
    </row>
    <row r="275" spans="1:27" ht="15.6" x14ac:dyDescent="0.3">
      <c r="A275" s="113"/>
      <c r="B275" s="114"/>
      <c r="C275" s="113"/>
      <c r="D275" s="113"/>
      <c r="E275" s="113"/>
      <c r="F275" s="113"/>
      <c r="G275" s="113"/>
      <c r="H275" s="113"/>
      <c r="I275" s="113"/>
      <c r="J275" s="113"/>
      <c r="K275" s="113"/>
      <c r="L275" s="113"/>
      <c r="M275" s="113"/>
      <c r="N275" s="113"/>
      <c r="O275" s="113"/>
      <c r="P275" s="113"/>
      <c r="Q275" s="113"/>
      <c r="R275" s="113"/>
      <c r="S275" s="113"/>
      <c r="T275" s="113"/>
      <c r="U275" s="113"/>
      <c r="V275" s="113"/>
      <c r="W275" s="113"/>
      <c r="X275" s="113"/>
      <c r="Y275" s="113"/>
      <c r="Z275" s="113"/>
      <c r="AA275" s="113"/>
    </row>
    <row r="276" spans="1:27" ht="15.6" x14ac:dyDescent="0.3">
      <c r="A276" s="113"/>
      <c r="B276" s="114"/>
      <c r="C276" s="113"/>
      <c r="D276" s="113"/>
      <c r="E276" s="113"/>
      <c r="F276" s="113"/>
      <c r="G276" s="113"/>
      <c r="H276" s="113"/>
      <c r="I276" s="113"/>
      <c r="J276" s="113"/>
      <c r="K276" s="113"/>
      <c r="L276" s="113"/>
      <c r="M276" s="113"/>
      <c r="N276" s="113"/>
      <c r="O276" s="113"/>
      <c r="P276" s="113"/>
      <c r="Q276" s="113"/>
      <c r="R276" s="113"/>
      <c r="S276" s="113"/>
      <c r="T276" s="113"/>
      <c r="U276" s="113"/>
      <c r="V276" s="113"/>
      <c r="W276" s="113"/>
      <c r="X276" s="113"/>
      <c r="Y276" s="113"/>
      <c r="Z276" s="113"/>
      <c r="AA276" s="113"/>
    </row>
    <row r="277" spans="1:27" ht="15.6" x14ac:dyDescent="0.3">
      <c r="A277" s="113"/>
      <c r="B277" s="114"/>
      <c r="C277" s="113"/>
      <c r="D277" s="113"/>
      <c r="E277" s="113"/>
      <c r="F277" s="113"/>
      <c r="G277" s="113"/>
      <c r="H277" s="113"/>
      <c r="I277" s="113"/>
      <c r="J277" s="113"/>
      <c r="K277" s="113"/>
      <c r="L277" s="113"/>
      <c r="M277" s="113"/>
      <c r="N277" s="113"/>
      <c r="O277" s="113"/>
      <c r="P277" s="113"/>
      <c r="Q277" s="113"/>
      <c r="R277" s="113"/>
      <c r="S277" s="113"/>
      <c r="T277" s="113"/>
      <c r="U277" s="113"/>
      <c r="V277" s="113"/>
      <c r="W277" s="113"/>
      <c r="X277" s="113"/>
      <c r="Y277" s="113"/>
      <c r="Z277" s="113"/>
      <c r="AA277" s="113"/>
    </row>
    <row r="278" spans="1:27" ht="15.6" x14ac:dyDescent="0.3">
      <c r="A278" s="113"/>
      <c r="B278" s="114"/>
      <c r="C278" s="113"/>
      <c r="D278" s="113"/>
      <c r="E278" s="113"/>
      <c r="F278" s="113"/>
      <c r="G278" s="113"/>
      <c r="H278" s="113"/>
      <c r="I278" s="113"/>
      <c r="J278" s="113"/>
      <c r="K278" s="113"/>
      <c r="L278" s="113"/>
      <c r="M278" s="113"/>
      <c r="N278" s="113"/>
      <c r="O278" s="113"/>
      <c r="P278" s="113"/>
      <c r="Q278" s="113"/>
      <c r="R278" s="113"/>
      <c r="S278" s="113"/>
      <c r="T278" s="113"/>
      <c r="U278" s="113"/>
      <c r="V278" s="113"/>
      <c r="W278" s="113"/>
      <c r="X278" s="113"/>
      <c r="Y278" s="113"/>
      <c r="Z278" s="113"/>
      <c r="AA278" s="113"/>
    </row>
    <row r="279" spans="1:27" ht="15.6" x14ac:dyDescent="0.3">
      <c r="A279" s="113"/>
      <c r="B279" s="114"/>
      <c r="C279" s="113"/>
      <c r="D279" s="113"/>
      <c r="E279" s="113"/>
      <c r="F279" s="113"/>
      <c r="G279" s="113"/>
      <c r="H279" s="113"/>
      <c r="I279" s="113"/>
      <c r="J279" s="113"/>
      <c r="K279" s="113"/>
      <c r="L279" s="113"/>
      <c r="M279" s="113"/>
      <c r="N279" s="113"/>
      <c r="O279" s="113"/>
      <c r="P279" s="113"/>
      <c r="Q279" s="113"/>
      <c r="R279" s="113"/>
      <c r="S279" s="113"/>
      <c r="T279" s="113"/>
      <c r="U279" s="113"/>
      <c r="V279" s="113"/>
      <c r="W279" s="113"/>
      <c r="X279" s="113"/>
      <c r="Y279" s="113"/>
      <c r="Z279" s="113"/>
      <c r="AA279" s="113"/>
    </row>
    <row r="280" spans="1:27" ht="15.6" x14ac:dyDescent="0.3">
      <c r="A280" s="113"/>
      <c r="B280" s="114"/>
      <c r="C280" s="113"/>
      <c r="D280" s="113"/>
      <c r="E280" s="113"/>
      <c r="F280" s="113"/>
      <c r="G280" s="113"/>
      <c r="H280" s="113"/>
      <c r="I280" s="113"/>
      <c r="J280" s="113"/>
      <c r="K280" s="113"/>
      <c r="L280" s="113"/>
      <c r="M280" s="113"/>
      <c r="N280" s="113"/>
      <c r="O280" s="113"/>
      <c r="P280" s="113"/>
      <c r="Q280" s="113"/>
      <c r="R280" s="113"/>
      <c r="S280" s="113"/>
      <c r="T280" s="113"/>
      <c r="U280" s="113"/>
      <c r="V280" s="113"/>
      <c r="W280" s="113"/>
      <c r="X280" s="113"/>
      <c r="Y280" s="113"/>
      <c r="Z280" s="113"/>
      <c r="AA280" s="113"/>
    </row>
    <row r="281" spans="1:27" ht="15.6" x14ac:dyDescent="0.3">
      <c r="A281" s="113"/>
      <c r="B281" s="114"/>
      <c r="C281" s="113"/>
      <c r="D281" s="113"/>
      <c r="E281" s="113"/>
      <c r="F281" s="113"/>
      <c r="G281" s="113"/>
      <c r="H281" s="113"/>
      <c r="I281" s="113"/>
      <c r="J281" s="113"/>
      <c r="K281" s="113"/>
      <c r="L281" s="113"/>
      <c r="M281" s="113"/>
      <c r="N281" s="113"/>
      <c r="O281" s="113"/>
      <c r="P281" s="113"/>
      <c r="Q281" s="113"/>
      <c r="R281" s="113"/>
      <c r="S281" s="113"/>
      <c r="T281" s="113"/>
      <c r="U281" s="113"/>
      <c r="V281" s="113"/>
      <c r="W281" s="113"/>
      <c r="X281" s="113"/>
      <c r="Y281" s="113"/>
      <c r="Z281" s="113"/>
      <c r="AA281" s="113"/>
    </row>
    <row r="282" spans="1:27" ht="15.6" x14ac:dyDescent="0.3">
      <c r="A282" s="113"/>
      <c r="B282" s="114"/>
      <c r="C282" s="113"/>
      <c r="D282" s="113"/>
      <c r="E282" s="113"/>
      <c r="F282" s="113"/>
      <c r="G282" s="113"/>
      <c r="H282" s="113"/>
      <c r="I282" s="113"/>
      <c r="J282" s="113"/>
      <c r="K282" s="113"/>
      <c r="L282" s="113"/>
      <c r="M282" s="113"/>
      <c r="N282" s="113"/>
      <c r="O282" s="113"/>
      <c r="P282" s="113"/>
      <c r="Q282" s="113"/>
      <c r="R282" s="113"/>
      <c r="S282" s="113"/>
      <c r="T282" s="113"/>
      <c r="U282" s="113"/>
      <c r="V282" s="113"/>
      <c r="W282" s="113"/>
      <c r="X282" s="113"/>
      <c r="Y282" s="113"/>
      <c r="Z282" s="113"/>
      <c r="AA282" s="113"/>
    </row>
    <row r="283" spans="1:27" ht="15.6" x14ac:dyDescent="0.3">
      <c r="A283" s="113"/>
      <c r="B283" s="114"/>
      <c r="C283" s="113"/>
      <c r="D283" s="113"/>
      <c r="E283" s="113"/>
      <c r="F283" s="113"/>
      <c r="G283" s="113"/>
      <c r="H283" s="113"/>
      <c r="I283" s="113"/>
      <c r="J283" s="113"/>
      <c r="K283" s="113"/>
      <c r="L283" s="113"/>
      <c r="M283" s="113"/>
      <c r="N283" s="113"/>
      <c r="O283" s="113"/>
      <c r="P283" s="113"/>
      <c r="Q283" s="113"/>
      <c r="R283" s="113"/>
      <c r="S283" s="113"/>
      <c r="T283" s="113"/>
      <c r="U283" s="113"/>
      <c r="V283" s="113"/>
      <c r="W283" s="113"/>
      <c r="X283" s="113"/>
      <c r="Y283" s="113"/>
      <c r="Z283" s="113"/>
      <c r="AA283" s="113"/>
    </row>
    <row r="284" spans="1:27" ht="15.6" x14ac:dyDescent="0.3">
      <c r="A284" s="113"/>
      <c r="B284" s="114"/>
      <c r="C284" s="113"/>
      <c r="D284" s="113"/>
      <c r="E284" s="113"/>
      <c r="F284" s="113"/>
      <c r="G284" s="113"/>
      <c r="H284" s="113"/>
      <c r="I284" s="113"/>
      <c r="J284" s="113"/>
      <c r="K284" s="113"/>
      <c r="L284" s="113"/>
      <c r="M284" s="113"/>
      <c r="N284" s="113"/>
      <c r="O284" s="113"/>
      <c r="P284" s="113"/>
      <c r="Q284" s="113"/>
      <c r="R284" s="113"/>
      <c r="S284" s="113"/>
      <c r="T284" s="113"/>
      <c r="U284" s="113"/>
      <c r="V284" s="113"/>
      <c r="W284" s="113"/>
      <c r="X284" s="113"/>
      <c r="Y284" s="113"/>
      <c r="Z284" s="113"/>
      <c r="AA284" s="113"/>
    </row>
    <row r="285" spans="1:27" ht="15.6" x14ac:dyDescent="0.3">
      <c r="A285" s="113"/>
      <c r="B285" s="114"/>
      <c r="C285" s="113"/>
      <c r="D285" s="113"/>
      <c r="E285" s="113"/>
      <c r="F285" s="113"/>
      <c r="G285" s="113"/>
      <c r="H285" s="113"/>
      <c r="I285" s="113"/>
      <c r="J285" s="113"/>
      <c r="K285" s="113"/>
      <c r="L285" s="113"/>
      <c r="M285" s="113"/>
      <c r="N285" s="113"/>
      <c r="O285" s="113"/>
      <c r="P285" s="113"/>
      <c r="Q285" s="113"/>
      <c r="R285" s="113"/>
      <c r="S285" s="113"/>
      <c r="T285" s="113"/>
      <c r="U285" s="113"/>
      <c r="V285" s="113"/>
      <c r="W285" s="113"/>
      <c r="X285" s="113"/>
      <c r="Y285" s="113"/>
      <c r="Z285" s="113"/>
      <c r="AA285" s="113"/>
    </row>
    <row r="286" spans="1:27" ht="15.6" x14ac:dyDescent="0.3">
      <c r="A286" s="113"/>
      <c r="B286" s="114"/>
      <c r="C286" s="113"/>
      <c r="D286" s="113"/>
      <c r="E286" s="113"/>
      <c r="F286" s="113"/>
      <c r="G286" s="113"/>
      <c r="H286" s="113"/>
      <c r="I286" s="113"/>
      <c r="J286" s="113"/>
      <c r="K286" s="113"/>
      <c r="L286" s="113"/>
      <c r="M286" s="113"/>
      <c r="N286" s="113"/>
      <c r="O286" s="113"/>
      <c r="P286" s="113"/>
      <c r="Q286" s="113"/>
      <c r="R286" s="113"/>
      <c r="S286" s="113"/>
      <c r="T286" s="113"/>
      <c r="U286" s="113"/>
      <c r="V286" s="113"/>
      <c r="W286" s="113"/>
      <c r="X286" s="113"/>
      <c r="Y286" s="113"/>
      <c r="Z286" s="113"/>
      <c r="AA286" s="113"/>
    </row>
    <row r="287" spans="1:27" ht="15.6" x14ac:dyDescent="0.3">
      <c r="A287" s="113"/>
      <c r="B287" s="114"/>
      <c r="C287" s="113"/>
      <c r="D287" s="113"/>
      <c r="E287" s="113"/>
      <c r="F287" s="113"/>
      <c r="G287" s="113"/>
      <c r="H287" s="113"/>
      <c r="I287" s="113"/>
      <c r="J287" s="113"/>
      <c r="K287" s="113"/>
      <c r="L287" s="113"/>
      <c r="M287" s="113"/>
      <c r="N287" s="113"/>
      <c r="O287" s="113"/>
      <c r="P287" s="113"/>
      <c r="Q287" s="113"/>
      <c r="R287" s="113"/>
      <c r="S287" s="113"/>
      <c r="T287" s="113"/>
      <c r="U287" s="113"/>
      <c r="V287" s="113"/>
      <c r="W287" s="113"/>
      <c r="X287" s="113"/>
      <c r="Y287" s="113"/>
      <c r="Z287" s="113"/>
      <c r="AA287" s="113"/>
    </row>
    <row r="288" spans="1:27" ht="15.6" x14ac:dyDescent="0.3">
      <c r="A288" s="113"/>
      <c r="B288" s="114"/>
      <c r="C288" s="113"/>
      <c r="D288" s="113"/>
      <c r="E288" s="113"/>
      <c r="F288" s="113"/>
      <c r="G288" s="113"/>
      <c r="H288" s="113"/>
      <c r="I288" s="113"/>
      <c r="J288" s="113"/>
      <c r="K288" s="113"/>
      <c r="L288" s="113"/>
      <c r="M288" s="113"/>
      <c r="N288" s="113"/>
      <c r="O288" s="113"/>
      <c r="P288" s="113"/>
      <c r="Q288" s="113"/>
      <c r="R288" s="113"/>
      <c r="S288" s="113"/>
      <c r="T288" s="113"/>
      <c r="U288" s="113"/>
      <c r="V288" s="113"/>
      <c r="W288" s="113"/>
      <c r="X288" s="113"/>
      <c r="Y288" s="113"/>
      <c r="Z288" s="113"/>
      <c r="AA288" s="113"/>
    </row>
    <row r="289" spans="1:27" ht="15.6" x14ac:dyDescent="0.3">
      <c r="A289" s="113"/>
      <c r="B289" s="114"/>
      <c r="C289" s="113"/>
      <c r="D289" s="113"/>
      <c r="E289" s="113"/>
      <c r="F289" s="113"/>
      <c r="G289" s="113"/>
      <c r="H289" s="113"/>
      <c r="I289" s="113"/>
      <c r="J289" s="113"/>
      <c r="K289" s="113"/>
      <c r="L289" s="113"/>
      <c r="M289" s="113"/>
      <c r="N289" s="113"/>
      <c r="O289" s="113"/>
      <c r="P289" s="113"/>
      <c r="Q289" s="113"/>
      <c r="R289" s="113"/>
      <c r="S289" s="113"/>
      <c r="T289" s="113"/>
      <c r="U289" s="113"/>
      <c r="V289" s="113"/>
      <c r="W289" s="113"/>
      <c r="X289" s="113"/>
      <c r="Y289" s="113"/>
      <c r="Z289" s="113"/>
      <c r="AA289" s="113"/>
    </row>
    <row r="290" spans="1:27" ht="15.6" x14ac:dyDescent="0.3">
      <c r="A290" s="113"/>
      <c r="B290" s="114"/>
      <c r="C290" s="113"/>
      <c r="D290" s="113"/>
      <c r="E290" s="113"/>
      <c r="F290" s="113"/>
      <c r="G290" s="113"/>
      <c r="H290" s="113"/>
      <c r="I290" s="113"/>
      <c r="J290" s="113"/>
      <c r="K290" s="113"/>
      <c r="L290" s="113"/>
      <c r="M290" s="113"/>
      <c r="N290" s="113"/>
      <c r="O290" s="113"/>
      <c r="P290" s="113"/>
      <c r="Q290" s="113"/>
      <c r="R290" s="113"/>
      <c r="S290" s="113"/>
      <c r="T290" s="113"/>
      <c r="U290" s="113"/>
      <c r="V290" s="113"/>
      <c r="W290" s="113"/>
      <c r="X290" s="113"/>
      <c r="Y290" s="113"/>
      <c r="Z290" s="113"/>
      <c r="AA290" s="113"/>
    </row>
    <row r="291" spans="1:27" ht="15.6" x14ac:dyDescent="0.3">
      <c r="A291" s="113"/>
      <c r="B291" s="114"/>
      <c r="C291" s="113"/>
      <c r="D291" s="113"/>
      <c r="E291" s="113"/>
      <c r="F291" s="113"/>
      <c r="G291" s="113"/>
      <c r="H291" s="113"/>
      <c r="I291" s="113"/>
      <c r="J291" s="113"/>
      <c r="K291" s="113"/>
      <c r="L291" s="113"/>
      <c r="M291" s="113"/>
      <c r="N291" s="113"/>
      <c r="O291" s="113"/>
      <c r="P291" s="113"/>
      <c r="Q291" s="113"/>
      <c r="R291" s="113"/>
      <c r="S291" s="113"/>
      <c r="T291" s="113"/>
      <c r="U291" s="113"/>
      <c r="V291" s="113"/>
      <c r="W291" s="113"/>
      <c r="X291" s="113"/>
      <c r="Y291" s="113"/>
      <c r="Z291" s="113"/>
      <c r="AA291" s="113"/>
    </row>
    <row r="292" spans="1:27" ht="15.6" x14ac:dyDescent="0.3">
      <c r="A292" s="113"/>
      <c r="B292" s="114"/>
      <c r="C292" s="113"/>
      <c r="D292" s="113"/>
      <c r="E292" s="113"/>
      <c r="F292" s="113"/>
      <c r="G292" s="113"/>
      <c r="H292" s="113"/>
      <c r="I292" s="113"/>
      <c r="J292" s="113"/>
      <c r="K292" s="113"/>
      <c r="L292" s="113"/>
      <c r="M292" s="113"/>
      <c r="N292" s="113"/>
      <c r="O292" s="113"/>
      <c r="P292" s="113"/>
      <c r="Q292" s="113"/>
      <c r="R292" s="113"/>
      <c r="S292" s="113"/>
      <c r="T292" s="113"/>
      <c r="U292" s="113"/>
      <c r="V292" s="113"/>
      <c r="W292" s="113"/>
      <c r="X292" s="113"/>
      <c r="Y292" s="113"/>
      <c r="Z292" s="113"/>
      <c r="AA292" s="113"/>
    </row>
    <row r="293" spans="1:27" ht="15.6" x14ac:dyDescent="0.3">
      <c r="A293" s="113"/>
      <c r="B293" s="114"/>
      <c r="C293" s="113"/>
      <c r="D293" s="113"/>
      <c r="E293" s="113"/>
      <c r="F293" s="113"/>
      <c r="G293" s="113"/>
      <c r="H293" s="113"/>
      <c r="I293" s="113"/>
      <c r="J293" s="113"/>
      <c r="K293" s="113"/>
      <c r="L293" s="113"/>
      <c r="M293" s="113"/>
      <c r="N293" s="113"/>
      <c r="O293" s="113"/>
      <c r="P293" s="113"/>
      <c r="Q293" s="113"/>
      <c r="R293" s="113"/>
      <c r="S293" s="113"/>
      <c r="T293" s="113"/>
      <c r="U293" s="113"/>
      <c r="V293" s="113"/>
      <c r="W293" s="113"/>
      <c r="X293" s="113"/>
      <c r="Y293" s="113"/>
      <c r="Z293" s="113"/>
      <c r="AA293" s="113"/>
    </row>
    <row r="294" spans="1:27" ht="15.6" x14ac:dyDescent="0.3">
      <c r="A294" s="113"/>
      <c r="B294" s="114"/>
      <c r="C294" s="113"/>
      <c r="D294" s="113"/>
      <c r="E294" s="113"/>
      <c r="F294" s="113"/>
      <c r="G294" s="113"/>
      <c r="H294" s="113"/>
      <c r="I294" s="113"/>
      <c r="J294" s="113"/>
      <c r="K294" s="113"/>
      <c r="L294" s="113"/>
      <c r="M294" s="113"/>
      <c r="N294" s="113"/>
      <c r="O294" s="113"/>
      <c r="P294" s="113"/>
      <c r="Q294" s="113"/>
      <c r="R294" s="113"/>
      <c r="S294" s="113"/>
      <c r="T294" s="113"/>
      <c r="U294" s="113"/>
      <c r="V294" s="113"/>
      <c r="W294" s="113"/>
      <c r="X294" s="113"/>
      <c r="Y294" s="113"/>
      <c r="Z294" s="113"/>
      <c r="AA294" s="113"/>
    </row>
    <row r="295" spans="1:27" ht="15.6" x14ac:dyDescent="0.3">
      <c r="A295" s="113"/>
      <c r="B295" s="114"/>
      <c r="C295" s="113"/>
      <c r="D295" s="113"/>
      <c r="E295" s="113"/>
      <c r="F295" s="113"/>
      <c r="G295" s="113"/>
      <c r="H295" s="113"/>
      <c r="I295" s="113"/>
      <c r="J295" s="113"/>
      <c r="K295" s="113"/>
      <c r="L295" s="113"/>
      <c r="M295" s="113"/>
      <c r="N295" s="113"/>
      <c r="O295" s="113"/>
      <c r="P295" s="113"/>
      <c r="Q295" s="113"/>
      <c r="R295" s="113"/>
      <c r="S295" s="113"/>
      <c r="T295" s="113"/>
      <c r="U295" s="113"/>
      <c r="V295" s="113"/>
      <c r="W295" s="113"/>
      <c r="X295" s="113"/>
      <c r="Y295" s="113"/>
      <c r="Z295" s="113"/>
      <c r="AA295" s="113"/>
    </row>
    <row r="296" spans="1:27" ht="15.6" x14ac:dyDescent="0.3">
      <c r="A296" s="113"/>
      <c r="B296" s="114"/>
      <c r="C296" s="113"/>
      <c r="D296" s="113"/>
      <c r="E296" s="113"/>
      <c r="F296" s="113"/>
      <c r="G296" s="113"/>
      <c r="H296" s="113"/>
      <c r="I296" s="113"/>
      <c r="J296" s="113"/>
      <c r="K296" s="113"/>
      <c r="L296" s="113"/>
      <c r="M296" s="113"/>
      <c r="N296" s="113"/>
      <c r="O296" s="113"/>
      <c r="P296" s="113"/>
      <c r="Q296" s="113"/>
      <c r="R296" s="113"/>
      <c r="S296" s="113"/>
      <c r="T296" s="113"/>
      <c r="U296" s="113"/>
      <c r="V296" s="113"/>
      <c r="W296" s="113"/>
      <c r="X296" s="113"/>
      <c r="Y296" s="113"/>
      <c r="Z296" s="113"/>
      <c r="AA296" s="113"/>
    </row>
    <row r="297" spans="1:27" ht="15.6" x14ac:dyDescent="0.3">
      <c r="A297" s="113"/>
      <c r="B297" s="114"/>
      <c r="C297" s="113"/>
      <c r="D297" s="113"/>
      <c r="E297" s="113"/>
      <c r="F297" s="113"/>
      <c r="G297" s="113"/>
      <c r="H297" s="113"/>
      <c r="I297" s="113"/>
      <c r="J297" s="113"/>
      <c r="K297" s="113"/>
      <c r="L297" s="113"/>
      <c r="M297" s="113"/>
      <c r="N297" s="113"/>
      <c r="O297" s="113"/>
      <c r="P297" s="113"/>
      <c r="Q297" s="113"/>
      <c r="R297" s="113"/>
      <c r="S297" s="113"/>
      <c r="T297" s="113"/>
      <c r="U297" s="113"/>
      <c r="V297" s="113"/>
      <c r="W297" s="113"/>
      <c r="X297" s="113"/>
      <c r="Y297" s="113"/>
      <c r="Z297" s="113"/>
      <c r="AA297" s="113"/>
    </row>
    <row r="298" spans="1:27" ht="15.6" x14ac:dyDescent="0.3">
      <c r="A298" s="113"/>
      <c r="B298" s="114"/>
      <c r="C298" s="113"/>
      <c r="D298" s="113"/>
      <c r="E298" s="113"/>
      <c r="F298" s="113"/>
      <c r="G298" s="113"/>
      <c r="H298" s="113"/>
      <c r="I298" s="113"/>
      <c r="J298" s="113"/>
      <c r="K298" s="113"/>
      <c r="L298" s="113"/>
      <c r="M298" s="113"/>
      <c r="N298" s="113"/>
      <c r="O298" s="113"/>
      <c r="P298" s="113"/>
      <c r="Q298" s="113"/>
      <c r="R298" s="113"/>
      <c r="S298" s="113"/>
      <c r="T298" s="113"/>
      <c r="U298" s="113"/>
      <c r="V298" s="113"/>
      <c r="W298" s="113"/>
      <c r="X298" s="113"/>
      <c r="Y298" s="113"/>
      <c r="Z298" s="113"/>
      <c r="AA298" s="113"/>
    </row>
    <row r="299" spans="1:27" ht="15.6" x14ac:dyDescent="0.3">
      <c r="A299" s="113"/>
      <c r="B299" s="114"/>
      <c r="C299" s="113"/>
      <c r="D299" s="113"/>
      <c r="E299" s="113"/>
      <c r="F299" s="113"/>
      <c r="G299" s="113"/>
      <c r="H299" s="113"/>
      <c r="I299" s="113"/>
      <c r="J299" s="113"/>
      <c r="K299" s="113"/>
      <c r="L299" s="113"/>
      <c r="M299" s="113"/>
      <c r="N299" s="113"/>
      <c r="O299" s="113"/>
      <c r="P299" s="113"/>
      <c r="Q299" s="113"/>
      <c r="R299" s="113"/>
      <c r="S299" s="113"/>
      <c r="T299" s="113"/>
      <c r="U299" s="113"/>
      <c r="V299" s="113"/>
      <c r="W299" s="113"/>
      <c r="X299" s="113"/>
      <c r="Y299" s="113"/>
      <c r="Z299" s="113"/>
      <c r="AA299" s="113"/>
    </row>
    <row r="300" spans="1:27" ht="15.6" x14ac:dyDescent="0.3">
      <c r="A300" s="113"/>
      <c r="B300" s="114"/>
      <c r="C300" s="113"/>
      <c r="D300" s="113"/>
      <c r="E300" s="113"/>
      <c r="F300" s="113"/>
      <c r="G300" s="113"/>
      <c r="H300" s="113"/>
      <c r="I300" s="113"/>
      <c r="J300" s="113"/>
      <c r="K300" s="113"/>
      <c r="L300" s="113"/>
      <c r="M300" s="113"/>
      <c r="N300" s="113"/>
      <c r="O300" s="113"/>
      <c r="P300" s="113"/>
      <c r="Q300" s="113"/>
      <c r="R300" s="113"/>
      <c r="S300" s="113"/>
      <c r="T300" s="113"/>
      <c r="U300" s="113"/>
      <c r="V300" s="113"/>
      <c r="W300" s="113"/>
      <c r="X300" s="113"/>
      <c r="Y300" s="113"/>
      <c r="Z300" s="113"/>
      <c r="AA300" s="113"/>
    </row>
    <row r="301" spans="1:27" ht="15.6" x14ac:dyDescent="0.3">
      <c r="A301" s="113"/>
      <c r="B301" s="114"/>
      <c r="C301" s="113"/>
      <c r="D301" s="113"/>
      <c r="E301" s="113"/>
      <c r="F301" s="113"/>
      <c r="G301" s="113"/>
      <c r="H301" s="113"/>
      <c r="I301" s="113"/>
      <c r="J301" s="113"/>
      <c r="K301" s="113"/>
      <c r="L301" s="113"/>
      <c r="M301" s="113"/>
      <c r="N301" s="113"/>
      <c r="O301" s="113"/>
      <c r="P301" s="113"/>
      <c r="Q301" s="113"/>
      <c r="R301" s="113"/>
      <c r="S301" s="113"/>
      <c r="T301" s="113"/>
      <c r="U301" s="113"/>
      <c r="V301" s="113"/>
      <c r="W301" s="113"/>
      <c r="X301" s="113"/>
      <c r="Y301" s="113"/>
      <c r="Z301" s="113"/>
      <c r="AA301" s="113"/>
    </row>
    <row r="302" spans="1:27" ht="15.6" x14ac:dyDescent="0.3">
      <c r="A302" s="113"/>
      <c r="B302" s="114"/>
      <c r="C302" s="113"/>
      <c r="D302" s="113"/>
      <c r="E302" s="113"/>
      <c r="F302" s="113"/>
      <c r="G302" s="113"/>
      <c r="H302" s="113"/>
      <c r="I302" s="113"/>
      <c r="J302" s="113"/>
      <c r="K302" s="113"/>
      <c r="L302" s="113"/>
      <c r="M302" s="113"/>
      <c r="N302" s="113"/>
      <c r="O302" s="113"/>
      <c r="P302" s="113"/>
      <c r="Q302" s="113"/>
      <c r="R302" s="113"/>
      <c r="S302" s="113"/>
      <c r="T302" s="113"/>
      <c r="U302" s="113"/>
      <c r="V302" s="113"/>
      <c r="W302" s="113"/>
      <c r="X302" s="113"/>
      <c r="Y302" s="113"/>
      <c r="Z302" s="113"/>
      <c r="AA302" s="113"/>
    </row>
    <row r="303" spans="1:27" ht="15.6" x14ac:dyDescent="0.3">
      <c r="A303" s="113"/>
      <c r="B303" s="114"/>
      <c r="C303" s="113"/>
      <c r="D303" s="113"/>
      <c r="E303" s="113"/>
      <c r="F303" s="113"/>
      <c r="G303" s="113"/>
      <c r="H303" s="113"/>
      <c r="I303" s="113"/>
      <c r="J303" s="113"/>
      <c r="K303" s="113"/>
      <c r="L303" s="113"/>
      <c r="M303" s="113"/>
      <c r="N303" s="113"/>
      <c r="O303" s="113"/>
      <c r="P303" s="113"/>
      <c r="Q303" s="113"/>
      <c r="R303" s="113"/>
      <c r="S303" s="113"/>
      <c r="T303" s="113"/>
      <c r="U303" s="113"/>
      <c r="V303" s="113"/>
      <c r="W303" s="113"/>
      <c r="X303" s="113"/>
      <c r="Y303" s="113"/>
      <c r="Z303" s="113"/>
      <c r="AA303" s="113"/>
    </row>
    <row r="304" spans="1:27" ht="15.6" x14ac:dyDescent="0.3">
      <c r="A304" s="113"/>
      <c r="B304" s="114"/>
      <c r="C304" s="113"/>
      <c r="D304" s="113"/>
      <c r="E304" s="113"/>
      <c r="F304" s="113"/>
      <c r="G304" s="113"/>
      <c r="H304" s="113"/>
      <c r="I304" s="113"/>
      <c r="J304" s="113"/>
      <c r="K304" s="113"/>
      <c r="L304" s="113"/>
      <c r="M304" s="113"/>
      <c r="N304" s="113"/>
      <c r="O304" s="113"/>
      <c r="P304" s="113"/>
      <c r="Q304" s="113"/>
      <c r="R304" s="113"/>
      <c r="S304" s="113"/>
      <c r="T304" s="113"/>
      <c r="U304" s="113"/>
      <c r="V304" s="113"/>
      <c r="W304" s="113"/>
      <c r="X304" s="113"/>
      <c r="Y304" s="113"/>
      <c r="Z304" s="113"/>
      <c r="AA304" s="113"/>
    </row>
    <row r="305" spans="1:27" ht="15.6" x14ac:dyDescent="0.3">
      <c r="A305" s="113"/>
      <c r="B305" s="114"/>
      <c r="C305" s="113"/>
      <c r="D305" s="113"/>
      <c r="E305" s="113"/>
      <c r="F305" s="113"/>
      <c r="G305" s="113"/>
      <c r="H305" s="113"/>
      <c r="I305" s="113"/>
      <c r="J305" s="113"/>
      <c r="K305" s="113"/>
      <c r="L305" s="113"/>
      <c r="M305" s="113"/>
      <c r="N305" s="113"/>
      <c r="O305" s="113"/>
      <c r="P305" s="113"/>
      <c r="Q305" s="113"/>
      <c r="R305" s="113"/>
      <c r="S305" s="113"/>
      <c r="T305" s="113"/>
      <c r="U305" s="113"/>
      <c r="V305" s="113"/>
      <c r="W305" s="113"/>
      <c r="X305" s="113"/>
      <c r="Y305" s="113"/>
      <c r="Z305" s="113"/>
      <c r="AA305" s="113"/>
    </row>
    <row r="306" spans="1:27" ht="15.6" x14ac:dyDescent="0.3">
      <c r="A306" s="113"/>
      <c r="B306" s="114"/>
      <c r="C306" s="113"/>
      <c r="D306" s="113"/>
      <c r="E306" s="113"/>
      <c r="F306" s="113"/>
      <c r="G306" s="113"/>
      <c r="H306" s="113"/>
      <c r="I306" s="113"/>
      <c r="J306" s="113"/>
      <c r="K306" s="113"/>
      <c r="L306" s="113"/>
      <c r="M306" s="113"/>
      <c r="N306" s="113"/>
      <c r="O306" s="113"/>
      <c r="P306" s="113"/>
      <c r="Q306" s="113"/>
      <c r="R306" s="113"/>
      <c r="S306" s="113"/>
      <c r="T306" s="113"/>
      <c r="U306" s="113"/>
      <c r="V306" s="113"/>
      <c r="W306" s="113"/>
      <c r="X306" s="113"/>
      <c r="Y306" s="113"/>
      <c r="Z306" s="113"/>
      <c r="AA306" s="113"/>
    </row>
    <row r="307" spans="1:27" ht="15.6" x14ac:dyDescent="0.3">
      <c r="A307" s="113"/>
      <c r="B307" s="114"/>
      <c r="C307" s="113"/>
      <c r="D307" s="113"/>
      <c r="E307" s="113"/>
      <c r="F307" s="113"/>
      <c r="G307" s="113"/>
      <c r="H307" s="113"/>
      <c r="I307" s="113"/>
      <c r="J307" s="113"/>
      <c r="K307" s="113"/>
      <c r="L307" s="113"/>
      <c r="M307" s="113"/>
      <c r="N307" s="113"/>
      <c r="O307" s="113"/>
      <c r="P307" s="113"/>
      <c r="Q307" s="113"/>
      <c r="R307" s="113"/>
      <c r="S307" s="113"/>
      <c r="T307" s="113"/>
      <c r="U307" s="113"/>
      <c r="V307" s="113"/>
      <c r="W307" s="113"/>
      <c r="X307" s="113"/>
      <c r="Y307" s="113"/>
      <c r="Z307" s="113"/>
      <c r="AA307" s="113"/>
    </row>
    <row r="308" spans="1:27" ht="15.6" x14ac:dyDescent="0.3">
      <c r="A308" s="113"/>
      <c r="B308" s="114"/>
      <c r="C308" s="113"/>
      <c r="D308" s="113"/>
      <c r="E308" s="113"/>
      <c r="F308" s="113"/>
      <c r="G308" s="113"/>
      <c r="H308" s="113"/>
      <c r="I308" s="113"/>
      <c r="J308" s="113"/>
      <c r="K308" s="113"/>
      <c r="L308" s="113"/>
      <c r="M308" s="113"/>
      <c r="N308" s="113"/>
      <c r="O308" s="113"/>
      <c r="P308" s="113"/>
      <c r="Q308" s="113"/>
      <c r="R308" s="113"/>
      <c r="S308" s="113"/>
      <c r="T308" s="113"/>
      <c r="U308" s="113"/>
      <c r="V308" s="113"/>
      <c r="W308" s="113"/>
      <c r="X308" s="113"/>
      <c r="Y308" s="113"/>
      <c r="Z308" s="113"/>
      <c r="AA308" s="113"/>
    </row>
    <row r="309" spans="1:27" ht="15.6" x14ac:dyDescent="0.3">
      <c r="A309" s="113"/>
      <c r="B309" s="114"/>
      <c r="C309" s="113"/>
      <c r="D309" s="113"/>
      <c r="E309" s="113"/>
      <c r="F309" s="113"/>
      <c r="G309" s="113"/>
      <c r="H309" s="113"/>
      <c r="I309" s="113"/>
      <c r="J309" s="113"/>
      <c r="K309" s="113"/>
      <c r="L309" s="113"/>
      <c r="M309" s="113"/>
      <c r="N309" s="113"/>
      <c r="O309" s="113"/>
      <c r="P309" s="113"/>
      <c r="Q309" s="113"/>
      <c r="R309" s="113"/>
      <c r="S309" s="113"/>
      <c r="T309" s="113"/>
      <c r="U309" s="113"/>
      <c r="V309" s="113"/>
      <c r="W309" s="113"/>
      <c r="X309" s="113"/>
      <c r="Y309" s="113"/>
      <c r="Z309" s="113"/>
      <c r="AA309" s="113"/>
    </row>
    <row r="310" spans="1:27" ht="15.6" x14ac:dyDescent="0.3">
      <c r="A310" s="113"/>
      <c r="B310" s="114"/>
      <c r="C310" s="113"/>
      <c r="D310" s="113"/>
      <c r="E310" s="113"/>
      <c r="F310" s="113"/>
      <c r="G310" s="113"/>
      <c r="H310" s="113"/>
      <c r="I310" s="113"/>
      <c r="J310" s="113"/>
      <c r="K310" s="113"/>
      <c r="L310" s="113"/>
      <c r="M310" s="113"/>
      <c r="N310" s="113"/>
      <c r="O310" s="113"/>
      <c r="P310" s="113"/>
      <c r="Q310" s="113"/>
      <c r="R310" s="113"/>
      <c r="S310" s="113"/>
      <c r="T310" s="113"/>
      <c r="U310" s="113"/>
      <c r="V310" s="113"/>
      <c r="W310" s="113"/>
      <c r="X310" s="113"/>
      <c r="Y310" s="113"/>
      <c r="Z310" s="113"/>
      <c r="AA310" s="113"/>
    </row>
    <row r="311" spans="1:27" ht="15.6" x14ac:dyDescent="0.3">
      <c r="A311" s="113"/>
      <c r="B311" s="114"/>
      <c r="C311" s="113"/>
      <c r="D311" s="113"/>
      <c r="E311" s="113"/>
      <c r="F311" s="113"/>
      <c r="G311" s="113"/>
      <c r="H311" s="113"/>
      <c r="I311" s="113"/>
      <c r="J311" s="113"/>
      <c r="K311" s="113"/>
      <c r="L311" s="113"/>
      <c r="M311" s="113"/>
      <c r="N311" s="113"/>
      <c r="O311" s="113"/>
      <c r="P311" s="113"/>
      <c r="Q311" s="113"/>
      <c r="R311" s="113"/>
      <c r="S311" s="113"/>
      <c r="T311" s="113"/>
      <c r="U311" s="113"/>
      <c r="V311" s="113"/>
      <c r="W311" s="113"/>
      <c r="X311" s="113"/>
      <c r="Y311" s="113"/>
      <c r="Z311" s="113"/>
      <c r="AA311" s="113"/>
    </row>
    <row r="312" spans="1:27" ht="15.6" x14ac:dyDescent="0.3">
      <c r="A312" s="113"/>
      <c r="B312" s="114"/>
      <c r="C312" s="113"/>
      <c r="D312" s="113"/>
      <c r="E312" s="113"/>
      <c r="F312" s="113"/>
      <c r="G312" s="113"/>
      <c r="H312" s="113"/>
      <c r="I312" s="113"/>
      <c r="J312" s="113"/>
      <c r="K312" s="113"/>
      <c r="L312" s="113"/>
      <c r="M312" s="113"/>
      <c r="N312" s="113"/>
      <c r="O312" s="113"/>
      <c r="P312" s="113"/>
      <c r="Q312" s="113"/>
      <c r="R312" s="113"/>
      <c r="S312" s="113"/>
      <c r="T312" s="113"/>
      <c r="U312" s="113"/>
      <c r="V312" s="113"/>
      <c r="W312" s="113"/>
      <c r="X312" s="113"/>
      <c r="Y312" s="113"/>
      <c r="Z312" s="113"/>
      <c r="AA312" s="113"/>
    </row>
    <row r="313" spans="1:27" ht="15.6" x14ac:dyDescent="0.3">
      <c r="A313" s="113"/>
      <c r="B313" s="114"/>
      <c r="C313" s="113"/>
      <c r="D313" s="113"/>
      <c r="E313" s="113"/>
      <c r="F313" s="113"/>
      <c r="G313" s="113"/>
      <c r="H313" s="113"/>
      <c r="I313" s="113"/>
      <c r="J313" s="113"/>
      <c r="K313" s="113"/>
      <c r="L313" s="113"/>
      <c r="M313" s="113"/>
      <c r="N313" s="113"/>
      <c r="O313" s="113"/>
      <c r="P313" s="113"/>
      <c r="Q313" s="113"/>
      <c r="R313" s="113"/>
      <c r="S313" s="113"/>
      <c r="T313" s="113"/>
      <c r="U313" s="113"/>
      <c r="V313" s="113"/>
      <c r="W313" s="113"/>
      <c r="X313" s="113"/>
      <c r="Y313" s="113"/>
      <c r="Z313" s="113"/>
      <c r="AA313" s="113"/>
    </row>
    <row r="314" spans="1:27" ht="15.6" x14ac:dyDescent="0.3">
      <c r="A314" s="113"/>
      <c r="B314" s="114"/>
      <c r="C314" s="113"/>
      <c r="D314" s="113"/>
      <c r="E314" s="113"/>
      <c r="F314" s="113"/>
      <c r="G314" s="113"/>
      <c r="H314" s="113"/>
      <c r="I314" s="113"/>
      <c r="J314" s="113"/>
      <c r="K314" s="113"/>
      <c r="L314" s="113"/>
      <c r="M314" s="113"/>
      <c r="N314" s="113"/>
      <c r="O314" s="113"/>
      <c r="P314" s="113"/>
      <c r="Q314" s="113"/>
      <c r="R314" s="113"/>
      <c r="S314" s="113"/>
      <c r="T314" s="113"/>
      <c r="U314" s="113"/>
      <c r="V314" s="113"/>
      <c r="W314" s="113"/>
      <c r="X314" s="113"/>
      <c r="Y314" s="113"/>
      <c r="Z314" s="113"/>
      <c r="AA314" s="113"/>
    </row>
    <row r="315" spans="1:27" ht="15.6" x14ac:dyDescent="0.3">
      <c r="A315" s="113"/>
      <c r="B315" s="114"/>
      <c r="C315" s="113"/>
      <c r="D315" s="113"/>
      <c r="E315" s="113"/>
      <c r="F315" s="113"/>
      <c r="G315" s="113"/>
      <c r="H315" s="113"/>
      <c r="I315" s="113"/>
      <c r="J315" s="113"/>
      <c r="K315" s="113"/>
      <c r="L315" s="113"/>
      <c r="M315" s="113"/>
      <c r="N315" s="113"/>
      <c r="O315" s="113"/>
      <c r="P315" s="113"/>
      <c r="Q315" s="113"/>
      <c r="R315" s="113"/>
      <c r="S315" s="113"/>
      <c r="T315" s="113"/>
      <c r="U315" s="113"/>
      <c r="V315" s="113"/>
      <c r="W315" s="113"/>
      <c r="X315" s="113"/>
      <c r="Y315" s="113"/>
      <c r="Z315" s="113"/>
      <c r="AA315" s="113"/>
    </row>
    <row r="316" spans="1:27" ht="15.6" x14ac:dyDescent="0.3">
      <c r="A316" s="113"/>
      <c r="B316" s="114"/>
      <c r="C316" s="113"/>
      <c r="D316" s="113"/>
      <c r="E316" s="113"/>
      <c r="F316" s="113"/>
      <c r="G316" s="113"/>
      <c r="H316" s="113"/>
      <c r="I316" s="113"/>
      <c r="J316" s="113"/>
      <c r="K316" s="113"/>
      <c r="L316" s="113"/>
      <c r="M316" s="113"/>
      <c r="N316" s="113"/>
      <c r="O316" s="113"/>
      <c r="P316" s="113"/>
      <c r="Q316" s="113"/>
      <c r="R316" s="113"/>
      <c r="S316" s="113"/>
      <c r="T316" s="113"/>
      <c r="U316" s="113"/>
      <c r="V316" s="113"/>
      <c r="W316" s="113"/>
      <c r="X316" s="113"/>
      <c r="Y316" s="113"/>
      <c r="Z316" s="113"/>
      <c r="AA316" s="113"/>
    </row>
    <row r="317" spans="1:27" ht="15.6" x14ac:dyDescent="0.3">
      <c r="A317" s="113"/>
      <c r="B317" s="114"/>
      <c r="C317" s="113"/>
      <c r="D317" s="113"/>
      <c r="E317" s="113"/>
      <c r="F317" s="113"/>
      <c r="G317" s="113"/>
      <c r="H317" s="113"/>
      <c r="I317" s="113"/>
      <c r="J317" s="113"/>
      <c r="K317" s="113"/>
      <c r="L317" s="113"/>
      <c r="M317" s="113"/>
      <c r="N317" s="113"/>
      <c r="O317" s="113"/>
      <c r="P317" s="113"/>
      <c r="Q317" s="113"/>
      <c r="R317" s="113"/>
      <c r="S317" s="113"/>
      <c r="T317" s="113"/>
      <c r="U317" s="113"/>
      <c r="V317" s="113"/>
      <c r="W317" s="113"/>
      <c r="X317" s="113"/>
      <c r="Y317" s="113"/>
      <c r="Z317" s="113"/>
      <c r="AA317" s="113"/>
    </row>
    <row r="318" spans="1:27" ht="15.6" x14ac:dyDescent="0.3">
      <c r="A318" s="113"/>
      <c r="B318" s="114"/>
      <c r="C318" s="113"/>
      <c r="D318" s="113"/>
      <c r="E318" s="113"/>
      <c r="F318" s="113"/>
      <c r="G318" s="113"/>
      <c r="H318" s="113"/>
      <c r="I318" s="113"/>
      <c r="J318" s="113"/>
      <c r="K318" s="113"/>
      <c r="L318" s="113"/>
      <c r="M318" s="113"/>
      <c r="N318" s="113"/>
      <c r="O318" s="113"/>
      <c r="P318" s="113"/>
      <c r="Q318" s="113"/>
      <c r="R318" s="113"/>
      <c r="S318" s="113"/>
      <c r="T318" s="113"/>
      <c r="U318" s="113"/>
      <c r="V318" s="113"/>
      <c r="W318" s="113"/>
      <c r="X318" s="113"/>
      <c r="Y318" s="113"/>
      <c r="Z318" s="113"/>
      <c r="AA318" s="113"/>
    </row>
    <row r="319" spans="1:27" ht="15.6" x14ac:dyDescent="0.3">
      <c r="A319" s="113"/>
      <c r="B319" s="114"/>
      <c r="C319" s="113"/>
      <c r="D319" s="113"/>
      <c r="E319" s="113"/>
      <c r="F319" s="113"/>
      <c r="G319" s="113"/>
      <c r="H319" s="113"/>
      <c r="I319" s="113"/>
      <c r="J319" s="113"/>
      <c r="K319" s="113"/>
      <c r="L319" s="113"/>
      <c r="M319" s="113"/>
      <c r="N319" s="113"/>
      <c r="O319" s="113"/>
      <c r="P319" s="113"/>
      <c r="Q319" s="113"/>
      <c r="R319" s="113"/>
      <c r="S319" s="113"/>
      <c r="T319" s="113"/>
      <c r="U319" s="113"/>
      <c r="V319" s="113"/>
      <c r="W319" s="113"/>
      <c r="X319" s="113"/>
      <c r="Y319" s="113"/>
      <c r="Z319" s="113"/>
      <c r="AA319" s="113"/>
    </row>
    <row r="320" spans="1:27" ht="15.6" x14ac:dyDescent="0.3">
      <c r="A320" s="113"/>
      <c r="B320" s="114"/>
      <c r="C320" s="113"/>
      <c r="D320" s="113"/>
      <c r="E320" s="113"/>
      <c r="F320" s="113"/>
      <c r="G320" s="113"/>
      <c r="H320" s="113"/>
      <c r="I320" s="113"/>
      <c r="J320" s="113"/>
      <c r="K320" s="113"/>
      <c r="L320" s="113"/>
      <c r="M320" s="113"/>
      <c r="N320" s="113"/>
      <c r="O320" s="113"/>
      <c r="P320" s="113"/>
      <c r="Q320" s="113"/>
      <c r="R320" s="113"/>
      <c r="S320" s="113"/>
      <c r="T320" s="113"/>
      <c r="U320" s="113"/>
      <c r="V320" s="113"/>
      <c r="W320" s="113"/>
      <c r="X320" s="113"/>
      <c r="Y320" s="113"/>
      <c r="Z320" s="113"/>
      <c r="AA320" s="113"/>
    </row>
    <row r="321" spans="1:27" ht="15.6" x14ac:dyDescent="0.3">
      <c r="A321" s="113"/>
      <c r="B321" s="114"/>
      <c r="C321" s="113"/>
      <c r="D321" s="113"/>
      <c r="E321" s="113"/>
      <c r="F321" s="113"/>
      <c r="G321" s="113"/>
      <c r="H321" s="113"/>
      <c r="I321" s="113"/>
      <c r="J321" s="113"/>
      <c r="K321" s="113"/>
      <c r="L321" s="113"/>
      <c r="M321" s="113"/>
      <c r="N321" s="113"/>
      <c r="O321" s="113"/>
      <c r="P321" s="113"/>
      <c r="Q321" s="113"/>
      <c r="R321" s="113"/>
      <c r="S321" s="113"/>
      <c r="T321" s="113"/>
      <c r="U321" s="113"/>
      <c r="V321" s="113"/>
      <c r="W321" s="113"/>
      <c r="X321" s="113"/>
      <c r="Y321" s="113"/>
      <c r="Z321" s="113"/>
      <c r="AA321" s="113"/>
    </row>
    <row r="322" spans="1:27" ht="15.6" x14ac:dyDescent="0.3">
      <c r="A322" s="113"/>
      <c r="B322" s="114"/>
      <c r="C322" s="113"/>
      <c r="D322" s="113"/>
      <c r="E322" s="113"/>
      <c r="F322" s="113"/>
      <c r="G322" s="113"/>
      <c r="H322" s="113"/>
      <c r="I322" s="113"/>
      <c r="J322" s="113"/>
      <c r="K322" s="113"/>
      <c r="L322" s="113"/>
      <c r="M322" s="113"/>
      <c r="N322" s="113"/>
      <c r="O322" s="113"/>
      <c r="P322" s="113"/>
      <c r="Q322" s="113"/>
      <c r="R322" s="113"/>
      <c r="S322" s="113"/>
      <c r="T322" s="113"/>
      <c r="U322" s="113"/>
      <c r="V322" s="113"/>
      <c r="W322" s="113"/>
      <c r="X322" s="113"/>
      <c r="Y322" s="113"/>
      <c r="Z322" s="113"/>
      <c r="AA322" s="113"/>
    </row>
    <row r="323" spans="1:27" ht="15.6" x14ac:dyDescent="0.3">
      <c r="A323" s="113"/>
      <c r="B323" s="114"/>
      <c r="C323" s="113"/>
      <c r="D323" s="113"/>
      <c r="E323" s="113"/>
      <c r="F323" s="113"/>
      <c r="G323" s="113"/>
      <c r="H323" s="113"/>
      <c r="I323" s="113"/>
      <c r="J323" s="113"/>
      <c r="K323" s="113"/>
      <c r="L323" s="113"/>
      <c r="M323" s="113"/>
      <c r="N323" s="113"/>
      <c r="O323" s="113"/>
      <c r="P323" s="113"/>
      <c r="Q323" s="113"/>
      <c r="R323" s="113"/>
      <c r="S323" s="113"/>
      <c r="T323" s="113"/>
      <c r="U323" s="113"/>
      <c r="V323" s="113"/>
      <c r="W323" s="113"/>
      <c r="X323" s="113"/>
      <c r="Y323" s="113"/>
      <c r="Z323" s="113"/>
      <c r="AA323" s="113"/>
    </row>
    <row r="324" spans="1:27" ht="15.6" x14ac:dyDescent="0.3">
      <c r="A324" s="113"/>
      <c r="B324" s="114"/>
      <c r="C324" s="113"/>
      <c r="D324" s="113"/>
      <c r="E324" s="113"/>
      <c r="F324" s="113"/>
      <c r="G324" s="113"/>
      <c r="H324" s="113"/>
      <c r="I324" s="113"/>
      <c r="J324" s="113"/>
      <c r="K324" s="113"/>
      <c r="L324" s="113"/>
      <c r="M324" s="113"/>
      <c r="N324" s="113"/>
      <c r="O324" s="113"/>
      <c r="P324" s="113"/>
      <c r="Q324" s="113"/>
      <c r="R324" s="113"/>
      <c r="S324" s="113"/>
      <c r="T324" s="113"/>
      <c r="U324" s="113"/>
      <c r="V324" s="113"/>
      <c r="W324" s="113"/>
      <c r="X324" s="113"/>
      <c r="Y324" s="113"/>
      <c r="Z324" s="113"/>
      <c r="AA324" s="113"/>
    </row>
    <row r="325" spans="1:27" ht="15.6" x14ac:dyDescent="0.3">
      <c r="A325" s="113"/>
      <c r="B325" s="114"/>
      <c r="C325" s="113"/>
      <c r="D325" s="113"/>
      <c r="E325" s="113"/>
      <c r="F325" s="113"/>
      <c r="G325" s="113"/>
      <c r="H325" s="113"/>
      <c r="I325" s="113"/>
      <c r="J325" s="113"/>
      <c r="K325" s="113"/>
      <c r="L325" s="113"/>
      <c r="M325" s="113"/>
      <c r="N325" s="113"/>
      <c r="O325" s="113"/>
      <c r="P325" s="113"/>
      <c r="Q325" s="113"/>
      <c r="R325" s="113"/>
      <c r="S325" s="113"/>
      <c r="T325" s="113"/>
      <c r="U325" s="113"/>
      <c r="V325" s="113"/>
      <c r="W325" s="113"/>
      <c r="X325" s="113"/>
      <c r="Y325" s="113"/>
      <c r="Z325" s="113"/>
      <c r="AA325" s="113"/>
    </row>
    <row r="326" spans="1:27" ht="15.6" x14ac:dyDescent="0.3">
      <c r="A326" s="113"/>
      <c r="B326" s="114"/>
      <c r="C326" s="113"/>
      <c r="D326" s="113"/>
      <c r="E326" s="113"/>
      <c r="F326" s="113"/>
      <c r="G326" s="113"/>
      <c r="H326" s="113"/>
      <c r="I326" s="113"/>
      <c r="J326" s="113"/>
      <c r="K326" s="113"/>
      <c r="L326" s="113"/>
      <c r="M326" s="113"/>
      <c r="N326" s="113"/>
      <c r="O326" s="113"/>
      <c r="P326" s="113"/>
      <c r="Q326" s="113"/>
      <c r="R326" s="113"/>
      <c r="S326" s="113"/>
      <c r="T326" s="113"/>
      <c r="U326" s="113"/>
      <c r="V326" s="113"/>
      <c r="W326" s="113"/>
      <c r="X326" s="113"/>
      <c r="Y326" s="113"/>
      <c r="Z326" s="113"/>
      <c r="AA326" s="113"/>
    </row>
    <row r="327" spans="1:27" ht="15.6" x14ac:dyDescent="0.3">
      <c r="A327" s="113"/>
      <c r="B327" s="114"/>
      <c r="C327" s="113"/>
      <c r="D327" s="113"/>
      <c r="E327" s="113"/>
      <c r="F327" s="113"/>
      <c r="G327" s="113"/>
      <c r="H327" s="113"/>
      <c r="I327" s="113"/>
      <c r="J327" s="113"/>
      <c r="K327" s="113"/>
      <c r="L327" s="113"/>
      <c r="M327" s="113"/>
      <c r="N327" s="113"/>
      <c r="O327" s="113"/>
      <c r="P327" s="113"/>
      <c r="Q327" s="113"/>
      <c r="R327" s="113"/>
      <c r="S327" s="113"/>
      <c r="T327" s="113"/>
      <c r="U327" s="113"/>
      <c r="V327" s="113"/>
      <c r="W327" s="113"/>
      <c r="X327" s="113"/>
      <c r="Y327" s="113"/>
      <c r="Z327" s="113"/>
      <c r="AA327" s="113"/>
    </row>
    <row r="328" spans="1:27" ht="15.6" x14ac:dyDescent="0.3">
      <c r="A328" s="113"/>
      <c r="B328" s="114"/>
      <c r="C328" s="113"/>
      <c r="D328" s="113"/>
      <c r="E328" s="113"/>
      <c r="F328" s="113"/>
      <c r="G328" s="113"/>
      <c r="H328" s="113"/>
      <c r="I328" s="113"/>
      <c r="J328" s="113"/>
      <c r="K328" s="113"/>
      <c r="L328" s="113"/>
      <c r="M328" s="113"/>
      <c r="N328" s="113"/>
      <c r="O328" s="113"/>
      <c r="P328" s="113"/>
      <c r="Q328" s="113"/>
      <c r="R328" s="113"/>
      <c r="S328" s="113"/>
      <c r="T328" s="113"/>
      <c r="U328" s="113"/>
      <c r="V328" s="113"/>
      <c r="W328" s="113"/>
      <c r="X328" s="113"/>
      <c r="Y328" s="113"/>
      <c r="Z328" s="113"/>
      <c r="AA328" s="113"/>
    </row>
    <row r="329" spans="1:27" ht="15.6" x14ac:dyDescent="0.3">
      <c r="A329" s="113"/>
      <c r="B329" s="114"/>
      <c r="C329" s="113"/>
      <c r="D329" s="113"/>
      <c r="E329" s="113"/>
      <c r="F329" s="113"/>
      <c r="G329" s="113"/>
      <c r="H329" s="113"/>
      <c r="I329" s="113"/>
      <c r="J329" s="113"/>
      <c r="K329" s="113"/>
      <c r="L329" s="113"/>
      <c r="M329" s="113"/>
      <c r="N329" s="113"/>
      <c r="O329" s="113"/>
      <c r="P329" s="113"/>
      <c r="Q329" s="113"/>
      <c r="R329" s="113"/>
      <c r="S329" s="113"/>
      <c r="T329" s="113"/>
      <c r="U329" s="113"/>
      <c r="V329" s="113"/>
      <c r="W329" s="113"/>
      <c r="X329" s="113"/>
      <c r="Y329" s="113"/>
      <c r="Z329" s="113"/>
      <c r="AA329" s="113"/>
    </row>
    <row r="330" spans="1:27" ht="15.6" x14ac:dyDescent="0.3">
      <c r="A330" s="113"/>
      <c r="B330" s="114"/>
      <c r="C330" s="113"/>
      <c r="D330" s="113"/>
      <c r="E330" s="113"/>
      <c r="F330" s="113"/>
      <c r="G330" s="113"/>
      <c r="H330" s="113"/>
      <c r="I330" s="113"/>
      <c r="J330" s="113"/>
      <c r="K330" s="113"/>
      <c r="L330" s="113"/>
      <c r="M330" s="113"/>
      <c r="N330" s="113"/>
      <c r="O330" s="113"/>
      <c r="P330" s="113"/>
      <c r="Q330" s="113"/>
      <c r="R330" s="113"/>
      <c r="S330" s="113"/>
      <c r="T330" s="113"/>
      <c r="U330" s="113"/>
      <c r="V330" s="113"/>
      <c r="W330" s="113"/>
      <c r="X330" s="113"/>
      <c r="Y330" s="113"/>
      <c r="Z330" s="113"/>
      <c r="AA330" s="113"/>
    </row>
    <row r="331" spans="1:27" ht="15.6" x14ac:dyDescent="0.3">
      <c r="A331" s="113"/>
      <c r="B331" s="114"/>
      <c r="C331" s="113"/>
      <c r="D331" s="113"/>
      <c r="E331" s="113"/>
      <c r="F331" s="113"/>
      <c r="G331" s="113"/>
      <c r="H331" s="113"/>
      <c r="I331" s="113"/>
      <c r="J331" s="113"/>
      <c r="K331" s="113"/>
      <c r="L331" s="113"/>
      <c r="M331" s="113"/>
      <c r="N331" s="113"/>
      <c r="O331" s="113"/>
      <c r="P331" s="113"/>
      <c r="Q331" s="113"/>
      <c r="R331" s="113"/>
      <c r="S331" s="113"/>
      <c r="T331" s="113"/>
      <c r="U331" s="113"/>
      <c r="V331" s="113"/>
      <c r="W331" s="113"/>
      <c r="X331" s="113"/>
      <c r="Y331" s="113"/>
      <c r="Z331" s="113"/>
      <c r="AA331" s="113"/>
    </row>
    <row r="332" spans="1:27" ht="15.6" x14ac:dyDescent="0.3">
      <c r="A332" s="113"/>
      <c r="B332" s="114"/>
      <c r="C332" s="113"/>
      <c r="D332" s="113"/>
      <c r="E332" s="113"/>
      <c r="F332" s="113"/>
      <c r="G332" s="113"/>
      <c r="H332" s="113"/>
      <c r="I332" s="113"/>
      <c r="J332" s="113"/>
      <c r="K332" s="113"/>
      <c r="L332" s="113"/>
      <c r="M332" s="113"/>
      <c r="N332" s="113"/>
      <c r="O332" s="113"/>
      <c r="P332" s="113"/>
      <c r="Q332" s="113"/>
      <c r="R332" s="113"/>
      <c r="S332" s="113"/>
      <c r="T332" s="113"/>
      <c r="U332" s="113"/>
      <c r="V332" s="113"/>
      <c r="W332" s="113"/>
      <c r="X332" s="113"/>
      <c r="Y332" s="113"/>
      <c r="Z332" s="113"/>
      <c r="AA332" s="113"/>
    </row>
    <row r="333" spans="1:27" ht="15.6" x14ac:dyDescent="0.3">
      <c r="A333" s="113"/>
      <c r="B333" s="114"/>
      <c r="C333" s="113"/>
      <c r="D333" s="113"/>
      <c r="E333" s="113"/>
      <c r="F333" s="113"/>
      <c r="G333" s="113"/>
      <c r="H333" s="113"/>
      <c r="I333" s="113"/>
      <c r="J333" s="113"/>
      <c r="K333" s="113"/>
      <c r="L333" s="113"/>
      <c r="M333" s="113"/>
      <c r="N333" s="113"/>
      <c r="O333" s="113"/>
      <c r="P333" s="113"/>
      <c r="Q333" s="113"/>
      <c r="R333" s="113"/>
      <c r="S333" s="113"/>
      <c r="T333" s="113"/>
      <c r="U333" s="113"/>
      <c r="V333" s="113"/>
      <c r="W333" s="113"/>
      <c r="X333" s="113"/>
      <c r="Y333" s="113"/>
      <c r="Z333" s="113"/>
      <c r="AA333" s="113"/>
    </row>
    <row r="334" spans="1:27" ht="15.6" x14ac:dyDescent="0.3">
      <c r="A334" s="113"/>
      <c r="B334" s="114"/>
      <c r="C334" s="113"/>
      <c r="D334" s="113"/>
      <c r="E334" s="113"/>
      <c r="F334" s="113"/>
      <c r="G334" s="113"/>
      <c r="H334" s="113"/>
      <c r="I334" s="113"/>
      <c r="J334" s="113"/>
      <c r="K334" s="113"/>
      <c r="L334" s="113"/>
      <c r="M334" s="113"/>
      <c r="N334" s="113"/>
      <c r="O334" s="113"/>
      <c r="P334" s="113"/>
      <c r="Q334" s="113"/>
      <c r="R334" s="113"/>
      <c r="S334" s="113"/>
      <c r="T334" s="113"/>
      <c r="U334" s="113"/>
      <c r="V334" s="113"/>
      <c r="W334" s="113"/>
      <c r="X334" s="113"/>
      <c r="Y334" s="113"/>
      <c r="Z334" s="113"/>
      <c r="AA334" s="113"/>
    </row>
    <row r="335" spans="1:27" ht="15.6" x14ac:dyDescent="0.3">
      <c r="A335" s="113"/>
      <c r="B335" s="114"/>
      <c r="C335" s="113"/>
      <c r="D335" s="113"/>
      <c r="E335" s="113"/>
      <c r="F335" s="113"/>
      <c r="G335" s="113"/>
      <c r="H335" s="113"/>
      <c r="I335" s="113"/>
      <c r="J335" s="113"/>
      <c r="K335" s="113"/>
      <c r="L335" s="113"/>
      <c r="M335" s="113"/>
      <c r="N335" s="113"/>
      <c r="O335" s="113"/>
      <c r="P335" s="113"/>
      <c r="Q335" s="113"/>
      <c r="R335" s="113"/>
      <c r="S335" s="113"/>
      <c r="T335" s="113"/>
      <c r="U335" s="113"/>
      <c r="V335" s="113"/>
      <c r="W335" s="113"/>
      <c r="X335" s="113"/>
      <c r="Y335" s="113"/>
      <c r="Z335" s="113"/>
      <c r="AA335" s="113"/>
    </row>
    <row r="336" spans="1:27" ht="15.6" x14ac:dyDescent="0.3">
      <c r="A336" s="113"/>
      <c r="B336" s="114"/>
      <c r="C336" s="113"/>
      <c r="D336" s="113"/>
      <c r="E336" s="113"/>
      <c r="F336" s="113"/>
      <c r="G336" s="113"/>
      <c r="H336" s="113"/>
      <c r="I336" s="113"/>
      <c r="J336" s="113"/>
      <c r="K336" s="113"/>
      <c r="L336" s="113"/>
      <c r="M336" s="113"/>
      <c r="N336" s="113"/>
      <c r="O336" s="113"/>
      <c r="P336" s="113"/>
      <c r="Q336" s="113"/>
      <c r="R336" s="113"/>
      <c r="S336" s="113"/>
      <c r="T336" s="113"/>
      <c r="U336" s="113"/>
      <c r="V336" s="113"/>
      <c r="W336" s="113"/>
      <c r="X336" s="113"/>
      <c r="Y336" s="113"/>
      <c r="Z336" s="113"/>
      <c r="AA336" s="113"/>
    </row>
    <row r="337" spans="1:27" ht="15.6" x14ac:dyDescent="0.3">
      <c r="A337" s="113"/>
      <c r="B337" s="114"/>
      <c r="C337" s="113"/>
      <c r="D337" s="113"/>
      <c r="E337" s="113"/>
      <c r="F337" s="113"/>
      <c r="G337" s="113"/>
      <c r="H337" s="113"/>
      <c r="I337" s="113"/>
      <c r="J337" s="113"/>
      <c r="K337" s="113"/>
      <c r="L337" s="113"/>
      <c r="M337" s="113"/>
      <c r="N337" s="113"/>
      <c r="O337" s="113"/>
      <c r="P337" s="113"/>
      <c r="Q337" s="113"/>
      <c r="R337" s="113"/>
      <c r="S337" s="113"/>
      <c r="T337" s="113"/>
      <c r="U337" s="113"/>
      <c r="V337" s="113"/>
      <c r="W337" s="113"/>
      <c r="X337" s="113"/>
      <c r="Y337" s="113"/>
      <c r="Z337" s="113"/>
      <c r="AA337" s="113"/>
    </row>
    <row r="338" spans="1:27" ht="15.6" x14ac:dyDescent="0.3">
      <c r="A338" s="113"/>
      <c r="B338" s="114"/>
      <c r="C338" s="113"/>
      <c r="D338" s="113"/>
      <c r="E338" s="113"/>
      <c r="F338" s="113"/>
      <c r="G338" s="113"/>
      <c r="H338" s="113"/>
      <c r="I338" s="113"/>
      <c r="J338" s="113"/>
      <c r="K338" s="113"/>
      <c r="L338" s="113"/>
      <c r="M338" s="113"/>
      <c r="N338" s="113"/>
      <c r="O338" s="113"/>
      <c r="P338" s="113"/>
      <c r="Q338" s="113"/>
      <c r="R338" s="113"/>
      <c r="S338" s="113"/>
      <c r="T338" s="113"/>
      <c r="U338" s="113"/>
      <c r="V338" s="113"/>
      <c r="W338" s="113"/>
      <c r="X338" s="113"/>
      <c r="Y338" s="113"/>
      <c r="Z338" s="113"/>
      <c r="AA338" s="113"/>
    </row>
    <row r="339" spans="1:27" ht="15.6" x14ac:dyDescent="0.3">
      <c r="A339" s="113"/>
      <c r="B339" s="114"/>
      <c r="C339" s="113"/>
      <c r="D339" s="113"/>
      <c r="E339" s="113"/>
      <c r="F339" s="113"/>
      <c r="G339" s="113"/>
      <c r="H339" s="113"/>
      <c r="I339" s="113"/>
      <c r="J339" s="113"/>
      <c r="K339" s="113"/>
      <c r="L339" s="113"/>
      <c r="M339" s="113"/>
      <c r="N339" s="113"/>
      <c r="O339" s="113"/>
      <c r="P339" s="113"/>
      <c r="Q339" s="113"/>
      <c r="R339" s="113"/>
      <c r="S339" s="113"/>
      <c r="T339" s="113"/>
      <c r="U339" s="113"/>
      <c r="V339" s="113"/>
      <c r="W339" s="113"/>
      <c r="X339" s="113"/>
      <c r="Y339" s="113"/>
      <c r="Z339" s="113"/>
      <c r="AA339" s="113"/>
    </row>
    <row r="340" spans="1:27" ht="15.6" x14ac:dyDescent="0.3">
      <c r="A340" s="113"/>
      <c r="B340" s="114"/>
      <c r="C340" s="113"/>
      <c r="D340" s="113"/>
      <c r="E340" s="113"/>
      <c r="F340" s="113"/>
      <c r="G340" s="113"/>
      <c r="H340" s="113"/>
      <c r="I340" s="113"/>
      <c r="J340" s="113"/>
      <c r="K340" s="113"/>
      <c r="L340" s="113"/>
      <c r="M340" s="113"/>
      <c r="N340" s="113"/>
      <c r="O340" s="113"/>
      <c r="P340" s="113"/>
      <c r="Q340" s="113"/>
      <c r="R340" s="113"/>
      <c r="S340" s="113"/>
      <c r="T340" s="113"/>
      <c r="U340" s="113"/>
      <c r="V340" s="113"/>
      <c r="W340" s="113"/>
      <c r="X340" s="113"/>
      <c r="Y340" s="113"/>
      <c r="Z340" s="113"/>
      <c r="AA340" s="113"/>
    </row>
    <row r="341" spans="1:27" ht="15.6" x14ac:dyDescent="0.3">
      <c r="A341" s="113"/>
      <c r="B341" s="114"/>
      <c r="C341" s="113"/>
      <c r="D341" s="113"/>
      <c r="E341" s="113"/>
      <c r="F341" s="113"/>
      <c r="G341" s="113"/>
      <c r="H341" s="113"/>
      <c r="I341" s="113"/>
      <c r="J341" s="113"/>
      <c r="K341" s="113"/>
      <c r="L341" s="113"/>
      <c r="M341" s="113"/>
      <c r="N341" s="113"/>
      <c r="O341" s="113"/>
      <c r="P341" s="113"/>
      <c r="Q341" s="113"/>
      <c r="R341" s="113"/>
      <c r="S341" s="113"/>
      <c r="T341" s="113"/>
      <c r="U341" s="113"/>
      <c r="V341" s="113"/>
      <c r="W341" s="113"/>
      <c r="X341" s="113"/>
      <c r="Y341" s="113"/>
      <c r="Z341" s="113"/>
      <c r="AA341" s="113"/>
    </row>
    <row r="342" spans="1:27" ht="15.6" x14ac:dyDescent="0.3">
      <c r="A342" s="113"/>
      <c r="B342" s="114"/>
      <c r="C342" s="113"/>
      <c r="D342" s="113"/>
      <c r="E342" s="113"/>
      <c r="F342" s="113"/>
      <c r="G342" s="113"/>
      <c r="H342" s="113"/>
      <c r="I342" s="113"/>
      <c r="J342" s="113"/>
      <c r="K342" s="113"/>
      <c r="L342" s="113"/>
      <c r="M342" s="113"/>
      <c r="N342" s="113"/>
      <c r="O342" s="113"/>
      <c r="P342" s="113"/>
      <c r="Q342" s="113"/>
      <c r="R342" s="113"/>
      <c r="S342" s="113"/>
      <c r="T342" s="113"/>
      <c r="U342" s="113"/>
      <c r="V342" s="113"/>
      <c r="W342" s="113"/>
      <c r="X342" s="113"/>
      <c r="Y342" s="113"/>
      <c r="Z342" s="113"/>
      <c r="AA342" s="113"/>
    </row>
    <row r="343" spans="1:27" ht="15.6" x14ac:dyDescent="0.3">
      <c r="A343" s="113"/>
      <c r="B343" s="114"/>
      <c r="C343" s="113"/>
      <c r="D343" s="113"/>
      <c r="E343" s="113"/>
      <c r="F343" s="113"/>
      <c r="G343" s="113"/>
      <c r="H343" s="113"/>
      <c r="I343" s="113"/>
      <c r="J343" s="113"/>
      <c r="K343" s="113"/>
      <c r="L343" s="113"/>
      <c r="M343" s="113"/>
      <c r="N343" s="113"/>
      <c r="O343" s="113"/>
      <c r="P343" s="113"/>
      <c r="Q343" s="113"/>
      <c r="R343" s="113"/>
      <c r="S343" s="113"/>
      <c r="T343" s="113"/>
      <c r="U343" s="113"/>
      <c r="V343" s="113"/>
      <c r="W343" s="113"/>
      <c r="X343" s="113"/>
      <c r="Y343" s="113"/>
      <c r="Z343" s="113"/>
      <c r="AA343" s="113"/>
    </row>
    <row r="344" spans="1:27" ht="15.6" x14ac:dyDescent="0.3">
      <c r="A344" s="113"/>
      <c r="B344" s="114"/>
      <c r="C344" s="113"/>
      <c r="D344" s="113"/>
      <c r="E344" s="113"/>
      <c r="F344" s="113"/>
      <c r="G344" s="113"/>
      <c r="H344" s="113"/>
      <c r="I344" s="113"/>
      <c r="J344" s="113"/>
      <c r="K344" s="113"/>
      <c r="L344" s="113"/>
      <c r="M344" s="113"/>
      <c r="N344" s="113"/>
      <c r="O344" s="113"/>
      <c r="P344" s="113"/>
      <c r="Q344" s="113"/>
      <c r="R344" s="113"/>
      <c r="S344" s="113"/>
      <c r="T344" s="113"/>
      <c r="U344" s="113"/>
      <c r="V344" s="113"/>
      <c r="W344" s="113"/>
      <c r="X344" s="113"/>
      <c r="Y344" s="113"/>
      <c r="Z344" s="113"/>
      <c r="AA344" s="113"/>
    </row>
    <row r="345" spans="1:27" ht="15.6" x14ac:dyDescent="0.3">
      <c r="A345" s="113"/>
      <c r="B345" s="114"/>
      <c r="C345" s="113"/>
      <c r="D345" s="113"/>
      <c r="E345" s="113"/>
      <c r="F345" s="113"/>
      <c r="G345" s="113"/>
      <c r="H345" s="113"/>
      <c r="I345" s="113"/>
      <c r="J345" s="113"/>
      <c r="K345" s="113"/>
      <c r="L345" s="113"/>
      <c r="M345" s="113"/>
      <c r="N345" s="113"/>
      <c r="O345" s="113"/>
      <c r="P345" s="113"/>
      <c r="Q345" s="113"/>
      <c r="R345" s="113"/>
      <c r="S345" s="113"/>
      <c r="T345" s="113"/>
      <c r="U345" s="113"/>
      <c r="V345" s="113"/>
      <c r="W345" s="113"/>
      <c r="X345" s="113"/>
      <c r="Y345" s="113"/>
      <c r="Z345" s="113"/>
      <c r="AA345" s="113"/>
    </row>
    <row r="346" spans="1:27" ht="15.6" x14ac:dyDescent="0.3">
      <c r="A346" s="113"/>
      <c r="B346" s="114"/>
      <c r="C346" s="113"/>
      <c r="D346" s="113"/>
      <c r="E346" s="113"/>
      <c r="F346" s="113"/>
      <c r="G346" s="113"/>
      <c r="H346" s="113"/>
      <c r="I346" s="113"/>
      <c r="J346" s="113"/>
      <c r="K346" s="113"/>
      <c r="L346" s="113"/>
      <c r="M346" s="113"/>
      <c r="N346" s="113"/>
      <c r="O346" s="113"/>
      <c r="P346" s="113"/>
      <c r="Q346" s="113"/>
      <c r="R346" s="113"/>
      <c r="S346" s="113"/>
      <c r="T346" s="113"/>
      <c r="U346" s="113"/>
      <c r="V346" s="113"/>
      <c r="W346" s="113"/>
      <c r="X346" s="113"/>
      <c r="Y346" s="113"/>
      <c r="Z346" s="113"/>
      <c r="AA346" s="113"/>
    </row>
    <row r="347" spans="1:27" ht="15.6" x14ac:dyDescent="0.3">
      <c r="A347" s="113"/>
      <c r="B347" s="114"/>
      <c r="C347" s="113"/>
      <c r="D347" s="113"/>
      <c r="E347" s="113"/>
      <c r="F347" s="113"/>
      <c r="G347" s="113"/>
      <c r="H347" s="113"/>
      <c r="I347" s="113"/>
      <c r="J347" s="113"/>
      <c r="K347" s="113"/>
      <c r="L347" s="113"/>
      <c r="M347" s="113"/>
      <c r="N347" s="113"/>
      <c r="O347" s="113"/>
      <c r="P347" s="113"/>
      <c r="Q347" s="113"/>
      <c r="R347" s="113"/>
      <c r="S347" s="113"/>
      <c r="T347" s="113"/>
      <c r="U347" s="113"/>
      <c r="V347" s="113"/>
      <c r="W347" s="113"/>
      <c r="X347" s="113"/>
      <c r="Y347" s="113"/>
      <c r="Z347" s="113"/>
      <c r="AA347" s="113"/>
    </row>
    <row r="348" spans="1:27" ht="15.6" x14ac:dyDescent="0.3">
      <c r="A348" s="113"/>
      <c r="B348" s="114"/>
      <c r="C348" s="113"/>
      <c r="D348" s="113"/>
      <c r="E348" s="113"/>
      <c r="F348" s="113"/>
      <c r="G348" s="113"/>
      <c r="H348" s="113"/>
      <c r="I348" s="113"/>
      <c r="J348" s="113"/>
      <c r="K348" s="113"/>
      <c r="L348" s="113"/>
      <c r="M348" s="113"/>
      <c r="N348" s="113"/>
      <c r="O348" s="113"/>
      <c r="P348" s="113"/>
      <c r="Q348" s="113"/>
      <c r="R348" s="113"/>
      <c r="S348" s="113"/>
      <c r="T348" s="113"/>
      <c r="U348" s="113"/>
      <c r="V348" s="113"/>
      <c r="W348" s="113"/>
      <c r="X348" s="113"/>
      <c r="Y348" s="113"/>
      <c r="Z348" s="113"/>
      <c r="AA348" s="113"/>
    </row>
    <row r="349" spans="1:27" ht="15.6" x14ac:dyDescent="0.3">
      <c r="A349" s="113"/>
      <c r="B349" s="114"/>
      <c r="C349" s="113"/>
      <c r="D349" s="113"/>
      <c r="E349" s="113"/>
      <c r="F349" s="113"/>
      <c r="G349" s="113"/>
      <c r="H349" s="113"/>
      <c r="I349" s="113"/>
      <c r="J349" s="113"/>
      <c r="K349" s="113"/>
      <c r="L349" s="113"/>
      <c r="M349" s="113"/>
      <c r="N349" s="113"/>
      <c r="O349" s="113"/>
      <c r="P349" s="113"/>
      <c r="Q349" s="113"/>
      <c r="R349" s="113"/>
      <c r="S349" s="113"/>
      <c r="T349" s="113"/>
      <c r="U349" s="113"/>
      <c r="V349" s="113"/>
      <c r="W349" s="113"/>
      <c r="X349" s="113"/>
      <c r="Y349" s="113"/>
      <c r="Z349" s="113"/>
      <c r="AA349" s="113"/>
    </row>
    <row r="350" spans="1:27" ht="15.6" x14ac:dyDescent="0.3">
      <c r="A350" s="113"/>
      <c r="B350" s="114"/>
      <c r="C350" s="113"/>
      <c r="D350" s="113"/>
      <c r="E350" s="113"/>
      <c r="F350" s="113"/>
      <c r="G350" s="113"/>
      <c r="H350" s="113"/>
      <c r="I350" s="113"/>
      <c r="J350" s="113"/>
      <c r="K350" s="113"/>
      <c r="L350" s="113"/>
      <c r="M350" s="113"/>
      <c r="N350" s="113"/>
      <c r="O350" s="113"/>
      <c r="P350" s="113"/>
      <c r="Q350" s="113"/>
      <c r="R350" s="113"/>
      <c r="S350" s="113"/>
      <c r="T350" s="113"/>
      <c r="U350" s="113"/>
      <c r="V350" s="113"/>
      <c r="W350" s="113"/>
      <c r="X350" s="113"/>
      <c r="Y350" s="113"/>
      <c r="Z350" s="113"/>
      <c r="AA350" s="113"/>
    </row>
    <row r="351" spans="1:27" ht="15.6" x14ac:dyDescent="0.3">
      <c r="A351" s="113"/>
      <c r="B351" s="114"/>
      <c r="C351" s="113"/>
      <c r="D351" s="113"/>
      <c r="E351" s="113"/>
      <c r="F351" s="113"/>
      <c r="G351" s="113"/>
      <c r="H351" s="113"/>
      <c r="I351" s="113"/>
      <c r="J351" s="113"/>
      <c r="K351" s="113"/>
      <c r="L351" s="113"/>
      <c r="M351" s="113"/>
      <c r="N351" s="113"/>
      <c r="O351" s="113"/>
      <c r="P351" s="113"/>
      <c r="Q351" s="113"/>
      <c r="R351" s="113"/>
      <c r="S351" s="113"/>
      <c r="T351" s="113"/>
      <c r="U351" s="113"/>
      <c r="V351" s="113"/>
      <c r="W351" s="113"/>
      <c r="X351" s="113"/>
      <c r="Y351" s="113"/>
      <c r="Z351" s="113"/>
      <c r="AA351" s="113"/>
    </row>
    <row r="352" spans="1:27" ht="15.6" x14ac:dyDescent="0.3">
      <c r="A352" s="113"/>
      <c r="B352" s="114"/>
      <c r="C352" s="113"/>
      <c r="D352" s="113"/>
      <c r="E352" s="113"/>
      <c r="F352" s="113"/>
      <c r="G352" s="113"/>
      <c r="H352" s="113"/>
      <c r="I352" s="113"/>
      <c r="J352" s="113"/>
      <c r="K352" s="113"/>
      <c r="L352" s="113"/>
      <c r="M352" s="113"/>
      <c r="N352" s="113"/>
      <c r="O352" s="113"/>
      <c r="P352" s="113"/>
      <c r="Q352" s="113"/>
      <c r="R352" s="113"/>
      <c r="S352" s="113"/>
      <c r="T352" s="113"/>
      <c r="U352" s="113"/>
      <c r="V352" s="113"/>
      <c r="W352" s="113"/>
      <c r="X352" s="113"/>
      <c r="Y352" s="113"/>
      <c r="Z352" s="113"/>
      <c r="AA352" s="113"/>
    </row>
    <row r="353" spans="1:27" ht="15.6" x14ac:dyDescent="0.3">
      <c r="A353" s="113"/>
      <c r="B353" s="114"/>
      <c r="C353" s="113"/>
      <c r="D353" s="113"/>
      <c r="E353" s="113"/>
      <c r="F353" s="113"/>
      <c r="G353" s="113"/>
      <c r="H353" s="113"/>
      <c r="I353" s="113"/>
      <c r="J353" s="113"/>
      <c r="K353" s="113"/>
      <c r="L353" s="113"/>
      <c r="M353" s="113"/>
      <c r="N353" s="113"/>
      <c r="O353" s="113"/>
      <c r="P353" s="113"/>
      <c r="Q353" s="113"/>
      <c r="R353" s="113"/>
      <c r="S353" s="113"/>
      <c r="T353" s="113"/>
      <c r="U353" s="113"/>
      <c r="V353" s="113"/>
      <c r="W353" s="113"/>
      <c r="X353" s="113"/>
      <c r="Y353" s="113"/>
      <c r="Z353" s="113"/>
      <c r="AA353" s="113"/>
    </row>
    <row r="354" spans="1:27" ht="15.6" x14ac:dyDescent="0.3">
      <c r="A354" s="113"/>
      <c r="B354" s="114"/>
      <c r="C354" s="113"/>
      <c r="D354" s="113"/>
      <c r="E354" s="113"/>
      <c r="F354" s="113"/>
      <c r="G354" s="113"/>
      <c r="H354" s="113"/>
      <c r="I354" s="113"/>
      <c r="J354" s="113"/>
      <c r="K354" s="113"/>
      <c r="L354" s="113"/>
      <c r="M354" s="113"/>
      <c r="N354" s="113"/>
      <c r="O354" s="113"/>
      <c r="P354" s="113"/>
      <c r="Q354" s="113"/>
      <c r="R354" s="113"/>
      <c r="S354" s="113"/>
      <c r="T354" s="113"/>
      <c r="U354" s="113"/>
      <c r="V354" s="113"/>
      <c r="W354" s="113"/>
      <c r="X354" s="113"/>
      <c r="Y354" s="113"/>
      <c r="Z354" s="113"/>
      <c r="AA354" s="113"/>
    </row>
    <row r="355" spans="1:27" ht="15.6" x14ac:dyDescent="0.3">
      <c r="A355" s="113"/>
      <c r="B355" s="114"/>
      <c r="C355" s="113"/>
      <c r="D355" s="113"/>
      <c r="E355" s="113"/>
      <c r="F355" s="113"/>
      <c r="G355" s="113"/>
      <c r="H355" s="113"/>
      <c r="I355" s="113"/>
      <c r="J355" s="113"/>
      <c r="K355" s="113"/>
      <c r="L355" s="113"/>
      <c r="M355" s="113"/>
      <c r="N355" s="113"/>
      <c r="O355" s="113"/>
      <c r="P355" s="113"/>
      <c r="Q355" s="113"/>
      <c r="R355" s="113"/>
      <c r="S355" s="113"/>
      <c r="T355" s="113"/>
      <c r="U355" s="113"/>
      <c r="V355" s="113"/>
      <c r="W355" s="113"/>
      <c r="X355" s="113"/>
      <c r="Y355" s="113"/>
      <c r="Z355" s="113"/>
      <c r="AA355" s="113"/>
    </row>
    <row r="356" spans="1:27" ht="15.6" x14ac:dyDescent="0.3">
      <c r="A356" s="113"/>
      <c r="B356" s="114"/>
      <c r="C356" s="113"/>
      <c r="D356" s="113"/>
      <c r="E356" s="113"/>
      <c r="F356" s="113"/>
      <c r="G356" s="113"/>
      <c r="H356" s="113"/>
      <c r="I356" s="113"/>
      <c r="J356" s="113"/>
      <c r="K356" s="113"/>
      <c r="L356" s="113"/>
      <c r="M356" s="113"/>
      <c r="N356" s="113"/>
      <c r="O356" s="113"/>
      <c r="P356" s="113"/>
      <c r="Q356" s="113"/>
      <c r="R356" s="113"/>
      <c r="S356" s="113"/>
      <c r="T356" s="113"/>
      <c r="U356" s="113"/>
      <c r="V356" s="113"/>
      <c r="W356" s="113"/>
      <c r="X356" s="113"/>
      <c r="Y356" s="113"/>
      <c r="Z356" s="113"/>
      <c r="AA356" s="113"/>
    </row>
    <row r="357" spans="1:27" ht="15.6" x14ac:dyDescent="0.3">
      <c r="A357" s="113"/>
      <c r="B357" s="114"/>
      <c r="C357" s="113"/>
      <c r="D357" s="113"/>
      <c r="E357" s="113"/>
      <c r="F357" s="113"/>
      <c r="G357" s="113"/>
      <c r="H357" s="113"/>
      <c r="I357" s="113"/>
      <c r="J357" s="113"/>
      <c r="K357" s="113"/>
      <c r="L357" s="113"/>
      <c r="M357" s="113"/>
      <c r="N357" s="113"/>
      <c r="O357" s="113"/>
      <c r="P357" s="113"/>
      <c r="Q357" s="113"/>
      <c r="R357" s="113"/>
      <c r="S357" s="113"/>
      <c r="T357" s="113"/>
      <c r="U357" s="113"/>
      <c r="V357" s="113"/>
      <c r="W357" s="113"/>
      <c r="X357" s="113"/>
      <c r="Y357" s="113"/>
      <c r="Z357" s="113"/>
      <c r="AA357" s="113"/>
    </row>
    <row r="358" spans="1:27" ht="15.6" x14ac:dyDescent="0.3">
      <c r="A358" s="113"/>
      <c r="B358" s="114"/>
      <c r="C358" s="113"/>
      <c r="D358" s="113"/>
      <c r="E358" s="113"/>
      <c r="F358" s="113"/>
      <c r="G358" s="113"/>
      <c r="H358" s="113"/>
      <c r="I358" s="113"/>
      <c r="J358" s="113"/>
      <c r="K358" s="113"/>
      <c r="L358" s="113"/>
      <c r="M358" s="113"/>
      <c r="N358" s="113"/>
      <c r="O358" s="113"/>
      <c r="P358" s="113"/>
      <c r="Q358" s="113"/>
      <c r="R358" s="113"/>
      <c r="S358" s="113"/>
      <c r="T358" s="113"/>
      <c r="U358" s="113"/>
      <c r="V358" s="113"/>
      <c r="W358" s="113"/>
      <c r="X358" s="113"/>
      <c r="Y358" s="113"/>
      <c r="Z358" s="113"/>
      <c r="AA358" s="113"/>
    </row>
    <row r="359" spans="1:27" ht="15.6" x14ac:dyDescent="0.3">
      <c r="A359" s="113"/>
      <c r="B359" s="114"/>
      <c r="C359" s="113"/>
      <c r="D359" s="113"/>
      <c r="E359" s="113"/>
      <c r="F359" s="113"/>
      <c r="G359" s="113"/>
      <c r="H359" s="113"/>
      <c r="I359" s="113"/>
      <c r="J359" s="113"/>
      <c r="K359" s="113"/>
      <c r="L359" s="113"/>
      <c r="M359" s="113"/>
      <c r="N359" s="113"/>
      <c r="O359" s="113"/>
      <c r="P359" s="113"/>
      <c r="Q359" s="113"/>
      <c r="R359" s="113"/>
      <c r="S359" s="113"/>
      <c r="T359" s="113"/>
      <c r="U359" s="113"/>
      <c r="V359" s="113"/>
      <c r="W359" s="113"/>
      <c r="X359" s="113"/>
      <c r="Y359" s="113"/>
      <c r="Z359" s="113"/>
      <c r="AA359" s="113"/>
    </row>
    <row r="360" spans="1:27" ht="15.6" x14ac:dyDescent="0.3">
      <c r="A360" s="113"/>
      <c r="B360" s="114"/>
      <c r="C360" s="113"/>
      <c r="D360" s="113"/>
      <c r="E360" s="113"/>
      <c r="F360" s="113"/>
      <c r="G360" s="113"/>
      <c r="H360" s="113"/>
      <c r="I360" s="113"/>
      <c r="J360" s="113"/>
      <c r="K360" s="113"/>
      <c r="L360" s="113"/>
      <c r="M360" s="113"/>
      <c r="N360" s="113"/>
      <c r="O360" s="113"/>
      <c r="P360" s="113"/>
      <c r="Q360" s="113"/>
      <c r="R360" s="113"/>
      <c r="S360" s="113"/>
      <c r="T360" s="113"/>
      <c r="U360" s="113"/>
      <c r="V360" s="113"/>
      <c r="W360" s="113"/>
      <c r="X360" s="113"/>
      <c r="Y360" s="113"/>
      <c r="Z360" s="113"/>
      <c r="AA360" s="113"/>
    </row>
    <row r="361" spans="1:27" ht="15.6" x14ac:dyDescent="0.3">
      <c r="A361" s="113"/>
      <c r="B361" s="114"/>
      <c r="C361" s="113"/>
      <c r="D361" s="113"/>
      <c r="E361" s="113"/>
      <c r="F361" s="113"/>
      <c r="G361" s="113"/>
      <c r="H361" s="113"/>
      <c r="I361" s="113"/>
      <c r="J361" s="113"/>
      <c r="K361" s="113"/>
      <c r="L361" s="113"/>
      <c r="M361" s="113"/>
      <c r="N361" s="113"/>
      <c r="O361" s="113"/>
      <c r="P361" s="113"/>
      <c r="Q361" s="113"/>
      <c r="R361" s="113"/>
      <c r="S361" s="113"/>
      <c r="T361" s="113"/>
      <c r="U361" s="113"/>
      <c r="V361" s="113"/>
      <c r="W361" s="113"/>
      <c r="X361" s="113"/>
      <c r="Y361" s="113"/>
      <c r="Z361" s="113"/>
      <c r="AA361" s="113"/>
    </row>
    <row r="362" spans="1:27" ht="15.6" x14ac:dyDescent="0.3">
      <c r="A362" s="113"/>
      <c r="B362" s="114"/>
      <c r="C362" s="113"/>
      <c r="D362" s="113"/>
      <c r="E362" s="113"/>
      <c r="F362" s="113"/>
      <c r="G362" s="113"/>
      <c r="H362" s="113"/>
      <c r="I362" s="113"/>
      <c r="J362" s="113"/>
      <c r="K362" s="113"/>
      <c r="L362" s="113"/>
      <c r="M362" s="113"/>
      <c r="N362" s="113"/>
      <c r="O362" s="113"/>
      <c r="P362" s="113"/>
      <c r="Q362" s="113"/>
      <c r="R362" s="113"/>
      <c r="S362" s="113"/>
      <c r="T362" s="113"/>
      <c r="U362" s="113"/>
      <c r="V362" s="113"/>
      <c r="W362" s="113"/>
      <c r="X362" s="113"/>
      <c r="Y362" s="113"/>
      <c r="Z362" s="113"/>
      <c r="AA362" s="113"/>
    </row>
    <row r="363" spans="1:27" ht="15.6" x14ac:dyDescent="0.3">
      <c r="A363" s="113"/>
      <c r="B363" s="114"/>
      <c r="C363" s="113"/>
      <c r="D363" s="113"/>
      <c r="E363" s="113"/>
      <c r="F363" s="113"/>
      <c r="G363" s="113"/>
      <c r="H363" s="113"/>
      <c r="I363" s="113"/>
      <c r="J363" s="113"/>
      <c r="K363" s="113"/>
      <c r="L363" s="113"/>
      <c r="M363" s="113"/>
      <c r="N363" s="113"/>
      <c r="O363" s="113"/>
      <c r="P363" s="113"/>
      <c r="Q363" s="113"/>
      <c r="R363" s="113"/>
      <c r="S363" s="113"/>
      <c r="T363" s="113"/>
      <c r="U363" s="113"/>
      <c r="V363" s="113"/>
      <c r="W363" s="113"/>
      <c r="X363" s="113"/>
      <c r="Y363" s="113"/>
      <c r="Z363" s="113"/>
      <c r="AA363" s="113"/>
    </row>
    <row r="364" spans="1:27" ht="15.6" x14ac:dyDescent="0.3">
      <c r="A364" s="113"/>
      <c r="B364" s="114"/>
      <c r="C364" s="113"/>
      <c r="D364" s="113"/>
      <c r="E364" s="113"/>
      <c r="F364" s="113"/>
      <c r="G364" s="113"/>
      <c r="H364" s="113"/>
      <c r="I364" s="113"/>
      <c r="J364" s="113"/>
      <c r="K364" s="113"/>
      <c r="L364" s="113"/>
      <c r="M364" s="113"/>
      <c r="N364" s="113"/>
      <c r="O364" s="113"/>
      <c r="P364" s="113"/>
      <c r="Q364" s="113"/>
      <c r="R364" s="113"/>
      <c r="S364" s="113"/>
      <c r="T364" s="113"/>
      <c r="U364" s="113"/>
      <c r="V364" s="113"/>
      <c r="W364" s="113"/>
      <c r="X364" s="113"/>
      <c r="Y364" s="113"/>
      <c r="Z364" s="113"/>
      <c r="AA364" s="113"/>
    </row>
    <row r="365" spans="1:27" ht="15.6" x14ac:dyDescent="0.3">
      <c r="A365" s="113"/>
      <c r="B365" s="114"/>
      <c r="C365" s="113"/>
      <c r="D365" s="113"/>
      <c r="E365" s="113"/>
      <c r="F365" s="113"/>
      <c r="G365" s="113"/>
      <c r="H365" s="113"/>
      <c r="I365" s="113"/>
      <c r="J365" s="113"/>
      <c r="K365" s="113"/>
      <c r="L365" s="113"/>
      <c r="M365" s="113"/>
      <c r="N365" s="113"/>
      <c r="O365" s="113"/>
      <c r="P365" s="113"/>
      <c r="Q365" s="113"/>
      <c r="R365" s="113"/>
      <c r="S365" s="113"/>
      <c r="T365" s="113"/>
      <c r="U365" s="113"/>
      <c r="V365" s="113"/>
      <c r="W365" s="113"/>
      <c r="X365" s="113"/>
      <c r="Y365" s="113"/>
      <c r="Z365" s="113"/>
      <c r="AA365" s="113"/>
    </row>
    <row r="366" spans="1:27" ht="15.6" x14ac:dyDescent="0.3">
      <c r="A366" s="113"/>
      <c r="B366" s="114"/>
      <c r="C366" s="113"/>
      <c r="D366" s="113"/>
      <c r="E366" s="113"/>
      <c r="F366" s="113"/>
      <c r="G366" s="113"/>
      <c r="H366" s="113"/>
      <c r="I366" s="113"/>
      <c r="J366" s="113"/>
      <c r="K366" s="113"/>
      <c r="L366" s="113"/>
      <c r="M366" s="113"/>
      <c r="N366" s="113"/>
      <c r="O366" s="113"/>
      <c r="P366" s="113"/>
      <c r="Q366" s="113"/>
      <c r="R366" s="113"/>
      <c r="S366" s="113"/>
      <c r="T366" s="113"/>
      <c r="U366" s="113"/>
      <c r="V366" s="113"/>
      <c r="W366" s="113"/>
      <c r="X366" s="113"/>
      <c r="Y366" s="113"/>
      <c r="Z366" s="113"/>
      <c r="AA366" s="113"/>
    </row>
    <row r="367" spans="1:27" ht="15.6" x14ac:dyDescent="0.3">
      <c r="A367" s="113"/>
      <c r="B367" s="114"/>
      <c r="C367" s="113"/>
      <c r="D367" s="113"/>
      <c r="E367" s="113"/>
      <c r="F367" s="113"/>
      <c r="G367" s="113"/>
      <c r="H367" s="113"/>
      <c r="I367" s="113"/>
      <c r="J367" s="113"/>
      <c r="K367" s="113"/>
      <c r="L367" s="113"/>
      <c r="M367" s="113"/>
      <c r="N367" s="113"/>
      <c r="O367" s="113"/>
      <c r="P367" s="113"/>
      <c r="Q367" s="113"/>
      <c r="R367" s="113"/>
      <c r="S367" s="113"/>
      <c r="T367" s="113"/>
      <c r="U367" s="113"/>
      <c r="V367" s="113"/>
      <c r="W367" s="113"/>
      <c r="X367" s="113"/>
      <c r="Y367" s="113"/>
      <c r="Z367" s="113"/>
      <c r="AA367" s="113"/>
    </row>
    <row r="368" spans="1:27" ht="15.6" x14ac:dyDescent="0.3">
      <c r="A368" s="113"/>
      <c r="B368" s="114"/>
      <c r="C368" s="113"/>
      <c r="D368" s="113"/>
      <c r="E368" s="113"/>
      <c r="F368" s="113"/>
      <c r="G368" s="113"/>
      <c r="H368" s="113"/>
      <c r="I368" s="113"/>
      <c r="J368" s="113"/>
      <c r="K368" s="113"/>
      <c r="L368" s="113"/>
      <c r="M368" s="113"/>
      <c r="N368" s="113"/>
      <c r="O368" s="113"/>
      <c r="P368" s="113"/>
      <c r="Q368" s="113"/>
      <c r="R368" s="113"/>
      <c r="S368" s="113"/>
      <c r="T368" s="113"/>
      <c r="U368" s="113"/>
      <c r="V368" s="113"/>
      <c r="W368" s="113"/>
      <c r="X368" s="113"/>
      <c r="Y368" s="113"/>
      <c r="Z368" s="113"/>
      <c r="AA368" s="113"/>
    </row>
    <row r="369" spans="1:27" ht="15.6" x14ac:dyDescent="0.3">
      <c r="A369" s="113"/>
      <c r="B369" s="114"/>
      <c r="C369" s="113"/>
      <c r="D369" s="113"/>
      <c r="E369" s="113"/>
      <c r="F369" s="113"/>
      <c r="G369" s="113"/>
      <c r="H369" s="113"/>
      <c r="I369" s="113"/>
      <c r="J369" s="113"/>
      <c r="K369" s="113"/>
      <c r="L369" s="113"/>
      <c r="M369" s="113"/>
      <c r="N369" s="113"/>
      <c r="O369" s="113"/>
      <c r="P369" s="113"/>
      <c r="Q369" s="113"/>
      <c r="R369" s="113"/>
      <c r="S369" s="113"/>
      <c r="T369" s="113"/>
      <c r="U369" s="113"/>
      <c r="V369" s="113"/>
      <c r="W369" s="113"/>
      <c r="X369" s="113"/>
      <c r="Y369" s="113"/>
      <c r="Z369" s="113"/>
      <c r="AA369" s="113"/>
    </row>
    <row r="370" spans="1:27" ht="15.6" x14ac:dyDescent="0.3">
      <c r="A370" s="113"/>
      <c r="B370" s="114"/>
      <c r="C370" s="113"/>
      <c r="D370" s="113"/>
      <c r="E370" s="113"/>
      <c r="F370" s="113"/>
      <c r="G370" s="113"/>
      <c r="H370" s="113"/>
      <c r="I370" s="113"/>
      <c r="J370" s="113"/>
      <c r="K370" s="113"/>
      <c r="L370" s="113"/>
      <c r="M370" s="113"/>
      <c r="N370" s="113"/>
      <c r="O370" s="113"/>
      <c r="P370" s="113"/>
      <c r="Q370" s="113"/>
      <c r="R370" s="113"/>
      <c r="S370" s="113"/>
      <c r="T370" s="113"/>
      <c r="U370" s="113"/>
      <c r="V370" s="113"/>
      <c r="W370" s="113"/>
      <c r="X370" s="113"/>
      <c r="Y370" s="113"/>
      <c r="Z370" s="113"/>
      <c r="AA370" s="113"/>
    </row>
    <row r="371" spans="1:27" ht="15.6" x14ac:dyDescent="0.3">
      <c r="A371" s="113"/>
      <c r="B371" s="114"/>
      <c r="C371" s="113"/>
      <c r="D371" s="113"/>
      <c r="E371" s="113"/>
      <c r="F371" s="113"/>
      <c r="G371" s="113"/>
      <c r="H371" s="113"/>
      <c r="I371" s="113"/>
      <c r="J371" s="113"/>
      <c r="K371" s="113"/>
      <c r="L371" s="113"/>
      <c r="M371" s="113"/>
      <c r="N371" s="113"/>
      <c r="O371" s="113"/>
      <c r="P371" s="113"/>
      <c r="Q371" s="113"/>
      <c r="R371" s="113"/>
      <c r="S371" s="113"/>
      <c r="T371" s="113"/>
      <c r="U371" s="113"/>
      <c r="V371" s="113"/>
      <c r="W371" s="113"/>
      <c r="X371" s="113"/>
      <c r="Y371" s="113"/>
      <c r="Z371" s="113"/>
      <c r="AA371" s="113"/>
    </row>
    <row r="372" spans="1:27" ht="15.6" x14ac:dyDescent="0.3">
      <c r="A372" s="113"/>
      <c r="B372" s="114"/>
      <c r="C372" s="113"/>
      <c r="D372" s="113"/>
      <c r="E372" s="113"/>
      <c r="F372" s="113"/>
      <c r="G372" s="113"/>
      <c r="H372" s="113"/>
      <c r="I372" s="113"/>
      <c r="J372" s="113"/>
      <c r="K372" s="113"/>
      <c r="L372" s="113"/>
      <c r="M372" s="113"/>
      <c r="N372" s="113"/>
      <c r="O372" s="113"/>
      <c r="P372" s="113"/>
      <c r="Q372" s="113"/>
      <c r="R372" s="113"/>
      <c r="S372" s="113"/>
      <c r="T372" s="113"/>
      <c r="U372" s="113"/>
      <c r="V372" s="113"/>
      <c r="W372" s="113"/>
      <c r="X372" s="113"/>
      <c r="Y372" s="113"/>
      <c r="Z372" s="113"/>
      <c r="AA372" s="113"/>
    </row>
    <row r="373" spans="1:27" ht="15.6" x14ac:dyDescent="0.3">
      <c r="A373" s="113"/>
      <c r="B373" s="114"/>
      <c r="C373" s="113"/>
      <c r="D373" s="113"/>
      <c r="E373" s="113"/>
      <c r="F373" s="113"/>
      <c r="G373" s="113"/>
      <c r="H373" s="113"/>
      <c r="I373" s="113"/>
      <c r="J373" s="113"/>
      <c r="K373" s="113"/>
      <c r="L373" s="113"/>
      <c r="M373" s="113"/>
      <c r="N373" s="113"/>
      <c r="O373" s="113"/>
      <c r="P373" s="113"/>
      <c r="Q373" s="113"/>
      <c r="R373" s="113"/>
      <c r="S373" s="113"/>
      <c r="T373" s="113"/>
      <c r="U373" s="113"/>
      <c r="V373" s="113"/>
      <c r="W373" s="113"/>
      <c r="X373" s="113"/>
      <c r="Y373" s="113"/>
      <c r="Z373" s="113"/>
      <c r="AA373" s="113"/>
    </row>
    <row r="374" spans="1:27" ht="15.6" x14ac:dyDescent="0.3">
      <c r="A374" s="113"/>
      <c r="B374" s="114"/>
      <c r="C374" s="113"/>
      <c r="D374" s="113"/>
      <c r="E374" s="113"/>
      <c r="F374" s="113"/>
      <c r="G374" s="113"/>
      <c r="H374" s="113"/>
      <c r="I374" s="113"/>
      <c r="J374" s="113"/>
      <c r="K374" s="113"/>
      <c r="L374" s="113"/>
      <c r="M374" s="113"/>
      <c r="N374" s="113"/>
      <c r="O374" s="113"/>
      <c r="P374" s="113"/>
      <c r="Q374" s="113"/>
      <c r="R374" s="113"/>
      <c r="S374" s="113"/>
      <c r="T374" s="113"/>
      <c r="U374" s="113"/>
      <c r="V374" s="113"/>
      <c r="W374" s="113"/>
      <c r="X374" s="113"/>
      <c r="Y374" s="113"/>
      <c r="Z374" s="113"/>
      <c r="AA374" s="113"/>
    </row>
    <row r="375" spans="1:27" ht="15.6" x14ac:dyDescent="0.3">
      <c r="A375" s="113"/>
      <c r="B375" s="114"/>
      <c r="C375" s="113"/>
      <c r="D375" s="113"/>
      <c r="E375" s="113"/>
      <c r="F375" s="113"/>
      <c r="G375" s="113"/>
      <c r="H375" s="113"/>
      <c r="I375" s="113"/>
      <c r="J375" s="113"/>
      <c r="K375" s="113"/>
      <c r="L375" s="113"/>
      <c r="M375" s="113"/>
      <c r="N375" s="113"/>
      <c r="O375" s="113"/>
      <c r="P375" s="113"/>
      <c r="Q375" s="113"/>
      <c r="R375" s="113"/>
      <c r="S375" s="113"/>
      <c r="T375" s="113"/>
      <c r="U375" s="113"/>
      <c r="V375" s="113"/>
      <c r="W375" s="113"/>
      <c r="X375" s="113"/>
      <c r="Y375" s="113"/>
      <c r="Z375" s="113"/>
      <c r="AA375" s="113"/>
    </row>
    <row r="376" spans="1:27" ht="15.6" x14ac:dyDescent="0.3">
      <c r="A376" s="113"/>
      <c r="B376" s="114"/>
      <c r="C376" s="113"/>
      <c r="D376" s="113"/>
      <c r="E376" s="113"/>
      <c r="F376" s="113"/>
      <c r="G376" s="113"/>
      <c r="H376" s="113"/>
      <c r="I376" s="113"/>
      <c r="J376" s="113"/>
      <c r="K376" s="113"/>
      <c r="L376" s="113"/>
      <c r="M376" s="113"/>
      <c r="N376" s="113"/>
      <c r="O376" s="113"/>
      <c r="P376" s="113"/>
      <c r="Q376" s="113"/>
      <c r="R376" s="113"/>
      <c r="S376" s="113"/>
      <c r="T376" s="113"/>
      <c r="U376" s="113"/>
      <c r="V376" s="113"/>
      <c r="W376" s="113"/>
      <c r="X376" s="113"/>
      <c r="Y376" s="113"/>
      <c r="Z376" s="113"/>
      <c r="AA376" s="113"/>
    </row>
    <row r="377" spans="1:27" ht="15.6" x14ac:dyDescent="0.3">
      <c r="A377" s="113"/>
      <c r="B377" s="114"/>
      <c r="C377" s="113"/>
      <c r="D377" s="113"/>
      <c r="E377" s="113"/>
      <c r="F377" s="113"/>
      <c r="G377" s="113"/>
      <c r="H377" s="113"/>
      <c r="I377" s="113"/>
      <c r="J377" s="113"/>
      <c r="K377" s="113"/>
      <c r="L377" s="113"/>
      <c r="M377" s="113"/>
      <c r="N377" s="113"/>
      <c r="O377" s="113"/>
      <c r="P377" s="113"/>
      <c r="Q377" s="113"/>
      <c r="R377" s="113"/>
      <c r="S377" s="113"/>
      <c r="T377" s="113"/>
      <c r="U377" s="113"/>
      <c r="V377" s="113"/>
      <c r="W377" s="113"/>
      <c r="X377" s="113"/>
      <c r="Y377" s="113"/>
      <c r="Z377" s="113"/>
      <c r="AA377" s="113"/>
    </row>
    <row r="378" spans="1:27" ht="15.6" x14ac:dyDescent="0.3">
      <c r="A378" s="113"/>
      <c r="B378" s="114"/>
      <c r="C378" s="113"/>
      <c r="D378" s="113"/>
      <c r="E378" s="113"/>
      <c r="F378" s="113"/>
      <c r="G378" s="113"/>
      <c r="H378" s="113"/>
      <c r="I378" s="113"/>
      <c r="J378" s="113"/>
      <c r="K378" s="113"/>
      <c r="L378" s="113"/>
      <c r="M378" s="113"/>
      <c r="N378" s="113"/>
      <c r="O378" s="113"/>
      <c r="P378" s="113"/>
      <c r="Q378" s="113"/>
      <c r="R378" s="113"/>
      <c r="S378" s="113"/>
      <c r="T378" s="113"/>
      <c r="U378" s="113"/>
      <c r="V378" s="113"/>
      <c r="W378" s="113"/>
      <c r="X378" s="113"/>
      <c r="Y378" s="113"/>
      <c r="Z378" s="113"/>
      <c r="AA378" s="113"/>
    </row>
    <row r="379" spans="1:27" ht="15.6" x14ac:dyDescent="0.3">
      <c r="A379" s="113"/>
      <c r="B379" s="114"/>
      <c r="C379" s="113"/>
      <c r="D379" s="113"/>
      <c r="E379" s="113"/>
      <c r="F379" s="113"/>
      <c r="G379" s="113"/>
      <c r="H379" s="113"/>
      <c r="I379" s="113"/>
      <c r="J379" s="113"/>
      <c r="K379" s="113"/>
      <c r="L379" s="113"/>
      <c r="M379" s="113"/>
      <c r="N379" s="113"/>
      <c r="O379" s="113"/>
      <c r="P379" s="113"/>
      <c r="Q379" s="113"/>
      <c r="R379" s="113"/>
      <c r="S379" s="113"/>
      <c r="T379" s="113"/>
      <c r="U379" s="113"/>
      <c r="V379" s="113"/>
      <c r="W379" s="113"/>
      <c r="X379" s="113"/>
      <c r="Y379" s="113"/>
      <c r="Z379" s="113"/>
      <c r="AA379" s="113"/>
    </row>
    <row r="380" spans="1:27" ht="15.6" x14ac:dyDescent="0.3">
      <c r="A380" s="113"/>
      <c r="B380" s="114"/>
      <c r="C380" s="113"/>
      <c r="D380" s="113"/>
      <c r="E380" s="113"/>
      <c r="F380" s="113"/>
      <c r="G380" s="113"/>
      <c r="H380" s="113"/>
      <c r="I380" s="113"/>
      <c r="J380" s="113"/>
      <c r="K380" s="113"/>
      <c r="L380" s="113"/>
      <c r="M380" s="113"/>
      <c r="N380" s="113"/>
      <c r="O380" s="113"/>
      <c r="P380" s="113"/>
      <c r="Q380" s="113"/>
      <c r="R380" s="113"/>
      <c r="S380" s="113"/>
      <c r="T380" s="113"/>
      <c r="U380" s="113"/>
      <c r="V380" s="113"/>
      <c r="W380" s="113"/>
      <c r="X380" s="113"/>
      <c r="Y380" s="113"/>
      <c r="Z380" s="113"/>
      <c r="AA380" s="113"/>
    </row>
    <row r="381" spans="1:27" ht="15.6" x14ac:dyDescent="0.3">
      <c r="A381" s="113"/>
      <c r="B381" s="114"/>
      <c r="C381" s="113"/>
      <c r="D381" s="113"/>
      <c r="E381" s="113"/>
      <c r="F381" s="113"/>
      <c r="G381" s="113"/>
      <c r="H381" s="113"/>
      <c r="I381" s="113"/>
      <c r="J381" s="113"/>
      <c r="K381" s="113"/>
      <c r="L381" s="113"/>
      <c r="M381" s="113"/>
      <c r="N381" s="113"/>
      <c r="O381" s="113"/>
      <c r="P381" s="113"/>
      <c r="Q381" s="113"/>
      <c r="R381" s="113"/>
      <c r="S381" s="113"/>
      <c r="T381" s="113"/>
      <c r="U381" s="113"/>
      <c r="V381" s="113"/>
      <c r="W381" s="113"/>
      <c r="X381" s="113"/>
      <c r="Y381" s="113"/>
      <c r="Z381" s="113"/>
      <c r="AA381" s="113"/>
    </row>
    <row r="382" spans="1:27" ht="15.6" x14ac:dyDescent="0.3">
      <c r="A382" s="113"/>
      <c r="B382" s="114"/>
      <c r="C382" s="113"/>
      <c r="D382" s="113"/>
      <c r="E382" s="113"/>
      <c r="F382" s="113"/>
      <c r="G382" s="113"/>
      <c r="H382" s="113"/>
      <c r="I382" s="113"/>
      <c r="J382" s="113"/>
      <c r="K382" s="113"/>
      <c r="L382" s="113"/>
      <c r="M382" s="113"/>
      <c r="N382" s="113"/>
      <c r="O382" s="113"/>
      <c r="P382" s="113"/>
      <c r="Q382" s="113"/>
      <c r="R382" s="113"/>
      <c r="S382" s="113"/>
      <c r="T382" s="113"/>
      <c r="U382" s="113"/>
      <c r="V382" s="113"/>
      <c r="W382" s="113"/>
      <c r="X382" s="113"/>
      <c r="Y382" s="113"/>
      <c r="Z382" s="113"/>
      <c r="AA382" s="113"/>
    </row>
    <row r="383" spans="1:27" ht="15.6" x14ac:dyDescent="0.3">
      <c r="A383" s="113"/>
      <c r="B383" s="114"/>
      <c r="C383" s="113"/>
      <c r="D383" s="113"/>
      <c r="E383" s="113"/>
      <c r="F383" s="113"/>
      <c r="G383" s="113"/>
      <c r="H383" s="113"/>
      <c r="I383" s="113"/>
      <c r="J383" s="113"/>
      <c r="K383" s="113"/>
      <c r="L383" s="113"/>
      <c r="M383" s="113"/>
      <c r="N383" s="113"/>
      <c r="O383" s="113"/>
      <c r="P383" s="113"/>
      <c r="Q383" s="113"/>
      <c r="R383" s="113"/>
      <c r="S383" s="113"/>
      <c r="T383" s="113"/>
      <c r="U383" s="113"/>
      <c r="V383" s="113"/>
      <c r="W383" s="113"/>
      <c r="X383" s="113"/>
      <c r="Y383" s="113"/>
      <c r="Z383" s="113"/>
      <c r="AA383" s="113"/>
    </row>
    <row r="384" spans="1:27" ht="15.6" x14ac:dyDescent="0.3">
      <c r="A384" s="113"/>
      <c r="B384" s="114"/>
      <c r="C384" s="113"/>
      <c r="D384" s="113"/>
      <c r="E384" s="113"/>
      <c r="F384" s="113"/>
      <c r="G384" s="113"/>
      <c r="H384" s="113"/>
      <c r="I384" s="113"/>
      <c r="J384" s="113"/>
      <c r="K384" s="113"/>
      <c r="L384" s="113"/>
      <c r="M384" s="113"/>
      <c r="N384" s="113"/>
      <c r="O384" s="113"/>
      <c r="P384" s="113"/>
      <c r="Q384" s="113"/>
      <c r="R384" s="113"/>
      <c r="S384" s="113"/>
      <c r="T384" s="113"/>
      <c r="U384" s="113"/>
      <c r="V384" s="113"/>
      <c r="W384" s="113"/>
      <c r="X384" s="113"/>
      <c r="Y384" s="113"/>
      <c r="Z384" s="113"/>
      <c r="AA384" s="113"/>
    </row>
    <row r="385" spans="1:27" ht="15.6" x14ac:dyDescent="0.3">
      <c r="A385" s="113"/>
      <c r="B385" s="114"/>
      <c r="C385" s="113"/>
      <c r="D385" s="113"/>
      <c r="E385" s="113"/>
      <c r="F385" s="113"/>
      <c r="G385" s="113"/>
      <c r="H385" s="113"/>
      <c r="I385" s="113"/>
      <c r="J385" s="113"/>
      <c r="K385" s="113"/>
      <c r="L385" s="113"/>
      <c r="M385" s="113"/>
      <c r="N385" s="113"/>
      <c r="O385" s="113"/>
      <c r="P385" s="113"/>
      <c r="Q385" s="113"/>
      <c r="R385" s="113"/>
      <c r="S385" s="113"/>
      <c r="T385" s="113"/>
      <c r="U385" s="113"/>
      <c r="V385" s="113"/>
      <c r="W385" s="113"/>
      <c r="X385" s="113"/>
      <c r="Y385" s="113"/>
      <c r="Z385" s="113"/>
      <c r="AA385" s="113"/>
    </row>
    <row r="386" spans="1:27" ht="15.6" x14ac:dyDescent="0.3">
      <c r="A386" s="113"/>
      <c r="B386" s="114"/>
      <c r="C386" s="113"/>
      <c r="D386" s="113"/>
      <c r="E386" s="113"/>
      <c r="F386" s="113"/>
      <c r="G386" s="113"/>
      <c r="H386" s="113"/>
      <c r="I386" s="113"/>
      <c r="J386" s="113"/>
      <c r="K386" s="113"/>
      <c r="L386" s="113"/>
      <c r="M386" s="113"/>
      <c r="N386" s="113"/>
      <c r="O386" s="113"/>
      <c r="P386" s="113"/>
      <c r="Q386" s="113"/>
      <c r="R386" s="113"/>
      <c r="S386" s="113"/>
      <c r="T386" s="113"/>
      <c r="U386" s="113"/>
      <c r="V386" s="113"/>
      <c r="W386" s="113"/>
      <c r="X386" s="113"/>
      <c r="Y386" s="113"/>
      <c r="Z386" s="113"/>
      <c r="AA386" s="113"/>
    </row>
    <row r="387" spans="1:27" ht="15.6" x14ac:dyDescent="0.3">
      <c r="A387" s="113"/>
      <c r="B387" s="114"/>
      <c r="C387" s="113"/>
      <c r="D387" s="113"/>
      <c r="E387" s="113"/>
      <c r="F387" s="113"/>
      <c r="G387" s="113"/>
      <c r="H387" s="113"/>
      <c r="I387" s="113"/>
      <c r="J387" s="113"/>
      <c r="K387" s="113"/>
      <c r="L387" s="113"/>
      <c r="M387" s="113"/>
      <c r="N387" s="113"/>
      <c r="O387" s="113"/>
      <c r="P387" s="113"/>
      <c r="Q387" s="113"/>
      <c r="R387" s="113"/>
      <c r="S387" s="113"/>
      <c r="T387" s="113"/>
      <c r="U387" s="113"/>
      <c r="V387" s="113"/>
      <c r="W387" s="113"/>
      <c r="X387" s="113"/>
      <c r="Y387" s="113"/>
      <c r="Z387" s="113"/>
      <c r="AA387" s="113"/>
    </row>
    <row r="388" spans="1:27" ht="15.6" x14ac:dyDescent="0.3">
      <c r="A388" s="113"/>
      <c r="B388" s="114"/>
      <c r="C388" s="113"/>
      <c r="D388" s="113"/>
      <c r="E388" s="113"/>
      <c r="F388" s="113"/>
      <c r="G388" s="113"/>
      <c r="H388" s="113"/>
      <c r="I388" s="113"/>
      <c r="J388" s="113"/>
      <c r="K388" s="113"/>
      <c r="L388" s="113"/>
      <c r="M388" s="113"/>
      <c r="N388" s="113"/>
      <c r="O388" s="113"/>
      <c r="P388" s="113"/>
      <c r="Q388" s="113"/>
      <c r="R388" s="113"/>
      <c r="S388" s="113"/>
      <c r="T388" s="113"/>
      <c r="U388" s="113"/>
      <c r="V388" s="113"/>
      <c r="W388" s="113"/>
      <c r="X388" s="113"/>
      <c r="Y388" s="113"/>
      <c r="Z388" s="113"/>
      <c r="AA388" s="113"/>
    </row>
    <row r="389" spans="1:27" ht="15.6" x14ac:dyDescent="0.3">
      <c r="A389" s="113"/>
      <c r="B389" s="114"/>
      <c r="C389" s="113"/>
      <c r="D389" s="113"/>
      <c r="E389" s="113"/>
      <c r="F389" s="113"/>
      <c r="G389" s="113"/>
      <c r="H389" s="113"/>
      <c r="I389" s="113"/>
      <c r="J389" s="113"/>
      <c r="K389" s="113"/>
      <c r="L389" s="113"/>
      <c r="M389" s="113"/>
      <c r="N389" s="113"/>
      <c r="O389" s="113"/>
      <c r="P389" s="113"/>
      <c r="Q389" s="113"/>
      <c r="R389" s="113"/>
      <c r="S389" s="113"/>
      <c r="T389" s="113"/>
      <c r="U389" s="113"/>
      <c r="V389" s="113"/>
      <c r="W389" s="113"/>
      <c r="X389" s="113"/>
      <c r="Y389" s="113"/>
      <c r="Z389" s="113"/>
      <c r="AA389" s="113"/>
    </row>
    <row r="390" spans="1:27" ht="15.6" x14ac:dyDescent="0.3">
      <c r="A390" s="113"/>
      <c r="B390" s="114"/>
      <c r="C390" s="113"/>
      <c r="D390" s="113"/>
      <c r="E390" s="113"/>
      <c r="F390" s="113"/>
      <c r="G390" s="113"/>
      <c r="H390" s="113"/>
      <c r="I390" s="113"/>
      <c r="J390" s="113"/>
      <c r="K390" s="113"/>
      <c r="L390" s="113"/>
      <c r="M390" s="113"/>
      <c r="N390" s="113"/>
      <c r="O390" s="113"/>
      <c r="P390" s="113"/>
      <c r="Q390" s="113"/>
      <c r="R390" s="113"/>
      <c r="S390" s="113"/>
      <c r="T390" s="113"/>
      <c r="U390" s="113"/>
      <c r="V390" s="113"/>
      <c r="W390" s="113"/>
      <c r="X390" s="113"/>
      <c r="Y390" s="113"/>
      <c r="Z390" s="113"/>
      <c r="AA390" s="113"/>
    </row>
    <row r="391" spans="1:27" ht="15.6" x14ac:dyDescent="0.3">
      <c r="A391" s="113"/>
      <c r="B391" s="114"/>
      <c r="C391" s="113"/>
      <c r="D391" s="113"/>
      <c r="E391" s="113"/>
      <c r="F391" s="113"/>
      <c r="G391" s="113"/>
      <c r="H391" s="113"/>
      <c r="I391" s="113"/>
      <c r="J391" s="113"/>
      <c r="K391" s="113"/>
      <c r="L391" s="113"/>
      <c r="M391" s="113"/>
      <c r="N391" s="113"/>
      <c r="O391" s="113"/>
      <c r="P391" s="113"/>
      <c r="Q391" s="113"/>
      <c r="R391" s="113"/>
      <c r="S391" s="113"/>
      <c r="T391" s="113"/>
      <c r="U391" s="113"/>
      <c r="V391" s="113"/>
      <c r="W391" s="113"/>
      <c r="X391" s="113"/>
      <c r="Y391" s="113"/>
      <c r="Z391" s="113"/>
      <c r="AA391" s="113"/>
    </row>
    <row r="392" spans="1:27" ht="15.6" x14ac:dyDescent="0.3">
      <c r="A392" s="113"/>
      <c r="B392" s="114"/>
      <c r="C392" s="113"/>
      <c r="D392" s="113"/>
      <c r="E392" s="113"/>
      <c r="F392" s="113"/>
      <c r="G392" s="113"/>
      <c r="H392" s="113"/>
      <c r="I392" s="113"/>
      <c r="J392" s="113"/>
      <c r="K392" s="113"/>
      <c r="L392" s="113"/>
      <c r="M392" s="113"/>
      <c r="N392" s="113"/>
      <c r="O392" s="113"/>
      <c r="P392" s="113"/>
      <c r="Q392" s="113"/>
      <c r="R392" s="113"/>
      <c r="S392" s="113"/>
      <c r="T392" s="113"/>
      <c r="U392" s="113"/>
      <c r="V392" s="113"/>
      <c r="W392" s="113"/>
      <c r="X392" s="113"/>
      <c r="Y392" s="113"/>
      <c r="Z392" s="113"/>
      <c r="AA392" s="113"/>
    </row>
    <row r="393" spans="1:27" ht="15.6" x14ac:dyDescent="0.3">
      <c r="A393" s="113"/>
      <c r="B393" s="114"/>
      <c r="C393" s="113"/>
      <c r="D393" s="113"/>
      <c r="E393" s="113"/>
      <c r="F393" s="113"/>
      <c r="G393" s="113"/>
      <c r="H393" s="113"/>
      <c r="I393" s="113"/>
      <c r="J393" s="113"/>
      <c r="K393" s="113"/>
      <c r="L393" s="113"/>
      <c r="M393" s="113"/>
      <c r="N393" s="113"/>
      <c r="O393" s="113"/>
      <c r="P393" s="113"/>
      <c r="Q393" s="113"/>
      <c r="R393" s="113"/>
      <c r="S393" s="113"/>
      <c r="T393" s="113"/>
      <c r="U393" s="113"/>
      <c r="V393" s="113"/>
      <c r="W393" s="113"/>
      <c r="X393" s="113"/>
      <c r="Y393" s="113"/>
      <c r="Z393" s="113"/>
      <c r="AA393" s="113"/>
    </row>
    <row r="394" spans="1:27" ht="15.6" x14ac:dyDescent="0.3">
      <c r="A394" s="113"/>
      <c r="B394" s="114"/>
      <c r="C394" s="113"/>
      <c r="D394" s="113"/>
      <c r="E394" s="113"/>
      <c r="F394" s="113"/>
      <c r="G394" s="113"/>
      <c r="H394" s="113"/>
      <c r="I394" s="113"/>
      <c r="J394" s="113"/>
      <c r="K394" s="113"/>
      <c r="L394" s="113"/>
      <c r="M394" s="113"/>
      <c r="N394" s="113"/>
      <c r="O394" s="113"/>
      <c r="P394" s="113"/>
      <c r="Q394" s="113"/>
      <c r="R394" s="113"/>
      <c r="S394" s="113"/>
      <c r="T394" s="113"/>
      <c r="U394" s="113"/>
      <c r="V394" s="113"/>
      <c r="W394" s="113"/>
      <c r="X394" s="113"/>
      <c r="Y394" s="113"/>
      <c r="Z394" s="113"/>
      <c r="AA394" s="113"/>
    </row>
    <row r="395" spans="1:27" ht="15.6" x14ac:dyDescent="0.3">
      <c r="A395" s="113"/>
      <c r="B395" s="114"/>
      <c r="C395" s="113"/>
      <c r="D395" s="113"/>
      <c r="E395" s="113"/>
      <c r="F395" s="113"/>
      <c r="G395" s="113"/>
      <c r="H395" s="113"/>
      <c r="I395" s="113"/>
      <c r="J395" s="113"/>
      <c r="K395" s="113"/>
      <c r="L395" s="113"/>
      <c r="M395" s="113"/>
      <c r="N395" s="113"/>
      <c r="O395" s="113"/>
      <c r="P395" s="113"/>
      <c r="Q395" s="113"/>
      <c r="R395" s="113"/>
      <c r="S395" s="113"/>
      <c r="T395" s="113"/>
      <c r="U395" s="113"/>
      <c r="V395" s="113"/>
      <c r="W395" s="113"/>
      <c r="X395" s="113"/>
      <c r="Y395" s="113"/>
      <c r="Z395" s="113"/>
      <c r="AA395" s="113"/>
    </row>
    <row r="396" spans="1:27" ht="15.6" x14ac:dyDescent="0.3">
      <c r="A396" s="113"/>
      <c r="B396" s="114"/>
      <c r="C396" s="113"/>
      <c r="D396" s="113"/>
      <c r="E396" s="113"/>
      <c r="F396" s="113"/>
      <c r="G396" s="113"/>
      <c r="H396" s="113"/>
      <c r="I396" s="113"/>
      <c r="J396" s="113"/>
      <c r="K396" s="113"/>
      <c r="L396" s="113"/>
      <c r="M396" s="113"/>
      <c r="N396" s="113"/>
      <c r="O396" s="113"/>
      <c r="P396" s="113"/>
      <c r="Q396" s="113"/>
      <c r="R396" s="113"/>
      <c r="S396" s="113"/>
      <c r="T396" s="113"/>
      <c r="U396" s="113"/>
      <c r="V396" s="113"/>
      <c r="W396" s="113"/>
      <c r="X396" s="113"/>
      <c r="Y396" s="113"/>
      <c r="Z396" s="113"/>
      <c r="AA396" s="113"/>
    </row>
    <row r="397" spans="1:27" ht="15.6" x14ac:dyDescent="0.3">
      <c r="A397" s="113"/>
      <c r="B397" s="114"/>
      <c r="C397" s="113"/>
      <c r="D397" s="113"/>
      <c r="E397" s="113"/>
      <c r="F397" s="113"/>
      <c r="G397" s="113"/>
      <c r="H397" s="113"/>
      <c r="I397" s="113"/>
      <c r="J397" s="113"/>
      <c r="K397" s="113"/>
      <c r="L397" s="113"/>
      <c r="M397" s="113"/>
      <c r="N397" s="113"/>
      <c r="O397" s="113"/>
      <c r="P397" s="113"/>
      <c r="Q397" s="113"/>
      <c r="R397" s="113"/>
      <c r="S397" s="113"/>
      <c r="T397" s="113"/>
      <c r="U397" s="113"/>
      <c r="V397" s="113"/>
      <c r="W397" s="113"/>
      <c r="X397" s="113"/>
      <c r="Y397" s="113"/>
      <c r="Z397" s="113"/>
      <c r="AA397" s="113"/>
    </row>
    <row r="398" spans="1:27" ht="15.6" x14ac:dyDescent="0.3">
      <c r="A398" s="113"/>
      <c r="B398" s="114"/>
      <c r="C398" s="113"/>
      <c r="D398" s="113"/>
      <c r="E398" s="113"/>
      <c r="F398" s="113"/>
      <c r="G398" s="113"/>
      <c r="H398" s="113"/>
      <c r="I398" s="113"/>
      <c r="J398" s="113"/>
      <c r="K398" s="113"/>
      <c r="L398" s="113"/>
      <c r="M398" s="113"/>
      <c r="N398" s="113"/>
      <c r="O398" s="113"/>
      <c r="P398" s="113"/>
      <c r="Q398" s="113"/>
      <c r="R398" s="113"/>
      <c r="S398" s="113"/>
      <c r="T398" s="113"/>
      <c r="U398" s="113"/>
      <c r="V398" s="113"/>
      <c r="W398" s="113"/>
      <c r="X398" s="113"/>
      <c r="Y398" s="113"/>
      <c r="Z398" s="113"/>
      <c r="AA398" s="113"/>
    </row>
    <row r="399" spans="1:27" ht="15.6" x14ac:dyDescent="0.3">
      <c r="A399" s="113"/>
      <c r="B399" s="114"/>
      <c r="C399" s="113"/>
      <c r="D399" s="113"/>
      <c r="E399" s="113"/>
      <c r="F399" s="113"/>
      <c r="G399" s="113"/>
      <c r="H399" s="113"/>
      <c r="I399" s="113"/>
      <c r="J399" s="113"/>
      <c r="K399" s="113"/>
      <c r="L399" s="113"/>
      <c r="M399" s="113"/>
      <c r="N399" s="113"/>
      <c r="O399" s="113"/>
      <c r="P399" s="113"/>
      <c r="Q399" s="113"/>
      <c r="R399" s="113"/>
      <c r="S399" s="113"/>
      <c r="T399" s="113"/>
      <c r="U399" s="113"/>
      <c r="V399" s="113"/>
      <c r="W399" s="113"/>
      <c r="X399" s="113"/>
      <c r="Y399" s="113"/>
      <c r="Z399" s="113"/>
      <c r="AA399" s="113"/>
    </row>
    <row r="400" spans="1:27" ht="15.6" x14ac:dyDescent="0.3">
      <c r="A400" s="113"/>
      <c r="B400" s="114"/>
      <c r="C400" s="113"/>
      <c r="D400" s="113"/>
      <c r="E400" s="113"/>
      <c r="F400" s="113"/>
      <c r="G400" s="113"/>
      <c r="H400" s="113"/>
      <c r="I400" s="113"/>
      <c r="J400" s="113"/>
      <c r="K400" s="113"/>
      <c r="L400" s="113"/>
      <c r="M400" s="113"/>
      <c r="N400" s="113"/>
      <c r="O400" s="113"/>
      <c r="P400" s="113"/>
      <c r="Q400" s="113"/>
      <c r="R400" s="113"/>
      <c r="S400" s="113"/>
      <c r="T400" s="113"/>
      <c r="U400" s="113"/>
      <c r="V400" s="113"/>
      <c r="W400" s="113"/>
      <c r="X400" s="113"/>
      <c r="Y400" s="113"/>
      <c r="Z400" s="113"/>
      <c r="AA400" s="113"/>
    </row>
    <row r="401" spans="1:27" ht="15.6" x14ac:dyDescent="0.3">
      <c r="A401" s="113"/>
      <c r="B401" s="114"/>
      <c r="C401" s="113"/>
      <c r="D401" s="113"/>
      <c r="E401" s="113"/>
      <c r="F401" s="113"/>
      <c r="G401" s="113"/>
      <c r="H401" s="113"/>
      <c r="I401" s="113"/>
      <c r="J401" s="113"/>
      <c r="K401" s="113"/>
      <c r="L401" s="113"/>
      <c r="M401" s="113"/>
      <c r="N401" s="113"/>
      <c r="O401" s="113"/>
      <c r="P401" s="113"/>
      <c r="Q401" s="113"/>
      <c r="R401" s="113"/>
      <c r="S401" s="113"/>
      <c r="T401" s="113"/>
      <c r="U401" s="113"/>
      <c r="V401" s="113"/>
      <c r="W401" s="113"/>
      <c r="X401" s="113"/>
      <c r="Y401" s="113"/>
      <c r="Z401" s="113"/>
      <c r="AA401" s="113"/>
    </row>
    <row r="402" spans="1:27" ht="15.6" x14ac:dyDescent="0.3">
      <c r="A402" s="113"/>
      <c r="B402" s="114"/>
      <c r="C402" s="113"/>
      <c r="D402" s="113"/>
      <c r="E402" s="113"/>
      <c r="F402" s="113"/>
      <c r="G402" s="113"/>
      <c r="H402" s="113"/>
      <c r="I402" s="113"/>
      <c r="J402" s="113"/>
      <c r="K402" s="113"/>
      <c r="L402" s="113"/>
      <c r="M402" s="113"/>
      <c r="N402" s="113"/>
      <c r="O402" s="113"/>
      <c r="P402" s="113"/>
      <c r="Q402" s="113"/>
      <c r="R402" s="113"/>
      <c r="S402" s="113"/>
      <c r="T402" s="113"/>
      <c r="U402" s="113"/>
      <c r="V402" s="113"/>
      <c r="W402" s="113"/>
      <c r="X402" s="113"/>
      <c r="Y402" s="113"/>
      <c r="Z402" s="113"/>
      <c r="AA402" s="113"/>
    </row>
    <row r="403" spans="1:27" ht="15.6" x14ac:dyDescent="0.3">
      <c r="A403" s="113"/>
      <c r="B403" s="114"/>
      <c r="C403" s="113"/>
      <c r="D403" s="113"/>
      <c r="E403" s="113"/>
      <c r="F403" s="113"/>
      <c r="G403" s="113"/>
      <c r="H403" s="113"/>
      <c r="I403" s="113"/>
      <c r="J403" s="113"/>
      <c r="K403" s="113"/>
      <c r="L403" s="113"/>
      <c r="M403" s="113"/>
      <c r="N403" s="113"/>
      <c r="O403" s="113"/>
      <c r="P403" s="113"/>
      <c r="Q403" s="113"/>
      <c r="R403" s="113"/>
      <c r="S403" s="113"/>
      <c r="T403" s="113"/>
      <c r="U403" s="113"/>
      <c r="V403" s="113"/>
      <c r="W403" s="113"/>
      <c r="X403" s="113"/>
      <c r="Y403" s="113"/>
      <c r="Z403" s="113"/>
      <c r="AA403" s="113"/>
    </row>
    <row r="404" spans="1:27" ht="15.6" x14ac:dyDescent="0.3">
      <c r="A404" s="113"/>
      <c r="B404" s="114"/>
      <c r="C404" s="113"/>
      <c r="D404" s="113"/>
      <c r="E404" s="113"/>
      <c r="F404" s="113"/>
      <c r="G404" s="113"/>
      <c r="H404" s="113"/>
      <c r="I404" s="113"/>
      <c r="J404" s="113"/>
      <c r="K404" s="113"/>
      <c r="L404" s="113"/>
      <c r="M404" s="113"/>
      <c r="N404" s="113"/>
      <c r="O404" s="113"/>
      <c r="P404" s="113"/>
      <c r="Q404" s="113"/>
      <c r="R404" s="113"/>
      <c r="S404" s="113"/>
      <c r="T404" s="113"/>
      <c r="U404" s="113"/>
      <c r="V404" s="113"/>
      <c r="W404" s="113"/>
      <c r="X404" s="113"/>
      <c r="Y404" s="113"/>
      <c r="Z404" s="113"/>
      <c r="AA404" s="113"/>
    </row>
    <row r="405" spans="1:27" ht="15.6" x14ac:dyDescent="0.3">
      <c r="A405" s="113"/>
      <c r="B405" s="114"/>
      <c r="C405" s="113"/>
      <c r="D405" s="113"/>
      <c r="E405" s="113"/>
      <c r="F405" s="113"/>
      <c r="G405" s="113"/>
      <c r="H405" s="113"/>
      <c r="I405" s="113"/>
      <c r="J405" s="113"/>
      <c r="K405" s="113"/>
      <c r="L405" s="113"/>
      <c r="M405" s="113"/>
      <c r="N405" s="113"/>
      <c r="O405" s="113"/>
      <c r="P405" s="113"/>
      <c r="Q405" s="113"/>
      <c r="R405" s="113"/>
      <c r="S405" s="113"/>
      <c r="T405" s="113"/>
      <c r="U405" s="113"/>
      <c r="V405" s="113"/>
      <c r="W405" s="113"/>
      <c r="X405" s="113"/>
      <c r="Y405" s="113"/>
      <c r="Z405" s="113"/>
      <c r="AA405" s="113"/>
    </row>
    <row r="406" spans="1:27" ht="15.6" x14ac:dyDescent="0.3">
      <c r="A406" s="113"/>
      <c r="B406" s="114"/>
      <c r="C406" s="113"/>
      <c r="D406" s="113"/>
      <c r="E406" s="113"/>
      <c r="F406" s="113"/>
      <c r="G406" s="113"/>
      <c r="H406" s="113"/>
      <c r="I406" s="113"/>
      <c r="J406" s="113"/>
      <c r="K406" s="113"/>
      <c r="L406" s="113"/>
      <c r="M406" s="113"/>
      <c r="N406" s="113"/>
      <c r="O406" s="113"/>
      <c r="P406" s="113"/>
      <c r="Q406" s="113"/>
      <c r="R406" s="113"/>
      <c r="S406" s="113"/>
      <c r="T406" s="113"/>
      <c r="U406" s="113"/>
      <c r="V406" s="113"/>
      <c r="W406" s="113"/>
      <c r="X406" s="113"/>
      <c r="Y406" s="113"/>
      <c r="Z406" s="113"/>
      <c r="AA406" s="113"/>
    </row>
    <row r="407" spans="1:27" ht="15.6" x14ac:dyDescent="0.3">
      <c r="A407" s="113"/>
      <c r="B407" s="114"/>
      <c r="C407" s="113"/>
      <c r="D407" s="113"/>
      <c r="E407" s="113"/>
      <c r="F407" s="113"/>
      <c r="G407" s="113"/>
      <c r="H407" s="113"/>
      <c r="I407" s="113"/>
      <c r="J407" s="113"/>
      <c r="K407" s="113"/>
      <c r="L407" s="113"/>
      <c r="M407" s="113"/>
      <c r="N407" s="113"/>
      <c r="O407" s="113"/>
      <c r="P407" s="113"/>
      <c r="Q407" s="113"/>
      <c r="R407" s="113"/>
      <c r="S407" s="113"/>
      <c r="T407" s="113"/>
      <c r="U407" s="113"/>
      <c r="V407" s="113"/>
      <c r="W407" s="113"/>
      <c r="X407" s="113"/>
      <c r="Y407" s="113"/>
      <c r="Z407" s="113"/>
      <c r="AA407" s="113"/>
    </row>
    <row r="408" spans="1:27" ht="15.6" x14ac:dyDescent="0.3">
      <c r="A408" s="113"/>
      <c r="B408" s="114"/>
      <c r="C408" s="113"/>
      <c r="D408" s="113"/>
      <c r="E408" s="113"/>
      <c r="F408" s="113"/>
      <c r="G408" s="113"/>
      <c r="H408" s="113"/>
      <c r="I408" s="113"/>
      <c r="J408" s="113"/>
      <c r="K408" s="113"/>
      <c r="L408" s="113"/>
      <c r="M408" s="113"/>
      <c r="N408" s="113"/>
      <c r="O408" s="113"/>
      <c r="P408" s="113"/>
      <c r="Q408" s="113"/>
      <c r="R408" s="113"/>
      <c r="S408" s="113"/>
      <c r="T408" s="113"/>
      <c r="U408" s="113"/>
      <c r="V408" s="113"/>
      <c r="W408" s="113"/>
      <c r="X408" s="113"/>
      <c r="Y408" s="113"/>
      <c r="Z408" s="113"/>
      <c r="AA408" s="113"/>
    </row>
    <row r="409" spans="1:27" ht="15.6" x14ac:dyDescent="0.3">
      <c r="A409" s="113"/>
      <c r="B409" s="114"/>
      <c r="C409" s="113"/>
      <c r="D409" s="113"/>
      <c r="E409" s="113"/>
      <c r="F409" s="113"/>
      <c r="G409" s="113"/>
      <c r="H409" s="113"/>
      <c r="I409" s="113"/>
      <c r="J409" s="113"/>
      <c r="K409" s="113"/>
      <c r="L409" s="113"/>
      <c r="M409" s="113"/>
      <c r="N409" s="113"/>
      <c r="O409" s="113"/>
      <c r="P409" s="113"/>
      <c r="Q409" s="113"/>
      <c r="R409" s="113"/>
      <c r="S409" s="113"/>
      <c r="T409" s="113"/>
      <c r="U409" s="113"/>
      <c r="V409" s="113"/>
      <c r="W409" s="113"/>
      <c r="X409" s="113"/>
      <c r="Y409" s="113"/>
      <c r="Z409" s="113"/>
      <c r="AA409" s="113"/>
    </row>
    <row r="410" spans="1:27" ht="15.6" x14ac:dyDescent="0.3">
      <c r="A410" s="113"/>
      <c r="B410" s="114"/>
      <c r="C410" s="113"/>
      <c r="D410" s="113"/>
      <c r="E410" s="113"/>
      <c r="F410" s="113"/>
      <c r="G410" s="113"/>
      <c r="H410" s="113"/>
      <c r="I410" s="113"/>
      <c r="J410" s="113"/>
      <c r="K410" s="113"/>
      <c r="L410" s="113"/>
      <c r="M410" s="113"/>
      <c r="N410" s="113"/>
      <c r="O410" s="113"/>
      <c r="P410" s="113"/>
      <c r="Q410" s="113"/>
      <c r="R410" s="113"/>
      <c r="S410" s="113"/>
      <c r="T410" s="113"/>
      <c r="U410" s="113"/>
      <c r="V410" s="113"/>
      <c r="W410" s="113"/>
      <c r="X410" s="113"/>
      <c r="Y410" s="113"/>
      <c r="Z410" s="113"/>
      <c r="AA410" s="113"/>
    </row>
    <row r="411" spans="1:27" ht="15.6" x14ac:dyDescent="0.3">
      <c r="A411" s="113"/>
      <c r="B411" s="114"/>
      <c r="C411" s="113"/>
      <c r="D411" s="113"/>
      <c r="E411" s="113"/>
      <c r="F411" s="113"/>
      <c r="G411" s="113"/>
      <c r="H411" s="113"/>
      <c r="I411" s="113"/>
      <c r="J411" s="113"/>
      <c r="K411" s="113"/>
      <c r="L411" s="113"/>
      <c r="M411" s="113"/>
      <c r="N411" s="113"/>
      <c r="O411" s="113"/>
      <c r="P411" s="113"/>
      <c r="Q411" s="113"/>
      <c r="R411" s="113"/>
      <c r="S411" s="113"/>
      <c r="T411" s="113"/>
      <c r="U411" s="113"/>
      <c r="V411" s="113"/>
      <c r="W411" s="113"/>
      <c r="X411" s="113"/>
      <c r="Y411" s="113"/>
      <c r="Z411" s="113"/>
      <c r="AA411" s="113"/>
    </row>
    <row r="412" spans="1:27" ht="15.6" x14ac:dyDescent="0.3">
      <c r="A412" s="113"/>
      <c r="B412" s="114"/>
      <c r="C412" s="113"/>
      <c r="D412" s="113"/>
      <c r="E412" s="113"/>
      <c r="F412" s="113"/>
      <c r="G412" s="113"/>
      <c r="H412" s="113"/>
      <c r="I412" s="113"/>
      <c r="J412" s="113"/>
      <c r="K412" s="113"/>
      <c r="L412" s="113"/>
      <c r="M412" s="113"/>
      <c r="N412" s="113"/>
      <c r="O412" s="113"/>
      <c r="P412" s="113"/>
      <c r="Q412" s="113"/>
      <c r="R412" s="113"/>
      <c r="S412" s="113"/>
      <c r="T412" s="113"/>
      <c r="U412" s="113"/>
      <c r="V412" s="113"/>
      <c r="W412" s="113"/>
      <c r="X412" s="113"/>
      <c r="Y412" s="113"/>
      <c r="Z412" s="113"/>
      <c r="AA412" s="113"/>
    </row>
    <row r="413" spans="1:27" ht="15.6" x14ac:dyDescent="0.3">
      <c r="A413" s="113"/>
      <c r="B413" s="114"/>
      <c r="C413" s="113"/>
      <c r="D413" s="113"/>
      <c r="E413" s="113"/>
      <c r="F413" s="113"/>
      <c r="G413" s="113"/>
      <c r="H413" s="113"/>
      <c r="I413" s="113"/>
      <c r="J413" s="113"/>
      <c r="K413" s="113"/>
      <c r="L413" s="113"/>
      <c r="M413" s="113"/>
      <c r="N413" s="113"/>
      <c r="O413" s="113"/>
      <c r="P413" s="113"/>
      <c r="Q413" s="113"/>
      <c r="R413" s="113"/>
      <c r="S413" s="113"/>
      <c r="T413" s="113"/>
      <c r="U413" s="113"/>
      <c r="V413" s="113"/>
      <c r="W413" s="113"/>
      <c r="X413" s="113"/>
      <c r="Y413" s="113"/>
      <c r="Z413" s="113"/>
      <c r="AA413" s="113"/>
    </row>
    <row r="414" spans="1:27" ht="15.6" x14ac:dyDescent="0.3">
      <c r="A414" s="113"/>
      <c r="B414" s="114"/>
      <c r="C414" s="113"/>
      <c r="D414" s="113"/>
      <c r="E414" s="113"/>
      <c r="F414" s="113"/>
      <c r="G414" s="113"/>
      <c r="H414" s="113"/>
      <c r="I414" s="113"/>
      <c r="J414" s="113"/>
      <c r="K414" s="113"/>
      <c r="L414" s="113"/>
      <c r="M414" s="113"/>
      <c r="N414" s="113"/>
      <c r="O414" s="113"/>
      <c r="P414" s="113"/>
      <c r="Q414" s="113"/>
      <c r="R414" s="113"/>
      <c r="S414" s="113"/>
      <c r="T414" s="113"/>
      <c r="U414" s="113"/>
      <c r="V414" s="113"/>
      <c r="W414" s="113"/>
      <c r="X414" s="113"/>
      <c r="Y414" s="113"/>
      <c r="Z414" s="113"/>
      <c r="AA414" s="113"/>
    </row>
    <row r="415" spans="1:27" ht="15.6" x14ac:dyDescent="0.3">
      <c r="A415" s="113"/>
      <c r="B415" s="114"/>
      <c r="C415" s="113"/>
      <c r="D415" s="113"/>
      <c r="E415" s="113"/>
      <c r="F415" s="113"/>
      <c r="G415" s="113"/>
      <c r="H415" s="113"/>
      <c r="I415" s="113"/>
      <c r="J415" s="113"/>
      <c r="K415" s="113"/>
      <c r="L415" s="113"/>
      <c r="M415" s="113"/>
      <c r="N415" s="113"/>
      <c r="O415" s="113"/>
      <c r="P415" s="113"/>
      <c r="Q415" s="113"/>
      <c r="R415" s="113"/>
      <c r="S415" s="113"/>
      <c r="T415" s="113"/>
      <c r="U415" s="113"/>
      <c r="V415" s="113"/>
      <c r="W415" s="113"/>
      <c r="X415" s="113"/>
      <c r="Y415" s="113"/>
      <c r="Z415" s="113"/>
      <c r="AA415" s="113"/>
    </row>
    <row r="416" spans="1:27" ht="15.6" x14ac:dyDescent="0.3">
      <c r="A416" s="113"/>
      <c r="B416" s="114"/>
      <c r="C416" s="113"/>
      <c r="D416" s="113"/>
      <c r="E416" s="113"/>
      <c r="F416" s="113"/>
      <c r="G416" s="113"/>
      <c r="H416" s="113"/>
      <c r="I416" s="113"/>
      <c r="J416" s="113"/>
      <c r="K416" s="113"/>
      <c r="L416" s="113"/>
      <c r="M416" s="113"/>
      <c r="N416" s="113"/>
      <c r="O416" s="113"/>
      <c r="P416" s="113"/>
      <c r="Q416" s="113"/>
      <c r="R416" s="113"/>
      <c r="S416" s="113"/>
      <c r="T416" s="113"/>
      <c r="U416" s="113"/>
      <c r="V416" s="113"/>
      <c r="W416" s="113"/>
      <c r="X416" s="113"/>
      <c r="Y416" s="113"/>
      <c r="Z416" s="113"/>
      <c r="AA416" s="113"/>
    </row>
    <row r="417" spans="1:27" ht="15.6" x14ac:dyDescent="0.3">
      <c r="A417" s="113"/>
      <c r="B417" s="114"/>
      <c r="C417" s="113"/>
      <c r="D417" s="113"/>
      <c r="E417" s="113"/>
      <c r="F417" s="113"/>
      <c r="G417" s="113"/>
      <c r="H417" s="113"/>
      <c r="I417" s="113"/>
      <c r="J417" s="113"/>
      <c r="K417" s="113"/>
      <c r="L417" s="113"/>
      <c r="M417" s="113"/>
      <c r="N417" s="113"/>
      <c r="O417" s="113"/>
      <c r="P417" s="113"/>
      <c r="Q417" s="113"/>
      <c r="R417" s="113"/>
      <c r="S417" s="113"/>
      <c r="T417" s="113"/>
      <c r="U417" s="113"/>
      <c r="V417" s="113"/>
      <c r="W417" s="113"/>
      <c r="X417" s="113"/>
      <c r="Y417" s="113"/>
      <c r="Z417" s="113"/>
      <c r="AA417" s="113"/>
    </row>
    <row r="418" spans="1:27" ht="15.6" x14ac:dyDescent="0.3">
      <c r="A418" s="113"/>
      <c r="B418" s="114"/>
      <c r="C418" s="113"/>
      <c r="D418" s="113"/>
      <c r="E418" s="113"/>
      <c r="F418" s="113"/>
      <c r="G418" s="113"/>
      <c r="H418" s="113"/>
      <c r="I418" s="113"/>
      <c r="J418" s="113"/>
      <c r="K418" s="113"/>
      <c r="L418" s="113"/>
      <c r="M418" s="113"/>
      <c r="N418" s="113"/>
      <c r="O418" s="113"/>
      <c r="P418" s="113"/>
      <c r="Q418" s="113"/>
      <c r="R418" s="113"/>
      <c r="S418" s="113"/>
      <c r="T418" s="113"/>
      <c r="U418" s="113"/>
      <c r="V418" s="113"/>
      <c r="W418" s="113"/>
      <c r="X418" s="113"/>
      <c r="Y418" s="113"/>
      <c r="Z418" s="113"/>
      <c r="AA418" s="113"/>
    </row>
    <row r="419" spans="1:27" ht="15.6" x14ac:dyDescent="0.3">
      <c r="A419" s="113"/>
      <c r="B419" s="114"/>
      <c r="C419" s="113"/>
      <c r="D419" s="113"/>
      <c r="E419" s="113"/>
      <c r="F419" s="113"/>
      <c r="G419" s="113"/>
      <c r="H419" s="113"/>
      <c r="I419" s="113"/>
      <c r="J419" s="113"/>
      <c r="K419" s="113"/>
      <c r="L419" s="113"/>
      <c r="M419" s="113"/>
      <c r="N419" s="113"/>
      <c r="O419" s="113"/>
      <c r="P419" s="113"/>
      <c r="Q419" s="113"/>
      <c r="R419" s="113"/>
      <c r="S419" s="113"/>
      <c r="T419" s="113"/>
      <c r="U419" s="113"/>
      <c r="V419" s="113"/>
      <c r="W419" s="113"/>
      <c r="X419" s="113"/>
      <c r="Y419" s="113"/>
      <c r="Z419" s="113"/>
      <c r="AA419" s="113"/>
    </row>
    <row r="420" spans="1:27" ht="15.6" x14ac:dyDescent="0.3">
      <c r="A420" s="113"/>
      <c r="B420" s="114"/>
      <c r="C420" s="113"/>
      <c r="D420" s="113"/>
      <c r="E420" s="113"/>
      <c r="F420" s="113"/>
      <c r="G420" s="113"/>
      <c r="H420" s="113"/>
      <c r="I420" s="113"/>
      <c r="J420" s="113"/>
      <c r="K420" s="113"/>
      <c r="L420" s="113"/>
      <c r="M420" s="113"/>
      <c r="N420" s="113"/>
      <c r="O420" s="113"/>
      <c r="P420" s="113"/>
      <c r="Q420" s="113"/>
      <c r="R420" s="113"/>
      <c r="S420" s="113"/>
      <c r="T420" s="113"/>
      <c r="U420" s="113"/>
      <c r="V420" s="113"/>
      <c r="W420" s="113"/>
      <c r="X420" s="113"/>
      <c r="Y420" s="113"/>
      <c r="Z420" s="113"/>
      <c r="AA420" s="113"/>
    </row>
    <row r="421" spans="1:27" ht="15.6" x14ac:dyDescent="0.3">
      <c r="A421" s="113"/>
      <c r="B421" s="114"/>
      <c r="C421" s="113"/>
      <c r="D421" s="113"/>
      <c r="E421" s="113"/>
      <c r="F421" s="113"/>
      <c r="G421" s="113"/>
      <c r="H421" s="113"/>
      <c r="I421" s="113"/>
      <c r="J421" s="113"/>
      <c r="K421" s="113"/>
      <c r="L421" s="113"/>
      <c r="M421" s="113"/>
      <c r="N421" s="113"/>
      <c r="O421" s="113"/>
      <c r="P421" s="113"/>
      <c r="Q421" s="113"/>
      <c r="R421" s="113"/>
      <c r="S421" s="113"/>
      <c r="T421" s="113"/>
      <c r="U421" s="113"/>
      <c r="V421" s="113"/>
      <c r="W421" s="113"/>
      <c r="X421" s="113"/>
      <c r="Y421" s="113"/>
      <c r="Z421" s="113"/>
      <c r="AA421" s="113"/>
    </row>
    <row r="422" spans="1:27" ht="15.6" x14ac:dyDescent="0.3">
      <c r="A422" s="113"/>
      <c r="B422" s="114"/>
      <c r="C422" s="113"/>
      <c r="D422" s="113"/>
      <c r="E422" s="113"/>
      <c r="F422" s="113"/>
      <c r="G422" s="113"/>
      <c r="H422" s="113"/>
      <c r="I422" s="113"/>
      <c r="J422" s="113"/>
      <c r="K422" s="113"/>
      <c r="L422" s="113"/>
      <c r="M422" s="113"/>
      <c r="N422" s="113"/>
      <c r="O422" s="113"/>
      <c r="P422" s="113"/>
      <c r="Q422" s="113"/>
      <c r="R422" s="113"/>
      <c r="S422" s="113"/>
      <c r="T422" s="113"/>
      <c r="U422" s="113"/>
      <c r="V422" s="113"/>
      <c r="W422" s="113"/>
      <c r="X422" s="113"/>
      <c r="Y422" s="113"/>
      <c r="Z422" s="113"/>
      <c r="AA422" s="113"/>
    </row>
    <row r="423" spans="1:27" ht="15.6" x14ac:dyDescent="0.3">
      <c r="A423" s="113"/>
      <c r="B423" s="114"/>
      <c r="C423" s="113"/>
      <c r="D423" s="113"/>
      <c r="E423" s="113"/>
      <c r="F423" s="113"/>
      <c r="G423" s="113"/>
      <c r="H423" s="113"/>
      <c r="I423" s="113"/>
      <c r="J423" s="113"/>
      <c r="K423" s="113"/>
      <c r="L423" s="113"/>
      <c r="M423" s="113"/>
      <c r="N423" s="113"/>
      <c r="O423" s="113"/>
      <c r="P423" s="113"/>
      <c r="Q423" s="113"/>
      <c r="R423" s="113"/>
      <c r="S423" s="113"/>
      <c r="T423" s="113"/>
      <c r="U423" s="113"/>
      <c r="V423" s="113"/>
      <c r="W423" s="113"/>
      <c r="X423" s="113"/>
      <c r="Y423" s="113"/>
      <c r="Z423" s="113"/>
      <c r="AA423" s="113"/>
    </row>
    <row r="424" spans="1:27" ht="15.6" x14ac:dyDescent="0.3">
      <c r="A424" s="113"/>
      <c r="B424" s="114"/>
      <c r="C424" s="113"/>
      <c r="D424" s="113"/>
      <c r="E424" s="113"/>
      <c r="F424" s="113"/>
      <c r="G424" s="113"/>
      <c r="H424" s="113"/>
      <c r="I424" s="113"/>
      <c r="J424" s="113"/>
      <c r="K424" s="113"/>
      <c r="L424" s="113"/>
      <c r="M424" s="113"/>
      <c r="N424" s="113"/>
      <c r="O424" s="113"/>
      <c r="P424" s="113"/>
      <c r="Q424" s="113"/>
      <c r="R424" s="113"/>
      <c r="S424" s="113"/>
      <c r="T424" s="113"/>
      <c r="U424" s="113"/>
      <c r="V424" s="113"/>
      <c r="W424" s="113"/>
      <c r="X424" s="113"/>
      <c r="Y424" s="113"/>
      <c r="Z424" s="113"/>
      <c r="AA424" s="113"/>
    </row>
    <row r="425" spans="1:27" ht="15.6" x14ac:dyDescent="0.3">
      <c r="A425" s="113"/>
      <c r="B425" s="114"/>
      <c r="C425" s="113"/>
      <c r="D425" s="113"/>
      <c r="E425" s="113"/>
      <c r="F425" s="113"/>
      <c r="G425" s="113"/>
      <c r="H425" s="113"/>
      <c r="I425" s="113"/>
      <c r="J425" s="113"/>
      <c r="K425" s="113"/>
      <c r="L425" s="113"/>
      <c r="M425" s="113"/>
      <c r="N425" s="113"/>
      <c r="O425" s="113"/>
      <c r="P425" s="113"/>
      <c r="Q425" s="113"/>
      <c r="R425" s="113"/>
      <c r="S425" s="113"/>
      <c r="T425" s="113"/>
      <c r="U425" s="113"/>
      <c r="V425" s="113"/>
      <c r="W425" s="113"/>
      <c r="X425" s="113"/>
      <c r="Y425" s="113"/>
      <c r="Z425" s="113"/>
      <c r="AA425" s="113"/>
    </row>
    <row r="426" spans="1:27" ht="15.6" x14ac:dyDescent="0.3">
      <c r="A426" s="113"/>
      <c r="B426" s="114"/>
      <c r="C426" s="113"/>
      <c r="D426" s="113"/>
      <c r="E426" s="113"/>
      <c r="F426" s="113"/>
      <c r="G426" s="113"/>
      <c r="H426" s="113"/>
      <c r="I426" s="113"/>
      <c r="J426" s="113"/>
      <c r="K426" s="113"/>
      <c r="L426" s="113"/>
      <c r="M426" s="113"/>
      <c r="N426" s="113"/>
      <c r="O426" s="113"/>
      <c r="P426" s="113"/>
      <c r="Q426" s="113"/>
      <c r="R426" s="113"/>
      <c r="S426" s="113"/>
      <c r="T426" s="113"/>
      <c r="U426" s="113"/>
      <c r="V426" s="113"/>
      <c r="W426" s="113"/>
      <c r="X426" s="113"/>
      <c r="Y426" s="113"/>
      <c r="Z426" s="113"/>
      <c r="AA426" s="113"/>
    </row>
    <row r="427" spans="1:27" ht="15.6" x14ac:dyDescent="0.3">
      <c r="A427" s="113"/>
      <c r="B427" s="114"/>
      <c r="C427" s="113"/>
      <c r="D427" s="113"/>
      <c r="E427" s="113"/>
      <c r="F427" s="113"/>
      <c r="G427" s="113"/>
      <c r="H427" s="113"/>
      <c r="I427" s="113"/>
      <c r="J427" s="113"/>
      <c r="K427" s="113"/>
      <c r="L427" s="113"/>
      <c r="M427" s="113"/>
      <c r="N427" s="113"/>
      <c r="O427" s="113"/>
      <c r="P427" s="113"/>
      <c r="Q427" s="113"/>
      <c r="R427" s="113"/>
      <c r="S427" s="113"/>
      <c r="T427" s="113"/>
      <c r="U427" s="113"/>
      <c r="V427" s="113"/>
      <c r="W427" s="113"/>
      <c r="X427" s="113"/>
      <c r="Y427" s="113"/>
      <c r="Z427" s="113"/>
      <c r="AA427" s="113"/>
    </row>
    <row r="428" spans="1:27" ht="15.6" x14ac:dyDescent="0.3">
      <c r="A428" s="113"/>
      <c r="B428" s="114"/>
      <c r="C428" s="113"/>
      <c r="D428" s="113"/>
      <c r="E428" s="113"/>
      <c r="F428" s="113"/>
      <c r="G428" s="113"/>
      <c r="H428" s="113"/>
      <c r="I428" s="113"/>
      <c r="J428" s="113"/>
      <c r="K428" s="113"/>
      <c r="L428" s="113"/>
      <c r="M428" s="113"/>
      <c r="N428" s="113"/>
      <c r="O428" s="113"/>
      <c r="P428" s="113"/>
      <c r="Q428" s="113"/>
      <c r="R428" s="113"/>
      <c r="S428" s="113"/>
      <c r="T428" s="113"/>
      <c r="U428" s="113"/>
      <c r="V428" s="113"/>
      <c r="W428" s="113"/>
      <c r="X428" s="113"/>
      <c r="Y428" s="113"/>
      <c r="Z428" s="113"/>
      <c r="AA428" s="113"/>
    </row>
    <row r="429" spans="1:27" ht="15.6" x14ac:dyDescent="0.3">
      <c r="A429" s="113"/>
      <c r="B429" s="114"/>
      <c r="C429" s="113"/>
      <c r="D429" s="113"/>
      <c r="E429" s="113"/>
      <c r="F429" s="113"/>
      <c r="G429" s="113"/>
      <c r="H429" s="113"/>
      <c r="I429" s="113"/>
      <c r="J429" s="113"/>
      <c r="K429" s="113"/>
      <c r="L429" s="113"/>
      <c r="M429" s="113"/>
      <c r="N429" s="113"/>
      <c r="O429" s="113"/>
      <c r="P429" s="113"/>
      <c r="Q429" s="113"/>
      <c r="R429" s="113"/>
      <c r="S429" s="113"/>
      <c r="T429" s="113"/>
      <c r="U429" s="113"/>
      <c r="V429" s="113"/>
      <c r="W429" s="113"/>
      <c r="X429" s="113"/>
      <c r="Y429" s="113"/>
      <c r="Z429" s="113"/>
      <c r="AA429" s="113"/>
    </row>
    <row r="430" spans="1:27" ht="15.6" x14ac:dyDescent="0.3">
      <c r="A430" s="113"/>
      <c r="B430" s="114"/>
      <c r="C430" s="113"/>
      <c r="D430" s="113"/>
      <c r="E430" s="113"/>
      <c r="F430" s="113"/>
      <c r="G430" s="113"/>
      <c r="H430" s="113"/>
      <c r="I430" s="113"/>
      <c r="J430" s="113"/>
      <c r="K430" s="113"/>
      <c r="L430" s="113"/>
      <c r="M430" s="113"/>
      <c r="N430" s="113"/>
      <c r="O430" s="113"/>
      <c r="P430" s="113"/>
      <c r="Q430" s="113"/>
      <c r="R430" s="113"/>
      <c r="S430" s="113"/>
      <c r="T430" s="113"/>
      <c r="U430" s="113"/>
      <c r="V430" s="113"/>
      <c r="W430" s="113"/>
      <c r="X430" s="113"/>
      <c r="Y430" s="113"/>
      <c r="Z430" s="113"/>
      <c r="AA430" s="113"/>
    </row>
    <row r="431" spans="1:27" ht="15.6" x14ac:dyDescent="0.3">
      <c r="A431" s="113"/>
      <c r="B431" s="114"/>
      <c r="C431" s="113"/>
      <c r="D431" s="113"/>
      <c r="E431" s="113"/>
      <c r="F431" s="113"/>
      <c r="G431" s="113"/>
      <c r="H431" s="113"/>
      <c r="I431" s="113"/>
      <c r="J431" s="113"/>
      <c r="K431" s="113"/>
      <c r="L431" s="113"/>
      <c r="M431" s="113"/>
      <c r="N431" s="113"/>
      <c r="O431" s="113"/>
      <c r="P431" s="113"/>
      <c r="Q431" s="113"/>
      <c r="R431" s="113"/>
      <c r="S431" s="113"/>
      <c r="T431" s="113"/>
      <c r="U431" s="113"/>
      <c r="V431" s="113"/>
      <c r="W431" s="113"/>
      <c r="X431" s="113"/>
      <c r="Y431" s="113"/>
      <c r="Z431" s="113"/>
      <c r="AA431" s="113"/>
    </row>
    <row r="432" spans="1:27" ht="15.6" x14ac:dyDescent="0.3">
      <c r="A432" s="113"/>
      <c r="B432" s="114"/>
      <c r="C432" s="113"/>
      <c r="D432" s="113"/>
      <c r="E432" s="113"/>
      <c r="F432" s="113"/>
      <c r="G432" s="113"/>
      <c r="H432" s="113"/>
      <c r="I432" s="113"/>
      <c r="J432" s="113"/>
      <c r="K432" s="113"/>
      <c r="L432" s="113"/>
      <c r="M432" s="113"/>
      <c r="N432" s="113"/>
      <c r="O432" s="113"/>
      <c r="P432" s="113"/>
      <c r="Q432" s="113"/>
      <c r="R432" s="113"/>
      <c r="S432" s="113"/>
      <c r="T432" s="113"/>
      <c r="U432" s="113"/>
      <c r="V432" s="113"/>
      <c r="W432" s="113"/>
      <c r="X432" s="113"/>
      <c r="Y432" s="113"/>
      <c r="Z432" s="113"/>
      <c r="AA432" s="113"/>
    </row>
    <row r="433" spans="1:27" ht="15.6" x14ac:dyDescent="0.3">
      <c r="A433" s="113"/>
      <c r="B433" s="114"/>
      <c r="C433" s="113"/>
      <c r="D433" s="113"/>
      <c r="E433" s="113"/>
      <c r="F433" s="113"/>
      <c r="G433" s="113"/>
      <c r="H433" s="113"/>
      <c r="I433" s="113"/>
      <c r="J433" s="113"/>
      <c r="K433" s="113"/>
      <c r="L433" s="113"/>
      <c r="M433" s="113"/>
      <c r="N433" s="113"/>
      <c r="O433" s="113"/>
      <c r="P433" s="113"/>
      <c r="Q433" s="113"/>
      <c r="R433" s="113"/>
      <c r="S433" s="113"/>
      <c r="T433" s="113"/>
      <c r="U433" s="113"/>
      <c r="V433" s="113"/>
      <c r="W433" s="113"/>
      <c r="X433" s="113"/>
      <c r="Y433" s="113"/>
      <c r="Z433" s="113"/>
      <c r="AA433" s="113"/>
    </row>
    <row r="434" spans="1:27" ht="15.6" x14ac:dyDescent="0.3">
      <c r="A434" s="113"/>
      <c r="B434" s="114"/>
      <c r="C434" s="113"/>
      <c r="D434" s="113"/>
      <c r="E434" s="113"/>
      <c r="F434" s="113"/>
      <c r="G434" s="113"/>
      <c r="H434" s="113"/>
      <c r="I434" s="113"/>
      <c r="J434" s="113"/>
      <c r="K434" s="113"/>
      <c r="L434" s="113"/>
      <c r="M434" s="113"/>
      <c r="N434" s="113"/>
      <c r="O434" s="113"/>
      <c r="P434" s="113"/>
      <c r="Q434" s="113"/>
      <c r="R434" s="113"/>
      <c r="S434" s="113"/>
      <c r="T434" s="113"/>
      <c r="U434" s="113"/>
      <c r="V434" s="113"/>
      <c r="W434" s="113"/>
      <c r="X434" s="113"/>
      <c r="Y434" s="113"/>
      <c r="Z434" s="113"/>
      <c r="AA434" s="113"/>
    </row>
    <row r="435" spans="1:27" ht="15.6" x14ac:dyDescent="0.3">
      <c r="A435" s="113"/>
      <c r="B435" s="114"/>
      <c r="C435" s="113"/>
      <c r="D435" s="113"/>
      <c r="E435" s="113"/>
      <c r="F435" s="113"/>
      <c r="G435" s="113"/>
      <c r="H435" s="113"/>
      <c r="I435" s="113"/>
      <c r="J435" s="113"/>
      <c r="K435" s="113"/>
      <c r="L435" s="113"/>
      <c r="M435" s="113"/>
      <c r="N435" s="113"/>
      <c r="O435" s="113"/>
      <c r="P435" s="113"/>
      <c r="Q435" s="113"/>
      <c r="R435" s="113"/>
      <c r="S435" s="113"/>
      <c r="T435" s="113"/>
      <c r="U435" s="113"/>
      <c r="V435" s="113"/>
      <c r="W435" s="113"/>
      <c r="X435" s="113"/>
      <c r="Y435" s="113"/>
      <c r="Z435" s="113"/>
      <c r="AA435" s="113"/>
    </row>
    <row r="436" spans="1:27" ht="15.6" x14ac:dyDescent="0.3">
      <c r="A436" s="113"/>
      <c r="B436" s="114"/>
      <c r="C436" s="113"/>
      <c r="D436" s="113"/>
      <c r="E436" s="113"/>
      <c r="F436" s="113"/>
      <c r="G436" s="113"/>
      <c r="H436" s="113"/>
      <c r="I436" s="113"/>
      <c r="J436" s="113"/>
      <c r="K436" s="113"/>
      <c r="L436" s="113"/>
      <c r="M436" s="113"/>
      <c r="N436" s="113"/>
      <c r="O436" s="113"/>
      <c r="P436" s="113"/>
      <c r="Q436" s="113"/>
      <c r="R436" s="113"/>
      <c r="S436" s="113"/>
      <c r="T436" s="113"/>
      <c r="U436" s="113"/>
      <c r="V436" s="113"/>
      <c r="W436" s="113"/>
      <c r="X436" s="113"/>
      <c r="Y436" s="113"/>
      <c r="Z436" s="113"/>
      <c r="AA436" s="113"/>
    </row>
    <row r="437" spans="1:27" ht="15.6" x14ac:dyDescent="0.3">
      <c r="A437" s="113"/>
      <c r="B437" s="114"/>
      <c r="C437" s="113"/>
      <c r="D437" s="113"/>
      <c r="E437" s="113"/>
      <c r="F437" s="113"/>
      <c r="G437" s="113"/>
      <c r="H437" s="113"/>
      <c r="I437" s="113"/>
      <c r="J437" s="113"/>
      <c r="K437" s="113"/>
      <c r="L437" s="113"/>
      <c r="M437" s="113"/>
      <c r="N437" s="113"/>
      <c r="O437" s="113"/>
      <c r="P437" s="113"/>
      <c r="Q437" s="113"/>
      <c r="R437" s="113"/>
      <c r="S437" s="113"/>
      <c r="T437" s="113"/>
      <c r="U437" s="113"/>
      <c r="V437" s="113"/>
      <c r="W437" s="113"/>
      <c r="X437" s="113"/>
      <c r="Y437" s="113"/>
      <c r="Z437" s="113"/>
      <c r="AA437" s="113"/>
    </row>
    <row r="438" spans="1:27" ht="15.6" x14ac:dyDescent="0.3">
      <c r="A438" s="113"/>
      <c r="B438" s="114"/>
      <c r="C438" s="113"/>
      <c r="D438" s="113"/>
      <c r="E438" s="113"/>
      <c r="F438" s="113"/>
      <c r="G438" s="113"/>
      <c r="H438" s="113"/>
      <c r="I438" s="113"/>
      <c r="J438" s="113"/>
      <c r="K438" s="113"/>
      <c r="L438" s="113"/>
      <c r="M438" s="113"/>
      <c r="N438" s="113"/>
      <c r="O438" s="113"/>
      <c r="P438" s="113"/>
      <c r="Q438" s="113"/>
      <c r="R438" s="113"/>
      <c r="S438" s="113"/>
      <c r="T438" s="113"/>
      <c r="U438" s="113"/>
      <c r="V438" s="113"/>
      <c r="W438" s="113"/>
      <c r="X438" s="113"/>
      <c r="Y438" s="113"/>
      <c r="Z438" s="113"/>
      <c r="AA438" s="113"/>
    </row>
    <row r="439" spans="1:27" ht="15.6" x14ac:dyDescent="0.3">
      <c r="A439" s="113"/>
      <c r="B439" s="114"/>
      <c r="C439" s="113"/>
      <c r="D439" s="113"/>
      <c r="E439" s="113"/>
      <c r="F439" s="113"/>
      <c r="G439" s="113"/>
      <c r="H439" s="113"/>
      <c r="I439" s="113"/>
      <c r="J439" s="113"/>
      <c r="K439" s="113"/>
      <c r="L439" s="113"/>
      <c r="M439" s="113"/>
      <c r="N439" s="113"/>
      <c r="O439" s="113"/>
      <c r="P439" s="113"/>
      <c r="Q439" s="113"/>
      <c r="R439" s="113"/>
      <c r="S439" s="113"/>
      <c r="T439" s="113"/>
      <c r="U439" s="113"/>
      <c r="V439" s="113"/>
      <c r="W439" s="113"/>
      <c r="X439" s="113"/>
      <c r="Y439" s="113"/>
      <c r="Z439" s="113"/>
      <c r="AA439" s="113"/>
    </row>
    <row r="440" spans="1:27" ht="15.6" x14ac:dyDescent="0.3">
      <c r="A440" s="113"/>
      <c r="B440" s="114"/>
      <c r="C440" s="113"/>
      <c r="D440" s="113"/>
      <c r="E440" s="113"/>
      <c r="F440" s="113"/>
      <c r="G440" s="113"/>
      <c r="H440" s="113"/>
      <c r="I440" s="113"/>
      <c r="J440" s="113"/>
      <c r="K440" s="113"/>
      <c r="L440" s="113"/>
      <c r="M440" s="113"/>
      <c r="N440" s="113"/>
      <c r="O440" s="113"/>
      <c r="P440" s="113"/>
      <c r="Q440" s="113"/>
      <c r="R440" s="113"/>
      <c r="S440" s="113"/>
      <c r="T440" s="113"/>
      <c r="U440" s="113"/>
      <c r="V440" s="113"/>
      <c r="W440" s="113"/>
      <c r="X440" s="113"/>
      <c r="Y440" s="113"/>
      <c r="Z440" s="113"/>
      <c r="AA440" s="113"/>
    </row>
    <row r="441" spans="1:27" ht="15.6" x14ac:dyDescent="0.3">
      <c r="A441" s="113"/>
      <c r="B441" s="114"/>
      <c r="C441" s="113"/>
      <c r="D441" s="113"/>
      <c r="E441" s="113"/>
      <c r="F441" s="113"/>
      <c r="G441" s="113"/>
      <c r="H441" s="113"/>
      <c r="I441" s="113"/>
      <c r="J441" s="113"/>
      <c r="K441" s="113"/>
      <c r="L441" s="113"/>
      <c r="M441" s="113"/>
      <c r="N441" s="113"/>
      <c r="O441" s="113"/>
      <c r="P441" s="113"/>
      <c r="Q441" s="113"/>
      <c r="R441" s="113"/>
      <c r="S441" s="113"/>
      <c r="T441" s="113"/>
      <c r="U441" s="113"/>
      <c r="V441" s="113"/>
      <c r="W441" s="113"/>
      <c r="X441" s="113"/>
      <c r="Y441" s="113"/>
      <c r="Z441" s="113"/>
      <c r="AA441" s="113"/>
    </row>
    <row r="442" spans="1:27" ht="15.6" x14ac:dyDescent="0.3">
      <c r="A442" s="113"/>
      <c r="B442" s="114"/>
      <c r="C442" s="113"/>
      <c r="D442" s="113"/>
      <c r="E442" s="113"/>
      <c r="F442" s="113"/>
      <c r="G442" s="113"/>
      <c r="H442" s="113"/>
      <c r="I442" s="113"/>
      <c r="J442" s="113"/>
      <c r="K442" s="113"/>
      <c r="L442" s="113"/>
      <c r="M442" s="113"/>
      <c r="N442" s="113"/>
      <c r="O442" s="113"/>
      <c r="P442" s="113"/>
      <c r="Q442" s="113"/>
      <c r="R442" s="113"/>
      <c r="S442" s="113"/>
      <c r="T442" s="113"/>
      <c r="U442" s="113"/>
      <c r="V442" s="113"/>
      <c r="W442" s="113"/>
      <c r="X442" s="113"/>
      <c r="Y442" s="113"/>
      <c r="Z442" s="113"/>
      <c r="AA442" s="113"/>
    </row>
    <row r="443" spans="1:27" ht="15.6" x14ac:dyDescent="0.3">
      <c r="A443" s="113"/>
      <c r="B443" s="114"/>
      <c r="C443" s="113"/>
      <c r="D443" s="113"/>
      <c r="E443" s="113"/>
      <c r="F443" s="113"/>
      <c r="G443" s="113"/>
      <c r="H443" s="113"/>
      <c r="I443" s="113"/>
      <c r="J443" s="113"/>
      <c r="K443" s="113"/>
      <c r="L443" s="113"/>
      <c r="M443" s="113"/>
      <c r="N443" s="113"/>
      <c r="O443" s="113"/>
      <c r="P443" s="113"/>
      <c r="Q443" s="113"/>
      <c r="R443" s="113"/>
      <c r="S443" s="113"/>
      <c r="T443" s="113"/>
      <c r="U443" s="113"/>
      <c r="V443" s="113"/>
      <c r="W443" s="113"/>
      <c r="X443" s="113"/>
      <c r="Y443" s="113"/>
      <c r="Z443" s="113"/>
      <c r="AA443" s="113"/>
    </row>
    <row r="444" spans="1:27" ht="15.6" x14ac:dyDescent="0.3">
      <c r="A444" s="113"/>
      <c r="B444" s="114"/>
      <c r="C444" s="113"/>
      <c r="D444" s="113"/>
      <c r="E444" s="113"/>
      <c r="F444" s="113"/>
      <c r="G444" s="113"/>
      <c r="H444" s="113"/>
      <c r="I444" s="113"/>
      <c r="J444" s="113"/>
      <c r="K444" s="113"/>
      <c r="L444" s="113"/>
      <c r="M444" s="113"/>
      <c r="N444" s="113"/>
      <c r="O444" s="113"/>
      <c r="P444" s="113"/>
      <c r="Q444" s="113"/>
      <c r="R444" s="113"/>
      <c r="S444" s="113"/>
      <c r="T444" s="113"/>
      <c r="U444" s="113"/>
      <c r="V444" s="113"/>
      <c r="W444" s="113"/>
      <c r="X444" s="113"/>
      <c r="Y444" s="113"/>
      <c r="Z444" s="113"/>
      <c r="AA444" s="113"/>
    </row>
    <row r="445" spans="1:27" ht="15.6" x14ac:dyDescent="0.3">
      <c r="A445" s="113"/>
      <c r="B445" s="114"/>
      <c r="C445" s="113"/>
      <c r="D445" s="113"/>
      <c r="E445" s="113"/>
      <c r="F445" s="113"/>
      <c r="G445" s="113"/>
      <c r="H445" s="113"/>
      <c r="I445" s="113"/>
      <c r="J445" s="113"/>
      <c r="K445" s="113"/>
      <c r="L445" s="113"/>
      <c r="M445" s="113"/>
      <c r="N445" s="113"/>
      <c r="O445" s="113"/>
      <c r="P445" s="113"/>
      <c r="Q445" s="113"/>
      <c r="R445" s="113"/>
      <c r="S445" s="113"/>
      <c r="T445" s="113"/>
      <c r="U445" s="113"/>
      <c r="V445" s="113"/>
      <c r="W445" s="113"/>
      <c r="X445" s="113"/>
      <c r="Y445" s="113"/>
      <c r="Z445" s="113"/>
      <c r="AA445" s="113"/>
    </row>
    <row r="446" spans="1:27" ht="15.6" x14ac:dyDescent="0.3">
      <c r="A446" s="113"/>
      <c r="B446" s="114"/>
      <c r="C446" s="113"/>
      <c r="D446" s="113"/>
      <c r="E446" s="113"/>
      <c r="F446" s="113"/>
      <c r="G446" s="113"/>
      <c r="H446" s="113"/>
      <c r="I446" s="113"/>
      <c r="J446" s="113"/>
      <c r="K446" s="113"/>
      <c r="L446" s="113"/>
      <c r="M446" s="113"/>
      <c r="N446" s="113"/>
      <c r="O446" s="113"/>
      <c r="P446" s="113"/>
      <c r="Q446" s="113"/>
      <c r="R446" s="113"/>
      <c r="S446" s="113"/>
      <c r="T446" s="113"/>
      <c r="U446" s="113"/>
      <c r="V446" s="113"/>
      <c r="W446" s="113"/>
      <c r="X446" s="113"/>
      <c r="Y446" s="113"/>
      <c r="Z446" s="113"/>
      <c r="AA446" s="113"/>
    </row>
    <row r="447" spans="1:27" ht="15.6" x14ac:dyDescent="0.3">
      <c r="A447" s="113"/>
      <c r="B447" s="114"/>
      <c r="C447" s="113"/>
      <c r="D447" s="113"/>
      <c r="E447" s="113"/>
      <c r="F447" s="113"/>
      <c r="G447" s="113"/>
      <c r="H447" s="113"/>
      <c r="I447" s="113"/>
      <c r="J447" s="113"/>
      <c r="K447" s="113"/>
      <c r="L447" s="113"/>
      <c r="M447" s="113"/>
      <c r="N447" s="113"/>
      <c r="O447" s="113"/>
      <c r="P447" s="113"/>
      <c r="Q447" s="113"/>
      <c r="R447" s="113"/>
      <c r="S447" s="113"/>
      <c r="T447" s="113"/>
      <c r="U447" s="113"/>
      <c r="V447" s="113"/>
      <c r="W447" s="113"/>
      <c r="X447" s="113"/>
      <c r="Y447" s="113"/>
      <c r="Z447" s="113"/>
      <c r="AA447" s="113"/>
    </row>
    <row r="448" spans="1:27" ht="15.6" x14ac:dyDescent="0.3">
      <c r="A448" s="113"/>
      <c r="B448" s="114"/>
      <c r="C448" s="113"/>
      <c r="D448" s="113"/>
      <c r="E448" s="113"/>
      <c r="F448" s="113"/>
      <c r="G448" s="113"/>
      <c r="H448" s="113"/>
      <c r="I448" s="113"/>
      <c r="J448" s="113"/>
      <c r="K448" s="113"/>
      <c r="L448" s="113"/>
      <c r="M448" s="113"/>
      <c r="N448" s="113"/>
      <c r="O448" s="113"/>
      <c r="P448" s="113"/>
      <c r="Q448" s="113"/>
      <c r="R448" s="113"/>
      <c r="S448" s="113"/>
      <c r="T448" s="113"/>
      <c r="U448" s="113"/>
      <c r="V448" s="113"/>
      <c r="W448" s="113"/>
      <c r="X448" s="113"/>
      <c r="Y448" s="113"/>
      <c r="Z448" s="113"/>
      <c r="AA448" s="113"/>
    </row>
    <row r="449" spans="1:27" ht="15.6" x14ac:dyDescent="0.3">
      <c r="A449" s="113"/>
      <c r="B449" s="114"/>
      <c r="C449" s="113"/>
      <c r="D449" s="113"/>
      <c r="E449" s="113"/>
      <c r="F449" s="113"/>
      <c r="G449" s="113"/>
      <c r="H449" s="113"/>
      <c r="I449" s="113"/>
      <c r="J449" s="113"/>
      <c r="K449" s="113"/>
      <c r="L449" s="113"/>
      <c r="M449" s="113"/>
      <c r="N449" s="113"/>
      <c r="O449" s="113"/>
      <c r="P449" s="113"/>
      <c r="Q449" s="113"/>
      <c r="R449" s="113"/>
      <c r="S449" s="113"/>
      <c r="T449" s="113"/>
      <c r="U449" s="113"/>
      <c r="V449" s="113"/>
      <c r="W449" s="113"/>
      <c r="X449" s="113"/>
      <c r="Y449" s="113"/>
      <c r="Z449" s="113"/>
      <c r="AA449" s="113"/>
    </row>
    <row r="450" spans="1:27" ht="15.6" x14ac:dyDescent="0.3">
      <c r="A450" s="113"/>
      <c r="B450" s="114"/>
      <c r="C450" s="113"/>
      <c r="D450" s="113"/>
      <c r="E450" s="113"/>
      <c r="F450" s="113"/>
      <c r="G450" s="113"/>
      <c r="H450" s="113"/>
      <c r="I450" s="113"/>
      <c r="J450" s="113"/>
      <c r="K450" s="113"/>
      <c r="L450" s="113"/>
      <c r="M450" s="113"/>
      <c r="N450" s="113"/>
      <c r="O450" s="113"/>
      <c r="P450" s="113"/>
      <c r="Q450" s="113"/>
      <c r="R450" s="113"/>
      <c r="S450" s="113"/>
      <c r="T450" s="113"/>
      <c r="U450" s="113"/>
      <c r="V450" s="113"/>
      <c r="W450" s="113"/>
      <c r="X450" s="113"/>
      <c r="Y450" s="113"/>
      <c r="Z450" s="113"/>
      <c r="AA450" s="113"/>
    </row>
    <row r="451" spans="1:27" ht="15.6" x14ac:dyDescent="0.3">
      <c r="A451" s="113"/>
      <c r="B451" s="114"/>
      <c r="C451" s="113"/>
      <c r="D451" s="113"/>
      <c r="E451" s="113"/>
      <c r="F451" s="113"/>
      <c r="G451" s="113"/>
      <c r="H451" s="113"/>
      <c r="I451" s="113"/>
      <c r="J451" s="113"/>
      <c r="K451" s="113"/>
      <c r="L451" s="113"/>
      <c r="M451" s="113"/>
      <c r="N451" s="113"/>
      <c r="O451" s="113"/>
      <c r="P451" s="113"/>
      <c r="Q451" s="113"/>
      <c r="R451" s="113"/>
      <c r="S451" s="113"/>
      <c r="T451" s="113"/>
      <c r="U451" s="113"/>
      <c r="V451" s="113"/>
      <c r="W451" s="113"/>
      <c r="X451" s="113"/>
      <c r="Y451" s="113"/>
      <c r="Z451" s="113"/>
      <c r="AA451" s="113"/>
    </row>
    <row r="452" spans="1:27" ht="15.6" x14ac:dyDescent="0.3">
      <c r="A452" s="113"/>
      <c r="B452" s="114"/>
      <c r="C452" s="113"/>
      <c r="D452" s="113"/>
      <c r="E452" s="113"/>
      <c r="F452" s="113"/>
      <c r="G452" s="113"/>
      <c r="H452" s="113"/>
      <c r="I452" s="113"/>
      <c r="J452" s="113"/>
      <c r="K452" s="113"/>
      <c r="L452" s="113"/>
      <c r="M452" s="113"/>
      <c r="N452" s="113"/>
      <c r="O452" s="113"/>
      <c r="P452" s="113"/>
      <c r="Q452" s="113"/>
      <c r="R452" s="113"/>
      <c r="S452" s="113"/>
      <c r="T452" s="113"/>
      <c r="U452" s="113"/>
      <c r="V452" s="113"/>
      <c r="W452" s="113"/>
      <c r="X452" s="113"/>
      <c r="Y452" s="113"/>
      <c r="Z452" s="113"/>
      <c r="AA452" s="113"/>
    </row>
    <row r="453" spans="1:27" ht="15.6" x14ac:dyDescent="0.3">
      <c r="A453" s="113"/>
      <c r="B453" s="114"/>
      <c r="C453" s="113"/>
      <c r="D453" s="113"/>
      <c r="E453" s="113"/>
      <c r="F453" s="113"/>
      <c r="G453" s="113"/>
      <c r="H453" s="113"/>
      <c r="I453" s="113"/>
      <c r="J453" s="113"/>
      <c r="K453" s="113"/>
      <c r="L453" s="113"/>
      <c r="M453" s="113"/>
      <c r="N453" s="113"/>
      <c r="O453" s="113"/>
      <c r="P453" s="113"/>
      <c r="Q453" s="113"/>
      <c r="R453" s="113"/>
      <c r="S453" s="113"/>
      <c r="T453" s="113"/>
      <c r="U453" s="113"/>
      <c r="V453" s="113"/>
      <c r="W453" s="113"/>
      <c r="X453" s="113"/>
      <c r="Y453" s="113"/>
      <c r="Z453" s="113"/>
      <c r="AA453" s="113"/>
    </row>
    <row r="454" spans="1:27" ht="15.6" x14ac:dyDescent="0.3">
      <c r="A454" s="113"/>
      <c r="B454" s="114"/>
      <c r="C454" s="113"/>
      <c r="D454" s="113"/>
      <c r="E454" s="113"/>
      <c r="F454" s="113"/>
      <c r="G454" s="113"/>
      <c r="H454" s="113"/>
      <c r="I454" s="113"/>
      <c r="J454" s="113"/>
      <c r="K454" s="113"/>
      <c r="L454" s="113"/>
      <c r="M454" s="113"/>
      <c r="N454" s="113"/>
      <c r="O454" s="113"/>
      <c r="P454" s="113"/>
      <c r="Q454" s="113"/>
      <c r="R454" s="113"/>
      <c r="S454" s="113"/>
      <c r="T454" s="113"/>
      <c r="U454" s="113"/>
      <c r="V454" s="113"/>
      <c r="W454" s="113"/>
      <c r="X454" s="113"/>
      <c r="Y454" s="113"/>
      <c r="Z454" s="113"/>
      <c r="AA454" s="113"/>
    </row>
    <row r="455" spans="1:27" ht="15.6" x14ac:dyDescent="0.3">
      <c r="A455" s="113"/>
      <c r="B455" s="114"/>
      <c r="C455" s="113"/>
      <c r="D455" s="113"/>
      <c r="E455" s="113"/>
      <c r="F455" s="113"/>
      <c r="G455" s="113"/>
      <c r="H455" s="113"/>
      <c r="I455" s="113"/>
      <c r="J455" s="113"/>
      <c r="K455" s="113"/>
      <c r="L455" s="113"/>
      <c r="M455" s="113"/>
      <c r="N455" s="113"/>
      <c r="O455" s="113"/>
      <c r="P455" s="113"/>
      <c r="Q455" s="113"/>
      <c r="R455" s="113"/>
      <c r="S455" s="113"/>
      <c r="T455" s="113"/>
      <c r="U455" s="113"/>
      <c r="V455" s="113"/>
      <c r="W455" s="113"/>
      <c r="X455" s="113"/>
      <c r="Y455" s="113"/>
      <c r="Z455" s="113"/>
      <c r="AA455" s="113"/>
    </row>
    <row r="456" spans="1:27" ht="15.6" x14ac:dyDescent="0.3">
      <c r="A456" s="113"/>
      <c r="B456" s="114"/>
      <c r="C456" s="113"/>
      <c r="D456" s="113"/>
      <c r="E456" s="113"/>
      <c r="F456" s="113"/>
      <c r="G456" s="113"/>
      <c r="H456" s="113"/>
      <c r="I456" s="113"/>
      <c r="J456" s="113"/>
      <c r="K456" s="113"/>
      <c r="L456" s="113"/>
      <c r="M456" s="113"/>
      <c r="N456" s="113"/>
      <c r="O456" s="113"/>
      <c r="P456" s="113"/>
      <c r="Q456" s="113"/>
      <c r="R456" s="113"/>
      <c r="S456" s="113"/>
      <c r="T456" s="113"/>
      <c r="U456" s="113"/>
      <c r="V456" s="113"/>
      <c r="W456" s="113"/>
      <c r="X456" s="113"/>
      <c r="Y456" s="113"/>
      <c r="Z456" s="113"/>
      <c r="AA456" s="113"/>
    </row>
    <row r="457" spans="1:27" ht="15.6" x14ac:dyDescent="0.3">
      <c r="A457" s="113"/>
      <c r="B457" s="114"/>
      <c r="C457" s="113"/>
      <c r="D457" s="113"/>
      <c r="E457" s="113"/>
      <c r="F457" s="113"/>
      <c r="G457" s="113"/>
      <c r="H457" s="113"/>
      <c r="I457" s="113"/>
      <c r="J457" s="113"/>
      <c r="K457" s="113"/>
      <c r="L457" s="113"/>
      <c r="M457" s="113"/>
      <c r="N457" s="113"/>
      <c r="O457" s="113"/>
      <c r="P457" s="113"/>
      <c r="Q457" s="113"/>
      <c r="R457" s="113"/>
      <c r="S457" s="113"/>
      <c r="T457" s="113"/>
      <c r="U457" s="113"/>
      <c r="V457" s="113"/>
      <c r="W457" s="113"/>
      <c r="X457" s="113"/>
      <c r="Y457" s="113"/>
      <c r="Z457" s="113"/>
      <c r="AA457" s="113"/>
    </row>
    <row r="458" spans="1:27" ht="15.6" x14ac:dyDescent="0.3">
      <c r="A458" s="113"/>
      <c r="B458" s="114"/>
      <c r="C458" s="113"/>
      <c r="D458" s="113"/>
      <c r="E458" s="113"/>
      <c r="F458" s="113"/>
      <c r="G458" s="113"/>
      <c r="H458" s="113"/>
      <c r="I458" s="113"/>
      <c r="J458" s="113"/>
      <c r="K458" s="113"/>
      <c r="L458" s="113"/>
      <c r="M458" s="113"/>
      <c r="N458" s="113"/>
      <c r="O458" s="113"/>
      <c r="P458" s="113"/>
      <c r="Q458" s="113"/>
      <c r="R458" s="113"/>
      <c r="S458" s="113"/>
      <c r="T458" s="113"/>
      <c r="U458" s="113"/>
      <c r="V458" s="113"/>
      <c r="W458" s="113"/>
      <c r="X458" s="113"/>
      <c r="Y458" s="113"/>
      <c r="Z458" s="113"/>
      <c r="AA458" s="113"/>
    </row>
    <row r="459" spans="1:27" ht="15.6" x14ac:dyDescent="0.3">
      <c r="A459" s="113"/>
      <c r="B459" s="114"/>
      <c r="C459" s="113"/>
      <c r="D459" s="113"/>
      <c r="E459" s="113"/>
      <c r="F459" s="113"/>
      <c r="G459" s="113"/>
      <c r="H459" s="113"/>
      <c r="I459" s="113"/>
      <c r="J459" s="113"/>
      <c r="K459" s="113"/>
      <c r="L459" s="113"/>
      <c r="M459" s="113"/>
      <c r="N459" s="113"/>
      <c r="O459" s="113"/>
      <c r="P459" s="113"/>
      <c r="Q459" s="113"/>
      <c r="R459" s="113"/>
      <c r="S459" s="113"/>
      <c r="T459" s="113"/>
      <c r="U459" s="113"/>
      <c r="V459" s="113"/>
      <c r="W459" s="113"/>
      <c r="X459" s="113"/>
      <c r="Y459" s="113"/>
      <c r="Z459" s="113"/>
      <c r="AA459" s="113"/>
    </row>
    <row r="460" spans="1:27" ht="15.6" x14ac:dyDescent="0.3">
      <c r="A460" s="113"/>
      <c r="B460" s="114"/>
      <c r="C460" s="113"/>
      <c r="D460" s="113"/>
      <c r="E460" s="113"/>
      <c r="F460" s="113"/>
      <c r="G460" s="113"/>
      <c r="H460" s="113"/>
      <c r="I460" s="113"/>
      <c r="J460" s="113"/>
      <c r="K460" s="113"/>
      <c r="L460" s="113"/>
      <c r="M460" s="113"/>
      <c r="N460" s="113"/>
      <c r="O460" s="113"/>
      <c r="P460" s="113"/>
      <c r="Q460" s="113"/>
      <c r="R460" s="113"/>
      <c r="S460" s="113"/>
      <c r="T460" s="113"/>
      <c r="U460" s="113"/>
      <c r="V460" s="113"/>
      <c r="W460" s="113"/>
      <c r="X460" s="113"/>
      <c r="Y460" s="113"/>
      <c r="Z460" s="113"/>
      <c r="AA460" s="113"/>
    </row>
    <row r="461" spans="1:27" ht="15.6" x14ac:dyDescent="0.3">
      <c r="A461" s="113"/>
      <c r="B461" s="114"/>
      <c r="C461" s="113"/>
      <c r="D461" s="113"/>
      <c r="E461" s="113"/>
      <c r="F461" s="113"/>
      <c r="G461" s="113"/>
      <c r="H461" s="113"/>
      <c r="I461" s="113"/>
      <c r="J461" s="113"/>
      <c r="K461" s="113"/>
      <c r="L461" s="113"/>
      <c r="M461" s="113"/>
      <c r="N461" s="113"/>
      <c r="O461" s="113"/>
      <c r="P461" s="113"/>
      <c r="Q461" s="113"/>
      <c r="R461" s="113"/>
      <c r="S461" s="113"/>
      <c r="T461" s="113"/>
      <c r="U461" s="113"/>
      <c r="V461" s="113"/>
      <c r="W461" s="113"/>
      <c r="X461" s="113"/>
      <c r="Y461" s="113"/>
      <c r="Z461" s="113"/>
      <c r="AA461" s="113"/>
    </row>
    <row r="462" spans="1:27" ht="15.6" x14ac:dyDescent="0.3">
      <c r="A462" s="113"/>
      <c r="B462" s="114"/>
      <c r="C462" s="113"/>
      <c r="D462" s="113"/>
      <c r="E462" s="113"/>
      <c r="F462" s="113"/>
      <c r="G462" s="113"/>
      <c r="H462" s="113"/>
      <c r="I462" s="113"/>
      <c r="J462" s="113"/>
      <c r="K462" s="113"/>
      <c r="L462" s="113"/>
      <c r="M462" s="113"/>
      <c r="N462" s="113"/>
      <c r="O462" s="113"/>
      <c r="P462" s="113"/>
      <c r="Q462" s="113"/>
      <c r="R462" s="113"/>
      <c r="S462" s="113"/>
      <c r="T462" s="113"/>
      <c r="U462" s="113"/>
      <c r="V462" s="113"/>
      <c r="W462" s="113"/>
      <c r="X462" s="113"/>
      <c r="Y462" s="113"/>
      <c r="Z462" s="113"/>
      <c r="AA462" s="113"/>
    </row>
    <row r="463" spans="1:27" ht="15.6" x14ac:dyDescent="0.3">
      <c r="A463" s="113"/>
      <c r="B463" s="114"/>
      <c r="C463" s="113"/>
      <c r="D463" s="113"/>
      <c r="E463" s="113"/>
      <c r="F463" s="113"/>
      <c r="G463" s="113"/>
      <c r="H463" s="113"/>
      <c r="I463" s="113"/>
      <c r="J463" s="113"/>
      <c r="K463" s="113"/>
      <c r="L463" s="113"/>
      <c r="M463" s="113"/>
      <c r="N463" s="113"/>
      <c r="O463" s="113"/>
      <c r="P463" s="113"/>
      <c r="Q463" s="113"/>
      <c r="R463" s="113"/>
      <c r="S463" s="113"/>
      <c r="T463" s="113"/>
      <c r="U463" s="113"/>
      <c r="V463" s="113"/>
      <c r="W463" s="113"/>
      <c r="X463" s="113"/>
      <c r="Y463" s="113"/>
      <c r="Z463" s="113"/>
      <c r="AA463" s="113"/>
    </row>
    <row r="464" spans="1:27" ht="15.6" x14ac:dyDescent="0.3">
      <c r="A464" s="113"/>
      <c r="B464" s="114"/>
      <c r="C464" s="113"/>
      <c r="D464" s="113"/>
      <c r="E464" s="113"/>
      <c r="F464" s="113"/>
      <c r="G464" s="113"/>
      <c r="H464" s="113"/>
      <c r="I464" s="113"/>
      <c r="J464" s="113"/>
      <c r="K464" s="113"/>
      <c r="L464" s="113"/>
      <c r="M464" s="113"/>
      <c r="N464" s="113"/>
      <c r="O464" s="113"/>
      <c r="P464" s="113"/>
      <c r="Q464" s="113"/>
      <c r="R464" s="113"/>
      <c r="S464" s="113"/>
      <c r="T464" s="113"/>
      <c r="U464" s="113"/>
      <c r="V464" s="113"/>
      <c r="W464" s="113"/>
      <c r="X464" s="113"/>
      <c r="Y464" s="113"/>
      <c r="Z464" s="113"/>
      <c r="AA464" s="113"/>
    </row>
    <row r="465" spans="1:27" ht="15.6" x14ac:dyDescent="0.3">
      <c r="A465" s="113"/>
      <c r="B465" s="114"/>
      <c r="C465" s="113"/>
      <c r="D465" s="113"/>
      <c r="E465" s="113"/>
      <c r="F465" s="113"/>
      <c r="G465" s="113"/>
      <c r="H465" s="113"/>
      <c r="I465" s="113"/>
      <c r="J465" s="113"/>
      <c r="K465" s="113"/>
      <c r="L465" s="113"/>
      <c r="M465" s="113"/>
      <c r="N465" s="113"/>
      <c r="O465" s="113"/>
      <c r="P465" s="113"/>
      <c r="Q465" s="113"/>
      <c r="R465" s="113"/>
      <c r="S465" s="113"/>
      <c r="T465" s="113"/>
      <c r="U465" s="113"/>
      <c r="V465" s="113"/>
      <c r="W465" s="113"/>
      <c r="X465" s="113"/>
      <c r="Y465" s="113"/>
      <c r="Z465" s="113"/>
      <c r="AA465" s="113"/>
    </row>
    <row r="466" spans="1:27" ht="15.6" x14ac:dyDescent="0.3">
      <c r="A466" s="113"/>
      <c r="B466" s="114"/>
      <c r="C466" s="113"/>
      <c r="D466" s="113"/>
      <c r="E466" s="113"/>
      <c r="F466" s="113"/>
      <c r="G466" s="113"/>
      <c r="H466" s="113"/>
      <c r="I466" s="113"/>
      <c r="J466" s="113"/>
      <c r="K466" s="113"/>
      <c r="L466" s="113"/>
      <c r="M466" s="113"/>
      <c r="N466" s="113"/>
      <c r="O466" s="113"/>
      <c r="P466" s="113"/>
      <c r="Q466" s="113"/>
      <c r="R466" s="113"/>
      <c r="S466" s="113"/>
      <c r="T466" s="113"/>
      <c r="U466" s="113"/>
      <c r="V466" s="113"/>
      <c r="W466" s="113"/>
      <c r="X466" s="113"/>
      <c r="Y466" s="113"/>
      <c r="Z466" s="113"/>
      <c r="AA466" s="113"/>
    </row>
    <row r="467" spans="1:27" ht="15.6" x14ac:dyDescent="0.3">
      <c r="A467" s="113"/>
      <c r="B467" s="114"/>
      <c r="C467" s="113"/>
      <c r="D467" s="113"/>
      <c r="E467" s="113"/>
      <c r="F467" s="113"/>
      <c r="G467" s="113"/>
      <c r="H467" s="113"/>
      <c r="I467" s="113"/>
      <c r="J467" s="113"/>
      <c r="K467" s="113"/>
      <c r="L467" s="113"/>
      <c r="M467" s="113"/>
      <c r="N467" s="113"/>
      <c r="O467" s="113"/>
      <c r="P467" s="113"/>
      <c r="Q467" s="113"/>
      <c r="R467" s="113"/>
      <c r="S467" s="113"/>
      <c r="T467" s="113"/>
      <c r="U467" s="113"/>
      <c r="V467" s="113"/>
      <c r="W467" s="113"/>
      <c r="X467" s="113"/>
      <c r="Y467" s="113"/>
      <c r="Z467" s="113"/>
      <c r="AA467" s="113"/>
    </row>
    <row r="468" spans="1:27" ht="15.6" x14ac:dyDescent="0.3">
      <c r="A468" s="113"/>
      <c r="B468" s="114"/>
      <c r="C468" s="113"/>
      <c r="D468" s="113"/>
      <c r="E468" s="113"/>
      <c r="F468" s="113"/>
      <c r="G468" s="113"/>
      <c r="H468" s="113"/>
      <c r="I468" s="113"/>
      <c r="J468" s="113"/>
      <c r="K468" s="113"/>
      <c r="L468" s="113"/>
      <c r="M468" s="113"/>
      <c r="N468" s="113"/>
      <c r="O468" s="113"/>
      <c r="P468" s="113"/>
      <c r="Q468" s="113"/>
      <c r="R468" s="113"/>
      <c r="S468" s="113"/>
      <c r="T468" s="113"/>
      <c r="U468" s="113"/>
      <c r="V468" s="113"/>
      <c r="W468" s="113"/>
      <c r="X468" s="113"/>
      <c r="Y468" s="113"/>
      <c r="Z468" s="113"/>
      <c r="AA468" s="113"/>
    </row>
    <row r="469" spans="1:27" ht="15.6" x14ac:dyDescent="0.3">
      <c r="A469" s="113"/>
      <c r="B469" s="114"/>
      <c r="C469" s="113"/>
      <c r="D469" s="113"/>
      <c r="E469" s="113"/>
      <c r="F469" s="113"/>
      <c r="G469" s="113"/>
      <c r="H469" s="113"/>
      <c r="I469" s="113"/>
      <c r="J469" s="113"/>
      <c r="K469" s="113"/>
      <c r="L469" s="113"/>
      <c r="M469" s="113"/>
      <c r="N469" s="113"/>
      <c r="O469" s="113"/>
      <c r="P469" s="113"/>
      <c r="Q469" s="113"/>
      <c r="R469" s="113"/>
      <c r="S469" s="113"/>
      <c r="T469" s="113"/>
      <c r="U469" s="113"/>
      <c r="V469" s="113"/>
      <c r="W469" s="113"/>
      <c r="X469" s="113"/>
      <c r="Y469" s="113"/>
      <c r="Z469" s="113"/>
      <c r="AA469" s="113"/>
    </row>
    <row r="470" spans="1:27" ht="15.6" x14ac:dyDescent="0.3">
      <c r="A470" s="113"/>
      <c r="B470" s="114"/>
      <c r="C470" s="113"/>
      <c r="D470" s="113"/>
      <c r="E470" s="113"/>
      <c r="F470" s="113"/>
      <c r="G470" s="113"/>
      <c r="H470" s="113"/>
      <c r="I470" s="113"/>
      <c r="J470" s="113"/>
      <c r="K470" s="113"/>
      <c r="L470" s="113"/>
      <c r="M470" s="113"/>
      <c r="N470" s="113"/>
      <c r="O470" s="113"/>
      <c r="P470" s="113"/>
      <c r="Q470" s="113"/>
      <c r="R470" s="113"/>
      <c r="S470" s="113"/>
      <c r="T470" s="113"/>
      <c r="U470" s="113"/>
      <c r="V470" s="113"/>
      <c r="W470" s="113"/>
      <c r="X470" s="113"/>
      <c r="Y470" s="113"/>
      <c r="Z470" s="113"/>
      <c r="AA470" s="113"/>
    </row>
    <row r="471" spans="1:27" ht="15.6" x14ac:dyDescent="0.3">
      <c r="A471" s="113"/>
      <c r="B471" s="114"/>
      <c r="C471" s="113"/>
      <c r="D471" s="113"/>
      <c r="E471" s="113"/>
      <c r="F471" s="113"/>
      <c r="G471" s="113"/>
      <c r="H471" s="113"/>
      <c r="I471" s="113"/>
      <c r="J471" s="113"/>
      <c r="K471" s="113"/>
      <c r="L471" s="113"/>
      <c r="M471" s="113"/>
      <c r="N471" s="113"/>
      <c r="O471" s="113"/>
      <c r="P471" s="113"/>
      <c r="Q471" s="113"/>
      <c r="R471" s="113"/>
      <c r="S471" s="113"/>
      <c r="T471" s="113"/>
      <c r="U471" s="113"/>
      <c r="V471" s="113"/>
      <c r="W471" s="113"/>
      <c r="X471" s="113"/>
      <c r="Y471" s="113"/>
      <c r="Z471" s="113"/>
      <c r="AA471" s="113"/>
    </row>
    <row r="472" spans="1:27" ht="15.6" x14ac:dyDescent="0.3">
      <c r="A472" s="113"/>
      <c r="B472" s="114"/>
      <c r="C472" s="113"/>
      <c r="D472" s="113"/>
      <c r="E472" s="113"/>
      <c r="F472" s="113"/>
      <c r="G472" s="113"/>
      <c r="H472" s="113"/>
      <c r="I472" s="113"/>
      <c r="J472" s="113"/>
      <c r="K472" s="113"/>
      <c r="L472" s="113"/>
      <c r="M472" s="113"/>
      <c r="N472" s="113"/>
      <c r="O472" s="113"/>
      <c r="P472" s="113"/>
      <c r="Q472" s="113"/>
      <c r="R472" s="113"/>
      <c r="S472" s="113"/>
      <c r="T472" s="113"/>
      <c r="U472" s="113"/>
      <c r="V472" s="113"/>
      <c r="W472" s="113"/>
      <c r="X472" s="113"/>
      <c r="Y472" s="113"/>
      <c r="Z472" s="113"/>
      <c r="AA472" s="113"/>
    </row>
    <row r="473" spans="1:27" ht="15.6" x14ac:dyDescent="0.3">
      <c r="A473" s="113"/>
      <c r="B473" s="114"/>
      <c r="C473" s="113"/>
      <c r="D473" s="113"/>
      <c r="E473" s="113"/>
      <c r="F473" s="113"/>
      <c r="G473" s="113"/>
      <c r="H473" s="113"/>
      <c r="I473" s="113"/>
      <c r="J473" s="113"/>
      <c r="K473" s="113"/>
      <c r="L473" s="113"/>
      <c r="M473" s="113"/>
      <c r="N473" s="113"/>
      <c r="O473" s="113"/>
      <c r="P473" s="113"/>
      <c r="Q473" s="113"/>
      <c r="R473" s="113"/>
      <c r="S473" s="113"/>
      <c r="T473" s="113"/>
      <c r="U473" s="113"/>
      <c r="V473" s="113"/>
      <c r="W473" s="113"/>
      <c r="X473" s="113"/>
      <c r="Y473" s="113"/>
      <c r="Z473" s="113"/>
      <c r="AA473" s="113"/>
    </row>
    <row r="474" spans="1:27" ht="15.6" x14ac:dyDescent="0.3">
      <c r="A474" s="113"/>
      <c r="B474" s="114"/>
      <c r="C474" s="113"/>
      <c r="D474" s="113"/>
      <c r="E474" s="113"/>
      <c r="F474" s="113"/>
      <c r="G474" s="113"/>
      <c r="H474" s="113"/>
      <c r="I474" s="113"/>
      <c r="J474" s="113"/>
      <c r="K474" s="113"/>
      <c r="L474" s="113"/>
      <c r="M474" s="113"/>
      <c r="N474" s="113"/>
      <c r="O474" s="113"/>
      <c r="P474" s="113"/>
      <c r="Q474" s="113"/>
      <c r="R474" s="113"/>
      <c r="S474" s="113"/>
      <c r="T474" s="113"/>
      <c r="U474" s="113"/>
      <c r="V474" s="113"/>
      <c r="W474" s="113"/>
      <c r="X474" s="113"/>
      <c r="Y474" s="113"/>
      <c r="Z474" s="113"/>
      <c r="AA474" s="113"/>
    </row>
    <row r="475" spans="1:27" ht="15.6" x14ac:dyDescent="0.3">
      <c r="A475" s="113"/>
      <c r="B475" s="114"/>
      <c r="C475" s="113"/>
      <c r="D475" s="113"/>
      <c r="E475" s="113"/>
      <c r="F475" s="113"/>
      <c r="G475" s="113"/>
      <c r="H475" s="113"/>
      <c r="I475" s="113"/>
      <c r="J475" s="113"/>
      <c r="K475" s="113"/>
      <c r="L475" s="113"/>
      <c r="M475" s="113"/>
      <c r="N475" s="113"/>
      <c r="O475" s="113"/>
      <c r="P475" s="113"/>
      <c r="Q475" s="113"/>
      <c r="R475" s="113"/>
      <c r="S475" s="113"/>
      <c r="T475" s="113"/>
      <c r="U475" s="113"/>
      <c r="V475" s="113"/>
      <c r="W475" s="113"/>
      <c r="X475" s="113"/>
      <c r="Y475" s="113"/>
      <c r="Z475" s="113"/>
      <c r="AA475" s="113"/>
    </row>
    <row r="476" spans="1:27" ht="15.6" x14ac:dyDescent="0.3">
      <c r="A476" s="113"/>
      <c r="B476" s="114"/>
      <c r="C476" s="113"/>
      <c r="D476" s="113"/>
      <c r="E476" s="113"/>
      <c r="F476" s="113"/>
      <c r="G476" s="113"/>
      <c r="H476" s="113"/>
      <c r="I476" s="113"/>
      <c r="J476" s="113"/>
      <c r="K476" s="113"/>
      <c r="L476" s="113"/>
      <c r="M476" s="113"/>
      <c r="N476" s="113"/>
      <c r="O476" s="113"/>
      <c r="P476" s="113"/>
      <c r="Q476" s="113"/>
      <c r="R476" s="113"/>
      <c r="S476" s="113"/>
      <c r="T476" s="113"/>
      <c r="U476" s="113"/>
      <c r="V476" s="113"/>
      <c r="W476" s="113"/>
      <c r="X476" s="113"/>
      <c r="Y476" s="113"/>
      <c r="Z476" s="113"/>
      <c r="AA476" s="113"/>
    </row>
    <row r="477" spans="1:27" ht="15.6" x14ac:dyDescent="0.3">
      <c r="A477" s="113"/>
      <c r="B477" s="114"/>
      <c r="C477" s="113"/>
      <c r="D477" s="113"/>
      <c r="E477" s="113"/>
      <c r="F477" s="113"/>
      <c r="G477" s="113"/>
      <c r="H477" s="113"/>
      <c r="I477" s="113"/>
      <c r="J477" s="113"/>
      <c r="K477" s="113"/>
      <c r="L477" s="113"/>
      <c r="M477" s="113"/>
      <c r="N477" s="113"/>
      <c r="O477" s="113"/>
      <c r="P477" s="113"/>
      <c r="Q477" s="113"/>
      <c r="R477" s="113"/>
      <c r="S477" s="113"/>
      <c r="T477" s="113"/>
      <c r="U477" s="113"/>
      <c r="V477" s="113"/>
      <c r="W477" s="113"/>
      <c r="X477" s="113"/>
      <c r="Y477" s="113"/>
      <c r="Z477" s="113"/>
      <c r="AA477" s="113"/>
    </row>
    <row r="478" spans="1:27" ht="15.6" x14ac:dyDescent="0.3">
      <c r="A478" s="113"/>
      <c r="B478" s="114"/>
      <c r="C478" s="113"/>
      <c r="D478" s="113"/>
      <c r="E478" s="113"/>
      <c r="F478" s="113"/>
      <c r="G478" s="113"/>
      <c r="H478" s="113"/>
      <c r="I478" s="113"/>
      <c r="J478" s="113"/>
      <c r="K478" s="113"/>
      <c r="L478" s="113"/>
      <c r="M478" s="113"/>
      <c r="N478" s="113"/>
      <c r="O478" s="113"/>
      <c r="P478" s="113"/>
      <c r="Q478" s="113"/>
      <c r="R478" s="113"/>
      <c r="S478" s="113"/>
      <c r="T478" s="113"/>
      <c r="U478" s="113"/>
      <c r="V478" s="113"/>
      <c r="W478" s="113"/>
      <c r="X478" s="113"/>
      <c r="Y478" s="113"/>
      <c r="Z478" s="113"/>
      <c r="AA478" s="113"/>
    </row>
    <row r="479" spans="1:27" ht="15.6" x14ac:dyDescent="0.3">
      <c r="A479" s="113"/>
      <c r="B479" s="114"/>
      <c r="C479" s="113"/>
      <c r="D479" s="113"/>
      <c r="E479" s="113"/>
      <c r="F479" s="113"/>
      <c r="G479" s="113"/>
      <c r="H479" s="113"/>
      <c r="I479" s="113"/>
      <c r="J479" s="113"/>
      <c r="K479" s="113"/>
      <c r="L479" s="113"/>
      <c r="M479" s="113"/>
      <c r="N479" s="113"/>
      <c r="O479" s="113"/>
      <c r="P479" s="113"/>
      <c r="Q479" s="113"/>
      <c r="R479" s="113"/>
      <c r="S479" s="113"/>
      <c r="T479" s="113"/>
      <c r="U479" s="113"/>
      <c r="V479" s="113"/>
      <c r="W479" s="113"/>
      <c r="X479" s="113"/>
      <c r="Y479" s="113"/>
      <c r="Z479" s="113"/>
      <c r="AA479" s="113"/>
    </row>
    <row r="480" spans="1:27" ht="15.6" x14ac:dyDescent="0.3">
      <c r="A480" s="113"/>
      <c r="B480" s="114"/>
      <c r="C480" s="113"/>
      <c r="D480" s="113"/>
      <c r="E480" s="113"/>
      <c r="F480" s="113"/>
      <c r="G480" s="113"/>
      <c r="H480" s="113"/>
      <c r="I480" s="113"/>
      <c r="J480" s="113"/>
      <c r="K480" s="113"/>
      <c r="L480" s="113"/>
      <c r="M480" s="113"/>
      <c r="N480" s="113"/>
      <c r="O480" s="113"/>
      <c r="P480" s="113"/>
      <c r="Q480" s="113"/>
      <c r="R480" s="113"/>
      <c r="S480" s="113"/>
      <c r="T480" s="113"/>
      <c r="U480" s="113"/>
      <c r="V480" s="113"/>
      <c r="W480" s="113"/>
      <c r="X480" s="113"/>
      <c r="Y480" s="113"/>
      <c r="Z480" s="113"/>
      <c r="AA480" s="113"/>
    </row>
    <row r="481" spans="1:27" ht="15.6" x14ac:dyDescent="0.3">
      <c r="A481" s="113"/>
      <c r="B481" s="114"/>
      <c r="C481" s="113"/>
      <c r="D481" s="113"/>
      <c r="E481" s="113"/>
      <c r="F481" s="113"/>
      <c r="G481" s="113"/>
      <c r="H481" s="113"/>
      <c r="I481" s="113"/>
      <c r="J481" s="113"/>
      <c r="K481" s="113"/>
      <c r="L481" s="113"/>
      <c r="M481" s="113"/>
      <c r="N481" s="113"/>
      <c r="O481" s="113"/>
      <c r="P481" s="113"/>
      <c r="Q481" s="113"/>
      <c r="R481" s="113"/>
      <c r="S481" s="113"/>
      <c r="T481" s="113"/>
      <c r="U481" s="113"/>
      <c r="V481" s="113"/>
      <c r="W481" s="113"/>
      <c r="X481" s="113"/>
      <c r="Y481" s="113"/>
      <c r="Z481" s="113"/>
      <c r="AA481" s="113"/>
    </row>
    <row r="482" spans="1:27" ht="15.6" x14ac:dyDescent="0.3">
      <c r="A482" s="113"/>
      <c r="B482" s="114"/>
      <c r="C482" s="113"/>
      <c r="D482" s="113"/>
      <c r="E482" s="113"/>
      <c r="F482" s="113"/>
      <c r="G482" s="113"/>
      <c r="H482" s="113"/>
      <c r="I482" s="113"/>
      <c r="J482" s="113"/>
      <c r="K482" s="113"/>
      <c r="L482" s="113"/>
      <c r="M482" s="113"/>
      <c r="N482" s="113"/>
      <c r="O482" s="113"/>
      <c r="P482" s="113"/>
      <c r="Q482" s="113"/>
      <c r="R482" s="113"/>
      <c r="S482" s="113"/>
      <c r="T482" s="113"/>
      <c r="U482" s="113"/>
      <c r="V482" s="113"/>
      <c r="W482" s="113"/>
      <c r="X482" s="113"/>
      <c r="Y482" s="113"/>
      <c r="Z482" s="113"/>
      <c r="AA482" s="113"/>
    </row>
    <row r="483" spans="1:27" ht="15.6" x14ac:dyDescent="0.3">
      <c r="A483" s="113"/>
      <c r="B483" s="114"/>
      <c r="C483" s="113"/>
      <c r="D483" s="113"/>
      <c r="E483" s="113"/>
      <c r="F483" s="113"/>
      <c r="G483" s="113"/>
      <c r="H483" s="113"/>
      <c r="I483" s="113"/>
      <c r="J483" s="113"/>
      <c r="K483" s="113"/>
      <c r="L483" s="113"/>
      <c r="M483" s="113"/>
      <c r="N483" s="113"/>
      <c r="O483" s="113"/>
      <c r="P483" s="113"/>
      <c r="Q483" s="113"/>
      <c r="R483" s="113"/>
      <c r="S483" s="113"/>
      <c r="T483" s="113"/>
      <c r="U483" s="113"/>
      <c r="V483" s="113"/>
      <c r="W483" s="113"/>
      <c r="X483" s="113"/>
      <c r="Y483" s="113"/>
      <c r="Z483" s="113"/>
      <c r="AA483" s="113"/>
    </row>
    <row r="484" spans="1:27" ht="15.6" x14ac:dyDescent="0.3">
      <c r="A484" s="113"/>
      <c r="B484" s="114"/>
      <c r="C484" s="113"/>
      <c r="D484" s="113"/>
      <c r="E484" s="113"/>
      <c r="F484" s="113"/>
      <c r="G484" s="113"/>
      <c r="H484" s="113"/>
      <c r="I484" s="113"/>
      <c r="J484" s="113"/>
      <c r="K484" s="113"/>
      <c r="L484" s="113"/>
      <c r="M484" s="113"/>
      <c r="N484" s="113"/>
      <c r="O484" s="113"/>
      <c r="P484" s="113"/>
      <c r="Q484" s="113"/>
      <c r="R484" s="113"/>
      <c r="S484" s="113"/>
      <c r="T484" s="113"/>
      <c r="U484" s="113"/>
      <c r="V484" s="113"/>
      <c r="W484" s="113"/>
      <c r="X484" s="113"/>
      <c r="Y484" s="113"/>
      <c r="Z484" s="113"/>
      <c r="AA484" s="113"/>
    </row>
    <row r="485" spans="1:27" ht="15.6" x14ac:dyDescent="0.3">
      <c r="A485" s="113"/>
      <c r="B485" s="114"/>
      <c r="C485" s="113"/>
      <c r="D485" s="113"/>
      <c r="E485" s="113"/>
      <c r="F485" s="113"/>
      <c r="G485" s="113"/>
      <c r="H485" s="113"/>
      <c r="I485" s="113"/>
      <c r="J485" s="113"/>
      <c r="K485" s="113"/>
      <c r="L485" s="113"/>
      <c r="M485" s="113"/>
      <c r="N485" s="113"/>
      <c r="O485" s="113"/>
      <c r="P485" s="113"/>
      <c r="Q485" s="113"/>
      <c r="R485" s="113"/>
      <c r="S485" s="113"/>
      <c r="T485" s="113"/>
      <c r="U485" s="113"/>
      <c r="V485" s="113"/>
      <c r="W485" s="113"/>
      <c r="X485" s="113"/>
      <c r="Y485" s="113"/>
      <c r="Z485" s="113"/>
      <c r="AA485" s="113"/>
    </row>
    <row r="486" spans="1:27" ht="15.6" x14ac:dyDescent="0.3">
      <c r="A486" s="113"/>
      <c r="B486" s="114"/>
      <c r="C486" s="113"/>
      <c r="D486" s="113"/>
      <c r="E486" s="113"/>
      <c r="F486" s="113"/>
      <c r="G486" s="113"/>
      <c r="H486" s="113"/>
      <c r="I486" s="113"/>
      <c r="J486" s="113"/>
      <c r="K486" s="113"/>
      <c r="L486" s="113"/>
      <c r="M486" s="113"/>
      <c r="N486" s="113"/>
      <c r="O486" s="113"/>
      <c r="P486" s="113"/>
      <c r="Q486" s="113"/>
      <c r="R486" s="113"/>
      <c r="S486" s="113"/>
      <c r="T486" s="113"/>
      <c r="U486" s="113"/>
      <c r="V486" s="113"/>
      <c r="W486" s="113"/>
      <c r="X486" s="113"/>
      <c r="Y486" s="113"/>
      <c r="Z486" s="113"/>
      <c r="AA486" s="113"/>
    </row>
    <row r="487" spans="1:27" ht="15.6" x14ac:dyDescent="0.3">
      <c r="A487" s="113"/>
      <c r="B487" s="114"/>
      <c r="C487" s="113"/>
      <c r="D487" s="113"/>
      <c r="E487" s="113"/>
      <c r="F487" s="113"/>
      <c r="G487" s="113"/>
      <c r="H487" s="113"/>
      <c r="I487" s="113"/>
      <c r="J487" s="113"/>
      <c r="K487" s="113"/>
      <c r="L487" s="113"/>
      <c r="M487" s="113"/>
      <c r="N487" s="113"/>
      <c r="O487" s="113"/>
      <c r="P487" s="113"/>
      <c r="Q487" s="113"/>
      <c r="R487" s="113"/>
      <c r="S487" s="113"/>
      <c r="T487" s="113"/>
      <c r="U487" s="113"/>
      <c r="V487" s="113"/>
      <c r="W487" s="113"/>
      <c r="X487" s="113"/>
      <c r="Y487" s="113"/>
      <c r="Z487" s="113"/>
      <c r="AA487" s="113"/>
    </row>
    <row r="488" spans="1:27" ht="15.6" x14ac:dyDescent="0.3">
      <c r="A488" s="113"/>
      <c r="B488" s="114"/>
      <c r="C488" s="113"/>
      <c r="D488" s="113"/>
      <c r="E488" s="113"/>
      <c r="F488" s="113"/>
      <c r="G488" s="113"/>
      <c r="H488" s="113"/>
      <c r="I488" s="113"/>
      <c r="J488" s="113"/>
      <c r="K488" s="113"/>
      <c r="L488" s="113"/>
      <c r="M488" s="113"/>
      <c r="N488" s="113"/>
      <c r="O488" s="113"/>
      <c r="P488" s="113"/>
      <c r="Q488" s="113"/>
      <c r="R488" s="113"/>
      <c r="S488" s="113"/>
      <c r="T488" s="113"/>
      <c r="U488" s="113"/>
      <c r="V488" s="113"/>
      <c r="W488" s="113"/>
      <c r="X488" s="113"/>
      <c r="Y488" s="113"/>
      <c r="Z488" s="113"/>
      <c r="AA488" s="113"/>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3A9F6-511E-4AEA-8439-A5F1894DA868}">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27" customWidth="1"/>
    <col min="2" max="2" width="12.3984375" style="427" customWidth="1"/>
    <col min="3" max="8" width="9" style="427" customWidth="1"/>
    <col min="9" max="9" width="12.3984375" style="427" customWidth="1"/>
    <col min="10" max="15" width="9" style="427" customWidth="1"/>
    <col min="16" max="16" width="12.3984375" style="427" customWidth="1"/>
    <col min="17" max="22" width="9" style="427" customWidth="1"/>
    <col min="23" max="38" width="9" style="427"/>
    <col min="39" max="16384" width="9" style="435"/>
  </cols>
  <sheetData>
    <row r="1" spans="1:22" s="427" customFormat="1" x14ac:dyDescent="0.25">
      <c r="A1" s="426" t="str">
        <f>HLOOKUP(Introduction!$G$4,nametranslations,20,FALSE)</f>
        <v>Escaleras de agua, saneamiento e higiene para las escuelas</v>
      </c>
      <c r="B1" s="426" t="str">
        <f ca="1">HLOOKUP([1]Introduction!$G$4,nametranslations,5,FALSE)</f>
        <v>Nicaragua</v>
      </c>
      <c r="C1" s="426" t="str">
        <f ca="1">HLOOKUP([1]Introduction!$G$4,nametranslations,5,FALSE)</f>
        <v>Nicaragua</v>
      </c>
      <c r="D1" s="426" t="str">
        <f ca="1">HLOOKUP([1]Introduction!$G$4,nametranslations,5,FALSE)</f>
        <v>Nicaragua</v>
      </c>
      <c r="E1" s="426" t="str">
        <f ca="1">HLOOKUP([1]Introduction!$G$4,nametranslations,5,FALSE)</f>
        <v>Nicaragua</v>
      </c>
      <c r="F1" s="426" t="str">
        <f ca="1">HLOOKUP([1]Introduction!$G$4,nametranslations,5,FALSE)</f>
        <v>Nicaragua</v>
      </c>
      <c r="G1" s="426" t="str">
        <f ca="1">HLOOKUP([1]Introduction!$G$4,nametranslations,5,FALSE)</f>
        <v>Nicaragua</v>
      </c>
      <c r="H1" s="426" t="str">
        <f ca="1">HLOOKUP([1]Introduction!$G$4,nametranslations,5,FALSE)</f>
        <v>Nicaragua</v>
      </c>
      <c r="I1" s="426" t="str">
        <f ca="1">HLOOKUP([1]Introduction!$G$4,nametranslations,5,FALSE)</f>
        <v>Nicaragua</v>
      </c>
      <c r="J1" s="426" t="str">
        <f ca="1">HLOOKUP([1]Introduction!$G$4,nametranslations,5,FALSE)</f>
        <v>Nicaragua</v>
      </c>
      <c r="K1" s="426" t="str">
        <f ca="1">HLOOKUP([1]Introduction!$G$4,nametranslations,5,FALSE)</f>
        <v>Nicaragua</v>
      </c>
      <c r="L1" s="426" t="str">
        <f ca="1">HLOOKUP([1]Introduction!$G$4,nametranslations,5,FALSE)</f>
        <v>Nicaragua</v>
      </c>
      <c r="M1" s="426" t="str">
        <f ca="1">HLOOKUP([1]Introduction!$G$4,nametranslations,5,FALSE)</f>
        <v>Nicaragua</v>
      </c>
      <c r="N1" s="426" t="str">
        <f ca="1">HLOOKUP([1]Introduction!$G$4,nametranslations,5,FALSE)</f>
        <v>Nicaragua</v>
      </c>
      <c r="O1" s="426" t="str">
        <f ca="1">HLOOKUP([1]Introduction!$G$4,nametranslations,5,FALSE)</f>
        <v>Nicaragua</v>
      </c>
      <c r="P1" s="426" t="str">
        <f ca="1">HLOOKUP([1]Introduction!$G$4,nametranslations,5,FALSE)</f>
        <v>Nicaragua</v>
      </c>
      <c r="Q1" s="426" t="str">
        <f ca="1">HLOOKUP([1]Introduction!$G$4,nametranslations,5,FALSE)</f>
        <v>Nicaragua</v>
      </c>
      <c r="R1" s="426" t="str">
        <f ca="1">HLOOKUP([1]Introduction!$G$4,nametranslations,5,FALSE)</f>
        <v>Nicaragua</v>
      </c>
      <c r="S1" s="426" t="str">
        <f ca="1">HLOOKUP([1]Introduction!$G$4,nametranslations,5,FALSE)</f>
        <v>Nicaragua</v>
      </c>
      <c r="T1" s="426" t="str">
        <f ca="1">HLOOKUP([1]Introduction!$G$4,nametranslations,5,FALSE)</f>
        <v>Nicaragua</v>
      </c>
      <c r="U1" s="426" t="str">
        <f ca="1">HLOOKUP([1]Introduction!$G$4,nametranslations,5,FALSE)</f>
        <v>Nicaragua</v>
      </c>
      <c r="V1" s="426" t="str">
        <f ca="1">HLOOKUP([1]Introduction!$G$4,nametranslations,5,FALSE)</f>
        <v>Nicaragua</v>
      </c>
    </row>
    <row r="2" spans="1:22" s="427" customFormat="1" x14ac:dyDescent="0.25">
      <c r="A2" s="426" t="str">
        <f ca="1">HLOOKUP([1]Introduction!$G$4,nametranslations,5,FALSE)</f>
        <v>Nicaragua</v>
      </c>
      <c r="B2" s="426" t="str">
        <f ca="1">HLOOKUP([1]Introduction!$G$4,nametranslations,5,FALSE)</f>
        <v>Nicaragua</v>
      </c>
      <c r="C2" s="426" t="str">
        <f ca="1">HLOOKUP([1]Introduction!$G$4,nametranslations,5,FALSE)</f>
        <v>Nicaragua</v>
      </c>
      <c r="D2" s="426" t="str">
        <f ca="1">HLOOKUP([1]Introduction!$G$4,nametranslations,5,FALSE)</f>
        <v>Nicaragua</v>
      </c>
      <c r="E2" s="426" t="str">
        <f ca="1">HLOOKUP([1]Introduction!$G$4,nametranslations,5,FALSE)</f>
        <v>Nicaragua</v>
      </c>
      <c r="F2" s="426" t="str">
        <f ca="1">HLOOKUP([1]Introduction!$G$4,nametranslations,5,FALSE)</f>
        <v>Nicaragua</v>
      </c>
      <c r="G2" s="426" t="str">
        <f ca="1">HLOOKUP([1]Introduction!$G$4,nametranslations,5,FALSE)</f>
        <v>Nicaragua</v>
      </c>
      <c r="H2" s="426" t="str">
        <f ca="1">HLOOKUP([1]Introduction!$G$4,nametranslations,5,FALSE)</f>
        <v>Nicaragua</v>
      </c>
      <c r="I2" s="426" t="str">
        <f ca="1">HLOOKUP([1]Introduction!$G$4,nametranslations,5,FALSE)</f>
        <v>Nicaragua</v>
      </c>
      <c r="J2" s="426" t="str">
        <f ca="1">HLOOKUP([1]Introduction!$G$4,nametranslations,5,FALSE)</f>
        <v>Nicaragua</v>
      </c>
      <c r="K2" s="426" t="str">
        <f ca="1">HLOOKUP([1]Introduction!$G$4,nametranslations,5,FALSE)</f>
        <v>Nicaragua</v>
      </c>
      <c r="L2" s="426" t="str">
        <f ca="1">HLOOKUP([1]Introduction!$G$4,nametranslations,5,FALSE)</f>
        <v>Nicaragua</v>
      </c>
      <c r="M2" s="426" t="str">
        <f ca="1">HLOOKUP([1]Introduction!$G$4,nametranslations,5,FALSE)</f>
        <v>Nicaragua</v>
      </c>
      <c r="N2" s="426" t="str">
        <f ca="1">HLOOKUP([1]Introduction!$G$4,nametranslations,5,FALSE)</f>
        <v>Nicaragua</v>
      </c>
      <c r="O2" s="426" t="str">
        <f ca="1">HLOOKUP([1]Introduction!$G$4,nametranslations,5,FALSE)</f>
        <v>Nicaragua</v>
      </c>
      <c r="P2" s="426" t="str">
        <f ca="1">HLOOKUP([1]Introduction!$G$4,nametranslations,5,FALSE)</f>
        <v>Nicaragua</v>
      </c>
      <c r="Q2" s="426" t="str">
        <f ca="1">HLOOKUP([1]Introduction!$G$4,nametranslations,5,FALSE)</f>
        <v>Nicaragua</v>
      </c>
      <c r="R2" s="426" t="str">
        <f ca="1">HLOOKUP([1]Introduction!$G$4,nametranslations,5,FALSE)</f>
        <v>Nicaragua</v>
      </c>
      <c r="S2" s="426" t="str">
        <f ca="1">HLOOKUP([1]Introduction!$G$4,nametranslations,5,FALSE)</f>
        <v>Nicaragua</v>
      </c>
      <c r="T2" s="426" t="str">
        <f ca="1">HLOOKUP([1]Introduction!$G$4,nametranslations,5,FALSE)</f>
        <v>Nicaragua</v>
      </c>
      <c r="U2" s="426" t="str">
        <f ca="1">HLOOKUP([1]Introduction!$G$4,nametranslations,5,FALSE)</f>
        <v>Nicaragua</v>
      </c>
      <c r="V2" s="426" t="str">
        <f ca="1">HLOOKUP([1]Introduction!$G$4,nametranslations,5,FALSE)</f>
        <v>Nicaragua</v>
      </c>
    </row>
    <row r="3" spans="1:22" s="427" customFormat="1" ht="17.399999999999999" x14ac:dyDescent="0.25">
      <c r="A3" s="428"/>
      <c r="B3" s="428"/>
      <c r="C3" s="428"/>
      <c r="D3" s="428"/>
      <c r="E3" s="428"/>
      <c r="F3" s="428"/>
      <c r="G3" s="428"/>
      <c r="H3" s="428"/>
      <c r="I3" s="428"/>
      <c r="J3" s="428"/>
      <c r="K3" s="428"/>
      <c r="L3" s="428"/>
      <c r="M3" s="428"/>
      <c r="N3" s="428"/>
      <c r="O3" s="428"/>
      <c r="P3" s="428"/>
      <c r="Q3" s="428"/>
      <c r="R3" s="428"/>
      <c r="S3" s="428"/>
      <c r="T3" s="428"/>
      <c r="U3" s="428"/>
      <c r="V3" s="428"/>
    </row>
    <row r="4" spans="1:22" ht="15.6" x14ac:dyDescent="0.3">
      <c r="B4" s="429" t="str">
        <f>HLOOKUP(Introduction!$G$4,nametranslations,85,FALSE)</f>
        <v>Agua para consumo</v>
      </c>
      <c r="E4" s="430"/>
      <c r="I4" s="431" t="str">
        <f>HLOOKUP(Introduction!$G$4,nametranslations,22,FALSE)</f>
        <v>Saneamiento</v>
      </c>
      <c r="P4" s="432" t="str">
        <f>HLOOKUP(Introduction!$G$4,nametranslations,23,FALSE)</f>
        <v>Higiene</v>
      </c>
    </row>
    <row r="6" spans="1:22" x14ac:dyDescent="0.25">
      <c r="G6" s="433"/>
      <c r="H6" s="433"/>
      <c r="I6" s="433"/>
      <c r="K6" s="433"/>
      <c r="L6" s="433"/>
    </row>
    <row r="7" spans="1:22" ht="15.6" x14ac:dyDescent="0.25">
      <c r="G7" s="433"/>
      <c r="H7" s="433"/>
      <c r="I7" s="433"/>
      <c r="K7" s="434"/>
      <c r="L7" s="433"/>
    </row>
    <row r="8" spans="1:22" x14ac:dyDescent="0.25">
      <c r="G8" s="433"/>
      <c r="H8" s="433"/>
      <c r="I8" s="433"/>
      <c r="K8" s="433"/>
      <c r="L8" s="433"/>
    </row>
    <row r="9" spans="1:22" x14ac:dyDescent="0.25">
      <c r="G9" s="433"/>
      <c r="H9" s="433"/>
      <c r="I9" s="433"/>
      <c r="K9" s="433"/>
      <c r="L9" s="433"/>
    </row>
    <row r="10" spans="1:22" x14ac:dyDescent="0.25">
      <c r="G10" s="433"/>
      <c r="H10" s="433"/>
      <c r="I10" s="433"/>
      <c r="K10" s="433"/>
      <c r="L10" s="433"/>
    </row>
    <row r="11" spans="1:22" x14ac:dyDescent="0.25">
      <c r="G11" s="433"/>
      <c r="H11" s="433"/>
      <c r="I11" s="433"/>
      <c r="K11" s="433"/>
      <c r="L11" s="433"/>
    </row>
    <row r="12" spans="1:22" x14ac:dyDescent="0.25">
      <c r="G12" s="433"/>
      <c r="H12" s="433"/>
      <c r="I12" s="433"/>
      <c r="K12" s="433"/>
      <c r="L12" s="433"/>
    </row>
    <row r="13" spans="1:22" x14ac:dyDescent="0.25">
      <c r="G13" s="433"/>
      <c r="H13" s="433"/>
      <c r="I13" s="433"/>
      <c r="K13" s="433"/>
      <c r="L13" s="433"/>
    </row>
    <row r="14" spans="1:22" x14ac:dyDescent="0.25">
      <c r="G14" s="433"/>
      <c r="H14" s="433"/>
      <c r="I14" s="433"/>
      <c r="K14" s="433"/>
      <c r="L14" s="433"/>
    </row>
    <row r="15" spans="1:22" x14ac:dyDescent="0.25">
      <c r="G15" s="433"/>
      <c r="H15" s="433"/>
      <c r="I15" s="433"/>
      <c r="K15" s="433"/>
      <c r="L15" s="433"/>
    </row>
    <row r="16" spans="1:22" x14ac:dyDescent="0.25">
      <c r="G16" s="433"/>
      <c r="H16" s="433"/>
      <c r="I16" s="433"/>
      <c r="K16" s="433"/>
      <c r="L16" s="433"/>
    </row>
    <row r="17" spans="1:47" x14ac:dyDescent="0.25">
      <c r="G17" s="433"/>
      <c r="H17" s="433"/>
      <c r="I17" s="433"/>
      <c r="K17" s="433"/>
      <c r="L17" s="433"/>
    </row>
    <row r="18" spans="1:47" x14ac:dyDescent="0.25">
      <c r="G18" s="433"/>
      <c r="H18" s="433"/>
      <c r="I18" s="433"/>
      <c r="K18" s="433"/>
      <c r="L18" s="433"/>
    </row>
    <row r="19" spans="1:47" x14ac:dyDescent="0.25">
      <c r="G19" s="433"/>
      <c r="H19" s="433"/>
      <c r="I19" s="433"/>
      <c r="K19" s="433"/>
      <c r="L19" s="433"/>
    </row>
    <row r="20" spans="1:47" x14ac:dyDescent="0.25">
      <c r="G20" s="433"/>
      <c r="H20" s="433"/>
      <c r="I20" s="433"/>
      <c r="K20" s="433"/>
      <c r="L20" s="433"/>
    </row>
    <row r="21" spans="1:47" x14ac:dyDescent="0.25">
      <c r="G21" s="433"/>
      <c r="H21" s="433"/>
      <c r="I21" s="433"/>
      <c r="K21" s="433"/>
      <c r="L21" s="433"/>
    </row>
    <row r="23" spans="1:47" x14ac:dyDescent="0.25">
      <c r="B23" s="436"/>
    </row>
    <row r="25" spans="1:47" x14ac:dyDescent="0.25">
      <c r="B25" s="437"/>
      <c r="C25" s="437" t="str">
        <f>+IF(OR((C28=Key!$I$26&amp;"*"),(D28=Key!$I$28&amp;"*"),(E28=Key!$I$27&amp;"*"),(F28=Key!$I$29&amp;"*"),(G28=Key!$I$30&amp;"*"),(H28=Key!$I$31&amp;"*"),(C28=Key!$I$26&amp;"*^"),(D28=Key!$I$28&amp;"*^"),(E28=Key!$I$27&amp;"*^"),(F28="*^"),(G28=Key!$I$30&amp;"*^"),(H28=Key!$I$31&amp;"*^")),"*"&amp;HLOOKUP(Introduction!$G$4,nametranslations,35,FALSE),"")</f>
        <v>*No hay estimaciones de servicio básico disponible</v>
      </c>
      <c r="J25" s="437" t="str">
        <f>+IF(OR((J28=Key!$I$26&amp;"*"),(K28=Key!$I$28&amp;"*"),(L28=Key!$I$27&amp;"*"),(M28=Key!$I$29&amp;"*"),(N28=Key!$I$30&amp;"*"),(O28=Key!$I$31&amp;"*"),(J28=Key!$I$26&amp;"*^"),(K28=Key!$I$28&amp;"*^"),(L28=Key!$I$27&amp;"*^"),(M28="*^"),(N28=Key!$I$30&amp;"*^"),(O28=Key!$I$31&amp;"*^")),"*"&amp;HLOOKUP(Introduction!$G$4,nametranslations,35,FALSE),"")</f>
        <v>*No hay estimaciones de servicio básico disponible</v>
      </c>
      <c r="Q25" s="437" t="str">
        <f>+IF(OR((Q28=Key!$I$26&amp;"*"),(R28=Key!$I$28&amp;"*"),(S28=Key!$I$27&amp;"*"),(T28=Key!$I$29&amp;"*"),(U28=Key!$I$30&amp;"*"),(V28=Key!$I$31&amp;"*"),(Q28=Key!$I$26&amp;"*^"),(R28=Key!$I$28&amp;"*^"),(S28=Key!$I$27&amp;"*^"),(T28="*^"),(U28=Key!$I$30&amp;"*^"),(V28=Key!$I$31&amp;"*^")),"*"&amp;HLOOKUP(Introduction!$G$4,nametranslations,35,FALSE),"")</f>
        <v>*No hay estimaciones de servicio básico disponible</v>
      </c>
    </row>
    <row r="26" spans="1:47" ht="15.6" thickBot="1" x14ac:dyDescent="0.3">
      <c r="B26" s="436"/>
      <c r="C26" s="437" t="str">
        <f>+IF(OR((C28=Key!$I$26&amp;"*^"),(D28=Key!$I$28&amp;"*^"),(E28=Key!$I$27&amp;"*^"),(F28=Key!$I$29&amp;"*^"),(G28=Key!$I$30&amp;"*^"),(H28=Key!$I$31&amp;"^")),HLOOKUP(Introduction!$G$4,nametranslations,155,FALSE),"")</f>
        <v/>
      </c>
      <c r="J26" s="437" t="str">
        <f>+IF(OR((J28=Key!$I$26&amp;"*^"),(K28=Key!$I$28&amp;"*^"),(L28=Key!$I$27&amp;"*^"),(M28=Key!$I$29&amp;"*^"),(N28=Key!$I$30&amp;"*^"),(O28=Key!$I$31&amp;"^")),HLOOKUP(Introduction!$G$4,nametranslations,155,FALSE),"")</f>
        <v/>
      </c>
      <c r="Q26" s="437" t="str">
        <f>+IF(OR((Q28=Key!$I$26&amp;"*^"),(R28=Key!$I$28&amp;"*^"),(S28=Key!$I$27&amp;"*^"),(T28=Key!$I$29&amp;"*^"),(U28=Key!$I$30&amp;"*^"),(V28=Key!$I$31&amp;"^")),HLOOKUP(Introduction!$G$4,nametranslations,156,FALSE),"")</f>
        <v/>
      </c>
    </row>
    <row r="27" spans="1:47" x14ac:dyDescent="0.25">
      <c r="B27" s="438" t="str">
        <f>+Introduction!C7</f>
        <v>Nicaragua</v>
      </c>
      <c r="C27" s="439" t="str">
        <f>HLOOKUP(Introduction!$G$4,nametranslations,21,FALSE)</f>
        <v>Agua</v>
      </c>
      <c r="D27" s="439" t="str">
        <f ca="1">HLOOKUP([1]Introduction!$G$4,nametranslations,21,FALSE)</f>
        <v>Agua</v>
      </c>
      <c r="E27" s="439" t="str">
        <f ca="1">HLOOKUP([1]Introduction!$G$4,nametranslations,21,FALSE)</f>
        <v>Agua</v>
      </c>
      <c r="F27" s="439" t="str">
        <f ca="1">HLOOKUP([1]Introduction!$G$4,nametranslations,21,FALSE)</f>
        <v>Agua</v>
      </c>
      <c r="G27" s="439" t="str">
        <f ca="1">HLOOKUP([1]Introduction!$G$4,nametranslations,21,FALSE)</f>
        <v>Agua</v>
      </c>
      <c r="H27" s="439" t="str">
        <f ca="1">HLOOKUP([1]Introduction!$G$4,nametranslations,21,FALSE)</f>
        <v>Agua</v>
      </c>
      <c r="I27" s="440" t="str">
        <f>+B27</f>
        <v>Nicaragua</v>
      </c>
      <c r="J27" s="441" t="str">
        <f>HLOOKUP(Introduction!$G$4,nametranslations,22,FALSE)</f>
        <v>Saneamiento</v>
      </c>
      <c r="K27" s="442" t="str">
        <f ca="1">HLOOKUP([1]Introduction!$G$4,nametranslations,21,FALSE)</f>
        <v>Agua</v>
      </c>
      <c r="L27" s="442" t="str">
        <f ca="1">HLOOKUP([1]Introduction!$G$4,nametranslations,21,FALSE)</f>
        <v>Agua</v>
      </c>
      <c r="M27" s="442" t="str">
        <f ca="1">HLOOKUP([1]Introduction!$G$4,nametranslations,21,FALSE)</f>
        <v>Agua</v>
      </c>
      <c r="N27" s="442" t="str">
        <f ca="1">HLOOKUP([1]Introduction!$G$4,nametranslations,21,FALSE)</f>
        <v>Agua</v>
      </c>
      <c r="O27" s="442" t="str">
        <f ca="1">HLOOKUP([1]Introduction!$G$4,nametranslations,21,FALSE)</f>
        <v>Agua</v>
      </c>
      <c r="P27" s="443" t="str">
        <f>+B27</f>
        <v>Nicaragua</v>
      </c>
      <c r="Q27" s="444" t="str">
        <f>HLOOKUP(Introduction!$G$4,nametranslations,23,FALSE)</f>
        <v>Higiene</v>
      </c>
      <c r="R27" s="444" t="str">
        <f ca="1">HLOOKUP([1]Introduction!$G$4,nametranslations,21,FALSE)</f>
        <v>Agua</v>
      </c>
      <c r="S27" s="444" t="str">
        <f ca="1">HLOOKUP([1]Introduction!$G$4,nametranslations,21,FALSE)</f>
        <v>Agua</v>
      </c>
      <c r="T27" s="444" t="str">
        <f ca="1">HLOOKUP([1]Introduction!$G$4,nametranslations,21,FALSE)</f>
        <v>Agua</v>
      </c>
      <c r="U27" s="444" t="str">
        <f ca="1">HLOOKUP([1]Introduction!$G$4,nametranslations,21,FALSE)</f>
        <v>Agua</v>
      </c>
      <c r="V27" s="445" t="str">
        <f ca="1">HLOOKUP([1]Introduction!$G$4,nametranslations,21,FALSE)</f>
        <v>Agua</v>
      </c>
      <c r="AM27" s="427"/>
      <c r="AN27" s="427"/>
      <c r="AO27" s="427"/>
      <c r="AP27" s="427"/>
      <c r="AQ27" s="427"/>
      <c r="AR27" s="427"/>
      <c r="AS27" s="427"/>
      <c r="AT27" s="427"/>
      <c r="AU27" s="427"/>
    </row>
    <row r="28" spans="1:47" x14ac:dyDescent="0.25">
      <c r="B28" s="446"/>
      <c r="C28" s="447" t="str">
        <f>IF(AND(C30=0.0000000001,C31=0.0000000001,C32=0.0000000001), Key!$I$26&amp;"*",IF(AND(C30=0.0000000001,ISNUMBER(C32)),Key!I26&amp;"*", Key!$I$26))</f>
        <v>Total</v>
      </c>
      <c r="D28" s="448" t="str">
        <f>IF(AND(D30=0.0000000001,D31=0.0000000001,D32=0.0000000001), Key!$I$28&amp;"*",IF(AND(D30=0.0000000001,ISNUMBER(D32)),Key!$I$28&amp;"*", Key!$I$28))</f>
        <v>Urbano*</v>
      </c>
      <c r="E28" s="448" t="str">
        <f>IF(AND(E30=0.0000000001,E31=0.0000000001,E32=0.0000000001), Key!$I$27&amp;"*",IF(AND(E30=0.0000000001,ISNUMBER(E32)),Key!$I$27&amp;"*", Key!$I$27))</f>
        <v>Rural</v>
      </c>
      <c r="F28" s="448" t="str">
        <f>IF(AND(F30=0.0000000001,F31=0.0000000001,F32=0.0000000001), Key!$I$29&amp;"*",IF(AND(F30=0.0000000001,ISNUMBER(F32)),Key!$I$29&amp;"*", Key!$I$29))</f>
        <v>Preprimaria*</v>
      </c>
      <c r="G28" s="448" t="str">
        <f>IF(AND(G30=0.0000000001,G31=0.0000000001,G32=0.0000000001), Key!$I$30&amp;"*",IF(AND(G30=0.0000000001,ISNUMBER(G32)),Key!$I$30&amp;"*", Key!$I$30))</f>
        <v>Primaria*</v>
      </c>
      <c r="H28" s="448" t="str">
        <f>IF(AND(H30=0.0000000001,H31=0.0000000001,H32=0.0000000001), Key!$I$31&amp;"*",IF(AND(H30=0.0000000001,ISNUMBER(H32)),Key!$I$31&amp;"*", Key!$I$31))</f>
        <v>Secundaria*</v>
      </c>
      <c r="I28" s="446"/>
      <c r="J28" s="449" t="str">
        <f>IF(AND(J30=0.0000000001,J31=0.0000000001,J32=0.0000000001), Key!$I$26&amp;"*",IF(AND(J30=0.0000000001,ISNUMBER(J32)),Key!I26&amp;"*", Key!$I$26))</f>
        <v>Total</v>
      </c>
      <c r="K28" s="448" t="str">
        <f>IF(AND(K30=0.0000000001,K31=0.0000000001,K32=0.0000000001), Key!$I$28&amp;"*",IF(AND(K30=0.0000000001,ISNUMBER(K32)),Key!$I$28&amp;"*", Key!$I$28))</f>
        <v>Urbano*</v>
      </c>
      <c r="L28" s="448" t="str">
        <f>IF(AND(L30=0.0000000001,L31=0.0000000001,L32=0.0000000001), Key!$I$27&amp;"*",IF(AND(L30=0.0000000001,ISNUMBER(L32)),Key!$I$27&amp;"*", Key!$I$27))</f>
        <v>Rural</v>
      </c>
      <c r="M28" s="448" t="str">
        <f>IF(AND(M30=0.0000000001,M31=0.0000000001,M32=0.0000000001), Key!$I$29&amp;"*",IF(AND(M30=0.0000000001,ISNUMBER(M32)),Key!$I$29&amp;"*", Key!$I$29))</f>
        <v>Preprimaria*</v>
      </c>
      <c r="N28" s="448" t="str">
        <f>IF(AND(N30=0.0000000001,N31=0.0000000001,N32=0.0000000001), Key!$I$30&amp;"*",IF(AND(N30=0.0000000001,ISNUMBER(N32)),Key!$I$30&amp;"*", Key!$I$30))</f>
        <v>Primaria*</v>
      </c>
      <c r="O28" s="448" t="str">
        <f>IF(AND(O30=0.0000000001,O31=0.0000000001,O32=0.0000000001), Key!$I$31&amp;"*",IF(AND(O30=0.0000000001,ISNUMBER(O32)),Key!$I$31&amp;"*", Key!$I$31))</f>
        <v>Secundaria*</v>
      </c>
      <c r="P28" s="450"/>
      <c r="Q28" s="451" t="str">
        <f>IF(AND(Q30=0.0000000001,Q31=0.0000000001,Q32=0.0000000001), Key!$I$26&amp;"*",IF(AND(Q30=0.0000000001,ISNUMBER(Q32)),Key!I26&amp;"*", Key!$I$26))</f>
        <v>Total*</v>
      </c>
      <c r="R28" s="448" t="str">
        <f>IF(AND(R30=0.0000000001,R31=0.0000000001,R32=0.0000000001), Key!$I$28&amp;"*",IF(AND(R30=0.0000000001,ISNUMBER(R32)),Key!$I$28&amp;"*", Key!$I$28))</f>
        <v>Urbano*</v>
      </c>
      <c r="S28" s="448" t="str">
        <f>IF(AND(S30=0.0000000001,S31=0.0000000001,S32=0.0000000001), Key!$I$27&amp;"*",IF(AND(S30=0.0000000001,ISNUMBER(S32)),Key!$I$27&amp;"*", Key!$I$27))</f>
        <v>Rural</v>
      </c>
      <c r="T28" s="448" t="str">
        <f>IF(AND(T30=0.0000000001,T31=0.0000000001,T32=0.0000000001), Key!$I$29&amp;"*",IF(AND(T30=0.0000000001,ISNUMBER(T32)),Key!$I$29&amp;"*", Key!$I$29))</f>
        <v>Preprimaria*</v>
      </c>
      <c r="U28" s="448" t="str">
        <f>IF(AND(U30=0.0000000001,U31=0.0000000001,U32=0.0000000001), Key!$I$30&amp;"*",IF(AND(U30=0.0000000001,ISNUMBER(U32)),Key!$I$30&amp;"*", Key!$I$30))</f>
        <v>Primaria*</v>
      </c>
      <c r="V28" s="452" t="str">
        <f>IF(AND(V30=0.0000000001,V31=0.0000000001,V32=0.0000000001), Key!$I$31&amp;"*",IF(AND(V30=0.0000000001,ISNUMBER(V32)),Key!$I$31&amp;"*", Key!$I$31))</f>
        <v>Secundaria*</v>
      </c>
      <c r="AM28" s="427"/>
      <c r="AN28" s="427"/>
      <c r="AO28" s="427"/>
      <c r="AP28" s="427"/>
      <c r="AQ28" s="427"/>
      <c r="AR28" s="427"/>
      <c r="AS28" s="427"/>
      <c r="AT28" s="427"/>
      <c r="AU28" s="427"/>
    </row>
    <row r="29" spans="1:47" ht="15.6" thickBot="1" x14ac:dyDescent="0.3">
      <c r="B29" s="446"/>
      <c r="C29" s="453">
        <f>IF(ISNUMBER(Regressions!B4), Regressions!B4, "-")</f>
        <v>2025</v>
      </c>
      <c r="D29" s="454">
        <f>C29</f>
        <v>2025</v>
      </c>
      <c r="E29" s="454">
        <f>D29</f>
        <v>2025</v>
      </c>
      <c r="F29" s="454">
        <f>E29</f>
        <v>2025</v>
      </c>
      <c r="G29" s="454">
        <f>F29</f>
        <v>2025</v>
      </c>
      <c r="H29" s="454">
        <f>F29</f>
        <v>2025</v>
      </c>
      <c r="I29" s="446"/>
      <c r="J29" s="455">
        <f>IF(ISNUMBER(Regressions!K4), Regressions!K4, "-")</f>
        <v>2025</v>
      </c>
      <c r="K29" s="456">
        <f>J29</f>
        <v>2025</v>
      </c>
      <c r="L29" s="456">
        <f>K29</f>
        <v>2025</v>
      </c>
      <c r="M29" s="456">
        <f>L29</f>
        <v>2025</v>
      </c>
      <c r="N29" s="456">
        <f>M29</f>
        <v>2025</v>
      </c>
      <c r="O29" s="456">
        <f>M29</f>
        <v>2025</v>
      </c>
      <c r="P29" s="450"/>
      <c r="Q29" s="457">
        <f>IF(ISNUMBER(Regressions!T4), Regressions!T4, "-")</f>
        <v>2025</v>
      </c>
      <c r="R29" s="458">
        <f>Q29</f>
        <v>2025</v>
      </c>
      <c r="S29" s="458">
        <f>R29</f>
        <v>2025</v>
      </c>
      <c r="T29" s="458">
        <f>S29</f>
        <v>2025</v>
      </c>
      <c r="U29" s="458">
        <f>T29</f>
        <v>2025</v>
      </c>
      <c r="V29" s="459">
        <f>T29</f>
        <v>2025</v>
      </c>
      <c r="AM29" s="427"/>
      <c r="AN29" s="427"/>
      <c r="AO29" s="427"/>
      <c r="AP29" s="427"/>
      <c r="AQ29" s="427"/>
      <c r="AR29" s="427"/>
      <c r="AS29" s="427"/>
      <c r="AT29" s="427"/>
      <c r="AU29" s="427"/>
    </row>
    <row r="30" spans="1:47" x14ac:dyDescent="0.25">
      <c r="A30" s="460" t="str">
        <f>+Key!I46</f>
        <v>Servicio básico</v>
      </c>
      <c r="B30" s="461" t="s">
        <v>124</v>
      </c>
      <c r="C30" s="462">
        <f>IF(ISNUMBER(Regressions!C4), Regressions!C4, 0.0000000001)</f>
        <v>53.03367677</v>
      </c>
      <c r="D30" s="462">
        <f>IF(ISNUMBER(Regressions!D4), Regressions!D4, 0.0000000001)</f>
        <v>1E-10</v>
      </c>
      <c r="E30" s="462">
        <f>IF(ISNUMBER(Regressions!E4), Regressions!E4, 0.0000000001)</f>
        <v>44.818109870000001</v>
      </c>
      <c r="F30" s="462">
        <f>IF(ISNUMBER(Regressions!F4), Regressions!F4, 0.0000000001)</f>
        <v>1E-10</v>
      </c>
      <c r="G30" s="462">
        <f>IF(ISNUMBER(Regressions!G4), Regressions!G4, 0.0000000001)</f>
        <v>1E-10</v>
      </c>
      <c r="H30" s="462">
        <f>IF(ISNUMBER(Regressions!H4), Regressions!H4, 0.0000000001)</f>
        <v>1E-10</v>
      </c>
      <c r="I30" s="463" t="s">
        <v>124</v>
      </c>
      <c r="J30" s="462">
        <f>IF(ISNUMBER(Regressions!L4), Regressions!L4,0.0000000001)</f>
        <v>28.538512919999999</v>
      </c>
      <c r="K30" s="462">
        <f>IF(ISNUMBER(Regressions!M4), Regressions!M4,0.0000000001)</f>
        <v>1E-10</v>
      </c>
      <c r="L30" s="462">
        <f>IF(ISNUMBER(Regressions!N4), Regressions!N4,0.0000000001)</f>
        <v>23.475627150000001</v>
      </c>
      <c r="M30" s="462">
        <f>IF(ISNUMBER(Regressions!O4), Regressions!O4,0.0000000001)</f>
        <v>1E-10</v>
      </c>
      <c r="N30" s="462">
        <f>IF(ISNUMBER(Regressions!P4), Regressions!P4,0.0000000001)</f>
        <v>1E-10</v>
      </c>
      <c r="O30" s="462">
        <f>IF(ISNUMBER(Regressions!Q4), Regressions!Q4,0.0000000001)</f>
        <v>1E-10</v>
      </c>
      <c r="P30" s="464" t="s">
        <v>124</v>
      </c>
      <c r="Q30" s="462">
        <f>IF(ISNUMBER(Regressions!U4), Regressions!U4,0.0000000001)</f>
        <v>1E-10</v>
      </c>
      <c r="R30" s="462">
        <f>IF(ISNUMBER(Regressions!V4), Regressions!V4,0.0000000001)</f>
        <v>1E-10</v>
      </c>
      <c r="S30" s="462">
        <f>IF(ISNUMBER(Regressions!W4), Regressions!W4,0.0000000001)</f>
        <v>31.08805559</v>
      </c>
      <c r="T30" s="462">
        <f>IF(ISNUMBER(Regressions!X4), Regressions!X4,0.0000000001)</f>
        <v>1E-10</v>
      </c>
      <c r="U30" s="462">
        <f>IF(ISNUMBER(Regressions!Y4), Regressions!Y4,0.0000000001)</f>
        <v>1E-10</v>
      </c>
      <c r="V30" s="465">
        <f>IF(ISNUMBER(Regressions!Z4), Regressions!Z4,0.0000000001)</f>
        <v>1E-10</v>
      </c>
      <c r="AM30" s="427"/>
      <c r="AN30" s="427"/>
      <c r="AO30" s="427"/>
      <c r="AP30" s="427"/>
      <c r="AQ30" s="427"/>
      <c r="AR30" s="427"/>
      <c r="AS30" s="427"/>
      <c r="AT30" s="427"/>
      <c r="AU30" s="427"/>
    </row>
    <row r="31" spans="1:47" x14ac:dyDescent="0.25">
      <c r="A31" s="460" t="str">
        <f>+Key!I47</f>
        <v>Servicio limitado</v>
      </c>
      <c r="B31" s="466" t="s">
        <v>125</v>
      </c>
      <c r="C31" s="462">
        <f>IF(ISNUMBER(Regressions!C5), Regressions!C5, 0.0000000001)</f>
        <v>7.0732003700000003</v>
      </c>
      <c r="D31" s="462">
        <f>IF(ISNUMBER(Regressions!D5), Regressions!D5, 0.0000000001)</f>
        <v>1E-10</v>
      </c>
      <c r="E31" s="462">
        <f>IF(ISNUMBER(Regressions!E5), Regressions!E5, 0.0000000001)</f>
        <v>3.3899994210000002</v>
      </c>
      <c r="F31" s="462">
        <f>IF(ISNUMBER(Regressions!F5), Regressions!F5, 0.0000000001)</f>
        <v>1E-10</v>
      </c>
      <c r="G31" s="462">
        <f>IF(ISNUMBER(Regressions!G5), Regressions!G5, 0.0000000001)</f>
        <v>1E-10</v>
      </c>
      <c r="H31" s="462">
        <f>IF(ISNUMBER(Regressions!H5), Regressions!H5, 0.0000000001)</f>
        <v>1E-10</v>
      </c>
      <c r="I31" s="467" t="s">
        <v>125</v>
      </c>
      <c r="J31" s="462">
        <f>IF(ISNUMBER(Regressions!L5), Regressions!L5,0.0000000001)</f>
        <v>1E-10</v>
      </c>
      <c r="K31" s="462">
        <f>IF(ISNUMBER(Regressions!M5), Regressions!M5,0.0000000001)</f>
        <v>1E-10</v>
      </c>
      <c r="L31" s="462">
        <f>IF(ISNUMBER(Regressions!N5), Regressions!N5,0.0000000001)</f>
        <v>45.362004519999999</v>
      </c>
      <c r="M31" s="462">
        <f>IF(ISNUMBER(Regressions!O5), Regressions!O5,0.0000000001)</f>
        <v>1E-10</v>
      </c>
      <c r="N31" s="462">
        <f>IF(ISNUMBER(Regressions!P5), Regressions!P5,0.0000000001)</f>
        <v>1E-10</v>
      </c>
      <c r="O31" s="462">
        <f>IF(ISNUMBER(Regressions!Q5), Regressions!Q5,0.0000000001)</f>
        <v>1E-10</v>
      </c>
      <c r="P31" s="468" t="s">
        <v>125</v>
      </c>
      <c r="Q31" s="462">
        <f>IF(ISNUMBER(Regressions!U5), Regressions!U5,0.0000000001)</f>
        <v>1E-10</v>
      </c>
      <c r="R31" s="462">
        <f>IF(ISNUMBER(Regressions!V5), Regressions!V5,0.0000000001)</f>
        <v>1E-10</v>
      </c>
      <c r="S31" s="462">
        <f>IF(ISNUMBER(Regressions!W5), Regressions!W5,0.0000000001)</f>
        <v>1E-10</v>
      </c>
      <c r="T31" s="462">
        <f>IF(ISNUMBER(Regressions!X5), Regressions!X5,0.0000000001)</f>
        <v>1E-10</v>
      </c>
      <c r="U31" s="462">
        <f>IF(ISNUMBER(Regressions!Y5), Regressions!Y5,0.0000000001)</f>
        <v>1E-10</v>
      </c>
      <c r="V31" s="465">
        <f>IF(ISNUMBER(Regressions!Z5), Regressions!Z5,0.0000000001)</f>
        <v>1E-10</v>
      </c>
      <c r="AM31" s="427"/>
      <c r="AN31" s="427"/>
      <c r="AO31" s="427"/>
      <c r="AP31" s="427"/>
      <c r="AQ31" s="427"/>
      <c r="AR31" s="427"/>
      <c r="AS31" s="427"/>
      <c r="AT31" s="427"/>
      <c r="AU31" s="427"/>
    </row>
    <row r="32" spans="1:47" x14ac:dyDescent="0.25">
      <c r="A32" s="460" t="str">
        <f>+Key!I48</f>
        <v>Sin servicio</v>
      </c>
      <c r="B32" s="466" t="s">
        <v>123</v>
      </c>
      <c r="C32" s="462">
        <f>IF(ISNUMBER(Regressions!C6), Regressions!C6, 0.0000000001)</f>
        <v>39.893122859999998</v>
      </c>
      <c r="D32" s="462">
        <f>IF(ISNUMBER(Regressions!D6), Regressions!D6, 0.0000000001)</f>
        <v>2.8415300550000002</v>
      </c>
      <c r="E32" s="462">
        <f>IF(ISNUMBER(Regressions!E6), Regressions!E6, 0.0000000001)</f>
        <v>51.791890709999997</v>
      </c>
      <c r="F32" s="462">
        <f>IF(ISNUMBER(Regressions!F6), Regressions!F6, 0.0000000001)</f>
        <v>1E-10</v>
      </c>
      <c r="G32" s="462">
        <f>IF(ISNUMBER(Regressions!G6), Regressions!G6, 0.0000000001)</f>
        <v>32.840059719999999</v>
      </c>
      <c r="H32" s="462">
        <f>IF(ISNUMBER(Regressions!H6), Regressions!H6, 0.0000000001)</f>
        <v>1E-10</v>
      </c>
      <c r="I32" s="469" t="s">
        <v>123</v>
      </c>
      <c r="J32" s="462">
        <f>IF(ISNUMBER(Regressions!L6), Regressions!L6,0.0000000001)</f>
        <v>1E-10</v>
      </c>
      <c r="K32" s="462">
        <f>IF(ISNUMBER(Regressions!M6), Regressions!M6,0.0000000001)</f>
        <v>1E-10</v>
      </c>
      <c r="L32" s="462">
        <f>IF(ISNUMBER(Regressions!N6), Regressions!N6,0.0000000001)</f>
        <v>31.16236833</v>
      </c>
      <c r="M32" s="462">
        <f>IF(ISNUMBER(Regressions!O6), Regressions!O6,0.0000000001)</f>
        <v>1E-10</v>
      </c>
      <c r="N32" s="462">
        <f>IF(ISNUMBER(Regressions!P6), Regressions!P6,0.0000000001)</f>
        <v>1E-10</v>
      </c>
      <c r="O32" s="462">
        <f>IF(ISNUMBER(Regressions!Q6), Regressions!Q6,0.0000000001)</f>
        <v>1E-10</v>
      </c>
      <c r="P32" s="470" t="s">
        <v>123</v>
      </c>
      <c r="Q32" s="462">
        <f>IF(ISNUMBER(Regressions!U6), Regressions!U6,0.0000000001)</f>
        <v>1E-10</v>
      </c>
      <c r="R32" s="462">
        <f>IF(ISNUMBER(Regressions!V6), Regressions!V6,0.0000000001)</f>
        <v>1E-10</v>
      </c>
      <c r="S32" s="462">
        <f>IF(ISNUMBER(Regressions!W6), Regressions!W6,0.0000000001)</f>
        <v>1E-10</v>
      </c>
      <c r="T32" s="462">
        <f>IF(ISNUMBER(Regressions!X6), Regressions!X6,0.0000000001)</f>
        <v>1E-10</v>
      </c>
      <c r="U32" s="462">
        <f>IF(ISNUMBER(Regressions!Y6), Regressions!Y6,0.0000000001)</f>
        <v>1E-10</v>
      </c>
      <c r="V32" s="465">
        <f>IF(ISNUMBER(Regressions!Z6), Regressions!Z6,0.0000000001)</f>
        <v>1E-10</v>
      </c>
      <c r="AM32" s="427"/>
      <c r="AN32" s="427"/>
      <c r="AO32" s="427"/>
      <c r="AP32" s="427"/>
      <c r="AQ32" s="427"/>
      <c r="AR32" s="427"/>
      <c r="AS32" s="427"/>
      <c r="AT32" s="427"/>
      <c r="AU32" s="427"/>
    </row>
    <row r="33" spans="1:22" ht="15.6" thickBot="1" x14ac:dyDescent="0.3">
      <c r="A33" s="460" t="str">
        <f>+Key!I49</f>
        <v>Datos insuficientes</v>
      </c>
      <c r="B33" s="471" t="s">
        <v>165</v>
      </c>
      <c r="C33" s="472">
        <f>IF(ISNUMBER(Regressions!C7), Regressions!C7, 0.0000000001)</f>
        <v>0</v>
      </c>
      <c r="D33" s="472">
        <f>IF(ISNUMBER(Regressions!D7), Regressions!D7, 0.0000000001)</f>
        <v>97.158469949999997</v>
      </c>
      <c r="E33" s="472">
        <f>IF(ISNUMBER(Regressions!E7), Regressions!E7, 0.0000000001)</f>
        <v>0</v>
      </c>
      <c r="F33" s="472">
        <f>IF(ISNUMBER(Regressions!F7), Regressions!F7, 0.0000000001)</f>
        <v>100</v>
      </c>
      <c r="G33" s="472">
        <f>IF(ISNUMBER(Regressions!G7), Regressions!G7, 0.0000000001)</f>
        <v>67.159940280000001</v>
      </c>
      <c r="H33" s="472">
        <f>IF(ISNUMBER(Regressions!H7), Regressions!H7, 0.0000000001)</f>
        <v>100</v>
      </c>
      <c r="I33" s="473" t="s">
        <v>165</v>
      </c>
      <c r="J33" s="474">
        <f>IF(ISNUMBER(Regressions!L7), Regressions!L7,0.0000000001)</f>
        <v>71.461487079999998</v>
      </c>
      <c r="K33" s="472">
        <f>IF(ISNUMBER(Regressions!M7), Regressions!M7,0.0000000001)</f>
        <v>100</v>
      </c>
      <c r="L33" s="472">
        <f>IF(ISNUMBER(Regressions!N7), Regressions!N7,0.0000000001)</f>
        <v>0</v>
      </c>
      <c r="M33" s="472">
        <f>IF(ISNUMBER(Regressions!O7), Regressions!O7,0.0000000001)</f>
        <v>100</v>
      </c>
      <c r="N33" s="472">
        <f>IF(ISNUMBER(Regressions!P7), Regressions!P7,0.0000000001)</f>
        <v>100</v>
      </c>
      <c r="O33" s="472">
        <f>IF(ISNUMBER(Regressions!Q7), Regressions!Q7,0.0000000001)</f>
        <v>100</v>
      </c>
      <c r="P33" s="475" t="s">
        <v>165</v>
      </c>
      <c r="Q33" s="474">
        <f>IF(ISNUMBER(Regressions!U7), Regressions!U7,0.0000000001)</f>
        <v>100</v>
      </c>
      <c r="R33" s="474">
        <f>IF(ISNUMBER(Regressions!V7), Regressions!V7,0.0000000001)</f>
        <v>100</v>
      </c>
      <c r="S33" s="472">
        <f>IF(ISNUMBER(Regressions!W7), Regressions!W7,0.0000000001)</f>
        <v>68.911944410000004</v>
      </c>
      <c r="T33" s="472">
        <f>IF(ISNUMBER(Regressions!X7), Regressions!X7,0.0000000001)</f>
        <v>100</v>
      </c>
      <c r="U33" s="472">
        <f>IF(ISNUMBER(Regressions!Y7), Regressions!Y7,0.0000000001)</f>
        <v>100</v>
      </c>
      <c r="V33" s="476">
        <f>IF(ISNUMBER(Regressions!Z7), Regressions!Z7,0.0000000001)</f>
        <v>100</v>
      </c>
    </row>
    <row r="34" spans="1:22" x14ac:dyDescent="0.25">
      <c r="B34" s="477" t="str">
        <f>HLOOKUP(Introduction!$G$4,nametranslations,34,FALSE)</f>
        <v>Fuente: OMS/UNICEF JMP (2026)</v>
      </c>
    </row>
    <row r="35" spans="1:22" ht="5.25" customHeight="1" x14ac:dyDescent="0.25"/>
    <row r="36" spans="1:22" s="427" customFormat="1" ht="49.5" customHeight="1" x14ac:dyDescent="0.25">
      <c r="B36" s="478" t="str">
        <f>+Key!I46</f>
        <v>Servicio básico</v>
      </c>
      <c r="C36" s="479" t="str">
        <f>+HLOOKUP(Introduction!$G$4,Key!A:G,158,FALSE)</f>
        <v>En el momento de la encuesta, la escuela dispone de agua para consumo procedente de una fuente mejorada</v>
      </c>
      <c r="D36" s="479"/>
      <c r="E36" s="479"/>
      <c r="F36" s="479"/>
      <c r="G36" s="479"/>
      <c r="H36" s="479"/>
      <c r="I36" s="478" t="str">
        <f>+Key!I46</f>
        <v>Servicio básico</v>
      </c>
      <c r="J36" s="480" t="str">
        <f>+HLOOKUP(Introduction!$G$4,Key!A:G,162,FALSE)</f>
        <v>En el momento de la encuesta, la escuela dispone de instalaciones de saneamientos mejoradas, separadas por sexos y utilizables (disponibles, privadas y en funcionamiento)</v>
      </c>
      <c r="K36" s="481"/>
      <c r="L36" s="481"/>
      <c r="M36" s="481"/>
      <c r="N36" s="481"/>
      <c r="O36" s="481"/>
      <c r="P36" s="478" t="str">
        <f>+Key!I46</f>
        <v>Servicio básico</v>
      </c>
      <c r="Q36" s="482" t="str">
        <f>+HLOOKUP(Introduction!$G$4,Key!A:G,165,FALSE)</f>
        <v>En el momento de la encuesta, la escuela dispone de instalaciones para el lavado de manos con agua y jabón</v>
      </c>
      <c r="R36" s="482"/>
      <c r="S36" s="482"/>
      <c r="T36" s="482"/>
      <c r="U36" s="482"/>
      <c r="V36" s="482"/>
    </row>
    <row r="37" spans="1:22" ht="49.5" customHeight="1" x14ac:dyDescent="0.25">
      <c r="B37" s="478" t="str">
        <f>+Key!I47</f>
        <v>Servicio limitado</v>
      </c>
      <c r="C37" s="483" t="str">
        <f>+HLOOKUP(Introduction!$G$4,Key!A:G,159,FALSE)</f>
        <v>La escuela dispone de una fuente mejorada de agua para consumo, pero en el momento de la encuesta no hay agua</v>
      </c>
      <c r="D37" s="483"/>
      <c r="E37" s="483"/>
      <c r="F37" s="483"/>
      <c r="G37" s="483"/>
      <c r="H37" s="483"/>
      <c r="I37" s="478" t="str">
        <f>+Key!I47</f>
        <v>Servicio limitado</v>
      </c>
      <c r="J37" s="483" t="str">
        <f>+HLOOKUP(Introduction!$G$4,Key!A:G,163,FALSE)</f>
        <v>En el momento de la encuesta, la escuela dispone de instalaciones de saneamientos mejoradas, pero no están separadas por sexos o no son utilizables</v>
      </c>
      <c r="K37" s="483"/>
      <c r="L37" s="483"/>
      <c r="M37" s="483"/>
      <c r="N37" s="483"/>
      <c r="O37" s="483"/>
      <c r="P37" s="478" t="str">
        <f>+Key!I47</f>
        <v>Servicio limitado</v>
      </c>
      <c r="Q37" s="483" t="str">
        <f>+HLOOKUP(Introduction!$G$4,Key!A:G,166,FALSE)</f>
        <v>La escuela cuenta con instalaciones para el lavado de manos que, en el momento de la encuesta, disponen de agua pero no de jabón</v>
      </c>
      <c r="R37" s="483"/>
      <c r="S37" s="483"/>
      <c r="T37" s="483"/>
      <c r="U37" s="483"/>
      <c r="V37" s="483"/>
    </row>
    <row r="38" spans="1:22" ht="49.5" customHeight="1" x14ac:dyDescent="0.25">
      <c r="B38" s="478" t="str">
        <f>+Key!I48</f>
        <v>Sin servicio</v>
      </c>
      <c r="C38" s="484" t="str">
        <f>+HLOOKUP(Introduction!$G$4,Key!A:G,160,FALSE)</f>
        <v>La escuela no dispone de una fuente de agua o dispone de agua para consumo de una fuente no mejorada</v>
      </c>
      <c r="D38" s="484"/>
      <c r="E38" s="484"/>
      <c r="F38" s="484"/>
      <c r="G38" s="484"/>
      <c r="H38" s="484"/>
      <c r="I38" s="478" t="str">
        <f>+Key!I48</f>
        <v>Sin servicio</v>
      </c>
      <c r="J38" s="484" t="str">
        <f>+HLOOKUP(Introduction!$G$4,Key!A:G,164,FALSE)</f>
        <v>La escuela no dispone de instalaciones de saneamiento o dispone de instalaciones de saneamiento no mejoradas</v>
      </c>
      <c r="K38" s="484"/>
      <c r="L38" s="484"/>
      <c r="M38" s="484"/>
      <c r="N38" s="484"/>
      <c r="O38" s="484"/>
      <c r="P38" s="478" t="str">
        <f>+Key!I48</f>
        <v>Sin servicio</v>
      </c>
      <c r="Q38" s="484" t="str">
        <f>+HLOOKUP(Introduction!$G$4,Key!A:G,167,FALSE)</f>
        <v>La escuela no dispone de agua o de instalaciones para el lavado de manos</v>
      </c>
      <c r="R38" s="484"/>
      <c r="S38" s="484"/>
      <c r="T38" s="484"/>
      <c r="U38" s="484"/>
      <c r="V38" s="484"/>
    </row>
    <row r="39" spans="1:22" ht="49.5" customHeight="1" x14ac:dyDescent="0.25">
      <c r="B39" s="478" t="str">
        <f>+Key!I49</f>
        <v>Datos insuficientes</v>
      </c>
      <c r="C39" s="485" t="str">
        <f>+HLOOKUP(Introduction!$G$4,Key!A:G,161,FALSE)</f>
        <v>Datos insuficientes disponibles para generar estimaciones para un año de referencia determinado</v>
      </c>
      <c r="D39" s="485"/>
      <c r="E39" s="485"/>
      <c r="F39" s="485"/>
      <c r="G39" s="485"/>
      <c r="H39" s="485"/>
      <c r="I39" s="478" t="str">
        <f>+Key!I49</f>
        <v>Datos insuficientes</v>
      </c>
      <c r="J39" s="485" t="str">
        <f>+HLOOKUP(Introduction!$G$4,Key!A:G,161,FALSE)</f>
        <v>Datos insuficientes disponibles para generar estimaciones para un año de referencia determinado</v>
      </c>
      <c r="K39" s="485"/>
      <c r="L39" s="485"/>
      <c r="M39" s="485"/>
      <c r="N39" s="485"/>
      <c r="O39" s="485"/>
      <c r="P39" s="478" t="str">
        <f>+Key!I49</f>
        <v>Datos insuficientes</v>
      </c>
      <c r="Q39" s="485" t="str">
        <f>+HLOOKUP(Introduction!$G$4,Key!A:G,161,FALSE)</f>
        <v>Datos insuficientes disponibles para generar estimaciones para un año de referencia determinado</v>
      </c>
      <c r="R39" s="485"/>
      <c r="S39" s="485"/>
      <c r="T39" s="485"/>
      <c r="U39" s="485"/>
      <c r="V39" s="485"/>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BDF71-A2AA-4A29-8010-40876A3FECBE}">
  <sheetPr codeName="Sheet3">
    <tabColor rgb="FFEAEAEA"/>
  </sheetPr>
  <dimension ref="A1:AF65"/>
  <sheetViews>
    <sheetView showGridLines="0" zoomScale="80" zoomScaleNormal="80" workbookViewId="0"/>
  </sheetViews>
  <sheetFormatPr defaultColWidth="9" defaultRowHeight="13.2" x14ac:dyDescent="0.25"/>
  <cols>
    <col min="1" max="31" width="9" style="383"/>
    <col min="32" max="32" width="5.09765625" style="383" customWidth="1"/>
    <col min="33" max="16384" width="9" style="383"/>
  </cols>
  <sheetData>
    <row r="1" spans="1:32" s="382" customFormat="1" x14ac:dyDescent="0.25"/>
    <row r="2" spans="1:32" s="382" customFormat="1" ht="15.6" x14ac:dyDescent="0.3">
      <c r="A2" s="486" t="str">
        <f>HLOOKUP(Introduction!$G$4,nametranslations,38,FALSE)</f>
        <v>Servicios de agua, saneamiento e higiene en las escuelas</v>
      </c>
    </row>
    <row r="3" spans="1:32" s="382" customFormat="1" ht="15.6" x14ac:dyDescent="0.3">
      <c r="A3" s="486"/>
    </row>
    <row r="4" spans="1:32" s="382" customFormat="1" x14ac:dyDescent="0.25">
      <c r="A4" s="487"/>
      <c r="B4" s="487"/>
      <c r="C4" s="487"/>
      <c r="D4" s="487"/>
      <c r="E4" s="487"/>
      <c r="F4" s="487"/>
      <c r="G4" s="487"/>
      <c r="H4" s="487"/>
      <c r="I4" s="487"/>
      <c r="J4" s="487"/>
      <c r="K4" s="487"/>
      <c r="L4" s="487"/>
      <c r="M4" s="487"/>
      <c r="N4" s="487"/>
      <c r="O4" s="487"/>
      <c r="P4" s="487"/>
      <c r="Q4" s="487"/>
      <c r="R4" s="487"/>
      <c r="S4" s="487"/>
      <c r="T4" s="487"/>
      <c r="U4" s="487"/>
      <c r="V4" s="487"/>
      <c r="W4" s="487"/>
      <c r="X4" s="487"/>
      <c r="Y4" s="487"/>
      <c r="Z4" s="487"/>
      <c r="AA4" s="487"/>
      <c r="AB4" s="487"/>
      <c r="AC4" s="487"/>
      <c r="AD4" s="487"/>
      <c r="AE4" s="487"/>
      <c r="AF4" s="487"/>
    </row>
    <row r="5" spans="1:32" s="382" customFormat="1" x14ac:dyDescent="0.25">
      <c r="A5" s="487"/>
      <c r="B5" s="487"/>
      <c r="C5" s="487"/>
      <c r="D5" s="487"/>
      <c r="E5" s="487"/>
      <c r="F5" s="487"/>
      <c r="G5" s="487"/>
      <c r="H5" s="487"/>
      <c r="I5" s="487"/>
      <c r="J5" s="487"/>
      <c r="K5" s="487"/>
      <c r="L5" s="487"/>
      <c r="M5" s="487"/>
      <c r="N5" s="487"/>
      <c r="O5" s="487"/>
      <c r="P5" s="487"/>
      <c r="Q5" s="487"/>
      <c r="R5" s="487"/>
      <c r="S5" s="487"/>
      <c r="T5" s="487"/>
      <c r="U5" s="487"/>
      <c r="V5" s="487"/>
      <c r="W5" s="487"/>
      <c r="X5" s="487"/>
      <c r="Y5" s="487"/>
      <c r="Z5" s="487"/>
      <c r="AA5" s="487"/>
      <c r="AB5" s="487"/>
      <c r="AC5" s="487"/>
      <c r="AD5" s="487"/>
      <c r="AE5" s="487"/>
      <c r="AF5" s="487"/>
    </row>
    <row r="6" spans="1:32" s="382" customFormat="1" x14ac:dyDescent="0.25">
      <c r="A6" s="487"/>
      <c r="B6" s="487"/>
      <c r="C6" s="487"/>
      <c r="D6" s="487"/>
      <c r="E6" s="487"/>
      <c r="F6" s="487"/>
      <c r="G6" s="487"/>
      <c r="H6" s="487"/>
      <c r="I6" s="487"/>
      <c r="J6" s="487"/>
      <c r="K6" s="487"/>
      <c r="L6" s="487"/>
      <c r="M6" s="487"/>
      <c r="N6" s="487"/>
      <c r="O6" s="487"/>
      <c r="P6" s="487"/>
      <c r="Q6" s="487"/>
      <c r="R6" s="487"/>
      <c r="S6" s="487"/>
      <c r="T6" s="487"/>
      <c r="U6" s="487"/>
      <c r="V6" s="487"/>
      <c r="W6" s="487"/>
      <c r="X6" s="487"/>
      <c r="Y6" s="487"/>
      <c r="Z6" s="487"/>
      <c r="AA6" s="487"/>
      <c r="AB6" s="487"/>
      <c r="AC6" s="487"/>
      <c r="AD6" s="487"/>
      <c r="AE6" s="487"/>
      <c r="AF6" s="487"/>
    </row>
    <row r="7" spans="1:32" s="382" customFormat="1" x14ac:dyDescent="0.25">
      <c r="A7" s="487"/>
      <c r="B7" s="487"/>
      <c r="C7" s="487"/>
      <c r="D7" s="487"/>
      <c r="E7" s="487"/>
      <c r="F7" s="487"/>
      <c r="G7" s="487"/>
      <c r="H7" s="487"/>
      <c r="I7" s="487"/>
      <c r="J7" s="487"/>
      <c r="K7" s="487"/>
      <c r="L7" s="487"/>
      <c r="M7" s="487"/>
      <c r="N7" s="487"/>
      <c r="O7" s="487"/>
      <c r="P7" s="487"/>
      <c r="Q7" s="487"/>
      <c r="R7" s="487"/>
      <c r="S7" s="487"/>
      <c r="T7" s="487"/>
      <c r="U7" s="487"/>
      <c r="V7" s="487"/>
      <c r="W7" s="487"/>
      <c r="X7" s="487"/>
      <c r="Y7" s="487"/>
      <c r="Z7" s="487"/>
      <c r="AA7" s="487"/>
      <c r="AB7" s="487"/>
      <c r="AC7" s="487"/>
      <c r="AD7" s="487"/>
      <c r="AE7" s="487"/>
      <c r="AF7" s="487"/>
    </row>
    <row r="8" spans="1:32" s="382" customFormat="1" x14ac:dyDescent="0.25">
      <c r="A8" s="487"/>
      <c r="B8" s="487"/>
      <c r="C8" s="487"/>
      <c r="D8" s="487"/>
      <c r="E8" s="487"/>
      <c r="F8" s="487"/>
      <c r="G8" s="487"/>
      <c r="H8" s="487"/>
      <c r="I8" s="487"/>
      <c r="J8" s="487"/>
      <c r="K8" s="487"/>
      <c r="L8" s="487"/>
      <c r="M8" s="487"/>
      <c r="N8" s="487"/>
      <c r="O8" s="487"/>
      <c r="P8" s="487"/>
      <c r="Q8" s="487"/>
      <c r="R8" s="487"/>
      <c r="S8" s="487"/>
      <c r="T8" s="487"/>
      <c r="U8" s="487"/>
      <c r="V8" s="487"/>
      <c r="W8" s="487"/>
      <c r="X8" s="487"/>
      <c r="Y8" s="487"/>
      <c r="Z8" s="487"/>
      <c r="AA8" s="487"/>
      <c r="AB8" s="487"/>
      <c r="AC8" s="487"/>
      <c r="AD8" s="487"/>
      <c r="AE8" s="487"/>
      <c r="AF8" s="487"/>
    </row>
    <row r="9" spans="1:32" s="382" customFormat="1" x14ac:dyDescent="0.25">
      <c r="A9" s="487"/>
      <c r="B9" s="487"/>
      <c r="C9" s="487"/>
      <c r="D9" s="487"/>
      <c r="E9" s="487"/>
      <c r="F9" s="487"/>
      <c r="G9" s="487"/>
      <c r="H9" s="487"/>
      <c r="I9" s="487"/>
      <c r="J9" s="487"/>
      <c r="K9" s="487"/>
      <c r="L9" s="487"/>
      <c r="M9" s="487"/>
      <c r="N9" s="487"/>
      <c r="O9" s="487"/>
      <c r="P9" s="487"/>
      <c r="Q9" s="487"/>
      <c r="R9" s="487"/>
      <c r="S9" s="487"/>
      <c r="T9" s="487"/>
      <c r="U9" s="487"/>
      <c r="V9" s="487"/>
      <c r="W9" s="487"/>
      <c r="X9" s="487"/>
      <c r="Y9" s="487"/>
      <c r="Z9" s="487"/>
      <c r="AA9" s="487"/>
      <c r="AB9" s="487"/>
      <c r="AC9" s="487"/>
      <c r="AD9" s="487"/>
      <c r="AE9" s="487"/>
      <c r="AF9" s="487"/>
    </row>
    <row r="10" spans="1:32" s="382" customFormat="1" x14ac:dyDescent="0.25">
      <c r="A10" s="487"/>
      <c r="B10" s="487"/>
      <c r="C10" s="487"/>
      <c r="D10" s="487"/>
      <c r="E10" s="487"/>
      <c r="F10" s="487"/>
      <c r="G10" s="487"/>
      <c r="H10" s="487"/>
      <c r="I10" s="487"/>
      <c r="J10" s="487"/>
      <c r="K10" s="487"/>
      <c r="L10" s="487"/>
      <c r="M10" s="487"/>
      <c r="N10" s="487"/>
      <c r="O10" s="487"/>
      <c r="P10" s="487"/>
      <c r="Q10" s="487"/>
      <c r="R10" s="487"/>
      <c r="S10" s="487"/>
      <c r="T10" s="487"/>
      <c r="U10" s="487"/>
      <c r="V10" s="487"/>
      <c r="W10" s="487"/>
      <c r="X10" s="487"/>
      <c r="Y10" s="487"/>
      <c r="Z10" s="487"/>
      <c r="AA10" s="487"/>
      <c r="AB10" s="487"/>
      <c r="AC10" s="487"/>
      <c r="AD10" s="487"/>
      <c r="AE10" s="487"/>
      <c r="AF10" s="487"/>
    </row>
    <row r="11" spans="1:32" s="382" customFormat="1" x14ac:dyDescent="0.25">
      <c r="A11" s="487"/>
      <c r="B11" s="487"/>
      <c r="C11" s="487"/>
      <c r="D11" s="487"/>
      <c r="E11" s="487"/>
      <c r="F11" s="487"/>
      <c r="G11" s="487"/>
      <c r="H11" s="487"/>
      <c r="I11" s="487"/>
      <c r="J11" s="487"/>
      <c r="K11" s="487"/>
      <c r="L11" s="487"/>
      <c r="M11" s="487"/>
      <c r="N11" s="487"/>
      <c r="O11" s="487"/>
      <c r="P11" s="487"/>
      <c r="Q11" s="487"/>
      <c r="R11" s="487"/>
      <c r="S11" s="487"/>
      <c r="T11" s="487"/>
      <c r="U11" s="487"/>
      <c r="V11" s="487"/>
      <c r="W11" s="487"/>
      <c r="X11" s="487"/>
      <c r="Y11" s="487"/>
      <c r="Z11" s="487"/>
      <c r="AA11" s="487"/>
      <c r="AB11" s="487"/>
      <c r="AC11" s="487"/>
      <c r="AD11" s="487"/>
      <c r="AE11" s="487"/>
      <c r="AF11" s="487"/>
    </row>
    <row r="12" spans="1:32" s="382" customFormat="1" x14ac:dyDescent="0.25">
      <c r="A12" s="487"/>
      <c r="B12" s="487"/>
      <c r="C12" s="487"/>
      <c r="D12" s="487"/>
      <c r="E12" s="487"/>
      <c r="F12" s="487"/>
      <c r="G12" s="487"/>
      <c r="H12" s="487"/>
      <c r="I12" s="487"/>
      <c r="J12" s="487"/>
      <c r="K12" s="487"/>
      <c r="L12" s="487"/>
      <c r="M12" s="487"/>
      <c r="N12" s="487"/>
      <c r="O12" s="487"/>
      <c r="P12" s="487"/>
      <c r="Q12" s="487"/>
      <c r="R12" s="487"/>
      <c r="S12" s="487"/>
      <c r="T12" s="487"/>
      <c r="U12" s="487"/>
      <c r="V12" s="487"/>
      <c r="W12" s="487"/>
      <c r="X12" s="487"/>
      <c r="Y12" s="487"/>
      <c r="Z12" s="487"/>
      <c r="AA12" s="487"/>
      <c r="AB12" s="487"/>
      <c r="AC12" s="487"/>
      <c r="AD12" s="487"/>
      <c r="AE12" s="487"/>
      <c r="AF12" s="487"/>
    </row>
    <row r="13" spans="1:32" s="382" customFormat="1" x14ac:dyDescent="0.25">
      <c r="A13" s="487"/>
      <c r="B13" s="487"/>
      <c r="C13" s="487"/>
      <c r="D13" s="487"/>
      <c r="E13" s="487"/>
      <c r="F13" s="487"/>
      <c r="G13" s="487"/>
      <c r="H13" s="487"/>
      <c r="I13" s="487"/>
      <c r="J13" s="487"/>
      <c r="K13" s="487"/>
      <c r="L13" s="487"/>
      <c r="M13" s="487"/>
      <c r="N13" s="487"/>
      <c r="O13" s="487"/>
      <c r="P13" s="487"/>
      <c r="Q13" s="487"/>
      <c r="R13" s="487"/>
      <c r="S13" s="487"/>
      <c r="T13" s="487"/>
      <c r="U13" s="487"/>
      <c r="V13" s="487"/>
      <c r="W13" s="487"/>
      <c r="X13" s="487"/>
      <c r="Y13" s="487"/>
      <c r="Z13" s="487"/>
      <c r="AA13" s="487"/>
      <c r="AB13" s="487"/>
      <c r="AC13" s="487"/>
      <c r="AD13" s="487"/>
      <c r="AE13" s="487"/>
      <c r="AF13" s="487"/>
    </row>
    <row r="14" spans="1:32" s="382" customFormat="1" x14ac:dyDescent="0.25">
      <c r="A14" s="487"/>
      <c r="B14" s="487"/>
      <c r="C14" s="487"/>
      <c r="D14" s="487"/>
      <c r="E14" s="487"/>
      <c r="F14" s="487"/>
      <c r="G14" s="487"/>
      <c r="H14" s="487"/>
      <c r="I14" s="487"/>
      <c r="J14" s="487"/>
      <c r="K14" s="487"/>
      <c r="L14" s="487"/>
      <c r="M14" s="487"/>
      <c r="N14" s="487"/>
      <c r="O14" s="487"/>
      <c r="P14" s="487"/>
      <c r="Q14" s="487"/>
      <c r="R14" s="487"/>
      <c r="S14" s="487"/>
      <c r="T14" s="487"/>
      <c r="U14" s="487"/>
      <c r="V14" s="487"/>
      <c r="W14" s="487"/>
      <c r="X14" s="487"/>
      <c r="Y14" s="487"/>
      <c r="Z14" s="487"/>
      <c r="AA14" s="487"/>
      <c r="AB14" s="487"/>
      <c r="AC14" s="487"/>
      <c r="AD14" s="487"/>
      <c r="AE14" s="487"/>
      <c r="AF14" s="487"/>
    </row>
    <row r="15" spans="1:32" s="382" customFormat="1" x14ac:dyDescent="0.25">
      <c r="A15" s="487"/>
      <c r="B15" s="487"/>
      <c r="C15" s="487"/>
      <c r="D15" s="487"/>
      <c r="E15" s="487"/>
      <c r="F15" s="487"/>
      <c r="G15" s="487"/>
      <c r="H15" s="487"/>
      <c r="I15" s="487"/>
      <c r="J15" s="487"/>
      <c r="K15" s="487"/>
      <c r="L15" s="487"/>
      <c r="M15" s="487"/>
      <c r="N15" s="487"/>
      <c r="O15" s="487"/>
      <c r="P15" s="487"/>
      <c r="Q15" s="487"/>
      <c r="R15" s="487"/>
      <c r="S15" s="487"/>
      <c r="T15" s="487"/>
      <c r="U15" s="487"/>
      <c r="V15" s="487"/>
      <c r="W15" s="487"/>
      <c r="X15" s="487"/>
      <c r="Y15" s="487"/>
      <c r="Z15" s="487"/>
      <c r="AA15" s="487"/>
      <c r="AB15" s="487"/>
      <c r="AC15" s="487"/>
      <c r="AD15" s="487"/>
      <c r="AE15" s="487"/>
      <c r="AF15" s="487"/>
    </row>
    <row r="16" spans="1:32" s="382" customFormat="1" x14ac:dyDescent="0.25">
      <c r="A16" s="487"/>
      <c r="B16" s="487"/>
      <c r="C16" s="487"/>
      <c r="D16" s="487"/>
      <c r="E16" s="487"/>
      <c r="F16" s="487"/>
      <c r="G16" s="487"/>
      <c r="H16" s="487"/>
      <c r="I16" s="487"/>
      <c r="J16" s="487"/>
      <c r="K16" s="487"/>
      <c r="L16" s="487"/>
      <c r="M16" s="487"/>
      <c r="N16" s="487"/>
      <c r="O16" s="487"/>
      <c r="P16" s="487"/>
      <c r="Q16" s="487"/>
      <c r="R16" s="487"/>
      <c r="S16" s="487"/>
      <c r="T16" s="487"/>
      <c r="U16" s="487"/>
      <c r="V16" s="487"/>
      <c r="W16" s="487"/>
      <c r="X16" s="487"/>
      <c r="Y16" s="487"/>
      <c r="Z16" s="487"/>
      <c r="AA16" s="487"/>
      <c r="AB16" s="487"/>
      <c r="AC16" s="487"/>
      <c r="AD16" s="487"/>
      <c r="AE16" s="487"/>
      <c r="AF16" s="487"/>
    </row>
    <row r="17" spans="1:32" s="382" customFormat="1" x14ac:dyDescent="0.25">
      <c r="A17" s="487"/>
      <c r="B17" s="487"/>
      <c r="C17" s="487"/>
      <c r="D17" s="487"/>
      <c r="E17" s="487"/>
      <c r="F17" s="487"/>
      <c r="G17" s="487"/>
      <c r="H17" s="487"/>
      <c r="I17" s="487"/>
      <c r="J17" s="487"/>
      <c r="K17" s="487"/>
      <c r="L17" s="487"/>
      <c r="M17" s="487"/>
      <c r="N17" s="487"/>
      <c r="O17" s="487"/>
      <c r="P17" s="487"/>
      <c r="Q17" s="487"/>
      <c r="R17" s="487"/>
      <c r="S17" s="487"/>
      <c r="T17" s="487"/>
      <c r="U17" s="487"/>
      <c r="V17" s="487"/>
      <c r="W17" s="487"/>
      <c r="X17" s="487"/>
      <c r="Y17" s="487"/>
      <c r="Z17" s="487"/>
      <c r="AA17" s="487"/>
      <c r="AB17" s="487"/>
      <c r="AC17" s="487"/>
      <c r="AD17" s="487"/>
      <c r="AE17" s="487"/>
      <c r="AF17" s="487"/>
    </row>
    <row r="18" spans="1:32" s="382" customFormat="1" x14ac:dyDescent="0.25">
      <c r="A18" s="487"/>
      <c r="B18" s="487"/>
      <c r="C18" s="487"/>
      <c r="D18" s="487"/>
      <c r="E18" s="487"/>
      <c r="F18" s="487"/>
      <c r="G18" s="487"/>
      <c r="H18" s="487"/>
      <c r="I18" s="487"/>
      <c r="J18" s="487"/>
      <c r="K18" s="487"/>
      <c r="L18" s="487"/>
      <c r="M18" s="487"/>
      <c r="N18" s="487"/>
      <c r="O18" s="487"/>
      <c r="P18" s="487"/>
      <c r="Q18" s="487"/>
      <c r="R18" s="487"/>
      <c r="S18" s="487"/>
      <c r="T18" s="487"/>
      <c r="U18" s="487"/>
      <c r="V18" s="487"/>
      <c r="W18" s="487"/>
      <c r="X18" s="487"/>
      <c r="Y18" s="487"/>
      <c r="Z18" s="487"/>
      <c r="AA18" s="487"/>
      <c r="AB18" s="487"/>
      <c r="AC18" s="487"/>
      <c r="AD18" s="487"/>
      <c r="AE18" s="487"/>
      <c r="AF18" s="487"/>
    </row>
    <row r="19" spans="1:32" s="382" customFormat="1" x14ac:dyDescent="0.25">
      <c r="A19" s="487"/>
      <c r="B19" s="487"/>
      <c r="C19" s="487"/>
      <c r="D19" s="487"/>
      <c r="E19" s="487"/>
      <c r="F19" s="487"/>
      <c r="G19" s="487"/>
      <c r="H19" s="487"/>
      <c r="I19" s="487"/>
      <c r="J19" s="487"/>
      <c r="K19" s="487"/>
      <c r="L19" s="487"/>
      <c r="M19" s="487"/>
      <c r="N19" s="487"/>
      <c r="O19" s="487"/>
      <c r="P19" s="487"/>
      <c r="Q19" s="487"/>
      <c r="R19" s="487"/>
      <c r="S19" s="487"/>
      <c r="T19" s="487"/>
      <c r="U19" s="487"/>
      <c r="V19" s="487"/>
      <c r="W19" s="487"/>
      <c r="X19" s="487"/>
      <c r="Y19" s="487"/>
      <c r="Z19" s="487"/>
      <c r="AA19" s="487"/>
      <c r="AB19" s="487"/>
      <c r="AC19" s="487"/>
      <c r="AD19" s="487"/>
      <c r="AE19" s="487"/>
      <c r="AF19" s="487"/>
    </row>
    <row r="20" spans="1:32" s="382" customFormat="1" x14ac:dyDescent="0.25">
      <c r="A20" s="487"/>
      <c r="B20" s="487"/>
      <c r="C20" s="487"/>
      <c r="D20" s="487"/>
      <c r="E20" s="487"/>
      <c r="F20" s="487"/>
      <c r="G20" s="487"/>
      <c r="H20" s="487"/>
      <c r="I20" s="487"/>
      <c r="J20" s="487"/>
      <c r="K20" s="487"/>
      <c r="L20" s="487"/>
      <c r="M20" s="487"/>
      <c r="N20" s="487"/>
      <c r="O20" s="487"/>
      <c r="P20" s="487"/>
      <c r="Q20" s="487"/>
      <c r="R20" s="487"/>
      <c r="S20" s="487"/>
      <c r="T20" s="487"/>
      <c r="U20" s="487"/>
      <c r="V20" s="487"/>
      <c r="W20" s="487"/>
      <c r="X20" s="487"/>
      <c r="Y20" s="487"/>
      <c r="Z20" s="487"/>
      <c r="AA20" s="487"/>
      <c r="AB20" s="487"/>
      <c r="AC20" s="487"/>
      <c r="AD20" s="487"/>
      <c r="AE20" s="487"/>
      <c r="AF20" s="487"/>
    </row>
    <row r="21" spans="1:32" s="382" customFormat="1" x14ac:dyDescent="0.25">
      <c r="A21" s="487"/>
      <c r="B21" s="487"/>
      <c r="C21" s="487"/>
      <c r="D21" s="487"/>
      <c r="E21" s="487"/>
      <c r="F21" s="487"/>
      <c r="G21" s="487"/>
      <c r="H21" s="487"/>
      <c r="I21" s="487"/>
      <c r="J21" s="487"/>
      <c r="K21" s="487"/>
      <c r="L21" s="487"/>
      <c r="M21" s="487"/>
      <c r="N21" s="487"/>
      <c r="O21" s="487"/>
      <c r="P21" s="487"/>
      <c r="Q21" s="487"/>
      <c r="R21" s="487"/>
      <c r="S21" s="487"/>
      <c r="T21" s="487"/>
      <c r="U21" s="487"/>
      <c r="V21" s="487"/>
      <c r="W21" s="487"/>
      <c r="X21" s="487"/>
      <c r="Y21" s="487"/>
      <c r="Z21" s="487"/>
      <c r="AA21" s="487"/>
      <c r="AB21" s="487"/>
      <c r="AC21" s="487"/>
      <c r="AD21" s="487"/>
      <c r="AE21" s="487"/>
      <c r="AF21" s="487"/>
    </row>
    <row r="22" spans="1:32" s="382" customFormat="1" x14ac:dyDescent="0.25">
      <c r="A22" s="487"/>
      <c r="B22" s="487"/>
      <c r="C22" s="487"/>
      <c r="D22" s="487"/>
      <c r="E22" s="487"/>
      <c r="F22" s="487"/>
      <c r="G22" s="487"/>
      <c r="H22" s="487"/>
      <c r="I22" s="487"/>
      <c r="J22" s="487"/>
      <c r="K22" s="487"/>
      <c r="L22" s="487"/>
      <c r="M22" s="487"/>
      <c r="N22" s="487"/>
      <c r="O22" s="487"/>
      <c r="P22" s="487"/>
      <c r="Q22" s="487"/>
      <c r="R22" s="487"/>
      <c r="S22" s="487"/>
      <c r="T22" s="487"/>
      <c r="U22" s="487"/>
      <c r="V22" s="487"/>
      <c r="W22" s="487"/>
      <c r="X22" s="487"/>
      <c r="Y22" s="487"/>
      <c r="Z22" s="487"/>
      <c r="AA22" s="487"/>
      <c r="AB22" s="487"/>
      <c r="AC22" s="487"/>
      <c r="AD22" s="487"/>
      <c r="AE22" s="487"/>
      <c r="AF22" s="487"/>
    </row>
    <row r="23" spans="1:32" s="382" customFormat="1" x14ac:dyDescent="0.25">
      <c r="A23" s="477" t="str">
        <f>+HLOOKUP(Introduction!$G$4,nametranslations,34,FALSE)</f>
        <v>Fuente: OMS/UNICEF JMP (2026)</v>
      </c>
    </row>
    <row r="24" spans="1:32" s="382" customFormat="1" x14ac:dyDescent="0.25">
      <c r="A24" s="488"/>
    </row>
    <row r="25" spans="1:32" s="382" customFormat="1" x14ac:dyDescent="0.25">
      <c r="A25" s="489"/>
      <c r="B25" s="489"/>
      <c r="C25" s="489"/>
      <c r="D25" s="489"/>
      <c r="E25" s="489"/>
      <c r="F25" s="489"/>
      <c r="G25" s="489"/>
      <c r="H25" s="489"/>
      <c r="I25" s="489"/>
      <c r="J25" s="489"/>
      <c r="K25" s="489"/>
      <c r="L25" s="489"/>
      <c r="M25" s="489"/>
      <c r="N25" s="489"/>
      <c r="O25" s="489"/>
      <c r="P25" s="489"/>
      <c r="Q25" s="489"/>
      <c r="R25" s="489"/>
      <c r="S25" s="489"/>
      <c r="T25" s="489"/>
      <c r="U25" s="489"/>
      <c r="V25" s="489"/>
      <c r="W25" s="489"/>
      <c r="X25" s="489"/>
      <c r="Y25" s="489"/>
      <c r="Z25" s="489"/>
      <c r="AA25" s="489"/>
      <c r="AB25" s="489"/>
      <c r="AC25" s="489"/>
      <c r="AD25" s="489"/>
      <c r="AE25" s="489"/>
      <c r="AF25" s="489"/>
    </row>
    <row r="26" spans="1:32" s="382" customFormat="1" x14ac:dyDescent="0.25">
      <c r="A26" s="489"/>
      <c r="B26" s="489"/>
      <c r="C26" s="489"/>
      <c r="D26" s="489"/>
      <c r="E26" s="489"/>
      <c r="F26" s="489"/>
      <c r="G26" s="489"/>
      <c r="H26" s="489"/>
      <c r="I26" s="489"/>
      <c r="J26" s="489"/>
      <c r="K26" s="489"/>
      <c r="L26" s="489"/>
      <c r="M26" s="489"/>
      <c r="N26" s="489"/>
      <c r="O26" s="489"/>
      <c r="P26" s="489"/>
      <c r="Q26" s="489"/>
      <c r="R26" s="489"/>
      <c r="S26" s="489"/>
      <c r="T26" s="489"/>
      <c r="U26" s="489"/>
      <c r="V26" s="489"/>
      <c r="W26" s="489"/>
      <c r="X26" s="489"/>
      <c r="Y26" s="489"/>
      <c r="Z26" s="489"/>
      <c r="AA26" s="489"/>
      <c r="AB26" s="489"/>
      <c r="AC26" s="489"/>
      <c r="AD26" s="489"/>
      <c r="AE26" s="489"/>
      <c r="AF26" s="489"/>
    </row>
    <row r="27" spans="1:32" s="382" customFormat="1" x14ac:dyDescent="0.25">
      <c r="A27" s="489"/>
      <c r="B27" s="489"/>
      <c r="C27" s="489"/>
      <c r="D27" s="489"/>
      <c r="E27" s="489"/>
      <c r="F27" s="489"/>
      <c r="G27" s="489"/>
      <c r="H27" s="489"/>
      <c r="I27" s="489"/>
      <c r="J27" s="489"/>
      <c r="K27" s="489"/>
      <c r="L27" s="489"/>
      <c r="M27" s="489"/>
      <c r="N27" s="489"/>
      <c r="O27" s="489"/>
      <c r="P27" s="489"/>
      <c r="Q27" s="489"/>
      <c r="R27" s="489"/>
      <c r="S27" s="489"/>
      <c r="T27" s="489"/>
      <c r="U27" s="489"/>
      <c r="V27" s="489"/>
      <c r="W27" s="489"/>
      <c r="X27" s="489"/>
      <c r="Y27" s="489"/>
      <c r="Z27" s="489"/>
      <c r="AA27" s="489"/>
      <c r="AB27" s="489"/>
      <c r="AC27" s="489"/>
      <c r="AD27" s="489"/>
      <c r="AE27" s="489"/>
      <c r="AF27" s="489"/>
    </row>
    <row r="28" spans="1:32" s="382" customFormat="1" x14ac:dyDescent="0.25">
      <c r="A28" s="489"/>
      <c r="B28" s="489"/>
      <c r="C28" s="489"/>
      <c r="D28" s="489"/>
      <c r="E28" s="489"/>
      <c r="F28" s="489"/>
      <c r="G28" s="489"/>
      <c r="H28" s="489"/>
      <c r="I28" s="489"/>
      <c r="J28" s="489"/>
      <c r="K28" s="489"/>
      <c r="L28" s="489"/>
      <c r="M28" s="489"/>
      <c r="N28" s="489"/>
      <c r="O28" s="489"/>
      <c r="P28" s="489"/>
      <c r="Q28" s="489"/>
      <c r="R28" s="489"/>
      <c r="S28" s="489"/>
      <c r="T28" s="489"/>
      <c r="U28" s="489"/>
      <c r="V28" s="489"/>
      <c r="W28" s="489"/>
      <c r="X28" s="489"/>
      <c r="Y28" s="489"/>
      <c r="Z28" s="489"/>
      <c r="AA28" s="489"/>
      <c r="AB28" s="489"/>
      <c r="AC28" s="489"/>
      <c r="AD28" s="489"/>
      <c r="AE28" s="489"/>
      <c r="AF28" s="489"/>
    </row>
    <row r="29" spans="1:32" s="382" customFormat="1" x14ac:dyDescent="0.25">
      <c r="A29" s="489"/>
      <c r="B29" s="489"/>
      <c r="C29" s="489"/>
      <c r="D29" s="489"/>
      <c r="E29" s="489"/>
      <c r="F29" s="489"/>
      <c r="G29" s="489"/>
      <c r="H29" s="489"/>
      <c r="I29" s="489"/>
      <c r="J29" s="489"/>
      <c r="K29" s="489"/>
      <c r="L29" s="489"/>
      <c r="M29" s="489"/>
      <c r="N29" s="489"/>
      <c r="O29" s="489"/>
      <c r="P29" s="489"/>
      <c r="Q29" s="489"/>
      <c r="R29" s="489"/>
      <c r="S29" s="489"/>
      <c r="T29" s="489"/>
      <c r="U29" s="489"/>
      <c r="V29" s="489"/>
      <c r="W29" s="489"/>
      <c r="X29" s="489"/>
      <c r="Y29" s="489"/>
      <c r="Z29" s="489"/>
      <c r="AA29" s="489"/>
      <c r="AB29" s="489"/>
      <c r="AC29" s="489"/>
      <c r="AD29" s="489"/>
      <c r="AE29" s="489"/>
      <c r="AF29" s="489"/>
    </row>
    <row r="30" spans="1:32" s="382" customFormat="1" x14ac:dyDescent="0.25">
      <c r="A30" s="489"/>
      <c r="B30" s="489"/>
      <c r="C30" s="489"/>
      <c r="D30" s="489"/>
      <c r="E30" s="489"/>
      <c r="F30" s="489"/>
      <c r="G30" s="489"/>
      <c r="H30" s="489"/>
      <c r="I30" s="489"/>
      <c r="J30" s="489"/>
      <c r="K30" s="489"/>
      <c r="L30" s="489"/>
      <c r="M30" s="489"/>
      <c r="N30" s="489"/>
      <c r="O30" s="489"/>
      <c r="P30" s="489"/>
      <c r="Q30" s="489"/>
      <c r="R30" s="489"/>
      <c r="S30" s="489"/>
      <c r="T30" s="489"/>
      <c r="U30" s="489"/>
      <c r="V30" s="489"/>
      <c r="W30" s="489"/>
      <c r="X30" s="489"/>
      <c r="Y30" s="489"/>
      <c r="Z30" s="489"/>
      <c r="AA30" s="489"/>
      <c r="AB30" s="489"/>
      <c r="AC30" s="489"/>
      <c r="AD30" s="489"/>
      <c r="AE30" s="489"/>
      <c r="AF30" s="489"/>
    </row>
    <row r="31" spans="1:32" s="382" customFormat="1" x14ac:dyDescent="0.25">
      <c r="A31" s="489"/>
      <c r="B31" s="489"/>
      <c r="C31" s="489"/>
      <c r="D31" s="489"/>
      <c r="E31" s="489"/>
      <c r="F31" s="489"/>
      <c r="G31" s="489"/>
      <c r="H31" s="489"/>
      <c r="I31" s="489"/>
      <c r="J31" s="489"/>
      <c r="K31" s="489"/>
      <c r="L31" s="489"/>
      <c r="M31" s="489"/>
      <c r="N31" s="489"/>
      <c r="O31" s="489"/>
      <c r="P31" s="489"/>
      <c r="Q31" s="489"/>
      <c r="R31" s="489"/>
      <c r="S31" s="489"/>
      <c r="T31" s="489"/>
      <c r="U31" s="489"/>
      <c r="V31" s="489"/>
      <c r="W31" s="489"/>
      <c r="X31" s="489"/>
      <c r="Y31" s="489"/>
      <c r="Z31" s="489"/>
      <c r="AA31" s="489"/>
      <c r="AB31" s="489"/>
      <c r="AC31" s="489"/>
      <c r="AD31" s="489"/>
      <c r="AE31" s="489"/>
      <c r="AF31" s="489"/>
    </row>
    <row r="32" spans="1:32" s="382" customFormat="1" x14ac:dyDescent="0.25">
      <c r="A32" s="489"/>
      <c r="B32" s="489"/>
      <c r="C32" s="489"/>
      <c r="D32" s="489"/>
      <c r="E32" s="489"/>
      <c r="F32" s="489"/>
      <c r="G32" s="489"/>
      <c r="H32" s="489"/>
      <c r="I32" s="489"/>
      <c r="J32" s="489"/>
      <c r="K32" s="489"/>
      <c r="L32" s="489"/>
      <c r="M32" s="489"/>
      <c r="N32" s="489"/>
      <c r="O32" s="489"/>
      <c r="P32" s="489"/>
      <c r="Q32" s="489"/>
      <c r="R32" s="489"/>
      <c r="S32" s="489"/>
      <c r="T32" s="489"/>
      <c r="U32" s="489"/>
      <c r="V32" s="489"/>
      <c r="W32" s="489"/>
      <c r="X32" s="489"/>
      <c r="Y32" s="489"/>
      <c r="Z32" s="489"/>
      <c r="AA32" s="489"/>
      <c r="AB32" s="489"/>
      <c r="AC32" s="489"/>
      <c r="AD32" s="489"/>
      <c r="AE32" s="489"/>
      <c r="AF32" s="489"/>
    </row>
    <row r="33" spans="1:32" s="382" customFormat="1" x14ac:dyDescent="0.25">
      <c r="A33" s="489"/>
      <c r="B33" s="489"/>
      <c r="C33" s="489"/>
      <c r="D33" s="489"/>
      <c r="E33" s="489"/>
      <c r="F33" s="489"/>
      <c r="G33" s="489"/>
      <c r="H33" s="489"/>
      <c r="I33" s="489"/>
      <c r="J33" s="489"/>
      <c r="K33" s="489"/>
      <c r="L33" s="489"/>
      <c r="M33" s="489"/>
      <c r="N33" s="489"/>
      <c r="O33" s="489"/>
      <c r="P33" s="489"/>
      <c r="Q33" s="489"/>
      <c r="R33" s="489"/>
      <c r="S33" s="489"/>
      <c r="T33" s="489"/>
      <c r="U33" s="489"/>
      <c r="V33" s="489"/>
      <c r="W33" s="489"/>
      <c r="X33" s="489"/>
      <c r="Y33" s="489"/>
      <c r="Z33" s="489"/>
      <c r="AA33" s="489"/>
      <c r="AB33" s="489"/>
      <c r="AC33" s="489"/>
      <c r="AD33" s="489"/>
      <c r="AE33" s="489"/>
      <c r="AF33" s="489"/>
    </row>
    <row r="34" spans="1:32" s="382" customFormat="1" x14ac:dyDescent="0.25">
      <c r="A34" s="489"/>
      <c r="B34" s="489"/>
      <c r="C34" s="489"/>
      <c r="D34" s="489"/>
      <c r="E34" s="489"/>
      <c r="F34" s="489"/>
      <c r="G34" s="489"/>
      <c r="H34" s="489"/>
      <c r="I34" s="489"/>
      <c r="J34" s="489"/>
      <c r="K34" s="489"/>
      <c r="L34" s="489"/>
      <c r="M34" s="489"/>
      <c r="N34" s="489"/>
      <c r="O34" s="489"/>
      <c r="P34" s="489"/>
      <c r="Q34" s="489"/>
      <c r="R34" s="489"/>
      <c r="S34" s="489"/>
      <c r="T34" s="489"/>
      <c r="U34" s="489"/>
      <c r="V34" s="489"/>
      <c r="W34" s="489"/>
      <c r="X34" s="489"/>
      <c r="Y34" s="489"/>
      <c r="Z34" s="489"/>
      <c r="AA34" s="489"/>
      <c r="AB34" s="489"/>
      <c r="AC34" s="489"/>
      <c r="AD34" s="489"/>
      <c r="AE34" s="489"/>
      <c r="AF34" s="489"/>
    </row>
    <row r="35" spans="1:32" s="382" customFormat="1" x14ac:dyDescent="0.25">
      <c r="A35" s="489"/>
      <c r="B35" s="489"/>
      <c r="C35" s="489"/>
      <c r="D35" s="489"/>
      <c r="E35" s="489"/>
      <c r="F35" s="489"/>
      <c r="G35" s="489"/>
      <c r="H35" s="489"/>
      <c r="I35" s="489"/>
      <c r="J35" s="489"/>
      <c r="K35" s="489"/>
      <c r="L35" s="489"/>
      <c r="M35" s="489"/>
      <c r="N35" s="489"/>
      <c r="O35" s="489"/>
      <c r="P35" s="489"/>
      <c r="Q35" s="489"/>
      <c r="R35" s="489"/>
      <c r="S35" s="489"/>
      <c r="T35" s="489"/>
      <c r="U35" s="489"/>
      <c r="V35" s="489"/>
      <c r="W35" s="489"/>
      <c r="X35" s="489"/>
      <c r="Y35" s="489"/>
      <c r="Z35" s="489"/>
      <c r="AA35" s="489"/>
      <c r="AB35" s="489"/>
      <c r="AC35" s="489"/>
      <c r="AD35" s="489"/>
      <c r="AE35" s="489"/>
      <c r="AF35" s="489"/>
    </row>
    <row r="36" spans="1:32" s="382" customFormat="1" x14ac:dyDescent="0.25">
      <c r="A36" s="489"/>
      <c r="B36" s="489"/>
      <c r="C36" s="489"/>
      <c r="D36" s="489"/>
      <c r="E36" s="489"/>
      <c r="F36" s="489"/>
      <c r="G36" s="489"/>
      <c r="H36" s="489"/>
      <c r="I36" s="489"/>
      <c r="J36" s="489"/>
      <c r="K36" s="489"/>
      <c r="L36" s="489"/>
      <c r="M36" s="489"/>
      <c r="N36" s="489"/>
      <c r="O36" s="489"/>
      <c r="P36" s="489"/>
      <c r="Q36" s="489"/>
      <c r="R36" s="489"/>
      <c r="S36" s="489"/>
      <c r="T36" s="489"/>
      <c r="U36" s="489"/>
      <c r="V36" s="489"/>
      <c r="W36" s="489"/>
      <c r="X36" s="489"/>
      <c r="Y36" s="489"/>
      <c r="Z36" s="489"/>
      <c r="AA36" s="489"/>
      <c r="AB36" s="489"/>
      <c r="AC36" s="489"/>
      <c r="AD36" s="489"/>
      <c r="AE36" s="489"/>
      <c r="AF36" s="489"/>
    </row>
    <row r="37" spans="1:32" s="382" customFormat="1" x14ac:dyDescent="0.25">
      <c r="A37" s="489"/>
      <c r="B37" s="489"/>
      <c r="C37" s="489"/>
      <c r="D37" s="489"/>
      <c r="E37" s="489"/>
      <c r="F37" s="489"/>
      <c r="G37" s="489"/>
      <c r="H37" s="489"/>
      <c r="I37" s="489"/>
      <c r="J37" s="489"/>
      <c r="K37" s="489"/>
      <c r="L37" s="489"/>
      <c r="M37" s="489"/>
      <c r="N37" s="489"/>
      <c r="O37" s="489"/>
      <c r="P37" s="489"/>
      <c r="Q37" s="489"/>
      <c r="R37" s="489"/>
      <c r="S37" s="489"/>
      <c r="T37" s="489"/>
      <c r="U37" s="489"/>
      <c r="V37" s="489"/>
      <c r="W37" s="489"/>
      <c r="X37" s="489"/>
      <c r="Y37" s="489"/>
      <c r="Z37" s="489"/>
      <c r="AA37" s="489"/>
      <c r="AB37" s="489"/>
      <c r="AC37" s="489"/>
      <c r="AD37" s="489"/>
      <c r="AE37" s="489"/>
      <c r="AF37" s="489"/>
    </row>
    <row r="38" spans="1:32" s="382" customFormat="1" x14ac:dyDescent="0.25">
      <c r="A38" s="489"/>
      <c r="B38" s="489"/>
      <c r="C38" s="489"/>
      <c r="D38" s="489"/>
      <c r="E38" s="489"/>
      <c r="F38" s="489"/>
      <c r="G38" s="489"/>
      <c r="H38" s="489"/>
      <c r="I38" s="489"/>
      <c r="J38" s="489"/>
      <c r="K38" s="489"/>
      <c r="L38" s="489"/>
      <c r="M38" s="489"/>
      <c r="N38" s="489"/>
      <c r="O38" s="489"/>
      <c r="P38" s="489"/>
      <c r="Q38" s="489"/>
      <c r="R38" s="489"/>
      <c r="S38" s="489"/>
      <c r="T38" s="489"/>
      <c r="U38" s="489"/>
      <c r="V38" s="489"/>
      <c r="W38" s="489"/>
      <c r="X38" s="489"/>
      <c r="Y38" s="489"/>
      <c r="Z38" s="489"/>
      <c r="AA38" s="489"/>
      <c r="AB38" s="489"/>
      <c r="AC38" s="489"/>
      <c r="AD38" s="489"/>
      <c r="AE38" s="489"/>
      <c r="AF38" s="489"/>
    </row>
    <row r="39" spans="1:32" s="382" customFormat="1" x14ac:dyDescent="0.25">
      <c r="A39" s="489"/>
      <c r="B39" s="489"/>
      <c r="C39" s="489"/>
      <c r="D39" s="489"/>
      <c r="E39" s="489"/>
      <c r="F39" s="489"/>
      <c r="G39" s="489"/>
      <c r="H39" s="489"/>
      <c r="I39" s="489"/>
      <c r="J39" s="489"/>
      <c r="K39" s="489"/>
      <c r="L39" s="489"/>
      <c r="M39" s="489"/>
      <c r="N39" s="489"/>
      <c r="O39" s="489"/>
      <c r="P39" s="489"/>
      <c r="Q39" s="489"/>
      <c r="R39" s="489"/>
      <c r="S39" s="489"/>
      <c r="T39" s="489"/>
      <c r="U39" s="489"/>
      <c r="V39" s="489"/>
      <c r="W39" s="489"/>
      <c r="X39" s="489"/>
      <c r="Y39" s="489"/>
      <c r="Z39" s="489"/>
      <c r="AA39" s="489"/>
      <c r="AB39" s="489"/>
      <c r="AC39" s="489"/>
      <c r="AD39" s="489"/>
      <c r="AE39" s="489"/>
      <c r="AF39" s="489"/>
    </row>
    <row r="40" spans="1:32" s="382" customFormat="1" x14ac:dyDescent="0.25">
      <c r="A40" s="489"/>
      <c r="B40" s="489"/>
      <c r="C40" s="489"/>
      <c r="D40" s="489"/>
      <c r="E40" s="489"/>
      <c r="F40" s="489"/>
      <c r="G40" s="489"/>
      <c r="H40" s="489"/>
      <c r="I40" s="489"/>
      <c r="J40" s="489"/>
      <c r="K40" s="489"/>
      <c r="L40" s="489"/>
      <c r="M40" s="489"/>
      <c r="N40" s="489"/>
      <c r="O40" s="489"/>
      <c r="P40" s="489"/>
      <c r="Q40" s="489"/>
      <c r="R40" s="489"/>
      <c r="S40" s="489"/>
      <c r="T40" s="489"/>
      <c r="U40" s="489"/>
      <c r="V40" s="489"/>
      <c r="W40" s="489"/>
      <c r="X40" s="489"/>
      <c r="Y40" s="489"/>
      <c r="Z40" s="489"/>
      <c r="AA40" s="489"/>
      <c r="AB40" s="489"/>
      <c r="AC40" s="489"/>
      <c r="AD40" s="489"/>
      <c r="AE40" s="489"/>
      <c r="AF40" s="489"/>
    </row>
    <row r="41" spans="1:32" s="382" customFormat="1" x14ac:dyDescent="0.25">
      <c r="A41" s="489"/>
      <c r="B41" s="489"/>
      <c r="C41" s="489"/>
      <c r="D41" s="489"/>
      <c r="E41" s="489"/>
      <c r="F41" s="489"/>
      <c r="G41" s="489"/>
      <c r="H41" s="489"/>
      <c r="I41" s="489"/>
      <c r="J41" s="489"/>
      <c r="K41" s="489"/>
      <c r="L41" s="489"/>
      <c r="M41" s="489"/>
      <c r="N41" s="489"/>
      <c r="O41" s="489"/>
      <c r="P41" s="489"/>
      <c r="Q41" s="489"/>
      <c r="R41" s="489"/>
      <c r="S41" s="489"/>
      <c r="T41" s="489"/>
      <c r="U41" s="489"/>
      <c r="V41" s="489"/>
      <c r="W41" s="489"/>
      <c r="X41" s="489"/>
      <c r="Y41" s="489"/>
      <c r="Z41" s="489"/>
      <c r="AA41" s="489"/>
      <c r="AB41" s="489"/>
      <c r="AC41" s="489"/>
      <c r="AD41" s="489"/>
      <c r="AE41" s="489"/>
      <c r="AF41" s="489"/>
    </row>
    <row r="42" spans="1:32" s="382" customFormat="1" x14ac:dyDescent="0.25">
      <c r="A42" s="489"/>
      <c r="B42" s="489"/>
      <c r="C42" s="489"/>
      <c r="D42" s="489"/>
      <c r="E42" s="489"/>
      <c r="F42" s="489"/>
      <c r="G42" s="489"/>
      <c r="H42" s="489"/>
      <c r="I42" s="489"/>
      <c r="J42" s="489"/>
      <c r="K42" s="489"/>
      <c r="L42" s="489"/>
      <c r="M42" s="489"/>
      <c r="N42" s="489"/>
      <c r="O42" s="489"/>
      <c r="P42" s="489"/>
      <c r="Q42" s="489"/>
      <c r="R42" s="489"/>
      <c r="S42" s="489"/>
      <c r="T42" s="489"/>
      <c r="U42" s="489"/>
      <c r="V42" s="489"/>
      <c r="W42" s="489"/>
      <c r="X42" s="489"/>
      <c r="Y42" s="489"/>
      <c r="Z42" s="489"/>
      <c r="AA42" s="489"/>
      <c r="AB42" s="489"/>
      <c r="AC42" s="489"/>
      <c r="AD42" s="489"/>
      <c r="AE42" s="489"/>
      <c r="AF42" s="489"/>
    </row>
    <row r="43" spans="1:32" s="382" customFormat="1" x14ac:dyDescent="0.25">
      <c r="A43" s="489"/>
      <c r="B43" s="489"/>
      <c r="C43" s="489"/>
      <c r="D43" s="489"/>
      <c r="E43" s="489"/>
      <c r="F43" s="489"/>
      <c r="G43" s="489"/>
      <c r="H43" s="489"/>
      <c r="I43" s="489"/>
      <c r="J43" s="489"/>
      <c r="K43" s="489"/>
      <c r="L43" s="489"/>
      <c r="M43" s="489"/>
      <c r="N43" s="489"/>
      <c r="O43" s="489"/>
      <c r="P43" s="489"/>
      <c r="Q43" s="489"/>
      <c r="R43" s="489"/>
      <c r="S43" s="489"/>
      <c r="T43" s="489"/>
      <c r="U43" s="489"/>
      <c r="V43" s="489"/>
      <c r="W43" s="489"/>
      <c r="X43" s="489"/>
      <c r="Y43" s="489"/>
      <c r="Z43" s="489"/>
      <c r="AA43" s="489"/>
      <c r="AB43" s="489"/>
      <c r="AC43" s="489"/>
      <c r="AD43" s="489"/>
      <c r="AE43" s="489"/>
      <c r="AF43" s="489"/>
    </row>
    <row r="44" spans="1:32" s="382" customFormat="1" x14ac:dyDescent="0.25">
      <c r="A44" s="477" t="str">
        <f>+HLOOKUP(Introduction!$G$4,nametranslations,34,FALSE)</f>
        <v>Fuente: OMS/UNICEF JMP (2026)</v>
      </c>
      <c r="B44" s="488"/>
    </row>
    <row r="45" spans="1:32" s="382" customFormat="1" x14ac:dyDescent="0.25"/>
    <row r="46" spans="1:32" s="382" customFormat="1" x14ac:dyDescent="0.25">
      <c r="A46" s="490"/>
      <c r="B46" s="490"/>
      <c r="C46" s="490"/>
      <c r="D46" s="490"/>
      <c r="E46" s="490"/>
      <c r="F46" s="490"/>
      <c r="G46" s="490"/>
      <c r="H46" s="490"/>
      <c r="I46" s="490"/>
      <c r="J46" s="490"/>
      <c r="K46" s="490"/>
      <c r="L46" s="490"/>
      <c r="M46" s="490"/>
      <c r="N46" s="490"/>
      <c r="O46" s="490"/>
      <c r="P46" s="490"/>
      <c r="Q46" s="490"/>
      <c r="R46" s="490"/>
      <c r="S46" s="490"/>
      <c r="T46" s="490"/>
      <c r="U46" s="490"/>
      <c r="V46" s="490"/>
      <c r="W46" s="490"/>
      <c r="X46" s="490"/>
      <c r="Y46" s="490"/>
      <c r="Z46" s="490"/>
      <c r="AA46" s="490"/>
      <c r="AB46" s="490"/>
      <c r="AC46" s="490"/>
      <c r="AD46" s="490"/>
      <c r="AE46" s="490"/>
      <c r="AF46" s="490"/>
    </row>
    <row r="47" spans="1:32" s="382" customFormat="1" x14ac:dyDescent="0.25">
      <c r="A47" s="490"/>
      <c r="B47" s="490"/>
      <c r="C47" s="490"/>
      <c r="D47" s="490"/>
      <c r="E47" s="490"/>
      <c r="F47" s="490"/>
      <c r="G47" s="490"/>
      <c r="H47" s="490"/>
      <c r="I47" s="490"/>
      <c r="J47" s="490"/>
      <c r="K47" s="490"/>
      <c r="L47" s="490"/>
      <c r="M47" s="490"/>
      <c r="N47" s="490"/>
      <c r="O47" s="490"/>
      <c r="P47" s="490"/>
      <c r="Q47" s="490"/>
      <c r="R47" s="490"/>
      <c r="S47" s="490"/>
      <c r="T47" s="490"/>
      <c r="U47" s="490"/>
      <c r="V47" s="490"/>
      <c r="W47" s="490"/>
      <c r="X47" s="490"/>
      <c r="Y47" s="490"/>
      <c r="Z47" s="490"/>
      <c r="AA47" s="490"/>
      <c r="AB47" s="490"/>
      <c r="AC47" s="490"/>
      <c r="AD47" s="490"/>
      <c r="AE47" s="490"/>
      <c r="AF47" s="490"/>
    </row>
    <row r="48" spans="1:32" s="382" customFormat="1" x14ac:dyDescent="0.25">
      <c r="A48" s="490"/>
      <c r="B48" s="490"/>
      <c r="C48" s="490"/>
      <c r="D48" s="490"/>
      <c r="E48" s="490"/>
      <c r="F48" s="490"/>
      <c r="G48" s="490"/>
      <c r="H48" s="490"/>
      <c r="I48" s="490"/>
      <c r="J48" s="490"/>
      <c r="K48" s="490"/>
      <c r="L48" s="490"/>
      <c r="M48" s="490"/>
      <c r="N48" s="490"/>
      <c r="O48" s="490"/>
      <c r="P48" s="490"/>
      <c r="Q48" s="490"/>
      <c r="R48" s="490"/>
      <c r="S48" s="490"/>
      <c r="T48" s="490"/>
      <c r="U48" s="490"/>
      <c r="V48" s="490"/>
      <c r="W48" s="490"/>
      <c r="X48" s="490"/>
      <c r="Y48" s="490"/>
      <c r="Z48" s="490"/>
      <c r="AA48" s="490"/>
      <c r="AB48" s="490"/>
      <c r="AC48" s="490"/>
      <c r="AD48" s="490"/>
      <c r="AE48" s="490"/>
      <c r="AF48" s="490"/>
    </row>
    <row r="49" spans="1:32" s="382" customFormat="1" x14ac:dyDescent="0.25">
      <c r="A49" s="490"/>
      <c r="B49" s="490"/>
      <c r="C49" s="490"/>
      <c r="D49" s="490"/>
      <c r="E49" s="490"/>
      <c r="F49" s="490"/>
      <c r="G49" s="490"/>
      <c r="H49" s="490"/>
      <c r="I49" s="490"/>
      <c r="J49" s="490"/>
      <c r="K49" s="490"/>
      <c r="L49" s="490"/>
      <c r="M49" s="490"/>
      <c r="N49" s="490"/>
      <c r="O49" s="490"/>
      <c r="P49" s="490"/>
      <c r="Q49" s="490"/>
      <c r="R49" s="490"/>
      <c r="S49" s="490"/>
      <c r="T49" s="490"/>
      <c r="U49" s="490"/>
      <c r="V49" s="490"/>
      <c r="W49" s="490"/>
      <c r="X49" s="490"/>
      <c r="Y49" s="490"/>
      <c r="Z49" s="490"/>
      <c r="AA49" s="490"/>
      <c r="AB49" s="490"/>
      <c r="AC49" s="490"/>
      <c r="AD49" s="490"/>
      <c r="AE49" s="490"/>
      <c r="AF49" s="490"/>
    </row>
    <row r="50" spans="1:32" s="382" customFormat="1" x14ac:dyDescent="0.25">
      <c r="A50" s="490"/>
      <c r="B50" s="490"/>
      <c r="C50" s="490"/>
      <c r="D50" s="490"/>
      <c r="E50" s="490"/>
      <c r="F50" s="490"/>
      <c r="G50" s="490"/>
      <c r="H50" s="490"/>
      <c r="I50" s="490"/>
      <c r="J50" s="490"/>
      <c r="K50" s="490"/>
      <c r="L50" s="490"/>
      <c r="M50" s="490"/>
      <c r="N50" s="490"/>
      <c r="O50" s="490"/>
      <c r="P50" s="490"/>
      <c r="Q50" s="490"/>
      <c r="R50" s="490"/>
      <c r="S50" s="490"/>
      <c r="T50" s="490"/>
      <c r="U50" s="490"/>
      <c r="V50" s="490"/>
      <c r="W50" s="490"/>
      <c r="X50" s="490"/>
      <c r="Y50" s="490"/>
      <c r="Z50" s="490"/>
      <c r="AA50" s="490"/>
      <c r="AB50" s="490"/>
      <c r="AC50" s="490"/>
      <c r="AD50" s="490"/>
      <c r="AE50" s="490"/>
      <c r="AF50" s="490"/>
    </row>
    <row r="51" spans="1:32" s="382" customFormat="1" x14ac:dyDescent="0.25">
      <c r="A51" s="490"/>
      <c r="B51" s="490"/>
      <c r="C51" s="490"/>
      <c r="D51" s="490"/>
      <c r="E51" s="490"/>
      <c r="F51" s="490"/>
      <c r="G51" s="490"/>
      <c r="H51" s="490"/>
      <c r="I51" s="490"/>
      <c r="J51" s="490"/>
      <c r="K51" s="490"/>
      <c r="L51" s="490"/>
      <c r="M51" s="490"/>
      <c r="N51" s="490"/>
      <c r="O51" s="490"/>
      <c r="P51" s="490"/>
      <c r="Q51" s="490"/>
      <c r="R51" s="490"/>
      <c r="S51" s="490"/>
      <c r="T51" s="490"/>
      <c r="U51" s="490"/>
      <c r="V51" s="490"/>
      <c r="W51" s="490"/>
      <c r="X51" s="490"/>
      <c r="Y51" s="490"/>
      <c r="Z51" s="490"/>
      <c r="AA51" s="490"/>
      <c r="AB51" s="490"/>
      <c r="AC51" s="490"/>
      <c r="AD51" s="490"/>
      <c r="AE51" s="490"/>
      <c r="AF51" s="490"/>
    </row>
    <row r="52" spans="1:32" s="382" customFormat="1" x14ac:dyDescent="0.25">
      <c r="A52" s="490"/>
      <c r="B52" s="490"/>
      <c r="C52" s="490"/>
      <c r="D52" s="490"/>
      <c r="E52" s="490"/>
      <c r="F52" s="490"/>
      <c r="G52" s="490"/>
      <c r="H52" s="490"/>
      <c r="I52" s="490"/>
      <c r="J52" s="490"/>
      <c r="K52" s="490"/>
      <c r="L52" s="490"/>
      <c r="M52" s="490"/>
      <c r="N52" s="490"/>
      <c r="O52" s="490"/>
      <c r="P52" s="490"/>
      <c r="Q52" s="490"/>
      <c r="R52" s="490"/>
      <c r="S52" s="490"/>
      <c r="T52" s="490"/>
      <c r="U52" s="490"/>
      <c r="V52" s="490"/>
      <c r="W52" s="490"/>
      <c r="X52" s="490"/>
      <c r="Y52" s="490"/>
      <c r="Z52" s="490"/>
      <c r="AA52" s="490"/>
      <c r="AB52" s="490"/>
      <c r="AC52" s="490"/>
      <c r="AD52" s="490"/>
      <c r="AE52" s="490"/>
      <c r="AF52" s="490"/>
    </row>
    <row r="53" spans="1:32" s="382" customFormat="1" x14ac:dyDescent="0.25">
      <c r="A53" s="490"/>
      <c r="B53" s="490"/>
      <c r="C53" s="490"/>
      <c r="D53" s="490"/>
      <c r="E53" s="490"/>
      <c r="F53" s="490"/>
      <c r="G53" s="490"/>
      <c r="H53" s="490"/>
      <c r="I53" s="490"/>
      <c r="J53" s="490"/>
      <c r="K53" s="490"/>
      <c r="L53" s="490"/>
      <c r="M53" s="490"/>
      <c r="N53" s="490"/>
      <c r="O53" s="490"/>
      <c r="P53" s="490"/>
      <c r="Q53" s="490"/>
      <c r="R53" s="490"/>
      <c r="S53" s="490"/>
      <c r="T53" s="490"/>
      <c r="U53" s="490"/>
      <c r="V53" s="490"/>
      <c r="W53" s="490"/>
      <c r="X53" s="490"/>
      <c r="Y53" s="490"/>
      <c r="Z53" s="490"/>
      <c r="AA53" s="490"/>
      <c r="AB53" s="490"/>
      <c r="AC53" s="490"/>
      <c r="AD53" s="490"/>
      <c r="AE53" s="490"/>
      <c r="AF53" s="490"/>
    </row>
    <row r="54" spans="1:32" s="382" customFormat="1" x14ac:dyDescent="0.25">
      <c r="A54" s="490"/>
      <c r="B54" s="490"/>
      <c r="C54" s="490"/>
      <c r="D54" s="490"/>
      <c r="E54" s="490"/>
      <c r="F54" s="490"/>
      <c r="G54" s="490"/>
      <c r="H54" s="490"/>
      <c r="I54" s="490"/>
      <c r="J54" s="490"/>
      <c r="K54" s="490"/>
      <c r="L54" s="490"/>
      <c r="M54" s="490"/>
      <c r="N54" s="490"/>
      <c r="O54" s="490"/>
      <c r="P54" s="490"/>
      <c r="Q54" s="490"/>
      <c r="R54" s="490"/>
      <c r="S54" s="490"/>
      <c r="T54" s="490"/>
      <c r="U54" s="490"/>
      <c r="V54" s="490"/>
      <c r="W54" s="490"/>
      <c r="X54" s="490"/>
      <c r="Y54" s="490"/>
      <c r="Z54" s="490"/>
      <c r="AA54" s="490"/>
      <c r="AB54" s="490"/>
      <c r="AC54" s="490"/>
      <c r="AD54" s="490"/>
      <c r="AE54" s="490"/>
      <c r="AF54" s="490"/>
    </row>
    <row r="55" spans="1:32" s="382" customFormat="1" x14ac:dyDescent="0.25">
      <c r="A55" s="490"/>
      <c r="B55" s="490"/>
      <c r="C55" s="490"/>
      <c r="D55" s="490"/>
      <c r="E55" s="490"/>
      <c r="F55" s="490"/>
      <c r="G55" s="490"/>
      <c r="H55" s="490"/>
      <c r="I55" s="490"/>
      <c r="J55" s="490"/>
      <c r="K55" s="490"/>
      <c r="L55" s="490"/>
      <c r="M55" s="490"/>
      <c r="N55" s="490"/>
      <c r="O55" s="490"/>
      <c r="P55" s="490"/>
      <c r="Q55" s="490"/>
      <c r="R55" s="490"/>
      <c r="S55" s="490"/>
      <c r="T55" s="490"/>
      <c r="U55" s="490"/>
      <c r="V55" s="490"/>
      <c r="W55" s="490"/>
      <c r="X55" s="490"/>
      <c r="Y55" s="490"/>
      <c r="Z55" s="490"/>
      <c r="AA55" s="490"/>
      <c r="AB55" s="490"/>
      <c r="AC55" s="490"/>
      <c r="AD55" s="490"/>
      <c r="AE55" s="490"/>
      <c r="AF55" s="490"/>
    </row>
    <row r="56" spans="1:32" s="382" customFormat="1" x14ac:dyDescent="0.25">
      <c r="A56" s="490"/>
      <c r="B56" s="490"/>
      <c r="C56" s="490"/>
      <c r="D56" s="490"/>
      <c r="E56" s="490"/>
      <c r="F56" s="490"/>
      <c r="G56" s="490"/>
      <c r="H56" s="490"/>
      <c r="I56" s="490"/>
      <c r="J56" s="490"/>
      <c r="K56" s="490"/>
      <c r="L56" s="490"/>
      <c r="M56" s="490"/>
      <c r="N56" s="490"/>
      <c r="O56" s="490"/>
      <c r="P56" s="490"/>
      <c r="Q56" s="490"/>
      <c r="R56" s="490"/>
      <c r="S56" s="490"/>
      <c r="T56" s="490"/>
      <c r="U56" s="490"/>
      <c r="V56" s="490"/>
      <c r="W56" s="490"/>
      <c r="X56" s="490"/>
      <c r="Y56" s="490"/>
      <c r="Z56" s="490"/>
      <c r="AA56" s="490"/>
      <c r="AB56" s="490"/>
      <c r="AC56" s="490"/>
      <c r="AD56" s="490"/>
      <c r="AE56" s="490"/>
      <c r="AF56" s="490"/>
    </row>
    <row r="57" spans="1:32" s="382" customFormat="1" x14ac:dyDescent="0.25">
      <c r="A57" s="490"/>
      <c r="B57" s="490"/>
      <c r="C57" s="490"/>
      <c r="D57" s="490"/>
      <c r="E57" s="490"/>
      <c r="F57" s="490"/>
      <c r="G57" s="490"/>
      <c r="H57" s="490"/>
      <c r="I57" s="490"/>
      <c r="J57" s="490"/>
      <c r="K57" s="490"/>
      <c r="L57" s="490"/>
      <c r="M57" s="490"/>
      <c r="N57" s="490"/>
      <c r="O57" s="490"/>
      <c r="P57" s="490"/>
      <c r="Q57" s="490"/>
      <c r="R57" s="490"/>
      <c r="S57" s="490"/>
      <c r="T57" s="490"/>
      <c r="U57" s="490"/>
      <c r="V57" s="490"/>
      <c r="W57" s="490"/>
      <c r="X57" s="490"/>
      <c r="Y57" s="490"/>
      <c r="Z57" s="490"/>
      <c r="AA57" s="490"/>
      <c r="AB57" s="490"/>
      <c r="AC57" s="490"/>
      <c r="AD57" s="490"/>
      <c r="AE57" s="490"/>
      <c r="AF57" s="490"/>
    </row>
    <row r="58" spans="1:32" s="382" customFormat="1" x14ac:dyDescent="0.25">
      <c r="A58" s="490"/>
      <c r="B58" s="490"/>
      <c r="C58" s="490"/>
      <c r="D58" s="490"/>
      <c r="E58" s="490"/>
      <c r="F58" s="490"/>
      <c r="G58" s="490"/>
      <c r="H58" s="490"/>
      <c r="I58" s="490"/>
      <c r="J58" s="490"/>
      <c r="K58" s="490"/>
      <c r="L58" s="490"/>
      <c r="M58" s="490"/>
      <c r="N58" s="490"/>
      <c r="O58" s="490"/>
      <c r="P58" s="490"/>
      <c r="Q58" s="490"/>
      <c r="R58" s="490"/>
      <c r="S58" s="490"/>
      <c r="T58" s="490"/>
      <c r="U58" s="490"/>
      <c r="V58" s="490"/>
      <c r="W58" s="490"/>
      <c r="X58" s="490"/>
      <c r="Y58" s="490"/>
      <c r="Z58" s="490"/>
      <c r="AA58" s="490"/>
      <c r="AB58" s="490"/>
      <c r="AC58" s="490"/>
      <c r="AD58" s="490"/>
      <c r="AE58" s="490"/>
      <c r="AF58" s="490"/>
    </row>
    <row r="59" spans="1:32" s="382" customFormat="1" x14ac:dyDescent="0.25">
      <c r="A59" s="490"/>
      <c r="B59" s="490"/>
      <c r="C59" s="490"/>
      <c r="D59" s="490"/>
      <c r="E59" s="490"/>
      <c r="F59" s="490"/>
      <c r="G59" s="490"/>
      <c r="H59" s="490"/>
      <c r="I59" s="490"/>
      <c r="J59" s="490"/>
      <c r="K59" s="490"/>
      <c r="L59" s="490"/>
      <c r="M59" s="490"/>
      <c r="N59" s="490"/>
      <c r="O59" s="490"/>
      <c r="P59" s="490"/>
      <c r="Q59" s="490"/>
      <c r="R59" s="490"/>
      <c r="S59" s="490"/>
      <c r="T59" s="490"/>
      <c r="U59" s="490"/>
      <c r="V59" s="490"/>
      <c r="W59" s="490"/>
      <c r="X59" s="490"/>
      <c r="Y59" s="490"/>
      <c r="Z59" s="490"/>
      <c r="AA59" s="490"/>
      <c r="AB59" s="490"/>
      <c r="AC59" s="490"/>
      <c r="AD59" s="490"/>
      <c r="AE59" s="490"/>
      <c r="AF59" s="490"/>
    </row>
    <row r="60" spans="1:32" s="382" customFormat="1" x14ac:dyDescent="0.25">
      <c r="A60" s="490"/>
      <c r="B60" s="490"/>
      <c r="C60" s="490"/>
      <c r="D60" s="490"/>
      <c r="E60" s="490"/>
      <c r="F60" s="490"/>
      <c r="G60" s="490"/>
      <c r="H60" s="490"/>
      <c r="I60" s="490"/>
      <c r="J60" s="490"/>
      <c r="K60" s="490"/>
      <c r="L60" s="490"/>
      <c r="M60" s="490"/>
      <c r="N60" s="490"/>
      <c r="O60" s="490"/>
      <c r="P60" s="490"/>
      <c r="Q60" s="490"/>
      <c r="R60" s="490"/>
      <c r="S60" s="490"/>
      <c r="T60" s="490"/>
      <c r="U60" s="490"/>
      <c r="V60" s="490"/>
      <c r="W60" s="490"/>
      <c r="X60" s="490"/>
      <c r="Y60" s="490"/>
      <c r="Z60" s="490"/>
      <c r="AA60" s="490"/>
      <c r="AB60" s="490"/>
      <c r="AC60" s="490"/>
      <c r="AD60" s="490"/>
      <c r="AE60" s="490"/>
      <c r="AF60" s="490"/>
    </row>
    <row r="61" spans="1:32" s="382" customFormat="1" x14ac:dyDescent="0.25">
      <c r="A61" s="490"/>
      <c r="B61" s="490"/>
      <c r="C61" s="490"/>
      <c r="D61" s="490"/>
      <c r="E61" s="490"/>
      <c r="F61" s="490"/>
      <c r="G61" s="490"/>
      <c r="H61" s="490"/>
      <c r="I61" s="490"/>
      <c r="J61" s="490"/>
      <c r="K61" s="490"/>
      <c r="L61" s="490"/>
      <c r="M61" s="490"/>
      <c r="N61" s="490"/>
      <c r="O61" s="490"/>
      <c r="P61" s="490"/>
      <c r="Q61" s="490"/>
      <c r="R61" s="490"/>
      <c r="S61" s="490"/>
      <c r="T61" s="490"/>
      <c r="U61" s="490"/>
      <c r="V61" s="490"/>
      <c r="W61" s="490"/>
      <c r="X61" s="490"/>
      <c r="Y61" s="490"/>
      <c r="Z61" s="490"/>
      <c r="AA61" s="490"/>
      <c r="AB61" s="490"/>
      <c r="AC61" s="490"/>
      <c r="AD61" s="490"/>
      <c r="AE61" s="490"/>
      <c r="AF61" s="490"/>
    </row>
    <row r="62" spans="1:32" s="382" customFormat="1" x14ac:dyDescent="0.25">
      <c r="A62" s="490"/>
      <c r="B62" s="490"/>
      <c r="C62" s="490"/>
      <c r="D62" s="490"/>
      <c r="E62" s="490"/>
      <c r="F62" s="490"/>
      <c r="G62" s="490"/>
      <c r="H62" s="490"/>
      <c r="I62" s="490"/>
      <c r="J62" s="490"/>
      <c r="K62" s="490"/>
      <c r="L62" s="490"/>
      <c r="M62" s="490"/>
      <c r="N62" s="490"/>
      <c r="O62" s="490"/>
      <c r="P62" s="490"/>
      <c r="Q62" s="490"/>
      <c r="R62" s="490"/>
      <c r="S62" s="490"/>
      <c r="T62" s="490"/>
      <c r="U62" s="490"/>
      <c r="V62" s="490"/>
      <c r="W62" s="490"/>
      <c r="X62" s="490"/>
      <c r="Y62" s="490"/>
      <c r="Z62" s="490"/>
      <c r="AA62" s="490"/>
      <c r="AB62" s="490"/>
      <c r="AC62" s="490"/>
      <c r="AD62" s="490"/>
      <c r="AE62" s="490"/>
      <c r="AF62" s="490"/>
    </row>
    <row r="63" spans="1:32" s="382" customFormat="1" x14ac:dyDescent="0.25">
      <c r="A63" s="490"/>
      <c r="B63" s="490"/>
      <c r="C63" s="490"/>
      <c r="D63" s="490"/>
      <c r="E63" s="490"/>
      <c r="F63" s="490"/>
      <c r="G63" s="490"/>
      <c r="H63" s="490"/>
      <c r="I63" s="490"/>
      <c r="J63" s="490"/>
      <c r="K63" s="490"/>
      <c r="L63" s="490"/>
      <c r="M63" s="490"/>
      <c r="N63" s="490"/>
      <c r="O63" s="490"/>
      <c r="P63" s="490"/>
      <c r="Q63" s="490"/>
      <c r="R63" s="490"/>
      <c r="S63" s="490"/>
      <c r="T63" s="490"/>
      <c r="U63" s="490"/>
      <c r="V63" s="490"/>
      <c r="W63" s="490"/>
      <c r="X63" s="490"/>
      <c r="Y63" s="490"/>
      <c r="Z63" s="490"/>
      <c r="AA63" s="490"/>
      <c r="AB63" s="490"/>
      <c r="AC63" s="490"/>
      <c r="AD63" s="490"/>
      <c r="AE63" s="490"/>
      <c r="AF63" s="490"/>
    </row>
    <row r="64" spans="1:32" s="382" customFormat="1" x14ac:dyDescent="0.25">
      <c r="A64" s="490"/>
      <c r="B64" s="490"/>
      <c r="C64" s="490"/>
      <c r="D64" s="490"/>
      <c r="E64" s="490"/>
      <c r="F64" s="490"/>
      <c r="G64" s="490"/>
      <c r="H64" s="490"/>
      <c r="I64" s="490"/>
      <c r="J64" s="490"/>
      <c r="K64" s="490"/>
      <c r="L64" s="490"/>
      <c r="M64" s="490"/>
      <c r="N64" s="490"/>
      <c r="O64" s="490"/>
      <c r="P64" s="490"/>
      <c r="Q64" s="490"/>
      <c r="R64" s="490"/>
      <c r="S64" s="490"/>
      <c r="T64" s="490"/>
      <c r="U64" s="490"/>
      <c r="V64" s="490"/>
      <c r="W64" s="490"/>
      <c r="X64" s="490"/>
      <c r="Y64" s="490"/>
      <c r="Z64" s="490"/>
      <c r="AA64" s="490"/>
      <c r="AB64" s="490"/>
      <c r="AC64" s="490"/>
      <c r="AD64" s="490"/>
      <c r="AE64" s="490"/>
      <c r="AF64" s="490"/>
    </row>
    <row r="65" spans="1:2" s="382" customFormat="1" x14ac:dyDescent="0.25">
      <c r="A65" s="477" t="str">
        <f>+HLOOKUP(Introduction!$G$4,nametranslations,34,FALSE)</f>
        <v>Fuente: OMS/UNICEF JMP (2026)</v>
      </c>
      <c r="B65" s="488"/>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232BC-E973-43FA-B1D4-BA92D629E764}">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83" customWidth="1"/>
    <col min="2" max="2" width="9" style="383"/>
    <col min="3" max="3" width="5.8984375" style="383" customWidth="1"/>
    <col min="4" max="5" width="4.09765625" style="383" customWidth="1"/>
    <col min="6" max="6" width="3.8984375" style="383" customWidth="1"/>
    <col min="7" max="7" width="4.09765625" style="383" customWidth="1"/>
    <col min="8" max="9" width="3.8984375" style="383" customWidth="1"/>
    <col min="10" max="10" width="4.09765625" style="383" customWidth="1"/>
    <col min="11" max="12" width="3.8984375" style="383" customWidth="1"/>
    <col min="13" max="13" width="4.09765625" style="383" customWidth="1"/>
    <col min="14" max="15" width="3.8984375" style="383" customWidth="1"/>
    <col min="16" max="16" width="4.09765625" style="383" customWidth="1"/>
    <col min="17" max="18" width="3.8984375" style="383" customWidth="1"/>
    <col min="19" max="19" width="4.09765625" style="383" customWidth="1"/>
    <col min="20" max="21" width="3.8984375" style="383" customWidth="1"/>
    <col min="22" max="51" width="3.8984375" style="489" customWidth="1"/>
    <col min="52" max="69" width="3.8984375" style="490" customWidth="1"/>
    <col min="70" max="16384" width="9" style="383"/>
  </cols>
  <sheetData>
    <row r="1" spans="1:69" ht="17.399999999999999" x14ac:dyDescent="0.3">
      <c r="A1" s="491" t="str">
        <f>HLOOKUP(Introduction!$G$4,nametranslations,83,FALSE)</f>
        <v>Resumen de datos de encuestas y censos nacionales</v>
      </c>
      <c r="B1" s="492"/>
      <c r="C1" s="492"/>
      <c r="D1" s="492"/>
      <c r="E1" s="492"/>
      <c r="F1" s="492"/>
      <c r="G1" s="492"/>
      <c r="H1" s="492"/>
      <c r="I1" s="492"/>
      <c r="J1" s="492"/>
      <c r="K1" s="492"/>
      <c r="L1" s="492"/>
      <c r="M1" s="492"/>
      <c r="N1" s="492"/>
      <c r="O1" s="492"/>
      <c r="P1" s="492"/>
      <c r="Q1" s="492"/>
      <c r="R1" s="492"/>
      <c r="S1" s="492"/>
      <c r="T1" s="492"/>
      <c r="U1" s="492"/>
      <c r="V1" s="492"/>
      <c r="W1" s="492"/>
      <c r="X1" s="492"/>
      <c r="Y1" s="492"/>
      <c r="Z1" s="492"/>
      <c r="AA1" s="492"/>
      <c r="AB1" s="492"/>
      <c r="AC1" s="492"/>
      <c r="AD1" s="492"/>
      <c r="AE1" s="492"/>
      <c r="AF1" s="492"/>
      <c r="AG1" s="492"/>
      <c r="AH1" s="492"/>
      <c r="AI1" s="492"/>
      <c r="AJ1" s="492"/>
      <c r="AK1" s="492"/>
      <c r="AL1" s="492"/>
      <c r="AM1" s="492"/>
      <c r="AN1" s="492"/>
      <c r="AO1" s="492"/>
      <c r="AP1" s="492"/>
      <c r="AQ1" s="492"/>
      <c r="AR1" s="492"/>
      <c r="AS1" s="492"/>
      <c r="AT1" s="492"/>
      <c r="AU1" s="492"/>
      <c r="AV1" s="492"/>
      <c r="AW1" s="492"/>
      <c r="AX1" s="492"/>
      <c r="AY1" s="492"/>
      <c r="AZ1" s="492"/>
      <c r="BA1" s="492"/>
      <c r="BB1" s="492"/>
      <c r="BC1" s="492"/>
      <c r="BD1" s="492"/>
      <c r="BE1" s="492"/>
      <c r="BF1" s="492"/>
      <c r="BG1" s="492"/>
      <c r="BH1" s="492"/>
      <c r="BI1" s="492"/>
      <c r="BJ1" s="492"/>
      <c r="BK1" s="492"/>
      <c r="BL1" s="492"/>
      <c r="BM1" s="492"/>
      <c r="BN1" s="492"/>
      <c r="BO1" s="492"/>
      <c r="BP1" s="492"/>
      <c r="BQ1" s="492"/>
    </row>
    <row r="2" spans="1:69" ht="15.6" x14ac:dyDescent="0.3">
      <c r="A2" s="493"/>
      <c r="B2" s="493"/>
      <c r="C2" s="493"/>
      <c r="D2" s="494" t="str">
        <f>HLOOKUP(Introduction!$G$4,nametranslations,85,FALSE)</f>
        <v>Agua para consumo</v>
      </c>
      <c r="E2" s="492"/>
      <c r="F2" s="492"/>
      <c r="G2" s="495"/>
      <c r="H2" s="492"/>
      <c r="I2" s="492"/>
      <c r="J2" s="495"/>
      <c r="K2" s="496"/>
      <c r="L2" s="496"/>
      <c r="M2" s="495"/>
      <c r="N2" s="496"/>
      <c r="O2" s="496"/>
      <c r="P2" s="495"/>
      <c r="Q2" s="496"/>
      <c r="R2" s="496"/>
      <c r="S2" s="495"/>
      <c r="T2" s="496"/>
      <c r="U2" s="496"/>
      <c r="V2" s="497" t="str">
        <f>HLOOKUP(Introduction!$G$4,nametranslations,86,FALSE)</f>
        <v>Saneamiento</v>
      </c>
      <c r="W2" s="382"/>
      <c r="X2" s="496"/>
      <c r="Y2" s="496"/>
      <c r="Z2" s="496"/>
      <c r="AA2" s="498"/>
      <c r="AB2" s="496"/>
      <c r="AC2" s="496"/>
      <c r="AD2" s="496"/>
      <c r="AE2" s="496"/>
      <c r="AF2" s="498"/>
      <c r="AG2" s="496"/>
      <c r="AH2" s="496"/>
      <c r="AI2" s="496"/>
      <c r="AJ2" s="496"/>
      <c r="AK2" s="498"/>
      <c r="AL2" s="496"/>
      <c r="AM2" s="496"/>
      <c r="AN2" s="496"/>
      <c r="AO2" s="496"/>
      <c r="AP2" s="498"/>
      <c r="AQ2" s="496"/>
      <c r="AR2" s="496"/>
      <c r="AS2" s="496"/>
      <c r="AT2" s="496"/>
      <c r="AU2" s="498"/>
      <c r="AV2" s="496"/>
      <c r="AW2" s="496"/>
      <c r="AX2" s="496"/>
      <c r="AY2" s="496"/>
      <c r="AZ2" s="499" t="str">
        <f>HLOOKUP(Introduction!$G$4,nametranslations,87,FALSE)</f>
        <v>Higiene</v>
      </c>
      <c r="BA2" s="500"/>
      <c r="BB2" s="501"/>
      <c r="BC2" s="501"/>
      <c r="BD2" s="502"/>
      <c r="BE2" s="502"/>
      <c r="BF2" s="502"/>
      <c r="BG2" s="502"/>
      <c r="BH2" s="502"/>
      <c r="BI2" s="502"/>
      <c r="BJ2" s="502"/>
      <c r="BK2" s="502"/>
      <c r="BL2" s="502"/>
      <c r="BM2" s="502"/>
      <c r="BN2" s="502"/>
      <c r="BO2" s="502"/>
      <c r="BP2" s="502"/>
      <c r="BQ2" s="502"/>
    </row>
    <row r="3" spans="1:69" ht="13.8" x14ac:dyDescent="0.25">
      <c r="A3" s="503"/>
      <c r="B3" s="492"/>
      <c r="C3" s="492"/>
      <c r="D3" s="492" t="str">
        <f>+Key!$A$24</f>
        <v>Total</v>
      </c>
      <c r="E3" s="492"/>
      <c r="F3" s="492"/>
      <c r="G3" s="492" t="str">
        <f>+Key!$A$26</f>
        <v>Urban</v>
      </c>
      <c r="I3" s="492"/>
      <c r="J3" s="492" t="str">
        <f>+Key!$A$25</f>
        <v>Rural</v>
      </c>
      <c r="L3" s="492"/>
      <c r="M3" s="492" t="str">
        <f>+Key!$A$27</f>
        <v>Pre-primary</v>
      </c>
      <c r="O3" s="492"/>
      <c r="P3" s="492" t="str">
        <f>+Key!$A$28</f>
        <v>Primary</v>
      </c>
      <c r="Q3" s="492"/>
      <c r="R3" s="492"/>
      <c r="S3" s="492" t="str">
        <f>+Key!$A$29</f>
        <v>Secondary</v>
      </c>
      <c r="U3" s="492"/>
      <c r="V3" s="492" t="str">
        <f>+Key!$A$24</f>
        <v>Total</v>
      </c>
      <c r="W3" s="492"/>
      <c r="X3" s="492"/>
      <c r="Y3" s="492" t="str">
        <f>+Key!$A$26</f>
        <v>Urban</v>
      </c>
      <c r="Z3" s="383"/>
      <c r="AA3" s="492"/>
      <c r="AB3" s="492" t="str">
        <f>+Key!$A$25</f>
        <v>Rural</v>
      </c>
      <c r="AC3" s="383"/>
      <c r="AD3" s="492"/>
      <c r="AE3" s="492" t="str">
        <f>+Key!$A$27</f>
        <v>Pre-primary</v>
      </c>
      <c r="AF3" s="383"/>
      <c r="AG3" s="492"/>
      <c r="AH3" s="492" t="str">
        <f>+Key!$A$28</f>
        <v>Primary</v>
      </c>
      <c r="AI3" s="492"/>
      <c r="AJ3" s="492"/>
      <c r="AK3" s="492" t="str">
        <f>+Key!$A$29</f>
        <v>Secondary</v>
      </c>
      <c r="AL3" s="492"/>
      <c r="AM3" s="492"/>
      <c r="AN3" s="492"/>
      <c r="AO3" s="492"/>
      <c r="AP3" s="492" t="s">
        <v>17</v>
      </c>
      <c r="AQ3" s="492"/>
      <c r="AR3" s="492"/>
      <c r="AS3" s="492"/>
      <c r="AT3" s="492"/>
      <c r="AU3" s="492" t="s">
        <v>18</v>
      </c>
      <c r="AV3" s="492"/>
      <c r="AW3" s="492"/>
      <c r="AX3" s="492"/>
      <c r="AY3" s="492"/>
      <c r="AZ3" s="492" t="str">
        <f>+Key!$A$24</f>
        <v>Total</v>
      </c>
      <c r="BA3" s="504"/>
      <c r="BB3" s="492"/>
      <c r="BC3" s="492" t="str">
        <f>+Key!$A$26</f>
        <v>Urban</v>
      </c>
      <c r="BD3" s="383"/>
      <c r="BE3" s="492"/>
      <c r="BF3" s="492" t="str">
        <f>+Key!$A$25</f>
        <v>Rural</v>
      </c>
      <c r="BG3" s="383"/>
      <c r="BH3" s="492"/>
      <c r="BI3" s="492" t="str">
        <f>+Key!$A$27</f>
        <v>Pre-primary</v>
      </c>
      <c r="BJ3" s="383"/>
      <c r="BK3" s="492"/>
      <c r="BL3" s="492" t="str">
        <f>+Key!$A$28</f>
        <v>Primary</v>
      </c>
      <c r="BM3" s="492"/>
      <c r="BN3" s="492"/>
      <c r="BO3" s="492" t="str">
        <f>+Key!$A$29</f>
        <v>Secondary</v>
      </c>
      <c r="BP3" s="382"/>
      <c r="BQ3" s="492"/>
    </row>
    <row r="4" spans="1:69" ht="148.80000000000001" x14ac:dyDescent="0.25">
      <c r="A4" s="505" t="s">
        <v>5</v>
      </c>
      <c r="B4" s="505" t="str">
        <f>HLOOKUP(Introduction!$G$4,nametranslations,88,FALSE)</f>
        <v>Tipo de fuente</v>
      </c>
      <c r="C4" s="505" t="s">
        <v>4</v>
      </c>
      <c r="D4" s="506" t="s">
        <v>25</v>
      </c>
      <c r="E4" s="507" t="s">
        <v>19</v>
      </c>
      <c r="F4" s="508" t="s">
        <v>93</v>
      </c>
      <c r="G4" s="506" t="s">
        <v>25</v>
      </c>
      <c r="H4" s="507" t="s">
        <v>19</v>
      </c>
      <c r="I4" s="508" t="s">
        <v>93</v>
      </c>
      <c r="J4" s="506" t="s">
        <v>25</v>
      </c>
      <c r="K4" s="507" t="s">
        <v>19</v>
      </c>
      <c r="L4" s="508" t="s">
        <v>93</v>
      </c>
      <c r="M4" s="506" t="s">
        <v>25</v>
      </c>
      <c r="N4" s="507" t="s">
        <v>19</v>
      </c>
      <c r="O4" s="508" t="s">
        <v>93</v>
      </c>
      <c r="P4" s="506" t="s">
        <v>25</v>
      </c>
      <c r="Q4" s="507" t="s">
        <v>19</v>
      </c>
      <c r="R4" s="508" t="s">
        <v>93</v>
      </c>
      <c r="S4" s="506" t="s">
        <v>25</v>
      </c>
      <c r="T4" s="507" t="s">
        <v>19</v>
      </c>
      <c r="U4" s="509" t="s">
        <v>93</v>
      </c>
      <c r="V4" s="510" t="s">
        <v>25</v>
      </c>
      <c r="W4" s="511" t="s">
        <v>19</v>
      </c>
      <c r="X4" s="511" t="s">
        <v>21</v>
      </c>
      <c r="Y4" s="511" t="s">
        <v>28</v>
      </c>
      <c r="Z4" s="512" t="s">
        <v>94</v>
      </c>
      <c r="AA4" s="510" t="s">
        <v>25</v>
      </c>
      <c r="AB4" s="511" t="s">
        <v>19</v>
      </c>
      <c r="AC4" s="511" t="s">
        <v>21</v>
      </c>
      <c r="AD4" s="511" t="s">
        <v>28</v>
      </c>
      <c r="AE4" s="512" t="s">
        <v>94</v>
      </c>
      <c r="AF4" s="510" t="s">
        <v>25</v>
      </c>
      <c r="AG4" s="511" t="s">
        <v>19</v>
      </c>
      <c r="AH4" s="511" t="s">
        <v>21</v>
      </c>
      <c r="AI4" s="511" t="s">
        <v>28</v>
      </c>
      <c r="AJ4" s="512" t="s">
        <v>94</v>
      </c>
      <c r="AK4" s="510" t="s">
        <v>25</v>
      </c>
      <c r="AL4" s="511" t="s">
        <v>19</v>
      </c>
      <c r="AM4" s="511" t="s">
        <v>21</v>
      </c>
      <c r="AN4" s="511" t="s">
        <v>28</v>
      </c>
      <c r="AO4" s="512" t="s">
        <v>94</v>
      </c>
      <c r="AP4" s="510" t="s">
        <v>25</v>
      </c>
      <c r="AQ4" s="511" t="s">
        <v>19</v>
      </c>
      <c r="AR4" s="511" t="s">
        <v>21</v>
      </c>
      <c r="AS4" s="511" t="s">
        <v>28</v>
      </c>
      <c r="AT4" s="512" t="s">
        <v>94</v>
      </c>
      <c r="AU4" s="510" t="s">
        <v>25</v>
      </c>
      <c r="AV4" s="511" t="s">
        <v>19</v>
      </c>
      <c r="AW4" s="511" t="s">
        <v>21</v>
      </c>
      <c r="AX4" s="511" t="s">
        <v>28</v>
      </c>
      <c r="AY4" s="513" t="s">
        <v>94</v>
      </c>
      <c r="AZ4" s="514" t="s">
        <v>25</v>
      </c>
      <c r="BA4" s="515" t="s">
        <v>112</v>
      </c>
      <c r="BB4" s="516" t="s">
        <v>114</v>
      </c>
      <c r="BC4" s="514" t="s">
        <v>25</v>
      </c>
      <c r="BD4" s="515" t="s">
        <v>112</v>
      </c>
      <c r="BE4" s="516" t="s">
        <v>114</v>
      </c>
      <c r="BF4" s="514" t="s">
        <v>25</v>
      </c>
      <c r="BG4" s="515" t="s">
        <v>112</v>
      </c>
      <c r="BH4" s="516" t="s">
        <v>114</v>
      </c>
      <c r="BI4" s="514" t="s">
        <v>25</v>
      </c>
      <c r="BJ4" s="515" t="s">
        <v>112</v>
      </c>
      <c r="BK4" s="516" t="s">
        <v>114</v>
      </c>
      <c r="BL4" s="514" t="s">
        <v>25</v>
      </c>
      <c r="BM4" s="515" t="s">
        <v>112</v>
      </c>
      <c r="BN4" s="516" t="s">
        <v>114</v>
      </c>
      <c r="BO4" s="514" t="s">
        <v>25</v>
      </c>
      <c r="BP4" s="515" t="s">
        <v>112</v>
      </c>
      <c r="BQ4" s="516" t="s">
        <v>114</v>
      </c>
    </row>
    <row r="5" spans="1:69" ht="43.2" hidden="1" x14ac:dyDescent="0.25">
      <c r="A5" s="505" t="s">
        <v>38</v>
      </c>
      <c r="B5" s="505" t="s">
        <v>39</v>
      </c>
      <c r="C5" s="505" t="s">
        <v>40</v>
      </c>
      <c r="D5" s="506" t="s">
        <v>106</v>
      </c>
      <c r="E5" s="507" t="s">
        <v>41</v>
      </c>
      <c r="F5" s="508" t="s">
        <v>146</v>
      </c>
      <c r="G5" s="506" t="s">
        <v>107</v>
      </c>
      <c r="H5" s="507" t="s">
        <v>42</v>
      </c>
      <c r="I5" s="508" t="s">
        <v>147</v>
      </c>
      <c r="J5" s="506" t="s">
        <v>108</v>
      </c>
      <c r="K5" s="507" t="s">
        <v>43</v>
      </c>
      <c r="L5" s="508" t="s">
        <v>148</v>
      </c>
      <c r="M5" s="506" t="s">
        <v>109</v>
      </c>
      <c r="N5" s="507" t="s">
        <v>77</v>
      </c>
      <c r="O5" s="508" t="s">
        <v>149</v>
      </c>
      <c r="P5" s="506" t="s">
        <v>110</v>
      </c>
      <c r="Q5" s="507" t="s">
        <v>78</v>
      </c>
      <c r="R5" s="508" t="s">
        <v>150</v>
      </c>
      <c r="S5" s="506" t="s">
        <v>111</v>
      </c>
      <c r="T5" s="507" t="s">
        <v>79</v>
      </c>
      <c r="U5" s="509" t="s">
        <v>151</v>
      </c>
      <c r="V5" s="510" t="s">
        <v>100</v>
      </c>
      <c r="W5" s="511" t="s">
        <v>44</v>
      </c>
      <c r="X5" s="517" t="s">
        <v>56</v>
      </c>
      <c r="Y5" s="517" t="s">
        <v>57</v>
      </c>
      <c r="Z5" s="512" t="s">
        <v>152</v>
      </c>
      <c r="AA5" s="510" t="s">
        <v>101</v>
      </c>
      <c r="AB5" s="511" t="s">
        <v>45</v>
      </c>
      <c r="AC5" s="517" t="s">
        <v>58</v>
      </c>
      <c r="AD5" s="517" t="s">
        <v>59</v>
      </c>
      <c r="AE5" s="512" t="s">
        <v>153</v>
      </c>
      <c r="AF5" s="510" t="s">
        <v>102</v>
      </c>
      <c r="AG5" s="511" t="s">
        <v>46</v>
      </c>
      <c r="AH5" s="517" t="s">
        <v>60</v>
      </c>
      <c r="AI5" s="517" t="s">
        <v>61</v>
      </c>
      <c r="AJ5" s="512" t="s">
        <v>154</v>
      </c>
      <c r="AK5" s="510" t="s">
        <v>103</v>
      </c>
      <c r="AL5" s="511" t="s">
        <v>62</v>
      </c>
      <c r="AM5" s="517" t="s">
        <v>63</v>
      </c>
      <c r="AN5" s="517" t="s">
        <v>64</v>
      </c>
      <c r="AO5" s="512" t="s">
        <v>155</v>
      </c>
      <c r="AP5" s="510" t="s">
        <v>104</v>
      </c>
      <c r="AQ5" s="511" t="s">
        <v>65</v>
      </c>
      <c r="AR5" s="517" t="s">
        <v>66</v>
      </c>
      <c r="AS5" s="517" t="s">
        <v>67</v>
      </c>
      <c r="AT5" s="512" t="s">
        <v>156</v>
      </c>
      <c r="AU5" s="510" t="s">
        <v>105</v>
      </c>
      <c r="AV5" s="511" t="s">
        <v>68</v>
      </c>
      <c r="AW5" s="517" t="s">
        <v>69</v>
      </c>
      <c r="AX5" s="517" t="s">
        <v>70</v>
      </c>
      <c r="AY5" s="513" t="s">
        <v>157</v>
      </c>
      <c r="AZ5" s="514" t="s">
        <v>71</v>
      </c>
      <c r="BA5" s="515" t="s">
        <v>86</v>
      </c>
      <c r="BB5" s="516" t="s">
        <v>158</v>
      </c>
      <c r="BC5" s="514" t="s">
        <v>76</v>
      </c>
      <c r="BD5" s="515" t="s">
        <v>87</v>
      </c>
      <c r="BE5" s="516" t="s">
        <v>159</v>
      </c>
      <c r="BF5" s="514" t="s">
        <v>75</v>
      </c>
      <c r="BG5" s="515" t="s">
        <v>88</v>
      </c>
      <c r="BH5" s="516" t="s">
        <v>160</v>
      </c>
      <c r="BI5" s="514" t="s">
        <v>74</v>
      </c>
      <c r="BJ5" s="515" t="s">
        <v>89</v>
      </c>
      <c r="BK5" s="516" t="s">
        <v>161</v>
      </c>
      <c r="BL5" s="514" t="s">
        <v>73</v>
      </c>
      <c r="BM5" s="515" t="s">
        <v>90</v>
      </c>
      <c r="BN5" s="516" t="s">
        <v>162</v>
      </c>
      <c r="BO5" s="514" t="s">
        <v>72</v>
      </c>
      <c r="BP5" s="515" t="s">
        <v>91</v>
      </c>
      <c r="BQ5" s="516" t="s">
        <v>163</v>
      </c>
    </row>
    <row r="6" spans="1:69" x14ac:dyDescent="0.25">
      <c r="A6" s="518" t="str">
        <f>+RIGHT('Data Summary'!A6,LEN('Data Summary'!A6)-9)</f>
        <v>LLECE</v>
      </c>
      <c r="B6" s="492" t="str">
        <f>+IF(ISTEXT('Data Summary'!B6),'Data Summary'!B6,"")</f>
        <v>Encuesta</v>
      </c>
      <c r="C6" s="519">
        <f>+VALUE('Data Summary'!C6)</f>
        <v>2006</v>
      </c>
      <c r="D6" s="520" t="e">
        <f>+IF(AND(ISNUMBER('Water Data'!D4),'Data Summary'!BS6="Yes"),100-'Water Data'!D4,NA())</f>
        <v>#N/A</v>
      </c>
      <c r="E6" s="520">
        <f>+IF(AND(ISNUMBER('Water Data'!D6),'Data Summary'!BT6="Yes"),'Water Data'!D6,NA())</f>
        <v>66.298342541436455</v>
      </c>
      <c r="F6" s="520" t="e">
        <f>+IF(AND(ISNUMBER('Water Data'!D9),'Data Summary'!BU6="Yes"),'Water Data'!D9,NA())</f>
        <v>#N/A</v>
      </c>
      <c r="G6" s="520" t="e">
        <f>+IF(AND(ISNUMBER('Water Data'!E4),'Data Summary'!BV6="Yes"),100-'Water Data'!E4,NA())</f>
        <v>#N/A</v>
      </c>
      <c r="H6" s="520" t="e">
        <f>+IF(AND(ISNUMBER('Water Data'!E6),'Data Summary'!BW6="Yes"),'Water Data'!E6,NA())</f>
        <v>#N/A</v>
      </c>
      <c r="I6" s="520" t="e">
        <f>+IF(AND(ISNUMBER('Water Data'!E9),'Data Summary'!BX6="Yes"),'Water Data'!E9,NA())</f>
        <v>#N/A</v>
      </c>
      <c r="J6" s="520" t="e">
        <f>+IF(AND(ISNUMBER('Water Data'!F4),'Data Summary'!BY6="Yes"),100-'Water Data'!F4,NA())</f>
        <v>#N/A</v>
      </c>
      <c r="K6" s="520" t="e">
        <f>+IF(AND(ISNUMBER('Water Data'!F6),'Data Summary'!BZ6="Yes"),'Water Data'!F6,NA())</f>
        <v>#N/A</v>
      </c>
      <c r="L6" s="520" t="e">
        <f>+IF(AND(ISNUMBER('Water Data'!F9),'Data Summary'!CA6="Yes"),'Water Data'!F9,NA())</f>
        <v>#N/A</v>
      </c>
      <c r="M6" s="520" t="e">
        <f>+IF(AND(ISNUMBER('Water Data'!G4),'Data Summary'!CB6="Yes"),100-'Water Data'!G4,NA())</f>
        <v>#N/A</v>
      </c>
      <c r="N6" s="520" t="e">
        <f>+IF(AND(ISNUMBER('Water Data'!G6),'Data Summary'!CC6="Yes"),'Water Data'!G6,NA())</f>
        <v>#N/A</v>
      </c>
      <c r="O6" s="520" t="e">
        <f>+IF(AND(ISNUMBER('Water Data'!G9),'Data Summary'!CD6="Yes"),'Water Data'!G9,NA())</f>
        <v>#N/A</v>
      </c>
      <c r="P6" s="520" t="e">
        <f>+IF(AND(ISNUMBER('Water Data'!H4),'Data Summary'!CE6="Yes"),100-'Water Data'!H4,NA())</f>
        <v>#N/A</v>
      </c>
      <c r="Q6" s="520">
        <f>+IF(AND(ISNUMBER('Water Data'!H6),'Data Summary'!CF6="Yes"),'Water Data'!H6,NA())</f>
        <v>66.298342541436455</v>
      </c>
      <c r="R6" s="520" t="e">
        <f>+IF(AND(ISNUMBER('Water Data'!H9),'Data Summary'!CG6="Yes"),'Water Data'!H9,NA())</f>
        <v>#N/A</v>
      </c>
      <c r="S6" s="520" t="e">
        <f>+IF(AND(ISNUMBER('Water Data'!I4),'Data Summary'!CH6="Yes"),100-'Water Data'!I4,NA())</f>
        <v>#N/A</v>
      </c>
      <c r="T6" s="520" t="e">
        <f>+IF(AND(ISNUMBER('Water Data'!I6),'Data Summary'!CI6="Yes"),'Water Data'!I6,NA())</f>
        <v>#N/A</v>
      </c>
      <c r="U6" s="520" t="e">
        <f>+IF(AND(ISNUMBER('Water Data'!I9),'Data Summary'!CJ6="Yes"),'Water Data'!I9,NA())</f>
        <v>#N/A</v>
      </c>
      <c r="V6" s="521" t="e">
        <f>+IF(AND(ISNUMBER('Sanitation Data'!D4),'Data Summary'!CK6="Yes"),100-'Sanitation Data'!D4,NA())</f>
        <v>#N/A</v>
      </c>
      <c r="W6" s="521" t="e">
        <f>+IF(AND(ISNUMBER('Sanitation Data'!D6),'Data Summary'!CL6="Yes"),'Sanitation Data'!D6,NA())</f>
        <v>#N/A</v>
      </c>
      <c r="X6" s="521" t="e">
        <f>+IF(AND(ISNUMBER('Sanitation Data'!D10),'Data Summary'!CM6="Yes"),'Sanitation Data'!D10,NA())</f>
        <v>#N/A</v>
      </c>
      <c r="Y6" s="521" t="e">
        <f>+IF(AND(ISNUMBER('Sanitation Data'!D11),'Data Summary'!CN6="Yes"),'Sanitation Data'!D11,NA())</f>
        <v>#N/A</v>
      </c>
      <c r="Z6" s="521" t="e">
        <f>+IF(AND(ISNUMBER('Sanitation Data'!D12),'Data Summary'!CO6="Yes"),'Sanitation Data'!D12,NA())</f>
        <v>#N/A</v>
      </c>
      <c r="AA6" s="521" t="e">
        <f>+IF(AND(ISNUMBER('Sanitation Data'!E4),'Data Summary'!CP6="Yes"),100-'Sanitation Data'!E4,NA())</f>
        <v>#N/A</v>
      </c>
      <c r="AB6" s="521" t="e">
        <f>+IF(AND(ISNUMBER('Sanitation Data'!E6),'Data Summary'!CQ6="Yes"),'Sanitation Data'!E6,NA())</f>
        <v>#N/A</v>
      </c>
      <c r="AC6" s="521" t="e">
        <f>+IF(AND(ISNUMBER('Sanitation Data'!E10),'Data Summary'!CR6="Yes"),'Sanitation Data'!E10,NA())</f>
        <v>#N/A</v>
      </c>
      <c r="AD6" s="521" t="e">
        <f>+IF(AND(ISNUMBER('Sanitation Data'!E11),'Data Summary'!CS6="Yes"),'Sanitation Data'!E11,NA())</f>
        <v>#N/A</v>
      </c>
      <c r="AE6" s="521" t="e">
        <f>+IF(AND(ISNUMBER('Sanitation Data'!E12),'Data Summary'!CT6="Yes"),'Sanitation Data'!E12,NA())</f>
        <v>#N/A</v>
      </c>
      <c r="AF6" s="521" t="e">
        <f>+IF(AND(ISNUMBER('Sanitation Data'!F4),'Data Summary'!CU6="Yes"),100-'Sanitation Data'!F4,NA())</f>
        <v>#N/A</v>
      </c>
      <c r="AG6" s="521" t="e">
        <f>+IF(AND(ISNUMBER('Sanitation Data'!F6),'Data Summary'!CV6="Yes"),'Sanitation Data'!F6,NA())</f>
        <v>#N/A</v>
      </c>
      <c r="AH6" s="521" t="e">
        <f>+IF(AND(ISNUMBER('Sanitation Data'!F10),'Data Summary'!CW6="Yes"),'Sanitation Data'!F10,NA())</f>
        <v>#N/A</v>
      </c>
      <c r="AI6" s="521" t="e">
        <f>+IF(AND(ISNUMBER('Sanitation Data'!F11),'Data Summary'!CX6="Yes"),'Sanitation Data'!F11,NA())</f>
        <v>#N/A</v>
      </c>
      <c r="AJ6" s="521" t="e">
        <f>+IF(AND(ISNUMBER('Sanitation Data'!F12),'Data Summary'!CY6="Yes"),'Sanitation Data'!F12,NA())</f>
        <v>#N/A</v>
      </c>
      <c r="AK6" s="521" t="e">
        <f>+IF(AND(ISNUMBER('Sanitation Data'!G4),'Data Summary'!CZ6="Yes"),100-'Sanitation Data'!G4,NA())</f>
        <v>#N/A</v>
      </c>
      <c r="AL6" s="521" t="e">
        <f>+IF(AND(ISNUMBER('Sanitation Data'!G6),'Data Summary'!DA6="Yes"),'Sanitation Data'!G6,NA())</f>
        <v>#N/A</v>
      </c>
      <c r="AM6" s="521" t="e">
        <f>+IF(AND(ISNUMBER('Sanitation Data'!G10),'Data Summary'!DB6="Yes"),'Sanitation Data'!G10,NA())</f>
        <v>#N/A</v>
      </c>
      <c r="AN6" s="521" t="e">
        <f>+IF(AND(ISNUMBER('Sanitation Data'!G11),'Data Summary'!DC6="Yes"),'Sanitation Data'!G11,NA())</f>
        <v>#N/A</v>
      </c>
      <c r="AO6" s="521" t="e">
        <f>+IF(AND(ISNUMBER('Sanitation Data'!G12),'Data Summary'!DD6="Yes"),'Sanitation Data'!G12,NA())</f>
        <v>#N/A</v>
      </c>
      <c r="AP6" s="521" t="e">
        <f>+IF(AND(ISNUMBER('Sanitation Data'!H4),'Data Summary'!DE6="Yes"),100-'Sanitation Data'!H4,NA())</f>
        <v>#N/A</v>
      </c>
      <c r="AQ6" s="521" t="e">
        <f>+IF(AND(ISNUMBER('Sanitation Data'!H6),'Data Summary'!DF6="Yes"),'Sanitation Data'!H6,NA())</f>
        <v>#N/A</v>
      </c>
      <c r="AR6" s="521" t="e">
        <f>+IF(AND(ISNUMBER('Sanitation Data'!H10),'Data Summary'!DG6="Yes"),'Sanitation Data'!H10,NA())</f>
        <v>#N/A</v>
      </c>
      <c r="AS6" s="521" t="e">
        <f>+IF(AND(ISNUMBER('Sanitation Data'!H11),'Data Summary'!DH6="Yes"),'Sanitation Data'!H11,NA())</f>
        <v>#N/A</v>
      </c>
      <c r="AT6" s="521" t="e">
        <f>+IF(AND(ISNUMBER('Sanitation Data'!H12),'Data Summary'!DI6="Yes"),'Sanitation Data'!H12,NA())</f>
        <v>#N/A</v>
      </c>
      <c r="AU6" s="521" t="e">
        <f>+IF(AND(ISNUMBER('Sanitation Data'!I4),'Data Summary'!DJ6="Yes"),100-'Sanitation Data'!I4,NA())</f>
        <v>#N/A</v>
      </c>
      <c r="AV6" s="521" t="e">
        <f>+IF(AND(ISNUMBER('Sanitation Data'!I6),'Data Summary'!DK6="Yes"),'Sanitation Data'!I6,NA())</f>
        <v>#N/A</v>
      </c>
      <c r="AW6" s="521" t="e">
        <f>+IF(AND(ISNUMBER('Sanitation Data'!I10),'Data Summary'!DL6="Yes"),'Sanitation Data'!I10,NA())</f>
        <v>#N/A</v>
      </c>
      <c r="AX6" s="521" t="e">
        <f>+IF(AND(ISNUMBER('Sanitation Data'!I11),'Data Summary'!DM6="Yes"),'Sanitation Data'!I11,NA())</f>
        <v>#N/A</v>
      </c>
      <c r="AY6" s="521" t="e">
        <f>+IF(AND(ISNUMBER('Sanitation Data'!I12),'Data Summary'!DN6="Yes"),'Sanitation Data'!I12,NA())</f>
        <v>#N/A</v>
      </c>
      <c r="AZ6" s="522" t="e">
        <f>+IF(AND(ISNUMBER('Hygiene Data'!D5),'Data Summary'!DO6="Yes"),'Hygiene Data'!D5,NA())</f>
        <v>#N/A</v>
      </c>
      <c r="BA6" s="522" t="e">
        <f>+IF(AND(ISNUMBER('Hygiene Data'!D7),'Data Summary'!DP6="Yes"),'Hygiene Data'!D7,NA())</f>
        <v>#N/A</v>
      </c>
      <c r="BB6" s="522" t="e">
        <f>+IF(AND(ISNUMBER('Hygiene Data'!D9),'Data Summary'!DQ6="Yes"),'Hygiene Data'!D9,NA())</f>
        <v>#N/A</v>
      </c>
      <c r="BC6" s="522" t="e">
        <f>+IF(AND(ISNUMBER('Hygiene Data'!E5),'Data Summary'!DR6="Yes"),'Hygiene Data'!E5,NA())</f>
        <v>#N/A</v>
      </c>
      <c r="BD6" s="522" t="e">
        <f>+IF(AND(ISNUMBER('Hygiene Data'!E7),'Data Summary'!DS6="Yes"),'Hygiene Data'!E7,NA())</f>
        <v>#N/A</v>
      </c>
      <c r="BE6" s="522" t="e">
        <f>+IF(AND(ISNUMBER('Hygiene Data'!E9),'Data Summary'!DT6="Yes"),'Hygiene Data'!E9,NA())</f>
        <v>#N/A</v>
      </c>
      <c r="BF6" s="522" t="e">
        <f>+IF(AND(ISNUMBER('Hygiene Data'!F5),'Data Summary'!DU6="Yes"),'Hygiene Data'!F5,NA())</f>
        <v>#N/A</v>
      </c>
      <c r="BG6" s="522" t="e">
        <f>+IF(AND(ISNUMBER('Hygiene Data'!F7),'Data Summary'!DV6="Yes"),'Hygiene Data'!F7,NA())</f>
        <v>#N/A</v>
      </c>
      <c r="BH6" s="522" t="e">
        <f>+IF(AND(ISNUMBER('Hygiene Data'!F9),'Data Summary'!DW6="Yes"),'Hygiene Data'!F9,NA())</f>
        <v>#N/A</v>
      </c>
      <c r="BI6" s="522" t="e">
        <f>+IF(AND(ISNUMBER('Hygiene Data'!G5),'Data Summary'!DX6="Yes"),'Hygiene Data'!G5,NA())</f>
        <v>#N/A</v>
      </c>
      <c r="BJ6" s="522" t="e">
        <f>+IF(AND(ISNUMBER('Hygiene Data'!G7),'Data Summary'!DY6="Yes"),'Hygiene Data'!G7,NA())</f>
        <v>#N/A</v>
      </c>
      <c r="BK6" s="522" t="e">
        <f>+IF(AND(ISNUMBER('Hygiene Data'!G9),'Data Summary'!DZ6="Yes"),'Hygiene Data'!G9,NA())</f>
        <v>#N/A</v>
      </c>
      <c r="BL6" s="522" t="e">
        <f>+IF(AND(ISNUMBER('Hygiene Data'!H5),'Data Summary'!EA6="Yes"),'Hygiene Data'!H5,NA())</f>
        <v>#N/A</v>
      </c>
      <c r="BM6" s="522" t="e">
        <f>+IF(AND(ISNUMBER('Hygiene Data'!H7),'Data Summary'!EB6="Yes"),'Hygiene Data'!H7,NA())</f>
        <v>#N/A</v>
      </c>
      <c r="BN6" s="522" t="e">
        <f>+IF(AND(ISNUMBER('Hygiene Data'!H9),'Data Summary'!EC6="Yes"),'Hygiene Data'!H9,NA())</f>
        <v>#N/A</v>
      </c>
      <c r="BO6" s="522" t="e">
        <f>+IF(AND(ISNUMBER('Hygiene Data'!I5),'Data Summary'!ED6="Yes"),'Hygiene Data'!I5,NA())</f>
        <v>#N/A</v>
      </c>
      <c r="BP6" s="522" t="e">
        <f>+IF(AND(ISNUMBER('Hygiene Data'!I7),'Data Summary'!EE6="Yes"),'Hygiene Data'!I7,NA())</f>
        <v>#N/A</v>
      </c>
      <c r="BQ6" s="522" t="e">
        <f>+IF(AND(ISNUMBER('Hygiene Data'!I9),'Data Summary'!EF6="Yes"),'Hygiene Data'!I9,NA())</f>
        <v>#N/A</v>
      </c>
    </row>
    <row r="7" spans="1:69" x14ac:dyDescent="0.25">
      <c r="A7" s="518" t="str">
        <f ca="1">+RIGHT('Data Summary'!A7,LEN('Data Summary'!A7)-9)</f>
        <v>LLECE</v>
      </c>
      <c r="B7" s="492" t="str">
        <f ca="1">+IF(ISTEXT('Data Summary'!B7),'Data Summary'!B7,"")</f>
        <v>Encuesta</v>
      </c>
      <c r="C7" s="519">
        <f ca="1">+VALUE('Data Summary'!C7)</f>
        <v>2013</v>
      </c>
      <c r="D7" s="520" t="e">
        <f ca="1">+IF(AND(ISNUMBER(OFFSET('Water Data'!$D$4,0,10*ROW('Water Data'!D1))),'Data Summary'!BS7="Yes"),100-OFFSET('Water Data'!$D$4,0,10*ROW('Water Data'!D1)),NA())</f>
        <v>#N/A</v>
      </c>
      <c r="E7" s="520">
        <f ca="1">+IF(AND(ISNUMBER(OFFSET('Water Data'!$D$6,0,10*ROW('Water Data'!D1))),'Data Summary'!BT7="Yes"),OFFSET('Water Data'!$D$6,0,10*ROW('Water Data'!D1)),NA())</f>
        <v>67.977528089887642</v>
      </c>
      <c r="F7" s="520" t="e">
        <f ca="1">+IF(AND(ISNUMBER(OFFSET('Water Data'!$D$9,0,10*ROW('Water Data'!D1))),'Data Summary'!BU7="Yes"),OFFSET('Water Data'!$D$9,0,10*ROW('Water Data'!D1)),NA())</f>
        <v>#N/A</v>
      </c>
      <c r="G7" s="520" t="e">
        <f ca="1">+IF(AND(ISNUMBER(OFFSET('Water Data'!$E$4,0,10*ROW('Water Data'!E1))),'Data Summary'!BV7="Yes"),100-OFFSET('Water Data'!$E$4,0,10*ROW('Water Data'!E1)),NA())</f>
        <v>#N/A</v>
      </c>
      <c r="H7" s="520">
        <f ca="1">+IF(AND(ISNUMBER(OFFSET('Water Data'!$E$6,0,10*ROW('Water Data'!E1))),'Data Summary'!BW7="Yes"),OFFSET('Water Data'!$E$6,0,10*ROW('Water Data'!E1)),NA())</f>
        <v>88.52459016393442</v>
      </c>
      <c r="I7" s="520" t="e">
        <f ca="1">+IF(AND(ISNUMBER(OFFSET('Water Data'!$E$9,0,10*ROW('Water Data'!E1))),'Data Summary'!BX7="Yes"),OFFSET('Water Data'!$E$9,0,10*ROW('Water Data'!E1)),NA())</f>
        <v>#N/A</v>
      </c>
      <c r="J7" s="520" t="e">
        <f ca="1">+IF(AND(ISNUMBER(OFFSET('Water Data'!$F$4,0,10*ROW('Water Data'!F1))),'Data Summary'!BY7="Yes"),100-OFFSET('Water Data'!$F$4,0,10*ROW('Water Data'!F1)),NA())</f>
        <v>#N/A</v>
      </c>
      <c r="K7" s="520">
        <f ca="1">+IF(AND(ISNUMBER(OFFSET('Water Data'!$F$6,0,10*ROW('Water Data'!F1))),'Data Summary'!BZ7="Yes"),OFFSET('Water Data'!$F$6,0,10*ROW('Water Data'!F1)),NA())</f>
        <v>57.26495726495726</v>
      </c>
      <c r="L7" s="520" t="e">
        <f ca="1">+IF(AND(ISNUMBER(OFFSET('Water Data'!$F$9,0,10*ROW('Water Data'!F1))),'Data Summary'!CA7="Yes"),OFFSET('Water Data'!$F$9,0,10*ROW('Water Data'!F1)),NA())</f>
        <v>#N/A</v>
      </c>
      <c r="M7" s="520" t="e">
        <f ca="1">+IF(AND(ISNUMBER(OFFSET('Water Data'!$G$4,0,10*ROW('Water Data'!G1))),'Data Summary'!CB7="Yes"),100-OFFSET('Water Data'!$G$4,0,10*ROW('Water Data'!G1)),NA())</f>
        <v>#N/A</v>
      </c>
      <c r="N7" s="520" t="e">
        <f ca="1">+IF(AND(ISNUMBER(OFFSET('Water Data'!$G$6,0,10*ROW('Water Data'!G1))),'Data Summary'!CC7="Yes"),OFFSET('Water Data'!$G$6,0,10*ROW('Water Data'!G1)),NA())</f>
        <v>#N/A</v>
      </c>
      <c r="O7" s="520" t="e">
        <f ca="1">+IF(AND(ISNUMBER(OFFSET('Water Data'!$G$9,0,10*ROW('Water Data'!G1))),'Data Summary'!CD7="Yes"),OFFSET('Water Data'!$G$9,0,10*ROW('Water Data'!G1)),NA())</f>
        <v>#N/A</v>
      </c>
      <c r="P7" s="520" t="e">
        <f ca="1">+IF(AND(ISNUMBER(OFFSET('Water Data'!$H$4,0,10*ROW('Water Data'!H1))),'Data Summary'!CE7="Yes"),100-OFFSET('Water Data'!$H$4,0,10*ROW('Water Data'!H1)),NA())</f>
        <v>#N/A</v>
      </c>
      <c r="Q7" s="520">
        <f ca="1">+IF(AND(ISNUMBER(OFFSET('Water Data'!$H$6,0,10*ROW('Water Data'!H1))),'Data Summary'!CF7="Yes"),OFFSET('Water Data'!$H$6,0,10*ROW('Water Data'!H1)),NA())</f>
        <v>67.977528089887642</v>
      </c>
      <c r="R7" s="520" t="e">
        <f ca="1">+IF(AND(ISNUMBER(OFFSET('Water Data'!$H$9,0,10*ROW('Water Data'!H1))),'Data Summary'!CG7="Yes"),OFFSET('Water Data'!$H$9,0,10*ROW('Water Data'!H1)),NA())</f>
        <v>#N/A</v>
      </c>
      <c r="S7" s="520" t="e">
        <f ca="1">+IF(AND(ISNUMBER(OFFSET('Water Data'!$I$4,0,10*ROW('Water Data'!I1))),'Data Summary'!CH7="Yes"),100-OFFSET('Water Data'!$I$4,0,10*ROW('Water Data'!I1)),NA())</f>
        <v>#N/A</v>
      </c>
      <c r="T7" s="520" t="e">
        <f ca="1">+IF(AND(ISNUMBER(OFFSET('Water Data'!$I$6,0,10*ROW('Water Data'!I1))),'Data Summary'!CI7="Yes"),OFFSET('Water Data'!$I$6,0,10*ROW('Water Data'!I1)),NA())</f>
        <v>#N/A</v>
      </c>
      <c r="U7" s="520" t="e">
        <f ca="1">+IF(AND(ISNUMBER(OFFSET('Water Data'!$I$9,0,10*ROW('Water Data'!I1))),'Data Summary'!CJ7="Yes"),OFFSET('Water Data'!$I$9,0,10*ROW('Water Data'!I1)),NA())</f>
        <v>#N/A</v>
      </c>
      <c r="V7" s="521" t="e">
        <f ca="1">+IF(AND(ISNUMBER(OFFSET('Sanitation Data'!$D$4,0,10*ROW('Sanitation Data'!D1))),'Data Summary'!CK7="Yes"),100-OFFSET('Sanitation Data'!$D$4,0,10*ROW('Sanitation Data'!D1)),NA())</f>
        <v>#N/A</v>
      </c>
      <c r="W7" s="521" t="e">
        <f ca="1">+IF(AND(ISNUMBER(OFFSET('Sanitation Data'!$D$6,0,10*ROW('Sanitation Data'!D1))),'Data Summary'!CL7="Yes"),OFFSET('Sanitation Data'!$D$6,0,10*ROW('Sanitation Data'!D1)),NA())</f>
        <v>#N/A</v>
      </c>
      <c r="X7" s="521">
        <f ca="1">+IF(AND(ISNUMBER(OFFSET('Sanitation Data'!$D$10,0,10*ROW('Sanitation Data'!D1))),'Data Summary'!CM7="Yes"),OFFSET('Sanitation Data'!$D$10,0,10*ROW('Sanitation Data'!D1)),NA())</f>
        <v>43.175487465181057</v>
      </c>
      <c r="Y7" s="521" t="e">
        <f ca="1">+IF(AND(ISNUMBER(OFFSET('Sanitation Data'!$D$11,0,10*ROW('Sanitation Data'!D1))),'Data Summary'!CN7="Yes"),OFFSET('Sanitation Data'!$D$11,0,10*ROW('Sanitation Data'!D1)),NA())</f>
        <v>#N/A</v>
      </c>
      <c r="Z7" s="521" t="e">
        <f ca="1">+IF(AND(ISNUMBER(OFFSET('Sanitation Data'!$D$12,0,10*ROW('Sanitation Data'!D1))),'Data Summary'!CO7="Yes"),OFFSET('Sanitation Data'!$D$12,0,10*ROW('Sanitation Data'!D1)),NA())</f>
        <v>#N/A</v>
      </c>
      <c r="AA7" s="521" t="e">
        <f ca="1">+IF(AND(ISNUMBER(OFFSET('Sanitation Data'!$E$4,0,10*ROW('Sanitation Data'!E1))),'Data Summary'!CP7="Yes"),100-OFFSET('Sanitation Data'!$E$4,0,10*ROW('Sanitation Data'!E1)),NA())</f>
        <v>#N/A</v>
      </c>
      <c r="AB7" s="521" t="e">
        <f ca="1">+IF(AND(ISNUMBER(OFFSET('Sanitation Data'!$E$6,0,10*ROW('Sanitation Data'!E1))),'Data Summary'!CQ7="Yes"),OFFSET('Sanitation Data'!$E$6,0,10*ROW('Sanitation Data'!E1)),NA())</f>
        <v>#N/A</v>
      </c>
      <c r="AC7" s="521">
        <f ca="1">+IF(AND(ISNUMBER(OFFSET('Sanitation Data'!$E$10,0,10*ROW('Sanitation Data'!E1))),'Data Summary'!CR7="Yes"),OFFSET('Sanitation Data'!$E$10,0,10*ROW('Sanitation Data'!E1)),NA())</f>
        <v>64.22764227642277</v>
      </c>
      <c r="AD7" s="521" t="e">
        <f ca="1">+IF(AND(ISNUMBER(OFFSET('Sanitation Data'!$E$11,0,10*ROW('Sanitation Data'!E1))),'Data Summary'!CS7="Yes"),OFFSET('Sanitation Data'!$E$11,0,10*ROW('Sanitation Data'!E1)),NA())</f>
        <v>#N/A</v>
      </c>
      <c r="AE7" s="521" t="e">
        <f ca="1">+IF(AND(ISNUMBER(OFFSET('Sanitation Data'!$E$12,0,10*ROW('Sanitation Data'!E1))),'Data Summary'!CT7="Yes"),OFFSET('Sanitation Data'!$E$12,0,10*ROW('Sanitation Data'!E1)),NA())</f>
        <v>#N/A</v>
      </c>
      <c r="AF7" s="521" t="e">
        <f ca="1">+IF(AND(ISNUMBER(OFFSET('Sanitation Data'!$F$4,0,10*ROW('Sanitation Data'!F1))),'Data Summary'!CU7="Yes"),100-OFFSET('Sanitation Data'!$F$4,0,10*ROW('Sanitation Data'!F1)),NA())</f>
        <v>#N/A</v>
      </c>
      <c r="AG7" s="521" t="e">
        <f ca="1">+IF(AND(ISNUMBER(OFFSET('Sanitation Data'!$F$6,0,10*ROW('Sanitation Data'!F1))),'Data Summary'!CV7="Yes"),OFFSET('Sanitation Data'!$F$6,0,10*ROW('Sanitation Data'!F1)),NA())</f>
        <v>#N/A</v>
      </c>
      <c r="AH7" s="521">
        <f ca="1">+IF(AND(ISNUMBER(OFFSET('Sanitation Data'!$F$10,0,10*ROW('Sanitation Data'!F1))),'Data Summary'!CW7="Yes"),OFFSET('Sanitation Data'!$F$10,0,10*ROW('Sanitation Data'!F1)),NA())</f>
        <v>32.20338983050847</v>
      </c>
      <c r="AI7" s="521" t="e">
        <f ca="1">+IF(AND(ISNUMBER(OFFSET('Sanitation Data'!$F$11,0,10*ROW('Sanitation Data'!F1))),'Data Summary'!CX7="Yes"),OFFSET('Sanitation Data'!$F$11,0,10*ROW('Sanitation Data'!F1)),NA())</f>
        <v>#N/A</v>
      </c>
      <c r="AJ7" s="521" t="e">
        <f ca="1">+IF(AND(ISNUMBER(OFFSET('Sanitation Data'!$F$12,0,10*ROW('Sanitation Data'!F1))),'Data Summary'!CY7="Yes"),OFFSET('Sanitation Data'!$F$12,0,10*ROW('Sanitation Data'!F1)),NA())</f>
        <v>#N/A</v>
      </c>
      <c r="AK7" s="521" t="e">
        <f ca="1">+IF(AND(ISNUMBER(OFFSET('Sanitation Data'!$G$4,0,10*ROW('Sanitation Data'!G1))),'Data Summary'!CZ7="Yes"),100-OFFSET('Sanitation Data'!$G$4,0,10*ROW('Sanitation Data'!G1)),NA())</f>
        <v>#N/A</v>
      </c>
      <c r="AL7" s="521" t="e">
        <f ca="1">+IF(AND(ISNUMBER(OFFSET('Sanitation Data'!$G$6,0,10*ROW('Sanitation Data'!G1))),'Data Summary'!DA7="Yes"),OFFSET('Sanitation Data'!$G$6,0,10*ROW('Sanitation Data'!G1)),NA())</f>
        <v>#N/A</v>
      </c>
      <c r="AM7" s="521" t="e">
        <f ca="1">+IF(AND(ISNUMBER(OFFSET('Sanitation Data'!$G$10,0,10*ROW('Sanitation Data'!G1))),'Data Summary'!DB7="Yes"),OFFSET('Sanitation Data'!$G$10,0,10*ROW('Sanitation Data'!G1)),NA())</f>
        <v>#N/A</v>
      </c>
      <c r="AN7" s="521" t="e">
        <f ca="1">+IF(AND(ISNUMBER(OFFSET('Sanitation Data'!$G$11,0,10*ROW('Sanitation Data'!G1))),'Data Summary'!DC7="Yes"),OFFSET('Sanitation Data'!$G$11,0,10*ROW('Sanitation Data'!G1)),NA())</f>
        <v>#N/A</v>
      </c>
      <c r="AO7" s="521" t="e">
        <f ca="1">+IF(AND(ISNUMBER(OFFSET('Sanitation Data'!$G$12,0,10*ROW('Sanitation Data'!G1))),'Data Summary'!DD7="Yes"),OFFSET('Sanitation Data'!$G$12,0,10*ROW('Sanitation Data'!G1)),NA())</f>
        <v>#N/A</v>
      </c>
      <c r="AP7" s="521" t="e">
        <f ca="1">+IF(AND(ISNUMBER(OFFSET('Sanitation Data'!$H$4,0,10*ROW('Sanitation Data'!H1))),'Data Summary'!DE7="Yes"),100-OFFSET('Sanitation Data'!$H$4,0,10*ROW('Sanitation Data'!H1)),NA())</f>
        <v>#N/A</v>
      </c>
      <c r="AQ7" s="521" t="e">
        <f ca="1">+IF(AND(ISNUMBER(OFFSET('Sanitation Data'!$H$6,0,10*ROW('Sanitation Data'!H1))),'Data Summary'!DF7="Yes"),OFFSET('Sanitation Data'!$H$6,0,10*ROW('Sanitation Data'!H1)),NA())</f>
        <v>#N/A</v>
      </c>
      <c r="AR7" s="521">
        <f ca="1">+IF(AND(ISNUMBER(OFFSET('Sanitation Data'!$H$10,0,10*ROW('Sanitation Data'!H1))),'Data Summary'!DG7="Yes"),OFFSET('Sanitation Data'!$H$10,0,10*ROW('Sanitation Data'!H1)),NA())</f>
        <v>43.175487465181057</v>
      </c>
      <c r="AS7" s="521" t="e">
        <f ca="1">+IF(AND(ISNUMBER(OFFSET('Sanitation Data'!$H$11,0,10*ROW('Sanitation Data'!H1))),'Data Summary'!DH7="Yes"),OFFSET('Sanitation Data'!$H$11,0,10*ROW('Sanitation Data'!H1)),NA())</f>
        <v>#N/A</v>
      </c>
      <c r="AT7" s="521" t="e">
        <f ca="1">+IF(AND(ISNUMBER(OFFSET('Sanitation Data'!$H$12,0,10*ROW('Sanitation Data'!H1))),'Data Summary'!DI7="Yes"),OFFSET('Sanitation Data'!$H$12,0,10*ROW('Sanitation Data'!H1)),NA())</f>
        <v>#N/A</v>
      </c>
      <c r="AU7" s="521" t="e">
        <f ca="1">+IF(AND(ISNUMBER(OFFSET('Sanitation Data'!$I$4,0,10*ROW('Sanitation Data'!I1))),'Data Summary'!DJ7="Yes"),100-OFFSET('Sanitation Data'!$I$4,0,10*ROW('Sanitation Data'!I1)),NA())</f>
        <v>#N/A</v>
      </c>
      <c r="AV7" s="521" t="e">
        <f ca="1">+IF(AND(ISNUMBER(OFFSET('Sanitation Data'!$I$6,0,10*ROW('Sanitation Data'!I1))),'Data Summary'!DK7="Yes"),OFFSET('Sanitation Data'!$I$6,0,10*ROW('Sanitation Data'!I1)),NA())</f>
        <v>#N/A</v>
      </c>
      <c r="AW7" s="521" t="e">
        <f ca="1">+IF(AND(ISNUMBER(OFFSET('Sanitation Data'!$I$10,0,10*ROW('Sanitation Data'!I1))),'Data Summary'!DL7="Yes"),OFFSET('Sanitation Data'!$I$10,0,10*ROW('Sanitation Data'!I1)),NA())</f>
        <v>#N/A</v>
      </c>
      <c r="AX7" s="521" t="e">
        <f ca="1">+IF(AND(ISNUMBER(OFFSET('Sanitation Data'!$I$11,0,10*ROW('Sanitation Data'!I1))),'Data Summary'!DM7="Yes"),OFFSET('Sanitation Data'!$I$11,0,10*ROW('Sanitation Data'!I1)),NA())</f>
        <v>#N/A</v>
      </c>
      <c r="AY7" s="521" t="e">
        <f ca="1">+IF(AND(ISNUMBER(OFFSET('Sanitation Data'!$I$12,0,10*ROW('Sanitation Data'!I1))),'Data Summary'!DN7="Yes"),OFFSET('Sanitation Data'!$I$12,0,10*ROW('Sanitation Data'!I1)),NA())</f>
        <v>#N/A</v>
      </c>
      <c r="AZ7" s="522" t="e">
        <f ca="1">+IF(AND(ISNUMBER(OFFSET('Hygiene Data'!$D$5,0,10*ROW('Hygiene Data'!D1))),'Data Summary'!DO7="Yes"),OFFSET('Hygiene Data'!$D$5,0,10*ROW('Hygiene Data'!D1)),NA())</f>
        <v>#N/A</v>
      </c>
      <c r="BA7" s="522" t="e">
        <f ca="1">+IF(AND(ISNUMBER(OFFSET('Hygiene Data'!$D$7,0,10*ROW('Hygiene Data'!D1))),'Data Summary'!DP7="Yes"),OFFSET('Hygiene Data'!$D$7,0,10*ROW('Hygiene Data'!D1)),NA())</f>
        <v>#N/A</v>
      </c>
      <c r="BB7" s="522" t="e">
        <f ca="1">+IF(AND(ISNUMBER(OFFSET('Hygiene Data'!$D$9,0,10*ROW('Hygiene Data'!D1))),'Data Summary'!DQ7="Yes"),OFFSET('Hygiene Data'!$D$9,0,10*ROW('Hygiene Data'!D1)),NA())</f>
        <v>#N/A</v>
      </c>
      <c r="BC7" s="522" t="e">
        <f ca="1">+IF(AND(ISNUMBER(OFFSET('Hygiene Data'!$E$5,0,10*ROW('Hygiene Data'!E1))),'Data Summary'!DR7="Yes"),OFFSET('Hygiene Data'!$E$5,0,10*ROW('Hygiene Data'!E1)),NA())</f>
        <v>#N/A</v>
      </c>
      <c r="BD7" s="522" t="e">
        <f ca="1">+IF(AND(ISNUMBER(OFFSET('Hygiene Data'!$E$7,0,10*ROW('Hygiene Data'!E1))),'Data Summary'!DS7="Yes"),OFFSET('Hygiene Data'!$E$7,0,10*ROW('Hygiene Data'!E1)),NA())</f>
        <v>#N/A</v>
      </c>
      <c r="BE7" s="522" t="e">
        <f ca="1">+IF(AND(ISNUMBER(OFFSET('Hygiene Data'!$E$9,0,10*ROW('Hygiene Data'!E1))),'Data Summary'!DT7="Yes"),OFFSET('Hygiene Data'!$E$9,0,10*ROW('Hygiene Data'!E1)),NA())</f>
        <v>#N/A</v>
      </c>
      <c r="BF7" s="522" t="e">
        <f ca="1">+IF(AND(ISNUMBER(OFFSET('Hygiene Data'!$F$5,0,10*ROW('Hygiene Data'!F1))),'Data Summary'!DU7="Yes"),OFFSET('Hygiene Data'!$F$5,0,10*ROW('Hygiene Data'!F1)),NA())</f>
        <v>#N/A</v>
      </c>
      <c r="BG7" s="522" t="e">
        <f ca="1">+IF(AND(ISNUMBER(OFFSET('Hygiene Data'!$F$7,0,10*ROW('Hygiene Data'!F1))),'Data Summary'!DV7="Yes"),OFFSET('Hygiene Data'!$F$7,0,10*ROW('Hygiene Data'!F1)),NA())</f>
        <v>#N/A</v>
      </c>
      <c r="BH7" s="522" t="e">
        <f ca="1">+IF(AND(ISNUMBER(OFFSET('Hygiene Data'!$F$9,0,10*ROW('Hygiene Data'!F1))),'Data Summary'!DW7="Yes"),OFFSET('Hygiene Data'!$F$9,0,10*ROW('Hygiene Data'!F1)),NA())</f>
        <v>#N/A</v>
      </c>
      <c r="BI7" s="522" t="e">
        <f ca="1">+IF(AND(ISNUMBER(OFFSET('Hygiene Data'!$G$5,0,10*ROW('Hygiene Data'!G1))),'Data Summary'!DX7="Yes"),OFFSET('Hygiene Data'!$G$5,0,10*ROW('Hygiene Data'!G1)),NA())</f>
        <v>#N/A</v>
      </c>
      <c r="BJ7" s="522" t="e">
        <f ca="1">+IF(AND(ISNUMBER(OFFSET('Hygiene Data'!$G$7,0,10*ROW('Hygiene Data'!G1))),'Data Summary'!DY7="Yes"),OFFSET('Hygiene Data'!$G$7,0,10*ROW('Hygiene Data'!G1)),NA())</f>
        <v>#N/A</v>
      </c>
      <c r="BK7" s="522" t="e">
        <f ca="1">+IF(AND(ISNUMBER(OFFSET('Hygiene Data'!$G$9,0,10*ROW('Hygiene Data'!G1))),'Data Summary'!DZ7="Yes"),OFFSET('Hygiene Data'!$G$9,0,10*ROW('Hygiene Data'!G1)),NA())</f>
        <v>#N/A</v>
      </c>
      <c r="BL7" s="522" t="e">
        <f ca="1">+IF(AND(ISNUMBER(OFFSET('Hygiene Data'!$H$5,0,10*ROW('Hygiene Data'!H1))),'Data Summary'!EA7="Yes"),OFFSET('Hygiene Data'!$H$5,0,10*ROW('Hygiene Data'!H1)),NA())</f>
        <v>#N/A</v>
      </c>
      <c r="BM7" s="522" t="e">
        <f ca="1">+IF(AND(ISNUMBER(OFFSET('Hygiene Data'!$H$7,0,10*ROW('Hygiene Data'!H1))),'Data Summary'!EB7="Yes"),OFFSET('Hygiene Data'!$H$7,0,10*ROW('Hygiene Data'!H1)),NA())</f>
        <v>#N/A</v>
      </c>
      <c r="BN7" s="522" t="e">
        <f ca="1">+IF(AND(ISNUMBER(OFFSET('Hygiene Data'!$H$9,0,10*ROW('Hygiene Data'!H1))),'Data Summary'!EC7="Yes"),OFFSET('Hygiene Data'!$H$9,0,10*ROW('Hygiene Data'!H1)),NA())</f>
        <v>#N/A</v>
      </c>
      <c r="BO7" s="522" t="e">
        <f ca="1">+IF(AND(ISNUMBER(OFFSET('Hygiene Data'!$I$5,0,10*ROW('Hygiene Data'!I1))),'Data Summary'!ED7="Yes"),OFFSET('Hygiene Data'!$I$5,0,10*ROW('Hygiene Data'!I1)),NA())</f>
        <v>#N/A</v>
      </c>
      <c r="BP7" s="522" t="e">
        <f ca="1">+IF(AND(ISNUMBER(OFFSET('Hygiene Data'!$I$7,0,10*ROW('Hygiene Data'!I1))),'Data Summary'!EE7="Yes"),OFFSET('Hygiene Data'!$I$7,0,10*ROW('Hygiene Data'!I1)),NA())</f>
        <v>#N/A</v>
      </c>
      <c r="BQ7" s="522" t="e">
        <f ca="1">+IF(AND(ISNUMBER(OFFSET('Hygiene Data'!$I$9,0,10*ROW('Hygiene Data'!I1))),'Data Summary'!EF7="Yes"),OFFSET('Hygiene Data'!$I$9,0,10*ROW('Hygiene Data'!I1)),NA())</f>
        <v>#N/A</v>
      </c>
    </row>
    <row r="8" spans="1:69" x14ac:dyDescent="0.25">
      <c r="A8" s="518" t="str">
        <f ca="1">+RIGHT('Data Summary'!A8,LEN('Data Summary'!A8)-9)</f>
        <v>SIASAR</v>
      </c>
      <c r="B8" s="492" t="str">
        <f ca="1">+IF(ISTEXT('Data Summary'!B8),'Data Summary'!B8,"")</f>
        <v>Encuesta</v>
      </c>
      <c r="C8" s="519">
        <f ca="1">+VALUE('Data Summary'!C8)</f>
        <v>2016</v>
      </c>
      <c r="D8" s="520" t="e">
        <f ca="1">+IF(AND(ISNUMBER(OFFSET('Water Data'!$D$4,0,10*ROW('Water Data'!D2))),'Data Summary'!BS8="Yes"),100-OFFSET('Water Data'!$D$4,0,10*ROW('Water Data'!D2)),NA())</f>
        <v>#N/A</v>
      </c>
      <c r="E8" s="520" t="e">
        <f ca="1">+IF(AND(ISNUMBER(OFFSET('Water Data'!$D$6,0,10*ROW('Water Data'!D2))),'Data Summary'!BT8="Yes"),OFFSET('Water Data'!$D$6,0,10*ROW('Water Data'!D2)),NA())</f>
        <v>#N/A</v>
      </c>
      <c r="F8" s="520" t="e">
        <f ca="1">+IF(AND(ISNUMBER(OFFSET('Water Data'!$D$9,0,10*ROW('Water Data'!D2))),'Data Summary'!BU8="Yes"),OFFSET('Water Data'!$D$9,0,10*ROW('Water Data'!D2)),NA())</f>
        <v>#N/A</v>
      </c>
      <c r="G8" s="520" t="e">
        <f ca="1">+IF(AND(ISNUMBER(OFFSET('Water Data'!$E$4,0,10*ROW('Water Data'!E2))),'Data Summary'!BV8="Yes"),100-OFFSET('Water Data'!$E$4,0,10*ROW('Water Data'!E2)),NA())</f>
        <v>#N/A</v>
      </c>
      <c r="H8" s="520" t="e">
        <f ca="1">+IF(AND(ISNUMBER(OFFSET('Water Data'!$E$6,0,10*ROW('Water Data'!E2))),'Data Summary'!BW8="Yes"),OFFSET('Water Data'!$E$6,0,10*ROW('Water Data'!E2)),NA())</f>
        <v>#N/A</v>
      </c>
      <c r="I8" s="520" t="e">
        <f ca="1">+IF(AND(ISNUMBER(OFFSET('Water Data'!$E$9,0,10*ROW('Water Data'!E2))),'Data Summary'!BX8="Yes"),OFFSET('Water Data'!$E$9,0,10*ROW('Water Data'!E2)),NA())</f>
        <v>#N/A</v>
      </c>
      <c r="J8" s="520" t="e">
        <f ca="1">+IF(AND(ISNUMBER(OFFSET('Water Data'!$F$4,0,10*ROW('Water Data'!F2))),'Data Summary'!BY8="Yes"),100-OFFSET('Water Data'!$F$4,0,10*ROW('Water Data'!F2)),NA())</f>
        <v>#N/A</v>
      </c>
      <c r="K8" s="520" t="e">
        <f ca="1">+IF(AND(ISNUMBER(OFFSET('Water Data'!$F$6,0,10*ROW('Water Data'!F2))),'Data Summary'!BZ8="Yes"),OFFSET('Water Data'!$F$6,0,10*ROW('Water Data'!F2)),NA())</f>
        <v>#N/A</v>
      </c>
      <c r="L8" s="520" t="e">
        <f ca="1">+IF(AND(ISNUMBER(OFFSET('Water Data'!$F$9,0,10*ROW('Water Data'!F2))),'Data Summary'!CA8="Yes"),OFFSET('Water Data'!$F$9,0,10*ROW('Water Data'!F2)),NA())</f>
        <v>#N/A</v>
      </c>
      <c r="M8" s="520" t="e">
        <f ca="1">+IF(AND(ISNUMBER(OFFSET('Water Data'!$G$4,0,10*ROW('Water Data'!G2))),'Data Summary'!CB8="Yes"),100-OFFSET('Water Data'!$G$4,0,10*ROW('Water Data'!G2)),NA())</f>
        <v>#N/A</v>
      </c>
      <c r="N8" s="520" t="e">
        <f ca="1">+IF(AND(ISNUMBER(OFFSET('Water Data'!$G$6,0,10*ROW('Water Data'!G2))),'Data Summary'!CC8="Yes"),OFFSET('Water Data'!$G$6,0,10*ROW('Water Data'!G2)),NA())</f>
        <v>#N/A</v>
      </c>
      <c r="O8" s="520" t="e">
        <f ca="1">+IF(AND(ISNUMBER(OFFSET('Water Data'!$G$9,0,10*ROW('Water Data'!G2))),'Data Summary'!CD8="Yes"),OFFSET('Water Data'!$G$9,0,10*ROW('Water Data'!G2)),NA())</f>
        <v>#N/A</v>
      </c>
      <c r="P8" s="520" t="e">
        <f ca="1">+IF(AND(ISNUMBER(OFFSET('Water Data'!$H$4,0,10*ROW('Water Data'!H2))),'Data Summary'!CE8="Yes"),100-OFFSET('Water Data'!$H$4,0,10*ROW('Water Data'!H2)),NA())</f>
        <v>#N/A</v>
      </c>
      <c r="Q8" s="520" t="e">
        <f ca="1">+IF(AND(ISNUMBER(OFFSET('Water Data'!$H$6,0,10*ROW('Water Data'!H2))),'Data Summary'!CF8="Yes"),OFFSET('Water Data'!$H$6,0,10*ROW('Water Data'!H2)),NA())</f>
        <v>#N/A</v>
      </c>
      <c r="R8" s="520" t="e">
        <f ca="1">+IF(AND(ISNUMBER(OFFSET('Water Data'!$H$9,0,10*ROW('Water Data'!H2))),'Data Summary'!CG8="Yes"),OFFSET('Water Data'!$H$9,0,10*ROW('Water Data'!H2)),NA())</f>
        <v>#N/A</v>
      </c>
      <c r="S8" s="520" t="e">
        <f ca="1">+IF(AND(ISNUMBER(OFFSET('Water Data'!$I$4,0,10*ROW('Water Data'!I2))),'Data Summary'!CH8="Yes"),100-OFFSET('Water Data'!$I$4,0,10*ROW('Water Data'!I2)),NA())</f>
        <v>#N/A</v>
      </c>
      <c r="T8" s="520" t="e">
        <f ca="1">+IF(AND(ISNUMBER(OFFSET('Water Data'!$I$6,0,10*ROW('Water Data'!I2))),'Data Summary'!CI8="Yes"),OFFSET('Water Data'!$I$6,0,10*ROW('Water Data'!I2)),NA())</f>
        <v>#N/A</v>
      </c>
      <c r="U8" s="520" t="e">
        <f ca="1">+IF(AND(ISNUMBER(OFFSET('Water Data'!$I$9,0,10*ROW('Water Data'!I2))),'Data Summary'!CJ8="Yes"),OFFSET('Water Data'!$I$9,0,10*ROW('Water Data'!I2)),NA())</f>
        <v>#N/A</v>
      </c>
      <c r="V8" s="521" t="e">
        <f ca="1">+IF(AND(ISNUMBER(OFFSET('Sanitation Data'!$D$4,0,10*ROW('Sanitation Data'!D2))),'Data Summary'!CK8="Yes"),100-OFFSET('Sanitation Data'!$D$4,0,10*ROW('Sanitation Data'!D2)),NA())</f>
        <v>#N/A</v>
      </c>
      <c r="W8" s="521" t="e">
        <f ca="1">+IF(AND(ISNUMBER(OFFSET('Sanitation Data'!$D$6,0,10*ROW('Sanitation Data'!D2))),'Data Summary'!CL8="Yes"),OFFSET('Sanitation Data'!$D$6,0,10*ROW('Sanitation Data'!D2)),NA())</f>
        <v>#N/A</v>
      </c>
      <c r="X8" s="521" t="e">
        <f ca="1">+IF(AND(ISNUMBER(OFFSET('Sanitation Data'!$D$10,0,10*ROW('Sanitation Data'!D2))),'Data Summary'!CM8="Yes"),OFFSET('Sanitation Data'!$D$10,0,10*ROW('Sanitation Data'!D2)),NA())</f>
        <v>#N/A</v>
      </c>
      <c r="Y8" s="521" t="e">
        <f ca="1">+IF(AND(ISNUMBER(OFFSET('Sanitation Data'!$D$11,0,10*ROW('Sanitation Data'!D2))),'Data Summary'!CN8="Yes"),OFFSET('Sanitation Data'!$D$11,0,10*ROW('Sanitation Data'!D2)),NA())</f>
        <v>#N/A</v>
      </c>
      <c r="Z8" s="521" t="e">
        <f ca="1">+IF(AND(ISNUMBER(OFFSET('Sanitation Data'!$D$12,0,10*ROW('Sanitation Data'!D2))),'Data Summary'!CO8="Yes"),OFFSET('Sanitation Data'!$D$12,0,10*ROW('Sanitation Data'!D2)),NA())</f>
        <v>#N/A</v>
      </c>
      <c r="AA8" s="521" t="e">
        <f ca="1">+IF(AND(ISNUMBER(OFFSET('Sanitation Data'!$E$4,0,10*ROW('Sanitation Data'!E2))),'Data Summary'!CP8="Yes"),100-OFFSET('Sanitation Data'!$E$4,0,10*ROW('Sanitation Data'!E2)),NA())</f>
        <v>#N/A</v>
      </c>
      <c r="AB8" s="521" t="e">
        <f ca="1">+IF(AND(ISNUMBER(OFFSET('Sanitation Data'!$E$6,0,10*ROW('Sanitation Data'!E2))),'Data Summary'!CQ8="Yes"),OFFSET('Sanitation Data'!$E$6,0,10*ROW('Sanitation Data'!E2)),NA())</f>
        <v>#N/A</v>
      </c>
      <c r="AC8" s="521" t="e">
        <f ca="1">+IF(AND(ISNUMBER(OFFSET('Sanitation Data'!$E$10,0,10*ROW('Sanitation Data'!E2))),'Data Summary'!CR8="Yes"),OFFSET('Sanitation Data'!$E$10,0,10*ROW('Sanitation Data'!E2)),NA())</f>
        <v>#N/A</v>
      </c>
      <c r="AD8" s="521" t="e">
        <f ca="1">+IF(AND(ISNUMBER(OFFSET('Sanitation Data'!$E$11,0,10*ROW('Sanitation Data'!E2))),'Data Summary'!CS8="Yes"),OFFSET('Sanitation Data'!$E$11,0,10*ROW('Sanitation Data'!E2)),NA())</f>
        <v>#N/A</v>
      </c>
      <c r="AE8" s="521" t="e">
        <f ca="1">+IF(AND(ISNUMBER(OFFSET('Sanitation Data'!$E$12,0,10*ROW('Sanitation Data'!E2))),'Data Summary'!CT8="Yes"),OFFSET('Sanitation Data'!$E$12,0,10*ROW('Sanitation Data'!E2)),NA())</f>
        <v>#N/A</v>
      </c>
      <c r="AF8" s="521" t="e">
        <f ca="1">+IF(AND(ISNUMBER(OFFSET('Sanitation Data'!$F$4,0,10*ROW('Sanitation Data'!F2))),'Data Summary'!CU8="Yes"),100-OFFSET('Sanitation Data'!$F$4,0,10*ROW('Sanitation Data'!F2)),NA())</f>
        <v>#N/A</v>
      </c>
      <c r="AG8" s="521" t="e">
        <f ca="1">+IF(AND(ISNUMBER(OFFSET('Sanitation Data'!$F$6,0,10*ROW('Sanitation Data'!F2))),'Data Summary'!CV8="Yes"),OFFSET('Sanitation Data'!$F$6,0,10*ROW('Sanitation Data'!F2)),NA())</f>
        <v>#N/A</v>
      </c>
      <c r="AH8" s="521" t="e">
        <f ca="1">+IF(AND(ISNUMBER(OFFSET('Sanitation Data'!$F$10,0,10*ROW('Sanitation Data'!F2))),'Data Summary'!CW8="Yes"),OFFSET('Sanitation Data'!$F$10,0,10*ROW('Sanitation Data'!F2)),NA())</f>
        <v>#N/A</v>
      </c>
      <c r="AI8" s="521" t="e">
        <f ca="1">+IF(AND(ISNUMBER(OFFSET('Sanitation Data'!$F$11,0,10*ROW('Sanitation Data'!F2))),'Data Summary'!CX8="Yes"),OFFSET('Sanitation Data'!$F$11,0,10*ROW('Sanitation Data'!F2)),NA())</f>
        <v>#N/A</v>
      </c>
      <c r="AJ8" s="521" t="e">
        <f ca="1">+IF(AND(ISNUMBER(OFFSET('Sanitation Data'!$F$12,0,10*ROW('Sanitation Data'!F2))),'Data Summary'!CY8="Yes"),OFFSET('Sanitation Data'!$F$12,0,10*ROW('Sanitation Data'!F2)),NA())</f>
        <v>#N/A</v>
      </c>
      <c r="AK8" s="521" t="e">
        <f ca="1">+IF(AND(ISNUMBER(OFFSET('Sanitation Data'!$G$4,0,10*ROW('Sanitation Data'!G2))),'Data Summary'!CZ8="Yes"),100-OFFSET('Sanitation Data'!$G$4,0,10*ROW('Sanitation Data'!G2)),NA())</f>
        <v>#N/A</v>
      </c>
      <c r="AL8" s="521" t="e">
        <f ca="1">+IF(AND(ISNUMBER(OFFSET('Sanitation Data'!$G$6,0,10*ROW('Sanitation Data'!G2))),'Data Summary'!DA8="Yes"),OFFSET('Sanitation Data'!$G$6,0,10*ROW('Sanitation Data'!G2)),NA())</f>
        <v>#N/A</v>
      </c>
      <c r="AM8" s="521" t="e">
        <f ca="1">+IF(AND(ISNUMBER(OFFSET('Sanitation Data'!$G$10,0,10*ROW('Sanitation Data'!G2))),'Data Summary'!DB8="Yes"),OFFSET('Sanitation Data'!$G$10,0,10*ROW('Sanitation Data'!G2)),NA())</f>
        <v>#N/A</v>
      </c>
      <c r="AN8" s="521" t="e">
        <f ca="1">+IF(AND(ISNUMBER(OFFSET('Sanitation Data'!$G$11,0,10*ROW('Sanitation Data'!G2))),'Data Summary'!DC8="Yes"),OFFSET('Sanitation Data'!$G$11,0,10*ROW('Sanitation Data'!G2)),NA())</f>
        <v>#N/A</v>
      </c>
      <c r="AO8" s="521" t="e">
        <f ca="1">+IF(AND(ISNUMBER(OFFSET('Sanitation Data'!$G$12,0,10*ROW('Sanitation Data'!G2))),'Data Summary'!DD8="Yes"),OFFSET('Sanitation Data'!$G$12,0,10*ROW('Sanitation Data'!G2)),NA())</f>
        <v>#N/A</v>
      </c>
      <c r="AP8" s="521" t="e">
        <f ca="1">+IF(AND(ISNUMBER(OFFSET('Sanitation Data'!$H$4,0,10*ROW('Sanitation Data'!H2))),'Data Summary'!DE8="Yes"),100-OFFSET('Sanitation Data'!$H$4,0,10*ROW('Sanitation Data'!H2)),NA())</f>
        <v>#N/A</v>
      </c>
      <c r="AQ8" s="521" t="e">
        <f ca="1">+IF(AND(ISNUMBER(OFFSET('Sanitation Data'!$H$6,0,10*ROW('Sanitation Data'!H2))),'Data Summary'!DF8="Yes"),OFFSET('Sanitation Data'!$H$6,0,10*ROW('Sanitation Data'!H2)),NA())</f>
        <v>#N/A</v>
      </c>
      <c r="AR8" s="521" t="e">
        <f ca="1">+IF(AND(ISNUMBER(OFFSET('Sanitation Data'!$H$10,0,10*ROW('Sanitation Data'!H2))),'Data Summary'!DG8="Yes"),OFFSET('Sanitation Data'!$H$10,0,10*ROW('Sanitation Data'!H2)),NA())</f>
        <v>#N/A</v>
      </c>
      <c r="AS8" s="521" t="e">
        <f ca="1">+IF(AND(ISNUMBER(OFFSET('Sanitation Data'!$H$11,0,10*ROW('Sanitation Data'!H2))),'Data Summary'!DH8="Yes"),OFFSET('Sanitation Data'!$H$11,0,10*ROW('Sanitation Data'!H2)),NA())</f>
        <v>#N/A</v>
      </c>
      <c r="AT8" s="521" t="e">
        <f ca="1">+IF(AND(ISNUMBER(OFFSET('Sanitation Data'!$H$12,0,10*ROW('Sanitation Data'!H2))),'Data Summary'!DI8="Yes"),OFFSET('Sanitation Data'!$H$12,0,10*ROW('Sanitation Data'!H2)),NA())</f>
        <v>#N/A</v>
      </c>
      <c r="AU8" s="521" t="e">
        <f ca="1">+IF(AND(ISNUMBER(OFFSET('Sanitation Data'!$I$4,0,10*ROW('Sanitation Data'!I2))),'Data Summary'!DJ8="Yes"),100-OFFSET('Sanitation Data'!$I$4,0,10*ROW('Sanitation Data'!I2)),NA())</f>
        <v>#N/A</v>
      </c>
      <c r="AV8" s="521" t="e">
        <f ca="1">+IF(AND(ISNUMBER(OFFSET('Sanitation Data'!$I$6,0,10*ROW('Sanitation Data'!I2))),'Data Summary'!DK8="Yes"),OFFSET('Sanitation Data'!$I$6,0,10*ROW('Sanitation Data'!I2)),NA())</f>
        <v>#N/A</v>
      </c>
      <c r="AW8" s="521" t="e">
        <f ca="1">+IF(AND(ISNUMBER(OFFSET('Sanitation Data'!$I$10,0,10*ROW('Sanitation Data'!I2))),'Data Summary'!DL8="Yes"),OFFSET('Sanitation Data'!$I$10,0,10*ROW('Sanitation Data'!I2)),NA())</f>
        <v>#N/A</v>
      </c>
      <c r="AX8" s="521" t="e">
        <f ca="1">+IF(AND(ISNUMBER(OFFSET('Sanitation Data'!$I$11,0,10*ROW('Sanitation Data'!I2))),'Data Summary'!DM8="Yes"),OFFSET('Sanitation Data'!$I$11,0,10*ROW('Sanitation Data'!I2)),NA())</f>
        <v>#N/A</v>
      </c>
      <c r="AY8" s="521" t="e">
        <f ca="1">+IF(AND(ISNUMBER(OFFSET('Sanitation Data'!$I$12,0,10*ROW('Sanitation Data'!I2))),'Data Summary'!DN8="Yes"),OFFSET('Sanitation Data'!$I$12,0,10*ROW('Sanitation Data'!I2)),NA())</f>
        <v>#N/A</v>
      </c>
      <c r="AZ8" s="522" t="e">
        <f ca="1">+IF(AND(ISNUMBER(OFFSET('Hygiene Data'!$D$5,0,10*ROW('Hygiene Data'!D2))),'Data Summary'!DO8="Yes"),OFFSET('Hygiene Data'!$D$5,0,10*ROW('Hygiene Data'!D2)),NA())</f>
        <v>#N/A</v>
      </c>
      <c r="BA8" s="522" t="e">
        <f ca="1">+IF(AND(ISNUMBER(OFFSET('Hygiene Data'!$D$7,0,10*ROW('Hygiene Data'!D2))),'Data Summary'!DP8="Yes"),OFFSET('Hygiene Data'!$D$7,0,10*ROW('Hygiene Data'!D2)),NA())</f>
        <v>#N/A</v>
      </c>
      <c r="BB8" s="522" t="e">
        <f ca="1">+IF(AND(ISNUMBER(OFFSET('Hygiene Data'!$D$9,0,10*ROW('Hygiene Data'!D2))),'Data Summary'!DQ8="Yes"),OFFSET('Hygiene Data'!$D$9,0,10*ROW('Hygiene Data'!D2)),NA())</f>
        <v>#N/A</v>
      </c>
      <c r="BC8" s="522" t="e">
        <f ca="1">+IF(AND(ISNUMBER(OFFSET('Hygiene Data'!$E$5,0,10*ROW('Hygiene Data'!E2))),'Data Summary'!DR8="Yes"),OFFSET('Hygiene Data'!$E$5,0,10*ROW('Hygiene Data'!E2)),NA())</f>
        <v>#N/A</v>
      </c>
      <c r="BD8" s="522" t="e">
        <f ca="1">+IF(AND(ISNUMBER(OFFSET('Hygiene Data'!$E$7,0,10*ROW('Hygiene Data'!E2))),'Data Summary'!DS8="Yes"),OFFSET('Hygiene Data'!$E$7,0,10*ROW('Hygiene Data'!E2)),NA())</f>
        <v>#N/A</v>
      </c>
      <c r="BE8" s="522" t="e">
        <f ca="1">+IF(AND(ISNUMBER(OFFSET('Hygiene Data'!$E$9,0,10*ROW('Hygiene Data'!E2))),'Data Summary'!DT8="Yes"),OFFSET('Hygiene Data'!$E$9,0,10*ROW('Hygiene Data'!E2)),NA())</f>
        <v>#N/A</v>
      </c>
      <c r="BF8" s="522" t="e">
        <f ca="1">+IF(AND(ISNUMBER(OFFSET('Hygiene Data'!$F$5,0,10*ROW('Hygiene Data'!F2))),'Data Summary'!DU8="Yes"),OFFSET('Hygiene Data'!$F$5,0,10*ROW('Hygiene Data'!F2)),NA())</f>
        <v>#N/A</v>
      </c>
      <c r="BG8" s="522" t="e">
        <f ca="1">+IF(AND(ISNUMBER(OFFSET('Hygiene Data'!$F$7,0,10*ROW('Hygiene Data'!F2))),'Data Summary'!DV8="Yes"),OFFSET('Hygiene Data'!$F$7,0,10*ROW('Hygiene Data'!F2)),NA())</f>
        <v>#N/A</v>
      </c>
      <c r="BH8" s="522" t="e">
        <f ca="1">+IF(AND(ISNUMBER(OFFSET('Hygiene Data'!$F$9,0,10*ROW('Hygiene Data'!F2))),'Data Summary'!DW8="Yes"),OFFSET('Hygiene Data'!$F$9,0,10*ROW('Hygiene Data'!F2)),NA())</f>
        <v>#N/A</v>
      </c>
      <c r="BI8" s="522" t="e">
        <f ca="1">+IF(AND(ISNUMBER(OFFSET('Hygiene Data'!$G$5,0,10*ROW('Hygiene Data'!G2))),'Data Summary'!DX8="Yes"),OFFSET('Hygiene Data'!$G$5,0,10*ROW('Hygiene Data'!G2)),NA())</f>
        <v>#N/A</v>
      </c>
      <c r="BJ8" s="522" t="e">
        <f ca="1">+IF(AND(ISNUMBER(OFFSET('Hygiene Data'!$G$7,0,10*ROW('Hygiene Data'!G2))),'Data Summary'!DY8="Yes"),OFFSET('Hygiene Data'!$G$7,0,10*ROW('Hygiene Data'!G2)),NA())</f>
        <v>#N/A</v>
      </c>
      <c r="BK8" s="522" t="e">
        <f ca="1">+IF(AND(ISNUMBER(OFFSET('Hygiene Data'!$G$9,0,10*ROW('Hygiene Data'!G2))),'Data Summary'!DZ8="Yes"),OFFSET('Hygiene Data'!$G$9,0,10*ROW('Hygiene Data'!G2)),NA())</f>
        <v>#N/A</v>
      </c>
      <c r="BL8" s="522" t="e">
        <f ca="1">+IF(AND(ISNUMBER(OFFSET('Hygiene Data'!$H$5,0,10*ROW('Hygiene Data'!H2))),'Data Summary'!EA8="Yes"),OFFSET('Hygiene Data'!$H$5,0,10*ROW('Hygiene Data'!H2)),NA())</f>
        <v>#N/A</v>
      </c>
      <c r="BM8" s="522" t="e">
        <f ca="1">+IF(AND(ISNUMBER(OFFSET('Hygiene Data'!$H$7,0,10*ROW('Hygiene Data'!H2))),'Data Summary'!EB8="Yes"),OFFSET('Hygiene Data'!$H$7,0,10*ROW('Hygiene Data'!H2)),NA())</f>
        <v>#N/A</v>
      </c>
      <c r="BN8" s="522" t="e">
        <f ca="1">+IF(AND(ISNUMBER(OFFSET('Hygiene Data'!$H$9,0,10*ROW('Hygiene Data'!H2))),'Data Summary'!EC8="Yes"),OFFSET('Hygiene Data'!$H$9,0,10*ROW('Hygiene Data'!H2)),NA())</f>
        <v>#N/A</v>
      </c>
      <c r="BO8" s="522" t="e">
        <f ca="1">+IF(AND(ISNUMBER(OFFSET('Hygiene Data'!$I$5,0,10*ROW('Hygiene Data'!I2))),'Data Summary'!ED8="Yes"),OFFSET('Hygiene Data'!$I$5,0,10*ROW('Hygiene Data'!I2)),NA())</f>
        <v>#N/A</v>
      </c>
      <c r="BP8" s="522" t="e">
        <f ca="1">+IF(AND(ISNUMBER(OFFSET('Hygiene Data'!$I$7,0,10*ROW('Hygiene Data'!I2))),'Data Summary'!EE8="Yes"),OFFSET('Hygiene Data'!$I$7,0,10*ROW('Hygiene Data'!I2)),NA())</f>
        <v>#N/A</v>
      </c>
      <c r="BQ8" s="522" t="e">
        <f ca="1">+IF(AND(ISNUMBER(OFFSET('Hygiene Data'!$I$9,0,10*ROW('Hygiene Data'!I2))),'Data Summary'!EF8="Yes"),OFFSET('Hygiene Data'!$I$9,0,10*ROW('Hygiene Data'!I2)),NA())</f>
        <v>#N/A</v>
      </c>
    </row>
    <row r="9" spans="1:69" x14ac:dyDescent="0.25">
      <c r="A9" s="518" t="str">
        <f ca="1">+RIGHT('Data Summary'!A9,LEN('Data Summary'!A9)-9)</f>
        <v>CEN</v>
      </c>
      <c r="B9" s="492" t="str">
        <f ca="1">+IF(ISTEXT('Data Summary'!B9),'Data Summary'!B9,"")</f>
        <v>Encuesta</v>
      </c>
      <c r="C9" s="519">
        <f ca="1">+VALUE('Data Summary'!C9)</f>
        <v>2017</v>
      </c>
      <c r="D9" s="520">
        <f ca="1">+IF(AND(ISNUMBER(OFFSET('Water Data'!$D$4,0,10*ROW('Water Data'!D3))),'Data Summary'!BS9="Yes"),100-OFFSET('Water Data'!$D$4,0,10*ROW('Water Data'!D3)),NA())</f>
        <v>97.570760000000007</v>
      </c>
      <c r="E9" s="520">
        <f ca="1">+IF(AND(ISNUMBER(OFFSET('Water Data'!$D$6,0,10*ROW('Water Data'!D3))),'Data Summary'!BT9="Yes"),OFFSET('Water Data'!$D$6,0,10*ROW('Water Data'!D3)),NA())</f>
        <v>72.195495000000008</v>
      </c>
      <c r="F9" s="520">
        <f ca="1">+IF(AND(ISNUMBER(OFFSET('Water Data'!$D$9,0,10*ROW('Water Data'!D3))),'Data Summary'!BU9="Yes"),OFFSET('Water Data'!$D$9,0,10*ROW('Water Data'!D3)),NA())</f>
        <v>53.975724547931634</v>
      </c>
      <c r="G9" s="520" t="e">
        <f ca="1">+IF(AND(ISNUMBER(OFFSET('Water Data'!$E$4,0,10*ROW('Water Data'!E3))),'Data Summary'!BV9="Yes"),100-OFFSET('Water Data'!$E$4,0,10*ROW('Water Data'!E3)),NA())</f>
        <v>#N/A</v>
      </c>
      <c r="H9" s="520" t="e">
        <f ca="1">+IF(AND(ISNUMBER(OFFSET('Water Data'!$E$6,0,10*ROW('Water Data'!E3))),'Data Summary'!BW9="Yes"),OFFSET('Water Data'!$E$6,0,10*ROW('Water Data'!E3)),NA())</f>
        <v>#N/A</v>
      </c>
      <c r="I9" s="520" t="e">
        <f ca="1">+IF(AND(ISNUMBER(OFFSET('Water Data'!$E$9,0,10*ROW('Water Data'!E3))),'Data Summary'!BX9="Yes"),OFFSET('Water Data'!$E$9,0,10*ROW('Water Data'!E3)),NA())</f>
        <v>#N/A</v>
      </c>
      <c r="J9" s="520">
        <f ca="1">+IF(AND(ISNUMBER(OFFSET('Water Data'!$F$4,0,10*ROW('Water Data'!F3))),'Data Summary'!BY9="Yes"),100-OFFSET('Water Data'!$F$4,0,10*ROW('Water Data'!F3)),NA())</f>
        <v>97.382530000000003</v>
      </c>
      <c r="K9" s="520">
        <f ca="1">+IF(AND(ISNUMBER(OFFSET('Water Data'!$F$6,0,10*ROW('Water Data'!F3))),'Data Summary'!BZ9="Yes"),OFFSET('Water Data'!$F$6,0,10*ROW('Water Data'!F3)),NA())</f>
        <v>69.343720000000005</v>
      </c>
      <c r="L9" s="520">
        <f ca="1">+IF(AND(ISNUMBER(OFFSET('Water Data'!$F$9,0,10*ROW('Water Data'!F3))),'Data Summary'!CA9="Yes"),OFFSET('Water Data'!$F$9,0,10*ROW('Water Data'!F3)),NA())</f>
        <v>53.681829605428497</v>
      </c>
      <c r="M9" s="520" t="e">
        <f ca="1">+IF(AND(ISNUMBER(OFFSET('Water Data'!$G$4,0,10*ROW('Water Data'!G3))),'Data Summary'!CB9="Yes"),100-OFFSET('Water Data'!$G$4,0,10*ROW('Water Data'!G3)),NA())</f>
        <v>#N/A</v>
      </c>
      <c r="N9" s="520" t="e">
        <f ca="1">+IF(AND(ISNUMBER(OFFSET('Water Data'!$G$6,0,10*ROW('Water Data'!G3))),'Data Summary'!CC9="Yes"),OFFSET('Water Data'!$G$6,0,10*ROW('Water Data'!G3)),NA())</f>
        <v>#N/A</v>
      </c>
      <c r="O9" s="520" t="e">
        <f ca="1">+IF(AND(ISNUMBER(OFFSET('Water Data'!$G$9,0,10*ROW('Water Data'!G3))),'Data Summary'!CD9="Yes"),OFFSET('Water Data'!$G$9,0,10*ROW('Water Data'!G3)),NA())</f>
        <v>#N/A</v>
      </c>
      <c r="P9" s="520" t="e">
        <f ca="1">+IF(AND(ISNUMBER(OFFSET('Water Data'!$H$4,0,10*ROW('Water Data'!H3))),'Data Summary'!CE9="Yes"),100-OFFSET('Water Data'!$H$4,0,10*ROW('Water Data'!H3)),NA())</f>
        <v>#N/A</v>
      </c>
      <c r="Q9" s="520" t="e">
        <f ca="1">+IF(AND(ISNUMBER(OFFSET('Water Data'!$H$6,0,10*ROW('Water Data'!H3))),'Data Summary'!CF9="Yes"),OFFSET('Water Data'!$H$6,0,10*ROW('Water Data'!H3)),NA())</f>
        <v>#N/A</v>
      </c>
      <c r="R9" s="520" t="e">
        <f ca="1">+IF(AND(ISNUMBER(OFFSET('Water Data'!$H$9,0,10*ROW('Water Data'!H3))),'Data Summary'!CG9="Yes"),OFFSET('Water Data'!$H$9,0,10*ROW('Water Data'!H3)),NA())</f>
        <v>#N/A</v>
      </c>
      <c r="S9" s="520" t="e">
        <f ca="1">+IF(AND(ISNUMBER(OFFSET('Water Data'!$I$4,0,10*ROW('Water Data'!I3))),'Data Summary'!CH9="Yes"),100-OFFSET('Water Data'!$I$4,0,10*ROW('Water Data'!I3)),NA())</f>
        <v>#N/A</v>
      </c>
      <c r="T9" s="520" t="e">
        <f ca="1">+IF(AND(ISNUMBER(OFFSET('Water Data'!$I$6,0,10*ROW('Water Data'!I3))),'Data Summary'!CI9="Yes"),OFFSET('Water Data'!$I$6,0,10*ROW('Water Data'!I3)),NA())</f>
        <v>#N/A</v>
      </c>
      <c r="U9" s="520" t="e">
        <f ca="1">+IF(AND(ISNUMBER(OFFSET('Water Data'!$I$9,0,10*ROW('Water Data'!I3))),'Data Summary'!CJ9="Yes"),OFFSET('Water Data'!$I$9,0,10*ROW('Water Data'!I3)),NA())</f>
        <v>#N/A</v>
      </c>
      <c r="V9" s="521">
        <f ca="1">+IF(AND(ISNUMBER(OFFSET('Sanitation Data'!$D$4,0,10*ROW('Sanitation Data'!D3))),'Data Summary'!CK9="Yes"),100-OFFSET('Sanitation Data'!$D$4,0,10*ROW('Sanitation Data'!D3)),NA())</f>
        <v>97.559299999999993</v>
      </c>
      <c r="W9" s="521">
        <f ca="1">+IF(AND(ISNUMBER(OFFSET('Sanitation Data'!$D$6,0,10*ROW('Sanitation Data'!D3))),'Data Summary'!CL9="Yes"),OFFSET('Sanitation Data'!$D$6,0,10*ROW('Sanitation Data'!D3)),NA())</f>
        <v>71.347544999999997</v>
      </c>
      <c r="X9" s="521" t="e">
        <f ca="1">+IF(AND(ISNUMBER(OFFSET('Sanitation Data'!$D$10,0,10*ROW('Sanitation Data'!D3))),'Data Summary'!CM9="Yes"),OFFSET('Sanitation Data'!$D$10,0,10*ROW('Sanitation Data'!D3)),NA())</f>
        <v>#N/A</v>
      </c>
      <c r="Y9" s="521">
        <f ca="1">+IF(AND(ISNUMBER(OFFSET('Sanitation Data'!$D$11,0,10*ROW('Sanitation Data'!D3))),'Data Summary'!CN9="Yes"),OFFSET('Sanitation Data'!$D$11,0,10*ROW('Sanitation Data'!D3)),NA())</f>
        <v>12.295881062637095</v>
      </c>
      <c r="Z9" s="521">
        <f ca="1">+IF(AND(ISNUMBER(OFFSET('Sanitation Data'!$D$12,0,10*ROW('Sanitation Data'!D3))),'Data Summary'!CO9="Yes"),OFFSET('Sanitation Data'!$D$12,0,10*ROW('Sanitation Data'!D3)),NA())</f>
        <v>12.295881062637095</v>
      </c>
      <c r="AA9" s="521" t="e">
        <f ca="1">+IF(AND(ISNUMBER(OFFSET('Sanitation Data'!$E$4,0,10*ROW('Sanitation Data'!E3))),'Data Summary'!CP9="Yes"),100-OFFSET('Sanitation Data'!$E$4,0,10*ROW('Sanitation Data'!E3)),NA())</f>
        <v>#N/A</v>
      </c>
      <c r="AB9" s="521" t="e">
        <f ca="1">+IF(AND(ISNUMBER(OFFSET('Sanitation Data'!$E$6,0,10*ROW('Sanitation Data'!E3))),'Data Summary'!CQ9="Yes"),OFFSET('Sanitation Data'!$E$6,0,10*ROW('Sanitation Data'!E3)),NA())</f>
        <v>#N/A</v>
      </c>
      <c r="AC9" s="521" t="e">
        <f ca="1">+IF(AND(ISNUMBER(OFFSET('Sanitation Data'!$E$10,0,10*ROW('Sanitation Data'!E3))),'Data Summary'!CR9="Yes"),OFFSET('Sanitation Data'!$E$10,0,10*ROW('Sanitation Data'!E3)),NA())</f>
        <v>#N/A</v>
      </c>
      <c r="AD9" s="521">
        <f ca="1">+IF(AND(ISNUMBER(OFFSET('Sanitation Data'!$E$11,0,10*ROW('Sanitation Data'!E3))),'Data Summary'!CS9="Yes"),OFFSET('Sanitation Data'!$E$11,0,10*ROW('Sanitation Data'!E3)),NA())</f>
        <v>13.725490196078432</v>
      </c>
      <c r="AE9" s="521" t="e">
        <f ca="1">+IF(AND(ISNUMBER(OFFSET('Sanitation Data'!$E$12,0,10*ROW('Sanitation Data'!E3))),'Data Summary'!CT9="Yes"),OFFSET('Sanitation Data'!$E$12,0,10*ROW('Sanitation Data'!E3)),NA())</f>
        <v>#N/A</v>
      </c>
      <c r="AF9" s="521">
        <f ca="1">+IF(AND(ISNUMBER(OFFSET('Sanitation Data'!$F$4,0,10*ROW('Sanitation Data'!F3))),'Data Summary'!CU9="Yes"),100-OFFSET('Sanitation Data'!$F$4,0,10*ROW('Sanitation Data'!F3)),NA())</f>
        <v>97.433610000000002</v>
      </c>
      <c r="AG9" s="521">
        <f ca="1">+IF(AND(ISNUMBER(OFFSET('Sanitation Data'!$F$6,0,10*ROW('Sanitation Data'!F3))),'Data Summary'!CV9="Yes"),OFFSET('Sanitation Data'!$F$6,0,10*ROW('Sanitation Data'!F3)),NA())</f>
        <v>69.554395</v>
      </c>
      <c r="AH9" s="521" t="e">
        <f ca="1">+IF(AND(ISNUMBER(OFFSET('Sanitation Data'!$F$10,0,10*ROW('Sanitation Data'!F3))),'Data Summary'!CW9="Yes"),OFFSET('Sanitation Data'!$F$10,0,10*ROW('Sanitation Data'!F3)),NA())</f>
        <v>#N/A</v>
      </c>
      <c r="AI9" s="521">
        <f ca="1">+IF(AND(ISNUMBER(OFFSET('Sanitation Data'!$F$11,0,10*ROW('Sanitation Data'!F3))),'Data Summary'!CX9="Yes"),OFFSET('Sanitation Data'!$F$11,0,10*ROW('Sanitation Data'!F3)),NA())</f>
        <v>12.277887462981244</v>
      </c>
      <c r="AJ9" s="521">
        <f ca="1">+IF(AND(ISNUMBER(OFFSET('Sanitation Data'!$F$12,0,10*ROW('Sanitation Data'!F3))),'Data Summary'!CY9="Yes"),OFFSET('Sanitation Data'!$F$12,0,10*ROW('Sanitation Data'!F3)),NA())</f>
        <v>12.277887462981244</v>
      </c>
      <c r="AK9" s="521" t="e">
        <f ca="1">+IF(AND(ISNUMBER(OFFSET('Sanitation Data'!$G$4,0,10*ROW('Sanitation Data'!G3))),'Data Summary'!CZ9="Yes"),100-OFFSET('Sanitation Data'!$G$4,0,10*ROW('Sanitation Data'!G3)),NA())</f>
        <v>#N/A</v>
      </c>
      <c r="AL9" s="521" t="e">
        <f ca="1">+IF(AND(ISNUMBER(OFFSET('Sanitation Data'!$G$6,0,10*ROW('Sanitation Data'!G3))),'Data Summary'!DA9="Yes"),OFFSET('Sanitation Data'!$G$6,0,10*ROW('Sanitation Data'!G3)),NA())</f>
        <v>#N/A</v>
      </c>
      <c r="AM9" s="521" t="e">
        <f ca="1">+IF(AND(ISNUMBER(OFFSET('Sanitation Data'!$G$10,0,10*ROW('Sanitation Data'!G3))),'Data Summary'!DB9="Yes"),OFFSET('Sanitation Data'!$G$10,0,10*ROW('Sanitation Data'!G3)),NA())</f>
        <v>#N/A</v>
      </c>
      <c r="AN9" s="521" t="e">
        <f ca="1">+IF(AND(ISNUMBER(OFFSET('Sanitation Data'!$G$11,0,10*ROW('Sanitation Data'!G3))),'Data Summary'!DC9="Yes"),OFFSET('Sanitation Data'!$G$11,0,10*ROW('Sanitation Data'!G3)),NA())</f>
        <v>#N/A</v>
      </c>
      <c r="AO9" s="521" t="e">
        <f ca="1">+IF(AND(ISNUMBER(OFFSET('Sanitation Data'!$G$12,0,10*ROW('Sanitation Data'!G3))),'Data Summary'!DD9="Yes"),OFFSET('Sanitation Data'!$G$12,0,10*ROW('Sanitation Data'!G3)),NA())</f>
        <v>#N/A</v>
      </c>
      <c r="AP9" s="521" t="e">
        <f ca="1">+IF(AND(ISNUMBER(OFFSET('Sanitation Data'!$H$4,0,10*ROW('Sanitation Data'!H3))),'Data Summary'!DE9="Yes"),100-OFFSET('Sanitation Data'!$H$4,0,10*ROW('Sanitation Data'!H3)),NA())</f>
        <v>#N/A</v>
      </c>
      <c r="AQ9" s="521" t="e">
        <f ca="1">+IF(AND(ISNUMBER(OFFSET('Sanitation Data'!$H$6,0,10*ROW('Sanitation Data'!H3))),'Data Summary'!DF9="Yes"),OFFSET('Sanitation Data'!$H$6,0,10*ROW('Sanitation Data'!H3)),NA())</f>
        <v>#N/A</v>
      </c>
      <c r="AR9" s="521" t="e">
        <f ca="1">+IF(AND(ISNUMBER(OFFSET('Sanitation Data'!$H$10,0,10*ROW('Sanitation Data'!H3))),'Data Summary'!DG9="Yes"),OFFSET('Sanitation Data'!$H$10,0,10*ROW('Sanitation Data'!H3)),NA())</f>
        <v>#N/A</v>
      </c>
      <c r="AS9" s="521" t="e">
        <f ca="1">+IF(AND(ISNUMBER(OFFSET('Sanitation Data'!$H$11,0,10*ROW('Sanitation Data'!H3))),'Data Summary'!DH9="Yes"),OFFSET('Sanitation Data'!$H$11,0,10*ROW('Sanitation Data'!H3)),NA())</f>
        <v>#N/A</v>
      </c>
      <c r="AT9" s="521" t="e">
        <f ca="1">+IF(AND(ISNUMBER(OFFSET('Sanitation Data'!$H$12,0,10*ROW('Sanitation Data'!H3))),'Data Summary'!DI9="Yes"),OFFSET('Sanitation Data'!$H$12,0,10*ROW('Sanitation Data'!H3)),NA())</f>
        <v>#N/A</v>
      </c>
      <c r="AU9" s="521" t="e">
        <f ca="1">+IF(AND(ISNUMBER(OFFSET('Sanitation Data'!$I$4,0,10*ROW('Sanitation Data'!I3))),'Data Summary'!DJ9="Yes"),100-OFFSET('Sanitation Data'!$I$4,0,10*ROW('Sanitation Data'!I3)),NA())</f>
        <v>#N/A</v>
      </c>
      <c r="AV9" s="521" t="e">
        <f ca="1">+IF(AND(ISNUMBER(OFFSET('Sanitation Data'!$I$6,0,10*ROW('Sanitation Data'!I3))),'Data Summary'!DK9="Yes"),OFFSET('Sanitation Data'!$I$6,0,10*ROW('Sanitation Data'!I3)),NA())</f>
        <v>#N/A</v>
      </c>
      <c r="AW9" s="521" t="e">
        <f ca="1">+IF(AND(ISNUMBER(OFFSET('Sanitation Data'!$I$10,0,10*ROW('Sanitation Data'!I3))),'Data Summary'!DL9="Yes"),OFFSET('Sanitation Data'!$I$10,0,10*ROW('Sanitation Data'!I3)),NA())</f>
        <v>#N/A</v>
      </c>
      <c r="AX9" s="521" t="e">
        <f ca="1">+IF(AND(ISNUMBER(OFFSET('Sanitation Data'!$I$11,0,10*ROW('Sanitation Data'!I3))),'Data Summary'!DM9="Yes"),OFFSET('Sanitation Data'!$I$11,0,10*ROW('Sanitation Data'!I3)),NA())</f>
        <v>#N/A</v>
      </c>
      <c r="AY9" s="521" t="e">
        <f ca="1">+IF(AND(ISNUMBER(OFFSET('Sanitation Data'!$I$12,0,10*ROW('Sanitation Data'!I3))),'Data Summary'!DN9="Yes"),OFFSET('Sanitation Data'!$I$12,0,10*ROW('Sanitation Data'!I3)),NA())</f>
        <v>#N/A</v>
      </c>
      <c r="AZ9" s="522" t="e">
        <f ca="1">+IF(AND(ISNUMBER(OFFSET('Hygiene Data'!$D$5,0,10*ROW('Hygiene Data'!D3))),'Data Summary'!DO9="Yes"),OFFSET('Hygiene Data'!$D$5,0,10*ROW('Hygiene Data'!D3)),NA())</f>
        <v>#N/A</v>
      </c>
      <c r="BA9" s="522" t="e">
        <f ca="1">+IF(AND(ISNUMBER(OFFSET('Hygiene Data'!$D$7,0,10*ROW('Hygiene Data'!D3))),'Data Summary'!DP9="Yes"),OFFSET('Hygiene Data'!$D$7,0,10*ROW('Hygiene Data'!D3)),NA())</f>
        <v>#N/A</v>
      </c>
      <c r="BB9" s="522">
        <f ca="1">+IF(AND(ISNUMBER(OFFSET('Hygiene Data'!$D$9,0,10*ROW('Hygiene Data'!D3))),'Data Summary'!DQ9="Yes"),OFFSET('Hygiene Data'!$D$9,0,10*ROW('Hygiene Data'!D3)),NA())</f>
        <v>40.129781420765028</v>
      </c>
      <c r="BC9" s="522" t="e">
        <f ca="1">+IF(AND(ISNUMBER(OFFSET('Hygiene Data'!$E$5,0,10*ROW('Hygiene Data'!E3))),'Data Summary'!DR9="Yes"),OFFSET('Hygiene Data'!$E$5,0,10*ROW('Hygiene Data'!E3)),NA())</f>
        <v>#N/A</v>
      </c>
      <c r="BD9" s="522" t="e">
        <f ca="1">+IF(AND(ISNUMBER(OFFSET('Hygiene Data'!$E$7,0,10*ROW('Hygiene Data'!E3))),'Data Summary'!DS9="Yes"),OFFSET('Hygiene Data'!$E$7,0,10*ROW('Hygiene Data'!E3)),NA())</f>
        <v>#N/A</v>
      </c>
      <c r="BE9" s="522" t="e">
        <f ca="1">+IF(AND(ISNUMBER(OFFSET('Hygiene Data'!$E$9,0,10*ROW('Hygiene Data'!E3))),'Data Summary'!DT9="Yes"),OFFSET('Hygiene Data'!$E$9,0,10*ROW('Hygiene Data'!E3)),NA())</f>
        <v>#N/A</v>
      </c>
      <c r="BF9" s="522" t="e">
        <f ca="1">+IF(AND(ISNUMBER(OFFSET('Hygiene Data'!$F$5,0,10*ROW('Hygiene Data'!F3))),'Data Summary'!DU9="Yes"),OFFSET('Hygiene Data'!$F$5,0,10*ROW('Hygiene Data'!F3)),NA())</f>
        <v>#N/A</v>
      </c>
      <c r="BG9" s="522" t="e">
        <f ca="1">+IF(AND(ISNUMBER(OFFSET('Hygiene Data'!$F$7,0,10*ROW('Hygiene Data'!F3))),'Data Summary'!DV9="Yes"),OFFSET('Hygiene Data'!$F$7,0,10*ROW('Hygiene Data'!F3)),NA())</f>
        <v>#N/A</v>
      </c>
      <c r="BH9" s="522">
        <f ca="1">+IF(AND(ISNUMBER(OFFSET('Hygiene Data'!$F$9,0,10*ROW('Hygiene Data'!F3))),'Data Summary'!DW9="Yes"),OFFSET('Hygiene Data'!$F$9,0,10*ROW('Hygiene Data'!F3)),NA())</f>
        <v>40.159666782367232</v>
      </c>
      <c r="BI9" s="522" t="e">
        <f ca="1">+IF(AND(ISNUMBER(OFFSET('Hygiene Data'!$G$5,0,10*ROW('Hygiene Data'!G3))),'Data Summary'!DX9="Yes"),OFFSET('Hygiene Data'!$G$5,0,10*ROW('Hygiene Data'!G3)),NA())</f>
        <v>#N/A</v>
      </c>
      <c r="BJ9" s="522" t="e">
        <f ca="1">+IF(AND(ISNUMBER(OFFSET('Hygiene Data'!$G$7,0,10*ROW('Hygiene Data'!G3))),'Data Summary'!DY9="Yes"),OFFSET('Hygiene Data'!$G$7,0,10*ROW('Hygiene Data'!G3)),NA())</f>
        <v>#N/A</v>
      </c>
      <c r="BK9" s="522" t="e">
        <f ca="1">+IF(AND(ISNUMBER(OFFSET('Hygiene Data'!$G$9,0,10*ROW('Hygiene Data'!G3))),'Data Summary'!DZ9="Yes"),OFFSET('Hygiene Data'!$G$9,0,10*ROW('Hygiene Data'!G3)),NA())</f>
        <v>#N/A</v>
      </c>
      <c r="BL9" s="522" t="e">
        <f ca="1">+IF(AND(ISNUMBER(OFFSET('Hygiene Data'!$H$5,0,10*ROW('Hygiene Data'!H3))),'Data Summary'!EA9="Yes"),OFFSET('Hygiene Data'!$H$5,0,10*ROW('Hygiene Data'!H3)),NA())</f>
        <v>#N/A</v>
      </c>
      <c r="BM9" s="522" t="e">
        <f ca="1">+IF(AND(ISNUMBER(OFFSET('Hygiene Data'!$H$7,0,10*ROW('Hygiene Data'!H3))),'Data Summary'!EB9="Yes"),OFFSET('Hygiene Data'!$H$7,0,10*ROW('Hygiene Data'!H3)),NA())</f>
        <v>#N/A</v>
      </c>
      <c r="BN9" s="522" t="e">
        <f ca="1">+IF(AND(ISNUMBER(OFFSET('Hygiene Data'!$H$9,0,10*ROW('Hygiene Data'!H3))),'Data Summary'!EC9="Yes"),OFFSET('Hygiene Data'!$H$9,0,10*ROW('Hygiene Data'!H3)),NA())</f>
        <v>#N/A</v>
      </c>
      <c r="BO9" s="522" t="e">
        <f ca="1">+IF(AND(ISNUMBER(OFFSET('Hygiene Data'!$I$5,0,10*ROW('Hygiene Data'!I3))),'Data Summary'!ED9="Yes"),OFFSET('Hygiene Data'!$I$5,0,10*ROW('Hygiene Data'!I3)),NA())</f>
        <v>#N/A</v>
      </c>
      <c r="BP9" s="522" t="e">
        <f ca="1">+IF(AND(ISNUMBER(OFFSET('Hygiene Data'!$I$7,0,10*ROW('Hygiene Data'!I3))),'Data Summary'!EE9="Yes"),OFFSET('Hygiene Data'!$I$7,0,10*ROW('Hygiene Data'!I3)),NA())</f>
        <v>#N/A</v>
      </c>
      <c r="BQ9" s="522" t="e">
        <f ca="1">+IF(AND(ISNUMBER(OFFSET('Hygiene Data'!$I$9,0,10*ROW('Hygiene Data'!I3))),'Data Summary'!EF9="Yes"),OFFSET('Hygiene Data'!$I$9,0,10*ROW('Hygiene Data'!I3)),NA())</f>
        <v>#N/A</v>
      </c>
    </row>
    <row r="10" spans="1:69" x14ac:dyDescent="0.25">
      <c r="A10" s="518" t="str">
        <f ca="1">+RIGHT('Data Summary'!A10,LEN('Data Summary'!A10)-9)</f>
        <v>SIASAR</v>
      </c>
      <c r="B10" s="492" t="str">
        <f ca="1">+IF(ISTEXT('Data Summary'!B10),'Data Summary'!B10,"")</f>
        <v>Encuesta</v>
      </c>
      <c r="C10" s="519">
        <f ca="1">+VALUE('Data Summary'!C10)</f>
        <v>2017</v>
      </c>
      <c r="D10" s="520" t="e">
        <f ca="1">+IF(AND(ISNUMBER(OFFSET('Water Data'!$D$4,0,10*ROW('Water Data'!D4))),'Data Summary'!BS10="Yes"),100-OFFSET('Water Data'!$D$4,0,10*ROW('Water Data'!D4)),NA())</f>
        <v>#N/A</v>
      </c>
      <c r="E10" s="520" t="e">
        <f ca="1">+IF(AND(ISNUMBER(OFFSET('Water Data'!$D$6,0,10*ROW('Water Data'!D4))),'Data Summary'!BT10="Yes"),OFFSET('Water Data'!$D$6,0,10*ROW('Water Data'!D4)),NA())</f>
        <v>#N/A</v>
      </c>
      <c r="F10" s="520" t="e">
        <f ca="1">+IF(AND(ISNUMBER(OFFSET('Water Data'!$D$9,0,10*ROW('Water Data'!D4))),'Data Summary'!BU10="Yes"),OFFSET('Water Data'!$D$9,0,10*ROW('Water Data'!D4)),NA())</f>
        <v>#N/A</v>
      </c>
      <c r="G10" s="520" t="e">
        <f ca="1">+IF(AND(ISNUMBER(OFFSET('Water Data'!$E$4,0,10*ROW('Water Data'!E4))),'Data Summary'!BV10="Yes"),100-OFFSET('Water Data'!$E$4,0,10*ROW('Water Data'!E4)),NA())</f>
        <v>#N/A</v>
      </c>
      <c r="H10" s="520" t="e">
        <f ca="1">+IF(AND(ISNUMBER(OFFSET('Water Data'!$E$6,0,10*ROW('Water Data'!E4))),'Data Summary'!BW10="Yes"),OFFSET('Water Data'!$E$6,0,10*ROW('Water Data'!E4)),NA())</f>
        <v>#N/A</v>
      </c>
      <c r="I10" s="520" t="e">
        <f ca="1">+IF(AND(ISNUMBER(OFFSET('Water Data'!$E$9,0,10*ROW('Water Data'!E4))),'Data Summary'!BX10="Yes"),OFFSET('Water Data'!$E$9,0,10*ROW('Water Data'!E4)),NA())</f>
        <v>#N/A</v>
      </c>
      <c r="J10" s="520" t="e">
        <f ca="1">+IF(AND(ISNUMBER(OFFSET('Water Data'!$F$4,0,10*ROW('Water Data'!F4))),'Data Summary'!BY10="Yes"),100-OFFSET('Water Data'!$F$4,0,10*ROW('Water Data'!F4)),NA())</f>
        <v>#N/A</v>
      </c>
      <c r="K10" s="520">
        <f ca="1">+IF(AND(ISNUMBER(OFFSET('Water Data'!$F$6,0,10*ROW('Water Data'!F4))),'Data Summary'!BZ10="Yes"),OFFSET('Water Data'!$F$6,0,10*ROW('Water Data'!F4)),NA())</f>
        <v>43.311199999999999</v>
      </c>
      <c r="L10" s="520">
        <f ca="1">+IF(AND(ISNUMBER(OFFSET('Water Data'!$F$9,0,10*ROW('Water Data'!F4))),'Data Summary'!CA10="Yes"),OFFSET('Water Data'!$F$9,0,10*ROW('Water Data'!F4)),NA())</f>
        <v>39.184100000000001</v>
      </c>
      <c r="M10" s="520" t="e">
        <f ca="1">+IF(AND(ISNUMBER(OFFSET('Water Data'!$G$4,0,10*ROW('Water Data'!G4))),'Data Summary'!CB10="Yes"),100-OFFSET('Water Data'!$G$4,0,10*ROW('Water Data'!G4)),NA())</f>
        <v>#N/A</v>
      </c>
      <c r="N10" s="520" t="e">
        <f ca="1">+IF(AND(ISNUMBER(OFFSET('Water Data'!$G$6,0,10*ROW('Water Data'!G4))),'Data Summary'!CC10="Yes"),OFFSET('Water Data'!$G$6,0,10*ROW('Water Data'!G4)),NA())</f>
        <v>#N/A</v>
      </c>
      <c r="O10" s="520" t="e">
        <f ca="1">+IF(AND(ISNUMBER(OFFSET('Water Data'!$G$9,0,10*ROW('Water Data'!G4))),'Data Summary'!CD10="Yes"),OFFSET('Water Data'!$G$9,0,10*ROW('Water Data'!G4)),NA())</f>
        <v>#N/A</v>
      </c>
      <c r="P10" s="520" t="e">
        <f ca="1">+IF(AND(ISNUMBER(OFFSET('Water Data'!$H$4,0,10*ROW('Water Data'!H4))),'Data Summary'!CE10="Yes"),100-OFFSET('Water Data'!$H$4,0,10*ROW('Water Data'!H4)),NA())</f>
        <v>#N/A</v>
      </c>
      <c r="Q10" s="520" t="e">
        <f ca="1">+IF(AND(ISNUMBER(OFFSET('Water Data'!$H$6,0,10*ROW('Water Data'!H4))),'Data Summary'!CF10="Yes"),OFFSET('Water Data'!$H$6,0,10*ROW('Water Data'!H4)),NA())</f>
        <v>#N/A</v>
      </c>
      <c r="R10" s="520" t="e">
        <f ca="1">+IF(AND(ISNUMBER(OFFSET('Water Data'!$H$9,0,10*ROW('Water Data'!H4))),'Data Summary'!CG10="Yes"),OFFSET('Water Data'!$H$9,0,10*ROW('Water Data'!H4)),NA())</f>
        <v>#N/A</v>
      </c>
      <c r="S10" s="520" t="e">
        <f ca="1">+IF(AND(ISNUMBER(OFFSET('Water Data'!$I$4,0,10*ROW('Water Data'!I4))),'Data Summary'!CH10="Yes"),100-OFFSET('Water Data'!$I$4,0,10*ROW('Water Data'!I4)),NA())</f>
        <v>#N/A</v>
      </c>
      <c r="T10" s="520" t="e">
        <f ca="1">+IF(AND(ISNUMBER(OFFSET('Water Data'!$I$6,0,10*ROW('Water Data'!I4))),'Data Summary'!CI10="Yes"),OFFSET('Water Data'!$I$6,0,10*ROW('Water Data'!I4)),NA())</f>
        <v>#N/A</v>
      </c>
      <c r="U10" s="520" t="e">
        <f ca="1">+IF(AND(ISNUMBER(OFFSET('Water Data'!$I$9,0,10*ROW('Water Data'!I4))),'Data Summary'!CJ10="Yes"),OFFSET('Water Data'!$I$9,0,10*ROW('Water Data'!I4)),NA())</f>
        <v>#N/A</v>
      </c>
      <c r="V10" s="521" t="e">
        <f ca="1">+IF(AND(ISNUMBER(OFFSET('Sanitation Data'!$D$4,0,10*ROW('Sanitation Data'!D4))),'Data Summary'!CK10="Yes"),100-OFFSET('Sanitation Data'!$D$4,0,10*ROW('Sanitation Data'!D4)),NA())</f>
        <v>#N/A</v>
      </c>
      <c r="W10" s="521" t="e">
        <f ca="1">+IF(AND(ISNUMBER(OFFSET('Sanitation Data'!$D$6,0,10*ROW('Sanitation Data'!D4))),'Data Summary'!CL10="Yes"),OFFSET('Sanitation Data'!$D$6,0,10*ROW('Sanitation Data'!D4)),NA())</f>
        <v>#N/A</v>
      </c>
      <c r="X10" s="521" t="e">
        <f ca="1">+IF(AND(ISNUMBER(OFFSET('Sanitation Data'!$D$10,0,10*ROW('Sanitation Data'!D4))),'Data Summary'!CM10="Yes"),OFFSET('Sanitation Data'!$D$10,0,10*ROW('Sanitation Data'!D4)),NA())</f>
        <v>#N/A</v>
      </c>
      <c r="Y10" s="521" t="e">
        <f ca="1">+IF(AND(ISNUMBER(OFFSET('Sanitation Data'!$D$11,0,10*ROW('Sanitation Data'!D4))),'Data Summary'!CN10="Yes"),OFFSET('Sanitation Data'!$D$11,0,10*ROW('Sanitation Data'!D4)),NA())</f>
        <v>#N/A</v>
      </c>
      <c r="Z10" s="521" t="e">
        <f ca="1">+IF(AND(ISNUMBER(OFFSET('Sanitation Data'!$D$12,0,10*ROW('Sanitation Data'!D4))),'Data Summary'!CO10="Yes"),OFFSET('Sanitation Data'!$D$12,0,10*ROW('Sanitation Data'!D4)),NA())</f>
        <v>#N/A</v>
      </c>
      <c r="AA10" s="521" t="e">
        <f ca="1">+IF(AND(ISNUMBER(OFFSET('Sanitation Data'!$E$4,0,10*ROW('Sanitation Data'!E4))),'Data Summary'!CP10="Yes"),100-OFFSET('Sanitation Data'!$E$4,0,10*ROW('Sanitation Data'!E4)),NA())</f>
        <v>#N/A</v>
      </c>
      <c r="AB10" s="521" t="e">
        <f ca="1">+IF(AND(ISNUMBER(OFFSET('Sanitation Data'!$E$6,0,10*ROW('Sanitation Data'!E4))),'Data Summary'!CQ10="Yes"),OFFSET('Sanitation Data'!$E$6,0,10*ROW('Sanitation Data'!E4)),NA())</f>
        <v>#N/A</v>
      </c>
      <c r="AC10" s="521" t="e">
        <f ca="1">+IF(AND(ISNUMBER(OFFSET('Sanitation Data'!$E$10,0,10*ROW('Sanitation Data'!E4))),'Data Summary'!CR10="Yes"),OFFSET('Sanitation Data'!$E$10,0,10*ROW('Sanitation Data'!E4)),NA())</f>
        <v>#N/A</v>
      </c>
      <c r="AD10" s="521" t="e">
        <f ca="1">+IF(AND(ISNUMBER(OFFSET('Sanitation Data'!$E$11,0,10*ROW('Sanitation Data'!E4))),'Data Summary'!CS10="Yes"),OFFSET('Sanitation Data'!$E$11,0,10*ROW('Sanitation Data'!E4)),NA())</f>
        <v>#N/A</v>
      </c>
      <c r="AE10" s="521" t="e">
        <f ca="1">+IF(AND(ISNUMBER(OFFSET('Sanitation Data'!$E$12,0,10*ROW('Sanitation Data'!E4))),'Data Summary'!CT10="Yes"),OFFSET('Sanitation Data'!$E$12,0,10*ROW('Sanitation Data'!E4)),NA())</f>
        <v>#N/A</v>
      </c>
      <c r="AF10" s="521" t="e">
        <f ca="1">+IF(AND(ISNUMBER(OFFSET('Sanitation Data'!$F$4,0,10*ROW('Sanitation Data'!F4))),'Data Summary'!CU10="Yes"),100-OFFSET('Sanitation Data'!$F$4,0,10*ROW('Sanitation Data'!F4)),NA())</f>
        <v>#N/A</v>
      </c>
      <c r="AG10" s="521">
        <f ca="1">+IF(AND(ISNUMBER(OFFSET('Sanitation Data'!$F$6,0,10*ROW('Sanitation Data'!F4))),'Data Summary'!CV10="Yes"),OFFSET('Sanitation Data'!$F$6,0,10*ROW('Sanitation Data'!F4)),NA())</f>
        <v>71.110100000000003</v>
      </c>
      <c r="AH10" s="521" t="e">
        <f ca="1">+IF(AND(ISNUMBER(OFFSET('Sanitation Data'!$F$10,0,10*ROW('Sanitation Data'!F4))),'Data Summary'!CW10="Yes"),OFFSET('Sanitation Data'!$F$10,0,10*ROW('Sanitation Data'!F4)),NA())</f>
        <v>#N/A</v>
      </c>
      <c r="AI10" s="521">
        <f ca="1">+IF(AND(ISNUMBER(OFFSET('Sanitation Data'!$F$11,0,10*ROW('Sanitation Data'!F4))),'Data Summary'!CX10="Yes"),OFFSET('Sanitation Data'!$F$11,0,10*ROW('Sanitation Data'!F4)),NA())</f>
        <v>15.2751</v>
      </c>
      <c r="AJ10" s="521" t="e">
        <f ca="1">+IF(AND(ISNUMBER(OFFSET('Sanitation Data'!$F$12,0,10*ROW('Sanitation Data'!F4))),'Data Summary'!CY10="Yes"),OFFSET('Sanitation Data'!$F$12,0,10*ROW('Sanitation Data'!F4)),NA())</f>
        <v>#N/A</v>
      </c>
      <c r="AK10" s="521" t="e">
        <f ca="1">+IF(AND(ISNUMBER(OFFSET('Sanitation Data'!$G$4,0,10*ROW('Sanitation Data'!G4))),'Data Summary'!CZ10="Yes"),100-OFFSET('Sanitation Data'!$G$4,0,10*ROW('Sanitation Data'!G4)),NA())</f>
        <v>#N/A</v>
      </c>
      <c r="AL10" s="521" t="e">
        <f ca="1">+IF(AND(ISNUMBER(OFFSET('Sanitation Data'!$G$6,0,10*ROW('Sanitation Data'!G4))),'Data Summary'!DA10="Yes"),OFFSET('Sanitation Data'!$G$6,0,10*ROW('Sanitation Data'!G4)),NA())</f>
        <v>#N/A</v>
      </c>
      <c r="AM10" s="521" t="e">
        <f ca="1">+IF(AND(ISNUMBER(OFFSET('Sanitation Data'!$G$10,0,10*ROW('Sanitation Data'!G4))),'Data Summary'!DB10="Yes"),OFFSET('Sanitation Data'!$G$10,0,10*ROW('Sanitation Data'!G4)),NA())</f>
        <v>#N/A</v>
      </c>
      <c r="AN10" s="521" t="e">
        <f ca="1">+IF(AND(ISNUMBER(OFFSET('Sanitation Data'!$G$11,0,10*ROW('Sanitation Data'!G4))),'Data Summary'!DC10="Yes"),OFFSET('Sanitation Data'!$G$11,0,10*ROW('Sanitation Data'!G4)),NA())</f>
        <v>#N/A</v>
      </c>
      <c r="AO10" s="521" t="e">
        <f ca="1">+IF(AND(ISNUMBER(OFFSET('Sanitation Data'!$G$12,0,10*ROW('Sanitation Data'!G4))),'Data Summary'!DD10="Yes"),OFFSET('Sanitation Data'!$G$12,0,10*ROW('Sanitation Data'!G4)),NA())</f>
        <v>#N/A</v>
      </c>
      <c r="AP10" s="521" t="e">
        <f ca="1">+IF(AND(ISNUMBER(OFFSET('Sanitation Data'!$H$4,0,10*ROW('Sanitation Data'!H4))),'Data Summary'!DE10="Yes"),100-OFFSET('Sanitation Data'!$H$4,0,10*ROW('Sanitation Data'!H4)),NA())</f>
        <v>#N/A</v>
      </c>
      <c r="AQ10" s="521" t="e">
        <f ca="1">+IF(AND(ISNUMBER(OFFSET('Sanitation Data'!$H$6,0,10*ROW('Sanitation Data'!H4))),'Data Summary'!DF10="Yes"),OFFSET('Sanitation Data'!$H$6,0,10*ROW('Sanitation Data'!H4)),NA())</f>
        <v>#N/A</v>
      </c>
      <c r="AR10" s="521" t="e">
        <f ca="1">+IF(AND(ISNUMBER(OFFSET('Sanitation Data'!$H$10,0,10*ROW('Sanitation Data'!H4))),'Data Summary'!DG10="Yes"),OFFSET('Sanitation Data'!$H$10,0,10*ROW('Sanitation Data'!H4)),NA())</f>
        <v>#N/A</v>
      </c>
      <c r="AS10" s="521" t="e">
        <f ca="1">+IF(AND(ISNUMBER(OFFSET('Sanitation Data'!$H$11,0,10*ROW('Sanitation Data'!H4))),'Data Summary'!DH10="Yes"),OFFSET('Sanitation Data'!$H$11,0,10*ROW('Sanitation Data'!H4)),NA())</f>
        <v>#N/A</v>
      </c>
      <c r="AT10" s="521" t="e">
        <f ca="1">+IF(AND(ISNUMBER(OFFSET('Sanitation Data'!$H$12,0,10*ROW('Sanitation Data'!H4))),'Data Summary'!DI10="Yes"),OFFSET('Sanitation Data'!$H$12,0,10*ROW('Sanitation Data'!H4)),NA())</f>
        <v>#N/A</v>
      </c>
      <c r="AU10" s="521" t="e">
        <f ca="1">+IF(AND(ISNUMBER(OFFSET('Sanitation Data'!$I$4,0,10*ROW('Sanitation Data'!I4))),'Data Summary'!DJ10="Yes"),100-OFFSET('Sanitation Data'!$I$4,0,10*ROW('Sanitation Data'!I4)),NA())</f>
        <v>#N/A</v>
      </c>
      <c r="AV10" s="521" t="e">
        <f ca="1">+IF(AND(ISNUMBER(OFFSET('Sanitation Data'!$I$6,0,10*ROW('Sanitation Data'!I4))),'Data Summary'!DK10="Yes"),OFFSET('Sanitation Data'!$I$6,0,10*ROW('Sanitation Data'!I4)),NA())</f>
        <v>#N/A</v>
      </c>
      <c r="AW10" s="521" t="e">
        <f ca="1">+IF(AND(ISNUMBER(OFFSET('Sanitation Data'!$I$10,0,10*ROW('Sanitation Data'!I4))),'Data Summary'!DL10="Yes"),OFFSET('Sanitation Data'!$I$10,0,10*ROW('Sanitation Data'!I4)),NA())</f>
        <v>#N/A</v>
      </c>
      <c r="AX10" s="521" t="e">
        <f ca="1">+IF(AND(ISNUMBER(OFFSET('Sanitation Data'!$I$11,0,10*ROW('Sanitation Data'!I4))),'Data Summary'!DM10="Yes"),OFFSET('Sanitation Data'!$I$11,0,10*ROW('Sanitation Data'!I4)),NA())</f>
        <v>#N/A</v>
      </c>
      <c r="AY10" s="521" t="e">
        <f ca="1">+IF(AND(ISNUMBER(OFFSET('Sanitation Data'!$I$12,0,10*ROW('Sanitation Data'!I4))),'Data Summary'!DN10="Yes"),OFFSET('Sanitation Data'!$I$12,0,10*ROW('Sanitation Data'!I4)),NA())</f>
        <v>#N/A</v>
      </c>
      <c r="AZ10" s="522" t="e">
        <f ca="1">+IF(AND(ISNUMBER(OFFSET('Hygiene Data'!$D$5,0,10*ROW('Hygiene Data'!D4))),'Data Summary'!DO10="Yes"),OFFSET('Hygiene Data'!$D$5,0,10*ROW('Hygiene Data'!D4)),NA())</f>
        <v>#N/A</v>
      </c>
      <c r="BA10" s="522" t="e">
        <f ca="1">+IF(AND(ISNUMBER(OFFSET('Hygiene Data'!$D$7,0,10*ROW('Hygiene Data'!D4))),'Data Summary'!DP10="Yes"),OFFSET('Hygiene Data'!$D$7,0,10*ROW('Hygiene Data'!D4)),NA())</f>
        <v>#N/A</v>
      </c>
      <c r="BB10" s="522" t="e">
        <f ca="1">+IF(AND(ISNUMBER(OFFSET('Hygiene Data'!$D$9,0,10*ROW('Hygiene Data'!D4))),'Data Summary'!DQ10="Yes"),OFFSET('Hygiene Data'!$D$9,0,10*ROW('Hygiene Data'!D4)),NA())</f>
        <v>#N/A</v>
      </c>
      <c r="BC10" s="522" t="e">
        <f ca="1">+IF(AND(ISNUMBER(OFFSET('Hygiene Data'!$E$5,0,10*ROW('Hygiene Data'!E4))),'Data Summary'!DR10="Yes"),OFFSET('Hygiene Data'!$E$5,0,10*ROW('Hygiene Data'!E4)),NA())</f>
        <v>#N/A</v>
      </c>
      <c r="BD10" s="522" t="e">
        <f ca="1">+IF(AND(ISNUMBER(OFFSET('Hygiene Data'!$E$7,0,10*ROW('Hygiene Data'!E4))),'Data Summary'!DS10="Yes"),OFFSET('Hygiene Data'!$E$7,0,10*ROW('Hygiene Data'!E4)),NA())</f>
        <v>#N/A</v>
      </c>
      <c r="BE10" s="522" t="e">
        <f ca="1">+IF(AND(ISNUMBER(OFFSET('Hygiene Data'!$E$9,0,10*ROW('Hygiene Data'!E4))),'Data Summary'!DT10="Yes"),OFFSET('Hygiene Data'!$E$9,0,10*ROW('Hygiene Data'!E4)),NA())</f>
        <v>#N/A</v>
      </c>
      <c r="BF10" s="522" t="e">
        <f ca="1">+IF(AND(ISNUMBER(OFFSET('Hygiene Data'!$F$5,0,10*ROW('Hygiene Data'!F4))),'Data Summary'!DU10="Yes"),OFFSET('Hygiene Data'!$F$5,0,10*ROW('Hygiene Data'!F4)),NA())</f>
        <v>#N/A</v>
      </c>
      <c r="BG10" s="522" t="e">
        <f ca="1">+IF(AND(ISNUMBER(OFFSET('Hygiene Data'!$F$7,0,10*ROW('Hygiene Data'!F4))),'Data Summary'!DV10="Yes"),OFFSET('Hygiene Data'!$F$7,0,10*ROW('Hygiene Data'!F4)),NA())</f>
        <v>#N/A</v>
      </c>
      <c r="BH10" s="522">
        <f ca="1">+IF(AND(ISNUMBER(OFFSET('Hygiene Data'!$F$9,0,10*ROW('Hygiene Data'!F4))),'Data Summary'!DW10="Yes"),OFFSET('Hygiene Data'!$F$9,0,10*ROW('Hygiene Data'!F4)),NA())</f>
        <v>28.700199999999999</v>
      </c>
      <c r="BI10" s="522" t="e">
        <f ca="1">+IF(AND(ISNUMBER(OFFSET('Hygiene Data'!$G$5,0,10*ROW('Hygiene Data'!G4))),'Data Summary'!DX10="Yes"),OFFSET('Hygiene Data'!$G$5,0,10*ROW('Hygiene Data'!G4)),NA())</f>
        <v>#N/A</v>
      </c>
      <c r="BJ10" s="522" t="e">
        <f ca="1">+IF(AND(ISNUMBER(OFFSET('Hygiene Data'!$G$7,0,10*ROW('Hygiene Data'!G4))),'Data Summary'!DY10="Yes"),OFFSET('Hygiene Data'!$G$7,0,10*ROW('Hygiene Data'!G4)),NA())</f>
        <v>#N/A</v>
      </c>
      <c r="BK10" s="522" t="e">
        <f ca="1">+IF(AND(ISNUMBER(OFFSET('Hygiene Data'!$G$9,0,10*ROW('Hygiene Data'!G4))),'Data Summary'!DZ10="Yes"),OFFSET('Hygiene Data'!$G$9,0,10*ROW('Hygiene Data'!G4)),NA())</f>
        <v>#N/A</v>
      </c>
      <c r="BL10" s="522" t="e">
        <f ca="1">+IF(AND(ISNUMBER(OFFSET('Hygiene Data'!$H$5,0,10*ROW('Hygiene Data'!H4))),'Data Summary'!EA10="Yes"),OFFSET('Hygiene Data'!$H$5,0,10*ROW('Hygiene Data'!H4)),NA())</f>
        <v>#N/A</v>
      </c>
      <c r="BM10" s="522" t="e">
        <f ca="1">+IF(AND(ISNUMBER(OFFSET('Hygiene Data'!$H$7,0,10*ROW('Hygiene Data'!H4))),'Data Summary'!EB10="Yes"),OFFSET('Hygiene Data'!$H$7,0,10*ROW('Hygiene Data'!H4)),NA())</f>
        <v>#N/A</v>
      </c>
      <c r="BN10" s="522" t="e">
        <f ca="1">+IF(AND(ISNUMBER(OFFSET('Hygiene Data'!$H$9,0,10*ROW('Hygiene Data'!H4))),'Data Summary'!EC10="Yes"),OFFSET('Hygiene Data'!$H$9,0,10*ROW('Hygiene Data'!H4)),NA())</f>
        <v>#N/A</v>
      </c>
      <c r="BO10" s="522" t="e">
        <f ca="1">+IF(AND(ISNUMBER(OFFSET('Hygiene Data'!$I$5,0,10*ROW('Hygiene Data'!I4))),'Data Summary'!ED10="Yes"),OFFSET('Hygiene Data'!$I$5,0,10*ROW('Hygiene Data'!I4)),NA())</f>
        <v>#N/A</v>
      </c>
      <c r="BP10" s="522" t="e">
        <f ca="1">+IF(AND(ISNUMBER(OFFSET('Hygiene Data'!$I$7,0,10*ROW('Hygiene Data'!I4))),'Data Summary'!EE10="Yes"),OFFSET('Hygiene Data'!$I$7,0,10*ROW('Hygiene Data'!I4)),NA())</f>
        <v>#N/A</v>
      </c>
      <c r="BQ10" s="522" t="e">
        <f ca="1">+IF(AND(ISNUMBER(OFFSET('Hygiene Data'!$I$9,0,10*ROW('Hygiene Data'!I4))),'Data Summary'!EF10="Yes"),OFFSET('Hygiene Data'!$I$9,0,10*ROW('Hygiene Data'!I4)),NA())</f>
        <v>#N/A</v>
      </c>
    </row>
    <row r="11" spans="1:69" x14ac:dyDescent="0.25">
      <c r="A11" s="518" t="str">
        <f ca="1">+RIGHT('Data Summary'!A11,LEN('Data Summary'!A11)-9)</f>
        <v>SIASAR</v>
      </c>
      <c r="B11" s="492" t="str">
        <f ca="1">+IF(ISTEXT('Data Summary'!B11),'Data Summary'!B11,"")</f>
        <v>Encuesta</v>
      </c>
      <c r="C11" s="519">
        <f ca="1">+VALUE('Data Summary'!C11)</f>
        <v>2018</v>
      </c>
      <c r="D11" s="520" t="e">
        <f ca="1">+IF(AND(ISNUMBER(OFFSET('Water Data'!$D$4,0,10*ROW('Water Data'!D5))),'Data Summary'!BS11="Yes"),100-OFFSET('Water Data'!$D$4,0,10*ROW('Water Data'!D5)),NA())</f>
        <v>#N/A</v>
      </c>
      <c r="E11" s="520" t="e">
        <f ca="1">+IF(AND(ISNUMBER(OFFSET('Water Data'!$D$6,0,10*ROW('Water Data'!D5))),'Data Summary'!BT11="Yes"),OFFSET('Water Data'!$D$6,0,10*ROW('Water Data'!D5)),NA())</f>
        <v>#N/A</v>
      </c>
      <c r="F11" s="520" t="e">
        <f ca="1">+IF(AND(ISNUMBER(OFFSET('Water Data'!$D$9,0,10*ROW('Water Data'!D5))),'Data Summary'!BU11="Yes"),OFFSET('Water Data'!$D$9,0,10*ROW('Water Data'!D5)),NA())</f>
        <v>#N/A</v>
      </c>
      <c r="G11" s="520" t="e">
        <f ca="1">+IF(AND(ISNUMBER(OFFSET('Water Data'!$E$4,0,10*ROW('Water Data'!E5))),'Data Summary'!BV11="Yes"),100-OFFSET('Water Data'!$E$4,0,10*ROW('Water Data'!E5)),NA())</f>
        <v>#N/A</v>
      </c>
      <c r="H11" s="520" t="e">
        <f ca="1">+IF(AND(ISNUMBER(OFFSET('Water Data'!$E$6,0,10*ROW('Water Data'!E5))),'Data Summary'!BW11="Yes"),OFFSET('Water Data'!$E$6,0,10*ROW('Water Data'!E5)),NA())</f>
        <v>#N/A</v>
      </c>
      <c r="I11" s="520" t="e">
        <f ca="1">+IF(AND(ISNUMBER(OFFSET('Water Data'!$E$9,0,10*ROW('Water Data'!E5))),'Data Summary'!BX11="Yes"),OFFSET('Water Data'!$E$9,0,10*ROW('Water Data'!E5)),NA())</f>
        <v>#N/A</v>
      </c>
      <c r="J11" s="520" t="e">
        <f ca="1">+IF(AND(ISNUMBER(OFFSET('Water Data'!$F$4,0,10*ROW('Water Data'!F5))),'Data Summary'!BY11="Yes"),100-OFFSET('Water Data'!$F$4,0,10*ROW('Water Data'!F5)),NA())</f>
        <v>#N/A</v>
      </c>
      <c r="K11" s="520" t="e">
        <f ca="1">+IF(AND(ISNUMBER(OFFSET('Water Data'!$F$6,0,10*ROW('Water Data'!F5))),'Data Summary'!BZ11="Yes"),OFFSET('Water Data'!$F$6,0,10*ROW('Water Data'!F5)),NA())</f>
        <v>#N/A</v>
      </c>
      <c r="L11" s="520" t="e">
        <f ca="1">+IF(AND(ISNUMBER(OFFSET('Water Data'!$F$9,0,10*ROW('Water Data'!F5))),'Data Summary'!CA11="Yes"),OFFSET('Water Data'!$F$9,0,10*ROW('Water Data'!F5)),NA())</f>
        <v>#N/A</v>
      </c>
      <c r="M11" s="520" t="e">
        <f ca="1">+IF(AND(ISNUMBER(OFFSET('Water Data'!$G$4,0,10*ROW('Water Data'!G5))),'Data Summary'!CB11="Yes"),100-OFFSET('Water Data'!$G$4,0,10*ROW('Water Data'!G5)),NA())</f>
        <v>#N/A</v>
      </c>
      <c r="N11" s="520" t="e">
        <f ca="1">+IF(AND(ISNUMBER(OFFSET('Water Data'!$G$6,0,10*ROW('Water Data'!G5))),'Data Summary'!CC11="Yes"),OFFSET('Water Data'!$G$6,0,10*ROW('Water Data'!G5)),NA())</f>
        <v>#N/A</v>
      </c>
      <c r="O11" s="520" t="e">
        <f ca="1">+IF(AND(ISNUMBER(OFFSET('Water Data'!$G$9,0,10*ROW('Water Data'!G5))),'Data Summary'!CD11="Yes"),OFFSET('Water Data'!$G$9,0,10*ROW('Water Data'!G5)),NA())</f>
        <v>#N/A</v>
      </c>
      <c r="P11" s="520" t="e">
        <f ca="1">+IF(AND(ISNUMBER(OFFSET('Water Data'!$H$4,0,10*ROW('Water Data'!H5))),'Data Summary'!CE11="Yes"),100-OFFSET('Water Data'!$H$4,0,10*ROW('Water Data'!H5)),NA())</f>
        <v>#N/A</v>
      </c>
      <c r="Q11" s="520" t="e">
        <f ca="1">+IF(AND(ISNUMBER(OFFSET('Water Data'!$H$6,0,10*ROW('Water Data'!H5))),'Data Summary'!CF11="Yes"),OFFSET('Water Data'!$H$6,0,10*ROW('Water Data'!H5)),NA())</f>
        <v>#N/A</v>
      </c>
      <c r="R11" s="520" t="e">
        <f ca="1">+IF(AND(ISNUMBER(OFFSET('Water Data'!$H$9,0,10*ROW('Water Data'!H5))),'Data Summary'!CG11="Yes"),OFFSET('Water Data'!$H$9,0,10*ROW('Water Data'!H5)),NA())</f>
        <v>#N/A</v>
      </c>
      <c r="S11" s="520" t="e">
        <f ca="1">+IF(AND(ISNUMBER(OFFSET('Water Data'!$I$4,0,10*ROW('Water Data'!I5))),'Data Summary'!CH11="Yes"),100-OFFSET('Water Data'!$I$4,0,10*ROW('Water Data'!I5)),NA())</f>
        <v>#N/A</v>
      </c>
      <c r="T11" s="520" t="e">
        <f ca="1">+IF(AND(ISNUMBER(OFFSET('Water Data'!$I$6,0,10*ROW('Water Data'!I5))),'Data Summary'!CI11="Yes"),OFFSET('Water Data'!$I$6,0,10*ROW('Water Data'!I5)),NA())</f>
        <v>#N/A</v>
      </c>
      <c r="U11" s="520" t="e">
        <f ca="1">+IF(AND(ISNUMBER(OFFSET('Water Data'!$I$9,0,10*ROW('Water Data'!I5))),'Data Summary'!CJ11="Yes"),OFFSET('Water Data'!$I$9,0,10*ROW('Water Data'!I5)),NA())</f>
        <v>#N/A</v>
      </c>
      <c r="V11" s="521" t="e">
        <f ca="1">+IF(AND(ISNUMBER(OFFSET('Sanitation Data'!$D$4,0,10*ROW('Sanitation Data'!D5))),'Data Summary'!CK11="Yes"),100-OFFSET('Sanitation Data'!$D$4,0,10*ROW('Sanitation Data'!D5)),NA())</f>
        <v>#N/A</v>
      </c>
      <c r="W11" s="521" t="e">
        <f ca="1">+IF(AND(ISNUMBER(OFFSET('Sanitation Data'!$D$6,0,10*ROW('Sanitation Data'!D5))),'Data Summary'!CL11="Yes"),OFFSET('Sanitation Data'!$D$6,0,10*ROW('Sanitation Data'!D5)),NA())</f>
        <v>#N/A</v>
      </c>
      <c r="X11" s="521" t="e">
        <f ca="1">+IF(AND(ISNUMBER(OFFSET('Sanitation Data'!$D$10,0,10*ROW('Sanitation Data'!D5))),'Data Summary'!CM11="Yes"),OFFSET('Sanitation Data'!$D$10,0,10*ROW('Sanitation Data'!D5)),NA())</f>
        <v>#N/A</v>
      </c>
      <c r="Y11" s="521" t="e">
        <f ca="1">+IF(AND(ISNUMBER(OFFSET('Sanitation Data'!$D$11,0,10*ROW('Sanitation Data'!D5))),'Data Summary'!CN11="Yes"),OFFSET('Sanitation Data'!$D$11,0,10*ROW('Sanitation Data'!D5)),NA())</f>
        <v>#N/A</v>
      </c>
      <c r="Z11" s="521" t="e">
        <f ca="1">+IF(AND(ISNUMBER(OFFSET('Sanitation Data'!$D$12,0,10*ROW('Sanitation Data'!D5))),'Data Summary'!CO11="Yes"),OFFSET('Sanitation Data'!$D$12,0,10*ROW('Sanitation Data'!D5)),NA())</f>
        <v>#N/A</v>
      </c>
      <c r="AA11" s="521" t="e">
        <f ca="1">+IF(AND(ISNUMBER(OFFSET('Sanitation Data'!$E$4,0,10*ROW('Sanitation Data'!E5))),'Data Summary'!CP11="Yes"),100-OFFSET('Sanitation Data'!$E$4,0,10*ROW('Sanitation Data'!E5)),NA())</f>
        <v>#N/A</v>
      </c>
      <c r="AB11" s="521" t="e">
        <f ca="1">+IF(AND(ISNUMBER(OFFSET('Sanitation Data'!$E$6,0,10*ROW('Sanitation Data'!E5))),'Data Summary'!CQ11="Yes"),OFFSET('Sanitation Data'!$E$6,0,10*ROW('Sanitation Data'!E5)),NA())</f>
        <v>#N/A</v>
      </c>
      <c r="AC11" s="521" t="e">
        <f ca="1">+IF(AND(ISNUMBER(OFFSET('Sanitation Data'!$E$10,0,10*ROW('Sanitation Data'!E5))),'Data Summary'!CR11="Yes"),OFFSET('Sanitation Data'!$E$10,0,10*ROW('Sanitation Data'!E5)),NA())</f>
        <v>#N/A</v>
      </c>
      <c r="AD11" s="521" t="e">
        <f ca="1">+IF(AND(ISNUMBER(OFFSET('Sanitation Data'!$E$11,0,10*ROW('Sanitation Data'!E5))),'Data Summary'!CS11="Yes"),OFFSET('Sanitation Data'!$E$11,0,10*ROW('Sanitation Data'!E5)),NA())</f>
        <v>#N/A</v>
      </c>
      <c r="AE11" s="521" t="e">
        <f ca="1">+IF(AND(ISNUMBER(OFFSET('Sanitation Data'!$E$12,0,10*ROW('Sanitation Data'!E5))),'Data Summary'!CT11="Yes"),OFFSET('Sanitation Data'!$E$12,0,10*ROW('Sanitation Data'!E5)),NA())</f>
        <v>#N/A</v>
      </c>
      <c r="AF11" s="521" t="e">
        <f ca="1">+IF(AND(ISNUMBER(OFFSET('Sanitation Data'!$F$4,0,10*ROW('Sanitation Data'!F5))),'Data Summary'!CU11="Yes"),100-OFFSET('Sanitation Data'!$F$4,0,10*ROW('Sanitation Data'!F5)),NA())</f>
        <v>#N/A</v>
      </c>
      <c r="AG11" s="521" t="e">
        <f ca="1">+IF(AND(ISNUMBER(OFFSET('Sanitation Data'!$F$6,0,10*ROW('Sanitation Data'!F5))),'Data Summary'!CV11="Yes"),OFFSET('Sanitation Data'!$F$6,0,10*ROW('Sanitation Data'!F5)),NA())</f>
        <v>#N/A</v>
      </c>
      <c r="AH11" s="521" t="e">
        <f ca="1">+IF(AND(ISNUMBER(OFFSET('Sanitation Data'!$F$10,0,10*ROW('Sanitation Data'!F5))),'Data Summary'!CW11="Yes"),OFFSET('Sanitation Data'!$F$10,0,10*ROW('Sanitation Data'!F5)),NA())</f>
        <v>#N/A</v>
      </c>
      <c r="AI11" s="521" t="e">
        <f ca="1">+IF(AND(ISNUMBER(OFFSET('Sanitation Data'!$F$11,0,10*ROW('Sanitation Data'!F5))),'Data Summary'!CX11="Yes"),OFFSET('Sanitation Data'!$F$11,0,10*ROW('Sanitation Data'!F5)),NA())</f>
        <v>#N/A</v>
      </c>
      <c r="AJ11" s="521" t="e">
        <f ca="1">+IF(AND(ISNUMBER(OFFSET('Sanitation Data'!$F$12,0,10*ROW('Sanitation Data'!F5))),'Data Summary'!CY11="Yes"),OFFSET('Sanitation Data'!$F$12,0,10*ROW('Sanitation Data'!F5)),NA())</f>
        <v>#N/A</v>
      </c>
      <c r="AK11" s="521" t="e">
        <f ca="1">+IF(AND(ISNUMBER(OFFSET('Sanitation Data'!$G$4,0,10*ROW('Sanitation Data'!G5))),'Data Summary'!CZ11="Yes"),100-OFFSET('Sanitation Data'!$G$4,0,10*ROW('Sanitation Data'!G5)),NA())</f>
        <v>#N/A</v>
      </c>
      <c r="AL11" s="521" t="e">
        <f ca="1">+IF(AND(ISNUMBER(OFFSET('Sanitation Data'!$G$6,0,10*ROW('Sanitation Data'!G5))),'Data Summary'!DA11="Yes"),OFFSET('Sanitation Data'!$G$6,0,10*ROW('Sanitation Data'!G5)),NA())</f>
        <v>#N/A</v>
      </c>
      <c r="AM11" s="521" t="e">
        <f ca="1">+IF(AND(ISNUMBER(OFFSET('Sanitation Data'!$G$10,0,10*ROW('Sanitation Data'!G5))),'Data Summary'!DB11="Yes"),OFFSET('Sanitation Data'!$G$10,0,10*ROW('Sanitation Data'!G5)),NA())</f>
        <v>#N/A</v>
      </c>
      <c r="AN11" s="521" t="e">
        <f ca="1">+IF(AND(ISNUMBER(OFFSET('Sanitation Data'!$G$11,0,10*ROW('Sanitation Data'!G5))),'Data Summary'!DC11="Yes"),OFFSET('Sanitation Data'!$G$11,0,10*ROW('Sanitation Data'!G5)),NA())</f>
        <v>#N/A</v>
      </c>
      <c r="AO11" s="521" t="e">
        <f ca="1">+IF(AND(ISNUMBER(OFFSET('Sanitation Data'!$G$12,0,10*ROW('Sanitation Data'!G5))),'Data Summary'!DD11="Yes"),OFFSET('Sanitation Data'!$G$12,0,10*ROW('Sanitation Data'!G5)),NA())</f>
        <v>#N/A</v>
      </c>
      <c r="AP11" s="521" t="e">
        <f ca="1">+IF(AND(ISNUMBER(OFFSET('Sanitation Data'!$H$4,0,10*ROW('Sanitation Data'!H5))),'Data Summary'!DE11="Yes"),100-OFFSET('Sanitation Data'!$H$4,0,10*ROW('Sanitation Data'!H5)),NA())</f>
        <v>#N/A</v>
      </c>
      <c r="AQ11" s="521" t="e">
        <f ca="1">+IF(AND(ISNUMBER(OFFSET('Sanitation Data'!$H$6,0,10*ROW('Sanitation Data'!H5))),'Data Summary'!DF11="Yes"),OFFSET('Sanitation Data'!$H$6,0,10*ROW('Sanitation Data'!H5)),NA())</f>
        <v>#N/A</v>
      </c>
      <c r="AR11" s="521" t="e">
        <f ca="1">+IF(AND(ISNUMBER(OFFSET('Sanitation Data'!$H$10,0,10*ROW('Sanitation Data'!H5))),'Data Summary'!DG11="Yes"),OFFSET('Sanitation Data'!$H$10,0,10*ROW('Sanitation Data'!H5)),NA())</f>
        <v>#N/A</v>
      </c>
      <c r="AS11" s="521" t="e">
        <f ca="1">+IF(AND(ISNUMBER(OFFSET('Sanitation Data'!$H$11,0,10*ROW('Sanitation Data'!H5))),'Data Summary'!DH11="Yes"),OFFSET('Sanitation Data'!$H$11,0,10*ROW('Sanitation Data'!H5)),NA())</f>
        <v>#N/A</v>
      </c>
      <c r="AT11" s="521" t="e">
        <f ca="1">+IF(AND(ISNUMBER(OFFSET('Sanitation Data'!$H$12,0,10*ROW('Sanitation Data'!H5))),'Data Summary'!DI11="Yes"),OFFSET('Sanitation Data'!$H$12,0,10*ROW('Sanitation Data'!H5)),NA())</f>
        <v>#N/A</v>
      </c>
      <c r="AU11" s="521" t="e">
        <f ca="1">+IF(AND(ISNUMBER(OFFSET('Sanitation Data'!$I$4,0,10*ROW('Sanitation Data'!I5))),'Data Summary'!DJ11="Yes"),100-OFFSET('Sanitation Data'!$I$4,0,10*ROW('Sanitation Data'!I5)),NA())</f>
        <v>#N/A</v>
      </c>
      <c r="AV11" s="521" t="e">
        <f ca="1">+IF(AND(ISNUMBER(OFFSET('Sanitation Data'!$I$6,0,10*ROW('Sanitation Data'!I5))),'Data Summary'!DK11="Yes"),OFFSET('Sanitation Data'!$I$6,0,10*ROW('Sanitation Data'!I5)),NA())</f>
        <v>#N/A</v>
      </c>
      <c r="AW11" s="521" t="e">
        <f ca="1">+IF(AND(ISNUMBER(OFFSET('Sanitation Data'!$I$10,0,10*ROW('Sanitation Data'!I5))),'Data Summary'!DL11="Yes"),OFFSET('Sanitation Data'!$I$10,0,10*ROW('Sanitation Data'!I5)),NA())</f>
        <v>#N/A</v>
      </c>
      <c r="AX11" s="521" t="e">
        <f ca="1">+IF(AND(ISNUMBER(OFFSET('Sanitation Data'!$I$11,0,10*ROW('Sanitation Data'!I5))),'Data Summary'!DM11="Yes"),OFFSET('Sanitation Data'!$I$11,0,10*ROW('Sanitation Data'!I5)),NA())</f>
        <v>#N/A</v>
      </c>
      <c r="AY11" s="521" t="e">
        <f ca="1">+IF(AND(ISNUMBER(OFFSET('Sanitation Data'!$I$12,0,10*ROW('Sanitation Data'!I5))),'Data Summary'!DN11="Yes"),OFFSET('Sanitation Data'!$I$12,0,10*ROW('Sanitation Data'!I5)),NA())</f>
        <v>#N/A</v>
      </c>
      <c r="AZ11" s="522" t="e">
        <f ca="1">+IF(AND(ISNUMBER(OFFSET('Hygiene Data'!$D$5,0,10*ROW('Hygiene Data'!D5))),'Data Summary'!DO11="Yes"),OFFSET('Hygiene Data'!$D$5,0,10*ROW('Hygiene Data'!D5)),NA())</f>
        <v>#N/A</v>
      </c>
      <c r="BA11" s="522" t="e">
        <f ca="1">+IF(AND(ISNUMBER(OFFSET('Hygiene Data'!$D$7,0,10*ROW('Hygiene Data'!D5))),'Data Summary'!DP11="Yes"),OFFSET('Hygiene Data'!$D$7,0,10*ROW('Hygiene Data'!D5)),NA())</f>
        <v>#N/A</v>
      </c>
      <c r="BB11" s="522" t="e">
        <f ca="1">+IF(AND(ISNUMBER(OFFSET('Hygiene Data'!$D$9,0,10*ROW('Hygiene Data'!D5))),'Data Summary'!DQ11="Yes"),OFFSET('Hygiene Data'!$D$9,0,10*ROW('Hygiene Data'!D5)),NA())</f>
        <v>#N/A</v>
      </c>
      <c r="BC11" s="522" t="e">
        <f ca="1">+IF(AND(ISNUMBER(OFFSET('Hygiene Data'!$E$5,0,10*ROW('Hygiene Data'!E5))),'Data Summary'!DR11="Yes"),OFFSET('Hygiene Data'!$E$5,0,10*ROW('Hygiene Data'!E5)),NA())</f>
        <v>#N/A</v>
      </c>
      <c r="BD11" s="522" t="e">
        <f ca="1">+IF(AND(ISNUMBER(OFFSET('Hygiene Data'!$E$7,0,10*ROW('Hygiene Data'!E5))),'Data Summary'!DS11="Yes"),OFFSET('Hygiene Data'!$E$7,0,10*ROW('Hygiene Data'!E5)),NA())</f>
        <v>#N/A</v>
      </c>
      <c r="BE11" s="522" t="e">
        <f ca="1">+IF(AND(ISNUMBER(OFFSET('Hygiene Data'!$E$9,0,10*ROW('Hygiene Data'!E5))),'Data Summary'!DT11="Yes"),OFFSET('Hygiene Data'!$E$9,0,10*ROW('Hygiene Data'!E5)),NA())</f>
        <v>#N/A</v>
      </c>
      <c r="BF11" s="522" t="e">
        <f ca="1">+IF(AND(ISNUMBER(OFFSET('Hygiene Data'!$F$5,0,10*ROW('Hygiene Data'!F5))),'Data Summary'!DU11="Yes"),OFFSET('Hygiene Data'!$F$5,0,10*ROW('Hygiene Data'!F5)),NA())</f>
        <v>#N/A</v>
      </c>
      <c r="BG11" s="522" t="e">
        <f ca="1">+IF(AND(ISNUMBER(OFFSET('Hygiene Data'!$F$7,0,10*ROW('Hygiene Data'!F5))),'Data Summary'!DV11="Yes"),OFFSET('Hygiene Data'!$F$7,0,10*ROW('Hygiene Data'!F5)),NA())</f>
        <v>#N/A</v>
      </c>
      <c r="BH11" s="522" t="e">
        <f ca="1">+IF(AND(ISNUMBER(OFFSET('Hygiene Data'!$F$9,0,10*ROW('Hygiene Data'!F5))),'Data Summary'!DW11="Yes"),OFFSET('Hygiene Data'!$F$9,0,10*ROW('Hygiene Data'!F5)),NA())</f>
        <v>#N/A</v>
      </c>
      <c r="BI11" s="522" t="e">
        <f ca="1">+IF(AND(ISNUMBER(OFFSET('Hygiene Data'!$G$5,0,10*ROW('Hygiene Data'!G5))),'Data Summary'!DX11="Yes"),OFFSET('Hygiene Data'!$G$5,0,10*ROW('Hygiene Data'!G5)),NA())</f>
        <v>#N/A</v>
      </c>
      <c r="BJ11" s="522" t="e">
        <f ca="1">+IF(AND(ISNUMBER(OFFSET('Hygiene Data'!$G$7,0,10*ROW('Hygiene Data'!G5))),'Data Summary'!DY11="Yes"),OFFSET('Hygiene Data'!$G$7,0,10*ROW('Hygiene Data'!G5)),NA())</f>
        <v>#N/A</v>
      </c>
      <c r="BK11" s="522" t="e">
        <f ca="1">+IF(AND(ISNUMBER(OFFSET('Hygiene Data'!$G$9,0,10*ROW('Hygiene Data'!G5))),'Data Summary'!DZ11="Yes"),OFFSET('Hygiene Data'!$G$9,0,10*ROW('Hygiene Data'!G5)),NA())</f>
        <v>#N/A</v>
      </c>
      <c r="BL11" s="522" t="e">
        <f ca="1">+IF(AND(ISNUMBER(OFFSET('Hygiene Data'!$H$5,0,10*ROW('Hygiene Data'!H5))),'Data Summary'!EA11="Yes"),OFFSET('Hygiene Data'!$H$5,0,10*ROW('Hygiene Data'!H5)),NA())</f>
        <v>#N/A</v>
      </c>
      <c r="BM11" s="522" t="e">
        <f ca="1">+IF(AND(ISNUMBER(OFFSET('Hygiene Data'!$H$7,0,10*ROW('Hygiene Data'!H5))),'Data Summary'!EB11="Yes"),OFFSET('Hygiene Data'!$H$7,0,10*ROW('Hygiene Data'!H5)),NA())</f>
        <v>#N/A</v>
      </c>
      <c r="BN11" s="522" t="e">
        <f ca="1">+IF(AND(ISNUMBER(OFFSET('Hygiene Data'!$H$9,0,10*ROW('Hygiene Data'!H5))),'Data Summary'!EC11="Yes"),OFFSET('Hygiene Data'!$H$9,0,10*ROW('Hygiene Data'!H5)),NA())</f>
        <v>#N/A</v>
      </c>
      <c r="BO11" s="522" t="e">
        <f ca="1">+IF(AND(ISNUMBER(OFFSET('Hygiene Data'!$I$5,0,10*ROW('Hygiene Data'!I5))),'Data Summary'!ED11="Yes"),OFFSET('Hygiene Data'!$I$5,0,10*ROW('Hygiene Data'!I5)),NA())</f>
        <v>#N/A</v>
      </c>
      <c r="BP11" s="522" t="e">
        <f ca="1">+IF(AND(ISNUMBER(OFFSET('Hygiene Data'!$I$7,0,10*ROW('Hygiene Data'!I5))),'Data Summary'!EE11="Yes"),OFFSET('Hygiene Data'!$I$7,0,10*ROW('Hygiene Data'!I5)),NA())</f>
        <v>#N/A</v>
      </c>
      <c r="BQ11" s="522" t="e">
        <f ca="1">+IF(AND(ISNUMBER(OFFSET('Hygiene Data'!$I$9,0,10*ROW('Hygiene Data'!I5))),'Data Summary'!EF11="Yes"),OFFSET('Hygiene Data'!$I$9,0,10*ROW('Hygiene Data'!I5)),NA())</f>
        <v>#N/A</v>
      </c>
    </row>
    <row r="12" spans="1:69" x14ac:dyDescent="0.25">
      <c r="A12" s="518" t="str">
        <f ca="1">+RIGHT('Data Summary'!A12,LEN('Data Summary'!A12)-9)</f>
        <v>SIASAR</v>
      </c>
      <c r="B12" s="492" t="str">
        <f ca="1">+IF(ISTEXT('Data Summary'!B12),'Data Summary'!B12,"")</f>
        <v>Encuesta</v>
      </c>
      <c r="C12" s="519">
        <f ca="1">+VALUE('Data Summary'!C12)</f>
        <v>2019</v>
      </c>
      <c r="D12" s="520" t="e">
        <f ca="1">+IF(AND(ISNUMBER(OFFSET('Water Data'!$D$4,0,10*ROW('Water Data'!D6))),'Data Summary'!BS12="Yes"),100-OFFSET('Water Data'!$D$4,0,10*ROW('Water Data'!D6)),NA())</f>
        <v>#N/A</v>
      </c>
      <c r="E12" s="520" t="e">
        <f ca="1">+IF(AND(ISNUMBER(OFFSET('Water Data'!$D$6,0,10*ROW('Water Data'!D6))),'Data Summary'!BT12="Yes"),OFFSET('Water Data'!$D$6,0,10*ROW('Water Data'!D6)),NA())</f>
        <v>#N/A</v>
      </c>
      <c r="F12" s="520" t="e">
        <f ca="1">+IF(AND(ISNUMBER(OFFSET('Water Data'!$D$9,0,10*ROW('Water Data'!D6))),'Data Summary'!BU12="Yes"),OFFSET('Water Data'!$D$9,0,10*ROW('Water Data'!D6)),NA())</f>
        <v>#N/A</v>
      </c>
      <c r="G12" s="520" t="e">
        <f ca="1">+IF(AND(ISNUMBER(OFFSET('Water Data'!$E$4,0,10*ROW('Water Data'!E6))),'Data Summary'!BV12="Yes"),100-OFFSET('Water Data'!$E$4,0,10*ROW('Water Data'!E6)),NA())</f>
        <v>#N/A</v>
      </c>
      <c r="H12" s="520" t="e">
        <f ca="1">+IF(AND(ISNUMBER(OFFSET('Water Data'!$E$6,0,10*ROW('Water Data'!E6))),'Data Summary'!BW12="Yes"),OFFSET('Water Data'!$E$6,0,10*ROW('Water Data'!E6)),NA())</f>
        <v>#N/A</v>
      </c>
      <c r="I12" s="520" t="e">
        <f ca="1">+IF(AND(ISNUMBER(OFFSET('Water Data'!$E$9,0,10*ROW('Water Data'!E6))),'Data Summary'!BX12="Yes"),OFFSET('Water Data'!$E$9,0,10*ROW('Water Data'!E6)),NA())</f>
        <v>#N/A</v>
      </c>
      <c r="J12" s="520" t="e">
        <f ca="1">+IF(AND(ISNUMBER(OFFSET('Water Data'!$F$4,0,10*ROW('Water Data'!F6))),'Data Summary'!BY12="Yes"),100-OFFSET('Water Data'!$F$4,0,10*ROW('Water Data'!F6)),NA())</f>
        <v>#N/A</v>
      </c>
      <c r="K12" s="520">
        <f ca="1">+IF(AND(ISNUMBER(OFFSET('Water Data'!$F$6,0,10*ROW('Water Data'!F6))),'Data Summary'!BZ12="Yes"),OFFSET('Water Data'!$F$6,0,10*ROW('Water Data'!F6)),NA())</f>
        <v>45.776200000000003</v>
      </c>
      <c r="L12" s="520">
        <f ca="1">+IF(AND(ISNUMBER(OFFSET('Water Data'!$F$9,0,10*ROW('Water Data'!F6))),'Data Summary'!CA12="Yes"),OFFSET('Water Data'!$F$9,0,10*ROW('Water Data'!F6)),NA())</f>
        <v>41.5884</v>
      </c>
      <c r="M12" s="520" t="e">
        <f ca="1">+IF(AND(ISNUMBER(OFFSET('Water Data'!$G$4,0,10*ROW('Water Data'!G6))),'Data Summary'!CB12="Yes"),100-OFFSET('Water Data'!$G$4,0,10*ROW('Water Data'!G6)),NA())</f>
        <v>#N/A</v>
      </c>
      <c r="N12" s="520" t="e">
        <f ca="1">+IF(AND(ISNUMBER(OFFSET('Water Data'!$G$6,0,10*ROW('Water Data'!G6))),'Data Summary'!CC12="Yes"),OFFSET('Water Data'!$G$6,0,10*ROW('Water Data'!G6)),NA())</f>
        <v>#N/A</v>
      </c>
      <c r="O12" s="520" t="e">
        <f ca="1">+IF(AND(ISNUMBER(OFFSET('Water Data'!$G$9,0,10*ROW('Water Data'!G6))),'Data Summary'!CD12="Yes"),OFFSET('Water Data'!$G$9,0,10*ROW('Water Data'!G6)),NA())</f>
        <v>#N/A</v>
      </c>
      <c r="P12" s="520" t="e">
        <f ca="1">+IF(AND(ISNUMBER(OFFSET('Water Data'!$H$4,0,10*ROW('Water Data'!H6))),'Data Summary'!CE12="Yes"),100-OFFSET('Water Data'!$H$4,0,10*ROW('Water Data'!H6)),NA())</f>
        <v>#N/A</v>
      </c>
      <c r="Q12" s="520" t="e">
        <f ca="1">+IF(AND(ISNUMBER(OFFSET('Water Data'!$H$6,0,10*ROW('Water Data'!H6))),'Data Summary'!CF12="Yes"),OFFSET('Water Data'!$H$6,0,10*ROW('Water Data'!H6)),NA())</f>
        <v>#N/A</v>
      </c>
      <c r="R12" s="520" t="e">
        <f ca="1">+IF(AND(ISNUMBER(OFFSET('Water Data'!$H$9,0,10*ROW('Water Data'!H6))),'Data Summary'!CG12="Yes"),OFFSET('Water Data'!$H$9,0,10*ROW('Water Data'!H6)),NA())</f>
        <v>#N/A</v>
      </c>
      <c r="S12" s="520" t="e">
        <f ca="1">+IF(AND(ISNUMBER(OFFSET('Water Data'!$I$4,0,10*ROW('Water Data'!I6))),'Data Summary'!CH12="Yes"),100-OFFSET('Water Data'!$I$4,0,10*ROW('Water Data'!I6)),NA())</f>
        <v>#N/A</v>
      </c>
      <c r="T12" s="520" t="e">
        <f ca="1">+IF(AND(ISNUMBER(OFFSET('Water Data'!$I$6,0,10*ROW('Water Data'!I6))),'Data Summary'!CI12="Yes"),OFFSET('Water Data'!$I$6,0,10*ROW('Water Data'!I6)),NA())</f>
        <v>#N/A</v>
      </c>
      <c r="U12" s="520" t="e">
        <f ca="1">+IF(AND(ISNUMBER(OFFSET('Water Data'!$I$9,0,10*ROW('Water Data'!I6))),'Data Summary'!CJ12="Yes"),OFFSET('Water Data'!$I$9,0,10*ROW('Water Data'!I6)),NA())</f>
        <v>#N/A</v>
      </c>
      <c r="V12" s="521" t="e">
        <f ca="1">+IF(AND(ISNUMBER(OFFSET('Sanitation Data'!$D$4,0,10*ROW('Sanitation Data'!D6))),'Data Summary'!CK12="Yes"),100-OFFSET('Sanitation Data'!$D$4,0,10*ROW('Sanitation Data'!D6)),NA())</f>
        <v>#N/A</v>
      </c>
      <c r="W12" s="521" t="e">
        <f ca="1">+IF(AND(ISNUMBER(OFFSET('Sanitation Data'!$D$6,0,10*ROW('Sanitation Data'!D6))),'Data Summary'!CL12="Yes"),OFFSET('Sanitation Data'!$D$6,0,10*ROW('Sanitation Data'!D6)),NA())</f>
        <v>#N/A</v>
      </c>
      <c r="X12" s="521" t="e">
        <f ca="1">+IF(AND(ISNUMBER(OFFSET('Sanitation Data'!$D$10,0,10*ROW('Sanitation Data'!D6))),'Data Summary'!CM12="Yes"),OFFSET('Sanitation Data'!$D$10,0,10*ROW('Sanitation Data'!D6)),NA())</f>
        <v>#N/A</v>
      </c>
      <c r="Y12" s="521" t="e">
        <f ca="1">+IF(AND(ISNUMBER(OFFSET('Sanitation Data'!$D$11,0,10*ROW('Sanitation Data'!D6))),'Data Summary'!CN12="Yes"),OFFSET('Sanitation Data'!$D$11,0,10*ROW('Sanitation Data'!D6)),NA())</f>
        <v>#N/A</v>
      </c>
      <c r="Z12" s="521" t="e">
        <f ca="1">+IF(AND(ISNUMBER(OFFSET('Sanitation Data'!$D$12,0,10*ROW('Sanitation Data'!D6))),'Data Summary'!CO12="Yes"),OFFSET('Sanitation Data'!$D$12,0,10*ROW('Sanitation Data'!D6)),NA())</f>
        <v>#N/A</v>
      </c>
      <c r="AA12" s="521" t="e">
        <f ca="1">+IF(AND(ISNUMBER(OFFSET('Sanitation Data'!$E$4,0,10*ROW('Sanitation Data'!E6))),'Data Summary'!CP12="Yes"),100-OFFSET('Sanitation Data'!$E$4,0,10*ROW('Sanitation Data'!E6)),NA())</f>
        <v>#N/A</v>
      </c>
      <c r="AB12" s="521" t="e">
        <f ca="1">+IF(AND(ISNUMBER(OFFSET('Sanitation Data'!$E$6,0,10*ROW('Sanitation Data'!E6))),'Data Summary'!CQ12="Yes"),OFFSET('Sanitation Data'!$E$6,0,10*ROW('Sanitation Data'!E6)),NA())</f>
        <v>#N/A</v>
      </c>
      <c r="AC12" s="521" t="e">
        <f ca="1">+IF(AND(ISNUMBER(OFFSET('Sanitation Data'!$E$10,0,10*ROW('Sanitation Data'!E6))),'Data Summary'!CR12="Yes"),OFFSET('Sanitation Data'!$E$10,0,10*ROW('Sanitation Data'!E6)),NA())</f>
        <v>#N/A</v>
      </c>
      <c r="AD12" s="521" t="e">
        <f ca="1">+IF(AND(ISNUMBER(OFFSET('Sanitation Data'!$E$11,0,10*ROW('Sanitation Data'!E6))),'Data Summary'!CS12="Yes"),OFFSET('Sanitation Data'!$E$11,0,10*ROW('Sanitation Data'!E6)),NA())</f>
        <v>#N/A</v>
      </c>
      <c r="AE12" s="521" t="e">
        <f ca="1">+IF(AND(ISNUMBER(OFFSET('Sanitation Data'!$E$12,0,10*ROW('Sanitation Data'!E6))),'Data Summary'!CT12="Yes"),OFFSET('Sanitation Data'!$E$12,0,10*ROW('Sanitation Data'!E6)),NA())</f>
        <v>#N/A</v>
      </c>
      <c r="AF12" s="521" t="e">
        <f ca="1">+IF(AND(ISNUMBER(OFFSET('Sanitation Data'!$F$4,0,10*ROW('Sanitation Data'!F6))),'Data Summary'!CU12="Yes"),100-OFFSET('Sanitation Data'!$F$4,0,10*ROW('Sanitation Data'!F6)),NA())</f>
        <v>#N/A</v>
      </c>
      <c r="AG12" s="521">
        <f ca="1">+IF(AND(ISNUMBER(OFFSET('Sanitation Data'!$F$6,0,10*ROW('Sanitation Data'!F6))),'Data Summary'!CV12="Yes"),OFFSET('Sanitation Data'!$F$6,0,10*ROW('Sanitation Data'!F6)),NA())</f>
        <v>65.848399999999998</v>
      </c>
      <c r="AH12" s="521" t="e">
        <f ca="1">+IF(AND(ISNUMBER(OFFSET('Sanitation Data'!$F$10,0,10*ROW('Sanitation Data'!F6))),'Data Summary'!CW12="Yes"),OFFSET('Sanitation Data'!$F$10,0,10*ROW('Sanitation Data'!F6)),NA())</f>
        <v>#N/A</v>
      </c>
      <c r="AI12" s="521">
        <f ca="1">+IF(AND(ISNUMBER(OFFSET('Sanitation Data'!$F$11,0,10*ROW('Sanitation Data'!F6))),'Data Summary'!CX12="Yes"),OFFSET('Sanitation Data'!$F$11,0,10*ROW('Sanitation Data'!F6)),NA())</f>
        <v>13.0686</v>
      </c>
      <c r="AJ12" s="521" t="e">
        <f ca="1">+IF(AND(ISNUMBER(OFFSET('Sanitation Data'!$F$12,0,10*ROW('Sanitation Data'!F6))),'Data Summary'!CY12="Yes"),OFFSET('Sanitation Data'!$F$12,0,10*ROW('Sanitation Data'!F6)),NA())</f>
        <v>#N/A</v>
      </c>
      <c r="AK12" s="521" t="e">
        <f ca="1">+IF(AND(ISNUMBER(OFFSET('Sanitation Data'!$G$4,0,10*ROW('Sanitation Data'!G6))),'Data Summary'!CZ12="Yes"),100-OFFSET('Sanitation Data'!$G$4,0,10*ROW('Sanitation Data'!G6)),NA())</f>
        <v>#N/A</v>
      </c>
      <c r="AL12" s="521" t="e">
        <f ca="1">+IF(AND(ISNUMBER(OFFSET('Sanitation Data'!$G$6,0,10*ROW('Sanitation Data'!G6))),'Data Summary'!DA12="Yes"),OFFSET('Sanitation Data'!$G$6,0,10*ROW('Sanitation Data'!G6)),NA())</f>
        <v>#N/A</v>
      </c>
      <c r="AM12" s="521" t="e">
        <f ca="1">+IF(AND(ISNUMBER(OFFSET('Sanitation Data'!$G$10,0,10*ROW('Sanitation Data'!G6))),'Data Summary'!DB12="Yes"),OFFSET('Sanitation Data'!$G$10,0,10*ROW('Sanitation Data'!G6)),NA())</f>
        <v>#N/A</v>
      </c>
      <c r="AN12" s="521" t="e">
        <f ca="1">+IF(AND(ISNUMBER(OFFSET('Sanitation Data'!$G$11,0,10*ROW('Sanitation Data'!G6))),'Data Summary'!DC12="Yes"),OFFSET('Sanitation Data'!$G$11,0,10*ROW('Sanitation Data'!G6)),NA())</f>
        <v>#N/A</v>
      </c>
      <c r="AO12" s="521" t="e">
        <f ca="1">+IF(AND(ISNUMBER(OFFSET('Sanitation Data'!$G$12,0,10*ROW('Sanitation Data'!G6))),'Data Summary'!DD12="Yes"),OFFSET('Sanitation Data'!$G$12,0,10*ROW('Sanitation Data'!G6)),NA())</f>
        <v>#N/A</v>
      </c>
      <c r="AP12" s="521" t="e">
        <f ca="1">+IF(AND(ISNUMBER(OFFSET('Sanitation Data'!$H$4,0,10*ROW('Sanitation Data'!H6))),'Data Summary'!DE12="Yes"),100-OFFSET('Sanitation Data'!$H$4,0,10*ROW('Sanitation Data'!H6)),NA())</f>
        <v>#N/A</v>
      </c>
      <c r="AQ12" s="521" t="e">
        <f ca="1">+IF(AND(ISNUMBER(OFFSET('Sanitation Data'!$H$6,0,10*ROW('Sanitation Data'!H6))),'Data Summary'!DF12="Yes"),OFFSET('Sanitation Data'!$H$6,0,10*ROW('Sanitation Data'!H6)),NA())</f>
        <v>#N/A</v>
      </c>
      <c r="AR12" s="521" t="e">
        <f ca="1">+IF(AND(ISNUMBER(OFFSET('Sanitation Data'!$H$10,0,10*ROW('Sanitation Data'!H6))),'Data Summary'!DG12="Yes"),OFFSET('Sanitation Data'!$H$10,0,10*ROW('Sanitation Data'!H6)),NA())</f>
        <v>#N/A</v>
      </c>
      <c r="AS12" s="521" t="e">
        <f ca="1">+IF(AND(ISNUMBER(OFFSET('Sanitation Data'!$H$11,0,10*ROW('Sanitation Data'!H6))),'Data Summary'!DH12="Yes"),OFFSET('Sanitation Data'!$H$11,0,10*ROW('Sanitation Data'!H6)),NA())</f>
        <v>#N/A</v>
      </c>
      <c r="AT12" s="521" t="e">
        <f ca="1">+IF(AND(ISNUMBER(OFFSET('Sanitation Data'!$H$12,0,10*ROW('Sanitation Data'!H6))),'Data Summary'!DI12="Yes"),OFFSET('Sanitation Data'!$H$12,0,10*ROW('Sanitation Data'!H6)),NA())</f>
        <v>#N/A</v>
      </c>
      <c r="AU12" s="521" t="e">
        <f ca="1">+IF(AND(ISNUMBER(OFFSET('Sanitation Data'!$I$4,0,10*ROW('Sanitation Data'!I6))),'Data Summary'!DJ12="Yes"),100-OFFSET('Sanitation Data'!$I$4,0,10*ROW('Sanitation Data'!I6)),NA())</f>
        <v>#N/A</v>
      </c>
      <c r="AV12" s="521" t="e">
        <f ca="1">+IF(AND(ISNUMBER(OFFSET('Sanitation Data'!$I$6,0,10*ROW('Sanitation Data'!I6))),'Data Summary'!DK12="Yes"),OFFSET('Sanitation Data'!$I$6,0,10*ROW('Sanitation Data'!I6)),NA())</f>
        <v>#N/A</v>
      </c>
      <c r="AW12" s="521" t="e">
        <f ca="1">+IF(AND(ISNUMBER(OFFSET('Sanitation Data'!$I$10,0,10*ROW('Sanitation Data'!I6))),'Data Summary'!DL12="Yes"),OFFSET('Sanitation Data'!$I$10,0,10*ROW('Sanitation Data'!I6)),NA())</f>
        <v>#N/A</v>
      </c>
      <c r="AX12" s="521" t="e">
        <f ca="1">+IF(AND(ISNUMBER(OFFSET('Sanitation Data'!$I$11,0,10*ROW('Sanitation Data'!I6))),'Data Summary'!DM12="Yes"),OFFSET('Sanitation Data'!$I$11,0,10*ROW('Sanitation Data'!I6)),NA())</f>
        <v>#N/A</v>
      </c>
      <c r="AY12" s="521" t="e">
        <f ca="1">+IF(AND(ISNUMBER(OFFSET('Sanitation Data'!$I$12,0,10*ROW('Sanitation Data'!I6))),'Data Summary'!DN12="Yes"),OFFSET('Sanitation Data'!$I$12,0,10*ROW('Sanitation Data'!I6)),NA())</f>
        <v>#N/A</v>
      </c>
      <c r="AZ12" s="522" t="e">
        <f ca="1">+IF(AND(ISNUMBER(OFFSET('Hygiene Data'!$D$5,0,10*ROW('Hygiene Data'!D6))),'Data Summary'!DO12="Yes"),OFFSET('Hygiene Data'!$D$5,0,10*ROW('Hygiene Data'!D6)),NA())</f>
        <v>#N/A</v>
      </c>
      <c r="BA12" s="522" t="e">
        <f ca="1">+IF(AND(ISNUMBER(OFFSET('Hygiene Data'!$D$7,0,10*ROW('Hygiene Data'!D6))),'Data Summary'!DP12="Yes"),OFFSET('Hygiene Data'!$D$7,0,10*ROW('Hygiene Data'!D6)),NA())</f>
        <v>#N/A</v>
      </c>
      <c r="BB12" s="522" t="e">
        <f ca="1">+IF(AND(ISNUMBER(OFFSET('Hygiene Data'!$D$9,0,10*ROW('Hygiene Data'!D6))),'Data Summary'!DQ12="Yes"),OFFSET('Hygiene Data'!$D$9,0,10*ROW('Hygiene Data'!D6)),NA())</f>
        <v>#N/A</v>
      </c>
      <c r="BC12" s="522" t="e">
        <f ca="1">+IF(AND(ISNUMBER(OFFSET('Hygiene Data'!$E$5,0,10*ROW('Hygiene Data'!E6))),'Data Summary'!DR12="Yes"),OFFSET('Hygiene Data'!$E$5,0,10*ROW('Hygiene Data'!E6)),NA())</f>
        <v>#N/A</v>
      </c>
      <c r="BD12" s="522" t="e">
        <f ca="1">+IF(AND(ISNUMBER(OFFSET('Hygiene Data'!$E$7,0,10*ROW('Hygiene Data'!E6))),'Data Summary'!DS12="Yes"),OFFSET('Hygiene Data'!$E$7,0,10*ROW('Hygiene Data'!E6)),NA())</f>
        <v>#N/A</v>
      </c>
      <c r="BE12" s="522" t="e">
        <f ca="1">+IF(AND(ISNUMBER(OFFSET('Hygiene Data'!$E$9,0,10*ROW('Hygiene Data'!E6))),'Data Summary'!DT12="Yes"),OFFSET('Hygiene Data'!$E$9,0,10*ROW('Hygiene Data'!E6)),NA())</f>
        <v>#N/A</v>
      </c>
      <c r="BF12" s="522" t="e">
        <f ca="1">+IF(AND(ISNUMBER(OFFSET('Hygiene Data'!$F$5,0,10*ROW('Hygiene Data'!F6))),'Data Summary'!DU12="Yes"),OFFSET('Hygiene Data'!$F$5,0,10*ROW('Hygiene Data'!F6)),NA())</f>
        <v>#N/A</v>
      </c>
      <c r="BG12" s="522" t="e">
        <f ca="1">+IF(AND(ISNUMBER(OFFSET('Hygiene Data'!$F$7,0,10*ROW('Hygiene Data'!F6))),'Data Summary'!DV12="Yes"),OFFSET('Hygiene Data'!$F$7,0,10*ROW('Hygiene Data'!F6)),NA())</f>
        <v>#N/A</v>
      </c>
      <c r="BH12" s="522">
        <f ca="1">+IF(AND(ISNUMBER(OFFSET('Hygiene Data'!$F$9,0,10*ROW('Hygiene Data'!F6))),'Data Summary'!DW12="Yes"),OFFSET('Hygiene Data'!$F$9,0,10*ROW('Hygiene Data'!F6)),NA())</f>
        <v>24.404299999999999</v>
      </c>
      <c r="BI12" s="522" t="e">
        <f ca="1">+IF(AND(ISNUMBER(OFFSET('Hygiene Data'!$G$5,0,10*ROW('Hygiene Data'!G6))),'Data Summary'!DX12="Yes"),OFFSET('Hygiene Data'!$G$5,0,10*ROW('Hygiene Data'!G6)),NA())</f>
        <v>#N/A</v>
      </c>
      <c r="BJ12" s="522" t="e">
        <f ca="1">+IF(AND(ISNUMBER(OFFSET('Hygiene Data'!$G$7,0,10*ROW('Hygiene Data'!G6))),'Data Summary'!DY12="Yes"),OFFSET('Hygiene Data'!$G$7,0,10*ROW('Hygiene Data'!G6)),NA())</f>
        <v>#N/A</v>
      </c>
      <c r="BK12" s="522" t="e">
        <f ca="1">+IF(AND(ISNUMBER(OFFSET('Hygiene Data'!$G$9,0,10*ROW('Hygiene Data'!G6))),'Data Summary'!DZ12="Yes"),OFFSET('Hygiene Data'!$G$9,0,10*ROW('Hygiene Data'!G6)),NA())</f>
        <v>#N/A</v>
      </c>
      <c r="BL12" s="522" t="e">
        <f ca="1">+IF(AND(ISNUMBER(OFFSET('Hygiene Data'!$H$5,0,10*ROW('Hygiene Data'!H6))),'Data Summary'!EA12="Yes"),OFFSET('Hygiene Data'!$H$5,0,10*ROW('Hygiene Data'!H6)),NA())</f>
        <v>#N/A</v>
      </c>
      <c r="BM12" s="522" t="e">
        <f ca="1">+IF(AND(ISNUMBER(OFFSET('Hygiene Data'!$H$7,0,10*ROW('Hygiene Data'!H6))),'Data Summary'!EB12="Yes"),OFFSET('Hygiene Data'!$H$7,0,10*ROW('Hygiene Data'!H6)),NA())</f>
        <v>#N/A</v>
      </c>
      <c r="BN12" s="522" t="e">
        <f ca="1">+IF(AND(ISNUMBER(OFFSET('Hygiene Data'!$H$9,0,10*ROW('Hygiene Data'!H6))),'Data Summary'!EC12="Yes"),OFFSET('Hygiene Data'!$H$9,0,10*ROW('Hygiene Data'!H6)),NA())</f>
        <v>#N/A</v>
      </c>
      <c r="BO12" s="522" t="e">
        <f ca="1">+IF(AND(ISNUMBER(OFFSET('Hygiene Data'!$I$5,0,10*ROW('Hygiene Data'!I6))),'Data Summary'!ED12="Yes"),OFFSET('Hygiene Data'!$I$5,0,10*ROW('Hygiene Data'!I6)),NA())</f>
        <v>#N/A</v>
      </c>
      <c r="BP12" s="522" t="e">
        <f ca="1">+IF(AND(ISNUMBER(OFFSET('Hygiene Data'!$I$7,0,10*ROW('Hygiene Data'!I6))),'Data Summary'!EE12="Yes"),OFFSET('Hygiene Data'!$I$7,0,10*ROW('Hygiene Data'!I6)),NA())</f>
        <v>#N/A</v>
      </c>
      <c r="BQ12" s="522" t="e">
        <f ca="1">+IF(AND(ISNUMBER(OFFSET('Hygiene Data'!$I$9,0,10*ROW('Hygiene Data'!I6))),'Data Summary'!EF12="Yes"),OFFSET('Hygiene Data'!$I$9,0,10*ROW('Hygiene Data'!I6)),NA())</f>
        <v>#N/A</v>
      </c>
    </row>
    <row r="13" spans="1:69" x14ac:dyDescent="0.25">
      <c r="A13" s="518" t="str">
        <f ca="1">+RIGHT('Data Summary'!A13,LEN('Data Summary'!A13)-9)</f>
        <v>LLECE</v>
      </c>
      <c r="B13" s="492" t="str">
        <f ca="1">+IF(ISTEXT('Data Summary'!B13),'Data Summary'!B13,"")</f>
        <v>Encuesta</v>
      </c>
      <c r="C13" s="519">
        <f ca="1">+VALUE('Data Summary'!C13)</f>
        <v>2019</v>
      </c>
      <c r="D13" s="520" t="e">
        <f ca="1">+IF(AND(ISNUMBER(OFFSET('Water Data'!$D$4,0,10*ROW('Water Data'!D7))),'Data Summary'!BS13="Yes"),100-OFFSET('Water Data'!$D$4,0,10*ROW('Water Data'!D7)),NA())</f>
        <v>#N/A</v>
      </c>
      <c r="E13" s="520">
        <f ca="1">+IF(AND(ISNUMBER(OFFSET('Water Data'!$D$6,0,10*ROW('Water Data'!D7))),'Data Summary'!BT13="Yes"),OFFSET('Water Data'!$D$6,0,10*ROW('Water Data'!D7)),NA())</f>
        <v>66.556291390728475</v>
      </c>
      <c r="F13" s="520" t="e">
        <f ca="1">+IF(AND(ISNUMBER(OFFSET('Water Data'!$D$9,0,10*ROW('Water Data'!D7))),'Data Summary'!BU13="Yes"),OFFSET('Water Data'!$D$9,0,10*ROW('Water Data'!D7)),NA())</f>
        <v>#N/A</v>
      </c>
      <c r="G13" s="520" t="e">
        <f ca="1">+IF(AND(ISNUMBER(OFFSET('Water Data'!$E$4,0,10*ROW('Water Data'!E7))),'Data Summary'!BV13="Yes"),100-OFFSET('Water Data'!$E$4,0,10*ROW('Water Data'!E7)),NA())</f>
        <v>#N/A</v>
      </c>
      <c r="H13" s="520">
        <f ca="1">+IF(AND(ISNUMBER(OFFSET('Water Data'!$E$6,0,10*ROW('Water Data'!E7))),'Data Summary'!BW13="Yes"),OFFSET('Water Data'!$E$6,0,10*ROW('Water Data'!E7)),NA())</f>
        <v>95</v>
      </c>
      <c r="I13" s="520" t="e">
        <f ca="1">+IF(AND(ISNUMBER(OFFSET('Water Data'!$E$9,0,10*ROW('Water Data'!E7))),'Data Summary'!BX13="Yes"),OFFSET('Water Data'!$E$9,0,10*ROW('Water Data'!E7)),NA())</f>
        <v>#N/A</v>
      </c>
      <c r="J13" s="520" t="e">
        <f ca="1">+IF(AND(ISNUMBER(OFFSET('Water Data'!$F$4,0,10*ROW('Water Data'!F7))),'Data Summary'!BY13="Yes"),100-OFFSET('Water Data'!$F$4,0,10*ROW('Water Data'!F7)),NA())</f>
        <v>#N/A</v>
      </c>
      <c r="K13" s="520">
        <f ca="1">+IF(AND(ISNUMBER(OFFSET('Water Data'!$F$6,0,10*ROW('Water Data'!F7))),'Data Summary'!BZ13="Yes"),OFFSET('Water Data'!$F$6,0,10*ROW('Water Data'!F7)),NA())</f>
        <v>52.475247524752476</v>
      </c>
      <c r="L13" s="520" t="e">
        <f ca="1">+IF(AND(ISNUMBER(OFFSET('Water Data'!$F$9,0,10*ROW('Water Data'!F7))),'Data Summary'!CA13="Yes"),OFFSET('Water Data'!$F$9,0,10*ROW('Water Data'!F7)),NA())</f>
        <v>#N/A</v>
      </c>
      <c r="M13" s="520" t="e">
        <f ca="1">+IF(AND(ISNUMBER(OFFSET('Water Data'!$G$4,0,10*ROW('Water Data'!G7))),'Data Summary'!CB13="Yes"),100-OFFSET('Water Data'!$G$4,0,10*ROW('Water Data'!G7)),NA())</f>
        <v>#N/A</v>
      </c>
      <c r="N13" s="520" t="e">
        <f ca="1">+IF(AND(ISNUMBER(OFFSET('Water Data'!$G$6,0,10*ROW('Water Data'!G7))),'Data Summary'!CC13="Yes"),OFFSET('Water Data'!$G$6,0,10*ROW('Water Data'!G7)),NA())</f>
        <v>#N/A</v>
      </c>
      <c r="O13" s="520" t="e">
        <f ca="1">+IF(AND(ISNUMBER(OFFSET('Water Data'!$G$9,0,10*ROW('Water Data'!G7))),'Data Summary'!CD13="Yes"),OFFSET('Water Data'!$G$9,0,10*ROW('Water Data'!G7)),NA())</f>
        <v>#N/A</v>
      </c>
      <c r="P13" s="520" t="e">
        <f ca="1">+IF(AND(ISNUMBER(OFFSET('Water Data'!$H$4,0,10*ROW('Water Data'!H7))),'Data Summary'!CE13="Yes"),100-OFFSET('Water Data'!$H$4,0,10*ROW('Water Data'!H7)),NA())</f>
        <v>#N/A</v>
      </c>
      <c r="Q13" s="520">
        <f ca="1">+IF(AND(ISNUMBER(OFFSET('Water Data'!$H$6,0,10*ROW('Water Data'!H7))),'Data Summary'!CF13="Yes"),OFFSET('Water Data'!$H$6,0,10*ROW('Water Data'!H7)),NA())</f>
        <v>66.556291390728475</v>
      </c>
      <c r="R13" s="520" t="e">
        <f ca="1">+IF(AND(ISNUMBER(OFFSET('Water Data'!$H$9,0,10*ROW('Water Data'!H7))),'Data Summary'!CG13="Yes"),OFFSET('Water Data'!$H$9,0,10*ROW('Water Data'!H7)),NA())</f>
        <v>#N/A</v>
      </c>
      <c r="S13" s="520" t="e">
        <f ca="1">+IF(AND(ISNUMBER(OFFSET('Water Data'!$I$4,0,10*ROW('Water Data'!I7))),'Data Summary'!CH13="Yes"),100-OFFSET('Water Data'!$I$4,0,10*ROW('Water Data'!I7)),NA())</f>
        <v>#N/A</v>
      </c>
      <c r="T13" s="520">
        <f ca="1">+IF(AND(ISNUMBER(OFFSET('Water Data'!$I$6,0,10*ROW('Water Data'!I7))),'Data Summary'!CI13="Yes"),OFFSET('Water Data'!$I$6,0,10*ROW('Water Data'!I7)),NA())</f>
        <v>89.075630252100851</v>
      </c>
      <c r="U13" s="520" t="e">
        <f ca="1">+IF(AND(ISNUMBER(OFFSET('Water Data'!$I$9,0,10*ROW('Water Data'!I7))),'Data Summary'!CJ13="Yes"),OFFSET('Water Data'!$I$9,0,10*ROW('Water Data'!I7)),NA())</f>
        <v>#N/A</v>
      </c>
      <c r="V13" s="521" t="e">
        <f ca="1">+IF(AND(ISNUMBER(OFFSET('Sanitation Data'!$D$4,0,10*ROW('Sanitation Data'!D7))),'Data Summary'!CK13="Yes"),100-OFFSET('Sanitation Data'!$D$4,0,10*ROW('Sanitation Data'!D7)),NA())</f>
        <v>#N/A</v>
      </c>
      <c r="W13" s="521" t="e">
        <f ca="1">+IF(AND(ISNUMBER(OFFSET('Sanitation Data'!$D$6,0,10*ROW('Sanitation Data'!D7))),'Data Summary'!CL13="Yes"),OFFSET('Sanitation Data'!$D$6,0,10*ROW('Sanitation Data'!D7)),NA())</f>
        <v>#N/A</v>
      </c>
      <c r="X13" s="521">
        <f ca="1">+IF(AND(ISNUMBER(OFFSET('Sanitation Data'!$D$10,0,10*ROW('Sanitation Data'!D7))),'Data Summary'!CM13="Yes"),OFFSET('Sanitation Data'!$D$10,0,10*ROW('Sanitation Data'!D7)),NA())</f>
        <v>44.781144781144782</v>
      </c>
      <c r="Y13" s="521" t="e">
        <f ca="1">+IF(AND(ISNUMBER(OFFSET('Sanitation Data'!$D$11,0,10*ROW('Sanitation Data'!D7))),'Data Summary'!CN13="Yes"),OFFSET('Sanitation Data'!$D$11,0,10*ROW('Sanitation Data'!D7)),NA())</f>
        <v>#N/A</v>
      </c>
      <c r="Z13" s="521">
        <f ca="1">+IF(AND(ISNUMBER(OFFSET('Sanitation Data'!$D$12,0,10*ROW('Sanitation Data'!D7))),'Data Summary'!CO13="Yes"),OFFSET('Sanitation Data'!$D$12,0,10*ROW('Sanitation Data'!D7)),NA())</f>
        <v>44.781144781144782</v>
      </c>
      <c r="AA13" s="521" t="e">
        <f ca="1">+IF(AND(ISNUMBER(OFFSET('Sanitation Data'!$E$4,0,10*ROW('Sanitation Data'!E7))),'Data Summary'!CP13="Yes"),100-OFFSET('Sanitation Data'!$E$4,0,10*ROW('Sanitation Data'!E7)),NA())</f>
        <v>#N/A</v>
      </c>
      <c r="AB13" s="521" t="e">
        <f ca="1">+IF(AND(ISNUMBER(OFFSET('Sanitation Data'!$E$6,0,10*ROW('Sanitation Data'!E7))),'Data Summary'!CQ13="Yes"),OFFSET('Sanitation Data'!$E$6,0,10*ROW('Sanitation Data'!E7)),NA())</f>
        <v>#N/A</v>
      </c>
      <c r="AC13" s="521">
        <f ca="1">+IF(AND(ISNUMBER(OFFSET('Sanitation Data'!$E$10,0,10*ROW('Sanitation Data'!E7))),'Data Summary'!CR13="Yes"),OFFSET('Sanitation Data'!$E$10,0,10*ROW('Sanitation Data'!E7)),NA())</f>
        <v>65.306122448979593</v>
      </c>
      <c r="AD13" s="521" t="e">
        <f ca="1">+IF(AND(ISNUMBER(OFFSET('Sanitation Data'!$E$11,0,10*ROW('Sanitation Data'!E7))),'Data Summary'!CS13="Yes"),OFFSET('Sanitation Data'!$E$11,0,10*ROW('Sanitation Data'!E7)),NA())</f>
        <v>#N/A</v>
      </c>
      <c r="AE13" s="521">
        <f ca="1">+IF(AND(ISNUMBER(OFFSET('Sanitation Data'!$E$12,0,10*ROW('Sanitation Data'!E7))),'Data Summary'!CT13="Yes"),OFFSET('Sanitation Data'!$E$12,0,10*ROW('Sanitation Data'!E7)),NA())</f>
        <v>65.306122448979593</v>
      </c>
      <c r="AF13" s="521" t="e">
        <f ca="1">+IF(AND(ISNUMBER(OFFSET('Sanitation Data'!$F$4,0,10*ROW('Sanitation Data'!F7))),'Data Summary'!CU13="Yes"),100-OFFSET('Sanitation Data'!$F$4,0,10*ROW('Sanitation Data'!F7)),NA())</f>
        <v>#N/A</v>
      </c>
      <c r="AG13" s="521" t="e">
        <f ca="1">+IF(AND(ISNUMBER(OFFSET('Sanitation Data'!$F$6,0,10*ROW('Sanitation Data'!F7))),'Data Summary'!CV13="Yes"),OFFSET('Sanitation Data'!$F$6,0,10*ROW('Sanitation Data'!F7)),NA())</f>
        <v>#N/A</v>
      </c>
      <c r="AH13" s="521">
        <f ca="1">+IF(AND(ISNUMBER(OFFSET('Sanitation Data'!$F$10,0,10*ROW('Sanitation Data'!F7))),'Data Summary'!CW13="Yes"),OFFSET('Sanitation Data'!$F$10,0,10*ROW('Sanitation Data'!F7)),NA())</f>
        <v>34.673366834170857</v>
      </c>
      <c r="AI13" s="521" t="e">
        <f ca="1">+IF(AND(ISNUMBER(OFFSET('Sanitation Data'!$F$11,0,10*ROW('Sanitation Data'!F7))),'Data Summary'!CX13="Yes"),OFFSET('Sanitation Data'!$F$11,0,10*ROW('Sanitation Data'!F7)),NA())</f>
        <v>#N/A</v>
      </c>
      <c r="AJ13" s="521">
        <f ca="1">+IF(AND(ISNUMBER(OFFSET('Sanitation Data'!$F$12,0,10*ROW('Sanitation Data'!F7))),'Data Summary'!CY13="Yes"),OFFSET('Sanitation Data'!$F$12,0,10*ROW('Sanitation Data'!F7)),NA())</f>
        <v>34.673366834170857</v>
      </c>
      <c r="AK13" s="521" t="e">
        <f ca="1">+IF(AND(ISNUMBER(OFFSET('Sanitation Data'!$G$4,0,10*ROW('Sanitation Data'!G7))),'Data Summary'!CZ13="Yes"),100-OFFSET('Sanitation Data'!$G$4,0,10*ROW('Sanitation Data'!G7)),NA())</f>
        <v>#N/A</v>
      </c>
      <c r="AL13" s="521" t="e">
        <f ca="1">+IF(AND(ISNUMBER(OFFSET('Sanitation Data'!$G$6,0,10*ROW('Sanitation Data'!G7))),'Data Summary'!DA13="Yes"),OFFSET('Sanitation Data'!$G$6,0,10*ROW('Sanitation Data'!G7)),NA())</f>
        <v>#N/A</v>
      </c>
      <c r="AM13" s="521" t="e">
        <f ca="1">+IF(AND(ISNUMBER(OFFSET('Sanitation Data'!$G$10,0,10*ROW('Sanitation Data'!G7))),'Data Summary'!DB13="Yes"),OFFSET('Sanitation Data'!$G$10,0,10*ROW('Sanitation Data'!G7)),NA())</f>
        <v>#N/A</v>
      </c>
      <c r="AN13" s="521" t="e">
        <f ca="1">+IF(AND(ISNUMBER(OFFSET('Sanitation Data'!$G$11,0,10*ROW('Sanitation Data'!G7))),'Data Summary'!DC13="Yes"),OFFSET('Sanitation Data'!$G$11,0,10*ROW('Sanitation Data'!G7)),NA())</f>
        <v>#N/A</v>
      </c>
      <c r="AO13" s="521" t="e">
        <f ca="1">+IF(AND(ISNUMBER(OFFSET('Sanitation Data'!$G$12,0,10*ROW('Sanitation Data'!G7))),'Data Summary'!DD13="Yes"),OFFSET('Sanitation Data'!$G$12,0,10*ROW('Sanitation Data'!G7)),NA())</f>
        <v>#N/A</v>
      </c>
      <c r="AP13" s="521" t="e">
        <f ca="1">+IF(AND(ISNUMBER(OFFSET('Sanitation Data'!$H$4,0,10*ROW('Sanitation Data'!H7))),'Data Summary'!DE13="Yes"),100-OFFSET('Sanitation Data'!$H$4,0,10*ROW('Sanitation Data'!H7)),NA())</f>
        <v>#N/A</v>
      </c>
      <c r="AQ13" s="521" t="e">
        <f ca="1">+IF(AND(ISNUMBER(OFFSET('Sanitation Data'!$H$6,0,10*ROW('Sanitation Data'!H7))),'Data Summary'!DF13="Yes"),OFFSET('Sanitation Data'!$H$6,0,10*ROW('Sanitation Data'!H7)),NA())</f>
        <v>#N/A</v>
      </c>
      <c r="AR13" s="521">
        <f ca="1">+IF(AND(ISNUMBER(OFFSET('Sanitation Data'!$H$10,0,10*ROW('Sanitation Data'!H7))),'Data Summary'!DG13="Yes"),OFFSET('Sanitation Data'!$H$10,0,10*ROW('Sanitation Data'!H7)),NA())</f>
        <v>44.781144781144782</v>
      </c>
      <c r="AS13" s="521" t="e">
        <f ca="1">+IF(AND(ISNUMBER(OFFSET('Sanitation Data'!$H$11,0,10*ROW('Sanitation Data'!H7))),'Data Summary'!DH13="Yes"),OFFSET('Sanitation Data'!$H$11,0,10*ROW('Sanitation Data'!H7)),NA())</f>
        <v>#N/A</v>
      </c>
      <c r="AT13" s="521">
        <f ca="1">+IF(AND(ISNUMBER(OFFSET('Sanitation Data'!$H$12,0,10*ROW('Sanitation Data'!H7))),'Data Summary'!DI13="Yes"),OFFSET('Sanitation Data'!$H$12,0,10*ROW('Sanitation Data'!H7)),NA())</f>
        <v>44.781144781144782</v>
      </c>
      <c r="AU13" s="521" t="e">
        <f ca="1">+IF(AND(ISNUMBER(OFFSET('Sanitation Data'!$I$4,0,10*ROW('Sanitation Data'!I7))),'Data Summary'!DJ13="Yes"),100-OFFSET('Sanitation Data'!$I$4,0,10*ROW('Sanitation Data'!I7)),NA())</f>
        <v>#N/A</v>
      </c>
      <c r="AV13" s="521" t="e">
        <f ca="1">+IF(AND(ISNUMBER(OFFSET('Sanitation Data'!$I$6,0,10*ROW('Sanitation Data'!I7))),'Data Summary'!DK13="Yes"),OFFSET('Sanitation Data'!$I$6,0,10*ROW('Sanitation Data'!I7)),NA())</f>
        <v>#N/A</v>
      </c>
      <c r="AW13" s="521">
        <f ca="1">+IF(AND(ISNUMBER(OFFSET('Sanitation Data'!$I$10,0,10*ROW('Sanitation Data'!I7))),'Data Summary'!DL13="Yes"),OFFSET('Sanitation Data'!$I$10,0,10*ROW('Sanitation Data'!I7)),NA())</f>
        <v>61.864406779661017</v>
      </c>
      <c r="AX13" s="521" t="e">
        <f ca="1">+IF(AND(ISNUMBER(OFFSET('Sanitation Data'!$I$11,0,10*ROW('Sanitation Data'!I7))),'Data Summary'!DM13="Yes"),OFFSET('Sanitation Data'!$I$11,0,10*ROW('Sanitation Data'!I7)),NA())</f>
        <v>#N/A</v>
      </c>
      <c r="AY13" s="521">
        <f ca="1">+IF(AND(ISNUMBER(OFFSET('Sanitation Data'!$I$12,0,10*ROW('Sanitation Data'!I7))),'Data Summary'!DN13="Yes"),OFFSET('Sanitation Data'!$I$12,0,10*ROW('Sanitation Data'!I7)),NA())</f>
        <v>61.864406779661017</v>
      </c>
      <c r="AZ13" s="522" t="e">
        <f ca="1">+IF(AND(ISNUMBER(OFFSET('Hygiene Data'!$D$5,0,10*ROW('Hygiene Data'!D7))),'Data Summary'!DO13="Yes"),OFFSET('Hygiene Data'!$D$5,0,10*ROW('Hygiene Data'!D7)),NA())</f>
        <v>#N/A</v>
      </c>
      <c r="BA13" s="522" t="e">
        <f ca="1">+IF(AND(ISNUMBER(OFFSET('Hygiene Data'!$D$7,0,10*ROW('Hygiene Data'!D7))),'Data Summary'!DP13="Yes"),OFFSET('Hygiene Data'!$D$7,0,10*ROW('Hygiene Data'!D7)),NA())</f>
        <v>#N/A</v>
      </c>
      <c r="BB13" s="522" t="e">
        <f ca="1">+IF(AND(ISNUMBER(OFFSET('Hygiene Data'!$D$9,0,10*ROW('Hygiene Data'!D7))),'Data Summary'!DQ13="Yes"),OFFSET('Hygiene Data'!$D$9,0,10*ROW('Hygiene Data'!D7)),NA())</f>
        <v>#N/A</v>
      </c>
      <c r="BC13" s="522" t="e">
        <f ca="1">+IF(AND(ISNUMBER(OFFSET('Hygiene Data'!$E$5,0,10*ROW('Hygiene Data'!E7))),'Data Summary'!DR13="Yes"),OFFSET('Hygiene Data'!$E$5,0,10*ROW('Hygiene Data'!E7)),NA())</f>
        <v>#N/A</v>
      </c>
      <c r="BD13" s="522" t="e">
        <f ca="1">+IF(AND(ISNUMBER(OFFSET('Hygiene Data'!$E$7,0,10*ROW('Hygiene Data'!E7))),'Data Summary'!DS13="Yes"),OFFSET('Hygiene Data'!$E$7,0,10*ROW('Hygiene Data'!E7)),NA())</f>
        <v>#N/A</v>
      </c>
      <c r="BE13" s="522" t="e">
        <f ca="1">+IF(AND(ISNUMBER(OFFSET('Hygiene Data'!$E$9,0,10*ROW('Hygiene Data'!E7))),'Data Summary'!DT13="Yes"),OFFSET('Hygiene Data'!$E$9,0,10*ROW('Hygiene Data'!E7)),NA())</f>
        <v>#N/A</v>
      </c>
      <c r="BF13" s="522" t="e">
        <f ca="1">+IF(AND(ISNUMBER(OFFSET('Hygiene Data'!$F$5,0,10*ROW('Hygiene Data'!F7))),'Data Summary'!DU13="Yes"),OFFSET('Hygiene Data'!$F$5,0,10*ROW('Hygiene Data'!F7)),NA())</f>
        <v>#N/A</v>
      </c>
      <c r="BG13" s="522" t="e">
        <f ca="1">+IF(AND(ISNUMBER(OFFSET('Hygiene Data'!$F$7,0,10*ROW('Hygiene Data'!F7))),'Data Summary'!DV13="Yes"),OFFSET('Hygiene Data'!$F$7,0,10*ROW('Hygiene Data'!F7)),NA())</f>
        <v>#N/A</v>
      </c>
      <c r="BH13" s="522" t="e">
        <f ca="1">+IF(AND(ISNUMBER(OFFSET('Hygiene Data'!$F$9,0,10*ROW('Hygiene Data'!F7))),'Data Summary'!DW13="Yes"),OFFSET('Hygiene Data'!$F$9,0,10*ROW('Hygiene Data'!F7)),NA())</f>
        <v>#N/A</v>
      </c>
      <c r="BI13" s="522" t="e">
        <f ca="1">+IF(AND(ISNUMBER(OFFSET('Hygiene Data'!$G$5,0,10*ROW('Hygiene Data'!G7))),'Data Summary'!DX13="Yes"),OFFSET('Hygiene Data'!$G$5,0,10*ROW('Hygiene Data'!G7)),NA())</f>
        <v>#N/A</v>
      </c>
      <c r="BJ13" s="522" t="e">
        <f ca="1">+IF(AND(ISNUMBER(OFFSET('Hygiene Data'!$G$7,0,10*ROW('Hygiene Data'!G7))),'Data Summary'!DY13="Yes"),OFFSET('Hygiene Data'!$G$7,0,10*ROW('Hygiene Data'!G7)),NA())</f>
        <v>#N/A</v>
      </c>
      <c r="BK13" s="522" t="e">
        <f ca="1">+IF(AND(ISNUMBER(OFFSET('Hygiene Data'!$G$9,0,10*ROW('Hygiene Data'!G7))),'Data Summary'!DZ13="Yes"),OFFSET('Hygiene Data'!$G$9,0,10*ROW('Hygiene Data'!G7)),NA())</f>
        <v>#N/A</v>
      </c>
      <c r="BL13" s="522" t="e">
        <f ca="1">+IF(AND(ISNUMBER(OFFSET('Hygiene Data'!$H$5,0,10*ROW('Hygiene Data'!H7))),'Data Summary'!EA13="Yes"),OFFSET('Hygiene Data'!$H$5,0,10*ROW('Hygiene Data'!H7)),NA())</f>
        <v>#N/A</v>
      </c>
      <c r="BM13" s="522" t="e">
        <f ca="1">+IF(AND(ISNUMBER(OFFSET('Hygiene Data'!$H$7,0,10*ROW('Hygiene Data'!H7))),'Data Summary'!EB13="Yes"),OFFSET('Hygiene Data'!$H$7,0,10*ROW('Hygiene Data'!H7)),NA())</f>
        <v>#N/A</v>
      </c>
      <c r="BN13" s="522" t="e">
        <f ca="1">+IF(AND(ISNUMBER(OFFSET('Hygiene Data'!$H$9,0,10*ROW('Hygiene Data'!H7))),'Data Summary'!EC13="Yes"),OFFSET('Hygiene Data'!$H$9,0,10*ROW('Hygiene Data'!H7)),NA())</f>
        <v>#N/A</v>
      </c>
      <c r="BO13" s="522" t="e">
        <f ca="1">+IF(AND(ISNUMBER(OFFSET('Hygiene Data'!$I$5,0,10*ROW('Hygiene Data'!I7))),'Data Summary'!ED13="Yes"),OFFSET('Hygiene Data'!$I$5,0,10*ROW('Hygiene Data'!I7)),NA())</f>
        <v>#N/A</v>
      </c>
      <c r="BP13" s="522" t="e">
        <f ca="1">+IF(AND(ISNUMBER(OFFSET('Hygiene Data'!$I$7,0,10*ROW('Hygiene Data'!I7))),'Data Summary'!EE13="Yes"),OFFSET('Hygiene Data'!$I$7,0,10*ROW('Hygiene Data'!I7)),NA())</f>
        <v>#N/A</v>
      </c>
      <c r="BQ13" s="522" t="e">
        <f ca="1">+IF(AND(ISNUMBER(OFFSET('Hygiene Data'!$I$9,0,10*ROW('Hygiene Data'!I7))),'Data Summary'!EF13="Yes"),OFFSET('Hygiene Data'!$I$9,0,10*ROW('Hygiene Data'!I7)),NA())</f>
        <v>#N/A</v>
      </c>
    </row>
    <row r="14" spans="1:69" x14ac:dyDescent="0.25">
      <c r="A14" s="518" t="str">
        <f ca="1">+RIGHT('Data Summary'!A14,LEN('Data Summary'!A14)-9)</f>
        <v>EMIS</v>
      </c>
      <c r="B14" s="492" t="str">
        <f ca="1">+IF(ISTEXT('Data Summary'!B14),'Data Summary'!B14,"")</f>
        <v>EMIS</v>
      </c>
      <c r="C14" s="519">
        <f ca="1">+VALUE('Data Summary'!C14)</f>
        <v>2023</v>
      </c>
      <c r="D14" s="520">
        <f ca="1">+IF(AND(ISNUMBER(OFFSET('Water Data'!$D$4,0,10*ROW('Water Data'!D8))),'Data Summary'!BS14="Yes"),100-OFFSET('Water Data'!$D$4,0,10*ROW('Water Data'!D8)),NA())</f>
        <v>85.348786354690574</v>
      </c>
      <c r="E14" s="520">
        <f ca="1">+IF(AND(ISNUMBER(OFFSET('Water Data'!$D$6,0,10*ROW('Water Data'!D8))),'Data Summary'!BT14="Yes"),OFFSET('Water Data'!$D$6,0,10*ROW('Water Data'!D8)),NA())</f>
        <v>53.269188716378736</v>
      </c>
      <c r="F14" s="520">
        <f ca="1">+IF(AND(ISNUMBER(OFFSET('Water Data'!$D$9,0,10*ROW('Water Data'!D8))),'Data Summary'!BU14="Yes"),OFFSET('Water Data'!$D$9,0,10*ROW('Water Data'!D8)),NA())</f>
        <v>53.269188716378743</v>
      </c>
      <c r="G14" s="520" t="e">
        <f ca="1">+IF(AND(ISNUMBER(OFFSET('Water Data'!$E$4,0,10*ROW('Water Data'!E8))),'Data Summary'!BV14="Yes"),100-OFFSET('Water Data'!$E$4,0,10*ROW('Water Data'!E8)),NA())</f>
        <v>#N/A</v>
      </c>
      <c r="H14" s="520" t="e">
        <f ca="1">+IF(AND(ISNUMBER(OFFSET('Water Data'!$E$6,0,10*ROW('Water Data'!E8))),'Data Summary'!BW14="Yes"),OFFSET('Water Data'!$E$6,0,10*ROW('Water Data'!E8)),NA())</f>
        <v>#N/A</v>
      </c>
      <c r="I14" s="520" t="e">
        <f ca="1">+IF(AND(ISNUMBER(OFFSET('Water Data'!$E$9,0,10*ROW('Water Data'!E8))),'Data Summary'!BX14="Yes"),OFFSET('Water Data'!$E$9,0,10*ROW('Water Data'!E8)),NA())</f>
        <v>#N/A</v>
      </c>
      <c r="J14" s="520" t="e">
        <f ca="1">+IF(AND(ISNUMBER(OFFSET('Water Data'!$F$4,0,10*ROW('Water Data'!F8))),'Data Summary'!BY14="Yes"),100-OFFSET('Water Data'!$F$4,0,10*ROW('Water Data'!F8)),NA())</f>
        <v>#N/A</v>
      </c>
      <c r="K14" s="520" t="e">
        <f ca="1">+IF(AND(ISNUMBER(OFFSET('Water Data'!$F$6,0,10*ROW('Water Data'!F8))),'Data Summary'!BZ14="Yes"),OFFSET('Water Data'!$F$6,0,10*ROW('Water Data'!F8)),NA())</f>
        <v>#N/A</v>
      </c>
      <c r="L14" s="520" t="e">
        <f ca="1">+IF(AND(ISNUMBER(OFFSET('Water Data'!$F$9,0,10*ROW('Water Data'!F8))),'Data Summary'!CA14="Yes"),OFFSET('Water Data'!$F$9,0,10*ROW('Water Data'!F8)),NA())</f>
        <v>#N/A</v>
      </c>
      <c r="M14" s="520" t="e">
        <f ca="1">+IF(AND(ISNUMBER(OFFSET('Water Data'!$G$4,0,10*ROW('Water Data'!G8))),'Data Summary'!CB14="Yes"),100-OFFSET('Water Data'!$G$4,0,10*ROW('Water Data'!G8)),NA())</f>
        <v>#N/A</v>
      </c>
      <c r="N14" s="520" t="e">
        <f ca="1">+IF(AND(ISNUMBER(OFFSET('Water Data'!$G$6,0,10*ROW('Water Data'!G8))),'Data Summary'!CC14="Yes"),OFFSET('Water Data'!$G$6,0,10*ROW('Water Data'!G8)),NA())</f>
        <v>#N/A</v>
      </c>
      <c r="O14" s="520" t="e">
        <f ca="1">+IF(AND(ISNUMBER(OFFSET('Water Data'!$G$9,0,10*ROW('Water Data'!G8))),'Data Summary'!CD14="Yes"),OFFSET('Water Data'!$G$9,0,10*ROW('Water Data'!G8)),NA())</f>
        <v>#N/A</v>
      </c>
      <c r="P14" s="520" t="e">
        <f ca="1">+IF(AND(ISNUMBER(OFFSET('Water Data'!$H$4,0,10*ROW('Water Data'!H8))),'Data Summary'!CE14="Yes"),100-OFFSET('Water Data'!$H$4,0,10*ROW('Water Data'!H8)),NA())</f>
        <v>#N/A</v>
      </c>
      <c r="Q14" s="520" t="e">
        <f ca="1">+IF(AND(ISNUMBER(OFFSET('Water Data'!$H$6,0,10*ROW('Water Data'!H8))),'Data Summary'!CF14="Yes"),OFFSET('Water Data'!$H$6,0,10*ROW('Water Data'!H8)),NA())</f>
        <v>#N/A</v>
      </c>
      <c r="R14" s="520" t="e">
        <f ca="1">+IF(AND(ISNUMBER(OFFSET('Water Data'!$H$9,0,10*ROW('Water Data'!H8))),'Data Summary'!CG14="Yes"),OFFSET('Water Data'!$H$9,0,10*ROW('Water Data'!H8)),NA())</f>
        <v>#N/A</v>
      </c>
      <c r="S14" s="520" t="e">
        <f ca="1">+IF(AND(ISNUMBER(OFFSET('Water Data'!$I$4,0,10*ROW('Water Data'!I8))),'Data Summary'!CH14="Yes"),100-OFFSET('Water Data'!$I$4,0,10*ROW('Water Data'!I8)),NA())</f>
        <v>#N/A</v>
      </c>
      <c r="T14" s="520" t="e">
        <f ca="1">+IF(AND(ISNUMBER(OFFSET('Water Data'!$I$6,0,10*ROW('Water Data'!I8))),'Data Summary'!CI14="Yes"),OFFSET('Water Data'!$I$6,0,10*ROW('Water Data'!I8)),NA())</f>
        <v>#N/A</v>
      </c>
      <c r="U14" s="520" t="e">
        <f ca="1">+IF(AND(ISNUMBER(OFFSET('Water Data'!$I$9,0,10*ROW('Water Data'!I8))),'Data Summary'!CJ14="Yes"),OFFSET('Water Data'!$I$9,0,10*ROW('Water Data'!I8)),NA())</f>
        <v>#N/A</v>
      </c>
      <c r="V14" s="521">
        <f ca="1">+IF(AND(ISNUMBER(OFFSET('Sanitation Data'!$D$4,0,10*ROW('Sanitation Data'!D8))),'Data Summary'!CK14="Yes"),100-OFFSET('Sanitation Data'!$D$4,0,10*ROW('Sanitation Data'!D8)),NA())</f>
        <v>97.135359720096218</v>
      </c>
      <c r="W14" s="521" t="e">
        <f ca="1">+IF(AND(ISNUMBER(OFFSET('Sanitation Data'!$D$6,0,10*ROW('Sanitation Data'!D8))),'Data Summary'!CL14="Yes"),OFFSET('Sanitation Data'!$D$6,0,10*ROW('Sanitation Data'!D8)),NA())</f>
        <v>#N/A</v>
      </c>
      <c r="X14" s="521" t="e">
        <f ca="1">+IF(AND(ISNUMBER(OFFSET('Sanitation Data'!$D$10,0,10*ROW('Sanitation Data'!D8))),'Data Summary'!CM14="Yes"),OFFSET('Sanitation Data'!$D$10,0,10*ROW('Sanitation Data'!D8)),NA())</f>
        <v>#N/A</v>
      </c>
      <c r="Y14" s="521" t="e">
        <f ca="1">+IF(AND(ISNUMBER(OFFSET('Sanitation Data'!$D$11,0,10*ROW('Sanitation Data'!D8))),'Data Summary'!CN14="Yes"),OFFSET('Sanitation Data'!$D$11,0,10*ROW('Sanitation Data'!D8)),NA())</f>
        <v>#N/A</v>
      </c>
      <c r="Z14" s="521" t="e">
        <f ca="1">+IF(AND(ISNUMBER(OFFSET('Sanitation Data'!$D$12,0,10*ROW('Sanitation Data'!D8))),'Data Summary'!CO14="Yes"),OFFSET('Sanitation Data'!$D$12,0,10*ROW('Sanitation Data'!D8)),NA())</f>
        <v>#N/A</v>
      </c>
      <c r="AA14" s="521" t="e">
        <f ca="1">+IF(AND(ISNUMBER(OFFSET('Sanitation Data'!$E$4,0,10*ROW('Sanitation Data'!E8))),'Data Summary'!CP14="Yes"),100-OFFSET('Sanitation Data'!$E$4,0,10*ROW('Sanitation Data'!E8)),NA())</f>
        <v>#N/A</v>
      </c>
      <c r="AB14" s="521" t="e">
        <f ca="1">+IF(AND(ISNUMBER(OFFSET('Sanitation Data'!$E$6,0,10*ROW('Sanitation Data'!E8))),'Data Summary'!CQ14="Yes"),OFFSET('Sanitation Data'!$E$6,0,10*ROW('Sanitation Data'!E8)),NA())</f>
        <v>#N/A</v>
      </c>
      <c r="AC14" s="521" t="e">
        <f ca="1">+IF(AND(ISNUMBER(OFFSET('Sanitation Data'!$E$10,0,10*ROW('Sanitation Data'!E8))),'Data Summary'!CR14="Yes"),OFFSET('Sanitation Data'!$E$10,0,10*ROW('Sanitation Data'!E8)),NA())</f>
        <v>#N/A</v>
      </c>
      <c r="AD14" s="521" t="e">
        <f ca="1">+IF(AND(ISNUMBER(OFFSET('Sanitation Data'!$E$11,0,10*ROW('Sanitation Data'!E8))),'Data Summary'!CS14="Yes"),OFFSET('Sanitation Data'!$E$11,0,10*ROW('Sanitation Data'!E8)),NA())</f>
        <v>#N/A</v>
      </c>
      <c r="AE14" s="521" t="e">
        <f ca="1">+IF(AND(ISNUMBER(OFFSET('Sanitation Data'!$E$12,0,10*ROW('Sanitation Data'!E8))),'Data Summary'!CT14="Yes"),OFFSET('Sanitation Data'!$E$12,0,10*ROW('Sanitation Data'!E8)),NA())</f>
        <v>#N/A</v>
      </c>
      <c r="AF14" s="521" t="e">
        <f ca="1">+IF(AND(ISNUMBER(OFFSET('Sanitation Data'!$F$4,0,10*ROW('Sanitation Data'!F8))),'Data Summary'!CU14="Yes"),100-OFFSET('Sanitation Data'!$F$4,0,10*ROW('Sanitation Data'!F8)),NA())</f>
        <v>#N/A</v>
      </c>
      <c r="AG14" s="521" t="e">
        <f ca="1">+IF(AND(ISNUMBER(OFFSET('Sanitation Data'!$F$6,0,10*ROW('Sanitation Data'!F8))),'Data Summary'!CV14="Yes"),OFFSET('Sanitation Data'!$F$6,0,10*ROW('Sanitation Data'!F8)),NA())</f>
        <v>#N/A</v>
      </c>
      <c r="AH14" s="521" t="e">
        <f ca="1">+IF(AND(ISNUMBER(OFFSET('Sanitation Data'!$F$10,0,10*ROW('Sanitation Data'!F8))),'Data Summary'!CW14="Yes"),OFFSET('Sanitation Data'!$F$10,0,10*ROW('Sanitation Data'!F8)),NA())</f>
        <v>#N/A</v>
      </c>
      <c r="AI14" s="521" t="e">
        <f ca="1">+IF(AND(ISNUMBER(OFFSET('Sanitation Data'!$F$11,0,10*ROW('Sanitation Data'!F8))),'Data Summary'!CX14="Yes"),OFFSET('Sanitation Data'!$F$11,0,10*ROW('Sanitation Data'!F8)),NA())</f>
        <v>#N/A</v>
      </c>
      <c r="AJ14" s="521" t="e">
        <f ca="1">+IF(AND(ISNUMBER(OFFSET('Sanitation Data'!$F$12,0,10*ROW('Sanitation Data'!F8))),'Data Summary'!CY14="Yes"),OFFSET('Sanitation Data'!$F$12,0,10*ROW('Sanitation Data'!F8)),NA())</f>
        <v>#N/A</v>
      </c>
      <c r="AK14" s="521" t="e">
        <f ca="1">+IF(AND(ISNUMBER(OFFSET('Sanitation Data'!$G$4,0,10*ROW('Sanitation Data'!G8))),'Data Summary'!CZ14="Yes"),100-OFFSET('Sanitation Data'!$G$4,0,10*ROW('Sanitation Data'!G8)),NA())</f>
        <v>#N/A</v>
      </c>
      <c r="AL14" s="521" t="e">
        <f ca="1">+IF(AND(ISNUMBER(OFFSET('Sanitation Data'!$G$6,0,10*ROW('Sanitation Data'!G8))),'Data Summary'!DA14="Yes"),OFFSET('Sanitation Data'!$G$6,0,10*ROW('Sanitation Data'!G8)),NA())</f>
        <v>#N/A</v>
      </c>
      <c r="AM14" s="521" t="e">
        <f ca="1">+IF(AND(ISNUMBER(OFFSET('Sanitation Data'!$G$10,0,10*ROW('Sanitation Data'!G8))),'Data Summary'!DB14="Yes"),OFFSET('Sanitation Data'!$G$10,0,10*ROW('Sanitation Data'!G8)),NA())</f>
        <v>#N/A</v>
      </c>
      <c r="AN14" s="521" t="e">
        <f ca="1">+IF(AND(ISNUMBER(OFFSET('Sanitation Data'!$G$11,0,10*ROW('Sanitation Data'!G8))),'Data Summary'!DC14="Yes"),OFFSET('Sanitation Data'!$G$11,0,10*ROW('Sanitation Data'!G8)),NA())</f>
        <v>#N/A</v>
      </c>
      <c r="AO14" s="521" t="e">
        <f ca="1">+IF(AND(ISNUMBER(OFFSET('Sanitation Data'!$G$12,0,10*ROW('Sanitation Data'!G8))),'Data Summary'!DD14="Yes"),OFFSET('Sanitation Data'!$G$12,0,10*ROW('Sanitation Data'!G8)),NA())</f>
        <v>#N/A</v>
      </c>
      <c r="AP14" s="521" t="e">
        <f ca="1">+IF(AND(ISNUMBER(OFFSET('Sanitation Data'!$H$4,0,10*ROW('Sanitation Data'!H8))),'Data Summary'!DE14="Yes"),100-OFFSET('Sanitation Data'!$H$4,0,10*ROW('Sanitation Data'!H8)),NA())</f>
        <v>#N/A</v>
      </c>
      <c r="AQ14" s="521" t="e">
        <f ca="1">+IF(AND(ISNUMBER(OFFSET('Sanitation Data'!$H$6,0,10*ROW('Sanitation Data'!H8))),'Data Summary'!DF14="Yes"),OFFSET('Sanitation Data'!$H$6,0,10*ROW('Sanitation Data'!H8)),NA())</f>
        <v>#N/A</v>
      </c>
      <c r="AR14" s="521" t="e">
        <f ca="1">+IF(AND(ISNUMBER(OFFSET('Sanitation Data'!$H$10,0,10*ROW('Sanitation Data'!H8))),'Data Summary'!DG14="Yes"),OFFSET('Sanitation Data'!$H$10,0,10*ROW('Sanitation Data'!H8)),NA())</f>
        <v>#N/A</v>
      </c>
      <c r="AS14" s="521" t="e">
        <f ca="1">+IF(AND(ISNUMBER(OFFSET('Sanitation Data'!$H$11,0,10*ROW('Sanitation Data'!H8))),'Data Summary'!DH14="Yes"),OFFSET('Sanitation Data'!$H$11,0,10*ROW('Sanitation Data'!H8)),NA())</f>
        <v>#N/A</v>
      </c>
      <c r="AT14" s="521" t="e">
        <f ca="1">+IF(AND(ISNUMBER(OFFSET('Sanitation Data'!$H$12,0,10*ROW('Sanitation Data'!H8))),'Data Summary'!DI14="Yes"),OFFSET('Sanitation Data'!$H$12,0,10*ROW('Sanitation Data'!H8)),NA())</f>
        <v>#N/A</v>
      </c>
      <c r="AU14" s="521" t="e">
        <f ca="1">+IF(AND(ISNUMBER(OFFSET('Sanitation Data'!$I$4,0,10*ROW('Sanitation Data'!I8))),'Data Summary'!DJ14="Yes"),100-OFFSET('Sanitation Data'!$I$4,0,10*ROW('Sanitation Data'!I8)),NA())</f>
        <v>#N/A</v>
      </c>
      <c r="AV14" s="521" t="e">
        <f ca="1">+IF(AND(ISNUMBER(OFFSET('Sanitation Data'!$I$6,0,10*ROW('Sanitation Data'!I8))),'Data Summary'!DK14="Yes"),OFFSET('Sanitation Data'!$I$6,0,10*ROW('Sanitation Data'!I8)),NA())</f>
        <v>#N/A</v>
      </c>
      <c r="AW14" s="521" t="e">
        <f ca="1">+IF(AND(ISNUMBER(OFFSET('Sanitation Data'!$I$10,0,10*ROW('Sanitation Data'!I8))),'Data Summary'!DL14="Yes"),OFFSET('Sanitation Data'!$I$10,0,10*ROW('Sanitation Data'!I8)),NA())</f>
        <v>#N/A</v>
      </c>
      <c r="AX14" s="521" t="e">
        <f ca="1">+IF(AND(ISNUMBER(OFFSET('Sanitation Data'!$I$11,0,10*ROW('Sanitation Data'!I8))),'Data Summary'!DM14="Yes"),OFFSET('Sanitation Data'!$I$11,0,10*ROW('Sanitation Data'!I8)),NA())</f>
        <v>#N/A</v>
      </c>
      <c r="AY14" s="521" t="e">
        <f ca="1">+IF(AND(ISNUMBER(OFFSET('Sanitation Data'!$I$12,0,10*ROW('Sanitation Data'!I8))),'Data Summary'!DN14="Yes"),OFFSET('Sanitation Data'!$I$12,0,10*ROW('Sanitation Data'!I8)),NA())</f>
        <v>#N/A</v>
      </c>
      <c r="AZ14" s="522" t="e">
        <f ca="1">+IF(AND(ISNUMBER(OFFSET('Hygiene Data'!$D$5,0,10*ROW('Hygiene Data'!D8))),'Data Summary'!DO14="Yes"),OFFSET('Hygiene Data'!$D$5,0,10*ROW('Hygiene Data'!D8)),NA())</f>
        <v>#N/A</v>
      </c>
      <c r="BA14" s="522" t="e">
        <f ca="1">+IF(AND(ISNUMBER(OFFSET('Hygiene Data'!$D$7,0,10*ROW('Hygiene Data'!D8))),'Data Summary'!DP14="Yes"),OFFSET('Hygiene Data'!$D$7,0,10*ROW('Hygiene Data'!D8)),NA())</f>
        <v>#N/A</v>
      </c>
      <c r="BB14" s="522" t="e">
        <f ca="1">+IF(AND(ISNUMBER(OFFSET('Hygiene Data'!$D$9,0,10*ROW('Hygiene Data'!D8))),'Data Summary'!DQ14="Yes"),OFFSET('Hygiene Data'!$D$9,0,10*ROW('Hygiene Data'!D8)),NA())</f>
        <v>#N/A</v>
      </c>
      <c r="BC14" s="522" t="e">
        <f ca="1">+IF(AND(ISNUMBER(OFFSET('Hygiene Data'!$E$5,0,10*ROW('Hygiene Data'!E8))),'Data Summary'!DR14="Yes"),OFFSET('Hygiene Data'!$E$5,0,10*ROW('Hygiene Data'!E8)),NA())</f>
        <v>#N/A</v>
      </c>
      <c r="BD14" s="522" t="e">
        <f ca="1">+IF(AND(ISNUMBER(OFFSET('Hygiene Data'!$E$7,0,10*ROW('Hygiene Data'!E8))),'Data Summary'!DS14="Yes"),OFFSET('Hygiene Data'!$E$7,0,10*ROW('Hygiene Data'!E8)),NA())</f>
        <v>#N/A</v>
      </c>
      <c r="BE14" s="522" t="e">
        <f ca="1">+IF(AND(ISNUMBER(OFFSET('Hygiene Data'!$E$9,0,10*ROW('Hygiene Data'!E8))),'Data Summary'!DT14="Yes"),OFFSET('Hygiene Data'!$E$9,0,10*ROW('Hygiene Data'!E8)),NA())</f>
        <v>#N/A</v>
      </c>
      <c r="BF14" s="522" t="e">
        <f ca="1">+IF(AND(ISNUMBER(OFFSET('Hygiene Data'!$F$5,0,10*ROW('Hygiene Data'!F8))),'Data Summary'!DU14="Yes"),OFFSET('Hygiene Data'!$F$5,0,10*ROW('Hygiene Data'!F8)),NA())</f>
        <v>#N/A</v>
      </c>
      <c r="BG14" s="522" t="e">
        <f ca="1">+IF(AND(ISNUMBER(OFFSET('Hygiene Data'!$F$7,0,10*ROW('Hygiene Data'!F8))),'Data Summary'!DV14="Yes"),OFFSET('Hygiene Data'!$F$7,0,10*ROW('Hygiene Data'!F8)),NA())</f>
        <v>#N/A</v>
      </c>
      <c r="BH14" s="522" t="e">
        <f ca="1">+IF(AND(ISNUMBER(OFFSET('Hygiene Data'!$F$9,0,10*ROW('Hygiene Data'!F8))),'Data Summary'!DW14="Yes"),OFFSET('Hygiene Data'!$F$9,0,10*ROW('Hygiene Data'!F8)),NA())</f>
        <v>#N/A</v>
      </c>
      <c r="BI14" s="522" t="e">
        <f ca="1">+IF(AND(ISNUMBER(OFFSET('Hygiene Data'!$G$5,0,10*ROW('Hygiene Data'!G8))),'Data Summary'!DX14="Yes"),OFFSET('Hygiene Data'!$G$5,0,10*ROW('Hygiene Data'!G8)),NA())</f>
        <v>#N/A</v>
      </c>
      <c r="BJ14" s="522" t="e">
        <f ca="1">+IF(AND(ISNUMBER(OFFSET('Hygiene Data'!$G$7,0,10*ROW('Hygiene Data'!G8))),'Data Summary'!DY14="Yes"),OFFSET('Hygiene Data'!$G$7,0,10*ROW('Hygiene Data'!G8)),NA())</f>
        <v>#N/A</v>
      </c>
      <c r="BK14" s="522" t="e">
        <f ca="1">+IF(AND(ISNUMBER(OFFSET('Hygiene Data'!$G$9,0,10*ROW('Hygiene Data'!G8))),'Data Summary'!DZ14="Yes"),OFFSET('Hygiene Data'!$G$9,0,10*ROW('Hygiene Data'!G8)),NA())</f>
        <v>#N/A</v>
      </c>
      <c r="BL14" s="522" t="e">
        <f ca="1">+IF(AND(ISNUMBER(OFFSET('Hygiene Data'!$H$5,0,10*ROW('Hygiene Data'!H8))),'Data Summary'!EA14="Yes"),OFFSET('Hygiene Data'!$H$5,0,10*ROW('Hygiene Data'!H8)),NA())</f>
        <v>#N/A</v>
      </c>
      <c r="BM14" s="522" t="e">
        <f ca="1">+IF(AND(ISNUMBER(OFFSET('Hygiene Data'!$H$7,0,10*ROW('Hygiene Data'!H8))),'Data Summary'!EB14="Yes"),OFFSET('Hygiene Data'!$H$7,0,10*ROW('Hygiene Data'!H8)),NA())</f>
        <v>#N/A</v>
      </c>
      <c r="BN14" s="522" t="e">
        <f ca="1">+IF(AND(ISNUMBER(OFFSET('Hygiene Data'!$H$9,0,10*ROW('Hygiene Data'!H8))),'Data Summary'!EC14="Yes"),OFFSET('Hygiene Data'!$H$9,0,10*ROW('Hygiene Data'!H8)),NA())</f>
        <v>#N/A</v>
      </c>
      <c r="BO14" s="522" t="e">
        <f ca="1">+IF(AND(ISNUMBER(OFFSET('Hygiene Data'!$I$5,0,10*ROW('Hygiene Data'!I8))),'Data Summary'!ED14="Yes"),OFFSET('Hygiene Data'!$I$5,0,10*ROW('Hygiene Data'!I8)),NA())</f>
        <v>#N/A</v>
      </c>
      <c r="BP14" s="522" t="e">
        <f ca="1">+IF(AND(ISNUMBER(OFFSET('Hygiene Data'!$I$7,0,10*ROW('Hygiene Data'!I8))),'Data Summary'!EE14="Yes"),OFFSET('Hygiene Data'!$I$7,0,10*ROW('Hygiene Data'!I8)),NA())</f>
        <v>#N/A</v>
      </c>
      <c r="BQ14" s="522" t="e">
        <f ca="1">+IF(AND(ISNUMBER(OFFSET('Hygiene Data'!$I$9,0,10*ROW('Hygiene Data'!I8))),'Data Summary'!EF14="Yes"),OFFSET('Hygiene Data'!$I$9,0,10*ROW('Hygiene Data'!I8)),NA())</f>
        <v>#N/A</v>
      </c>
    </row>
    <row r="15" spans="1:69" x14ac:dyDescent="0.25">
      <c r="A15" s="518" t="e">
        <f ca="1">+RIGHT('Data Summary'!A15,LEN('Data Summary'!A15)-9)</f>
        <v>#VALUE!</v>
      </c>
      <c r="B15" s="492" t="str">
        <f ca="1">+IF(ISTEXT('Data Summary'!B15),'Data Summary'!B15,"")</f>
        <v/>
      </c>
      <c r="C15" s="519" t="e">
        <f ca="1">+VALUE('Data Summary'!C15)</f>
        <v>#VALUE!</v>
      </c>
      <c r="D15" s="520" t="e">
        <f ca="1">+IF(AND(ISNUMBER(OFFSET('Water Data'!$D$4,0,10*ROW('Water Data'!D9))),'Data Summary'!BS15="Yes"),100-OFFSET('Water Data'!$D$4,0,10*ROW('Water Data'!D9)),NA())</f>
        <v>#N/A</v>
      </c>
      <c r="E15" s="520" t="e">
        <f ca="1">+IF(AND(ISNUMBER(OFFSET('Water Data'!$D$6,0,10*ROW('Water Data'!D9))),'Data Summary'!BT15="Yes"),OFFSET('Water Data'!$D$6,0,10*ROW('Water Data'!D9)),NA())</f>
        <v>#N/A</v>
      </c>
      <c r="F15" s="520" t="e">
        <f ca="1">+IF(AND(ISNUMBER(OFFSET('Water Data'!$D$9,0,10*ROW('Water Data'!D9))),'Data Summary'!BU15="Yes"),OFFSET('Water Data'!$D$9,0,10*ROW('Water Data'!D9)),NA())</f>
        <v>#N/A</v>
      </c>
      <c r="G15" s="520" t="e">
        <f ca="1">+IF(AND(ISNUMBER(OFFSET('Water Data'!$E$4,0,10*ROW('Water Data'!E9))),'Data Summary'!BV15="Yes"),100-OFFSET('Water Data'!$E$4,0,10*ROW('Water Data'!E9)),NA())</f>
        <v>#N/A</v>
      </c>
      <c r="H15" s="520" t="e">
        <f ca="1">+IF(AND(ISNUMBER(OFFSET('Water Data'!$E$6,0,10*ROW('Water Data'!E9))),'Data Summary'!BW15="Yes"),OFFSET('Water Data'!$E$6,0,10*ROW('Water Data'!E9)),NA())</f>
        <v>#N/A</v>
      </c>
      <c r="I15" s="520" t="e">
        <f ca="1">+IF(AND(ISNUMBER(OFFSET('Water Data'!$E$9,0,10*ROW('Water Data'!E9))),'Data Summary'!BX15="Yes"),OFFSET('Water Data'!$E$9,0,10*ROW('Water Data'!E9)),NA())</f>
        <v>#N/A</v>
      </c>
      <c r="J15" s="520" t="e">
        <f ca="1">+IF(AND(ISNUMBER(OFFSET('Water Data'!$F$4,0,10*ROW('Water Data'!F9))),'Data Summary'!BY15="Yes"),100-OFFSET('Water Data'!$F$4,0,10*ROW('Water Data'!F9)),NA())</f>
        <v>#N/A</v>
      </c>
      <c r="K15" s="520" t="e">
        <f ca="1">+IF(AND(ISNUMBER(OFFSET('Water Data'!$F$6,0,10*ROW('Water Data'!F9))),'Data Summary'!BZ15="Yes"),OFFSET('Water Data'!$F$6,0,10*ROW('Water Data'!F9)),NA())</f>
        <v>#N/A</v>
      </c>
      <c r="L15" s="520" t="e">
        <f ca="1">+IF(AND(ISNUMBER(OFFSET('Water Data'!$F$9,0,10*ROW('Water Data'!F9))),'Data Summary'!CA15="Yes"),OFFSET('Water Data'!$F$9,0,10*ROW('Water Data'!F9)),NA())</f>
        <v>#N/A</v>
      </c>
      <c r="M15" s="520" t="e">
        <f ca="1">+IF(AND(ISNUMBER(OFFSET('Water Data'!$G$4,0,10*ROW('Water Data'!G9))),'Data Summary'!CB15="Yes"),100-OFFSET('Water Data'!$G$4,0,10*ROW('Water Data'!G9)),NA())</f>
        <v>#N/A</v>
      </c>
      <c r="N15" s="520" t="e">
        <f ca="1">+IF(AND(ISNUMBER(OFFSET('Water Data'!$G$6,0,10*ROW('Water Data'!G9))),'Data Summary'!CC15="Yes"),OFFSET('Water Data'!$G$6,0,10*ROW('Water Data'!G9)),NA())</f>
        <v>#N/A</v>
      </c>
      <c r="O15" s="520" t="e">
        <f ca="1">+IF(AND(ISNUMBER(OFFSET('Water Data'!$G$9,0,10*ROW('Water Data'!G9))),'Data Summary'!CD15="Yes"),OFFSET('Water Data'!$G$9,0,10*ROW('Water Data'!G9)),NA())</f>
        <v>#N/A</v>
      </c>
      <c r="P15" s="520" t="e">
        <f ca="1">+IF(AND(ISNUMBER(OFFSET('Water Data'!$H$4,0,10*ROW('Water Data'!H9))),'Data Summary'!CE15="Yes"),100-OFFSET('Water Data'!$H$4,0,10*ROW('Water Data'!H9)),NA())</f>
        <v>#N/A</v>
      </c>
      <c r="Q15" s="520" t="e">
        <f ca="1">+IF(AND(ISNUMBER(OFFSET('Water Data'!$H$6,0,10*ROW('Water Data'!H9))),'Data Summary'!CF15="Yes"),OFFSET('Water Data'!$H$6,0,10*ROW('Water Data'!H9)),NA())</f>
        <v>#N/A</v>
      </c>
      <c r="R15" s="520" t="e">
        <f ca="1">+IF(AND(ISNUMBER(OFFSET('Water Data'!$H$9,0,10*ROW('Water Data'!H9))),'Data Summary'!CG15="Yes"),OFFSET('Water Data'!$H$9,0,10*ROW('Water Data'!H9)),NA())</f>
        <v>#N/A</v>
      </c>
      <c r="S15" s="520" t="e">
        <f ca="1">+IF(AND(ISNUMBER(OFFSET('Water Data'!$I$4,0,10*ROW('Water Data'!I9))),'Data Summary'!CH15="Yes"),100-OFFSET('Water Data'!$I$4,0,10*ROW('Water Data'!I9)),NA())</f>
        <v>#N/A</v>
      </c>
      <c r="T15" s="520" t="e">
        <f ca="1">+IF(AND(ISNUMBER(OFFSET('Water Data'!$I$6,0,10*ROW('Water Data'!I9))),'Data Summary'!CI15="Yes"),OFFSET('Water Data'!$I$6,0,10*ROW('Water Data'!I9)),NA())</f>
        <v>#N/A</v>
      </c>
      <c r="U15" s="520" t="e">
        <f ca="1">+IF(AND(ISNUMBER(OFFSET('Water Data'!$I$9,0,10*ROW('Water Data'!I9))),'Data Summary'!CJ15="Yes"),OFFSET('Water Data'!$I$9,0,10*ROW('Water Data'!I9)),NA())</f>
        <v>#N/A</v>
      </c>
      <c r="V15" s="521" t="e">
        <f ca="1">+IF(AND(ISNUMBER(OFFSET('Sanitation Data'!$D$4,0,10*ROW('Sanitation Data'!D9))),'Data Summary'!CK15="Yes"),100-OFFSET('Sanitation Data'!$D$4,0,10*ROW('Sanitation Data'!D9)),NA())</f>
        <v>#N/A</v>
      </c>
      <c r="W15" s="521" t="e">
        <f ca="1">+IF(AND(ISNUMBER(OFFSET('Sanitation Data'!$D$6,0,10*ROW('Sanitation Data'!D9))),'Data Summary'!CL15="Yes"),OFFSET('Sanitation Data'!$D$6,0,10*ROW('Sanitation Data'!D9)),NA())</f>
        <v>#N/A</v>
      </c>
      <c r="X15" s="521" t="e">
        <f ca="1">+IF(AND(ISNUMBER(OFFSET('Sanitation Data'!$D$10,0,10*ROW('Sanitation Data'!D9))),'Data Summary'!CM15="Yes"),OFFSET('Sanitation Data'!$D$10,0,10*ROW('Sanitation Data'!D9)),NA())</f>
        <v>#N/A</v>
      </c>
      <c r="Y15" s="521" t="e">
        <f ca="1">+IF(AND(ISNUMBER(OFFSET('Sanitation Data'!$D$11,0,10*ROW('Sanitation Data'!D9))),'Data Summary'!CN15="Yes"),OFFSET('Sanitation Data'!$D$11,0,10*ROW('Sanitation Data'!D9)),NA())</f>
        <v>#N/A</v>
      </c>
      <c r="Z15" s="521" t="e">
        <f ca="1">+IF(AND(ISNUMBER(OFFSET('Sanitation Data'!$D$12,0,10*ROW('Sanitation Data'!D9))),'Data Summary'!CO15="Yes"),OFFSET('Sanitation Data'!$D$12,0,10*ROW('Sanitation Data'!D9)),NA())</f>
        <v>#N/A</v>
      </c>
      <c r="AA15" s="521" t="e">
        <f ca="1">+IF(AND(ISNUMBER(OFFSET('Sanitation Data'!$E$4,0,10*ROW('Sanitation Data'!E9))),'Data Summary'!CP15="Yes"),100-OFFSET('Sanitation Data'!$E$4,0,10*ROW('Sanitation Data'!E9)),NA())</f>
        <v>#N/A</v>
      </c>
      <c r="AB15" s="521" t="e">
        <f ca="1">+IF(AND(ISNUMBER(OFFSET('Sanitation Data'!$E$6,0,10*ROW('Sanitation Data'!E9))),'Data Summary'!CQ15="Yes"),OFFSET('Sanitation Data'!$E$6,0,10*ROW('Sanitation Data'!E9)),NA())</f>
        <v>#N/A</v>
      </c>
      <c r="AC15" s="521" t="e">
        <f ca="1">+IF(AND(ISNUMBER(OFFSET('Sanitation Data'!$E$10,0,10*ROW('Sanitation Data'!E9))),'Data Summary'!CR15="Yes"),OFFSET('Sanitation Data'!$E$10,0,10*ROW('Sanitation Data'!E9)),NA())</f>
        <v>#N/A</v>
      </c>
      <c r="AD15" s="521" t="e">
        <f ca="1">+IF(AND(ISNUMBER(OFFSET('Sanitation Data'!$E$11,0,10*ROW('Sanitation Data'!E9))),'Data Summary'!CS15="Yes"),OFFSET('Sanitation Data'!$E$11,0,10*ROW('Sanitation Data'!E9)),NA())</f>
        <v>#N/A</v>
      </c>
      <c r="AE15" s="521" t="e">
        <f ca="1">+IF(AND(ISNUMBER(OFFSET('Sanitation Data'!$E$12,0,10*ROW('Sanitation Data'!E9))),'Data Summary'!CT15="Yes"),OFFSET('Sanitation Data'!$E$12,0,10*ROW('Sanitation Data'!E9)),NA())</f>
        <v>#N/A</v>
      </c>
      <c r="AF15" s="521" t="e">
        <f ca="1">+IF(AND(ISNUMBER(OFFSET('Sanitation Data'!$F$4,0,10*ROW('Sanitation Data'!F9))),'Data Summary'!CU15="Yes"),100-OFFSET('Sanitation Data'!$F$4,0,10*ROW('Sanitation Data'!F9)),NA())</f>
        <v>#N/A</v>
      </c>
      <c r="AG15" s="521" t="e">
        <f ca="1">+IF(AND(ISNUMBER(OFFSET('Sanitation Data'!$F$6,0,10*ROW('Sanitation Data'!F9))),'Data Summary'!CV15="Yes"),OFFSET('Sanitation Data'!$F$6,0,10*ROW('Sanitation Data'!F9)),NA())</f>
        <v>#N/A</v>
      </c>
      <c r="AH15" s="521" t="e">
        <f ca="1">+IF(AND(ISNUMBER(OFFSET('Sanitation Data'!$F$10,0,10*ROW('Sanitation Data'!F9))),'Data Summary'!CW15="Yes"),OFFSET('Sanitation Data'!$F$10,0,10*ROW('Sanitation Data'!F9)),NA())</f>
        <v>#N/A</v>
      </c>
      <c r="AI15" s="521" t="e">
        <f ca="1">+IF(AND(ISNUMBER(OFFSET('Sanitation Data'!$F$11,0,10*ROW('Sanitation Data'!F9))),'Data Summary'!CX15="Yes"),OFFSET('Sanitation Data'!$F$11,0,10*ROW('Sanitation Data'!F9)),NA())</f>
        <v>#N/A</v>
      </c>
      <c r="AJ15" s="521" t="e">
        <f ca="1">+IF(AND(ISNUMBER(OFFSET('Sanitation Data'!$F$12,0,10*ROW('Sanitation Data'!F9))),'Data Summary'!CY15="Yes"),OFFSET('Sanitation Data'!$F$12,0,10*ROW('Sanitation Data'!F9)),NA())</f>
        <v>#N/A</v>
      </c>
      <c r="AK15" s="521" t="e">
        <f ca="1">+IF(AND(ISNUMBER(OFFSET('Sanitation Data'!$G$4,0,10*ROW('Sanitation Data'!G9))),'Data Summary'!CZ15="Yes"),100-OFFSET('Sanitation Data'!$G$4,0,10*ROW('Sanitation Data'!G9)),NA())</f>
        <v>#N/A</v>
      </c>
      <c r="AL15" s="521" t="e">
        <f ca="1">+IF(AND(ISNUMBER(OFFSET('Sanitation Data'!$G$6,0,10*ROW('Sanitation Data'!G9))),'Data Summary'!DA15="Yes"),OFFSET('Sanitation Data'!$G$6,0,10*ROW('Sanitation Data'!G9)),NA())</f>
        <v>#N/A</v>
      </c>
      <c r="AM15" s="521" t="e">
        <f ca="1">+IF(AND(ISNUMBER(OFFSET('Sanitation Data'!$G$10,0,10*ROW('Sanitation Data'!G9))),'Data Summary'!DB15="Yes"),OFFSET('Sanitation Data'!$G$10,0,10*ROW('Sanitation Data'!G9)),NA())</f>
        <v>#N/A</v>
      </c>
      <c r="AN15" s="521" t="e">
        <f ca="1">+IF(AND(ISNUMBER(OFFSET('Sanitation Data'!$G$11,0,10*ROW('Sanitation Data'!G9))),'Data Summary'!DC15="Yes"),OFFSET('Sanitation Data'!$G$11,0,10*ROW('Sanitation Data'!G9)),NA())</f>
        <v>#N/A</v>
      </c>
      <c r="AO15" s="521" t="e">
        <f ca="1">+IF(AND(ISNUMBER(OFFSET('Sanitation Data'!$G$12,0,10*ROW('Sanitation Data'!G9))),'Data Summary'!DD15="Yes"),OFFSET('Sanitation Data'!$G$12,0,10*ROW('Sanitation Data'!G9)),NA())</f>
        <v>#N/A</v>
      </c>
      <c r="AP15" s="521" t="e">
        <f ca="1">+IF(AND(ISNUMBER(OFFSET('Sanitation Data'!$H$4,0,10*ROW('Sanitation Data'!H9))),'Data Summary'!DE15="Yes"),100-OFFSET('Sanitation Data'!$H$4,0,10*ROW('Sanitation Data'!H9)),NA())</f>
        <v>#N/A</v>
      </c>
      <c r="AQ15" s="521" t="e">
        <f ca="1">+IF(AND(ISNUMBER(OFFSET('Sanitation Data'!$H$6,0,10*ROW('Sanitation Data'!H9))),'Data Summary'!DF15="Yes"),OFFSET('Sanitation Data'!$H$6,0,10*ROW('Sanitation Data'!H9)),NA())</f>
        <v>#N/A</v>
      </c>
      <c r="AR15" s="521" t="e">
        <f ca="1">+IF(AND(ISNUMBER(OFFSET('Sanitation Data'!$H$10,0,10*ROW('Sanitation Data'!H9))),'Data Summary'!DG15="Yes"),OFFSET('Sanitation Data'!$H$10,0,10*ROW('Sanitation Data'!H9)),NA())</f>
        <v>#N/A</v>
      </c>
      <c r="AS15" s="521" t="e">
        <f ca="1">+IF(AND(ISNUMBER(OFFSET('Sanitation Data'!$H$11,0,10*ROW('Sanitation Data'!H9))),'Data Summary'!DH15="Yes"),OFFSET('Sanitation Data'!$H$11,0,10*ROW('Sanitation Data'!H9)),NA())</f>
        <v>#N/A</v>
      </c>
      <c r="AT15" s="521" t="e">
        <f ca="1">+IF(AND(ISNUMBER(OFFSET('Sanitation Data'!$H$12,0,10*ROW('Sanitation Data'!H9))),'Data Summary'!DI15="Yes"),OFFSET('Sanitation Data'!$H$12,0,10*ROW('Sanitation Data'!H9)),NA())</f>
        <v>#N/A</v>
      </c>
      <c r="AU15" s="521" t="e">
        <f ca="1">+IF(AND(ISNUMBER(OFFSET('Sanitation Data'!$I$4,0,10*ROW('Sanitation Data'!I9))),'Data Summary'!DJ15="Yes"),100-OFFSET('Sanitation Data'!$I$4,0,10*ROW('Sanitation Data'!I9)),NA())</f>
        <v>#N/A</v>
      </c>
      <c r="AV15" s="521" t="e">
        <f ca="1">+IF(AND(ISNUMBER(OFFSET('Sanitation Data'!$I$6,0,10*ROW('Sanitation Data'!I9))),'Data Summary'!DK15="Yes"),OFFSET('Sanitation Data'!$I$6,0,10*ROW('Sanitation Data'!I9)),NA())</f>
        <v>#N/A</v>
      </c>
      <c r="AW15" s="521" t="e">
        <f ca="1">+IF(AND(ISNUMBER(OFFSET('Sanitation Data'!$I$10,0,10*ROW('Sanitation Data'!I9))),'Data Summary'!DL15="Yes"),OFFSET('Sanitation Data'!$I$10,0,10*ROW('Sanitation Data'!I9)),NA())</f>
        <v>#N/A</v>
      </c>
      <c r="AX15" s="521" t="e">
        <f ca="1">+IF(AND(ISNUMBER(OFFSET('Sanitation Data'!$I$11,0,10*ROW('Sanitation Data'!I9))),'Data Summary'!DM15="Yes"),OFFSET('Sanitation Data'!$I$11,0,10*ROW('Sanitation Data'!I9)),NA())</f>
        <v>#N/A</v>
      </c>
      <c r="AY15" s="521" t="e">
        <f ca="1">+IF(AND(ISNUMBER(OFFSET('Sanitation Data'!$I$12,0,10*ROW('Sanitation Data'!I9))),'Data Summary'!DN15="Yes"),OFFSET('Sanitation Data'!$I$12,0,10*ROW('Sanitation Data'!I9)),NA())</f>
        <v>#N/A</v>
      </c>
      <c r="AZ15" s="522" t="e">
        <f ca="1">+IF(AND(ISNUMBER(OFFSET('Hygiene Data'!$D$5,0,10*ROW('Hygiene Data'!D9))),'Data Summary'!DO15="Yes"),OFFSET('Hygiene Data'!$D$5,0,10*ROW('Hygiene Data'!D9)),NA())</f>
        <v>#N/A</v>
      </c>
      <c r="BA15" s="522" t="e">
        <f ca="1">+IF(AND(ISNUMBER(OFFSET('Hygiene Data'!$D$7,0,10*ROW('Hygiene Data'!D9))),'Data Summary'!DP15="Yes"),OFFSET('Hygiene Data'!$D$7,0,10*ROW('Hygiene Data'!D9)),NA())</f>
        <v>#N/A</v>
      </c>
      <c r="BB15" s="522" t="e">
        <f ca="1">+IF(AND(ISNUMBER(OFFSET('Hygiene Data'!$D$9,0,10*ROW('Hygiene Data'!D9))),'Data Summary'!DQ15="Yes"),OFFSET('Hygiene Data'!$D$9,0,10*ROW('Hygiene Data'!D9)),NA())</f>
        <v>#N/A</v>
      </c>
      <c r="BC15" s="522" t="e">
        <f ca="1">+IF(AND(ISNUMBER(OFFSET('Hygiene Data'!$E$5,0,10*ROW('Hygiene Data'!E9))),'Data Summary'!DR15="Yes"),OFFSET('Hygiene Data'!$E$5,0,10*ROW('Hygiene Data'!E9)),NA())</f>
        <v>#N/A</v>
      </c>
      <c r="BD15" s="522" t="e">
        <f ca="1">+IF(AND(ISNUMBER(OFFSET('Hygiene Data'!$E$7,0,10*ROW('Hygiene Data'!E9))),'Data Summary'!DS15="Yes"),OFFSET('Hygiene Data'!$E$7,0,10*ROW('Hygiene Data'!E9)),NA())</f>
        <v>#N/A</v>
      </c>
      <c r="BE15" s="522" t="e">
        <f ca="1">+IF(AND(ISNUMBER(OFFSET('Hygiene Data'!$E$9,0,10*ROW('Hygiene Data'!E9))),'Data Summary'!DT15="Yes"),OFFSET('Hygiene Data'!$E$9,0,10*ROW('Hygiene Data'!E9)),NA())</f>
        <v>#N/A</v>
      </c>
      <c r="BF15" s="522" t="e">
        <f ca="1">+IF(AND(ISNUMBER(OFFSET('Hygiene Data'!$F$5,0,10*ROW('Hygiene Data'!F9))),'Data Summary'!DU15="Yes"),OFFSET('Hygiene Data'!$F$5,0,10*ROW('Hygiene Data'!F9)),NA())</f>
        <v>#N/A</v>
      </c>
      <c r="BG15" s="522" t="e">
        <f ca="1">+IF(AND(ISNUMBER(OFFSET('Hygiene Data'!$F$7,0,10*ROW('Hygiene Data'!F9))),'Data Summary'!DV15="Yes"),OFFSET('Hygiene Data'!$F$7,0,10*ROW('Hygiene Data'!F9)),NA())</f>
        <v>#N/A</v>
      </c>
      <c r="BH15" s="522" t="e">
        <f ca="1">+IF(AND(ISNUMBER(OFFSET('Hygiene Data'!$F$9,0,10*ROW('Hygiene Data'!F9))),'Data Summary'!DW15="Yes"),OFFSET('Hygiene Data'!$F$9,0,10*ROW('Hygiene Data'!F9)),NA())</f>
        <v>#N/A</v>
      </c>
      <c r="BI15" s="522" t="e">
        <f ca="1">+IF(AND(ISNUMBER(OFFSET('Hygiene Data'!$G$5,0,10*ROW('Hygiene Data'!G9))),'Data Summary'!DX15="Yes"),OFFSET('Hygiene Data'!$G$5,0,10*ROW('Hygiene Data'!G9)),NA())</f>
        <v>#N/A</v>
      </c>
      <c r="BJ15" s="522" t="e">
        <f ca="1">+IF(AND(ISNUMBER(OFFSET('Hygiene Data'!$G$7,0,10*ROW('Hygiene Data'!G9))),'Data Summary'!DY15="Yes"),OFFSET('Hygiene Data'!$G$7,0,10*ROW('Hygiene Data'!G9)),NA())</f>
        <v>#N/A</v>
      </c>
      <c r="BK15" s="522" t="e">
        <f ca="1">+IF(AND(ISNUMBER(OFFSET('Hygiene Data'!$G$9,0,10*ROW('Hygiene Data'!G9))),'Data Summary'!DZ15="Yes"),OFFSET('Hygiene Data'!$G$9,0,10*ROW('Hygiene Data'!G9)),NA())</f>
        <v>#N/A</v>
      </c>
      <c r="BL15" s="522" t="e">
        <f ca="1">+IF(AND(ISNUMBER(OFFSET('Hygiene Data'!$H$5,0,10*ROW('Hygiene Data'!H9))),'Data Summary'!EA15="Yes"),OFFSET('Hygiene Data'!$H$5,0,10*ROW('Hygiene Data'!H9)),NA())</f>
        <v>#N/A</v>
      </c>
      <c r="BM15" s="522" t="e">
        <f ca="1">+IF(AND(ISNUMBER(OFFSET('Hygiene Data'!$H$7,0,10*ROW('Hygiene Data'!H9))),'Data Summary'!EB15="Yes"),OFFSET('Hygiene Data'!$H$7,0,10*ROW('Hygiene Data'!H9)),NA())</f>
        <v>#N/A</v>
      </c>
      <c r="BN15" s="522" t="e">
        <f ca="1">+IF(AND(ISNUMBER(OFFSET('Hygiene Data'!$H$9,0,10*ROW('Hygiene Data'!H9))),'Data Summary'!EC15="Yes"),OFFSET('Hygiene Data'!$H$9,0,10*ROW('Hygiene Data'!H9)),NA())</f>
        <v>#N/A</v>
      </c>
      <c r="BO15" s="522" t="e">
        <f ca="1">+IF(AND(ISNUMBER(OFFSET('Hygiene Data'!$I$5,0,10*ROW('Hygiene Data'!I9))),'Data Summary'!ED15="Yes"),OFFSET('Hygiene Data'!$I$5,0,10*ROW('Hygiene Data'!I9)),NA())</f>
        <v>#N/A</v>
      </c>
      <c r="BP15" s="522" t="e">
        <f ca="1">+IF(AND(ISNUMBER(OFFSET('Hygiene Data'!$I$7,0,10*ROW('Hygiene Data'!I9))),'Data Summary'!EE15="Yes"),OFFSET('Hygiene Data'!$I$7,0,10*ROW('Hygiene Data'!I9)),NA())</f>
        <v>#N/A</v>
      </c>
      <c r="BQ15" s="522" t="e">
        <f ca="1">+IF(AND(ISNUMBER(OFFSET('Hygiene Data'!$I$9,0,10*ROW('Hygiene Data'!I9))),'Data Summary'!EF15="Yes"),OFFSET('Hygiene Data'!$I$9,0,10*ROW('Hygiene Data'!I9)),NA())</f>
        <v>#N/A</v>
      </c>
    </row>
    <row r="16" spans="1:69" x14ac:dyDescent="0.25">
      <c r="A16" s="518" t="e">
        <f ca="1">+RIGHT('Data Summary'!A16,LEN('Data Summary'!A16)-9)</f>
        <v>#VALUE!</v>
      </c>
      <c r="B16" s="492" t="str">
        <f ca="1">+IF(ISTEXT('Data Summary'!B16),'Data Summary'!B16,"")</f>
        <v/>
      </c>
      <c r="C16" s="519" t="e">
        <f ca="1">+VALUE('Data Summary'!C16)</f>
        <v>#VALUE!</v>
      </c>
      <c r="D16" s="520" t="e">
        <f ca="1">+IF(AND(ISNUMBER(OFFSET('Water Data'!$D$4,0,10*ROW('Water Data'!D10))),'Data Summary'!BS16="Yes"),100-OFFSET('Water Data'!$D$4,0,10*ROW('Water Data'!D10)),NA())</f>
        <v>#N/A</v>
      </c>
      <c r="E16" s="520" t="e">
        <f ca="1">+IF(AND(ISNUMBER(OFFSET('Water Data'!$D$6,0,10*ROW('Water Data'!D10))),'Data Summary'!BT16="Yes"),OFFSET('Water Data'!$D$6,0,10*ROW('Water Data'!D10)),NA())</f>
        <v>#N/A</v>
      </c>
      <c r="F16" s="520" t="e">
        <f ca="1">+IF(AND(ISNUMBER(OFFSET('Water Data'!$D$9,0,10*ROW('Water Data'!D10))),'Data Summary'!BU16="Yes"),OFFSET('Water Data'!$D$9,0,10*ROW('Water Data'!D10)),NA())</f>
        <v>#N/A</v>
      </c>
      <c r="G16" s="520" t="e">
        <f ca="1">+IF(AND(ISNUMBER(OFFSET('Water Data'!$E$4,0,10*ROW('Water Data'!E10))),'Data Summary'!BV16="Yes"),100-OFFSET('Water Data'!$E$4,0,10*ROW('Water Data'!E10)),NA())</f>
        <v>#N/A</v>
      </c>
      <c r="H16" s="520" t="e">
        <f ca="1">+IF(AND(ISNUMBER(OFFSET('Water Data'!$E$6,0,10*ROW('Water Data'!E10))),'Data Summary'!BW16="Yes"),OFFSET('Water Data'!$E$6,0,10*ROW('Water Data'!E10)),NA())</f>
        <v>#N/A</v>
      </c>
      <c r="I16" s="520" t="e">
        <f ca="1">+IF(AND(ISNUMBER(OFFSET('Water Data'!$E$9,0,10*ROW('Water Data'!E10))),'Data Summary'!BX16="Yes"),OFFSET('Water Data'!$E$9,0,10*ROW('Water Data'!E10)),NA())</f>
        <v>#N/A</v>
      </c>
      <c r="J16" s="520" t="e">
        <f ca="1">+IF(AND(ISNUMBER(OFFSET('Water Data'!$F$4,0,10*ROW('Water Data'!F10))),'Data Summary'!BY16="Yes"),100-OFFSET('Water Data'!$F$4,0,10*ROW('Water Data'!F10)),NA())</f>
        <v>#N/A</v>
      </c>
      <c r="K16" s="520" t="e">
        <f ca="1">+IF(AND(ISNUMBER(OFFSET('Water Data'!$F$6,0,10*ROW('Water Data'!F10))),'Data Summary'!BZ16="Yes"),OFFSET('Water Data'!$F$6,0,10*ROW('Water Data'!F10)),NA())</f>
        <v>#N/A</v>
      </c>
      <c r="L16" s="520" t="e">
        <f ca="1">+IF(AND(ISNUMBER(OFFSET('Water Data'!$F$9,0,10*ROW('Water Data'!F10))),'Data Summary'!CA16="Yes"),OFFSET('Water Data'!$F$9,0,10*ROW('Water Data'!F10)),NA())</f>
        <v>#N/A</v>
      </c>
      <c r="M16" s="520" t="e">
        <f ca="1">+IF(AND(ISNUMBER(OFFSET('Water Data'!$G$4,0,10*ROW('Water Data'!G10))),'Data Summary'!CB16="Yes"),100-OFFSET('Water Data'!$G$4,0,10*ROW('Water Data'!G10)),NA())</f>
        <v>#N/A</v>
      </c>
      <c r="N16" s="520" t="e">
        <f ca="1">+IF(AND(ISNUMBER(OFFSET('Water Data'!$G$6,0,10*ROW('Water Data'!G10))),'Data Summary'!CC16="Yes"),OFFSET('Water Data'!$G$6,0,10*ROW('Water Data'!G10)),NA())</f>
        <v>#N/A</v>
      </c>
      <c r="O16" s="520" t="e">
        <f ca="1">+IF(AND(ISNUMBER(OFFSET('Water Data'!$G$9,0,10*ROW('Water Data'!G10))),'Data Summary'!CD16="Yes"),OFFSET('Water Data'!$G$9,0,10*ROW('Water Data'!G10)),NA())</f>
        <v>#N/A</v>
      </c>
      <c r="P16" s="520" t="e">
        <f ca="1">+IF(AND(ISNUMBER(OFFSET('Water Data'!$H$4,0,10*ROW('Water Data'!H10))),'Data Summary'!CE16="Yes"),100-OFFSET('Water Data'!$H$4,0,10*ROW('Water Data'!H10)),NA())</f>
        <v>#N/A</v>
      </c>
      <c r="Q16" s="520" t="e">
        <f ca="1">+IF(AND(ISNUMBER(OFFSET('Water Data'!$H$6,0,10*ROW('Water Data'!H10))),'Data Summary'!CF16="Yes"),OFFSET('Water Data'!$H$6,0,10*ROW('Water Data'!H10)),NA())</f>
        <v>#N/A</v>
      </c>
      <c r="R16" s="520" t="e">
        <f ca="1">+IF(AND(ISNUMBER(OFFSET('Water Data'!$H$9,0,10*ROW('Water Data'!H10))),'Data Summary'!CG16="Yes"),OFFSET('Water Data'!$H$9,0,10*ROW('Water Data'!H10)),NA())</f>
        <v>#N/A</v>
      </c>
      <c r="S16" s="520" t="e">
        <f ca="1">+IF(AND(ISNUMBER(OFFSET('Water Data'!$I$4,0,10*ROW('Water Data'!I10))),'Data Summary'!CH16="Yes"),100-OFFSET('Water Data'!$I$4,0,10*ROW('Water Data'!I10)),NA())</f>
        <v>#N/A</v>
      </c>
      <c r="T16" s="520" t="e">
        <f ca="1">+IF(AND(ISNUMBER(OFFSET('Water Data'!$I$6,0,10*ROW('Water Data'!I10))),'Data Summary'!CI16="Yes"),OFFSET('Water Data'!$I$6,0,10*ROW('Water Data'!I10)),NA())</f>
        <v>#N/A</v>
      </c>
      <c r="U16" s="520" t="e">
        <f ca="1">+IF(AND(ISNUMBER(OFFSET('Water Data'!$I$9,0,10*ROW('Water Data'!I10))),'Data Summary'!CJ16="Yes"),OFFSET('Water Data'!$I$9,0,10*ROW('Water Data'!I10)),NA())</f>
        <v>#N/A</v>
      </c>
      <c r="V16" s="521" t="e">
        <f ca="1">+IF(AND(ISNUMBER(OFFSET('Sanitation Data'!$D$4,0,10*ROW('Sanitation Data'!D10))),'Data Summary'!CK16="Yes"),100-OFFSET('Sanitation Data'!$D$4,0,10*ROW('Sanitation Data'!D10)),NA())</f>
        <v>#N/A</v>
      </c>
      <c r="W16" s="521" t="e">
        <f ca="1">+IF(AND(ISNUMBER(OFFSET('Sanitation Data'!$D$6,0,10*ROW('Sanitation Data'!D10))),'Data Summary'!CL16="Yes"),OFFSET('Sanitation Data'!$D$6,0,10*ROW('Sanitation Data'!D10)),NA())</f>
        <v>#N/A</v>
      </c>
      <c r="X16" s="521" t="e">
        <f ca="1">+IF(AND(ISNUMBER(OFFSET('Sanitation Data'!$D$10,0,10*ROW('Sanitation Data'!D10))),'Data Summary'!CM16="Yes"),OFFSET('Sanitation Data'!$D$10,0,10*ROW('Sanitation Data'!D10)),NA())</f>
        <v>#N/A</v>
      </c>
      <c r="Y16" s="521" t="e">
        <f ca="1">+IF(AND(ISNUMBER(OFFSET('Sanitation Data'!$D$11,0,10*ROW('Sanitation Data'!D10))),'Data Summary'!CN16="Yes"),OFFSET('Sanitation Data'!$D$11,0,10*ROW('Sanitation Data'!D10)),NA())</f>
        <v>#N/A</v>
      </c>
      <c r="Z16" s="521" t="e">
        <f ca="1">+IF(AND(ISNUMBER(OFFSET('Sanitation Data'!$D$12,0,10*ROW('Sanitation Data'!D10))),'Data Summary'!CO16="Yes"),OFFSET('Sanitation Data'!$D$12,0,10*ROW('Sanitation Data'!D10)),NA())</f>
        <v>#N/A</v>
      </c>
      <c r="AA16" s="521" t="e">
        <f ca="1">+IF(AND(ISNUMBER(OFFSET('Sanitation Data'!$E$4,0,10*ROW('Sanitation Data'!E10))),'Data Summary'!CP16="Yes"),100-OFFSET('Sanitation Data'!$E$4,0,10*ROW('Sanitation Data'!E10)),NA())</f>
        <v>#N/A</v>
      </c>
      <c r="AB16" s="521" t="e">
        <f ca="1">+IF(AND(ISNUMBER(OFFSET('Sanitation Data'!$E$6,0,10*ROW('Sanitation Data'!E10))),'Data Summary'!CQ16="Yes"),OFFSET('Sanitation Data'!$E$6,0,10*ROW('Sanitation Data'!E10)),NA())</f>
        <v>#N/A</v>
      </c>
      <c r="AC16" s="521" t="e">
        <f ca="1">+IF(AND(ISNUMBER(OFFSET('Sanitation Data'!$E$10,0,10*ROW('Sanitation Data'!E10))),'Data Summary'!CR16="Yes"),OFFSET('Sanitation Data'!$E$10,0,10*ROW('Sanitation Data'!E10)),NA())</f>
        <v>#N/A</v>
      </c>
      <c r="AD16" s="521" t="e">
        <f ca="1">+IF(AND(ISNUMBER(OFFSET('Sanitation Data'!$E$11,0,10*ROW('Sanitation Data'!E10))),'Data Summary'!CS16="Yes"),OFFSET('Sanitation Data'!$E$11,0,10*ROW('Sanitation Data'!E10)),NA())</f>
        <v>#N/A</v>
      </c>
      <c r="AE16" s="521" t="e">
        <f ca="1">+IF(AND(ISNUMBER(OFFSET('Sanitation Data'!$E$12,0,10*ROW('Sanitation Data'!E10))),'Data Summary'!CT16="Yes"),OFFSET('Sanitation Data'!$E$12,0,10*ROW('Sanitation Data'!E10)),NA())</f>
        <v>#N/A</v>
      </c>
      <c r="AF16" s="521" t="e">
        <f ca="1">+IF(AND(ISNUMBER(OFFSET('Sanitation Data'!$F$4,0,10*ROW('Sanitation Data'!F10))),'Data Summary'!CU16="Yes"),100-OFFSET('Sanitation Data'!$F$4,0,10*ROW('Sanitation Data'!F10)),NA())</f>
        <v>#N/A</v>
      </c>
      <c r="AG16" s="521" t="e">
        <f ca="1">+IF(AND(ISNUMBER(OFFSET('Sanitation Data'!$F$6,0,10*ROW('Sanitation Data'!F10))),'Data Summary'!CV16="Yes"),OFFSET('Sanitation Data'!$F$6,0,10*ROW('Sanitation Data'!F10)),NA())</f>
        <v>#N/A</v>
      </c>
      <c r="AH16" s="521" t="e">
        <f ca="1">+IF(AND(ISNUMBER(OFFSET('Sanitation Data'!$F$10,0,10*ROW('Sanitation Data'!F10))),'Data Summary'!CW16="Yes"),OFFSET('Sanitation Data'!$F$10,0,10*ROW('Sanitation Data'!F10)),NA())</f>
        <v>#N/A</v>
      </c>
      <c r="AI16" s="521" t="e">
        <f ca="1">+IF(AND(ISNUMBER(OFFSET('Sanitation Data'!$F$11,0,10*ROW('Sanitation Data'!F10))),'Data Summary'!CX16="Yes"),OFFSET('Sanitation Data'!$F$11,0,10*ROW('Sanitation Data'!F10)),NA())</f>
        <v>#N/A</v>
      </c>
      <c r="AJ16" s="521" t="e">
        <f ca="1">+IF(AND(ISNUMBER(OFFSET('Sanitation Data'!$F$12,0,10*ROW('Sanitation Data'!F10))),'Data Summary'!CY16="Yes"),OFFSET('Sanitation Data'!$F$12,0,10*ROW('Sanitation Data'!F10)),NA())</f>
        <v>#N/A</v>
      </c>
      <c r="AK16" s="521" t="e">
        <f ca="1">+IF(AND(ISNUMBER(OFFSET('Sanitation Data'!$G$4,0,10*ROW('Sanitation Data'!G10))),'Data Summary'!CZ16="Yes"),100-OFFSET('Sanitation Data'!$G$4,0,10*ROW('Sanitation Data'!G10)),NA())</f>
        <v>#N/A</v>
      </c>
      <c r="AL16" s="521" t="e">
        <f ca="1">+IF(AND(ISNUMBER(OFFSET('Sanitation Data'!$G$6,0,10*ROW('Sanitation Data'!G10))),'Data Summary'!DA16="Yes"),OFFSET('Sanitation Data'!$G$6,0,10*ROW('Sanitation Data'!G10)),NA())</f>
        <v>#N/A</v>
      </c>
      <c r="AM16" s="521" t="e">
        <f ca="1">+IF(AND(ISNUMBER(OFFSET('Sanitation Data'!$G$10,0,10*ROW('Sanitation Data'!G10))),'Data Summary'!DB16="Yes"),OFFSET('Sanitation Data'!$G$10,0,10*ROW('Sanitation Data'!G10)),NA())</f>
        <v>#N/A</v>
      </c>
      <c r="AN16" s="521" t="e">
        <f ca="1">+IF(AND(ISNUMBER(OFFSET('Sanitation Data'!$G$11,0,10*ROW('Sanitation Data'!G10))),'Data Summary'!DC16="Yes"),OFFSET('Sanitation Data'!$G$11,0,10*ROW('Sanitation Data'!G10)),NA())</f>
        <v>#N/A</v>
      </c>
      <c r="AO16" s="521" t="e">
        <f ca="1">+IF(AND(ISNUMBER(OFFSET('Sanitation Data'!$G$12,0,10*ROW('Sanitation Data'!G10))),'Data Summary'!DD16="Yes"),OFFSET('Sanitation Data'!$G$12,0,10*ROW('Sanitation Data'!G10)),NA())</f>
        <v>#N/A</v>
      </c>
      <c r="AP16" s="521" t="e">
        <f ca="1">+IF(AND(ISNUMBER(OFFSET('Sanitation Data'!$H$4,0,10*ROW('Sanitation Data'!H10))),'Data Summary'!DE16="Yes"),100-OFFSET('Sanitation Data'!$H$4,0,10*ROW('Sanitation Data'!H10)),NA())</f>
        <v>#N/A</v>
      </c>
      <c r="AQ16" s="521" t="e">
        <f ca="1">+IF(AND(ISNUMBER(OFFSET('Sanitation Data'!$H$6,0,10*ROW('Sanitation Data'!H10))),'Data Summary'!DF16="Yes"),OFFSET('Sanitation Data'!$H$6,0,10*ROW('Sanitation Data'!H10)),NA())</f>
        <v>#N/A</v>
      </c>
      <c r="AR16" s="521" t="e">
        <f ca="1">+IF(AND(ISNUMBER(OFFSET('Sanitation Data'!$H$10,0,10*ROW('Sanitation Data'!H10))),'Data Summary'!DG16="Yes"),OFFSET('Sanitation Data'!$H$10,0,10*ROW('Sanitation Data'!H10)),NA())</f>
        <v>#N/A</v>
      </c>
      <c r="AS16" s="521" t="e">
        <f ca="1">+IF(AND(ISNUMBER(OFFSET('Sanitation Data'!$H$11,0,10*ROW('Sanitation Data'!H10))),'Data Summary'!DH16="Yes"),OFFSET('Sanitation Data'!$H$11,0,10*ROW('Sanitation Data'!H10)),NA())</f>
        <v>#N/A</v>
      </c>
      <c r="AT16" s="521" t="e">
        <f ca="1">+IF(AND(ISNUMBER(OFFSET('Sanitation Data'!$H$12,0,10*ROW('Sanitation Data'!H10))),'Data Summary'!DI16="Yes"),OFFSET('Sanitation Data'!$H$12,0,10*ROW('Sanitation Data'!H10)),NA())</f>
        <v>#N/A</v>
      </c>
      <c r="AU16" s="521" t="e">
        <f ca="1">+IF(AND(ISNUMBER(OFFSET('Sanitation Data'!$I$4,0,10*ROW('Sanitation Data'!I10))),'Data Summary'!DJ16="Yes"),100-OFFSET('Sanitation Data'!$I$4,0,10*ROW('Sanitation Data'!I10)),NA())</f>
        <v>#N/A</v>
      </c>
      <c r="AV16" s="521" t="e">
        <f ca="1">+IF(AND(ISNUMBER(OFFSET('Sanitation Data'!$I$6,0,10*ROW('Sanitation Data'!I10))),'Data Summary'!DK16="Yes"),OFFSET('Sanitation Data'!$I$6,0,10*ROW('Sanitation Data'!I10)),NA())</f>
        <v>#N/A</v>
      </c>
      <c r="AW16" s="521" t="e">
        <f ca="1">+IF(AND(ISNUMBER(OFFSET('Sanitation Data'!$I$10,0,10*ROW('Sanitation Data'!I10))),'Data Summary'!DL16="Yes"),OFFSET('Sanitation Data'!$I$10,0,10*ROW('Sanitation Data'!I10)),NA())</f>
        <v>#N/A</v>
      </c>
      <c r="AX16" s="521" t="e">
        <f ca="1">+IF(AND(ISNUMBER(OFFSET('Sanitation Data'!$I$11,0,10*ROW('Sanitation Data'!I10))),'Data Summary'!DM16="Yes"),OFFSET('Sanitation Data'!$I$11,0,10*ROW('Sanitation Data'!I10)),NA())</f>
        <v>#N/A</v>
      </c>
      <c r="AY16" s="521" t="e">
        <f ca="1">+IF(AND(ISNUMBER(OFFSET('Sanitation Data'!$I$12,0,10*ROW('Sanitation Data'!I10))),'Data Summary'!DN16="Yes"),OFFSET('Sanitation Data'!$I$12,0,10*ROW('Sanitation Data'!I10)),NA())</f>
        <v>#N/A</v>
      </c>
      <c r="AZ16" s="522" t="e">
        <f ca="1">+IF(AND(ISNUMBER(OFFSET('Hygiene Data'!$D$5,0,10*ROW('Hygiene Data'!D10))),'Data Summary'!DO16="Yes"),OFFSET('Hygiene Data'!$D$5,0,10*ROW('Hygiene Data'!D10)),NA())</f>
        <v>#N/A</v>
      </c>
      <c r="BA16" s="522" t="e">
        <f ca="1">+IF(AND(ISNUMBER(OFFSET('Hygiene Data'!$D$7,0,10*ROW('Hygiene Data'!D10))),'Data Summary'!DP16="Yes"),OFFSET('Hygiene Data'!$D$7,0,10*ROW('Hygiene Data'!D10)),NA())</f>
        <v>#N/A</v>
      </c>
      <c r="BB16" s="522" t="e">
        <f ca="1">+IF(AND(ISNUMBER(OFFSET('Hygiene Data'!$D$9,0,10*ROW('Hygiene Data'!D10))),'Data Summary'!DQ16="Yes"),OFFSET('Hygiene Data'!$D$9,0,10*ROW('Hygiene Data'!D10)),NA())</f>
        <v>#N/A</v>
      </c>
      <c r="BC16" s="522" t="e">
        <f ca="1">+IF(AND(ISNUMBER(OFFSET('Hygiene Data'!$E$5,0,10*ROW('Hygiene Data'!E10))),'Data Summary'!DR16="Yes"),OFFSET('Hygiene Data'!$E$5,0,10*ROW('Hygiene Data'!E10)),NA())</f>
        <v>#N/A</v>
      </c>
      <c r="BD16" s="522" t="e">
        <f ca="1">+IF(AND(ISNUMBER(OFFSET('Hygiene Data'!$E$7,0,10*ROW('Hygiene Data'!E10))),'Data Summary'!DS16="Yes"),OFFSET('Hygiene Data'!$E$7,0,10*ROW('Hygiene Data'!E10)),NA())</f>
        <v>#N/A</v>
      </c>
      <c r="BE16" s="522" t="e">
        <f ca="1">+IF(AND(ISNUMBER(OFFSET('Hygiene Data'!$E$9,0,10*ROW('Hygiene Data'!E10))),'Data Summary'!DT16="Yes"),OFFSET('Hygiene Data'!$E$9,0,10*ROW('Hygiene Data'!E10)),NA())</f>
        <v>#N/A</v>
      </c>
      <c r="BF16" s="522" t="e">
        <f ca="1">+IF(AND(ISNUMBER(OFFSET('Hygiene Data'!$F$5,0,10*ROW('Hygiene Data'!F10))),'Data Summary'!DU16="Yes"),OFFSET('Hygiene Data'!$F$5,0,10*ROW('Hygiene Data'!F10)),NA())</f>
        <v>#N/A</v>
      </c>
      <c r="BG16" s="522" t="e">
        <f ca="1">+IF(AND(ISNUMBER(OFFSET('Hygiene Data'!$F$7,0,10*ROW('Hygiene Data'!F10))),'Data Summary'!DV16="Yes"),OFFSET('Hygiene Data'!$F$7,0,10*ROW('Hygiene Data'!F10)),NA())</f>
        <v>#N/A</v>
      </c>
      <c r="BH16" s="522" t="e">
        <f ca="1">+IF(AND(ISNUMBER(OFFSET('Hygiene Data'!$F$9,0,10*ROW('Hygiene Data'!F10))),'Data Summary'!DW16="Yes"),OFFSET('Hygiene Data'!$F$9,0,10*ROW('Hygiene Data'!F10)),NA())</f>
        <v>#N/A</v>
      </c>
      <c r="BI16" s="522" t="e">
        <f ca="1">+IF(AND(ISNUMBER(OFFSET('Hygiene Data'!$G$5,0,10*ROW('Hygiene Data'!G10))),'Data Summary'!DX16="Yes"),OFFSET('Hygiene Data'!$G$5,0,10*ROW('Hygiene Data'!G10)),NA())</f>
        <v>#N/A</v>
      </c>
      <c r="BJ16" s="522" t="e">
        <f ca="1">+IF(AND(ISNUMBER(OFFSET('Hygiene Data'!$G$7,0,10*ROW('Hygiene Data'!G10))),'Data Summary'!DY16="Yes"),OFFSET('Hygiene Data'!$G$7,0,10*ROW('Hygiene Data'!G10)),NA())</f>
        <v>#N/A</v>
      </c>
      <c r="BK16" s="522" t="e">
        <f ca="1">+IF(AND(ISNUMBER(OFFSET('Hygiene Data'!$G$9,0,10*ROW('Hygiene Data'!G10))),'Data Summary'!DZ16="Yes"),OFFSET('Hygiene Data'!$G$9,0,10*ROW('Hygiene Data'!G10)),NA())</f>
        <v>#N/A</v>
      </c>
      <c r="BL16" s="522" t="e">
        <f ca="1">+IF(AND(ISNUMBER(OFFSET('Hygiene Data'!$H$5,0,10*ROW('Hygiene Data'!H10))),'Data Summary'!EA16="Yes"),OFFSET('Hygiene Data'!$H$5,0,10*ROW('Hygiene Data'!H10)),NA())</f>
        <v>#N/A</v>
      </c>
      <c r="BM16" s="522" t="e">
        <f ca="1">+IF(AND(ISNUMBER(OFFSET('Hygiene Data'!$H$7,0,10*ROW('Hygiene Data'!H10))),'Data Summary'!EB16="Yes"),OFFSET('Hygiene Data'!$H$7,0,10*ROW('Hygiene Data'!H10)),NA())</f>
        <v>#N/A</v>
      </c>
      <c r="BN16" s="522" t="e">
        <f ca="1">+IF(AND(ISNUMBER(OFFSET('Hygiene Data'!$H$9,0,10*ROW('Hygiene Data'!H10))),'Data Summary'!EC16="Yes"),OFFSET('Hygiene Data'!$H$9,0,10*ROW('Hygiene Data'!H10)),NA())</f>
        <v>#N/A</v>
      </c>
      <c r="BO16" s="522" t="e">
        <f ca="1">+IF(AND(ISNUMBER(OFFSET('Hygiene Data'!$I$5,0,10*ROW('Hygiene Data'!I10))),'Data Summary'!ED16="Yes"),OFFSET('Hygiene Data'!$I$5,0,10*ROW('Hygiene Data'!I10)),NA())</f>
        <v>#N/A</v>
      </c>
      <c r="BP16" s="522" t="e">
        <f ca="1">+IF(AND(ISNUMBER(OFFSET('Hygiene Data'!$I$7,0,10*ROW('Hygiene Data'!I10))),'Data Summary'!EE16="Yes"),OFFSET('Hygiene Data'!$I$7,0,10*ROW('Hygiene Data'!I10)),NA())</f>
        <v>#N/A</v>
      </c>
      <c r="BQ16" s="522" t="e">
        <f ca="1">+IF(AND(ISNUMBER(OFFSET('Hygiene Data'!$I$9,0,10*ROW('Hygiene Data'!I10))),'Data Summary'!EF16="Yes"),OFFSET('Hygiene Data'!$I$9,0,10*ROW('Hygiene Data'!I10)),NA())</f>
        <v>#N/A</v>
      </c>
    </row>
    <row r="17" spans="1:69" x14ac:dyDescent="0.25">
      <c r="A17" s="518" t="e">
        <f ca="1">+RIGHT('Data Summary'!A17,LEN('Data Summary'!A17)-9)</f>
        <v>#VALUE!</v>
      </c>
      <c r="B17" s="492" t="str">
        <f ca="1">+IF(ISTEXT('Data Summary'!B17),'Data Summary'!B17,"")</f>
        <v/>
      </c>
      <c r="C17" s="519" t="e">
        <f ca="1">+VALUE('Data Summary'!C17)</f>
        <v>#VALUE!</v>
      </c>
      <c r="D17" s="520" t="e">
        <f ca="1">+IF(AND(ISNUMBER(OFFSET('Water Data'!$D$4,0,10*ROW('Water Data'!D11))),'Data Summary'!BS17="Yes"),100-OFFSET('Water Data'!$D$4,0,10*ROW('Water Data'!D11)),NA())</f>
        <v>#N/A</v>
      </c>
      <c r="E17" s="520" t="e">
        <f ca="1">+IF(AND(ISNUMBER(OFFSET('Water Data'!$D$6,0,10*ROW('Water Data'!D11))),'Data Summary'!BT17="Yes"),OFFSET('Water Data'!$D$6,0,10*ROW('Water Data'!D11)),NA())</f>
        <v>#N/A</v>
      </c>
      <c r="F17" s="520" t="e">
        <f ca="1">+IF(AND(ISNUMBER(OFFSET('Water Data'!$D$9,0,10*ROW('Water Data'!D11))),'Data Summary'!BU17="Yes"),OFFSET('Water Data'!$D$9,0,10*ROW('Water Data'!D11)),NA())</f>
        <v>#N/A</v>
      </c>
      <c r="G17" s="520" t="e">
        <f ca="1">+IF(AND(ISNUMBER(OFFSET('Water Data'!$E$4,0,10*ROW('Water Data'!E11))),'Data Summary'!BV17="Yes"),100-OFFSET('Water Data'!$E$4,0,10*ROW('Water Data'!E11)),NA())</f>
        <v>#N/A</v>
      </c>
      <c r="H17" s="520" t="e">
        <f ca="1">+IF(AND(ISNUMBER(OFFSET('Water Data'!$E$6,0,10*ROW('Water Data'!E11))),'Data Summary'!BW17="Yes"),OFFSET('Water Data'!$E$6,0,10*ROW('Water Data'!E11)),NA())</f>
        <v>#N/A</v>
      </c>
      <c r="I17" s="520" t="e">
        <f ca="1">+IF(AND(ISNUMBER(OFFSET('Water Data'!$E$9,0,10*ROW('Water Data'!E11))),'Data Summary'!BX17="Yes"),OFFSET('Water Data'!$E$9,0,10*ROW('Water Data'!E11)),NA())</f>
        <v>#N/A</v>
      </c>
      <c r="J17" s="520" t="e">
        <f ca="1">+IF(AND(ISNUMBER(OFFSET('Water Data'!$F$4,0,10*ROW('Water Data'!F11))),'Data Summary'!BY17="Yes"),100-OFFSET('Water Data'!$F$4,0,10*ROW('Water Data'!F11)),NA())</f>
        <v>#N/A</v>
      </c>
      <c r="K17" s="520" t="e">
        <f ca="1">+IF(AND(ISNUMBER(OFFSET('Water Data'!$F$6,0,10*ROW('Water Data'!F11))),'Data Summary'!BZ17="Yes"),OFFSET('Water Data'!$F$6,0,10*ROW('Water Data'!F11)),NA())</f>
        <v>#N/A</v>
      </c>
      <c r="L17" s="520" t="e">
        <f ca="1">+IF(AND(ISNUMBER(OFFSET('Water Data'!$F$9,0,10*ROW('Water Data'!F11))),'Data Summary'!CA17="Yes"),OFFSET('Water Data'!$F$9,0,10*ROW('Water Data'!F11)),NA())</f>
        <v>#N/A</v>
      </c>
      <c r="M17" s="520" t="e">
        <f ca="1">+IF(AND(ISNUMBER(OFFSET('Water Data'!$G$4,0,10*ROW('Water Data'!G11))),'Data Summary'!CB17="Yes"),100-OFFSET('Water Data'!$G$4,0,10*ROW('Water Data'!G11)),NA())</f>
        <v>#N/A</v>
      </c>
      <c r="N17" s="520" t="e">
        <f ca="1">+IF(AND(ISNUMBER(OFFSET('Water Data'!$G$6,0,10*ROW('Water Data'!G11))),'Data Summary'!CC17="Yes"),OFFSET('Water Data'!$G$6,0,10*ROW('Water Data'!G11)),NA())</f>
        <v>#N/A</v>
      </c>
      <c r="O17" s="520" t="e">
        <f ca="1">+IF(AND(ISNUMBER(OFFSET('Water Data'!$G$9,0,10*ROW('Water Data'!G11))),'Data Summary'!CD17="Yes"),OFFSET('Water Data'!$G$9,0,10*ROW('Water Data'!G11)),NA())</f>
        <v>#N/A</v>
      </c>
      <c r="P17" s="520" t="e">
        <f ca="1">+IF(AND(ISNUMBER(OFFSET('Water Data'!$H$4,0,10*ROW('Water Data'!H11))),'Data Summary'!CE17="Yes"),100-OFFSET('Water Data'!$H$4,0,10*ROW('Water Data'!H11)),NA())</f>
        <v>#N/A</v>
      </c>
      <c r="Q17" s="520" t="e">
        <f ca="1">+IF(AND(ISNUMBER(OFFSET('Water Data'!$H$6,0,10*ROW('Water Data'!H11))),'Data Summary'!CF17="Yes"),OFFSET('Water Data'!$H$6,0,10*ROW('Water Data'!H11)),NA())</f>
        <v>#N/A</v>
      </c>
      <c r="R17" s="520" t="e">
        <f ca="1">+IF(AND(ISNUMBER(OFFSET('Water Data'!$H$9,0,10*ROW('Water Data'!H11))),'Data Summary'!CG17="Yes"),OFFSET('Water Data'!$H$9,0,10*ROW('Water Data'!H11)),NA())</f>
        <v>#N/A</v>
      </c>
      <c r="S17" s="520" t="e">
        <f ca="1">+IF(AND(ISNUMBER(OFFSET('Water Data'!$I$4,0,10*ROW('Water Data'!I11))),'Data Summary'!CH17="Yes"),100-OFFSET('Water Data'!$I$4,0,10*ROW('Water Data'!I11)),NA())</f>
        <v>#N/A</v>
      </c>
      <c r="T17" s="520" t="e">
        <f ca="1">+IF(AND(ISNUMBER(OFFSET('Water Data'!$I$6,0,10*ROW('Water Data'!I11))),'Data Summary'!CI17="Yes"),OFFSET('Water Data'!$I$6,0,10*ROW('Water Data'!I11)),NA())</f>
        <v>#N/A</v>
      </c>
      <c r="U17" s="520" t="e">
        <f ca="1">+IF(AND(ISNUMBER(OFFSET('Water Data'!$I$9,0,10*ROW('Water Data'!I11))),'Data Summary'!CJ17="Yes"),OFFSET('Water Data'!$I$9,0,10*ROW('Water Data'!I11)),NA())</f>
        <v>#N/A</v>
      </c>
      <c r="V17" s="521" t="e">
        <f ca="1">+IF(AND(ISNUMBER(OFFSET('Sanitation Data'!$D$4,0,10*ROW('Sanitation Data'!D11))),'Data Summary'!CK17="Yes"),100-OFFSET('Sanitation Data'!$D$4,0,10*ROW('Sanitation Data'!D11)),NA())</f>
        <v>#N/A</v>
      </c>
      <c r="W17" s="521" t="e">
        <f ca="1">+IF(AND(ISNUMBER(OFFSET('Sanitation Data'!$D$6,0,10*ROW('Sanitation Data'!D11))),'Data Summary'!CL17="Yes"),OFFSET('Sanitation Data'!$D$6,0,10*ROW('Sanitation Data'!D11)),NA())</f>
        <v>#N/A</v>
      </c>
      <c r="X17" s="521" t="e">
        <f ca="1">+IF(AND(ISNUMBER(OFFSET('Sanitation Data'!$D$10,0,10*ROW('Sanitation Data'!D11))),'Data Summary'!CM17="Yes"),OFFSET('Sanitation Data'!$D$10,0,10*ROW('Sanitation Data'!D11)),NA())</f>
        <v>#N/A</v>
      </c>
      <c r="Y17" s="521" t="e">
        <f ca="1">+IF(AND(ISNUMBER(OFFSET('Sanitation Data'!$D$11,0,10*ROW('Sanitation Data'!D11))),'Data Summary'!CN17="Yes"),OFFSET('Sanitation Data'!$D$11,0,10*ROW('Sanitation Data'!D11)),NA())</f>
        <v>#N/A</v>
      </c>
      <c r="Z17" s="521" t="e">
        <f ca="1">+IF(AND(ISNUMBER(OFFSET('Sanitation Data'!$D$12,0,10*ROW('Sanitation Data'!D11))),'Data Summary'!CO17="Yes"),OFFSET('Sanitation Data'!$D$12,0,10*ROW('Sanitation Data'!D11)),NA())</f>
        <v>#N/A</v>
      </c>
      <c r="AA17" s="521" t="e">
        <f ca="1">+IF(AND(ISNUMBER(OFFSET('Sanitation Data'!$E$4,0,10*ROW('Sanitation Data'!E11))),'Data Summary'!CP17="Yes"),100-OFFSET('Sanitation Data'!$E$4,0,10*ROW('Sanitation Data'!E11)),NA())</f>
        <v>#N/A</v>
      </c>
      <c r="AB17" s="521" t="e">
        <f ca="1">+IF(AND(ISNUMBER(OFFSET('Sanitation Data'!$E$6,0,10*ROW('Sanitation Data'!E11))),'Data Summary'!CQ17="Yes"),OFFSET('Sanitation Data'!$E$6,0,10*ROW('Sanitation Data'!E11)),NA())</f>
        <v>#N/A</v>
      </c>
      <c r="AC17" s="521" t="e">
        <f ca="1">+IF(AND(ISNUMBER(OFFSET('Sanitation Data'!$E$10,0,10*ROW('Sanitation Data'!E11))),'Data Summary'!CR17="Yes"),OFFSET('Sanitation Data'!$E$10,0,10*ROW('Sanitation Data'!E11)),NA())</f>
        <v>#N/A</v>
      </c>
      <c r="AD17" s="521" t="e">
        <f ca="1">+IF(AND(ISNUMBER(OFFSET('Sanitation Data'!$E$11,0,10*ROW('Sanitation Data'!E11))),'Data Summary'!CS17="Yes"),OFFSET('Sanitation Data'!$E$11,0,10*ROW('Sanitation Data'!E11)),NA())</f>
        <v>#N/A</v>
      </c>
      <c r="AE17" s="521" t="e">
        <f ca="1">+IF(AND(ISNUMBER(OFFSET('Sanitation Data'!$E$12,0,10*ROW('Sanitation Data'!E11))),'Data Summary'!CT17="Yes"),OFFSET('Sanitation Data'!$E$12,0,10*ROW('Sanitation Data'!E11)),NA())</f>
        <v>#N/A</v>
      </c>
      <c r="AF17" s="521" t="e">
        <f ca="1">+IF(AND(ISNUMBER(OFFSET('Sanitation Data'!$F$4,0,10*ROW('Sanitation Data'!F11))),'Data Summary'!CU17="Yes"),100-OFFSET('Sanitation Data'!$F$4,0,10*ROW('Sanitation Data'!F11)),NA())</f>
        <v>#N/A</v>
      </c>
      <c r="AG17" s="521" t="e">
        <f ca="1">+IF(AND(ISNUMBER(OFFSET('Sanitation Data'!$F$6,0,10*ROW('Sanitation Data'!F11))),'Data Summary'!CV17="Yes"),OFFSET('Sanitation Data'!$F$6,0,10*ROW('Sanitation Data'!F11)),NA())</f>
        <v>#N/A</v>
      </c>
      <c r="AH17" s="521" t="e">
        <f ca="1">+IF(AND(ISNUMBER(OFFSET('Sanitation Data'!$F$10,0,10*ROW('Sanitation Data'!F11))),'Data Summary'!CW17="Yes"),OFFSET('Sanitation Data'!$F$10,0,10*ROW('Sanitation Data'!F11)),NA())</f>
        <v>#N/A</v>
      </c>
      <c r="AI17" s="521" t="e">
        <f ca="1">+IF(AND(ISNUMBER(OFFSET('Sanitation Data'!$F$11,0,10*ROW('Sanitation Data'!F11))),'Data Summary'!CX17="Yes"),OFFSET('Sanitation Data'!$F$11,0,10*ROW('Sanitation Data'!F11)),NA())</f>
        <v>#N/A</v>
      </c>
      <c r="AJ17" s="521" t="e">
        <f ca="1">+IF(AND(ISNUMBER(OFFSET('Sanitation Data'!$F$12,0,10*ROW('Sanitation Data'!F11))),'Data Summary'!CY17="Yes"),OFFSET('Sanitation Data'!$F$12,0,10*ROW('Sanitation Data'!F11)),NA())</f>
        <v>#N/A</v>
      </c>
      <c r="AK17" s="521" t="e">
        <f ca="1">+IF(AND(ISNUMBER(OFFSET('Sanitation Data'!$G$4,0,10*ROW('Sanitation Data'!G11))),'Data Summary'!CZ17="Yes"),100-OFFSET('Sanitation Data'!$G$4,0,10*ROW('Sanitation Data'!G11)),NA())</f>
        <v>#N/A</v>
      </c>
      <c r="AL17" s="521" t="e">
        <f ca="1">+IF(AND(ISNUMBER(OFFSET('Sanitation Data'!$G$6,0,10*ROW('Sanitation Data'!G11))),'Data Summary'!DA17="Yes"),OFFSET('Sanitation Data'!$G$6,0,10*ROW('Sanitation Data'!G11)),NA())</f>
        <v>#N/A</v>
      </c>
      <c r="AM17" s="521" t="e">
        <f ca="1">+IF(AND(ISNUMBER(OFFSET('Sanitation Data'!$G$10,0,10*ROW('Sanitation Data'!G11))),'Data Summary'!DB17="Yes"),OFFSET('Sanitation Data'!$G$10,0,10*ROW('Sanitation Data'!G11)),NA())</f>
        <v>#N/A</v>
      </c>
      <c r="AN17" s="521" t="e">
        <f ca="1">+IF(AND(ISNUMBER(OFFSET('Sanitation Data'!$G$11,0,10*ROW('Sanitation Data'!G11))),'Data Summary'!DC17="Yes"),OFFSET('Sanitation Data'!$G$11,0,10*ROW('Sanitation Data'!G11)),NA())</f>
        <v>#N/A</v>
      </c>
      <c r="AO17" s="521" t="e">
        <f ca="1">+IF(AND(ISNUMBER(OFFSET('Sanitation Data'!$G$12,0,10*ROW('Sanitation Data'!G11))),'Data Summary'!DD17="Yes"),OFFSET('Sanitation Data'!$G$12,0,10*ROW('Sanitation Data'!G11)),NA())</f>
        <v>#N/A</v>
      </c>
      <c r="AP17" s="521" t="e">
        <f ca="1">+IF(AND(ISNUMBER(OFFSET('Sanitation Data'!$H$4,0,10*ROW('Sanitation Data'!H11))),'Data Summary'!DE17="Yes"),100-OFFSET('Sanitation Data'!$H$4,0,10*ROW('Sanitation Data'!H11)),NA())</f>
        <v>#N/A</v>
      </c>
      <c r="AQ17" s="521" t="e">
        <f ca="1">+IF(AND(ISNUMBER(OFFSET('Sanitation Data'!$H$6,0,10*ROW('Sanitation Data'!H11))),'Data Summary'!DF17="Yes"),OFFSET('Sanitation Data'!$H$6,0,10*ROW('Sanitation Data'!H11)),NA())</f>
        <v>#N/A</v>
      </c>
      <c r="AR17" s="521" t="e">
        <f ca="1">+IF(AND(ISNUMBER(OFFSET('Sanitation Data'!$H$10,0,10*ROW('Sanitation Data'!H11))),'Data Summary'!DG17="Yes"),OFFSET('Sanitation Data'!$H$10,0,10*ROW('Sanitation Data'!H11)),NA())</f>
        <v>#N/A</v>
      </c>
      <c r="AS17" s="521" t="e">
        <f ca="1">+IF(AND(ISNUMBER(OFFSET('Sanitation Data'!$H$11,0,10*ROW('Sanitation Data'!H11))),'Data Summary'!DH17="Yes"),OFFSET('Sanitation Data'!$H$11,0,10*ROW('Sanitation Data'!H11)),NA())</f>
        <v>#N/A</v>
      </c>
      <c r="AT17" s="521" t="e">
        <f ca="1">+IF(AND(ISNUMBER(OFFSET('Sanitation Data'!$H$12,0,10*ROW('Sanitation Data'!H11))),'Data Summary'!DI17="Yes"),OFFSET('Sanitation Data'!$H$12,0,10*ROW('Sanitation Data'!H11)),NA())</f>
        <v>#N/A</v>
      </c>
      <c r="AU17" s="521" t="e">
        <f ca="1">+IF(AND(ISNUMBER(OFFSET('Sanitation Data'!$I$4,0,10*ROW('Sanitation Data'!I11))),'Data Summary'!DJ17="Yes"),100-OFFSET('Sanitation Data'!$I$4,0,10*ROW('Sanitation Data'!I11)),NA())</f>
        <v>#N/A</v>
      </c>
      <c r="AV17" s="521" t="e">
        <f ca="1">+IF(AND(ISNUMBER(OFFSET('Sanitation Data'!$I$6,0,10*ROW('Sanitation Data'!I11))),'Data Summary'!DK17="Yes"),OFFSET('Sanitation Data'!$I$6,0,10*ROW('Sanitation Data'!I11)),NA())</f>
        <v>#N/A</v>
      </c>
      <c r="AW17" s="521" t="e">
        <f ca="1">+IF(AND(ISNUMBER(OFFSET('Sanitation Data'!$I$10,0,10*ROW('Sanitation Data'!I11))),'Data Summary'!DL17="Yes"),OFFSET('Sanitation Data'!$I$10,0,10*ROW('Sanitation Data'!I11)),NA())</f>
        <v>#N/A</v>
      </c>
      <c r="AX17" s="521" t="e">
        <f ca="1">+IF(AND(ISNUMBER(OFFSET('Sanitation Data'!$I$11,0,10*ROW('Sanitation Data'!I11))),'Data Summary'!DM17="Yes"),OFFSET('Sanitation Data'!$I$11,0,10*ROW('Sanitation Data'!I11)),NA())</f>
        <v>#N/A</v>
      </c>
      <c r="AY17" s="521" t="e">
        <f ca="1">+IF(AND(ISNUMBER(OFFSET('Sanitation Data'!$I$12,0,10*ROW('Sanitation Data'!I11))),'Data Summary'!DN17="Yes"),OFFSET('Sanitation Data'!$I$12,0,10*ROW('Sanitation Data'!I11)),NA())</f>
        <v>#N/A</v>
      </c>
      <c r="AZ17" s="522" t="e">
        <f ca="1">+IF(AND(ISNUMBER(OFFSET('Hygiene Data'!$D$5,0,10*ROW('Hygiene Data'!D11))),'Data Summary'!DO17="Yes"),OFFSET('Hygiene Data'!$D$5,0,10*ROW('Hygiene Data'!D11)),NA())</f>
        <v>#N/A</v>
      </c>
      <c r="BA17" s="522" t="e">
        <f ca="1">+IF(AND(ISNUMBER(OFFSET('Hygiene Data'!$D$7,0,10*ROW('Hygiene Data'!D11))),'Data Summary'!DP17="Yes"),OFFSET('Hygiene Data'!$D$7,0,10*ROW('Hygiene Data'!D11)),NA())</f>
        <v>#N/A</v>
      </c>
      <c r="BB17" s="522" t="e">
        <f ca="1">+IF(AND(ISNUMBER(OFFSET('Hygiene Data'!$D$9,0,10*ROW('Hygiene Data'!D11))),'Data Summary'!DQ17="Yes"),OFFSET('Hygiene Data'!$D$9,0,10*ROW('Hygiene Data'!D11)),NA())</f>
        <v>#N/A</v>
      </c>
      <c r="BC17" s="522" t="e">
        <f ca="1">+IF(AND(ISNUMBER(OFFSET('Hygiene Data'!$E$5,0,10*ROW('Hygiene Data'!E11))),'Data Summary'!DR17="Yes"),OFFSET('Hygiene Data'!$E$5,0,10*ROW('Hygiene Data'!E11)),NA())</f>
        <v>#N/A</v>
      </c>
      <c r="BD17" s="522" t="e">
        <f ca="1">+IF(AND(ISNUMBER(OFFSET('Hygiene Data'!$E$7,0,10*ROW('Hygiene Data'!E11))),'Data Summary'!DS17="Yes"),OFFSET('Hygiene Data'!$E$7,0,10*ROW('Hygiene Data'!E11)),NA())</f>
        <v>#N/A</v>
      </c>
      <c r="BE17" s="522" t="e">
        <f ca="1">+IF(AND(ISNUMBER(OFFSET('Hygiene Data'!$E$9,0,10*ROW('Hygiene Data'!E11))),'Data Summary'!DT17="Yes"),OFFSET('Hygiene Data'!$E$9,0,10*ROW('Hygiene Data'!E11)),NA())</f>
        <v>#N/A</v>
      </c>
      <c r="BF17" s="522" t="e">
        <f ca="1">+IF(AND(ISNUMBER(OFFSET('Hygiene Data'!$F$5,0,10*ROW('Hygiene Data'!F11))),'Data Summary'!DU17="Yes"),OFFSET('Hygiene Data'!$F$5,0,10*ROW('Hygiene Data'!F11)),NA())</f>
        <v>#N/A</v>
      </c>
      <c r="BG17" s="522" t="e">
        <f ca="1">+IF(AND(ISNUMBER(OFFSET('Hygiene Data'!$F$7,0,10*ROW('Hygiene Data'!F11))),'Data Summary'!DV17="Yes"),OFFSET('Hygiene Data'!$F$7,0,10*ROW('Hygiene Data'!F11)),NA())</f>
        <v>#N/A</v>
      </c>
      <c r="BH17" s="522" t="e">
        <f ca="1">+IF(AND(ISNUMBER(OFFSET('Hygiene Data'!$F$9,0,10*ROW('Hygiene Data'!F11))),'Data Summary'!DW17="Yes"),OFFSET('Hygiene Data'!$F$9,0,10*ROW('Hygiene Data'!F11)),NA())</f>
        <v>#N/A</v>
      </c>
      <c r="BI17" s="522" t="e">
        <f ca="1">+IF(AND(ISNUMBER(OFFSET('Hygiene Data'!$G$5,0,10*ROW('Hygiene Data'!G11))),'Data Summary'!DX17="Yes"),OFFSET('Hygiene Data'!$G$5,0,10*ROW('Hygiene Data'!G11)),NA())</f>
        <v>#N/A</v>
      </c>
      <c r="BJ17" s="522" t="e">
        <f ca="1">+IF(AND(ISNUMBER(OFFSET('Hygiene Data'!$G$7,0,10*ROW('Hygiene Data'!G11))),'Data Summary'!DY17="Yes"),OFFSET('Hygiene Data'!$G$7,0,10*ROW('Hygiene Data'!G11)),NA())</f>
        <v>#N/A</v>
      </c>
      <c r="BK17" s="522" t="e">
        <f ca="1">+IF(AND(ISNUMBER(OFFSET('Hygiene Data'!$G$9,0,10*ROW('Hygiene Data'!G11))),'Data Summary'!DZ17="Yes"),OFFSET('Hygiene Data'!$G$9,0,10*ROW('Hygiene Data'!G11)),NA())</f>
        <v>#N/A</v>
      </c>
      <c r="BL17" s="522" t="e">
        <f ca="1">+IF(AND(ISNUMBER(OFFSET('Hygiene Data'!$H$5,0,10*ROW('Hygiene Data'!H11))),'Data Summary'!EA17="Yes"),OFFSET('Hygiene Data'!$H$5,0,10*ROW('Hygiene Data'!H11)),NA())</f>
        <v>#N/A</v>
      </c>
      <c r="BM17" s="522" t="e">
        <f ca="1">+IF(AND(ISNUMBER(OFFSET('Hygiene Data'!$H$7,0,10*ROW('Hygiene Data'!H11))),'Data Summary'!EB17="Yes"),OFFSET('Hygiene Data'!$H$7,0,10*ROW('Hygiene Data'!H11)),NA())</f>
        <v>#N/A</v>
      </c>
      <c r="BN17" s="522" t="e">
        <f ca="1">+IF(AND(ISNUMBER(OFFSET('Hygiene Data'!$H$9,0,10*ROW('Hygiene Data'!H11))),'Data Summary'!EC17="Yes"),OFFSET('Hygiene Data'!$H$9,0,10*ROW('Hygiene Data'!H11)),NA())</f>
        <v>#N/A</v>
      </c>
      <c r="BO17" s="522" t="e">
        <f ca="1">+IF(AND(ISNUMBER(OFFSET('Hygiene Data'!$I$5,0,10*ROW('Hygiene Data'!I11))),'Data Summary'!ED17="Yes"),OFFSET('Hygiene Data'!$I$5,0,10*ROW('Hygiene Data'!I11)),NA())</f>
        <v>#N/A</v>
      </c>
      <c r="BP17" s="522" t="e">
        <f ca="1">+IF(AND(ISNUMBER(OFFSET('Hygiene Data'!$I$7,0,10*ROW('Hygiene Data'!I11))),'Data Summary'!EE17="Yes"),OFFSET('Hygiene Data'!$I$7,0,10*ROW('Hygiene Data'!I11)),NA())</f>
        <v>#N/A</v>
      </c>
      <c r="BQ17" s="522" t="e">
        <f ca="1">+IF(AND(ISNUMBER(OFFSET('Hygiene Data'!$I$9,0,10*ROW('Hygiene Data'!I11))),'Data Summary'!EF17="Yes"),OFFSET('Hygiene Data'!$I$9,0,10*ROW('Hygiene Data'!I11)),NA())</f>
        <v>#N/A</v>
      </c>
    </row>
    <row r="18" spans="1:69" x14ac:dyDescent="0.25">
      <c r="A18" s="518" t="e">
        <f ca="1">+RIGHT('Data Summary'!A18,LEN('Data Summary'!A18)-9)</f>
        <v>#VALUE!</v>
      </c>
      <c r="B18" s="492" t="str">
        <f ca="1">+IF(ISTEXT('Data Summary'!B18),'Data Summary'!B18,"")</f>
        <v/>
      </c>
      <c r="C18" s="519" t="e">
        <f ca="1">+VALUE('Data Summary'!C18)</f>
        <v>#VALUE!</v>
      </c>
      <c r="D18" s="520" t="e">
        <f ca="1">+IF(AND(ISNUMBER(OFFSET('Water Data'!$D$4,0,10*ROW('Water Data'!D12))),'Data Summary'!BS18="Yes"),100-OFFSET('Water Data'!$D$4,0,10*ROW('Water Data'!D12)),NA())</f>
        <v>#N/A</v>
      </c>
      <c r="E18" s="520" t="e">
        <f ca="1">+IF(AND(ISNUMBER(OFFSET('Water Data'!$D$6,0,10*ROW('Water Data'!D12))),'Data Summary'!BT18="Yes"),OFFSET('Water Data'!$D$6,0,10*ROW('Water Data'!D12)),NA())</f>
        <v>#N/A</v>
      </c>
      <c r="F18" s="520" t="e">
        <f ca="1">+IF(AND(ISNUMBER(OFFSET('Water Data'!$D$9,0,10*ROW('Water Data'!D12))),'Data Summary'!BU18="Yes"),OFFSET('Water Data'!$D$9,0,10*ROW('Water Data'!D12)),NA())</f>
        <v>#N/A</v>
      </c>
      <c r="G18" s="520" t="e">
        <f ca="1">+IF(AND(ISNUMBER(OFFSET('Water Data'!$E$4,0,10*ROW('Water Data'!E12))),'Data Summary'!BV18="Yes"),100-OFFSET('Water Data'!$E$4,0,10*ROW('Water Data'!E12)),NA())</f>
        <v>#N/A</v>
      </c>
      <c r="H18" s="520" t="e">
        <f ca="1">+IF(AND(ISNUMBER(OFFSET('Water Data'!$E$6,0,10*ROW('Water Data'!E12))),'Data Summary'!BW18="Yes"),OFFSET('Water Data'!$E$6,0,10*ROW('Water Data'!E12)),NA())</f>
        <v>#N/A</v>
      </c>
      <c r="I18" s="520" t="e">
        <f ca="1">+IF(AND(ISNUMBER(OFFSET('Water Data'!$E$9,0,10*ROW('Water Data'!E12))),'Data Summary'!BX18="Yes"),OFFSET('Water Data'!$E$9,0,10*ROW('Water Data'!E12)),NA())</f>
        <v>#N/A</v>
      </c>
      <c r="J18" s="520" t="e">
        <f ca="1">+IF(AND(ISNUMBER(OFFSET('Water Data'!$F$4,0,10*ROW('Water Data'!F12))),'Data Summary'!BY18="Yes"),100-OFFSET('Water Data'!$F$4,0,10*ROW('Water Data'!F12)),NA())</f>
        <v>#N/A</v>
      </c>
      <c r="K18" s="520" t="e">
        <f ca="1">+IF(AND(ISNUMBER(OFFSET('Water Data'!$F$6,0,10*ROW('Water Data'!F12))),'Data Summary'!BZ18="Yes"),OFFSET('Water Data'!$F$6,0,10*ROW('Water Data'!F12)),NA())</f>
        <v>#N/A</v>
      </c>
      <c r="L18" s="520" t="e">
        <f ca="1">+IF(AND(ISNUMBER(OFFSET('Water Data'!$F$9,0,10*ROW('Water Data'!F12))),'Data Summary'!CA18="Yes"),OFFSET('Water Data'!$F$9,0,10*ROW('Water Data'!F12)),NA())</f>
        <v>#N/A</v>
      </c>
      <c r="M18" s="520" t="e">
        <f ca="1">+IF(AND(ISNUMBER(OFFSET('Water Data'!$G$4,0,10*ROW('Water Data'!G12))),'Data Summary'!CB18="Yes"),100-OFFSET('Water Data'!$G$4,0,10*ROW('Water Data'!G12)),NA())</f>
        <v>#N/A</v>
      </c>
      <c r="N18" s="520" t="e">
        <f ca="1">+IF(AND(ISNUMBER(OFFSET('Water Data'!$G$6,0,10*ROW('Water Data'!G12))),'Data Summary'!CC18="Yes"),OFFSET('Water Data'!$G$6,0,10*ROW('Water Data'!G12)),NA())</f>
        <v>#N/A</v>
      </c>
      <c r="O18" s="520" t="e">
        <f ca="1">+IF(AND(ISNUMBER(OFFSET('Water Data'!$G$9,0,10*ROW('Water Data'!G12))),'Data Summary'!CD18="Yes"),OFFSET('Water Data'!$G$9,0,10*ROW('Water Data'!G12)),NA())</f>
        <v>#N/A</v>
      </c>
      <c r="P18" s="520" t="e">
        <f ca="1">+IF(AND(ISNUMBER(OFFSET('Water Data'!$H$4,0,10*ROW('Water Data'!H12))),'Data Summary'!CE18="Yes"),100-OFFSET('Water Data'!$H$4,0,10*ROW('Water Data'!H12)),NA())</f>
        <v>#N/A</v>
      </c>
      <c r="Q18" s="520" t="e">
        <f ca="1">+IF(AND(ISNUMBER(OFFSET('Water Data'!$H$6,0,10*ROW('Water Data'!H12))),'Data Summary'!CF18="Yes"),OFFSET('Water Data'!$H$6,0,10*ROW('Water Data'!H12)),NA())</f>
        <v>#N/A</v>
      </c>
      <c r="R18" s="520" t="e">
        <f ca="1">+IF(AND(ISNUMBER(OFFSET('Water Data'!$H$9,0,10*ROW('Water Data'!H12))),'Data Summary'!CG18="Yes"),OFFSET('Water Data'!$H$9,0,10*ROW('Water Data'!H12)),NA())</f>
        <v>#N/A</v>
      </c>
      <c r="S18" s="520" t="e">
        <f ca="1">+IF(AND(ISNUMBER(OFFSET('Water Data'!$I$4,0,10*ROW('Water Data'!I12))),'Data Summary'!CH18="Yes"),100-OFFSET('Water Data'!$I$4,0,10*ROW('Water Data'!I12)),NA())</f>
        <v>#N/A</v>
      </c>
      <c r="T18" s="520" t="e">
        <f ca="1">+IF(AND(ISNUMBER(OFFSET('Water Data'!$I$6,0,10*ROW('Water Data'!I12))),'Data Summary'!CI18="Yes"),OFFSET('Water Data'!$I$6,0,10*ROW('Water Data'!I12)),NA())</f>
        <v>#N/A</v>
      </c>
      <c r="U18" s="520" t="e">
        <f ca="1">+IF(AND(ISNUMBER(OFFSET('Water Data'!$I$9,0,10*ROW('Water Data'!I12))),'Data Summary'!CJ18="Yes"),OFFSET('Water Data'!$I$9,0,10*ROW('Water Data'!I12)),NA())</f>
        <v>#N/A</v>
      </c>
      <c r="V18" s="521" t="e">
        <f ca="1">+IF(AND(ISNUMBER(OFFSET('Sanitation Data'!$D$4,0,10*ROW('Sanitation Data'!D12))),'Data Summary'!CK18="Yes"),100-OFFSET('Sanitation Data'!$D$4,0,10*ROW('Sanitation Data'!D12)),NA())</f>
        <v>#N/A</v>
      </c>
      <c r="W18" s="521" t="e">
        <f ca="1">+IF(AND(ISNUMBER(OFFSET('Sanitation Data'!$D$6,0,10*ROW('Sanitation Data'!D12))),'Data Summary'!CL18="Yes"),OFFSET('Sanitation Data'!$D$6,0,10*ROW('Sanitation Data'!D12)),NA())</f>
        <v>#N/A</v>
      </c>
      <c r="X18" s="521" t="e">
        <f ca="1">+IF(AND(ISNUMBER(OFFSET('Sanitation Data'!$D$10,0,10*ROW('Sanitation Data'!D12))),'Data Summary'!CM18="Yes"),OFFSET('Sanitation Data'!$D$10,0,10*ROW('Sanitation Data'!D12)),NA())</f>
        <v>#N/A</v>
      </c>
      <c r="Y18" s="521" t="e">
        <f ca="1">+IF(AND(ISNUMBER(OFFSET('Sanitation Data'!$D$11,0,10*ROW('Sanitation Data'!D12))),'Data Summary'!CN18="Yes"),OFFSET('Sanitation Data'!$D$11,0,10*ROW('Sanitation Data'!D12)),NA())</f>
        <v>#N/A</v>
      </c>
      <c r="Z18" s="521" t="e">
        <f ca="1">+IF(AND(ISNUMBER(OFFSET('Sanitation Data'!$D$12,0,10*ROW('Sanitation Data'!D12))),'Data Summary'!CO18="Yes"),OFFSET('Sanitation Data'!$D$12,0,10*ROW('Sanitation Data'!D12)),NA())</f>
        <v>#N/A</v>
      </c>
      <c r="AA18" s="521" t="e">
        <f ca="1">+IF(AND(ISNUMBER(OFFSET('Sanitation Data'!$E$4,0,10*ROW('Sanitation Data'!E12))),'Data Summary'!CP18="Yes"),100-OFFSET('Sanitation Data'!$E$4,0,10*ROW('Sanitation Data'!E12)),NA())</f>
        <v>#N/A</v>
      </c>
      <c r="AB18" s="521" t="e">
        <f ca="1">+IF(AND(ISNUMBER(OFFSET('Sanitation Data'!$E$6,0,10*ROW('Sanitation Data'!E12))),'Data Summary'!CQ18="Yes"),OFFSET('Sanitation Data'!$E$6,0,10*ROW('Sanitation Data'!E12)),NA())</f>
        <v>#N/A</v>
      </c>
      <c r="AC18" s="521" t="e">
        <f ca="1">+IF(AND(ISNUMBER(OFFSET('Sanitation Data'!$E$10,0,10*ROW('Sanitation Data'!E12))),'Data Summary'!CR18="Yes"),OFFSET('Sanitation Data'!$E$10,0,10*ROW('Sanitation Data'!E12)),NA())</f>
        <v>#N/A</v>
      </c>
      <c r="AD18" s="521" t="e">
        <f ca="1">+IF(AND(ISNUMBER(OFFSET('Sanitation Data'!$E$11,0,10*ROW('Sanitation Data'!E12))),'Data Summary'!CS18="Yes"),OFFSET('Sanitation Data'!$E$11,0,10*ROW('Sanitation Data'!E12)),NA())</f>
        <v>#N/A</v>
      </c>
      <c r="AE18" s="521" t="e">
        <f ca="1">+IF(AND(ISNUMBER(OFFSET('Sanitation Data'!$E$12,0,10*ROW('Sanitation Data'!E12))),'Data Summary'!CT18="Yes"),OFFSET('Sanitation Data'!$E$12,0,10*ROW('Sanitation Data'!E12)),NA())</f>
        <v>#N/A</v>
      </c>
      <c r="AF18" s="521" t="e">
        <f ca="1">+IF(AND(ISNUMBER(OFFSET('Sanitation Data'!$F$4,0,10*ROW('Sanitation Data'!F12))),'Data Summary'!CU18="Yes"),100-OFFSET('Sanitation Data'!$F$4,0,10*ROW('Sanitation Data'!F12)),NA())</f>
        <v>#N/A</v>
      </c>
      <c r="AG18" s="521" t="e">
        <f ca="1">+IF(AND(ISNUMBER(OFFSET('Sanitation Data'!$F$6,0,10*ROW('Sanitation Data'!F12))),'Data Summary'!CV18="Yes"),OFFSET('Sanitation Data'!$F$6,0,10*ROW('Sanitation Data'!F12)),NA())</f>
        <v>#N/A</v>
      </c>
      <c r="AH18" s="521" t="e">
        <f ca="1">+IF(AND(ISNUMBER(OFFSET('Sanitation Data'!$F$10,0,10*ROW('Sanitation Data'!F12))),'Data Summary'!CW18="Yes"),OFFSET('Sanitation Data'!$F$10,0,10*ROW('Sanitation Data'!F12)),NA())</f>
        <v>#N/A</v>
      </c>
      <c r="AI18" s="521" t="e">
        <f ca="1">+IF(AND(ISNUMBER(OFFSET('Sanitation Data'!$F$11,0,10*ROW('Sanitation Data'!F12))),'Data Summary'!CX18="Yes"),OFFSET('Sanitation Data'!$F$11,0,10*ROW('Sanitation Data'!F12)),NA())</f>
        <v>#N/A</v>
      </c>
      <c r="AJ18" s="521" t="e">
        <f ca="1">+IF(AND(ISNUMBER(OFFSET('Sanitation Data'!$F$12,0,10*ROW('Sanitation Data'!F12))),'Data Summary'!CY18="Yes"),OFFSET('Sanitation Data'!$F$12,0,10*ROW('Sanitation Data'!F12)),NA())</f>
        <v>#N/A</v>
      </c>
      <c r="AK18" s="521" t="e">
        <f ca="1">+IF(AND(ISNUMBER(OFFSET('Sanitation Data'!$G$4,0,10*ROW('Sanitation Data'!G12))),'Data Summary'!CZ18="Yes"),100-OFFSET('Sanitation Data'!$G$4,0,10*ROW('Sanitation Data'!G12)),NA())</f>
        <v>#N/A</v>
      </c>
      <c r="AL18" s="521" t="e">
        <f ca="1">+IF(AND(ISNUMBER(OFFSET('Sanitation Data'!$G$6,0,10*ROW('Sanitation Data'!G12))),'Data Summary'!DA18="Yes"),OFFSET('Sanitation Data'!$G$6,0,10*ROW('Sanitation Data'!G12)),NA())</f>
        <v>#N/A</v>
      </c>
      <c r="AM18" s="521" t="e">
        <f ca="1">+IF(AND(ISNUMBER(OFFSET('Sanitation Data'!$G$10,0,10*ROW('Sanitation Data'!G12))),'Data Summary'!DB18="Yes"),OFFSET('Sanitation Data'!$G$10,0,10*ROW('Sanitation Data'!G12)),NA())</f>
        <v>#N/A</v>
      </c>
      <c r="AN18" s="521" t="e">
        <f ca="1">+IF(AND(ISNUMBER(OFFSET('Sanitation Data'!$G$11,0,10*ROW('Sanitation Data'!G12))),'Data Summary'!DC18="Yes"),OFFSET('Sanitation Data'!$G$11,0,10*ROW('Sanitation Data'!G12)),NA())</f>
        <v>#N/A</v>
      </c>
      <c r="AO18" s="521" t="e">
        <f ca="1">+IF(AND(ISNUMBER(OFFSET('Sanitation Data'!$G$12,0,10*ROW('Sanitation Data'!G12))),'Data Summary'!DD18="Yes"),OFFSET('Sanitation Data'!$G$12,0,10*ROW('Sanitation Data'!G12)),NA())</f>
        <v>#N/A</v>
      </c>
      <c r="AP18" s="521" t="e">
        <f ca="1">+IF(AND(ISNUMBER(OFFSET('Sanitation Data'!$H$4,0,10*ROW('Sanitation Data'!H12))),'Data Summary'!DE18="Yes"),100-OFFSET('Sanitation Data'!$H$4,0,10*ROW('Sanitation Data'!H12)),NA())</f>
        <v>#N/A</v>
      </c>
      <c r="AQ18" s="521" t="e">
        <f ca="1">+IF(AND(ISNUMBER(OFFSET('Sanitation Data'!$H$6,0,10*ROW('Sanitation Data'!H12))),'Data Summary'!DF18="Yes"),OFFSET('Sanitation Data'!$H$6,0,10*ROW('Sanitation Data'!H12)),NA())</f>
        <v>#N/A</v>
      </c>
      <c r="AR18" s="521" t="e">
        <f ca="1">+IF(AND(ISNUMBER(OFFSET('Sanitation Data'!$H$10,0,10*ROW('Sanitation Data'!H12))),'Data Summary'!DG18="Yes"),OFFSET('Sanitation Data'!$H$10,0,10*ROW('Sanitation Data'!H12)),NA())</f>
        <v>#N/A</v>
      </c>
      <c r="AS18" s="521" t="e">
        <f ca="1">+IF(AND(ISNUMBER(OFFSET('Sanitation Data'!$H$11,0,10*ROW('Sanitation Data'!H12))),'Data Summary'!DH18="Yes"),OFFSET('Sanitation Data'!$H$11,0,10*ROW('Sanitation Data'!H12)),NA())</f>
        <v>#N/A</v>
      </c>
      <c r="AT18" s="521" t="e">
        <f ca="1">+IF(AND(ISNUMBER(OFFSET('Sanitation Data'!$H$12,0,10*ROW('Sanitation Data'!H12))),'Data Summary'!DI18="Yes"),OFFSET('Sanitation Data'!$H$12,0,10*ROW('Sanitation Data'!H12)),NA())</f>
        <v>#N/A</v>
      </c>
      <c r="AU18" s="521" t="e">
        <f ca="1">+IF(AND(ISNUMBER(OFFSET('Sanitation Data'!$I$4,0,10*ROW('Sanitation Data'!I12))),'Data Summary'!DJ18="Yes"),100-OFFSET('Sanitation Data'!$I$4,0,10*ROW('Sanitation Data'!I12)),NA())</f>
        <v>#N/A</v>
      </c>
      <c r="AV18" s="521" t="e">
        <f ca="1">+IF(AND(ISNUMBER(OFFSET('Sanitation Data'!$I$6,0,10*ROW('Sanitation Data'!I12))),'Data Summary'!DK18="Yes"),OFFSET('Sanitation Data'!$I$6,0,10*ROW('Sanitation Data'!I12)),NA())</f>
        <v>#N/A</v>
      </c>
      <c r="AW18" s="521" t="e">
        <f ca="1">+IF(AND(ISNUMBER(OFFSET('Sanitation Data'!$I$10,0,10*ROW('Sanitation Data'!I12))),'Data Summary'!DL18="Yes"),OFFSET('Sanitation Data'!$I$10,0,10*ROW('Sanitation Data'!I12)),NA())</f>
        <v>#N/A</v>
      </c>
      <c r="AX18" s="521" t="e">
        <f ca="1">+IF(AND(ISNUMBER(OFFSET('Sanitation Data'!$I$11,0,10*ROW('Sanitation Data'!I12))),'Data Summary'!DM18="Yes"),OFFSET('Sanitation Data'!$I$11,0,10*ROW('Sanitation Data'!I12)),NA())</f>
        <v>#N/A</v>
      </c>
      <c r="AY18" s="521" t="e">
        <f ca="1">+IF(AND(ISNUMBER(OFFSET('Sanitation Data'!$I$12,0,10*ROW('Sanitation Data'!I12))),'Data Summary'!DN18="Yes"),OFFSET('Sanitation Data'!$I$12,0,10*ROW('Sanitation Data'!I12)),NA())</f>
        <v>#N/A</v>
      </c>
      <c r="AZ18" s="522" t="e">
        <f ca="1">+IF(AND(ISNUMBER(OFFSET('Hygiene Data'!$D$5,0,10*ROW('Hygiene Data'!D12))),'Data Summary'!DO18="Yes"),OFFSET('Hygiene Data'!$D$5,0,10*ROW('Hygiene Data'!D12)),NA())</f>
        <v>#N/A</v>
      </c>
      <c r="BA18" s="522" t="e">
        <f ca="1">+IF(AND(ISNUMBER(OFFSET('Hygiene Data'!$D$7,0,10*ROW('Hygiene Data'!D12))),'Data Summary'!DP18="Yes"),OFFSET('Hygiene Data'!$D$7,0,10*ROW('Hygiene Data'!D12)),NA())</f>
        <v>#N/A</v>
      </c>
      <c r="BB18" s="522" t="e">
        <f ca="1">+IF(AND(ISNUMBER(OFFSET('Hygiene Data'!$D$9,0,10*ROW('Hygiene Data'!D12))),'Data Summary'!DQ18="Yes"),OFFSET('Hygiene Data'!$D$9,0,10*ROW('Hygiene Data'!D12)),NA())</f>
        <v>#N/A</v>
      </c>
      <c r="BC18" s="522" t="e">
        <f ca="1">+IF(AND(ISNUMBER(OFFSET('Hygiene Data'!$E$5,0,10*ROW('Hygiene Data'!E12))),'Data Summary'!DR18="Yes"),OFFSET('Hygiene Data'!$E$5,0,10*ROW('Hygiene Data'!E12)),NA())</f>
        <v>#N/A</v>
      </c>
      <c r="BD18" s="522" t="e">
        <f ca="1">+IF(AND(ISNUMBER(OFFSET('Hygiene Data'!$E$7,0,10*ROW('Hygiene Data'!E12))),'Data Summary'!DS18="Yes"),OFFSET('Hygiene Data'!$E$7,0,10*ROW('Hygiene Data'!E12)),NA())</f>
        <v>#N/A</v>
      </c>
      <c r="BE18" s="522" t="e">
        <f ca="1">+IF(AND(ISNUMBER(OFFSET('Hygiene Data'!$E$9,0,10*ROW('Hygiene Data'!E12))),'Data Summary'!DT18="Yes"),OFFSET('Hygiene Data'!$E$9,0,10*ROW('Hygiene Data'!E12)),NA())</f>
        <v>#N/A</v>
      </c>
      <c r="BF18" s="522" t="e">
        <f ca="1">+IF(AND(ISNUMBER(OFFSET('Hygiene Data'!$F$5,0,10*ROW('Hygiene Data'!F12))),'Data Summary'!DU18="Yes"),OFFSET('Hygiene Data'!$F$5,0,10*ROW('Hygiene Data'!F12)),NA())</f>
        <v>#N/A</v>
      </c>
      <c r="BG18" s="522" t="e">
        <f ca="1">+IF(AND(ISNUMBER(OFFSET('Hygiene Data'!$F$7,0,10*ROW('Hygiene Data'!F12))),'Data Summary'!DV18="Yes"),OFFSET('Hygiene Data'!$F$7,0,10*ROW('Hygiene Data'!F12)),NA())</f>
        <v>#N/A</v>
      </c>
      <c r="BH18" s="522" t="e">
        <f ca="1">+IF(AND(ISNUMBER(OFFSET('Hygiene Data'!$F$9,0,10*ROW('Hygiene Data'!F12))),'Data Summary'!DW18="Yes"),OFFSET('Hygiene Data'!$F$9,0,10*ROW('Hygiene Data'!F12)),NA())</f>
        <v>#N/A</v>
      </c>
      <c r="BI18" s="522" t="e">
        <f ca="1">+IF(AND(ISNUMBER(OFFSET('Hygiene Data'!$G$5,0,10*ROW('Hygiene Data'!G12))),'Data Summary'!DX18="Yes"),OFFSET('Hygiene Data'!$G$5,0,10*ROW('Hygiene Data'!G12)),NA())</f>
        <v>#N/A</v>
      </c>
      <c r="BJ18" s="522" t="e">
        <f ca="1">+IF(AND(ISNUMBER(OFFSET('Hygiene Data'!$G$7,0,10*ROW('Hygiene Data'!G12))),'Data Summary'!DY18="Yes"),OFFSET('Hygiene Data'!$G$7,0,10*ROW('Hygiene Data'!G12)),NA())</f>
        <v>#N/A</v>
      </c>
      <c r="BK18" s="522" t="e">
        <f ca="1">+IF(AND(ISNUMBER(OFFSET('Hygiene Data'!$G$9,0,10*ROW('Hygiene Data'!G12))),'Data Summary'!DZ18="Yes"),OFFSET('Hygiene Data'!$G$9,0,10*ROW('Hygiene Data'!G12)),NA())</f>
        <v>#N/A</v>
      </c>
      <c r="BL18" s="522" t="e">
        <f ca="1">+IF(AND(ISNUMBER(OFFSET('Hygiene Data'!$H$5,0,10*ROW('Hygiene Data'!H12))),'Data Summary'!EA18="Yes"),OFFSET('Hygiene Data'!$H$5,0,10*ROW('Hygiene Data'!H12)),NA())</f>
        <v>#N/A</v>
      </c>
      <c r="BM18" s="522" t="e">
        <f ca="1">+IF(AND(ISNUMBER(OFFSET('Hygiene Data'!$H$7,0,10*ROW('Hygiene Data'!H12))),'Data Summary'!EB18="Yes"),OFFSET('Hygiene Data'!$H$7,0,10*ROW('Hygiene Data'!H12)),NA())</f>
        <v>#N/A</v>
      </c>
      <c r="BN18" s="522" t="e">
        <f ca="1">+IF(AND(ISNUMBER(OFFSET('Hygiene Data'!$H$9,0,10*ROW('Hygiene Data'!H12))),'Data Summary'!EC18="Yes"),OFFSET('Hygiene Data'!$H$9,0,10*ROW('Hygiene Data'!H12)),NA())</f>
        <v>#N/A</v>
      </c>
      <c r="BO18" s="522" t="e">
        <f ca="1">+IF(AND(ISNUMBER(OFFSET('Hygiene Data'!$I$5,0,10*ROW('Hygiene Data'!I12))),'Data Summary'!ED18="Yes"),OFFSET('Hygiene Data'!$I$5,0,10*ROW('Hygiene Data'!I12)),NA())</f>
        <v>#N/A</v>
      </c>
      <c r="BP18" s="522" t="e">
        <f ca="1">+IF(AND(ISNUMBER(OFFSET('Hygiene Data'!$I$7,0,10*ROW('Hygiene Data'!I12))),'Data Summary'!EE18="Yes"),OFFSET('Hygiene Data'!$I$7,0,10*ROW('Hygiene Data'!I12)),NA())</f>
        <v>#N/A</v>
      </c>
      <c r="BQ18" s="522" t="e">
        <f ca="1">+IF(AND(ISNUMBER(OFFSET('Hygiene Data'!$I$9,0,10*ROW('Hygiene Data'!I12))),'Data Summary'!EF18="Yes"),OFFSET('Hygiene Data'!$I$9,0,10*ROW('Hygiene Data'!I12)),NA())</f>
        <v>#N/A</v>
      </c>
    </row>
    <row r="19" spans="1:69" x14ac:dyDescent="0.25">
      <c r="A19" s="518" t="e">
        <f ca="1">+RIGHT('Data Summary'!A19,LEN('Data Summary'!A19)-9)</f>
        <v>#VALUE!</v>
      </c>
      <c r="B19" s="492" t="str">
        <f ca="1">+IF(ISTEXT('Data Summary'!B19),'Data Summary'!B19,"")</f>
        <v/>
      </c>
      <c r="C19" s="519" t="e">
        <f ca="1">+VALUE('Data Summary'!C19)</f>
        <v>#VALUE!</v>
      </c>
      <c r="D19" s="520" t="e">
        <f ca="1">+IF(AND(ISNUMBER(OFFSET('Water Data'!$D$4,0,10*ROW('Water Data'!D13))),'Data Summary'!BS19="Yes"),100-OFFSET('Water Data'!$D$4,0,10*ROW('Water Data'!D13)),NA())</f>
        <v>#N/A</v>
      </c>
      <c r="E19" s="520" t="e">
        <f ca="1">+IF(AND(ISNUMBER(OFFSET('Water Data'!$D$6,0,10*ROW('Water Data'!D13))),'Data Summary'!BT19="Yes"),OFFSET('Water Data'!$D$6,0,10*ROW('Water Data'!D13)),NA())</f>
        <v>#N/A</v>
      </c>
      <c r="F19" s="520" t="e">
        <f ca="1">+IF(AND(ISNUMBER(OFFSET('Water Data'!$D$9,0,10*ROW('Water Data'!D13))),'Data Summary'!BU19="Yes"),OFFSET('Water Data'!$D$9,0,10*ROW('Water Data'!D13)),NA())</f>
        <v>#N/A</v>
      </c>
      <c r="G19" s="520" t="e">
        <f ca="1">+IF(AND(ISNUMBER(OFFSET('Water Data'!$E$4,0,10*ROW('Water Data'!E13))),'Data Summary'!BV19="Yes"),100-OFFSET('Water Data'!$E$4,0,10*ROW('Water Data'!E13)),NA())</f>
        <v>#N/A</v>
      </c>
      <c r="H19" s="520" t="e">
        <f ca="1">+IF(AND(ISNUMBER(OFFSET('Water Data'!$E$6,0,10*ROW('Water Data'!E13))),'Data Summary'!BW19="Yes"),OFFSET('Water Data'!$E$6,0,10*ROW('Water Data'!E13)),NA())</f>
        <v>#N/A</v>
      </c>
      <c r="I19" s="520" t="e">
        <f ca="1">+IF(AND(ISNUMBER(OFFSET('Water Data'!$E$9,0,10*ROW('Water Data'!E13))),'Data Summary'!BX19="Yes"),OFFSET('Water Data'!$E$9,0,10*ROW('Water Data'!E13)),NA())</f>
        <v>#N/A</v>
      </c>
      <c r="J19" s="520" t="e">
        <f ca="1">+IF(AND(ISNUMBER(OFFSET('Water Data'!$F$4,0,10*ROW('Water Data'!F13))),'Data Summary'!BY19="Yes"),100-OFFSET('Water Data'!$F$4,0,10*ROW('Water Data'!F13)),NA())</f>
        <v>#N/A</v>
      </c>
      <c r="K19" s="520" t="e">
        <f ca="1">+IF(AND(ISNUMBER(OFFSET('Water Data'!$F$6,0,10*ROW('Water Data'!F13))),'Data Summary'!BZ19="Yes"),OFFSET('Water Data'!$F$6,0,10*ROW('Water Data'!F13)),NA())</f>
        <v>#N/A</v>
      </c>
      <c r="L19" s="520" t="e">
        <f ca="1">+IF(AND(ISNUMBER(OFFSET('Water Data'!$F$9,0,10*ROW('Water Data'!F13))),'Data Summary'!CA19="Yes"),OFFSET('Water Data'!$F$9,0,10*ROW('Water Data'!F13)),NA())</f>
        <v>#N/A</v>
      </c>
      <c r="M19" s="520" t="e">
        <f ca="1">+IF(AND(ISNUMBER(OFFSET('Water Data'!$G$4,0,10*ROW('Water Data'!G13))),'Data Summary'!CB19="Yes"),100-OFFSET('Water Data'!$G$4,0,10*ROW('Water Data'!G13)),NA())</f>
        <v>#N/A</v>
      </c>
      <c r="N19" s="520" t="e">
        <f ca="1">+IF(AND(ISNUMBER(OFFSET('Water Data'!$G$6,0,10*ROW('Water Data'!G13))),'Data Summary'!CC19="Yes"),OFFSET('Water Data'!$G$6,0,10*ROW('Water Data'!G13)),NA())</f>
        <v>#N/A</v>
      </c>
      <c r="O19" s="520" t="e">
        <f ca="1">+IF(AND(ISNUMBER(OFFSET('Water Data'!$G$9,0,10*ROW('Water Data'!G13))),'Data Summary'!CD19="Yes"),OFFSET('Water Data'!$G$9,0,10*ROW('Water Data'!G13)),NA())</f>
        <v>#N/A</v>
      </c>
      <c r="P19" s="520" t="e">
        <f ca="1">+IF(AND(ISNUMBER(OFFSET('Water Data'!$H$4,0,10*ROW('Water Data'!H13))),'Data Summary'!CE19="Yes"),100-OFFSET('Water Data'!$H$4,0,10*ROW('Water Data'!H13)),NA())</f>
        <v>#N/A</v>
      </c>
      <c r="Q19" s="520" t="e">
        <f ca="1">+IF(AND(ISNUMBER(OFFSET('Water Data'!$H$6,0,10*ROW('Water Data'!H13))),'Data Summary'!CF19="Yes"),OFFSET('Water Data'!$H$6,0,10*ROW('Water Data'!H13)),NA())</f>
        <v>#N/A</v>
      </c>
      <c r="R19" s="520" t="e">
        <f ca="1">+IF(AND(ISNUMBER(OFFSET('Water Data'!$H$9,0,10*ROW('Water Data'!H13))),'Data Summary'!CG19="Yes"),OFFSET('Water Data'!$H$9,0,10*ROW('Water Data'!H13)),NA())</f>
        <v>#N/A</v>
      </c>
      <c r="S19" s="520" t="e">
        <f ca="1">+IF(AND(ISNUMBER(OFFSET('Water Data'!$I$4,0,10*ROW('Water Data'!I13))),'Data Summary'!CH19="Yes"),100-OFFSET('Water Data'!$I$4,0,10*ROW('Water Data'!I13)),NA())</f>
        <v>#N/A</v>
      </c>
      <c r="T19" s="520" t="e">
        <f ca="1">+IF(AND(ISNUMBER(OFFSET('Water Data'!$I$6,0,10*ROW('Water Data'!I13))),'Data Summary'!CI19="Yes"),OFFSET('Water Data'!$I$6,0,10*ROW('Water Data'!I13)),NA())</f>
        <v>#N/A</v>
      </c>
      <c r="U19" s="520" t="e">
        <f ca="1">+IF(AND(ISNUMBER(OFFSET('Water Data'!$I$9,0,10*ROW('Water Data'!I13))),'Data Summary'!CJ19="Yes"),OFFSET('Water Data'!$I$9,0,10*ROW('Water Data'!I13)),NA())</f>
        <v>#N/A</v>
      </c>
      <c r="V19" s="521" t="e">
        <f ca="1">+IF(AND(ISNUMBER(OFFSET('Sanitation Data'!$D$4,0,10*ROW('Sanitation Data'!D13))),'Data Summary'!CK19="Yes"),100-OFFSET('Sanitation Data'!$D$4,0,10*ROW('Sanitation Data'!D13)),NA())</f>
        <v>#N/A</v>
      </c>
      <c r="W19" s="521" t="e">
        <f ca="1">+IF(AND(ISNUMBER(OFFSET('Sanitation Data'!$D$6,0,10*ROW('Sanitation Data'!D13))),'Data Summary'!CL19="Yes"),OFFSET('Sanitation Data'!$D$6,0,10*ROW('Sanitation Data'!D13)),NA())</f>
        <v>#N/A</v>
      </c>
      <c r="X19" s="521" t="e">
        <f ca="1">+IF(AND(ISNUMBER(OFFSET('Sanitation Data'!$D$10,0,10*ROW('Sanitation Data'!D13))),'Data Summary'!CM19="Yes"),OFFSET('Sanitation Data'!$D$10,0,10*ROW('Sanitation Data'!D13)),NA())</f>
        <v>#N/A</v>
      </c>
      <c r="Y19" s="521" t="e">
        <f ca="1">+IF(AND(ISNUMBER(OFFSET('Sanitation Data'!$D$11,0,10*ROW('Sanitation Data'!D13))),'Data Summary'!CN19="Yes"),OFFSET('Sanitation Data'!$D$11,0,10*ROW('Sanitation Data'!D13)),NA())</f>
        <v>#N/A</v>
      </c>
      <c r="Z19" s="521" t="e">
        <f ca="1">+IF(AND(ISNUMBER(OFFSET('Sanitation Data'!$D$12,0,10*ROW('Sanitation Data'!D13))),'Data Summary'!CO19="Yes"),OFFSET('Sanitation Data'!$D$12,0,10*ROW('Sanitation Data'!D13)),NA())</f>
        <v>#N/A</v>
      </c>
      <c r="AA19" s="521" t="e">
        <f ca="1">+IF(AND(ISNUMBER(OFFSET('Sanitation Data'!$E$4,0,10*ROW('Sanitation Data'!E13))),'Data Summary'!CP19="Yes"),100-OFFSET('Sanitation Data'!$E$4,0,10*ROW('Sanitation Data'!E13)),NA())</f>
        <v>#N/A</v>
      </c>
      <c r="AB19" s="521" t="e">
        <f ca="1">+IF(AND(ISNUMBER(OFFSET('Sanitation Data'!$E$6,0,10*ROW('Sanitation Data'!E13))),'Data Summary'!CQ19="Yes"),OFFSET('Sanitation Data'!$E$6,0,10*ROW('Sanitation Data'!E13)),NA())</f>
        <v>#N/A</v>
      </c>
      <c r="AC19" s="521" t="e">
        <f ca="1">+IF(AND(ISNUMBER(OFFSET('Sanitation Data'!$E$10,0,10*ROW('Sanitation Data'!E13))),'Data Summary'!CR19="Yes"),OFFSET('Sanitation Data'!$E$10,0,10*ROW('Sanitation Data'!E13)),NA())</f>
        <v>#N/A</v>
      </c>
      <c r="AD19" s="521" t="e">
        <f ca="1">+IF(AND(ISNUMBER(OFFSET('Sanitation Data'!$E$11,0,10*ROW('Sanitation Data'!E13))),'Data Summary'!CS19="Yes"),OFFSET('Sanitation Data'!$E$11,0,10*ROW('Sanitation Data'!E13)),NA())</f>
        <v>#N/A</v>
      </c>
      <c r="AE19" s="521" t="e">
        <f ca="1">+IF(AND(ISNUMBER(OFFSET('Sanitation Data'!$E$12,0,10*ROW('Sanitation Data'!E13))),'Data Summary'!CT19="Yes"),OFFSET('Sanitation Data'!$E$12,0,10*ROW('Sanitation Data'!E13)),NA())</f>
        <v>#N/A</v>
      </c>
      <c r="AF19" s="521" t="e">
        <f ca="1">+IF(AND(ISNUMBER(OFFSET('Sanitation Data'!$F$4,0,10*ROW('Sanitation Data'!F13))),'Data Summary'!CU19="Yes"),100-OFFSET('Sanitation Data'!$F$4,0,10*ROW('Sanitation Data'!F13)),NA())</f>
        <v>#N/A</v>
      </c>
      <c r="AG19" s="521" t="e">
        <f ca="1">+IF(AND(ISNUMBER(OFFSET('Sanitation Data'!$F$6,0,10*ROW('Sanitation Data'!F13))),'Data Summary'!CV19="Yes"),OFFSET('Sanitation Data'!$F$6,0,10*ROW('Sanitation Data'!F13)),NA())</f>
        <v>#N/A</v>
      </c>
      <c r="AH19" s="521" t="e">
        <f ca="1">+IF(AND(ISNUMBER(OFFSET('Sanitation Data'!$F$10,0,10*ROW('Sanitation Data'!F13))),'Data Summary'!CW19="Yes"),OFFSET('Sanitation Data'!$F$10,0,10*ROW('Sanitation Data'!F13)),NA())</f>
        <v>#N/A</v>
      </c>
      <c r="AI19" s="521" t="e">
        <f ca="1">+IF(AND(ISNUMBER(OFFSET('Sanitation Data'!$F$11,0,10*ROW('Sanitation Data'!F13))),'Data Summary'!CX19="Yes"),OFFSET('Sanitation Data'!$F$11,0,10*ROW('Sanitation Data'!F13)),NA())</f>
        <v>#N/A</v>
      </c>
      <c r="AJ19" s="521" t="e">
        <f ca="1">+IF(AND(ISNUMBER(OFFSET('Sanitation Data'!$F$12,0,10*ROW('Sanitation Data'!F13))),'Data Summary'!CY19="Yes"),OFFSET('Sanitation Data'!$F$12,0,10*ROW('Sanitation Data'!F13)),NA())</f>
        <v>#N/A</v>
      </c>
      <c r="AK19" s="521" t="e">
        <f ca="1">+IF(AND(ISNUMBER(OFFSET('Sanitation Data'!$G$4,0,10*ROW('Sanitation Data'!G13))),'Data Summary'!CZ19="Yes"),100-OFFSET('Sanitation Data'!$G$4,0,10*ROW('Sanitation Data'!G13)),NA())</f>
        <v>#N/A</v>
      </c>
      <c r="AL19" s="521" t="e">
        <f ca="1">+IF(AND(ISNUMBER(OFFSET('Sanitation Data'!$G$6,0,10*ROW('Sanitation Data'!G13))),'Data Summary'!DA19="Yes"),OFFSET('Sanitation Data'!$G$6,0,10*ROW('Sanitation Data'!G13)),NA())</f>
        <v>#N/A</v>
      </c>
      <c r="AM19" s="521" t="e">
        <f ca="1">+IF(AND(ISNUMBER(OFFSET('Sanitation Data'!$G$10,0,10*ROW('Sanitation Data'!G13))),'Data Summary'!DB19="Yes"),OFFSET('Sanitation Data'!$G$10,0,10*ROW('Sanitation Data'!G13)),NA())</f>
        <v>#N/A</v>
      </c>
      <c r="AN19" s="521" t="e">
        <f ca="1">+IF(AND(ISNUMBER(OFFSET('Sanitation Data'!$G$11,0,10*ROW('Sanitation Data'!G13))),'Data Summary'!DC19="Yes"),OFFSET('Sanitation Data'!$G$11,0,10*ROW('Sanitation Data'!G13)),NA())</f>
        <v>#N/A</v>
      </c>
      <c r="AO19" s="521" t="e">
        <f ca="1">+IF(AND(ISNUMBER(OFFSET('Sanitation Data'!$G$12,0,10*ROW('Sanitation Data'!G13))),'Data Summary'!DD19="Yes"),OFFSET('Sanitation Data'!$G$12,0,10*ROW('Sanitation Data'!G13)),NA())</f>
        <v>#N/A</v>
      </c>
      <c r="AP19" s="521" t="e">
        <f ca="1">+IF(AND(ISNUMBER(OFFSET('Sanitation Data'!$H$4,0,10*ROW('Sanitation Data'!H13))),'Data Summary'!DE19="Yes"),100-OFFSET('Sanitation Data'!$H$4,0,10*ROW('Sanitation Data'!H13)),NA())</f>
        <v>#N/A</v>
      </c>
      <c r="AQ19" s="521" t="e">
        <f ca="1">+IF(AND(ISNUMBER(OFFSET('Sanitation Data'!$H$6,0,10*ROW('Sanitation Data'!H13))),'Data Summary'!DF19="Yes"),OFFSET('Sanitation Data'!$H$6,0,10*ROW('Sanitation Data'!H13)),NA())</f>
        <v>#N/A</v>
      </c>
      <c r="AR19" s="521" t="e">
        <f ca="1">+IF(AND(ISNUMBER(OFFSET('Sanitation Data'!$H$10,0,10*ROW('Sanitation Data'!H13))),'Data Summary'!DG19="Yes"),OFFSET('Sanitation Data'!$H$10,0,10*ROW('Sanitation Data'!H13)),NA())</f>
        <v>#N/A</v>
      </c>
      <c r="AS19" s="521" t="e">
        <f ca="1">+IF(AND(ISNUMBER(OFFSET('Sanitation Data'!$H$11,0,10*ROW('Sanitation Data'!H13))),'Data Summary'!DH19="Yes"),OFFSET('Sanitation Data'!$H$11,0,10*ROW('Sanitation Data'!H13)),NA())</f>
        <v>#N/A</v>
      </c>
      <c r="AT19" s="521" t="e">
        <f ca="1">+IF(AND(ISNUMBER(OFFSET('Sanitation Data'!$H$12,0,10*ROW('Sanitation Data'!H13))),'Data Summary'!DI19="Yes"),OFFSET('Sanitation Data'!$H$12,0,10*ROW('Sanitation Data'!H13)),NA())</f>
        <v>#N/A</v>
      </c>
      <c r="AU19" s="521" t="e">
        <f ca="1">+IF(AND(ISNUMBER(OFFSET('Sanitation Data'!$I$4,0,10*ROW('Sanitation Data'!I13))),'Data Summary'!DJ19="Yes"),100-OFFSET('Sanitation Data'!$I$4,0,10*ROW('Sanitation Data'!I13)),NA())</f>
        <v>#N/A</v>
      </c>
      <c r="AV19" s="521" t="e">
        <f ca="1">+IF(AND(ISNUMBER(OFFSET('Sanitation Data'!$I$6,0,10*ROW('Sanitation Data'!I13))),'Data Summary'!DK19="Yes"),OFFSET('Sanitation Data'!$I$6,0,10*ROW('Sanitation Data'!I13)),NA())</f>
        <v>#N/A</v>
      </c>
      <c r="AW19" s="521" t="e">
        <f ca="1">+IF(AND(ISNUMBER(OFFSET('Sanitation Data'!$I$10,0,10*ROW('Sanitation Data'!I13))),'Data Summary'!DL19="Yes"),OFFSET('Sanitation Data'!$I$10,0,10*ROW('Sanitation Data'!I13)),NA())</f>
        <v>#N/A</v>
      </c>
      <c r="AX19" s="521" t="e">
        <f ca="1">+IF(AND(ISNUMBER(OFFSET('Sanitation Data'!$I$11,0,10*ROW('Sanitation Data'!I13))),'Data Summary'!DM19="Yes"),OFFSET('Sanitation Data'!$I$11,0,10*ROW('Sanitation Data'!I13)),NA())</f>
        <v>#N/A</v>
      </c>
      <c r="AY19" s="521" t="e">
        <f ca="1">+IF(AND(ISNUMBER(OFFSET('Sanitation Data'!$I$12,0,10*ROW('Sanitation Data'!I13))),'Data Summary'!DN19="Yes"),OFFSET('Sanitation Data'!$I$12,0,10*ROW('Sanitation Data'!I13)),NA())</f>
        <v>#N/A</v>
      </c>
      <c r="AZ19" s="522" t="e">
        <f ca="1">+IF(AND(ISNUMBER(OFFSET('Hygiene Data'!$D$5,0,10*ROW('Hygiene Data'!D13))),'Data Summary'!DO19="Yes"),OFFSET('Hygiene Data'!$D$5,0,10*ROW('Hygiene Data'!D13)),NA())</f>
        <v>#N/A</v>
      </c>
      <c r="BA19" s="522" t="e">
        <f ca="1">+IF(AND(ISNUMBER(OFFSET('Hygiene Data'!$D$7,0,10*ROW('Hygiene Data'!D13))),'Data Summary'!DP19="Yes"),OFFSET('Hygiene Data'!$D$7,0,10*ROW('Hygiene Data'!D13)),NA())</f>
        <v>#N/A</v>
      </c>
      <c r="BB19" s="522" t="e">
        <f ca="1">+IF(AND(ISNUMBER(OFFSET('Hygiene Data'!$D$9,0,10*ROW('Hygiene Data'!D13))),'Data Summary'!DQ19="Yes"),OFFSET('Hygiene Data'!$D$9,0,10*ROW('Hygiene Data'!D13)),NA())</f>
        <v>#N/A</v>
      </c>
      <c r="BC19" s="522" t="e">
        <f ca="1">+IF(AND(ISNUMBER(OFFSET('Hygiene Data'!$E$5,0,10*ROW('Hygiene Data'!E13))),'Data Summary'!DR19="Yes"),OFFSET('Hygiene Data'!$E$5,0,10*ROW('Hygiene Data'!E13)),NA())</f>
        <v>#N/A</v>
      </c>
      <c r="BD19" s="522" t="e">
        <f ca="1">+IF(AND(ISNUMBER(OFFSET('Hygiene Data'!$E$7,0,10*ROW('Hygiene Data'!E13))),'Data Summary'!DS19="Yes"),OFFSET('Hygiene Data'!$E$7,0,10*ROW('Hygiene Data'!E13)),NA())</f>
        <v>#N/A</v>
      </c>
      <c r="BE19" s="522" t="e">
        <f ca="1">+IF(AND(ISNUMBER(OFFSET('Hygiene Data'!$E$9,0,10*ROW('Hygiene Data'!E13))),'Data Summary'!DT19="Yes"),OFFSET('Hygiene Data'!$E$9,0,10*ROW('Hygiene Data'!E13)),NA())</f>
        <v>#N/A</v>
      </c>
      <c r="BF19" s="522" t="e">
        <f ca="1">+IF(AND(ISNUMBER(OFFSET('Hygiene Data'!$F$5,0,10*ROW('Hygiene Data'!F13))),'Data Summary'!DU19="Yes"),OFFSET('Hygiene Data'!$F$5,0,10*ROW('Hygiene Data'!F13)),NA())</f>
        <v>#N/A</v>
      </c>
      <c r="BG19" s="522" t="e">
        <f ca="1">+IF(AND(ISNUMBER(OFFSET('Hygiene Data'!$F$7,0,10*ROW('Hygiene Data'!F13))),'Data Summary'!DV19="Yes"),OFFSET('Hygiene Data'!$F$7,0,10*ROW('Hygiene Data'!F13)),NA())</f>
        <v>#N/A</v>
      </c>
      <c r="BH19" s="522" t="e">
        <f ca="1">+IF(AND(ISNUMBER(OFFSET('Hygiene Data'!$F$9,0,10*ROW('Hygiene Data'!F13))),'Data Summary'!DW19="Yes"),OFFSET('Hygiene Data'!$F$9,0,10*ROW('Hygiene Data'!F13)),NA())</f>
        <v>#N/A</v>
      </c>
      <c r="BI19" s="522" t="e">
        <f ca="1">+IF(AND(ISNUMBER(OFFSET('Hygiene Data'!$G$5,0,10*ROW('Hygiene Data'!G13))),'Data Summary'!DX19="Yes"),OFFSET('Hygiene Data'!$G$5,0,10*ROW('Hygiene Data'!G13)),NA())</f>
        <v>#N/A</v>
      </c>
      <c r="BJ19" s="522" t="e">
        <f ca="1">+IF(AND(ISNUMBER(OFFSET('Hygiene Data'!$G$7,0,10*ROW('Hygiene Data'!G13))),'Data Summary'!DY19="Yes"),OFFSET('Hygiene Data'!$G$7,0,10*ROW('Hygiene Data'!G13)),NA())</f>
        <v>#N/A</v>
      </c>
      <c r="BK19" s="522" t="e">
        <f ca="1">+IF(AND(ISNUMBER(OFFSET('Hygiene Data'!$G$9,0,10*ROW('Hygiene Data'!G13))),'Data Summary'!DZ19="Yes"),OFFSET('Hygiene Data'!$G$9,0,10*ROW('Hygiene Data'!G13)),NA())</f>
        <v>#N/A</v>
      </c>
      <c r="BL19" s="522" t="e">
        <f ca="1">+IF(AND(ISNUMBER(OFFSET('Hygiene Data'!$H$5,0,10*ROW('Hygiene Data'!H13))),'Data Summary'!EA19="Yes"),OFFSET('Hygiene Data'!$H$5,0,10*ROW('Hygiene Data'!H13)),NA())</f>
        <v>#N/A</v>
      </c>
      <c r="BM19" s="522" t="e">
        <f ca="1">+IF(AND(ISNUMBER(OFFSET('Hygiene Data'!$H$7,0,10*ROW('Hygiene Data'!H13))),'Data Summary'!EB19="Yes"),OFFSET('Hygiene Data'!$H$7,0,10*ROW('Hygiene Data'!H13)),NA())</f>
        <v>#N/A</v>
      </c>
      <c r="BN19" s="522" t="e">
        <f ca="1">+IF(AND(ISNUMBER(OFFSET('Hygiene Data'!$H$9,0,10*ROW('Hygiene Data'!H13))),'Data Summary'!EC19="Yes"),OFFSET('Hygiene Data'!$H$9,0,10*ROW('Hygiene Data'!H13)),NA())</f>
        <v>#N/A</v>
      </c>
      <c r="BO19" s="522" t="e">
        <f ca="1">+IF(AND(ISNUMBER(OFFSET('Hygiene Data'!$I$5,0,10*ROW('Hygiene Data'!I13))),'Data Summary'!ED19="Yes"),OFFSET('Hygiene Data'!$I$5,0,10*ROW('Hygiene Data'!I13)),NA())</f>
        <v>#N/A</v>
      </c>
      <c r="BP19" s="522" t="e">
        <f ca="1">+IF(AND(ISNUMBER(OFFSET('Hygiene Data'!$I$7,0,10*ROW('Hygiene Data'!I13))),'Data Summary'!EE19="Yes"),OFFSET('Hygiene Data'!$I$7,0,10*ROW('Hygiene Data'!I13)),NA())</f>
        <v>#N/A</v>
      </c>
      <c r="BQ19" s="522" t="e">
        <f ca="1">+IF(AND(ISNUMBER(OFFSET('Hygiene Data'!$I$9,0,10*ROW('Hygiene Data'!I13))),'Data Summary'!EF19="Yes"),OFFSET('Hygiene Data'!$I$9,0,10*ROW('Hygiene Data'!I13)),NA())</f>
        <v>#N/A</v>
      </c>
    </row>
    <row r="20" spans="1:69" x14ac:dyDescent="0.25">
      <c r="A20" s="518" t="e">
        <f ca="1">+RIGHT('Data Summary'!A20,LEN('Data Summary'!A20)-9)</f>
        <v>#VALUE!</v>
      </c>
      <c r="B20" s="492" t="str">
        <f ca="1">+IF(ISTEXT('Data Summary'!B20),'Data Summary'!B20,"")</f>
        <v/>
      </c>
      <c r="C20" s="519" t="e">
        <f ca="1">+VALUE('Data Summary'!C20)</f>
        <v>#VALUE!</v>
      </c>
      <c r="D20" s="520" t="e">
        <f ca="1">+IF(AND(ISNUMBER(OFFSET('Water Data'!$D$4,0,10*ROW('Water Data'!D14))),'Data Summary'!BS20="Yes"),100-OFFSET('Water Data'!$D$4,0,10*ROW('Water Data'!D14)),NA())</f>
        <v>#N/A</v>
      </c>
      <c r="E20" s="520" t="e">
        <f ca="1">+IF(AND(ISNUMBER(OFFSET('Water Data'!$D$6,0,10*ROW('Water Data'!D14))),'Data Summary'!BT20="Yes"),OFFSET('Water Data'!$D$6,0,10*ROW('Water Data'!D14)),NA())</f>
        <v>#N/A</v>
      </c>
      <c r="F20" s="520" t="e">
        <f ca="1">+IF(AND(ISNUMBER(OFFSET('Water Data'!$D$9,0,10*ROW('Water Data'!D14))),'Data Summary'!BU20="Yes"),OFFSET('Water Data'!$D$9,0,10*ROW('Water Data'!D14)),NA())</f>
        <v>#N/A</v>
      </c>
      <c r="G20" s="520" t="e">
        <f ca="1">+IF(AND(ISNUMBER(OFFSET('Water Data'!$E$4,0,10*ROW('Water Data'!E14))),'Data Summary'!BV20="Yes"),100-OFFSET('Water Data'!$E$4,0,10*ROW('Water Data'!E14)),NA())</f>
        <v>#N/A</v>
      </c>
      <c r="H20" s="520" t="e">
        <f ca="1">+IF(AND(ISNUMBER(OFFSET('Water Data'!$E$6,0,10*ROW('Water Data'!E14))),'Data Summary'!BW20="Yes"),OFFSET('Water Data'!$E$6,0,10*ROW('Water Data'!E14)),NA())</f>
        <v>#N/A</v>
      </c>
      <c r="I20" s="520" t="e">
        <f ca="1">+IF(AND(ISNUMBER(OFFSET('Water Data'!$E$9,0,10*ROW('Water Data'!E14))),'Data Summary'!BX20="Yes"),OFFSET('Water Data'!$E$9,0,10*ROW('Water Data'!E14)),NA())</f>
        <v>#N/A</v>
      </c>
      <c r="J20" s="520" t="e">
        <f ca="1">+IF(AND(ISNUMBER(OFFSET('Water Data'!$F$4,0,10*ROW('Water Data'!F14))),'Data Summary'!BY20="Yes"),100-OFFSET('Water Data'!$F$4,0,10*ROW('Water Data'!F14)),NA())</f>
        <v>#N/A</v>
      </c>
      <c r="K20" s="520" t="e">
        <f ca="1">+IF(AND(ISNUMBER(OFFSET('Water Data'!$F$6,0,10*ROW('Water Data'!F14))),'Data Summary'!BZ20="Yes"),OFFSET('Water Data'!$F$6,0,10*ROW('Water Data'!F14)),NA())</f>
        <v>#N/A</v>
      </c>
      <c r="L20" s="520" t="e">
        <f ca="1">+IF(AND(ISNUMBER(OFFSET('Water Data'!$F$9,0,10*ROW('Water Data'!F14))),'Data Summary'!CA20="Yes"),OFFSET('Water Data'!$F$9,0,10*ROW('Water Data'!F14)),NA())</f>
        <v>#N/A</v>
      </c>
      <c r="M20" s="520" t="e">
        <f ca="1">+IF(AND(ISNUMBER(OFFSET('Water Data'!$G$4,0,10*ROW('Water Data'!G14))),'Data Summary'!CB20="Yes"),100-OFFSET('Water Data'!$G$4,0,10*ROW('Water Data'!G14)),NA())</f>
        <v>#N/A</v>
      </c>
      <c r="N20" s="520" t="e">
        <f ca="1">+IF(AND(ISNUMBER(OFFSET('Water Data'!$G$6,0,10*ROW('Water Data'!G14))),'Data Summary'!CC20="Yes"),OFFSET('Water Data'!$G$6,0,10*ROW('Water Data'!G14)),NA())</f>
        <v>#N/A</v>
      </c>
      <c r="O20" s="520" t="e">
        <f ca="1">+IF(AND(ISNUMBER(OFFSET('Water Data'!$G$9,0,10*ROW('Water Data'!G14))),'Data Summary'!CD20="Yes"),OFFSET('Water Data'!$G$9,0,10*ROW('Water Data'!G14)),NA())</f>
        <v>#N/A</v>
      </c>
      <c r="P20" s="520" t="e">
        <f ca="1">+IF(AND(ISNUMBER(OFFSET('Water Data'!$H$4,0,10*ROW('Water Data'!H14))),'Data Summary'!CE20="Yes"),100-OFFSET('Water Data'!$H$4,0,10*ROW('Water Data'!H14)),NA())</f>
        <v>#N/A</v>
      </c>
      <c r="Q20" s="520" t="e">
        <f ca="1">+IF(AND(ISNUMBER(OFFSET('Water Data'!$H$6,0,10*ROW('Water Data'!H14))),'Data Summary'!CF20="Yes"),OFFSET('Water Data'!$H$6,0,10*ROW('Water Data'!H14)),NA())</f>
        <v>#N/A</v>
      </c>
      <c r="R20" s="520" t="e">
        <f ca="1">+IF(AND(ISNUMBER(OFFSET('Water Data'!$H$9,0,10*ROW('Water Data'!H14))),'Data Summary'!CG20="Yes"),OFFSET('Water Data'!$H$9,0,10*ROW('Water Data'!H14)),NA())</f>
        <v>#N/A</v>
      </c>
      <c r="S20" s="520" t="e">
        <f ca="1">+IF(AND(ISNUMBER(OFFSET('Water Data'!$I$4,0,10*ROW('Water Data'!I14))),'Data Summary'!CH20="Yes"),100-OFFSET('Water Data'!$I$4,0,10*ROW('Water Data'!I14)),NA())</f>
        <v>#N/A</v>
      </c>
      <c r="T20" s="520" t="e">
        <f ca="1">+IF(AND(ISNUMBER(OFFSET('Water Data'!$I$6,0,10*ROW('Water Data'!I14))),'Data Summary'!CI20="Yes"),OFFSET('Water Data'!$I$6,0,10*ROW('Water Data'!I14)),NA())</f>
        <v>#N/A</v>
      </c>
      <c r="U20" s="520" t="e">
        <f ca="1">+IF(AND(ISNUMBER(OFFSET('Water Data'!$I$9,0,10*ROW('Water Data'!I14))),'Data Summary'!CJ20="Yes"),OFFSET('Water Data'!$I$9,0,10*ROW('Water Data'!I14)),NA())</f>
        <v>#N/A</v>
      </c>
      <c r="V20" s="521" t="e">
        <f ca="1">+IF(AND(ISNUMBER(OFFSET('Sanitation Data'!$D$4,0,10*ROW('Sanitation Data'!D14))),'Data Summary'!CK20="Yes"),100-OFFSET('Sanitation Data'!$D$4,0,10*ROW('Sanitation Data'!D14)),NA())</f>
        <v>#N/A</v>
      </c>
      <c r="W20" s="521" t="e">
        <f ca="1">+IF(AND(ISNUMBER(OFFSET('Sanitation Data'!$D$6,0,10*ROW('Sanitation Data'!D14))),'Data Summary'!CL20="Yes"),OFFSET('Sanitation Data'!$D$6,0,10*ROW('Sanitation Data'!D14)),NA())</f>
        <v>#N/A</v>
      </c>
      <c r="X20" s="521" t="e">
        <f ca="1">+IF(AND(ISNUMBER(OFFSET('Sanitation Data'!$D$10,0,10*ROW('Sanitation Data'!D14))),'Data Summary'!CM20="Yes"),OFFSET('Sanitation Data'!$D$10,0,10*ROW('Sanitation Data'!D14)),NA())</f>
        <v>#N/A</v>
      </c>
      <c r="Y20" s="521" t="e">
        <f ca="1">+IF(AND(ISNUMBER(OFFSET('Sanitation Data'!$D$11,0,10*ROW('Sanitation Data'!D14))),'Data Summary'!CN20="Yes"),OFFSET('Sanitation Data'!$D$11,0,10*ROW('Sanitation Data'!D14)),NA())</f>
        <v>#N/A</v>
      </c>
      <c r="Z20" s="521" t="e">
        <f ca="1">+IF(AND(ISNUMBER(OFFSET('Sanitation Data'!$D$12,0,10*ROW('Sanitation Data'!D14))),'Data Summary'!CO20="Yes"),OFFSET('Sanitation Data'!$D$12,0,10*ROW('Sanitation Data'!D14)),NA())</f>
        <v>#N/A</v>
      </c>
      <c r="AA20" s="521" t="e">
        <f ca="1">+IF(AND(ISNUMBER(OFFSET('Sanitation Data'!$E$4,0,10*ROW('Sanitation Data'!E14))),'Data Summary'!CP20="Yes"),100-OFFSET('Sanitation Data'!$E$4,0,10*ROW('Sanitation Data'!E14)),NA())</f>
        <v>#N/A</v>
      </c>
      <c r="AB20" s="521" t="e">
        <f ca="1">+IF(AND(ISNUMBER(OFFSET('Sanitation Data'!$E$6,0,10*ROW('Sanitation Data'!E14))),'Data Summary'!CQ20="Yes"),OFFSET('Sanitation Data'!$E$6,0,10*ROW('Sanitation Data'!E14)),NA())</f>
        <v>#N/A</v>
      </c>
      <c r="AC20" s="521" t="e">
        <f ca="1">+IF(AND(ISNUMBER(OFFSET('Sanitation Data'!$E$10,0,10*ROW('Sanitation Data'!E14))),'Data Summary'!CR20="Yes"),OFFSET('Sanitation Data'!$E$10,0,10*ROW('Sanitation Data'!E14)),NA())</f>
        <v>#N/A</v>
      </c>
      <c r="AD20" s="521" t="e">
        <f ca="1">+IF(AND(ISNUMBER(OFFSET('Sanitation Data'!$E$11,0,10*ROW('Sanitation Data'!E14))),'Data Summary'!CS20="Yes"),OFFSET('Sanitation Data'!$E$11,0,10*ROW('Sanitation Data'!E14)),NA())</f>
        <v>#N/A</v>
      </c>
      <c r="AE20" s="521" t="e">
        <f ca="1">+IF(AND(ISNUMBER(OFFSET('Sanitation Data'!$E$12,0,10*ROW('Sanitation Data'!E14))),'Data Summary'!CT20="Yes"),OFFSET('Sanitation Data'!$E$12,0,10*ROW('Sanitation Data'!E14)),NA())</f>
        <v>#N/A</v>
      </c>
      <c r="AF20" s="521" t="e">
        <f ca="1">+IF(AND(ISNUMBER(OFFSET('Sanitation Data'!$F$4,0,10*ROW('Sanitation Data'!F14))),'Data Summary'!CU20="Yes"),100-OFFSET('Sanitation Data'!$F$4,0,10*ROW('Sanitation Data'!F14)),NA())</f>
        <v>#N/A</v>
      </c>
      <c r="AG20" s="521" t="e">
        <f ca="1">+IF(AND(ISNUMBER(OFFSET('Sanitation Data'!$F$6,0,10*ROW('Sanitation Data'!F14))),'Data Summary'!CV20="Yes"),OFFSET('Sanitation Data'!$F$6,0,10*ROW('Sanitation Data'!F14)),NA())</f>
        <v>#N/A</v>
      </c>
      <c r="AH20" s="521" t="e">
        <f ca="1">+IF(AND(ISNUMBER(OFFSET('Sanitation Data'!$F$10,0,10*ROW('Sanitation Data'!F14))),'Data Summary'!CW20="Yes"),OFFSET('Sanitation Data'!$F$10,0,10*ROW('Sanitation Data'!F14)),NA())</f>
        <v>#N/A</v>
      </c>
      <c r="AI20" s="521" t="e">
        <f ca="1">+IF(AND(ISNUMBER(OFFSET('Sanitation Data'!$F$11,0,10*ROW('Sanitation Data'!F14))),'Data Summary'!CX20="Yes"),OFFSET('Sanitation Data'!$F$11,0,10*ROW('Sanitation Data'!F14)),NA())</f>
        <v>#N/A</v>
      </c>
      <c r="AJ20" s="521" t="e">
        <f ca="1">+IF(AND(ISNUMBER(OFFSET('Sanitation Data'!$F$12,0,10*ROW('Sanitation Data'!F14))),'Data Summary'!CY20="Yes"),OFFSET('Sanitation Data'!$F$12,0,10*ROW('Sanitation Data'!F14)),NA())</f>
        <v>#N/A</v>
      </c>
      <c r="AK20" s="521" t="e">
        <f ca="1">+IF(AND(ISNUMBER(OFFSET('Sanitation Data'!$G$4,0,10*ROW('Sanitation Data'!G14))),'Data Summary'!CZ20="Yes"),100-OFFSET('Sanitation Data'!$G$4,0,10*ROW('Sanitation Data'!G14)),NA())</f>
        <v>#N/A</v>
      </c>
      <c r="AL20" s="521" t="e">
        <f ca="1">+IF(AND(ISNUMBER(OFFSET('Sanitation Data'!$G$6,0,10*ROW('Sanitation Data'!G14))),'Data Summary'!DA20="Yes"),OFFSET('Sanitation Data'!$G$6,0,10*ROW('Sanitation Data'!G14)),NA())</f>
        <v>#N/A</v>
      </c>
      <c r="AM20" s="521" t="e">
        <f ca="1">+IF(AND(ISNUMBER(OFFSET('Sanitation Data'!$G$10,0,10*ROW('Sanitation Data'!G14))),'Data Summary'!DB20="Yes"),OFFSET('Sanitation Data'!$G$10,0,10*ROW('Sanitation Data'!G14)),NA())</f>
        <v>#N/A</v>
      </c>
      <c r="AN20" s="521" t="e">
        <f ca="1">+IF(AND(ISNUMBER(OFFSET('Sanitation Data'!$G$11,0,10*ROW('Sanitation Data'!G14))),'Data Summary'!DC20="Yes"),OFFSET('Sanitation Data'!$G$11,0,10*ROW('Sanitation Data'!G14)),NA())</f>
        <v>#N/A</v>
      </c>
      <c r="AO20" s="521" t="e">
        <f ca="1">+IF(AND(ISNUMBER(OFFSET('Sanitation Data'!$G$12,0,10*ROW('Sanitation Data'!G14))),'Data Summary'!DD20="Yes"),OFFSET('Sanitation Data'!$G$12,0,10*ROW('Sanitation Data'!G14)),NA())</f>
        <v>#N/A</v>
      </c>
      <c r="AP20" s="521" t="e">
        <f ca="1">+IF(AND(ISNUMBER(OFFSET('Sanitation Data'!$H$4,0,10*ROW('Sanitation Data'!H14))),'Data Summary'!DE20="Yes"),100-OFFSET('Sanitation Data'!$H$4,0,10*ROW('Sanitation Data'!H14)),NA())</f>
        <v>#N/A</v>
      </c>
      <c r="AQ20" s="521" t="e">
        <f ca="1">+IF(AND(ISNUMBER(OFFSET('Sanitation Data'!$H$6,0,10*ROW('Sanitation Data'!H14))),'Data Summary'!DF20="Yes"),OFFSET('Sanitation Data'!$H$6,0,10*ROW('Sanitation Data'!H14)),NA())</f>
        <v>#N/A</v>
      </c>
      <c r="AR20" s="521" t="e">
        <f ca="1">+IF(AND(ISNUMBER(OFFSET('Sanitation Data'!$H$10,0,10*ROW('Sanitation Data'!H14))),'Data Summary'!DG20="Yes"),OFFSET('Sanitation Data'!$H$10,0,10*ROW('Sanitation Data'!H14)),NA())</f>
        <v>#N/A</v>
      </c>
      <c r="AS20" s="521" t="e">
        <f ca="1">+IF(AND(ISNUMBER(OFFSET('Sanitation Data'!$H$11,0,10*ROW('Sanitation Data'!H14))),'Data Summary'!DH20="Yes"),OFFSET('Sanitation Data'!$H$11,0,10*ROW('Sanitation Data'!H14)),NA())</f>
        <v>#N/A</v>
      </c>
      <c r="AT20" s="521" t="e">
        <f ca="1">+IF(AND(ISNUMBER(OFFSET('Sanitation Data'!$H$12,0,10*ROW('Sanitation Data'!H14))),'Data Summary'!DI20="Yes"),OFFSET('Sanitation Data'!$H$12,0,10*ROW('Sanitation Data'!H14)),NA())</f>
        <v>#N/A</v>
      </c>
      <c r="AU20" s="521" t="e">
        <f ca="1">+IF(AND(ISNUMBER(OFFSET('Sanitation Data'!$I$4,0,10*ROW('Sanitation Data'!I14))),'Data Summary'!DJ20="Yes"),100-OFFSET('Sanitation Data'!$I$4,0,10*ROW('Sanitation Data'!I14)),NA())</f>
        <v>#N/A</v>
      </c>
      <c r="AV20" s="521" t="e">
        <f ca="1">+IF(AND(ISNUMBER(OFFSET('Sanitation Data'!$I$6,0,10*ROW('Sanitation Data'!I14))),'Data Summary'!DK20="Yes"),OFFSET('Sanitation Data'!$I$6,0,10*ROW('Sanitation Data'!I14)),NA())</f>
        <v>#N/A</v>
      </c>
      <c r="AW20" s="521" t="e">
        <f ca="1">+IF(AND(ISNUMBER(OFFSET('Sanitation Data'!$I$10,0,10*ROW('Sanitation Data'!I14))),'Data Summary'!DL20="Yes"),OFFSET('Sanitation Data'!$I$10,0,10*ROW('Sanitation Data'!I14)),NA())</f>
        <v>#N/A</v>
      </c>
      <c r="AX20" s="521" t="e">
        <f ca="1">+IF(AND(ISNUMBER(OFFSET('Sanitation Data'!$I$11,0,10*ROW('Sanitation Data'!I14))),'Data Summary'!DM20="Yes"),OFFSET('Sanitation Data'!$I$11,0,10*ROW('Sanitation Data'!I14)),NA())</f>
        <v>#N/A</v>
      </c>
      <c r="AY20" s="521" t="e">
        <f ca="1">+IF(AND(ISNUMBER(OFFSET('Sanitation Data'!$I$12,0,10*ROW('Sanitation Data'!I14))),'Data Summary'!DN20="Yes"),OFFSET('Sanitation Data'!$I$12,0,10*ROW('Sanitation Data'!I14)),NA())</f>
        <v>#N/A</v>
      </c>
      <c r="AZ20" s="522" t="e">
        <f ca="1">+IF(AND(ISNUMBER(OFFSET('Hygiene Data'!$D$5,0,10*ROW('Hygiene Data'!D14))),'Data Summary'!DO20="Yes"),OFFSET('Hygiene Data'!$D$5,0,10*ROW('Hygiene Data'!D14)),NA())</f>
        <v>#N/A</v>
      </c>
      <c r="BA20" s="522" t="e">
        <f ca="1">+IF(AND(ISNUMBER(OFFSET('Hygiene Data'!$D$7,0,10*ROW('Hygiene Data'!D14))),'Data Summary'!DP20="Yes"),OFFSET('Hygiene Data'!$D$7,0,10*ROW('Hygiene Data'!D14)),NA())</f>
        <v>#N/A</v>
      </c>
      <c r="BB20" s="522" t="e">
        <f ca="1">+IF(AND(ISNUMBER(OFFSET('Hygiene Data'!$D$9,0,10*ROW('Hygiene Data'!D14))),'Data Summary'!DQ20="Yes"),OFFSET('Hygiene Data'!$D$9,0,10*ROW('Hygiene Data'!D14)),NA())</f>
        <v>#N/A</v>
      </c>
      <c r="BC20" s="522" t="e">
        <f ca="1">+IF(AND(ISNUMBER(OFFSET('Hygiene Data'!$E$5,0,10*ROW('Hygiene Data'!E14))),'Data Summary'!DR20="Yes"),OFFSET('Hygiene Data'!$E$5,0,10*ROW('Hygiene Data'!E14)),NA())</f>
        <v>#N/A</v>
      </c>
      <c r="BD20" s="522" t="e">
        <f ca="1">+IF(AND(ISNUMBER(OFFSET('Hygiene Data'!$E$7,0,10*ROW('Hygiene Data'!E14))),'Data Summary'!DS20="Yes"),OFFSET('Hygiene Data'!$E$7,0,10*ROW('Hygiene Data'!E14)),NA())</f>
        <v>#N/A</v>
      </c>
      <c r="BE20" s="522" t="e">
        <f ca="1">+IF(AND(ISNUMBER(OFFSET('Hygiene Data'!$E$9,0,10*ROW('Hygiene Data'!E14))),'Data Summary'!DT20="Yes"),OFFSET('Hygiene Data'!$E$9,0,10*ROW('Hygiene Data'!E14)),NA())</f>
        <v>#N/A</v>
      </c>
      <c r="BF20" s="522" t="e">
        <f ca="1">+IF(AND(ISNUMBER(OFFSET('Hygiene Data'!$F$5,0,10*ROW('Hygiene Data'!F14))),'Data Summary'!DU20="Yes"),OFFSET('Hygiene Data'!$F$5,0,10*ROW('Hygiene Data'!F14)),NA())</f>
        <v>#N/A</v>
      </c>
      <c r="BG20" s="522" t="e">
        <f ca="1">+IF(AND(ISNUMBER(OFFSET('Hygiene Data'!$F$7,0,10*ROW('Hygiene Data'!F14))),'Data Summary'!DV20="Yes"),OFFSET('Hygiene Data'!$F$7,0,10*ROW('Hygiene Data'!F14)),NA())</f>
        <v>#N/A</v>
      </c>
      <c r="BH20" s="522" t="e">
        <f ca="1">+IF(AND(ISNUMBER(OFFSET('Hygiene Data'!$F$9,0,10*ROW('Hygiene Data'!F14))),'Data Summary'!DW20="Yes"),OFFSET('Hygiene Data'!$F$9,0,10*ROW('Hygiene Data'!F14)),NA())</f>
        <v>#N/A</v>
      </c>
      <c r="BI20" s="522" t="e">
        <f ca="1">+IF(AND(ISNUMBER(OFFSET('Hygiene Data'!$G$5,0,10*ROW('Hygiene Data'!G14))),'Data Summary'!DX20="Yes"),OFFSET('Hygiene Data'!$G$5,0,10*ROW('Hygiene Data'!G14)),NA())</f>
        <v>#N/A</v>
      </c>
      <c r="BJ20" s="522" t="e">
        <f ca="1">+IF(AND(ISNUMBER(OFFSET('Hygiene Data'!$G$7,0,10*ROW('Hygiene Data'!G14))),'Data Summary'!DY20="Yes"),OFFSET('Hygiene Data'!$G$7,0,10*ROW('Hygiene Data'!G14)),NA())</f>
        <v>#N/A</v>
      </c>
      <c r="BK20" s="522" t="e">
        <f ca="1">+IF(AND(ISNUMBER(OFFSET('Hygiene Data'!$G$9,0,10*ROW('Hygiene Data'!G14))),'Data Summary'!DZ20="Yes"),OFFSET('Hygiene Data'!$G$9,0,10*ROW('Hygiene Data'!G14)),NA())</f>
        <v>#N/A</v>
      </c>
      <c r="BL20" s="522" t="e">
        <f ca="1">+IF(AND(ISNUMBER(OFFSET('Hygiene Data'!$H$5,0,10*ROW('Hygiene Data'!H14))),'Data Summary'!EA20="Yes"),OFFSET('Hygiene Data'!$H$5,0,10*ROW('Hygiene Data'!H14)),NA())</f>
        <v>#N/A</v>
      </c>
      <c r="BM20" s="522" t="e">
        <f ca="1">+IF(AND(ISNUMBER(OFFSET('Hygiene Data'!$H$7,0,10*ROW('Hygiene Data'!H14))),'Data Summary'!EB20="Yes"),OFFSET('Hygiene Data'!$H$7,0,10*ROW('Hygiene Data'!H14)),NA())</f>
        <v>#N/A</v>
      </c>
      <c r="BN20" s="522" t="e">
        <f ca="1">+IF(AND(ISNUMBER(OFFSET('Hygiene Data'!$H$9,0,10*ROW('Hygiene Data'!H14))),'Data Summary'!EC20="Yes"),OFFSET('Hygiene Data'!$H$9,0,10*ROW('Hygiene Data'!H14)),NA())</f>
        <v>#N/A</v>
      </c>
      <c r="BO20" s="522" t="e">
        <f ca="1">+IF(AND(ISNUMBER(OFFSET('Hygiene Data'!$I$5,0,10*ROW('Hygiene Data'!I14))),'Data Summary'!ED20="Yes"),OFFSET('Hygiene Data'!$I$5,0,10*ROW('Hygiene Data'!I14)),NA())</f>
        <v>#N/A</v>
      </c>
      <c r="BP20" s="522" t="e">
        <f ca="1">+IF(AND(ISNUMBER(OFFSET('Hygiene Data'!$I$7,0,10*ROW('Hygiene Data'!I14))),'Data Summary'!EE20="Yes"),OFFSET('Hygiene Data'!$I$7,0,10*ROW('Hygiene Data'!I14)),NA())</f>
        <v>#N/A</v>
      </c>
      <c r="BQ20" s="522" t="e">
        <f ca="1">+IF(AND(ISNUMBER(OFFSET('Hygiene Data'!$I$9,0,10*ROW('Hygiene Data'!I14))),'Data Summary'!EF20="Yes"),OFFSET('Hygiene Data'!$I$9,0,10*ROW('Hygiene Data'!I14)),NA())</f>
        <v>#N/A</v>
      </c>
    </row>
    <row r="21" spans="1:69" x14ac:dyDescent="0.25">
      <c r="A21" s="518" t="e">
        <f ca="1">+RIGHT('Data Summary'!A21,LEN('Data Summary'!A21)-9)</f>
        <v>#VALUE!</v>
      </c>
      <c r="B21" s="492" t="str">
        <f ca="1">+IF(ISTEXT('Data Summary'!B21),'Data Summary'!B21,"")</f>
        <v/>
      </c>
      <c r="C21" s="519" t="e">
        <f ca="1">+VALUE('Data Summary'!C21)</f>
        <v>#VALUE!</v>
      </c>
      <c r="D21" s="520" t="e">
        <f ca="1">+IF(AND(ISNUMBER(OFFSET('Water Data'!$D$4,0,10*ROW('Water Data'!D15))),'Data Summary'!BS21="Yes"),100-OFFSET('Water Data'!$D$4,0,10*ROW('Water Data'!D15)),NA())</f>
        <v>#N/A</v>
      </c>
      <c r="E21" s="520" t="e">
        <f ca="1">+IF(AND(ISNUMBER(OFFSET('Water Data'!$D$6,0,10*ROW('Water Data'!D15))),'Data Summary'!BT21="Yes"),OFFSET('Water Data'!$D$6,0,10*ROW('Water Data'!D15)),NA())</f>
        <v>#N/A</v>
      </c>
      <c r="F21" s="520" t="e">
        <f ca="1">+IF(AND(ISNUMBER(OFFSET('Water Data'!$D$9,0,10*ROW('Water Data'!D15))),'Data Summary'!BU21="Yes"),OFFSET('Water Data'!$D$9,0,10*ROW('Water Data'!D15)),NA())</f>
        <v>#N/A</v>
      </c>
      <c r="G21" s="520" t="e">
        <f ca="1">+IF(AND(ISNUMBER(OFFSET('Water Data'!$E$4,0,10*ROW('Water Data'!E15))),'Data Summary'!BV21="Yes"),100-OFFSET('Water Data'!$E$4,0,10*ROW('Water Data'!E15)),NA())</f>
        <v>#N/A</v>
      </c>
      <c r="H21" s="520" t="e">
        <f ca="1">+IF(AND(ISNUMBER(OFFSET('Water Data'!$E$6,0,10*ROW('Water Data'!E15))),'Data Summary'!BW21="Yes"),OFFSET('Water Data'!$E$6,0,10*ROW('Water Data'!E15)),NA())</f>
        <v>#N/A</v>
      </c>
      <c r="I21" s="520" t="e">
        <f ca="1">+IF(AND(ISNUMBER(OFFSET('Water Data'!$E$9,0,10*ROW('Water Data'!E15))),'Data Summary'!BX21="Yes"),OFFSET('Water Data'!$E$9,0,10*ROW('Water Data'!E15)),NA())</f>
        <v>#N/A</v>
      </c>
      <c r="J21" s="520" t="e">
        <f ca="1">+IF(AND(ISNUMBER(OFFSET('Water Data'!$F$4,0,10*ROW('Water Data'!F15))),'Data Summary'!BY21="Yes"),100-OFFSET('Water Data'!$F$4,0,10*ROW('Water Data'!F15)),NA())</f>
        <v>#N/A</v>
      </c>
      <c r="K21" s="520" t="e">
        <f ca="1">+IF(AND(ISNUMBER(OFFSET('Water Data'!$F$6,0,10*ROW('Water Data'!F15))),'Data Summary'!BZ21="Yes"),OFFSET('Water Data'!$F$6,0,10*ROW('Water Data'!F15)),NA())</f>
        <v>#N/A</v>
      </c>
      <c r="L21" s="520" t="e">
        <f ca="1">+IF(AND(ISNUMBER(OFFSET('Water Data'!$F$9,0,10*ROW('Water Data'!F15))),'Data Summary'!CA21="Yes"),OFFSET('Water Data'!$F$9,0,10*ROW('Water Data'!F15)),NA())</f>
        <v>#N/A</v>
      </c>
      <c r="M21" s="520" t="e">
        <f ca="1">+IF(AND(ISNUMBER(OFFSET('Water Data'!$G$4,0,10*ROW('Water Data'!G15))),'Data Summary'!CB21="Yes"),100-OFFSET('Water Data'!$G$4,0,10*ROW('Water Data'!G15)),NA())</f>
        <v>#N/A</v>
      </c>
      <c r="N21" s="520" t="e">
        <f ca="1">+IF(AND(ISNUMBER(OFFSET('Water Data'!$G$6,0,10*ROW('Water Data'!G15))),'Data Summary'!CC21="Yes"),OFFSET('Water Data'!$G$6,0,10*ROW('Water Data'!G15)),NA())</f>
        <v>#N/A</v>
      </c>
      <c r="O21" s="520" t="e">
        <f ca="1">+IF(AND(ISNUMBER(OFFSET('Water Data'!$G$9,0,10*ROW('Water Data'!G15))),'Data Summary'!CD21="Yes"),OFFSET('Water Data'!$G$9,0,10*ROW('Water Data'!G15)),NA())</f>
        <v>#N/A</v>
      </c>
      <c r="P21" s="520" t="e">
        <f ca="1">+IF(AND(ISNUMBER(OFFSET('Water Data'!$H$4,0,10*ROW('Water Data'!H15))),'Data Summary'!CE21="Yes"),100-OFFSET('Water Data'!$H$4,0,10*ROW('Water Data'!H15)),NA())</f>
        <v>#N/A</v>
      </c>
      <c r="Q21" s="520" t="e">
        <f ca="1">+IF(AND(ISNUMBER(OFFSET('Water Data'!$H$6,0,10*ROW('Water Data'!H15))),'Data Summary'!CF21="Yes"),OFFSET('Water Data'!$H$6,0,10*ROW('Water Data'!H15)),NA())</f>
        <v>#N/A</v>
      </c>
      <c r="R21" s="520" t="e">
        <f ca="1">+IF(AND(ISNUMBER(OFFSET('Water Data'!$H$9,0,10*ROW('Water Data'!H15))),'Data Summary'!CG21="Yes"),OFFSET('Water Data'!$H$9,0,10*ROW('Water Data'!H15)),NA())</f>
        <v>#N/A</v>
      </c>
      <c r="S21" s="520" t="e">
        <f ca="1">+IF(AND(ISNUMBER(OFFSET('Water Data'!$I$4,0,10*ROW('Water Data'!I15))),'Data Summary'!CH21="Yes"),100-OFFSET('Water Data'!$I$4,0,10*ROW('Water Data'!I15)),NA())</f>
        <v>#N/A</v>
      </c>
      <c r="T21" s="520" t="e">
        <f ca="1">+IF(AND(ISNUMBER(OFFSET('Water Data'!$I$6,0,10*ROW('Water Data'!I15))),'Data Summary'!CI21="Yes"),OFFSET('Water Data'!$I$6,0,10*ROW('Water Data'!I15)),NA())</f>
        <v>#N/A</v>
      </c>
      <c r="U21" s="520" t="e">
        <f ca="1">+IF(AND(ISNUMBER(OFFSET('Water Data'!$I$9,0,10*ROW('Water Data'!I15))),'Data Summary'!CJ21="Yes"),OFFSET('Water Data'!$I$9,0,10*ROW('Water Data'!I15)),NA())</f>
        <v>#N/A</v>
      </c>
      <c r="V21" s="521" t="e">
        <f ca="1">+IF(AND(ISNUMBER(OFFSET('Sanitation Data'!$D$4,0,10*ROW('Sanitation Data'!D15))),'Data Summary'!CK21="Yes"),100-OFFSET('Sanitation Data'!$D$4,0,10*ROW('Sanitation Data'!D15)),NA())</f>
        <v>#N/A</v>
      </c>
      <c r="W21" s="521" t="e">
        <f ca="1">+IF(AND(ISNUMBER(OFFSET('Sanitation Data'!$D$6,0,10*ROW('Sanitation Data'!D15))),'Data Summary'!CL21="Yes"),OFFSET('Sanitation Data'!$D$6,0,10*ROW('Sanitation Data'!D15)),NA())</f>
        <v>#N/A</v>
      </c>
      <c r="X21" s="521" t="e">
        <f ca="1">+IF(AND(ISNUMBER(OFFSET('Sanitation Data'!$D$10,0,10*ROW('Sanitation Data'!D15))),'Data Summary'!CM21="Yes"),OFFSET('Sanitation Data'!$D$10,0,10*ROW('Sanitation Data'!D15)),NA())</f>
        <v>#N/A</v>
      </c>
      <c r="Y21" s="521" t="e">
        <f ca="1">+IF(AND(ISNUMBER(OFFSET('Sanitation Data'!$D$11,0,10*ROW('Sanitation Data'!D15))),'Data Summary'!CN21="Yes"),OFFSET('Sanitation Data'!$D$11,0,10*ROW('Sanitation Data'!D15)),NA())</f>
        <v>#N/A</v>
      </c>
      <c r="Z21" s="521" t="e">
        <f ca="1">+IF(AND(ISNUMBER(OFFSET('Sanitation Data'!$D$12,0,10*ROW('Sanitation Data'!D15))),'Data Summary'!CO21="Yes"),OFFSET('Sanitation Data'!$D$12,0,10*ROW('Sanitation Data'!D15)),NA())</f>
        <v>#N/A</v>
      </c>
      <c r="AA21" s="521" t="e">
        <f ca="1">+IF(AND(ISNUMBER(OFFSET('Sanitation Data'!$E$4,0,10*ROW('Sanitation Data'!E15))),'Data Summary'!CP21="Yes"),100-OFFSET('Sanitation Data'!$E$4,0,10*ROW('Sanitation Data'!E15)),NA())</f>
        <v>#N/A</v>
      </c>
      <c r="AB21" s="521" t="e">
        <f ca="1">+IF(AND(ISNUMBER(OFFSET('Sanitation Data'!$E$6,0,10*ROW('Sanitation Data'!E15))),'Data Summary'!CQ21="Yes"),OFFSET('Sanitation Data'!$E$6,0,10*ROW('Sanitation Data'!E15)),NA())</f>
        <v>#N/A</v>
      </c>
      <c r="AC21" s="521" t="e">
        <f ca="1">+IF(AND(ISNUMBER(OFFSET('Sanitation Data'!$E$10,0,10*ROW('Sanitation Data'!E15))),'Data Summary'!CR21="Yes"),OFFSET('Sanitation Data'!$E$10,0,10*ROW('Sanitation Data'!E15)),NA())</f>
        <v>#N/A</v>
      </c>
      <c r="AD21" s="521" t="e">
        <f ca="1">+IF(AND(ISNUMBER(OFFSET('Sanitation Data'!$E$11,0,10*ROW('Sanitation Data'!E15))),'Data Summary'!CS21="Yes"),OFFSET('Sanitation Data'!$E$11,0,10*ROW('Sanitation Data'!E15)),NA())</f>
        <v>#N/A</v>
      </c>
      <c r="AE21" s="521" t="e">
        <f ca="1">+IF(AND(ISNUMBER(OFFSET('Sanitation Data'!$E$12,0,10*ROW('Sanitation Data'!E15))),'Data Summary'!CT21="Yes"),OFFSET('Sanitation Data'!$E$12,0,10*ROW('Sanitation Data'!E15)),NA())</f>
        <v>#N/A</v>
      </c>
      <c r="AF21" s="521" t="e">
        <f ca="1">+IF(AND(ISNUMBER(OFFSET('Sanitation Data'!$F$4,0,10*ROW('Sanitation Data'!F15))),'Data Summary'!CU21="Yes"),100-OFFSET('Sanitation Data'!$F$4,0,10*ROW('Sanitation Data'!F15)),NA())</f>
        <v>#N/A</v>
      </c>
      <c r="AG21" s="521" t="e">
        <f ca="1">+IF(AND(ISNUMBER(OFFSET('Sanitation Data'!$F$6,0,10*ROW('Sanitation Data'!F15))),'Data Summary'!CV21="Yes"),OFFSET('Sanitation Data'!$F$6,0,10*ROW('Sanitation Data'!F15)),NA())</f>
        <v>#N/A</v>
      </c>
      <c r="AH21" s="521" t="e">
        <f ca="1">+IF(AND(ISNUMBER(OFFSET('Sanitation Data'!$F$10,0,10*ROW('Sanitation Data'!F15))),'Data Summary'!CW21="Yes"),OFFSET('Sanitation Data'!$F$10,0,10*ROW('Sanitation Data'!F15)),NA())</f>
        <v>#N/A</v>
      </c>
      <c r="AI21" s="521" t="e">
        <f ca="1">+IF(AND(ISNUMBER(OFFSET('Sanitation Data'!$F$11,0,10*ROW('Sanitation Data'!F15))),'Data Summary'!CX21="Yes"),OFFSET('Sanitation Data'!$F$11,0,10*ROW('Sanitation Data'!F15)),NA())</f>
        <v>#N/A</v>
      </c>
      <c r="AJ21" s="521" t="e">
        <f ca="1">+IF(AND(ISNUMBER(OFFSET('Sanitation Data'!$F$12,0,10*ROW('Sanitation Data'!F15))),'Data Summary'!CY21="Yes"),OFFSET('Sanitation Data'!$F$12,0,10*ROW('Sanitation Data'!F15)),NA())</f>
        <v>#N/A</v>
      </c>
      <c r="AK21" s="521" t="e">
        <f ca="1">+IF(AND(ISNUMBER(OFFSET('Sanitation Data'!$G$4,0,10*ROW('Sanitation Data'!G15))),'Data Summary'!CZ21="Yes"),100-OFFSET('Sanitation Data'!$G$4,0,10*ROW('Sanitation Data'!G15)),NA())</f>
        <v>#N/A</v>
      </c>
      <c r="AL21" s="521" t="e">
        <f ca="1">+IF(AND(ISNUMBER(OFFSET('Sanitation Data'!$G$6,0,10*ROW('Sanitation Data'!G15))),'Data Summary'!DA21="Yes"),OFFSET('Sanitation Data'!$G$6,0,10*ROW('Sanitation Data'!G15)),NA())</f>
        <v>#N/A</v>
      </c>
      <c r="AM21" s="521" t="e">
        <f ca="1">+IF(AND(ISNUMBER(OFFSET('Sanitation Data'!$G$10,0,10*ROW('Sanitation Data'!G15))),'Data Summary'!DB21="Yes"),OFFSET('Sanitation Data'!$G$10,0,10*ROW('Sanitation Data'!G15)),NA())</f>
        <v>#N/A</v>
      </c>
      <c r="AN21" s="521" t="e">
        <f ca="1">+IF(AND(ISNUMBER(OFFSET('Sanitation Data'!$G$11,0,10*ROW('Sanitation Data'!G15))),'Data Summary'!DC21="Yes"),OFFSET('Sanitation Data'!$G$11,0,10*ROW('Sanitation Data'!G15)),NA())</f>
        <v>#N/A</v>
      </c>
      <c r="AO21" s="521" t="e">
        <f ca="1">+IF(AND(ISNUMBER(OFFSET('Sanitation Data'!$G$12,0,10*ROW('Sanitation Data'!G15))),'Data Summary'!DD21="Yes"),OFFSET('Sanitation Data'!$G$12,0,10*ROW('Sanitation Data'!G15)),NA())</f>
        <v>#N/A</v>
      </c>
      <c r="AP21" s="521" t="e">
        <f ca="1">+IF(AND(ISNUMBER(OFFSET('Sanitation Data'!$H$4,0,10*ROW('Sanitation Data'!H15))),'Data Summary'!DE21="Yes"),100-OFFSET('Sanitation Data'!$H$4,0,10*ROW('Sanitation Data'!H15)),NA())</f>
        <v>#N/A</v>
      </c>
      <c r="AQ21" s="521" t="e">
        <f ca="1">+IF(AND(ISNUMBER(OFFSET('Sanitation Data'!$H$6,0,10*ROW('Sanitation Data'!H15))),'Data Summary'!DF21="Yes"),OFFSET('Sanitation Data'!$H$6,0,10*ROW('Sanitation Data'!H15)),NA())</f>
        <v>#N/A</v>
      </c>
      <c r="AR21" s="521" t="e">
        <f ca="1">+IF(AND(ISNUMBER(OFFSET('Sanitation Data'!$H$10,0,10*ROW('Sanitation Data'!H15))),'Data Summary'!DG21="Yes"),OFFSET('Sanitation Data'!$H$10,0,10*ROW('Sanitation Data'!H15)),NA())</f>
        <v>#N/A</v>
      </c>
      <c r="AS21" s="521" t="e">
        <f ca="1">+IF(AND(ISNUMBER(OFFSET('Sanitation Data'!$H$11,0,10*ROW('Sanitation Data'!H15))),'Data Summary'!DH21="Yes"),OFFSET('Sanitation Data'!$H$11,0,10*ROW('Sanitation Data'!H15)),NA())</f>
        <v>#N/A</v>
      </c>
      <c r="AT21" s="521" t="e">
        <f ca="1">+IF(AND(ISNUMBER(OFFSET('Sanitation Data'!$H$12,0,10*ROW('Sanitation Data'!H15))),'Data Summary'!DI21="Yes"),OFFSET('Sanitation Data'!$H$12,0,10*ROW('Sanitation Data'!H15)),NA())</f>
        <v>#N/A</v>
      </c>
      <c r="AU21" s="521" t="e">
        <f ca="1">+IF(AND(ISNUMBER(OFFSET('Sanitation Data'!$I$4,0,10*ROW('Sanitation Data'!I15))),'Data Summary'!DJ21="Yes"),100-OFFSET('Sanitation Data'!$I$4,0,10*ROW('Sanitation Data'!I15)),NA())</f>
        <v>#N/A</v>
      </c>
      <c r="AV21" s="521" t="e">
        <f ca="1">+IF(AND(ISNUMBER(OFFSET('Sanitation Data'!$I$6,0,10*ROW('Sanitation Data'!I15))),'Data Summary'!DK21="Yes"),OFFSET('Sanitation Data'!$I$6,0,10*ROW('Sanitation Data'!I15)),NA())</f>
        <v>#N/A</v>
      </c>
      <c r="AW21" s="521" t="e">
        <f ca="1">+IF(AND(ISNUMBER(OFFSET('Sanitation Data'!$I$10,0,10*ROW('Sanitation Data'!I15))),'Data Summary'!DL21="Yes"),OFFSET('Sanitation Data'!$I$10,0,10*ROW('Sanitation Data'!I15)),NA())</f>
        <v>#N/A</v>
      </c>
      <c r="AX21" s="521" t="e">
        <f ca="1">+IF(AND(ISNUMBER(OFFSET('Sanitation Data'!$I$11,0,10*ROW('Sanitation Data'!I15))),'Data Summary'!DM21="Yes"),OFFSET('Sanitation Data'!$I$11,0,10*ROW('Sanitation Data'!I15)),NA())</f>
        <v>#N/A</v>
      </c>
      <c r="AY21" s="521" t="e">
        <f ca="1">+IF(AND(ISNUMBER(OFFSET('Sanitation Data'!$I$12,0,10*ROW('Sanitation Data'!I15))),'Data Summary'!DN21="Yes"),OFFSET('Sanitation Data'!$I$12,0,10*ROW('Sanitation Data'!I15)),NA())</f>
        <v>#N/A</v>
      </c>
      <c r="AZ21" s="522" t="e">
        <f ca="1">+IF(AND(ISNUMBER(OFFSET('Hygiene Data'!$D$5,0,10*ROW('Hygiene Data'!D15))),'Data Summary'!DO21="Yes"),OFFSET('Hygiene Data'!$D$5,0,10*ROW('Hygiene Data'!D15)),NA())</f>
        <v>#N/A</v>
      </c>
      <c r="BA21" s="522" t="e">
        <f ca="1">+IF(AND(ISNUMBER(OFFSET('Hygiene Data'!$D$7,0,10*ROW('Hygiene Data'!D15))),'Data Summary'!DP21="Yes"),OFFSET('Hygiene Data'!$D$7,0,10*ROW('Hygiene Data'!D15)),NA())</f>
        <v>#N/A</v>
      </c>
      <c r="BB21" s="522" t="e">
        <f ca="1">+IF(AND(ISNUMBER(OFFSET('Hygiene Data'!$D$9,0,10*ROW('Hygiene Data'!D15))),'Data Summary'!DQ21="Yes"),OFFSET('Hygiene Data'!$D$9,0,10*ROW('Hygiene Data'!D15)),NA())</f>
        <v>#N/A</v>
      </c>
      <c r="BC21" s="522" t="e">
        <f ca="1">+IF(AND(ISNUMBER(OFFSET('Hygiene Data'!$E$5,0,10*ROW('Hygiene Data'!E15))),'Data Summary'!DR21="Yes"),OFFSET('Hygiene Data'!$E$5,0,10*ROW('Hygiene Data'!E15)),NA())</f>
        <v>#N/A</v>
      </c>
      <c r="BD21" s="522" t="e">
        <f ca="1">+IF(AND(ISNUMBER(OFFSET('Hygiene Data'!$E$7,0,10*ROW('Hygiene Data'!E15))),'Data Summary'!DS21="Yes"),OFFSET('Hygiene Data'!$E$7,0,10*ROW('Hygiene Data'!E15)),NA())</f>
        <v>#N/A</v>
      </c>
      <c r="BE21" s="522" t="e">
        <f ca="1">+IF(AND(ISNUMBER(OFFSET('Hygiene Data'!$E$9,0,10*ROW('Hygiene Data'!E15))),'Data Summary'!DT21="Yes"),OFFSET('Hygiene Data'!$E$9,0,10*ROW('Hygiene Data'!E15)),NA())</f>
        <v>#N/A</v>
      </c>
      <c r="BF21" s="522" t="e">
        <f ca="1">+IF(AND(ISNUMBER(OFFSET('Hygiene Data'!$F$5,0,10*ROW('Hygiene Data'!F15))),'Data Summary'!DU21="Yes"),OFFSET('Hygiene Data'!$F$5,0,10*ROW('Hygiene Data'!F15)),NA())</f>
        <v>#N/A</v>
      </c>
      <c r="BG21" s="522" t="e">
        <f ca="1">+IF(AND(ISNUMBER(OFFSET('Hygiene Data'!$F$7,0,10*ROW('Hygiene Data'!F15))),'Data Summary'!DV21="Yes"),OFFSET('Hygiene Data'!$F$7,0,10*ROW('Hygiene Data'!F15)),NA())</f>
        <v>#N/A</v>
      </c>
      <c r="BH21" s="522" t="e">
        <f ca="1">+IF(AND(ISNUMBER(OFFSET('Hygiene Data'!$F$9,0,10*ROW('Hygiene Data'!F15))),'Data Summary'!DW21="Yes"),OFFSET('Hygiene Data'!$F$9,0,10*ROW('Hygiene Data'!F15)),NA())</f>
        <v>#N/A</v>
      </c>
      <c r="BI21" s="522" t="e">
        <f ca="1">+IF(AND(ISNUMBER(OFFSET('Hygiene Data'!$G$5,0,10*ROW('Hygiene Data'!G15))),'Data Summary'!DX21="Yes"),OFFSET('Hygiene Data'!$G$5,0,10*ROW('Hygiene Data'!G15)),NA())</f>
        <v>#N/A</v>
      </c>
      <c r="BJ21" s="522" t="e">
        <f ca="1">+IF(AND(ISNUMBER(OFFSET('Hygiene Data'!$G$7,0,10*ROW('Hygiene Data'!G15))),'Data Summary'!DY21="Yes"),OFFSET('Hygiene Data'!$G$7,0,10*ROW('Hygiene Data'!G15)),NA())</f>
        <v>#N/A</v>
      </c>
      <c r="BK21" s="522" t="e">
        <f ca="1">+IF(AND(ISNUMBER(OFFSET('Hygiene Data'!$G$9,0,10*ROW('Hygiene Data'!G15))),'Data Summary'!DZ21="Yes"),OFFSET('Hygiene Data'!$G$9,0,10*ROW('Hygiene Data'!G15)),NA())</f>
        <v>#N/A</v>
      </c>
      <c r="BL21" s="522" t="e">
        <f ca="1">+IF(AND(ISNUMBER(OFFSET('Hygiene Data'!$H$5,0,10*ROW('Hygiene Data'!H15))),'Data Summary'!EA21="Yes"),OFFSET('Hygiene Data'!$H$5,0,10*ROW('Hygiene Data'!H15)),NA())</f>
        <v>#N/A</v>
      </c>
      <c r="BM21" s="522" t="e">
        <f ca="1">+IF(AND(ISNUMBER(OFFSET('Hygiene Data'!$H$7,0,10*ROW('Hygiene Data'!H15))),'Data Summary'!EB21="Yes"),OFFSET('Hygiene Data'!$H$7,0,10*ROW('Hygiene Data'!H15)),NA())</f>
        <v>#N/A</v>
      </c>
      <c r="BN21" s="522" t="e">
        <f ca="1">+IF(AND(ISNUMBER(OFFSET('Hygiene Data'!$H$9,0,10*ROW('Hygiene Data'!H15))),'Data Summary'!EC21="Yes"),OFFSET('Hygiene Data'!$H$9,0,10*ROW('Hygiene Data'!H15)),NA())</f>
        <v>#N/A</v>
      </c>
      <c r="BO21" s="522" t="e">
        <f ca="1">+IF(AND(ISNUMBER(OFFSET('Hygiene Data'!$I$5,0,10*ROW('Hygiene Data'!I15))),'Data Summary'!ED21="Yes"),OFFSET('Hygiene Data'!$I$5,0,10*ROW('Hygiene Data'!I15)),NA())</f>
        <v>#N/A</v>
      </c>
      <c r="BP21" s="522" t="e">
        <f ca="1">+IF(AND(ISNUMBER(OFFSET('Hygiene Data'!$I$7,0,10*ROW('Hygiene Data'!I15))),'Data Summary'!EE21="Yes"),OFFSET('Hygiene Data'!$I$7,0,10*ROW('Hygiene Data'!I15)),NA())</f>
        <v>#N/A</v>
      </c>
      <c r="BQ21" s="522" t="e">
        <f ca="1">+IF(AND(ISNUMBER(OFFSET('Hygiene Data'!$I$9,0,10*ROW('Hygiene Data'!I15))),'Data Summary'!EF21="Yes"),OFFSET('Hygiene Data'!$I$9,0,10*ROW('Hygiene Data'!I15)),NA())</f>
        <v>#N/A</v>
      </c>
    </row>
    <row r="22" spans="1:69" x14ac:dyDescent="0.25">
      <c r="A22" s="518" t="e">
        <f ca="1">+RIGHT('Data Summary'!A22,LEN('Data Summary'!A22)-9)</f>
        <v>#VALUE!</v>
      </c>
      <c r="B22" s="492" t="str">
        <f ca="1">+IF(ISTEXT('Data Summary'!B22),'Data Summary'!B22,"")</f>
        <v/>
      </c>
      <c r="C22" s="519" t="e">
        <f ca="1">+VALUE('Data Summary'!C22)</f>
        <v>#VALUE!</v>
      </c>
      <c r="D22" s="520" t="e">
        <f ca="1">+IF(AND(ISNUMBER(OFFSET('Water Data'!$D$4,0,10*ROW('Water Data'!D16))),'Data Summary'!BS22="Yes"),100-OFFSET('Water Data'!$D$4,0,10*ROW('Water Data'!D16)),NA())</f>
        <v>#N/A</v>
      </c>
      <c r="E22" s="520" t="e">
        <f ca="1">+IF(AND(ISNUMBER(OFFSET('Water Data'!$D$6,0,10*ROW('Water Data'!D16))),'Data Summary'!BT22="Yes"),OFFSET('Water Data'!$D$6,0,10*ROW('Water Data'!D16)),NA())</f>
        <v>#N/A</v>
      </c>
      <c r="F22" s="520" t="e">
        <f ca="1">+IF(AND(ISNUMBER(OFFSET('Water Data'!$D$9,0,10*ROW('Water Data'!D16))),'Data Summary'!BU22="Yes"),OFFSET('Water Data'!$D$9,0,10*ROW('Water Data'!D16)),NA())</f>
        <v>#N/A</v>
      </c>
      <c r="G22" s="520" t="e">
        <f ca="1">+IF(AND(ISNUMBER(OFFSET('Water Data'!$E$4,0,10*ROW('Water Data'!E16))),'Data Summary'!BV22="Yes"),100-OFFSET('Water Data'!$E$4,0,10*ROW('Water Data'!E16)),NA())</f>
        <v>#N/A</v>
      </c>
      <c r="H22" s="520" t="e">
        <f ca="1">+IF(AND(ISNUMBER(OFFSET('Water Data'!$E$6,0,10*ROW('Water Data'!E16))),'Data Summary'!BW22="Yes"),OFFSET('Water Data'!$E$6,0,10*ROW('Water Data'!E16)),NA())</f>
        <v>#N/A</v>
      </c>
      <c r="I22" s="520" t="e">
        <f ca="1">+IF(AND(ISNUMBER(OFFSET('Water Data'!$E$9,0,10*ROW('Water Data'!E16))),'Data Summary'!BX22="Yes"),OFFSET('Water Data'!$E$9,0,10*ROW('Water Data'!E16)),NA())</f>
        <v>#N/A</v>
      </c>
      <c r="J22" s="520" t="e">
        <f ca="1">+IF(AND(ISNUMBER(OFFSET('Water Data'!$F$4,0,10*ROW('Water Data'!F16))),'Data Summary'!BY22="Yes"),100-OFFSET('Water Data'!$F$4,0,10*ROW('Water Data'!F16)),NA())</f>
        <v>#N/A</v>
      </c>
      <c r="K22" s="520" t="e">
        <f ca="1">+IF(AND(ISNUMBER(OFFSET('Water Data'!$F$6,0,10*ROW('Water Data'!F16))),'Data Summary'!BZ22="Yes"),OFFSET('Water Data'!$F$6,0,10*ROW('Water Data'!F16)),NA())</f>
        <v>#N/A</v>
      </c>
      <c r="L22" s="520" t="e">
        <f ca="1">+IF(AND(ISNUMBER(OFFSET('Water Data'!$F$9,0,10*ROW('Water Data'!F16))),'Data Summary'!CA22="Yes"),OFFSET('Water Data'!$F$9,0,10*ROW('Water Data'!F16)),NA())</f>
        <v>#N/A</v>
      </c>
      <c r="M22" s="520" t="e">
        <f ca="1">+IF(AND(ISNUMBER(OFFSET('Water Data'!$G$4,0,10*ROW('Water Data'!G16))),'Data Summary'!CB22="Yes"),100-OFFSET('Water Data'!$G$4,0,10*ROW('Water Data'!G16)),NA())</f>
        <v>#N/A</v>
      </c>
      <c r="N22" s="520" t="e">
        <f ca="1">+IF(AND(ISNUMBER(OFFSET('Water Data'!$G$6,0,10*ROW('Water Data'!G16))),'Data Summary'!CC22="Yes"),OFFSET('Water Data'!$G$6,0,10*ROW('Water Data'!G16)),NA())</f>
        <v>#N/A</v>
      </c>
      <c r="O22" s="520" t="e">
        <f ca="1">+IF(AND(ISNUMBER(OFFSET('Water Data'!$G$9,0,10*ROW('Water Data'!G16))),'Data Summary'!CD22="Yes"),OFFSET('Water Data'!$G$9,0,10*ROW('Water Data'!G16)),NA())</f>
        <v>#N/A</v>
      </c>
      <c r="P22" s="520" t="e">
        <f ca="1">+IF(AND(ISNUMBER(OFFSET('Water Data'!$H$4,0,10*ROW('Water Data'!H16))),'Data Summary'!CE22="Yes"),100-OFFSET('Water Data'!$H$4,0,10*ROW('Water Data'!H16)),NA())</f>
        <v>#N/A</v>
      </c>
      <c r="Q22" s="520" t="e">
        <f ca="1">+IF(AND(ISNUMBER(OFFSET('Water Data'!$H$6,0,10*ROW('Water Data'!H16))),'Data Summary'!CF22="Yes"),OFFSET('Water Data'!$H$6,0,10*ROW('Water Data'!H16)),NA())</f>
        <v>#N/A</v>
      </c>
      <c r="R22" s="520" t="e">
        <f ca="1">+IF(AND(ISNUMBER(OFFSET('Water Data'!$H$9,0,10*ROW('Water Data'!H16))),'Data Summary'!CG22="Yes"),OFFSET('Water Data'!$H$9,0,10*ROW('Water Data'!H16)),NA())</f>
        <v>#N/A</v>
      </c>
      <c r="S22" s="520" t="e">
        <f ca="1">+IF(AND(ISNUMBER(OFFSET('Water Data'!$I$4,0,10*ROW('Water Data'!I16))),'Data Summary'!CH22="Yes"),100-OFFSET('Water Data'!$I$4,0,10*ROW('Water Data'!I16)),NA())</f>
        <v>#N/A</v>
      </c>
      <c r="T22" s="520" t="e">
        <f ca="1">+IF(AND(ISNUMBER(OFFSET('Water Data'!$I$6,0,10*ROW('Water Data'!I16))),'Data Summary'!CI22="Yes"),OFFSET('Water Data'!$I$6,0,10*ROW('Water Data'!I16)),NA())</f>
        <v>#N/A</v>
      </c>
      <c r="U22" s="520" t="e">
        <f ca="1">+IF(AND(ISNUMBER(OFFSET('Water Data'!$I$9,0,10*ROW('Water Data'!I16))),'Data Summary'!CJ22="Yes"),OFFSET('Water Data'!$I$9,0,10*ROW('Water Data'!I16)),NA())</f>
        <v>#N/A</v>
      </c>
      <c r="V22" s="521" t="e">
        <f ca="1">+IF(AND(ISNUMBER(OFFSET('Sanitation Data'!$D$4,0,10*ROW('Sanitation Data'!D16))),'Data Summary'!CK22="Yes"),100-OFFSET('Sanitation Data'!$D$4,0,10*ROW('Sanitation Data'!D16)),NA())</f>
        <v>#N/A</v>
      </c>
      <c r="W22" s="521" t="e">
        <f ca="1">+IF(AND(ISNUMBER(OFFSET('Sanitation Data'!$D$6,0,10*ROW('Sanitation Data'!D16))),'Data Summary'!CL22="Yes"),OFFSET('Sanitation Data'!$D$6,0,10*ROW('Sanitation Data'!D16)),NA())</f>
        <v>#N/A</v>
      </c>
      <c r="X22" s="521" t="e">
        <f ca="1">+IF(AND(ISNUMBER(OFFSET('Sanitation Data'!$D$10,0,10*ROW('Sanitation Data'!D16))),'Data Summary'!CM22="Yes"),OFFSET('Sanitation Data'!$D$10,0,10*ROW('Sanitation Data'!D16)),NA())</f>
        <v>#N/A</v>
      </c>
      <c r="Y22" s="521" t="e">
        <f ca="1">+IF(AND(ISNUMBER(OFFSET('Sanitation Data'!$D$11,0,10*ROW('Sanitation Data'!D16))),'Data Summary'!CN22="Yes"),OFFSET('Sanitation Data'!$D$11,0,10*ROW('Sanitation Data'!D16)),NA())</f>
        <v>#N/A</v>
      </c>
      <c r="Z22" s="521" t="e">
        <f ca="1">+IF(AND(ISNUMBER(OFFSET('Sanitation Data'!$D$12,0,10*ROW('Sanitation Data'!D16))),'Data Summary'!CO22="Yes"),OFFSET('Sanitation Data'!$D$12,0,10*ROW('Sanitation Data'!D16)),NA())</f>
        <v>#N/A</v>
      </c>
      <c r="AA22" s="521" t="e">
        <f ca="1">+IF(AND(ISNUMBER(OFFSET('Sanitation Data'!$E$4,0,10*ROW('Sanitation Data'!E16))),'Data Summary'!CP22="Yes"),100-OFFSET('Sanitation Data'!$E$4,0,10*ROW('Sanitation Data'!E16)),NA())</f>
        <v>#N/A</v>
      </c>
      <c r="AB22" s="521" t="e">
        <f ca="1">+IF(AND(ISNUMBER(OFFSET('Sanitation Data'!$E$6,0,10*ROW('Sanitation Data'!E16))),'Data Summary'!CQ22="Yes"),OFFSET('Sanitation Data'!$E$6,0,10*ROW('Sanitation Data'!E16)),NA())</f>
        <v>#N/A</v>
      </c>
      <c r="AC22" s="521" t="e">
        <f ca="1">+IF(AND(ISNUMBER(OFFSET('Sanitation Data'!$E$10,0,10*ROW('Sanitation Data'!E16))),'Data Summary'!CR22="Yes"),OFFSET('Sanitation Data'!$E$10,0,10*ROW('Sanitation Data'!E16)),NA())</f>
        <v>#N/A</v>
      </c>
      <c r="AD22" s="521" t="e">
        <f ca="1">+IF(AND(ISNUMBER(OFFSET('Sanitation Data'!$E$11,0,10*ROW('Sanitation Data'!E16))),'Data Summary'!CS22="Yes"),OFFSET('Sanitation Data'!$E$11,0,10*ROW('Sanitation Data'!E16)),NA())</f>
        <v>#N/A</v>
      </c>
      <c r="AE22" s="521" t="e">
        <f ca="1">+IF(AND(ISNUMBER(OFFSET('Sanitation Data'!$E$12,0,10*ROW('Sanitation Data'!E16))),'Data Summary'!CT22="Yes"),OFFSET('Sanitation Data'!$E$12,0,10*ROW('Sanitation Data'!E16)),NA())</f>
        <v>#N/A</v>
      </c>
      <c r="AF22" s="521" t="e">
        <f ca="1">+IF(AND(ISNUMBER(OFFSET('Sanitation Data'!$F$4,0,10*ROW('Sanitation Data'!F16))),'Data Summary'!CU22="Yes"),100-OFFSET('Sanitation Data'!$F$4,0,10*ROW('Sanitation Data'!F16)),NA())</f>
        <v>#N/A</v>
      </c>
      <c r="AG22" s="521" t="e">
        <f ca="1">+IF(AND(ISNUMBER(OFFSET('Sanitation Data'!$F$6,0,10*ROW('Sanitation Data'!F16))),'Data Summary'!CV22="Yes"),OFFSET('Sanitation Data'!$F$6,0,10*ROW('Sanitation Data'!F16)),NA())</f>
        <v>#N/A</v>
      </c>
      <c r="AH22" s="521" t="e">
        <f ca="1">+IF(AND(ISNUMBER(OFFSET('Sanitation Data'!$F$10,0,10*ROW('Sanitation Data'!F16))),'Data Summary'!CW22="Yes"),OFFSET('Sanitation Data'!$F$10,0,10*ROW('Sanitation Data'!F16)),NA())</f>
        <v>#N/A</v>
      </c>
      <c r="AI22" s="521" t="e">
        <f ca="1">+IF(AND(ISNUMBER(OFFSET('Sanitation Data'!$F$11,0,10*ROW('Sanitation Data'!F16))),'Data Summary'!CX22="Yes"),OFFSET('Sanitation Data'!$F$11,0,10*ROW('Sanitation Data'!F16)),NA())</f>
        <v>#N/A</v>
      </c>
      <c r="AJ22" s="521" t="e">
        <f ca="1">+IF(AND(ISNUMBER(OFFSET('Sanitation Data'!$F$12,0,10*ROW('Sanitation Data'!F16))),'Data Summary'!CY22="Yes"),OFFSET('Sanitation Data'!$F$12,0,10*ROW('Sanitation Data'!F16)),NA())</f>
        <v>#N/A</v>
      </c>
      <c r="AK22" s="521" t="e">
        <f ca="1">+IF(AND(ISNUMBER(OFFSET('Sanitation Data'!$G$4,0,10*ROW('Sanitation Data'!G16))),'Data Summary'!CZ22="Yes"),100-OFFSET('Sanitation Data'!$G$4,0,10*ROW('Sanitation Data'!G16)),NA())</f>
        <v>#N/A</v>
      </c>
      <c r="AL22" s="521" t="e">
        <f ca="1">+IF(AND(ISNUMBER(OFFSET('Sanitation Data'!$G$6,0,10*ROW('Sanitation Data'!G16))),'Data Summary'!DA22="Yes"),OFFSET('Sanitation Data'!$G$6,0,10*ROW('Sanitation Data'!G16)),NA())</f>
        <v>#N/A</v>
      </c>
      <c r="AM22" s="521" t="e">
        <f ca="1">+IF(AND(ISNUMBER(OFFSET('Sanitation Data'!$G$10,0,10*ROW('Sanitation Data'!G16))),'Data Summary'!DB22="Yes"),OFFSET('Sanitation Data'!$G$10,0,10*ROW('Sanitation Data'!G16)),NA())</f>
        <v>#N/A</v>
      </c>
      <c r="AN22" s="521" t="e">
        <f ca="1">+IF(AND(ISNUMBER(OFFSET('Sanitation Data'!$G$11,0,10*ROW('Sanitation Data'!G16))),'Data Summary'!DC22="Yes"),OFFSET('Sanitation Data'!$G$11,0,10*ROW('Sanitation Data'!G16)),NA())</f>
        <v>#N/A</v>
      </c>
      <c r="AO22" s="521" t="e">
        <f ca="1">+IF(AND(ISNUMBER(OFFSET('Sanitation Data'!$G$12,0,10*ROW('Sanitation Data'!G16))),'Data Summary'!DD22="Yes"),OFFSET('Sanitation Data'!$G$12,0,10*ROW('Sanitation Data'!G16)),NA())</f>
        <v>#N/A</v>
      </c>
      <c r="AP22" s="521" t="e">
        <f ca="1">+IF(AND(ISNUMBER(OFFSET('Sanitation Data'!$H$4,0,10*ROW('Sanitation Data'!H16))),'Data Summary'!DE22="Yes"),100-OFFSET('Sanitation Data'!$H$4,0,10*ROW('Sanitation Data'!H16)),NA())</f>
        <v>#N/A</v>
      </c>
      <c r="AQ22" s="521" t="e">
        <f ca="1">+IF(AND(ISNUMBER(OFFSET('Sanitation Data'!$H$6,0,10*ROW('Sanitation Data'!H16))),'Data Summary'!DF22="Yes"),OFFSET('Sanitation Data'!$H$6,0,10*ROW('Sanitation Data'!H16)),NA())</f>
        <v>#N/A</v>
      </c>
      <c r="AR22" s="521" t="e">
        <f ca="1">+IF(AND(ISNUMBER(OFFSET('Sanitation Data'!$H$10,0,10*ROW('Sanitation Data'!H16))),'Data Summary'!DG22="Yes"),OFFSET('Sanitation Data'!$H$10,0,10*ROW('Sanitation Data'!H16)),NA())</f>
        <v>#N/A</v>
      </c>
      <c r="AS22" s="521" t="e">
        <f ca="1">+IF(AND(ISNUMBER(OFFSET('Sanitation Data'!$H$11,0,10*ROW('Sanitation Data'!H16))),'Data Summary'!DH22="Yes"),OFFSET('Sanitation Data'!$H$11,0,10*ROW('Sanitation Data'!H16)),NA())</f>
        <v>#N/A</v>
      </c>
      <c r="AT22" s="521" t="e">
        <f ca="1">+IF(AND(ISNUMBER(OFFSET('Sanitation Data'!$H$12,0,10*ROW('Sanitation Data'!H16))),'Data Summary'!DI22="Yes"),OFFSET('Sanitation Data'!$H$12,0,10*ROW('Sanitation Data'!H16)),NA())</f>
        <v>#N/A</v>
      </c>
      <c r="AU22" s="521" t="e">
        <f ca="1">+IF(AND(ISNUMBER(OFFSET('Sanitation Data'!$I$4,0,10*ROW('Sanitation Data'!I16))),'Data Summary'!DJ22="Yes"),100-OFFSET('Sanitation Data'!$I$4,0,10*ROW('Sanitation Data'!I16)),NA())</f>
        <v>#N/A</v>
      </c>
      <c r="AV22" s="521" t="e">
        <f ca="1">+IF(AND(ISNUMBER(OFFSET('Sanitation Data'!$I$6,0,10*ROW('Sanitation Data'!I16))),'Data Summary'!DK22="Yes"),OFFSET('Sanitation Data'!$I$6,0,10*ROW('Sanitation Data'!I16)),NA())</f>
        <v>#N/A</v>
      </c>
      <c r="AW22" s="521" t="e">
        <f ca="1">+IF(AND(ISNUMBER(OFFSET('Sanitation Data'!$I$10,0,10*ROW('Sanitation Data'!I16))),'Data Summary'!DL22="Yes"),OFFSET('Sanitation Data'!$I$10,0,10*ROW('Sanitation Data'!I16)),NA())</f>
        <v>#N/A</v>
      </c>
      <c r="AX22" s="521" t="e">
        <f ca="1">+IF(AND(ISNUMBER(OFFSET('Sanitation Data'!$I$11,0,10*ROW('Sanitation Data'!I16))),'Data Summary'!DM22="Yes"),OFFSET('Sanitation Data'!$I$11,0,10*ROW('Sanitation Data'!I16)),NA())</f>
        <v>#N/A</v>
      </c>
      <c r="AY22" s="521" t="e">
        <f ca="1">+IF(AND(ISNUMBER(OFFSET('Sanitation Data'!$I$12,0,10*ROW('Sanitation Data'!I16))),'Data Summary'!DN22="Yes"),OFFSET('Sanitation Data'!$I$12,0,10*ROW('Sanitation Data'!I16)),NA())</f>
        <v>#N/A</v>
      </c>
      <c r="AZ22" s="522" t="e">
        <f ca="1">+IF(AND(ISNUMBER(OFFSET('Hygiene Data'!$D$5,0,10*ROW('Hygiene Data'!D16))),'Data Summary'!DO22="Yes"),OFFSET('Hygiene Data'!$D$5,0,10*ROW('Hygiene Data'!D16)),NA())</f>
        <v>#N/A</v>
      </c>
      <c r="BA22" s="522" t="e">
        <f ca="1">+IF(AND(ISNUMBER(OFFSET('Hygiene Data'!$D$7,0,10*ROW('Hygiene Data'!D16))),'Data Summary'!DP22="Yes"),OFFSET('Hygiene Data'!$D$7,0,10*ROW('Hygiene Data'!D16)),NA())</f>
        <v>#N/A</v>
      </c>
      <c r="BB22" s="522" t="e">
        <f ca="1">+IF(AND(ISNUMBER(OFFSET('Hygiene Data'!$D$9,0,10*ROW('Hygiene Data'!D16))),'Data Summary'!DQ22="Yes"),OFFSET('Hygiene Data'!$D$9,0,10*ROW('Hygiene Data'!D16)),NA())</f>
        <v>#N/A</v>
      </c>
      <c r="BC22" s="522" t="e">
        <f ca="1">+IF(AND(ISNUMBER(OFFSET('Hygiene Data'!$E$5,0,10*ROW('Hygiene Data'!E16))),'Data Summary'!DR22="Yes"),OFFSET('Hygiene Data'!$E$5,0,10*ROW('Hygiene Data'!E16)),NA())</f>
        <v>#N/A</v>
      </c>
      <c r="BD22" s="522" t="e">
        <f ca="1">+IF(AND(ISNUMBER(OFFSET('Hygiene Data'!$E$7,0,10*ROW('Hygiene Data'!E16))),'Data Summary'!DS22="Yes"),OFFSET('Hygiene Data'!$E$7,0,10*ROW('Hygiene Data'!E16)),NA())</f>
        <v>#N/A</v>
      </c>
      <c r="BE22" s="522" t="e">
        <f ca="1">+IF(AND(ISNUMBER(OFFSET('Hygiene Data'!$E$9,0,10*ROW('Hygiene Data'!E16))),'Data Summary'!DT22="Yes"),OFFSET('Hygiene Data'!$E$9,0,10*ROW('Hygiene Data'!E16)),NA())</f>
        <v>#N/A</v>
      </c>
      <c r="BF22" s="522" t="e">
        <f ca="1">+IF(AND(ISNUMBER(OFFSET('Hygiene Data'!$F$5,0,10*ROW('Hygiene Data'!F16))),'Data Summary'!DU22="Yes"),OFFSET('Hygiene Data'!$F$5,0,10*ROW('Hygiene Data'!F16)),NA())</f>
        <v>#N/A</v>
      </c>
      <c r="BG22" s="522" t="e">
        <f ca="1">+IF(AND(ISNUMBER(OFFSET('Hygiene Data'!$F$7,0,10*ROW('Hygiene Data'!F16))),'Data Summary'!DV22="Yes"),OFFSET('Hygiene Data'!$F$7,0,10*ROW('Hygiene Data'!F16)),NA())</f>
        <v>#N/A</v>
      </c>
      <c r="BH22" s="522" t="e">
        <f ca="1">+IF(AND(ISNUMBER(OFFSET('Hygiene Data'!$F$9,0,10*ROW('Hygiene Data'!F16))),'Data Summary'!DW22="Yes"),OFFSET('Hygiene Data'!$F$9,0,10*ROW('Hygiene Data'!F16)),NA())</f>
        <v>#N/A</v>
      </c>
      <c r="BI22" s="522" t="e">
        <f ca="1">+IF(AND(ISNUMBER(OFFSET('Hygiene Data'!$G$5,0,10*ROW('Hygiene Data'!G16))),'Data Summary'!DX22="Yes"),OFFSET('Hygiene Data'!$G$5,0,10*ROW('Hygiene Data'!G16)),NA())</f>
        <v>#N/A</v>
      </c>
      <c r="BJ22" s="522" t="e">
        <f ca="1">+IF(AND(ISNUMBER(OFFSET('Hygiene Data'!$G$7,0,10*ROW('Hygiene Data'!G16))),'Data Summary'!DY22="Yes"),OFFSET('Hygiene Data'!$G$7,0,10*ROW('Hygiene Data'!G16)),NA())</f>
        <v>#N/A</v>
      </c>
      <c r="BK22" s="522" t="e">
        <f ca="1">+IF(AND(ISNUMBER(OFFSET('Hygiene Data'!$G$9,0,10*ROW('Hygiene Data'!G16))),'Data Summary'!DZ22="Yes"),OFFSET('Hygiene Data'!$G$9,0,10*ROW('Hygiene Data'!G16)),NA())</f>
        <v>#N/A</v>
      </c>
      <c r="BL22" s="522" t="e">
        <f ca="1">+IF(AND(ISNUMBER(OFFSET('Hygiene Data'!$H$5,0,10*ROW('Hygiene Data'!H16))),'Data Summary'!EA22="Yes"),OFFSET('Hygiene Data'!$H$5,0,10*ROW('Hygiene Data'!H16)),NA())</f>
        <v>#N/A</v>
      </c>
      <c r="BM22" s="522" t="e">
        <f ca="1">+IF(AND(ISNUMBER(OFFSET('Hygiene Data'!$H$7,0,10*ROW('Hygiene Data'!H16))),'Data Summary'!EB22="Yes"),OFFSET('Hygiene Data'!$H$7,0,10*ROW('Hygiene Data'!H16)),NA())</f>
        <v>#N/A</v>
      </c>
      <c r="BN22" s="522" t="e">
        <f ca="1">+IF(AND(ISNUMBER(OFFSET('Hygiene Data'!$H$9,0,10*ROW('Hygiene Data'!H16))),'Data Summary'!EC22="Yes"),OFFSET('Hygiene Data'!$H$9,0,10*ROW('Hygiene Data'!H16)),NA())</f>
        <v>#N/A</v>
      </c>
      <c r="BO22" s="522" t="e">
        <f ca="1">+IF(AND(ISNUMBER(OFFSET('Hygiene Data'!$I$5,0,10*ROW('Hygiene Data'!I16))),'Data Summary'!ED22="Yes"),OFFSET('Hygiene Data'!$I$5,0,10*ROW('Hygiene Data'!I16)),NA())</f>
        <v>#N/A</v>
      </c>
      <c r="BP22" s="522" t="e">
        <f ca="1">+IF(AND(ISNUMBER(OFFSET('Hygiene Data'!$I$7,0,10*ROW('Hygiene Data'!I16))),'Data Summary'!EE22="Yes"),OFFSET('Hygiene Data'!$I$7,0,10*ROW('Hygiene Data'!I16)),NA())</f>
        <v>#N/A</v>
      </c>
      <c r="BQ22" s="522" t="e">
        <f ca="1">+IF(AND(ISNUMBER(OFFSET('Hygiene Data'!$I$9,0,10*ROW('Hygiene Data'!I16))),'Data Summary'!EF22="Yes"),OFFSET('Hygiene Data'!$I$9,0,10*ROW('Hygiene Data'!I16)),NA())</f>
        <v>#N/A</v>
      </c>
    </row>
    <row r="23" spans="1:69" x14ac:dyDescent="0.25">
      <c r="A23" s="518" t="e">
        <f ca="1">+RIGHT('Data Summary'!A23,LEN('Data Summary'!A23)-9)</f>
        <v>#VALUE!</v>
      </c>
      <c r="B23" s="492" t="str">
        <f ca="1">+IF(ISTEXT('Data Summary'!B23),'Data Summary'!B23,"")</f>
        <v/>
      </c>
      <c r="C23" s="519" t="e">
        <f ca="1">+VALUE('Data Summary'!C23)</f>
        <v>#VALUE!</v>
      </c>
      <c r="D23" s="520" t="e">
        <f ca="1">+IF(AND(ISNUMBER(OFFSET('Water Data'!$D$4,0,10*ROW('Water Data'!D17))),'Data Summary'!BS23="Yes"),100-OFFSET('Water Data'!$D$4,0,10*ROW('Water Data'!D17)),NA())</f>
        <v>#N/A</v>
      </c>
      <c r="E23" s="520" t="e">
        <f ca="1">+IF(AND(ISNUMBER(OFFSET('Water Data'!$D$6,0,10*ROW('Water Data'!D17))),'Data Summary'!BT23="Yes"),OFFSET('Water Data'!$D$6,0,10*ROW('Water Data'!D17)),NA())</f>
        <v>#N/A</v>
      </c>
      <c r="F23" s="520" t="e">
        <f ca="1">+IF(AND(ISNUMBER(OFFSET('Water Data'!$D$9,0,10*ROW('Water Data'!D17))),'Data Summary'!BU23="Yes"),OFFSET('Water Data'!$D$9,0,10*ROW('Water Data'!D17)),NA())</f>
        <v>#N/A</v>
      </c>
      <c r="G23" s="520" t="e">
        <f ca="1">+IF(AND(ISNUMBER(OFFSET('Water Data'!$E$4,0,10*ROW('Water Data'!E17))),'Data Summary'!BV23="Yes"),100-OFFSET('Water Data'!$E$4,0,10*ROW('Water Data'!E17)),NA())</f>
        <v>#N/A</v>
      </c>
      <c r="H23" s="520" t="e">
        <f ca="1">+IF(AND(ISNUMBER(OFFSET('Water Data'!$E$6,0,10*ROW('Water Data'!E17))),'Data Summary'!BW23="Yes"),OFFSET('Water Data'!$E$6,0,10*ROW('Water Data'!E17)),NA())</f>
        <v>#N/A</v>
      </c>
      <c r="I23" s="520" t="e">
        <f ca="1">+IF(AND(ISNUMBER(OFFSET('Water Data'!$E$9,0,10*ROW('Water Data'!E17))),'Data Summary'!BX23="Yes"),OFFSET('Water Data'!$E$9,0,10*ROW('Water Data'!E17)),NA())</f>
        <v>#N/A</v>
      </c>
      <c r="J23" s="520" t="e">
        <f ca="1">+IF(AND(ISNUMBER(OFFSET('Water Data'!$F$4,0,10*ROW('Water Data'!F17))),'Data Summary'!BY23="Yes"),100-OFFSET('Water Data'!$F$4,0,10*ROW('Water Data'!F17)),NA())</f>
        <v>#N/A</v>
      </c>
      <c r="K23" s="520" t="e">
        <f ca="1">+IF(AND(ISNUMBER(OFFSET('Water Data'!$F$6,0,10*ROW('Water Data'!F17))),'Data Summary'!BZ23="Yes"),OFFSET('Water Data'!$F$6,0,10*ROW('Water Data'!F17)),NA())</f>
        <v>#N/A</v>
      </c>
      <c r="L23" s="520" t="e">
        <f ca="1">+IF(AND(ISNUMBER(OFFSET('Water Data'!$F$9,0,10*ROW('Water Data'!F17))),'Data Summary'!CA23="Yes"),OFFSET('Water Data'!$F$9,0,10*ROW('Water Data'!F17)),NA())</f>
        <v>#N/A</v>
      </c>
      <c r="M23" s="520" t="e">
        <f ca="1">+IF(AND(ISNUMBER(OFFSET('Water Data'!$G$4,0,10*ROW('Water Data'!G17))),'Data Summary'!CB23="Yes"),100-OFFSET('Water Data'!$G$4,0,10*ROW('Water Data'!G17)),NA())</f>
        <v>#N/A</v>
      </c>
      <c r="N23" s="520" t="e">
        <f ca="1">+IF(AND(ISNUMBER(OFFSET('Water Data'!$G$6,0,10*ROW('Water Data'!G17))),'Data Summary'!CC23="Yes"),OFFSET('Water Data'!$G$6,0,10*ROW('Water Data'!G17)),NA())</f>
        <v>#N/A</v>
      </c>
      <c r="O23" s="520" t="e">
        <f ca="1">+IF(AND(ISNUMBER(OFFSET('Water Data'!$G$9,0,10*ROW('Water Data'!G17))),'Data Summary'!CD23="Yes"),OFFSET('Water Data'!$G$9,0,10*ROW('Water Data'!G17)),NA())</f>
        <v>#N/A</v>
      </c>
      <c r="P23" s="520" t="e">
        <f ca="1">+IF(AND(ISNUMBER(OFFSET('Water Data'!$H$4,0,10*ROW('Water Data'!H17))),'Data Summary'!CE23="Yes"),100-OFFSET('Water Data'!$H$4,0,10*ROW('Water Data'!H17)),NA())</f>
        <v>#N/A</v>
      </c>
      <c r="Q23" s="520" t="e">
        <f ca="1">+IF(AND(ISNUMBER(OFFSET('Water Data'!$H$6,0,10*ROW('Water Data'!H17))),'Data Summary'!CF23="Yes"),OFFSET('Water Data'!$H$6,0,10*ROW('Water Data'!H17)),NA())</f>
        <v>#N/A</v>
      </c>
      <c r="R23" s="520" t="e">
        <f ca="1">+IF(AND(ISNUMBER(OFFSET('Water Data'!$H$9,0,10*ROW('Water Data'!H17))),'Data Summary'!CG23="Yes"),OFFSET('Water Data'!$H$9,0,10*ROW('Water Data'!H17)),NA())</f>
        <v>#N/A</v>
      </c>
      <c r="S23" s="520" t="e">
        <f ca="1">+IF(AND(ISNUMBER(OFFSET('Water Data'!$I$4,0,10*ROW('Water Data'!I17))),'Data Summary'!CH23="Yes"),100-OFFSET('Water Data'!$I$4,0,10*ROW('Water Data'!I17)),NA())</f>
        <v>#N/A</v>
      </c>
      <c r="T23" s="520" t="e">
        <f ca="1">+IF(AND(ISNUMBER(OFFSET('Water Data'!$I$6,0,10*ROW('Water Data'!I17))),'Data Summary'!CI23="Yes"),OFFSET('Water Data'!$I$6,0,10*ROW('Water Data'!I17)),NA())</f>
        <v>#N/A</v>
      </c>
      <c r="U23" s="520" t="e">
        <f ca="1">+IF(AND(ISNUMBER(OFFSET('Water Data'!$I$9,0,10*ROW('Water Data'!I17))),'Data Summary'!CJ23="Yes"),OFFSET('Water Data'!$I$9,0,10*ROW('Water Data'!I17)),NA())</f>
        <v>#N/A</v>
      </c>
      <c r="V23" s="521" t="e">
        <f ca="1">+IF(AND(ISNUMBER(OFFSET('Sanitation Data'!$D$4,0,10*ROW('Sanitation Data'!D17))),'Data Summary'!CK23="Yes"),100-OFFSET('Sanitation Data'!$D$4,0,10*ROW('Sanitation Data'!D17)),NA())</f>
        <v>#N/A</v>
      </c>
      <c r="W23" s="521" t="e">
        <f ca="1">+IF(AND(ISNUMBER(OFFSET('Sanitation Data'!$D$6,0,10*ROW('Sanitation Data'!D17))),'Data Summary'!CL23="Yes"),OFFSET('Sanitation Data'!$D$6,0,10*ROW('Sanitation Data'!D17)),NA())</f>
        <v>#N/A</v>
      </c>
      <c r="X23" s="521" t="e">
        <f ca="1">+IF(AND(ISNUMBER(OFFSET('Sanitation Data'!$D$10,0,10*ROW('Sanitation Data'!D17))),'Data Summary'!CM23="Yes"),OFFSET('Sanitation Data'!$D$10,0,10*ROW('Sanitation Data'!D17)),NA())</f>
        <v>#N/A</v>
      </c>
      <c r="Y23" s="521" t="e">
        <f ca="1">+IF(AND(ISNUMBER(OFFSET('Sanitation Data'!$D$11,0,10*ROW('Sanitation Data'!D17))),'Data Summary'!CN23="Yes"),OFFSET('Sanitation Data'!$D$11,0,10*ROW('Sanitation Data'!D17)),NA())</f>
        <v>#N/A</v>
      </c>
      <c r="Z23" s="521" t="e">
        <f ca="1">+IF(AND(ISNUMBER(OFFSET('Sanitation Data'!$D$12,0,10*ROW('Sanitation Data'!D17))),'Data Summary'!CO23="Yes"),OFFSET('Sanitation Data'!$D$12,0,10*ROW('Sanitation Data'!D17)),NA())</f>
        <v>#N/A</v>
      </c>
      <c r="AA23" s="521" t="e">
        <f ca="1">+IF(AND(ISNUMBER(OFFSET('Sanitation Data'!$E$4,0,10*ROW('Sanitation Data'!E17))),'Data Summary'!CP23="Yes"),100-OFFSET('Sanitation Data'!$E$4,0,10*ROW('Sanitation Data'!E17)),NA())</f>
        <v>#N/A</v>
      </c>
      <c r="AB23" s="521" t="e">
        <f ca="1">+IF(AND(ISNUMBER(OFFSET('Sanitation Data'!$E$6,0,10*ROW('Sanitation Data'!E17))),'Data Summary'!CQ23="Yes"),OFFSET('Sanitation Data'!$E$6,0,10*ROW('Sanitation Data'!E17)),NA())</f>
        <v>#N/A</v>
      </c>
      <c r="AC23" s="521" t="e">
        <f ca="1">+IF(AND(ISNUMBER(OFFSET('Sanitation Data'!$E$10,0,10*ROW('Sanitation Data'!E17))),'Data Summary'!CR23="Yes"),OFFSET('Sanitation Data'!$E$10,0,10*ROW('Sanitation Data'!E17)),NA())</f>
        <v>#N/A</v>
      </c>
      <c r="AD23" s="521" t="e">
        <f ca="1">+IF(AND(ISNUMBER(OFFSET('Sanitation Data'!$E$11,0,10*ROW('Sanitation Data'!E17))),'Data Summary'!CS23="Yes"),OFFSET('Sanitation Data'!$E$11,0,10*ROW('Sanitation Data'!E17)),NA())</f>
        <v>#N/A</v>
      </c>
      <c r="AE23" s="521" t="e">
        <f ca="1">+IF(AND(ISNUMBER(OFFSET('Sanitation Data'!$E$12,0,10*ROW('Sanitation Data'!E17))),'Data Summary'!CT23="Yes"),OFFSET('Sanitation Data'!$E$12,0,10*ROW('Sanitation Data'!E17)),NA())</f>
        <v>#N/A</v>
      </c>
      <c r="AF23" s="521" t="e">
        <f ca="1">+IF(AND(ISNUMBER(OFFSET('Sanitation Data'!$F$4,0,10*ROW('Sanitation Data'!F17))),'Data Summary'!CU23="Yes"),100-OFFSET('Sanitation Data'!$F$4,0,10*ROW('Sanitation Data'!F17)),NA())</f>
        <v>#N/A</v>
      </c>
      <c r="AG23" s="521" t="e">
        <f ca="1">+IF(AND(ISNUMBER(OFFSET('Sanitation Data'!$F$6,0,10*ROW('Sanitation Data'!F17))),'Data Summary'!CV23="Yes"),OFFSET('Sanitation Data'!$F$6,0,10*ROW('Sanitation Data'!F17)),NA())</f>
        <v>#N/A</v>
      </c>
      <c r="AH23" s="521" t="e">
        <f ca="1">+IF(AND(ISNUMBER(OFFSET('Sanitation Data'!$F$10,0,10*ROW('Sanitation Data'!F17))),'Data Summary'!CW23="Yes"),OFFSET('Sanitation Data'!$F$10,0,10*ROW('Sanitation Data'!F17)),NA())</f>
        <v>#N/A</v>
      </c>
      <c r="AI23" s="521" t="e">
        <f ca="1">+IF(AND(ISNUMBER(OFFSET('Sanitation Data'!$F$11,0,10*ROW('Sanitation Data'!F17))),'Data Summary'!CX23="Yes"),OFFSET('Sanitation Data'!$F$11,0,10*ROW('Sanitation Data'!F17)),NA())</f>
        <v>#N/A</v>
      </c>
      <c r="AJ23" s="521" t="e">
        <f ca="1">+IF(AND(ISNUMBER(OFFSET('Sanitation Data'!$F$12,0,10*ROW('Sanitation Data'!F17))),'Data Summary'!CY23="Yes"),OFFSET('Sanitation Data'!$F$12,0,10*ROW('Sanitation Data'!F17)),NA())</f>
        <v>#N/A</v>
      </c>
      <c r="AK23" s="521" t="e">
        <f ca="1">+IF(AND(ISNUMBER(OFFSET('Sanitation Data'!$G$4,0,10*ROW('Sanitation Data'!G17))),'Data Summary'!CZ23="Yes"),100-OFFSET('Sanitation Data'!$G$4,0,10*ROW('Sanitation Data'!G17)),NA())</f>
        <v>#N/A</v>
      </c>
      <c r="AL23" s="521" t="e">
        <f ca="1">+IF(AND(ISNUMBER(OFFSET('Sanitation Data'!$G$6,0,10*ROW('Sanitation Data'!G17))),'Data Summary'!DA23="Yes"),OFFSET('Sanitation Data'!$G$6,0,10*ROW('Sanitation Data'!G17)),NA())</f>
        <v>#N/A</v>
      </c>
      <c r="AM23" s="521" t="e">
        <f ca="1">+IF(AND(ISNUMBER(OFFSET('Sanitation Data'!$G$10,0,10*ROW('Sanitation Data'!G17))),'Data Summary'!DB23="Yes"),OFFSET('Sanitation Data'!$G$10,0,10*ROW('Sanitation Data'!G17)),NA())</f>
        <v>#N/A</v>
      </c>
      <c r="AN23" s="521" t="e">
        <f ca="1">+IF(AND(ISNUMBER(OFFSET('Sanitation Data'!$G$11,0,10*ROW('Sanitation Data'!G17))),'Data Summary'!DC23="Yes"),OFFSET('Sanitation Data'!$G$11,0,10*ROW('Sanitation Data'!G17)),NA())</f>
        <v>#N/A</v>
      </c>
      <c r="AO23" s="521" t="e">
        <f ca="1">+IF(AND(ISNUMBER(OFFSET('Sanitation Data'!$G$12,0,10*ROW('Sanitation Data'!G17))),'Data Summary'!DD23="Yes"),OFFSET('Sanitation Data'!$G$12,0,10*ROW('Sanitation Data'!G17)),NA())</f>
        <v>#N/A</v>
      </c>
      <c r="AP23" s="521" t="e">
        <f ca="1">+IF(AND(ISNUMBER(OFFSET('Sanitation Data'!$H$4,0,10*ROW('Sanitation Data'!H17))),'Data Summary'!DE23="Yes"),100-OFFSET('Sanitation Data'!$H$4,0,10*ROW('Sanitation Data'!H17)),NA())</f>
        <v>#N/A</v>
      </c>
      <c r="AQ23" s="521" t="e">
        <f ca="1">+IF(AND(ISNUMBER(OFFSET('Sanitation Data'!$H$6,0,10*ROW('Sanitation Data'!H17))),'Data Summary'!DF23="Yes"),OFFSET('Sanitation Data'!$H$6,0,10*ROW('Sanitation Data'!H17)),NA())</f>
        <v>#N/A</v>
      </c>
      <c r="AR23" s="521" t="e">
        <f ca="1">+IF(AND(ISNUMBER(OFFSET('Sanitation Data'!$H$10,0,10*ROW('Sanitation Data'!H17))),'Data Summary'!DG23="Yes"),OFFSET('Sanitation Data'!$H$10,0,10*ROW('Sanitation Data'!H17)),NA())</f>
        <v>#N/A</v>
      </c>
      <c r="AS23" s="521" t="e">
        <f ca="1">+IF(AND(ISNUMBER(OFFSET('Sanitation Data'!$H$11,0,10*ROW('Sanitation Data'!H17))),'Data Summary'!DH23="Yes"),OFFSET('Sanitation Data'!$H$11,0,10*ROW('Sanitation Data'!H17)),NA())</f>
        <v>#N/A</v>
      </c>
      <c r="AT23" s="521" t="e">
        <f ca="1">+IF(AND(ISNUMBER(OFFSET('Sanitation Data'!$H$12,0,10*ROW('Sanitation Data'!H17))),'Data Summary'!DI23="Yes"),OFFSET('Sanitation Data'!$H$12,0,10*ROW('Sanitation Data'!H17)),NA())</f>
        <v>#N/A</v>
      </c>
      <c r="AU23" s="521" t="e">
        <f ca="1">+IF(AND(ISNUMBER(OFFSET('Sanitation Data'!$I$4,0,10*ROW('Sanitation Data'!I17))),'Data Summary'!DJ23="Yes"),100-OFFSET('Sanitation Data'!$I$4,0,10*ROW('Sanitation Data'!I17)),NA())</f>
        <v>#N/A</v>
      </c>
      <c r="AV23" s="521" t="e">
        <f ca="1">+IF(AND(ISNUMBER(OFFSET('Sanitation Data'!$I$6,0,10*ROW('Sanitation Data'!I17))),'Data Summary'!DK23="Yes"),OFFSET('Sanitation Data'!$I$6,0,10*ROW('Sanitation Data'!I17)),NA())</f>
        <v>#N/A</v>
      </c>
      <c r="AW23" s="521" t="e">
        <f ca="1">+IF(AND(ISNUMBER(OFFSET('Sanitation Data'!$I$10,0,10*ROW('Sanitation Data'!I17))),'Data Summary'!DL23="Yes"),OFFSET('Sanitation Data'!$I$10,0,10*ROW('Sanitation Data'!I17)),NA())</f>
        <v>#N/A</v>
      </c>
      <c r="AX23" s="521" t="e">
        <f ca="1">+IF(AND(ISNUMBER(OFFSET('Sanitation Data'!$I$11,0,10*ROW('Sanitation Data'!I17))),'Data Summary'!DM23="Yes"),OFFSET('Sanitation Data'!$I$11,0,10*ROW('Sanitation Data'!I17)),NA())</f>
        <v>#N/A</v>
      </c>
      <c r="AY23" s="521" t="e">
        <f ca="1">+IF(AND(ISNUMBER(OFFSET('Sanitation Data'!$I$12,0,10*ROW('Sanitation Data'!I17))),'Data Summary'!DN23="Yes"),OFFSET('Sanitation Data'!$I$12,0,10*ROW('Sanitation Data'!I17)),NA())</f>
        <v>#N/A</v>
      </c>
      <c r="AZ23" s="522" t="e">
        <f ca="1">+IF(AND(ISNUMBER(OFFSET('Hygiene Data'!$D$5,0,10*ROW('Hygiene Data'!D17))),'Data Summary'!DO23="Yes"),OFFSET('Hygiene Data'!$D$5,0,10*ROW('Hygiene Data'!D17)),NA())</f>
        <v>#N/A</v>
      </c>
      <c r="BA23" s="522" t="e">
        <f ca="1">+IF(AND(ISNUMBER(OFFSET('Hygiene Data'!$D$7,0,10*ROW('Hygiene Data'!D17))),'Data Summary'!DP23="Yes"),OFFSET('Hygiene Data'!$D$7,0,10*ROW('Hygiene Data'!D17)),NA())</f>
        <v>#N/A</v>
      </c>
      <c r="BB23" s="522" t="e">
        <f ca="1">+IF(AND(ISNUMBER(OFFSET('Hygiene Data'!$D$9,0,10*ROW('Hygiene Data'!D17))),'Data Summary'!DQ23="Yes"),OFFSET('Hygiene Data'!$D$9,0,10*ROW('Hygiene Data'!D17)),NA())</f>
        <v>#N/A</v>
      </c>
      <c r="BC23" s="522" t="e">
        <f ca="1">+IF(AND(ISNUMBER(OFFSET('Hygiene Data'!$E$5,0,10*ROW('Hygiene Data'!E17))),'Data Summary'!DR23="Yes"),OFFSET('Hygiene Data'!$E$5,0,10*ROW('Hygiene Data'!E17)),NA())</f>
        <v>#N/A</v>
      </c>
      <c r="BD23" s="522" t="e">
        <f ca="1">+IF(AND(ISNUMBER(OFFSET('Hygiene Data'!$E$7,0,10*ROW('Hygiene Data'!E17))),'Data Summary'!DS23="Yes"),OFFSET('Hygiene Data'!$E$7,0,10*ROW('Hygiene Data'!E17)),NA())</f>
        <v>#N/A</v>
      </c>
      <c r="BE23" s="522" t="e">
        <f ca="1">+IF(AND(ISNUMBER(OFFSET('Hygiene Data'!$E$9,0,10*ROW('Hygiene Data'!E17))),'Data Summary'!DT23="Yes"),OFFSET('Hygiene Data'!$E$9,0,10*ROW('Hygiene Data'!E17)),NA())</f>
        <v>#N/A</v>
      </c>
      <c r="BF23" s="522" t="e">
        <f ca="1">+IF(AND(ISNUMBER(OFFSET('Hygiene Data'!$F$5,0,10*ROW('Hygiene Data'!F17))),'Data Summary'!DU23="Yes"),OFFSET('Hygiene Data'!$F$5,0,10*ROW('Hygiene Data'!F17)),NA())</f>
        <v>#N/A</v>
      </c>
      <c r="BG23" s="522" t="e">
        <f ca="1">+IF(AND(ISNUMBER(OFFSET('Hygiene Data'!$F$7,0,10*ROW('Hygiene Data'!F17))),'Data Summary'!DV23="Yes"),OFFSET('Hygiene Data'!$F$7,0,10*ROW('Hygiene Data'!F17)),NA())</f>
        <v>#N/A</v>
      </c>
      <c r="BH23" s="522" t="e">
        <f ca="1">+IF(AND(ISNUMBER(OFFSET('Hygiene Data'!$F$9,0,10*ROW('Hygiene Data'!F17))),'Data Summary'!DW23="Yes"),OFFSET('Hygiene Data'!$F$9,0,10*ROW('Hygiene Data'!F17)),NA())</f>
        <v>#N/A</v>
      </c>
      <c r="BI23" s="522" t="e">
        <f ca="1">+IF(AND(ISNUMBER(OFFSET('Hygiene Data'!$G$5,0,10*ROW('Hygiene Data'!G17))),'Data Summary'!DX23="Yes"),OFFSET('Hygiene Data'!$G$5,0,10*ROW('Hygiene Data'!G17)),NA())</f>
        <v>#N/A</v>
      </c>
      <c r="BJ23" s="522" t="e">
        <f ca="1">+IF(AND(ISNUMBER(OFFSET('Hygiene Data'!$G$7,0,10*ROW('Hygiene Data'!G17))),'Data Summary'!DY23="Yes"),OFFSET('Hygiene Data'!$G$7,0,10*ROW('Hygiene Data'!G17)),NA())</f>
        <v>#N/A</v>
      </c>
      <c r="BK23" s="522" t="e">
        <f ca="1">+IF(AND(ISNUMBER(OFFSET('Hygiene Data'!$G$9,0,10*ROW('Hygiene Data'!G17))),'Data Summary'!DZ23="Yes"),OFFSET('Hygiene Data'!$G$9,0,10*ROW('Hygiene Data'!G17)),NA())</f>
        <v>#N/A</v>
      </c>
      <c r="BL23" s="522" t="e">
        <f ca="1">+IF(AND(ISNUMBER(OFFSET('Hygiene Data'!$H$5,0,10*ROW('Hygiene Data'!H17))),'Data Summary'!EA23="Yes"),OFFSET('Hygiene Data'!$H$5,0,10*ROW('Hygiene Data'!H17)),NA())</f>
        <v>#N/A</v>
      </c>
      <c r="BM23" s="522" t="e">
        <f ca="1">+IF(AND(ISNUMBER(OFFSET('Hygiene Data'!$H$7,0,10*ROW('Hygiene Data'!H17))),'Data Summary'!EB23="Yes"),OFFSET('Hygiene Data'!$H$7,0,10*ROW('Hygiene Data'!H17)),NA())</f>
        <v>#N/A</v>
      </c>
      <c r="BN23" s="522" t="e">
        <f ca="1">+IF(AND(ISNUMBER(OFFSET('Hygiene Data'!$H$9,0,10*ROW('Hygiene Data'!H17))),'Data Summary'!EC23="Yes"),OFFSET('Hygiene Data'!$H$9,0,10*ROW('Hygiene Data'!H17)),NA())</f>
        <v>#N/A</v>
      </c>
      <c r="BO23" s="522" t="e">
        <f ca="1">+IF(AND(ISNUMBER(OFFSET('Hygiene Data'!$I$5,0,10*ROW('Hygiene Data'!I17))),'Data Summary'!ED23="Yes"),OFFSET('Hygiene Data'!$I$5,0,10*ROW('Hygiene Data'!I17)),NA())</f>
        <v>#N/A</v>
      </c>
      <c r="BP23" s="522" t="e">
        <f ca="1">+IF(AND(ISNUMBER(OFFSET('Hygiene Data'!$I$7,0,10*ROW('Hygiene Data'!I17))),'Data Summary'!EE23="Yes"),OFFSET('Hygiene Data'!$I$7,0,10*ROW('Hygiene Data'!I17)),NA())</f>
        <v>#N/A</v>
      </c>
      <c r="BQ23" s="522" t="e">
        <f ca="1">+IF(AND(ISNUMBER(OFFSET('Hygiene Data'!$I$9,0,10*ROW('Hygiene Data'!I17))),'Data Summary'!EF23="Yes"),OFFSET('Hygiene Data'!$I$9,0,10*ROW('Hygiene Data'!I17)),NA())</f>
        <v>#N/A</v>
      </c>
    </row>
    <row r="24" spans="1:69" x14ac:dyDescent="0.25">
      <c r="A24" s="518" t="e">
        <f ca="1">+RIGHT('Data Summary'!A24,LEN('Data Summary'!A24)-9)</f>
        <v>#VALUE!</v>
      </c>
      <c r="B24" s="492" t="str">
        <f ca="1">+IF(ISTEXT('Data Summary'!B24),'Data Summary'!B24,"")</f>
        <v/>
      </c>
      <c r="C24" s="519" t="e">
        <f ca="1">+VALUE('Data Summary'!C24)</f>
        <v>#VALUE!</v>
      </c>
      <c r="D24" s="520" t="e">
        <f ca="1">+IF(AND(ISNUMBER(OFFSET('Water Data'!$D$4,0,10*ROW('Water Data'!D18))),'Data Summary'!BS24="Yes"),100-OFFSET('Water Data'!$D$4,0,10*ROW('Water Data'!D18)),NA())</f>
        <v>#N/A</v>
      </c>
      <c r="E24" s="520" t="e">
        <f ca="1">+IF(AND(ISNUMBER(OFFSET('Water Data'!$D$6,0,10*ROW('Water Data'!D18))),'Data Summary'!BT24="Yes"),OFFSET('Water Data'!$D$6,0,10*ROW('Water Data'!D18)),NA())</f>
        <v>#N/A</v>
      </c>
      <c r="F24" s="520" t="e">
        <f ca="1">+IF(AND(ISNUMBER(OFFSET('Water Data'!$D$9,0,10*ROW('Water Data'!D18))),'Data Summary'!BU24="Yes"),OFFSET('Water Data'!$D$9,0,10*ROW('Water Data'!D18)),NA())</f>
        <v>#N/A</v>
      </c>
      <c r="G24" s="520" t="e">
        <f ca="1">+IF(AND(ISNUMBER(OFFSET('Water Data'!$E$4,0,10*ROW('Water Data'!E18))),'Data Summary'!BV24="Yes"),100-OFFSET('Water Data'!$E$4,0,10*ROW('Water Data'!E18)),NA())</f>
        <v>#N/A</v>
      </c>
      <c r="H24" s="520" t="e">
        <f ca="1">+IF(AND(ISNUMBER(OFFSET('Water Data'!$E$6,0,10*ROW('Water Data'!E18))),'Data Summary'!BW24="Yes"),OFFSET('Water Data'!$E$6,0,10*ROW('Water Data'!E18)),NA())</f>
        <v>#N/A</v>
      </c>
      <c r="I24" s="520" t="e">
        <f ca="1">+IF(AND(ISNUMBER(OFFSET('Water Data'!$E$9,0,10*ROW('Water Data'!E18))),'Data Summary'!BX24="Yes"),OFFSET('Water Data'!$E$9,0,10*ROW('Water Data'!E18)),NA())</f>
        <v>#N/A</v>
      </c>
      <c r="J24" s="520" t="e">
        <f ca="1">+IF(AND(ISNUMBER(OFFSET('Water Data'!$F$4,0,10*ROW('Water Data'!F18))),'Data Summary'!BY24="Yes"),100-OFFSET('Water Data'!$F$4,0,10*ROW('Water Data'!F18)),NA())</f>
        <v>#N/A</v>
      </c>
      <c r="K24" s="520" t="e">
        <f ca="1">+IF(AND(ISNUMBER(OFFSET('Water Data'!$F$6,0,10*ROW('Water Data'!F18))),'Data Summary'!BZ24="Yes"),OFFSET('Water Data'!$F$6,0,10*ROW('Water Data'!F18)),NA())</f>
        <v>#N/A</v>
      </c>
      <c r="L24" s="520" t="e">
        <f ca="1">+IF(AND(ISNUMBER(OFFSET('Water Data'!$F$9,0,10*ROW('Water Data'!F18))),'Data Summary'!CA24="Yes"),OFFSET('Water Data'!$F$9,0,10*ROW('Water Data'!F18)),NA())</f>
        <v>#N/A</v>
      </c>
      <c r="M24" s="520" t="e">
        <f ca="1">+IF(AND(ISNUMBER(OFFSET('Water Data'!$G$4,0,10*ROW('Water Data'!G18))),'Data Summary'!CB24="Yes"),100-OFFSET('Water Data'!$G$4,0,10*ROW('Water Data'!G18)),NA())</f>
        <v>#N/A</v>
      </c>
      <c r="N24" s="520" t="e">
        <f ca="1">+IF(AND(ISNUMBER(OFFSET('Water Data'!$G$6,0,10*ROW('Water Data'!G18))),'Data Summary'!CC24="Yes"),OFFSET('Water Data'!$G$6,0,10*ROW('Water Data'!G18)),NA())</f>
        <v>#N/A</v>
      </c>
      <c r="O24" s="520" t="e">
        <f ca="1">+IF(AND(ISNUMBER(OFFSET('Water Data'!$G$9,0,10*ROW('Water Data'!G18))),'Data Summary'!CD24="Yes"),OFFSET('Water Data'!$G$9,0,10*ROW('Water Data'!G18)),NA())</f>
        <v>#N/A</v>
      </c>
      <c r="P24" s="520" t="e">
        <f ca="1">+IF(AND(ISNUMBER(OFFSET('Water Data'!$H$4,0,10*ROW('Water Data'!H18))),'Data Summary'!CE24="Yes"),100-OFFSET('Water Data'!$H$4,0,10*ROW('Water Data'!H18)),NA())</f>
        <v>#N/A</v>
      </c>
      <c r="Q24" s="520" t="e">
        <f ca="1">+IF(AND(ISNUMBER(OFFSET('Water Data'!$H$6,0,10*ROW('Water Data'!H18))),'Data Summary'!CF24="Yes"),OFFSET('Water Data'!$H$6,0,10*ROW('Water Data'!H18)),NA())</f>
        <v>#N/A</v>
      </c>
      <c r="R24" s="520" t="e">
        <f ca="1">+IF(AND(ISNUMBER(OFFSET('Water Data'!$H$9,0,10*ROW('Water Data'!H18))),'Data Summary'!CG24="Yes"),OFFSET('Water Data'!$H$9,0,10*ROW('Water Data'!H18)),NA())</f>
        <v>#N/A</v>
      </c>
      <c r="S24" s="520" t="e">
        <f ca="1">+IF(AND(ISNUMBER(OFFSET('Water Data'!$I$4,0,10*ROW('Water Data'!I18))),'Data Summary'!CH24="Yes"),100-OFFSET('Water Data'!$I$4,0,10*ROW('Water Data'!I18)),NA())</f>
        <v>#N/A</v>
      </c>
      <c r="T24" s="520" t="e">
        <f ca="1">+IF(AND(ISNUMBER(OFFSET('Water Data'!$I$6,0,10*ROW('Water Data'!I18))),'Data Summary'!CI24="Yes"),OFFSET('Water Data'!$I$6,0,10*ROW('Water Data'!I18)),NA())</f>
        <v>#N/A</v>
      </c>
      <c r="U24" s="520" t="e">
        <f ca="1">+IF(AND(ISNUMBER(OFFSET('Water Data'!$I$9,0,10*ROW('Water Data'!I18))),'Data Summary'!CJ24="Yes"),OFFSET('Water Data'!$I$9,0,10*ROW('Water Data'!I18)),NA())</f>
        <v>#N/A</v>
      </c>
      <c r="V24" s="521" t="e">
        <f ca="1">+IF(AND(ISNUMBER(OFFSET('Sanitation Data'!$D$4,0,10*ROW('Sanitation Data'!D18))),'Data Summary'!CK24="Yes"),100-OFFSET('Sanitation Data'!$D$4,0,10*ROW('Sanitation Data'!D18)),NA())</f>
        <v>#N/A</v>
      </c>
      <c r="W24" s="521" t="e">
        <f ca="1">+IF(AND(ISNUMBER(OFFSET('Sanitation Data'!$D$6,0,10*ROW('Sanitation Data'!D18))),'Data Summary'!CL24="Yes"),OFFSET('Sanitation Data'!$D$6,0,10*ROW('Sanitation Data'!D18)),NA())</f>
        <v>#N/A</v>
      </c>
      <c r="X24" s="521" t="e">
        <f ca="1">+IF(AND(ISNUMBER(OFFSET('Sanitation Data'!$D$10,0,10*ROW('Sanitation Data'!D18))),'Data Summary'!CM24="Yes"),OFFSET('Sanitation Data'!$D$10,0,10*ROW('Sanitation Data'!D18)),NA())</f>
        <v>#N/A</v>
      </c>
      <c r="Y24" s="521" t="e">
        <f ca="1">+IF(AND(ISNUMBER(OFFSET('Sanitation Data'!$D$11,0,10*ROW('Sanitation Data'!D18))),'Data Summary'!CN24="Yes"),OFFSET('Sanitation Data'!$D$11,0,10*ROW('Sanitation Data'!D18)),NA())</f>
        <v>#N/A</v>
      </c>
      <c r="Z24" s="521" t="e">
        <f ca="1">+IF(AND(ISNUMBER(OFFSET('Sanitation Data'!$D$12,0,10*ROW('Sanitation Data'!D18))),'Data Summary'!CO24="Yes"),OFFSET('Sanitation Data'!$D$12,0,10*ROW('Sanitation Data'!D18)),NA())</f>
        <v>#N/A</v>
      </c>
      <c r="AA24" s="521" t="e">
        <f ca="1">+IF(AND(ISNUMBER(OFFSET('Sanitation Data'!$E$4,0,10*ROW('Sanitation Data'!E18))),'Data Summary'!CP24="Yes"),100-OFFSET('Sanitation Data'!$E$4,0,10*ROW('Sanitation Data'!E18)),NA())</f>
        <v>#N/A</v>
      </c>
      <c r="AB24" s="521" t="e">
        <f ca="1">+IF(AND(ISNUMBER(OFFSET('Sanitation Data'!$E$6,0,10*ROW('Sanitation Data'!E18))),'Data Summary'!CQ24="Yes"),OFFSET('Sanitation Data'!$E$6,0,10*ROW('Sanitation Data'!E18)),NA())</f>
        <v>#N/A</v>
      </c>
      <c r="AC24" s="521" t="e">
        <f ca="1">+IF(AND(ISNUMBER(OFFSET('Sanitation Data'!$E$10,0,10*ROW('Sanitation Data'!E18))),'Data Summary'!CR24="Yes"),OFFSET('Sanitation Data'!$E$10,0,10*ROW('Sanitation Data'!E18)),NA())</f>
        <v>#N/A</v>
      </c>
      <c r="AD24" s="521" t="e">
        <f ca="1">+IF(AND(ISNUMBER(OFFSET('Sanitation Data'!$E$11,0,10*ROW('Sanitation Data'!E18))),'Data Summary'!CS24="Yes"),OFFSET('Sanitation Data'!$E$11,0,10*ROW('Sanitation Data'!E18)),NA())</f>
        <v>#N/A</v>
      </c>
      <c r="AE24" s="521" t="e">
        <f ca="1">+IF(AND(ISNUMBER(OFFSET('Sanitation Data'!$E$12,0,10*ROW('Sanitation Data'!E18))),'Data Summary'!CT24="Yes"),OFFSET('Sanitation Data'!$E$12,0,10*ROW('Sanitation Data'!E18)),NA())</f>
        <v>#N/A</v>
      </c>
      <c r="AF24" s="521" t="e">
        <f ca="1">+IF(AND(ISNUMBER(OFFSET('Sanitation Data'!$F$4,0,10*ROW('Sanitation Data'!F18))),'Data Summary'!CU24="Yes"),100-OFFSET('Sanitation Data'!$F$4,0,10*ROW('Sanitation Data'!F18)),NA())</f>
        <v>#N/A</v>
      </c>
      <c r="AG24" s="521" t="e">
        <f ca="1">+IF(AND(ISNUMBER(OFFSET('Sanitation Data'!$F$6,0,10*ROW('Sanitation Data'!F18))),'Data Summary'!CV24="Yes"),OFFSET('Sanitation Data'!$F$6,0,10*ROW('Sanitation Data'!F18)),NA())</f>
        <v>#N/A</v>
      </c>
      <c r="AH24" s="521" t="e">
        <f ca="1">+IF(AND(ISNUMBER(OFFSET('Sanitation Data'!$F$10,0,10*ROW('Sanitation Data'!F18))),'Data Summary'!CW24="Yes"),OFFSET('Sanitation Data'!$F$10,0,10*ROW('Sanitation Data'!F18)),NA())</f>
        <v>#N/A</v>
      </c>
      <c r="AI24" s="521" t="e">
        <f ca="1">+IF(AND(ISNUMBER(OFFSET('Sanitation Data'!$F$11,0,10*ROW('Sanitation Data'!F18))),'Data Summary'!CX24="Yes"),OFFSET('Sanitation Data'!$F$11,0,10*ROW('Sanitation Data'!F18)),NA())</f>
        <v>#N/A</v>
      </c>
      <c r="AJ24" s="521" t="e">
        <f ca="1">+IF(AND(ISNUMBER(OFFSET('Sanitation Data'!$F$12,0,10*ROW('Sanitation Data'!F18))),'Data Summary'!CY24="Yes"),OFFSET('Sanitation Data'!$F$12,0,10*ROW('Sanitation Data'!F18)),NA())</f>
        <v>#N/A</v>
      </c>
      <c r="AK24" s="521" t="e">
        <f ca="1">+IF(AND(ISNUMBER(OFFSET('Sanitation Data'!$G$4,0,10*ROW('Sanitation Data'!G18))),'Data Summary'!CZ24="Yes"),100-OFFSET('Sanitation Data'!$G$4,0,10*ROW('Sanitation Data'!G18)),NA())</f>
        <v>#N/A</v>
      </c>
      <c r="AL24" s="521" t="e">
        <f ca="1">+IF(AND(ISNUMBER(OFFSET('Sanitation Data'!$G$6,0,10*ROW('Sanitation Data'!G18))),'Data Summary'!DA24="Yes"),OFFSET('Sanitation Data'!$G$6,0,10*ROW('Sanitation Data'!G18)),NA())</f>
        <v>#N/A</v>
      </c>
      <c r="AM24" s="521" t="e">
        <f ca="1">+IF(AND(ISNUMBER(OFFSET('Sanitation Data'!$G$10,0,10*ROW('Sanitation Data'!G18))),'Data Summary'!DB24="Yes"),OFFSET('Sanitation Data'!$G$10,0,10*ROW('Sanitation Data'!G18)),NA())</f>
        <v>#N/A</v>
      </c>
      <c r="AN24" s="521" t="e">
        <f ca="1">+IF(AND(ISNUMBER(OFFSET('Sanitation Data'!$G$11,0,10*ROW('Sanitation Data'!G18))),'Data Summary'!DC24="Yes"),OFFSET('Sanitation Data'!$G$11,0,10*ROW('Sanitation Data'!G18)),NA())</f>
        <v>#N/A</v>
      </c>
      <c r="AO24" s="521" t="e">
        <f ca="1">+IF(AND(ISNUMBER(OFFSET('Sanitation Data'!$G$12,0,10*ROW('Sanitation Data'!G18))),'Data Summary'!DD24="Yes"),OFFSET('Sanitation Data'!$G$12,0,10*ROW('Sanitation Data'!G18)),NA())</f>
        <v>#N/A</v>
      </c>
      <c r="AP24" s="521" t="e">
        <f ca="1">+IF(AND(ISNUMBER(OFFSET('Sanitation Data'!$H$4,0,10*ROW('Sanitation Data'!H18))),'Data Summary'!DE24="Yes"),100-OFFSET('Sanitation Data'!$H$4,0,10*ROW('Sanitation Data'!H18)),NA())</f>
        <v>#N/A</v>
      </c>
      <c r="AQ24" s="521" t="e">
        <f ca="1">+IF(AND(ISNUMBER(OFFSET('Sanitation Data'!$H$6,0,10*ROW('Sanitation Data'!H18))),'Data Summary'!DF24="Yes"),OFFSET('Sanitation Data'!$H$6,0,10*ROW('Sanitation Data'!H18)),NA())</f>
        <v>#N/A</v>
      </c>
      <c r="AR24" s="521" t="e">
        <f ca="1">+IF(AND(ISNUMBER(OFFSET('Sanitation Data'!$H$10,0,10*ROW('Sanitation Data'!H18))),'Data Summary'!DG24="Yes"),OFFSET('Sanitation Data'!$H$10,0,10*ROW('Sanitation Data'!H18)),NA())</f>
        <v>#N/A</v>
      </c>
      <c r="AS24" s="521" t="e">
        <f ca="1">+IF(AND(ISNUMBER(OFFSET('Sanitation Data'!$H$11,0,10*ROW('Sanitation Data'!H18))),'Data Summary'!DH24="Yes"),OFFSET('Sanitation Data'!$H$11,0,10*ROW('Sanitation Data'!H18)),NA())</f>
        <v>#N/A</v>
      </c>
      <c r="AT24" s="521" t="e">
        <f ca="1">+IF(AND(ISNUMBER(OFFSET('Sanitation Data'!$H$12,0,10*ROW('Sanitation Data'!H18))),'Data Summary'!DI24="Yes"),OFFSET('Sanitation Data'!$H$12,0,10*ROW('Sanitation Data'!H18)),NA())</f>
        <v>#N/A</v>
      </c>
      <c r="AU24" s="521" t="e">
        <f ca="1">+IF(AND(ISNUMBER(OFFSET('Sanitation Data'!$I$4,0,10*ROW('Sanitation Data'!I18))),'Data Summary'!DJ24="Yes"),100-OFFSET('Sanitation Data'!$I$4,0,10*ROW('Sanitation Data'!I18)),NA())</f>
        <v>#N/A</v>
      </c>
      <c r="AV24" s="521" t="e">
        <f ca="1">+IF(AND(ISNUMBER(OFFSET('Sanitation Data'!$I$6,0,10*ROW('Sanitation Data'!I18))),'Data Summary'!DK24="Yes"),OFFSET('Sanitation Data'!$I$6,0,10*ROW('Sanitation Data'!I18)),NA())</f>
        <v>#N/A</v>
      </c>
      <c r="AW24" s="521" t="e">
        <f ca="1">+IF(AND(ISNUMBER(OFFSET('Sanitation Data'!$I$10,0,10*ROW('Sanitation Data'!I18))),'Data Summary'!DL24="Yes"),OFFSET('Sanitation Data'!$I$10,0,10*ROW('Sanitation Data'!I18)),NA())</f>
        <v>#N/A</v>
      </c>
      <c r="AX24" s="521" t="e">
        <f ca="1">+IF(AND(ISNUMBER(OFFSET('Sanitation Data'!$I$11,0,10*ROW('Sanitation Data'!I18))),'Data Summary'!DM24="Yes"),OFFSET('Sanitation Data'!$I$11,0,10*ROW('Sanitation Data'!I18)),NA())</f>
        <v>#N/A</v>
      </c>
      <c r="AY24" s="521" t="e">
        <f ca="1">+IF(AND(ISNUMBER(OFFSET('Sanitation Data'!$I$12,0,10*ROW('Sanitation Data'!I18))),'Data Summary'!DN24="Yes"),OFFSET('Sanitation Data'!$I$12,0,10*ROW('Sanitation Data'!I18)),NA())</f>
        <v>#N/A</v>
      </c>
      <c r="AZ24" s="522" t="e">
        <f ca="1">+IF(AND(ISNUMBER(OFFSET('Hygiene Data'!$D$5,0,10*ROW('Hygiene Data'!D18))),'Data Summary'!DO24="Yes"),OFFSET('Hygiene Data'!$D$5,0,10*ROW('Hygiene Data'!D18)),NA())</f>
        <v>#N/A</v>
      </c>
      <c r="BA24" s="522" t="e">
        <f ca="1">+IF(AND(ISNUMBER(OFFSET('Hygiene Data'!$D$7,0,10*ROW('Hygiene Data'!D18))),'Data Summary'!DP24="Yes"),OFFSET('Hygiene Data'!$D$7,0,10*ROW('Hygiene Data'!D18)),NA())</f>
        <v>#N/A</v>
      </c>
      <c r="BB24" s="522" t="e">
        <f ca="1">+IF(AND(ISNUMBER(OFFSET('Hygiene Data'!$D$9,0,10*ROW('Hygiene Data'!D18))),'Data Summary'!DQ24="Yes"),OFFSET('Hygiene Data'!$D$9,0,10*ROW('Hygiene Data'!D18)),NA())</f>
        <v>#N/A</v>
      </c>
      <c r="BC24" s="522" t="e">
        <f ca="1">+IF(AND(ISNUMBER(OFFSET('Hygiene Data'!$E$5,0,10*ROW('Hygiene Data'!E18))),'Data Summary'!DR24="Yes"),OFFSET('Hygiene Data'!$E$5,0,10*ROW('Hygiene Data'!E18)),NA())</f>
        <v>#N/A</v>
      </c>
      <c r="BD24" s="522" t="e">
        <f ca="1">+IF(AND(ISNUMBER(OFFSET('Hygiene Data'!$E$7,0,10*ROW('Hygiene Data'!E18))),'Data Summary'!DS24="Yes"),OFFSET('Hygiene Data'!$E$7,0,10*ROW('Hygiene Data'!E18)),NA())</f>
        <v>#N/A</v>
      </c>
      <c r="BE24" s="522" t="e">
        <f ca="1">+IF(AND(ISNUMBER(OFFSET('Hygiene Data'!$E$9,0,10*ROW('Hygiene Data'!E18))),'Data Summary'!DT24="Yes"),OFFSET('Hygiene Data'!$E$9,0,10*ROW('Hygiene Data'!E18)),NA())</f>
        <v>#N/A</v>
      </c>
      <c r="BF24" s="522" t="e">
        <f ca="1">+IF(AND(ISNUMBER(OFFSET('Hygiene Data'!$F$5,0,10*ROW('Hygiene Data'!F18))),'Data Summary'!DU24="Yes"),OFFSET('Hygiene Data'!$F$5,0,10*ROW('Hygiene Data'!F18)),NA())</f>
        <v>#N/A</v>
      </c>
      <c r="BG24" s="522" t="e">
        <f ca="1">+IF(AND(ISNUMBER(OFFSET('Hygiene Data'!$F$7,0,10*ROW('Hygiene Data'!F18))),'Data Summary'!DV24="Yes"),OFFSET('Hygiene Data'!$F$7,0,10*ROW('Hygiene Data'!F18)),NA())</f>
        <v>#N/A</v>
      </c>
      <c r="BH24" s="522" t="e">
        <f ca="1">+IF(AND(ISNUMBER(OFFSET('Hygiene Data'!$F$9,0,10*ROW('Hygiene Data'!F18))),'Data Summary'!DW24="Yes"),OFFSET('Hygiene Data'!$F$9,0,10*ROW('Hygiene Data'!F18)),NA())</f>
        <v>#N/A</v>
      </c>
      <c r="BI24" s="522" t="e">
        <f ca="1">+IF(AND(ISNUMBER(OFFSET('Hygiene Data'!$G$5,0,10*ROW('Hygiene Data'!G18))),'Data Summary'!DX24="Yes"),OFFSET('Hygiene Data'!$G$5,0,10*ROW('Hygiene Data'!G18)),NA())</f>
        <v>#N/A</v>
      </c>
      <c r="BJ24" s="522" t="e">
        <f ca="1">+IF(AND(ISNUMBER(OFFSET('Hygiene Data'!$G$7,0,10*ROW('Hygiene Data'!G18))),'Data Summary'!DY24="Yes"),OFFSET('Hygiene Data'!$G$7,0,10*ROW('Hygiene Data'!G18)),NA())</f>
        <v>#N/A</v>
      </c>
      <c r="BK24" s="522" t="e">
        <f ca="1">+IF(AND(ISNUMBER(OFFSET('Hygiene Data'!$G$9,0,10*ROW('Hygiene Data'!G18))),'Data Summary'!DZ24="Yes"),OFFSET('Hygiene Data'!$G$9,0,10*ROW('Hygiene Data'!G18)),NA())</f>
        <v>#N/A</v>
      </c>
      <c r="BL24" s="522" t="e">
        <f ca="1">+IF(AND(ISNUMBER(OFFSET('Hygiene Data'!$H$5,0,10*ROW('Hygiene Data'!H18))),'Data Summary'!EA24="Yes"),OFFSET('Hygiene Data'!$H$5,0,10*ROW('Hygiene Data'!H18)),NA())</f>
        <v>#N/A</v>
      </c>
      <c r="BM24" s="522" t="e">
        <f ca="1">+IF(AND(ISNUMBER(OFFSET('Hygiene Data'!$H$7,0,10*ROW('Hygiene Data'!H18))),'Data Summary'!EB24="Yes"),OFFSET('Hygiene Data'!$H$7,0,10*ROW('Hygiene Data'!H18)),NA())</f>
        <v>#N/A</v>
      </c>
      <c r="BN24" s="522" t="e">
        <f ca="1">+IF(AND(ISNUMBER(OFFSET('Hygiene Data'!$H$9,0,10*ROW('Hygiene Data'!H18))),'Data Summary'!EC24="Yes"),OFFSET('Hygiene Data'!$H$9,0,10*ROW('Hygiene Data'!H18)),NA())</f>
        <v>#N/A</v>
      </c>
      <c r="BO24" s="522" t="e">
        <f ca="1">+IF(AND(ISNUMBER(OFFSET('Hygiene Data'!$I$5,0,10*ROW('Hygiene Data'!I18))),'Data Summary'!ED24="Yes"),OFFSET('Hygiene Data'!$I$5,0,10*ROW('Hygiene Data'!I18)),NA())</f>
        <v>#N/A</v>
      </c>
      <c r="BP24" s="522" t="e">
        <f ca="1">+IF(AND(ISNUMBER(OFFSET('Hygiene Data'!$I$7,0,10*ROW('Hygiene Data'!I18))),'Data Summary'!EE24="Yes"),OFFSET('Hygiene Data'!$I$7,0,10*ROW('Hygiene Data'!I18)),NA())</f>
        <v>#N/A</v>
      </c>
      <c r="BQ24" s="522" t="e">
        <f ca="1">+IF(AND(ISNUMBER(OFFSET('Hygiene Data'!$I$9,0,10*ROW('Hygiene Data'!I18))),'Data Summary'!EF24="Yes"),OFFSET('Hygiene Data'!$I$9,0,10*ROW('Hygiene Data'!I18)),NA())</f>
        <v>#N/A</v>
      </c>
    </row>
    <row r="25" spans="1:69" x14ac:dyDescent="0.25">
      <c r="A25" s="518" t="e">
        <f ca="1">+RIGHT('Data Summary'!A25,LEN('Data Summary'!A25)-9)</f>
        <v>#VALUE!</v>
      </c>
      <c r="B25" s="492" t="str">
        <f ca="1">+IF(ISTEXT('Data Summary'!B25),'Data Summary'!B25,"")</f>
        <v/>
      </c>
      <c r="C25" s="519" t="e">
        <f ca="1">+VALUE('Data Summary'!C25)</f>
        <v>#VALUE!</v>
      </c>
      <c r="D25" s="520" t="e">
        <f ca="1">+IF(AND(ISNUMBER(OFFSET('Water Data'!$D$4,0,10*ROW('Water Data'!D19))),'Data Summary'!BS25="Yes"),100-OFFSET('Water Data'!$D$4,0,10*ROW('Water Data'!D19)),NA())</f>
        <v>#N/A</v>
      </c>
      <c r="E25" s="520" t="e">
        <f ca="1">+IF(AND(ISNUMBER(OFFSET('Water Data'!$D$6,0,10*ROW('Water Data'!D19))),'Data Summary'!BT25="Yes"),OFFSET('Water Data'!$D$6,0,10*ROW('Water Data'!D19)),NA())</f>
        <v>#N/A</v>
      </c>
      <c r="F25" s="520" t="e">
        <f ca="1">+IF(AND(ISNUMBER(OFFSET('Water Data'!$D$9,0,10*ROW('Water Data'!D19))),'Data Summary'!BU25="Yes"),OFFSET('Water Data'!$D$9,0,10*ROW('Water Data'!D19)),NA())</f>
        <v>#N/A</v>
      </c>
      <c r="G25" s="520" t="e">
        <f ca="1">+IF(AND(ISNUMBER(OFFSET('Water Data'!$E$4,0,10*ROW('Water Data'!E19))),'Data Summary'!BV25="Yes"),100-OFFSET('Water Data'!$E$4,0,10*ROW('Water Data'!E19)),NA())</f>
        <v>#N/A</v>
      </c>
      <c r="H25" s="520" t="e">
        <f ca="1">+IF(AND(ISNUMBER(OFFSET('Water Data'!$E$6,0,10*ROW('Water Data'!E19))),'Data Summary'!BW25="Yes"),OFFSET('Water Data'!$E$6,0,10*ROW('Water Data'!E19)),NA())</f>
        <v>#N/A</v>
      </c>
      <c r="I25" s="520" t="e">
        <f ca="1">+IF(AND(ISNUMBER(OFFSET('Water Data'!$E$9,0,10*ROW('Water Data'!E19))),'Data Summary'!BX25="Yes"),OFFSET('Water Data'!$E$9,0,10*ROW('Water Data'!E19)),NA())</f>
        <v>#N/A</v>
      </c>
      <c r="J25" s="520" t="e">
        <f ca="1">+IF(AND(ISNUMBER(OFFSET('Water Data'!$F$4,0,10*ROW('Water Data'!F19))),'Data Summary'!BY25="Yes"),100-OFFSET('Water Data'!$F$4,0,10*ROW('Water Data'!F19)),NA())</f>
        <v>#N/A</v>
      </c>
      <c r="K25" s="520" t="e">
        <f ca="1">+IF(AND(ISNUMBER(OFFSET('Water Data'!$F$6,0,10*ROW('Water Data'!F19))),'Data Summary'!BZ25="Yes"),OFFSET('Water Data'!$F$6,0,10*ROW('Water Data'!F19)),NA())</f>
        <v>#N/A</v>
      </c>
      <c r="L25" s="520" t="e">
        <f ca="1">+IF(AND(ISNUMBER(OFFSET('Water Data'!$F$9,0,10*ROW('Water Data'!F19))),'Data Summary'!CA25="Yes"),OFFSET('Water Data'!$F$9,0,10*ROW('Water Data'!F19)),NA())</f>
        <v>#N/A</v>
      </c>
      <c r="M25" s="520" t="e">
        <f ca="1">+IF(AND(ISNUMBER(OFFSET('Water Data'!$G$4,0,10*ROW('Water Data'!G19))),'Data Summary'!CB25="Yes"),100-OFFSET('Water Data'!$G$4,0,10*ROW('Water Data'!G19)),NA())</f>
        <v>#N/A</v>
      </c>
      <c r="N25" s="520" t="e">
        <f ca="1">+IF(AND(ISNUMBER(OFFSET('Water Data'!$G$6,0,10*ROW('Water Data'!G19))),'Data Summary'!CC25="Yes"),OFFSET('Water Data'!$G$6,0,10*ROW('Water Data'!G19)),NA())</f>
        <v>#N/A</v>
      </c>
      <c r="O25" s="520" t="e">
        <f ca="1">+IF(AND(ISNUMBER(OFFSET('Water Data'!$G$9,0,10*ROW('Water Data'!G19))),'Data Summary'!CD25="Yes"),OFFSET('Water Data'!$G$9,0,10*ROW('Water Data'!G19)),NA())</f>
        <v>#N/A</v>
      </c>
      <c r="P25" s="520" t="e">
        <f ca="1">+IF(AND(ISNUMBER(OFFSET('Water Data'!$H$4,0,10*ROW('Water Data'!H19))),'Data Summary'!CE25="Yes"),100-OFFSET('Water Data'!$H$4,0,10*ROW('Water Data'!H19)),NA())</f>
        <v>#N/A</v>
      </c>
      <c r="Q25" s="520" t="e">
        <f ca="1">+IF(AND(ISNUMBER(OFFSET('Water Data'!$H$6,0,10*ROW('Water Data'!H19))),'Data Summary'!CF25="Yes"),OFFSET('Water Data'!$H$6,0,10*ROW('Water Data'!H19)),NA())</f>
        <v>#N/A</v>
      </c>
      <c r="R25" s="520" t="e">
        <f ca="1">+IF(AND(ISNUMBER(OFFSET('Water Data'!$H$9,0,10*ROW('Water Data'!H19))),'Data Summary'!CG25="Yes"),OFFSET('Water Data'!$H$9,0,10*ROW('Water Data'!H19)),NA())</f>
        <v>#N/A</v>
      </c>
      <c r="S25" s="520" t="e">
        <f ca="1">+IF(AND(ISNUMBER(OFFSET('Water Data'!$I$4,0,10*ROW('Water Data'!I19))),'Data Summary'!CH25="Yes"),100-OFFSET('Water Data'!$I$4,0,10*ROW('Water Data'!I19)),NA())</f>
        <v>#N/A</v>
      </c>
      <c r="T25" s="520" t="e">
        <f ca="1">+IF(AND(ISNUMBER(OFFSET('Water Data'!$I$6,0,10*ROW('Water Data'!I19))),'Data Summary'!CI25="Yes"),OFFSET('Water Data'!$I$6,0,10*ROW('Water Data'!I19)),NA())</f>
        <v>#N/A</v>
      </c>
      <c r="U25" s="520" t="e">
        <f ca="1">+IF(AND(ISNUMBER(OFFSET('Water Data'!$I$9,0,10*ROW('Water Data'!I19))),'Data Summary'!CJ25="Yes"),OFFSET('Water Data'!$I$9,0,10*ROW('Water Data'!I19)),NA())</f>
        <v>#N/A</v>
      </c>
      <c r="V25" s="521" t="e">
        <f ca="1">+IF(AND(ISNUMBER(OFFSET('Sanitation Data'!$D$4,0,10*ROW('Sanitation Data'!D19))),'Data Summary'!CK25="Yes"),100-OFFSET('Sanitation Data'!$D$4,0,10*ROW('Sanitation Data'!D19)),NA())</f>
        <v>#N/A</v>
      </c>
      <c r="W25" s="521" t="e">
        <f ca="1">+IF(AND(ISNUMBER(OFFSET('Sanitation Data'!$D$6,0,10*ROW('Sanitation Data'!D19))),'Data Summary'!CL25="Yes"),OFFSET('Sanitation Data'!$D$6,0,10*ROW('Sanitation Data'!D19)),NA())</f>
        <v>#N/A</v>
      </c>
      <c r="X25" s="521" t="e">
        <f ca="1">+IF(AND(ISNUMBER(OFFSET('Sanitation Data'!$D$10,0,10*ROW('Sanitation Data'!D19))),'Data Summary'!CM25="Yes"),OFFSET('Sanitation Data'!$D$10,0,10*ROW('Sanitation Data'!D19)),NA())</f>
        <v>#N/A</v>
      </c>
      <c r="Y25" s="521" t="e">
        <f ca="1">+IF(AND(ISNUMBER(OFFSET('Sanitation Data'!$D$11,0,10*ROW('Sanitation Data'!D19))),'Data Summary'!CN25="Yes"),OFFSET('Sanitation Data'!$D$11,0,10*ROW('Sanitation Data'!D19)),NA())</f>
        <v>#N/A</v>
      </c>
      <c r="Z25" s="521" t="e">
        <f ca="1">+IF(AND(ISNUMBER(OFFSET('Sanitation Data'!$D$12,0,10*ROW('Sanitation Data'!D19))),'Data Summary'!CO25="Yes"),OFFSET('Sanitation Data'!$D$12,0,10*ROW('Sanitation Data'!D19)),NA())</f>
        <v>#N/A</v>
      </c>
      <c r="AA25" s="521" t="e">
        <f ca="1">+IF(AND(ISNUMBER(OFFSET('Sanitation Data'!$E$4,0,10*ROW('Sanitation Data'!E19))),'Data Summary'!CP25="Yes"),100-OFFSET('Sanitation Data'!$E$4,0,10*ROW('Sanitation Data'!E19)),NA())</f>
        <v>#N/A</v>
      </c>
      <c r="AB25" s="521" t="e">
        <f ca="1">+IF(AND(ISNUMBER(OFFSET('Sanitation Data'!$E$6,0,10*ROW('Sanitation Data'!E19))),'Data Summary'!CQ25="Yes"),OFFSET('Sanitation Data'!$E$6,0,10*ROW('Sanitation Data'!E19)),NA())</f>
        <v>#N/A</v>
      </c>
      <c r="AC25" s="521" t="e">
        <f ca="1">+IF(AND(ISNUMBER(OFFSET('Sanitation Data'!$E$10,0,10*ROW('Sanitation Data'!E19))),'Data Summary'!CR25="Yes"),OFFSET('Sanitation Data'!$E$10,0,10*ROW('Sanitation Data'!E19)),NA())</f>
        <v>#N/A</v>
      </c>
      <c r="AD25" s="521" t="e">
        <f ca="1">+IF(AND(ISNUMBER(OFFSET('Sanitation Data'!$E$11,0,10*ROW('Sanitation Data'!E19))),'Data Summary'!CS25="Yes"),OFFSET('Sanitation Data'!$E$11,0,10*ROW('Sanitation Data'!E19)),NA())</f>
        <v>#N/A</v>
      </c>
      <c r="AE25" s="521" t="e">
        <f ca="1">+IF(AND(ISNUMBER(OFFSET('Sanitation Data'!$E$12,0,10*ROW('Sanitation Data'!E19))),'Data Summary'!CT25="Yes"),OFFSET('Sanitation Data'!$E$12,0,10*ROW('Sanitation Data'!E19)),NA())</f>
        <v>#N/A</v>
      </c>
      <c r="AF25" s="521" t="e">
        <f ca="1">+IF(AND(ISNUMBER(OFFSET('Sanitation Data'!$F$4,0,10*ROW('Sanitation Data'!F19))),'Data Summary'!CU25="Yes"),100-OFFSET('Sanitation Data'!$F$4,0,10*ROW('Sanitation Data'!F19)),NA())</f>
        <v>#N/A</v>
      </c>
      <c r="AG25" s="521" t="e">
        <f ca="1">+IF(AND(ISNUMBER(OFFSET('Sanitation Data'!$F$6,0,10*ROW('Sanitation Data'!F19))),'Data Summary'!CV25="Yes"),OFFSET('Sanitation Data'!$F$6,0,10*ROW('Sanitation Data'!F19)),NA())</f>
        <v>#N/A</v>
      </c>
      <c r="AH25" s="521" t="e">
        <f ca="1">+IF(AND(ISNUMBER(OFFSET('Sanitation Data'!$F$10,0,10*ROW('Sanitation Data'!F19))),'Data Summary'!CW25="Yes"),OFFSET('Sanitation Data'!$F$10,0,10*ROW('Sanitation Data'!F19)),NA())</f>
        <v>#N/A</v>
      </c>
      <c r="AI25" s="521" t="e">
        <f ca="1">+IF(AND(ISNUMBER(OFFSET('Sanitation Data'!$F$11,0,10*ROW('Sanitation Data'!F19))),'Data Summary'!CX25="Yes"),OFFSET('Sanitation Data'!$F$11,0,10*ROW('Sanitation Data'!F19)),NA())</f>
        <v>#N/A</v>
      </c>
      <c r="AJ25" s="521" t="e">
        <f ca="1">+IF(AND(ISNUMBER(OFFSET('Sanitation Data'!$F$12,0,10*ROW('Sanitation Data'!F19))),'Data Summary'!CY25="Yes"),OFFSET('Sanitation Data'!$F$12,0,10*ROW('Sanitation Data'!F19)),NA())</f>
        <v>#N/A</v>
      </c>
      <c r="AK25" s="521" t="e">
        <f ca="1">+IF(AND(ISNUMBER(OFFSET('Sanitation Data'!$G$4,0,10*ROW('Sanitation Data'!G19))),'Data Summary'!CZ25="Yes"),100-OFFSET('Sanitation Data'!$G$4,0,10*ROW('Sanitation Data'!G19)),NA())</f>
        <v>#N/A</v>
      </c>
      <c r="AL25" s="521" t="e">
        <f ca="1">+IF(AND(ISNUMBER(OFFSET('Sanitation Data'!$G$6,0,10*ROW('Sanitation Data'!G19))),'Data Summary'!DA25="Yes"),OFFSET('Sanitation Data'!$G$6,0,10*ROW('Sanitation Data'!G19)),NA())</f>
        <v>#N/A</v>
      </c>
      <c r="AM25" s="521" t="e">
        <f ca="1">+IF(AND(ISNUMBER(OFFSET('Sanitation Data'!$G$10,0,10*ROW('Sanitation Data'!G19))),'Data Summary'!DB25="Yes"),OFFSET('Sanitation Data'!$G$10,0,10*ROW('Sanitation Data'!G19)),NA())</f>
        <v>#N/A</v>
      </c>
      <c r="AN25" s="521" t="e">
        <f ca="1">+IF(AND(ISNUMBER(OFFSET('Sanitation Data'!$G$11,0,10*ROW('Sanitation Data'!G19))),'Data Summary'!DC25="Yes"),OFFSET('Sanitation Data'!$G$11,0,10*ROW('Sanitation Data'!G19)),NA())</f>
        <v>#N/A</v>
      </c>
      <c r="AO25" s="521" t="e">
        <f ca="1">+IF(AND(ISNUMBER(OFFSET('Sanitation Data'!$G$12,0,10*ROW('Sanitation Data'!G19))),'Data Summary'!DD25="Yes"),OFFSET('Sanitation Data'!$G$12,0,10*ROW('Sanitation Data'!G19)),NA())</f>
        <v>#N/A</v>
      </c>
      <c r="AP25" s="521" t="e">
        <f ca="1">+IF(AND(ISNUMBER(OFFSET('Sanitation Data'!$H$4,0,10*ROW('Sanitation Data'!H19))),'Data Summary'!DE25="Yes"),100-OFFSET('Sanitation Data'!$H$4,0,10*ROW('Sanitation Data'!H19)),NA())</f>
        <v>#N/A</v>
      </c>
      <c r="AQ25" s="521" t="e">
        <f ca="1">+IF(AND(ISNUMBER(OFFSET('Sanitation Data'!$H$6,0,10*ROW('Sanitation Data'!H19))),'Data Summary'!DF25="Yes"),OFFSET('Sanitation Data'!$H$6,0,10*ROW('Sanitation Data'!H19)),NA())</f>
        <v>#N/A</v>
      </c>
      <c r="AR25" s="521" t="e">
        <f ca="1">+IF(AND(ISNUMBER(OFFSET('Sanitation Data'!$H$10,0,10*ROW('Sanitation Data'!H19))),'Data Summary'!DG25="Yes"),OFFSET('Sanitation Data'!$H$10,0,10*ROW('Sanitation Data'!H19)),NA())</f>
        <v>#N/A</v>
      </c>
      <c r="AS25" s="521" t="e">
        <f ca="1">+IF(AND(ISNUMBER(OFFSET('Sanitation Data'!$H$11,0,10*ROW('Sanitation Data'!H19))),'Data Summary'!DH25="Yes"),OFFSET('Sanitation Data'!$H$11,0,10*ROW('Sanitation Data'!H19)),NA())</f>
        <v>#N/A</v>
      </c>
      <c r="AT25" s="521" t="e">
        <f ca="1">+IF(AND(ISNUMBER(OFFSET('Sanitation Data'!$H$12,0,10*ROW('Sanitation Data'!H19))),'Data Summary'!DI25="Yes"),OFFSET('Sanitation Data'!$H$12,0,10*ROW('Sanitation Data'!H19)),NA())</f>
        <v>#N/A</v>
      </c>
      <c r="AU25" s="521" t="e">
        <f ca="1">+IF(AND(ISNUMBER(OFFSET('Sanitation Data'!$I$4,0,10*ROW('Sanitation Data'!I19))),'Data Summary'!DJ25="Yes"),100-OFFSET('Sanitation Data'!$I$4,0,10*ROW('Sanitation Data'!I19)),NA())</f>
        <v>#N/A</v>
      </c>
      <c r="AV25" s="521" t="e">
        <f ca="1">+IF(AND(ISNUMBER(OFFSET('Sanitation Data'!$I$6,0,10*ROW('Sanitation Data'!I19))),'Data Summary'!DK25="Yes"),OFFSET('Sanitation Data'!$I$6,0,10*ROW('Sanitation Data'!I19)),NA())</f>
        <v>#N/A</v>
      </c>
      <c r="AW25" s="521" t="e">
        <f ca="1">+IF(AND(ISNUMBER(OFFSET('Sanitation Data'!$I$10,0,10*ROW('Sanitation Data'!I19))),'Data Summary'!DL25="Yes"),OFFSET('Sanitation Data'!$I$10,0,10*ROW('Sanitation Data'!I19)),NA())</f>
        <v>#N/A</v>
      </c>
      <c r="AX25" s="521" t="e">
        <f ca="1">+IF(AND(ISNUMBER(OFFSET('Sanitation Data'!$I$11,0,10*ROW('Sanitation Data'!I19))),'Data Summary'!DM25="Yes"),OFFSET('Sanitation Data'!$I$11,0,10*ROW('Sanitation Data'!I19)),NA())</f>
        <v>#N/A</v>
      </c>
      <c r="AY25" s="521" t="e">
        <f ca="1">+IF(AND(ISNUMBER(OFFSET('Sanitation Data'!$I$12,0,10*ROW('Sanitation Data'!I19))),'Data Summary'!DN25="Yes"),OFFSET('Sanitation Data'!$I$12,0,10*ROW('Sanitation Data'!I19)),NA())</f>
        <v>#N/A</v>
      </c>
      <c r="AZ25" s="522" t="e">
        <f ca="1">+IF(AND(ISNUMBER(OFFSET('Hygiene Data'!$D$5,0,10*ROW('Hygiene Data'!D19))),'Data Summary'!DO25="Yes"),OFFSET('Hygiene Data'!$D$5,0,10*ROW('Hygiene Data'!D19)),NA())</f>
        <v>#N/A</v>
      </c>
      <c r="BA25" s="522" t="e">
        <f ca="1">+IF(AND(ISNUMBER(OFFSET('Hygiene Data'!$D$7,0,10*ROW('Hygiene Data'!D19))),'Data Summary'!DP25="Yes"),OFFSET('Hygiene Data'!$D$7,0,10*ROW('Hygiene Data'!D19)),NA())</f>
        <v>#N/A</v>
      </c>
      <c r="BB25" s="522" t="e">
        <f ca="1">+IF(AND(ISNUMBER(OFFSET('Hygiene Data'!$D$9,0,10*ROW('Hygiene Data'!D19))),'Data Summary'!DQ25="Yes"),OFFSET('Hygiene Data'!$D$9,0,10*ROW('Hygiene Data'!D19)),NA())</f>
        <v>#N/A</v>
      </c>
      <c r="BC25" s="522" t="e">
        <f ca="1">+IF(AND(ISNUMBER(OFFSET('Hygiene Data'!$E$5,0,10*ROW('Hygiene Data'!E19))),'Data Summary'!DR25="Yes"),OFFSET('Hygiene Data'!$E$5,0,10*ROW('Hygiene Data'!E19)),NA())</f>
        <v>#N/A</v>
      </c>
      <c r="BD25" s="522" t="e">
        <f ca="1">+IF(AND(ISNUMBER(OFFSET('Hygiene Data'!$E$7,0,10*ROW('Hygiene Data'!E19))),'Data Summary'!DS25="Yes"),OFFSET('Hygiene Data'!$E$7,0,10*ROW('Hygiene Data'!E19)),NA())</f>
        <v>#N/A</v>
      </c>
      <c r="BE25" s="522" t="e">
        <f ca="1">+IF(AND(ISNUMBER(OFFSET('Hygiene Data'!$E$9,0,10*ROW('Hygiene Data'!E19))),'Data Summary'!DT25="Yes"),OFFSET('Hygiene Data'!$E$9,0,10*ROW('Hygiene Data'!E19)),NA())</f>
        <v>#N/A</v>
      </c>
      <c r="BF25" s="522" t="e">
        <f ca="1">+IF(AND(ISNUMBER(OFFSET('Hygiene Data'!$F$5,0,10*ROW('Hygiene Data'!F19))),'Data Summary'!DU25="Yes"),OFFSET('Hygiene Data'!$F$5,0,10*ROW('Hygiene Data'!F19)),NA())</f>
        <v>#N/A</v>
      </c>
      <c r="BG25" s="522" t="e">
        <f ca="1">+IF(AND(ISNUMBER(OFFSET('Hygiene Data'!$F$7,0,10*ROW('Hygiene Data'!F19))),'Data Summary'!DV25="Yes"),OFFSET('Hygiene Data'!$F$7,0,10*ROW('Hygiene Data'!F19)),NA())</f>
        <v>#N/A</v>
      </c>
      <c r="BH25" s="522" t="e">
        <f ca="1">+IF(AND(ISNUMBER(OFFSET('Hygiene Data'!$F$9,0,10*ROW('Hygiene Data'!F19))),'Data Summary'!DW25="Yes"),OFFSET('Hygiene Data'!$F$9,0,10*ROW('Hygiene Data'!F19)),NA())</f>
        <v>#N/A</v>
      </c>
      <c r="BI25" s="522" t="e">
        <f ca="1">+IF(AND(ISNUMBER(OFFSET('Hygiene Data'!$G$5,0,10*ROW('Hygiene Data'!G19))),'Data Summary'!DX25="Yes"),OFFSET('Hygiene Data'!$G$5,0,10*ROW('Hygiene Data'!G19)),NA())</f>
        <v>#N/A</v>
      </c>
      <c r="BJ25" s="522" t="e">
        <f ca="1">+IF(AND(ISNUMBER(OFFSET('Hygiene Data'!$G$7,0,10*ROW('Hygiene Data'!G19))),'Data Summary'!DY25="Yes"),OFFSET('Hygiene Data'!$G$7,0,10*ROW('Hygiene Data'!G19)),NA())</f>
        <v>#N/A</v>
      </c>
      <c r="BK25" s="522" t="e">
        <f ca="1">+IF(AND(ISNUMBER(OFFSET('Hygiene Data'!$G$9,0,10*ROW('Hygiene Data'!G19))),'Data Summary'!DZ25="Yes"),OFFSET('Hygiene Data'!$G$9,0,10*ROW('Hygiene Data'!G19)),NA())</f>
        <v>#N/A</v>
      </c>
      <c r="BL25" s="522" t="e">
        <f ca="1">+IF(AND(ISNUMBER(OFFSET('Hygiene Data'!$H$5,0,10*ROW('Hygiene Data'!H19))),'Data Summary'!EA25="Yes"),OFFSET('Hygiene Data'!$H$5,0,10*ROW('Hygiene Data'!H19)),NA())</f>
        <v>#N/A</v>
      </c>
      <c r="BM25" s="522" t="e">
        <f ca="1">+IF(AND(ISNUMBER(OFFSET('Hygiene Data'!$H$7,0,10*ROW('Hygiene Data'!H19))),'Data Summary'!EB25="Yes"),OFFSET('Hygiene Data'!$H$7,0,10*ROW('Hygiene Data'!H19)),NA())</f>
        <v>#N/A</v>
      </c>
      <c r="BN25" s="522" t="e">
        <f ca="1">+IF(AND(ISNUMBER(OFFSET('Hygiene Data'!$H$9,0,10*ROW('Hygiene Data'!H19))),'Data Summary'!EC25="Yes"),OFFSET('Hygiene Data'!$H$9,0,10*ROW('Hygiene Data'!H19)),NA())</f>
        <v>#N/A</v>
      </c>
      <c r="BO25" s="522" t="e">
        <f ca="1">+IF(AND(ISNUMBER(OFFSET('Hygiene Data'!$I$5,0,10*ROW('Hygiene Data'!I19))),'Data Summary'!ED25="Yes"),OFFSET('Hygiene Data'!$I$5,0,10*ROW('Hygiene Data'!I19)),NA())</f>
        <v>#N/A</v>
      </c>
      <c r="BP25" s="522" t="e">
        <f ca="1">+IF(AND(ISNUMBER(OFFSET('Hygiene Data'!$I$7,0,10*ROW('Hygiene Data'!I19))),'Data Summary'!EE25="Yes"),OFFSET('Hygiene Data'!$I$7,0,10*ROW('Hygiene Data'!I19)),NA())</f>
        <v>#N/A</v>
      </c>
      <c r="BQ25" s="522" t="e">
        <f ca="1">+IF(AND(ISNUMBER(OFFSET('Hygiene Data'!$I$9,0,10*ROW('Hygiene Data'!I19))),'Data Summary'!EF25="Yes"),OFFSET('Hygiene Data'!$I$9,0,10*ROW('Hygiene Data'!I19)),NA())</f>
        <v>#N/A</v>
      </c>
    </row>
    <row r="26" spans="1:69" x14ac:dyDescent="0.25">
      <c r="A26" s="518" t="e">
        <f ca="1">+RIGHT('Data Summary'!A26,LEN('Data Summary'!A26)-9)</f>
        <v>#VALUE!</v>
      </c>
      <c r="B26" s="492" t="str">
        <f ca="1">+IF(ISTEXT('Data Summary'!B26),'Data Summary'!B26,"")</f>
        <v/>
      </c>
      <c r="C26" s="519" t="e">
        <f ca="1">+VALUE('Data Summary'!C26)</f>
        <v>#VALUE!</v>
      </c>
      <c r="D26" s="520" t="e">
        <f ca="1">+IF(AND(ISNUMBER(OFFSET('Water Data'!$D$4,0,10*ROW('Water Data'!D20))),'Data Summary'!BS26="Yes"),100-OFFSET('Water Data'!$D$4,0,10*ROW('Water Data'!D20)),NA())</f>
        <v>#N/A</v>
      </c>
      <c r="E26" s="520" t="e">
        <f ca="1">+IF(AND(ISNUMBER(OFFSET('Water Data'!$D$6,0,10*ROW('Water Data'!D20))),'Data Summary'!BT26="Yes"),OFFSET('Water Data'!$D$6,0,10*ROW('Water Data'!D20)),NA())</f>
        <v>#N/A</v>
      </c>
      <c r="F26" s="520" t="e">
        <f ca="1">+IF(AND(ISNUMBER(OFFSET('Water Data'!$D$9,0,10*ROW('Water Data'!D20))),'Data Summary'!BU26="Yes"),OFFSET('Water Data'!$D$9,0,10*ROW('Water Data'!D20)),NA())</f>
        <v>#N/A</v>
      </c>
      <c r="G26" s="520" t="e">
        <f ca="1">+IF(AND(ISNUMBER(OFFSET('Water Data'!$E$4,0,10*ROW('Water Data'!E20))),'Data Summary'!BV26="Yes"),100-OFFSET('Water Data'!$E$4,0,10*ROW('Water Data'!E20)),NA())</f>
        <v>#N/A</v>
      </c>
      <c r="H26" s="520" t="e">
        <f ca="1">+IF(AND(ISNUMBER(OFFSET('Water Data'!$E$6,0,10*ROW('Water Data'!E20))),'Data Summary'!BW26="Yes"),OFFSET('Water Data'!$E$6,0,10*ROW('Water Data'!E20)),NA())</f>
        <v>#N/A</v>
      </c>
      <c r="I26" s="520" t="e">
        <f ca="1">+IF(AND(ISNUMBER(OFFSET('Water Data'!$E$9,0,10*ROW('Water Data'!E20))),'Data Summary'!BX26="Yes"),OFFSET('Water Data'!$E$9,0,10*ROW('Water Data'!E20)),NA())</f>
        <v>#N/A</v>
      </c>
      <c r="J26" s="520" t="e">
        <f ca="1">+IF(AND(ISNUMBER(OFFSET('Water Data'!$F$4,0,10*ROW('Water Data'!F20))),'Data Summary'!BY26="Yes"),100-OFFSET('Water Data'!$F$4,0,10*ROW('Water Data'!F20)),NA())</f>
        <v>#N/A</v>
      </c>
      <c r="K26" s="520" t="e">
        <f ca="1">+IF(AND(ISNUMBER(OFFSET('Water Data'!$F$6,0,10*ROW('Water Data'!F20))),'Data Summary'!BZ26="Yes"),OFFSET('Water Data'!$F$6,0,10*ROW('Water Data'!F20)),NA())</f>
        <v>#N/A</v>
      </c>
      <c r="L26" s="520" t="e">
        <f ca="1">+IF(AND(ISNUMBER(OFFSET('Water Data'!$F$9,0,10*ROW('Water Data'!F20))),'Data Summary'!CA26="Yes"),OFFSET('Water Data'!$F$9,0,10*ROW('Water Data'!F20)),NA())</f>
        <v>#N/A</v>
      </c>
      <c r="M26" s="520" t="e">
        <f ca="1">+IF(AND(ISNUMBER(OFFSET('Water Data'!$G$4,0,10*ROW('Water Data'!G20))),'Data Summary'!CB26="Yes"),100-OFFSET('Water Data'!$G$4,0,10*ROW('Water Data'!G20)),NA())</f>
        <v>#N/A</v>
      </c>
      <c r="N26" s="520" t="e">
        <f ca="1">+IF(AND(ISNUMBER(OFFSET('Water Data'!$G$6,0,10*ROW('Water Data'!G20))),'Data Summary'!CC26="Yes"),OFFSET('Water Data'!$G$6,0,10*ROW('Water Data'!G20)),NA())</f>
        <v>#N/A</v>
      </c>
      <c r="O26" s="520" t="e">
        <f ca="1">+IF(AND(ISNUMBER(OFFSET('Water Data'!$G$9,0,10*ROW('Water Data'!G20))),'Data Summary'!CD26="Yes"),OFFSET('Water Data'!$G$9,0,10*ROW('Water Data'!G20)),NA())</f>
        <v>#N/A</v>
      </c>
      <c r="P26" s="520" t="e">
        <f ca="1">+IF(AND(ISNUMBER(OFFSET('Water Data'!$H$4,0,10*ROW('Water Data'!H20))),'Data Summary'!CE26="Yes"),100-OFFSET('Water Data'!$H$4,0,10*ROW('Water Data'!H20)),NA())</f>
        <v>#N/A</v>
      </c>
      <c r="Q26" s="520" t="e">
        <f ca="1">+IF(AND(ISNUMBER(OFFSET('Water Data'!$H$6,0,10*ROW('Water Data'!H20))),'Data Summary'!CF26="Yes"),OFFSET('Water Data'!$H$6,0,10*ROW('Water Data'!H20)),NA())</f>
        <v>#N/A</v>
      </c>
      <c r="R26" s="520" t="e">
        <f ca="1">+IF(AND(ISNUMBER(OFFSET('Water Data'!$H$9,0,10*ROW('Water Data'!H20))),'Data Summary'!CG26="Yes"),OFFSET('Water Data'!$H$9,0,10*ROW('Water Data'!H20)),NA())</f>
        <v>#N/A</v>
      </c>
      <c r="S26" s="520" t="e">
        <f ca="1">+IF(AND(ISNUMBER(OFFSET('Water Data'!$I$4,0,10*ROW('Water Data'!I20))),'Data Summary'!CH26="Yes"),100-OFFSET('Water Data'!$I$4,0,10*ROW('Water Data'!I20)),NA())</f>
        <v>#N/A</v>
      </c>
      <c r="T26" s="520" t="e">
        <f ca="1">+IF(AND(ISNUMBER(OFFSET('Water Data'!$I$6,0,10*ROW('Water Data'!I20))),'Data Summary'!CI26="Yes"),OFFSET('Water Data'!$I$6,0,10*ROW('Water Data'!I20)),NA())</f>
        <v>#N/A</v>
      </c>
      <c r="U26" s="520" t="e">
        <f ca="1">+IF(AND(ISNUMBER(OFFSET('Water Data'!$I$9,0,10*ROW('Water Data'!I20))),'Data Summary'!CJ26="Yes"),OFFSET('Water Data'!$I$9,0,10*ROW('Water Data'!I20)),NA())</f>
        <v>#N/A</v>
      </c>
      <c r="V26" s="521" t="e">
        <f ca="1">+IF(AND(ISNUMBER(OFFSET('Sanitation Data'!$D$4,0,10*ROW('Sanitation Data'!D20))),'Data Summary'!CK26="Yes"),100-OFFSET('Sanitation Data'!$D$4,0,10*ROW('Sanitation Data'!D20)),NA())</f>
        <v>#N/A</v>
      </c>
      <c r="W26" s="521" t="e">
        <f ca="1">+IF(AND(ISNUMBER(OFFSET('Sanitation Data'!$D$6,0,10*ROW('Sanitation Data'!D20))),'Data Summary'!CL26="Yes"),OFFSET('Sanitation Data'!$D$6,0,10*ROW('Sanitation Data'!D20)),NA())</f>
        <v>#N/A</v>
      </c>
      <c r="X26" s="521" t="e">
        <f ca="1">+IF(AND(ISNUMBER(OFFSET('Sanitation Data'!$D$10,0,10*ROW('Sanitation Data'!D20))),'Data Summary'!CM26="Yes"),OFFSET('Sanitation Data'!$D$10,0,10*ROW('Sanitation Data'!D20)),NA())</f>
        <v>#N/A</v>
      </c>
      <c r="Y26" s="521" t="e">
        <f ca="1">+IF(AND(ISNUMBER(OFFSET('Sanitation Data'!$D$11,0,10*ROW('Sanitation Data'!D20))),'Data Summary'!CN26="Yes"),OFFSET('Sanitation Data'!$D$11,0,10*ROW('Sanitation Data'!D20)),NA())</f>
        <v>#N/A</v>
      </c>
      <c r="Z26" s="521" t="e">
        <f ca="1">+IF(AND(ISNUMBER(OFFSET('Sanitation Data'!$D$12,0,10*ROW('Sanitation Data'!D20))),'Data Summary'!CO26="Yes"),OFFSET('Sanitation Data'!$D$12,0,10*ROW('Sanitation Data'!D20)),NA())</f>
        <v>#N/A</v>
      </c>
      <c r="AA26" s="521" t="e">
        <f ca="1">+IF(AND(ISNUMBER(OFFSET('Sanitation Data'!$E$4,0,10*ROW('Sanitation Data'!E20))),'Data Summary'!CP26="Yes"),100-OFFSET('Sanitation Data'!$E$4,0,10*ROW('Sanitation Data'!E20)),NA())</f>
        <v>#N/A</v>
      </c>
      <c r="AB26" s="521" t="e">
        <f ca="1">+IF(AND(ISNUMBER(OFFSET('Sanitation Data'!$E$6,0,10*ROW('Sanitation Data'!E20))),'Data Summary'!CQ26="Yes"),OFFSET('Sanitation Data'!$E$6,0,10*ROW('Sanitation Data'!E20)),NA())</f>
        <v>#N/A</v>
      </c>
      <c r="AC26" s="521" t="e">
        <f ca="1">+IF(AND(ISNUMBER(OFFSET('Sanitation Data'!$E$10,0,10*ROW('Sanitation Data'!E20))),'Data Summary'!CR26="Yes"),OFFSET('Sanitation Data'!$E$10,0,10*ROW('Sanitation Data'!E20)),NA())</f>
        <v>#N/A</v>
      </c>
      <c r="AD26" s="521" t="e">
        <f ca="1">+IF(AND(ISNUMBER(OFFSET('Sanitation Data'!$E$11,0,10*ROW('Sanitation Data'!E20))),'Data Summary'!CS26="Yes"),OFFSET('Sanitation Data'!$E$11,0,10*ROW('Sanitation Data'!E20)),NA())</f>
        <v>#N/A</v>
      </c>
      <c r="AE26" s="521" t="e">
        <f ca="1">+IF(AND(ISNUMBER(OFFSET('Sanitation Data'!$E$12,0,10*ROW('Sanitation Data'!E20))),'Data Summary'!CT26="Yes"),OFFSET('Sanitation Data'!$E$12,0,10*ROW('Sanitation Data'!E20)),NA())</f>
        <v>#N/A</v>
      </c>
      <c r="AF26" s="521" t="e">
        <f ca="1">+IF(AND(ISNUMBER(OFFSET('Sanitation Data'!$F$4,0,10*ROW('Sanitation Data'!F20))),'Data Summary'!CU26="Yes"),100-OFFSET('Sanitation Data'!$F$4,0,10*ROW('Sanitation Data'!F20)),NA())</f>
        <v>#N/A</v>
      </c>
      <c r="AG26" s="521" t="e">
        <f ca="1">+IF(AND(ISNUMBER(OFFSET('Sanitation Data'!$F$6,0,10*ROW('Sanitation Data'!F20))),'Data Summary'!CV26="Yes"),OFFSET('Sanitation Data'!$F$6,0,10*ROW('Sanitation Data'!F20)),NA())</f>
        <v>#N/A</v>
      </c>
      <c r="AH26" s="521" t="e">
        <f ca="1">+IF(AND(ISNUMBER(OFFSET('Sanitation Data'!$F$10,0,10*ROW('Sanitation Data'!F20))),'Data Summary'!CW26="Yes"),OFFSET('Sanitation Data'!$F$10,0,10*ROW('Sanitation Data'!F20)),NA())</f>
        <v>#N/A</v>
      </c>
      <c r="AI26" s="521" t="e">
        <f ca="1">+IF(AND(ISNUMBER(OFFSET('Sanitation Data'!$F$11,0,10*ROW('Sanitation Data'!F20))),'Data Summary'!CX26="Yes"),OFFSET('Sanitation Data'!$F$11,0,10*ROW('Sanitation Data'!F20)),NA())</f>
        <v>#N/A</v>
      </c>
      <c r="AJ26" s="521" t="e">
        <f ca="1">+IF(AND(ISNUMBER(OFFSET('Sanitation Data'!$F$12,0,10*ROW('Sanitation Data'!F20))),'Data Summary'!CY26="Yes"),OFFSET('Sanitation Data'!$F$12,0,10*ROW('Sanitation Data'!F20)),NA())</f>
        <v>#N/A</v>
      </c>
      <c r="AK26" s="521" t="e">
        <f ca="1">+IF(AND(ISNUMBER(OFFSET('Sanitation Data'!$G$4,0,10*ROW('Sanitation Data'!G20))),'Data Summary'!CZ26="Yes"),100-OFFSET('Sanitation Data'!$G$4,0,10*ROW('Sanitation Data'!G20)),NA())</f>
        <v>#N/A</v>
      </c>
      <c r="AL26" s="521" t="e">
        <f ca="1">+IF(AND(ISNUMBER(OFFSET('Sanitation Data'!$G$6,0,10*ROW('Sanitation Data'!G20))),'Data Summary'!DA26="Yes"),OFFSET('Sanitation Data'!$G$6,0,10*ROW('Sanitation Data'!G20)),NA())</f>
        <v>#N/A</v>
      </c>
      <c r="AM26" s="521" t="e">
        <f ca="1">+IF(AND(ISNUMBER(OFFSET('Sanitation Data'!$G$10,0,10*ROW('Sanitation Data'!G20))),'Data Summary'!DB26="Yes"),OFFSET('Sanitation Data'!$G$10,0,10*ROW('Sanitation Data'!G20)),NA())</f>
        <v>#N/A</v>
      </c>
      <c r="AN26" s="521" t="e">
        <f ca="1">+IF(AND(ISNUMBER(OFFSET('Sanitation Data'!$G$11,0,10*ROW('Sanitation Data'!G20))),'Data Summary'!DC26="Yes"),OFFSET('Sanitation Data'!$G$11,0,10*ROW('Sanitation Data'!G20)),NA())</f>
        <v>#N/A</v>
      </c>
      <c r="AO26" s="521" t="e">
        <f ca="1">+IF(AND(ISNUMBER(OFFSET('Sanitation Data'!$G$12,0,10*ROW('Sanitation Data'!G20))),'Data Summary'!DD26="Yes"),OFFSET('Sanitation Data'!$G$12,0,10*ROW('Sanitation Data'!G20)),NA())</f>
        <v>#N/A</v>
      </c>
      <c r="AP26" s="521" t="e">
        <f ca="1">+IF(AND(ISNUMBER(OFFSET('Sanitation Data'!$H$4,0,10*ROW('Sanitation Data'!H20))),'Data Summary'!DE26="Yes"),100-OFFSET('Sanitation Data'!$H$4,0,10*ROW('Sanitation Data'!H20)),NA())</f>
        <v>#N/A</v>
      </c>
      <c r="AQ26" s="521" t="e">
        <f ca="1">+IF(AND(ISNUMBER(OFFSET('Sanitation Data'!$H$6,0,10*ROW('Sanitation Data'!H20))),'Data Summary'!DF26="Yes"),OFFSET('Sanitation Data'!$H$6,0,10*ROW('Sanitation Data'!H20)),NA())</f>
        <v>#N/A</v>
      </c>
      <c r="AR26" s="521" t="e">
        <f ca="1">+IF(AND(ISNUMBER(OFFSET('Sanitation Data'!$H$10,0,10*ROW('Sanitation Data'!H20))),'Data Summary'!DG26="Yes"),OFFSET('Sanitation Data'!$H$10,0,10*ROW('Sanitation Data'!H20)),NA())</f>
        <v>#N/A</v>
      </c>
      <c r="AS26" s="521" t="e">
        <f ca="1">+IF(AND(ISNUMBER(OFFSET('Sanitation Data'!$H$11,0,10*ROW('Sanitation Data'!H20))),'Data Summary'!DH26="Yes"),OFFSET('Sanitation Data'!$H$11,0,10*ROW('Sanitation Data'!H20)),NA())</f>
        <v>#N/A</v>
      </c>
      <c r="AT26" s="521" t="e">
        <f ca="1">+IF(AND(ISNUMBER(OFFSET('Sanitation Data'!$H$12,0,10*ROW('Sanitation Data'!H20))),'Data Summary'!DI26="Yes"),OFFSET('Sanitation Data'!$H$12,0,10*ROW('Sanitation Data'!H20)),NA())</f>
        <v>#N/A</v>
      </c>
      <c r="AU26" s="521" t="e">
        <f ca="1">+IF(AND(ISNUMBER(OFFSET('Sanitation Data'!$I$4,0,10*ROW('Sanitation Data'!I20))),'Data Summary'!DJ26="Yes"),100-OFFSET('Sanitation Data'!$I$4,0,10*ROW('Sanitation Data'!I20)),NA())</f>
        <v>#N/A</v>
      </c>
      <c r="AV26" s="521" t="e">
        <f ca="1">+IF(AND(ISNUMBER(OFFSET('Sanitation Data'!$I$6,0,10*ROW('Sanitation Data'!I20))),'Data Summary'!DK26="Yes"),OFFSET('Sanitation Data'!$I$6,0,10*ROW('Sanitation Data'!I20)),NA())</f>
        <v>#N/A</v>
      </c>
      <c r="AW26" s="521" t="e">
        <f ca="1">+IF(AND(ISNUMBER(OFFSET('Sanitation Data'!$I$10,0,10*ROW('Sanitation Data'!I20))),'Data Summary'!DL26="Yes"),OFFSET('Sanitation Data'!$I$10,0,10*ROW('Sanitation Data'!I20)),NA())</f>
        <v>#N/A</v>
      </c>
      <c r="AX26" s="521" t="e">
        <f ca="1">+IF(AND(ISNUMBER(OFFSET('Sanitation Data'!$I$11,0,10*ROW('Sanitation Data'!I20))),'Data Summary'!DM26="Yes"),OFFSET('Sanitation Data'!$I$11,0,10*ROW('Sanitation Data'!I20)),NA())</f>
        <v>#N/A</v>
      </c>
      <c r="AY26" s="521" t="e">
        <f ca="1">+IF(AND(ISNUMBER(OFFSET('Sanitation Data'!$I$12,0,10*ROW('Sanitation Data'!I20))),'Data Summary'!DN26="Yes"),OFFSET('Sanitation Data'!$I$12,0,10*ROW('Sanitation Data'!I20)),NA())</f>
        <v>#N/A</v>
      </c>
      <c r="AZ26" s="522" t="e">
        <f ca="1">+IF(AND(ISNUMBER(OFFSET('Hygiene Data'!$D$5,0,10*ROW('Hygiene Data'!D20))),'Data Summary'!DO26="Yes"),OFFSET('Hygiene Data'!$D$5,0,10*ROW('Hygiene Data'!D20)),NA())</f>
        <v>#N/A</v>
      </c>
      <c r="BA26" s="522" t="e">
        <f ca="1">+IF(AND(ISNUMBER(OFFSET('Hygiene Data'!$D$7,0,10*ROW('Hygiene Data'!D20))),'Data Summary'!DP26="Yes"),OFFSET('Hygiene Data'!$D$7,0,10*ROW('Hygiene Data'!D20)),NA())</f>
        <v>#N/A</v>
      </c>
      <c r="BB26" s="522" t="e">
        <f ca="1">+IF(AND(ISNUMBER(OFFSET('Hygiene Data'!$D$9,0,10*ROW('Hygiene Data'!D20))),'Data Summary'!DQ26="Yes"),OFFSET('Hygiene Data'!$D$9,0,10*ROW('Hygiene Data'!D20)),NA())</f>
        <v>#N/A</v>
      </c>
      <c r="BC26" s="522" t="e">
        <f ca="1">+IF(AND(ISNUMBER(OFFSET('Hygiene Data'!$E$5,0,10*ROW('Hygiene Data'!E20))),'Data Summary'!DR26="Yes"),OFFSET('Hygiene Data'!$E$5,0,10*ROW('Hygiene Data'!E20)),NA())</f>
        <v>#N/A</v>
      </c>
      <c r="BD26" s="522" t="e">
        <f ca="1">+IF(AND(ISNUMBER(OFFSET('Hygiene Data'!$E$7,0,10*ROW('Hygiene Data'!E20))),'Data Summary'!DS26="Yes"),OFFSET('Hygiene Data'!$E$7,0,10*ROW('Hygiene Data'!E20)),NA())</f>
        <v>#N/A</v>
      </c>
      <c r="BE26" s="522" t="e">
        <f ca="1">+IF(AND(ISNUMBER(OFFSET('Hygiene Data'!$E$9,0,10*ROW('Hygiene Data'!E20))),'Data Summary'!DT26="Yes"),OFFSET('Hygiene Data'!$E$9,0,10*ROW('Hygiene Data'!E20)),NA())</f>
        <v>#N/A</v>
      </c>
      <c r="BF26" s="522" t="e">
        <f ca="1">+IF(AND(ISNUMBER(OFFSET('Hygiene Data'!$F$5,0,10*ROW('Hygiene Data'!F20))),'Data Summary'!DU26="Yes"),OFFSET('Hygiene Data'!$F$5,0,10*ROW('Hygiene Data'!F20)),NA())</f>
        <v>#N/A</v>
      </c>
      <c r="BG26" s="522" t="e">
        <f ca="1">+IF(AND(ISNUMBER(OFFSET('Hygiene Data'!$F$7,0,10*ROW('Hygiene Data'!F20))),'Data Summary'!DV26="Yes"),OFFSET('Hygiene Data'!$F$7,0,10*ROW('Hygiene Data'!F20)),NA())</f>
        <v>#N/A</v>
      </c>
      <c r="BH26" s="522" t="e">
        <f ca="1">+IF(AND(ISNUMBER(OFFSET('Hygiene Data'!$F$9,0,10*ROW('Hygiene Data'!F20))),'Data Summary'!DW26="Yes"),OFFSET('Hygiene Data'!$F$9,0,10*ROW('Hygiene Data'!F20)),NA())</f>
        <v>#N/A</v>
      </c>
      <c r="BI26" s="522" t="e">
        <f ca="1">+IF(AND(ISNUMBER(OFFSET('Hygiene Data'!$G$5,0,10*ROW('Hygiene Data'!G20))),'Data Summary'!DX26="Yes"),OFFSET('Hygiene Data'!$G$5,0,10*ROW('Hygiene Data'!G20)),NA())</f>
        <v>#N/A</v>
      </c>
      <c r="BJ26" s="522" t="e">
        <f ca="1">+IF(AND(ISNUMBER(OFFSET('Hygiene Data'!$G$7,0,10*ROW('Hygiene Data'!G20))),'Data Summary'!DY26="Yes"),OFFSET('Hygiene Data'!$G$7,0,10*ROW('Hygiene Data'!G20)),NA())</f>
        <v>#N/A</v>
      </c>
      <c r="BK26" s="522" t="e">
        <f ca="1">+IF(AND(ISNUMBER(OFFSET('Hygiene Data'!$G$9,0,10*ROW('Hygiene Data'!G20))),'Data Summary'!DZ26="Yes"),OFFSET('Hygiene Data'!$G$9,0,10*ROW('Hygiene Data'!G20)),NA())</f>
        <v>#N/A</v>
      </c>
      <c r="BL26" s="522" t="e">
        <f ca="1">+IF(AND(ISNUMBER(OFFSET('Hygiene Data'!$H$5,0,10*ROW('Hygiene Data'!H20))),'Data Summary'!EA26="Yes"),OFFSET('Hygiene Data'!$H$5,0,10*ROW('Hygiene Data'!H20)),NA())</f>
        <v>#N/A</v>
      </c>
      <c r="BM26" s="522" t="e">
        <f ca="1">+IF(AND(ISNUMBER(OFFSET('Hygiene Data'!$H$7,0,10*ROW('Hygiene Data'!H20))),'Data Summary'!EB26="Yes"),OFFSET('Hygiene Data'!$H$7,0,10*ROW('Hygiene Data'!H20)),NA())</f>
        <v>#N/A</v>
      </c>
      <c r="BN26" s="522" t="e">
        <f ca="1">+IF(AND(ISNUMBER(OFFSET('Hygiene Data'!$H$9,0,10*ROW('Hygiene Data'!H20))),'Data Summary'!EC26="Yes"),OFFSET('Hygiene Data'!$H$9,0,10*ROW('Hygiene Data'!H20)),NA())</f>
        <v>#N/A</v>
      </c>
      <c r="BO26" s="522" t="e">
        <f ca="1">+IF(AND(ISNUMBER(OFFSET('Hygiene Data'!$I$5,0,10*ROW('Hygiene Data'!I20))),'Data Summary'!ED26="Yes"),OFFSET('Hygiene Data'!$I$5,0,10*ROW('Hygiene Data'!I20)),NA())</f>
        <v>#N/A</v>
      </c>
      <c r="BP26" s="522" t="e">
        <f ca="1">+IF(AND(ISNUMBER(OFFSET('Hygiene Data'!$I$7,0,10*ROW('Hygiene Data'!I20))),'Data Summary'!EE26="Yes"),OFFSET('Hygiene Data'!$I$7,0,10*ROW('Hygiene Data'!I20)),NA())</f>
        <v>#N/A</v>
      </c>
      <c r="BQ26" s="522" t="e">
        <f ca="1">+IF(AND(ISNUMBER(OFFSET('Hygiene Data'!$I$9,0,10*ROW('Hygiene Data'!I20))),'Data Summary'!EF26="Yes"),OFFSET('Hygiene Data'!$I$9,0,10*ROW('Hygiene Data'!I20)),NA())</f>
        <v>#N/A</v>
      </c>
    </row>
    <row r="27" spans="1:69" x14ac:dyDescent="0.25">
      <c r="A27" s="518" t="e">
        <f ca="1">+RIGHT('Data Summary'!A27,LEN('Data Summary'!A27)-9)</f>
        <v>#VALUE!</v>
      </c>
      <c r="B27" s="492" t="str">
        <f ca="1">+IF(ISTEXT('Data Summary'!B27),'Data Summary'!B27,"")</f>
        <v/>
      </c>
      <c r="C27" s="519" t="e">
        <f ca="1">+VALUE('Data Summary'!C27)</f>
        <v>#VALUE!</v>
      </c>
      <c r="D27" s="520" t="e">
        <f ca="1">+IF(AND(ISNUMBER(OFFSET('Water Data'!$D$4,0,10*ROW('Water Data'!D21))),'Data Summary'!BS27="Yes"),100-OFFSET('Water Data'!$D$4,0,10*ROW('Water Data'!D21)),NA())</f>
        <v>#N/A</v>
      </c>
      <c r="E27" s="520" t="e">
        <f ca="1">+IF(AND(ISNUMBER(OFFSET('Water Data'!$D$6,0,10*ROW('Water Data'!D21))),'Data Summary'!BT27="Yes"),OFFSET('Water Data'!$D$6,0,10*ROW('Water Data'!D21)),NA())</f>
        <v>#N/A</v>
      </c>
      <c r="F27" s="520" t="e">
        <f ca="1">+IF(AND(ISNUMBER(OFFSET('Water Data'!$D$9,0,10*ROW('Water Data'!D21))),'Data Summary'!BU27="Yes"),OFFSET('Water Data'!$D$9,0,10*ROW('Water Data'!D21)),NA())</f>
        <v>#N/A</v>
      </c>
      <c r="G27" s="520" t="e">
        <f ca="1">+IF(AND(ISNUMBER(OFFSET('Water Data'!$E$4,0,10*ROW('Water Data'!E21))),'Data Summary'!BV27="Yes"),100-OFFSET('Water Data'!$E$4,0,10*ROW('Water Data'!E21)),NA())</f>
        <v>#N/A</v>
      </c>
      <c r="H27" s="520" t="e">
        <f ca="1">+IF(AND(ISNUMBER(OFFSET('Water Data'!$E$6,0,10*ROW('Water Data'!E21))),'Data Summary'!BW27="Yes"),OFFSET('Water Data'!$E$6,0,10*ROW('Water Data'!E21)),NA())</f>
        <v>#N/A</v>
      </c>
      <c r="I27" s="520" t="e">
        <f ca="1">+IF(AND(ISNUMBER(OFFSET('Water Data'!$E$9,0,10*ROW('Water Data'!E21))),'Data Summary'!BX27="Yes"),OFFSET('Water Data'!$E$9,0,10*ROW('Water Data'!E21)),NA())</f>
        <v>#N/A</v>
      </c>
      <c r="J27" s="520" t="e">
        <f ca="1">+IF(AND(ISNUMBER(OFFSET('Water Data'!$F$4,0,10*ROW('Water Data'!F21))),'Data Summary'!BY27="Yes"),100-OFFSET('Water Data'!$F$4,0,10*ROW('Water Data'!F21)),NA())</f>
        <v>#N/A</v>
      </c>
      <c r="K27" s="520" t="e">
        <f ca="1">+IF(AND(ISNUMBER(OFFSET('Water Data'!$F$6,0,10*ROW('Water Data'!F21))),'Data Summary'!BZ27="Yes"),OFFSET('Water Data'!$F$6,0,10*ROW('Water Data'!F21)),NA())</f>
        <v>#N/A</v>
      </c>
      <c r="L27" s="520" t="e">
        <f ca="1">+IF(AND(ISNUMBER(OFFSET('Water Data'!$F$9,0,10*ROW('Water Data'!F21))),'Data Summary'!CA27="Yes"),OFFSET('Water Data'!$F$9,0,10*ROW('Water Data'!F21)),NA())</f>
        <v>#N/A</v>
      </c>
      <c r="M27" s="520" t="e">
        <f ca="1">+IF(AND(ISNUMBER(OFFSET('Water Data'!$G$4,0,10*ROW('Water Data'!G21))),'Data Summary'!CB27="Yes"),100-OFFSET('Water Data'!$G$4,0,10*ROW('Water Data'!G21)),NA())</f>
        <v>#N/A</v>
      </c>
      <c r="N27" s="520" t="e">
        <f ca="1">+IF(AND(ISNUMBER(OFFSET('Water Data'!$G$6,0,10*ROW('Water Data'!G21))),'Data Summary'!CC27="Yes"),OFFSET('Water Data'!$G$6,0,10*ROW('Water Data'!G21)),NA())</f>
        <v>#N/A</v>
      </c>
      <c r="O27" s="520" t="e">
        <f ca="1">+IF(AND(ISNUMBER(OFFSET('Water Data'!$G$9,0,10*ROW('Water Data'!G21))),'Data Summary'!CD27="Yes"),OFFSET('Water Data'!$G$9,0,10*ROW('Water Data'!G21)),NA())</f>
        <v>#N/A</v>
      </c>
      <c r="P27" s="520" t="e">
        <f ca="1">+IF(AND(ISNUMBER(OFFSET('Water Data'!$H$4,0,10*ROW('Water Data'!H21))),'Data Summary'!CE27="Yes"),100-OFFSET('Water Data'!$H$4,0,10*ROW('Water Data'!H21)),NA())</f>
        <v>#N/A</v>
      </c>
      <c r="Q27" s="520" t="e">
        <f ca="1">+IF(AND(ISNUMBER(OFFSET('Water Data'!$H$6,0,10*ROW('Water Data'!H21))),'Data Summary'!CF27="Yes"),OFFSET('Water Data'!$H$6,0,10*ROW('Water Data'!H21)),NA())</f>
        <v>#N/A</v>
      </c>
      <c r="R27" s="520" t="e">
        <f ca="1">+IF(AND(ISNUMBER(OFFSET('Water Data'!$H$9,0,10*ROW('Water Data'!H21))),'Data Summary'!CG27="Yes"),OFFSET('Water Data'!$H$9,0,10*ROW('Water Data'!H21)),NA())</f>
        <v>#N/A</v>
      </c>
      <c r="S27" s="520" t="e">
        <f ca="1">+IF(AND(ISNUMBER(OFFSET('Water Data'!$I$4,0,10*ROW('Water Data'!I21))),'Data Summary'!CH27="Yes"),100-OFFSET('Water Data'!$I$4,0,10*ROW('Water Data'!I21)),NA())</f>
        <v>#N/A</v>
      </c>
      <c r="T27" s="520" t="e">
        <f ca="1">+IF(AND(ISNUMBER(OFFSET('Water Data'!$I$6,0,10*ROW('Water Data'!I21))),'Data Summary'!CI27="Yes"),OFFSET('Water Data'!$I$6,0,10*ROW('Water Data'!I21)),NA())</f>
        <v>#N/A</v>
      </c>
      <c r="U27" s="520" t="e">
        <f ca="1">+IF(AND(ISNUMBER(OFFSET('Water Data'!$I$9,0,10*ROW('Water Data'!I21))),'Data Summary'!CJ27="Yes"),OFFSET('Water Data'!$I$9,0,10*ROW('Water Data'!I21)),NA())</f>
        <v>#N/A</v>
      </c>
      <c r="V27" s="521" t="e">
        <f ca="1">+IF(AND(ISNUMBER(OFFSET('Sanitation Data'!$D$4,0,10*ROW('Sanitation Data'!D21))),'Data Summary'!CK27="Yes"),100-OFFSET('Sanitation Data'!$D$4,0,10*ROW('Sanitation Data'!D21)),NA())</f>
        <v>#N/A</v>
      </c>
      <c r="W27" s="521" t="e">
        <f ca="1">+IF(AND(ISNUMBER(OFFSET('Sanitation Data'!$D$6,0,10*ROW('Sanitation Data'!D21))),'Data Summary'!CL27="Yes"),OFFSET('Sanitation Data'!$D$6,0,10*ROW('Sanitation Data'!D21)),NA())</f>
        <v>#N/A</v>
      </c>
      <c r="X27" s="521" t="e">
        <f ca="1">+IF(AND(ISNUMBER(OFFSET('Sanitation Data'!$D$10,0,10*ROW('Sanitation Data'!D21))),'Data Summary'!CM27="Yes"),OFFSET('Sanitation Data'!$D$10,0,10*ROW('Sanitation Data'!D21)),NA())</f>
        <v>#N/A</v>
      </c>
      <c r="Y27" s="521" t="e">
        <f ca="1">+IF(AND(ISNUMBER(OFFSET('Sanitation Data'!$D$11,0,10*ROW('Sanitation Data'!D21))),'Data Summary'!CN27="Yes"),OFFSET('Sanitation Data'!$D$11,0,10*ROW('Sanitation Data'!D21)),NA())</f>
        <v>#N/A</v>
      </c>
      <c r="Z27" s="521" t="e">
        <f ca="1">+IF(AND(ISNUMBER(OFFSET('Sanitation Data'!$D$12,0,10*ROW('Sanitation Data'!D21))),'Data Summary'!CO27="Yes"),OFFSET('Sanitation Data'!$D$12,0,10*ROW('Sanitation Data'!D21)),NA())</f>
        <v>#N/A</v>
      </c>
      <c r="AA27" s="521" t="e">
        <f ca="1">+IF(AND(ISNUMBER(OFFSET('Sanitation Data'!$E$4,0,10*ROW('Sanitation Data'!E21))),'Data Summary'!CP27="Yes"),100-OFFSET('Sanitation Data'!$E$4,0,10*ROW('Sanitation Data'!E21)),NA())</f>
        <v>#N/A</v>
      </c>
      <c r="AB27" s="521" t="e">
        <f ca="1">+IF(AND(ISNUMBER(OFFSET('Sanitation Data'!$E$6,0,10*ROW('Sanitation Data'!E21))),'Data Summary'!CQ27="Yes"),OFFSET('Sanitation Data'!$E$6,0,10*ROW('Sanitation Data'!E21)),NA())</f>
        <v>#N/A</v>
      </c>
      <c r="AC27" s="521" t="e">
        <f ca="1">+IF(AND(ISNUMBER(OFFSET('Sanitation Data'!$E$10,0,10*ROW('Sanitation Data'!E21))),'Data Summary'!CR27="Yes"),OFFSET('Sanitation Data'!$E$10,0,10*ROW('Sanitation Data'!E21)),NA())</f>
        <v>#N/A</v>
      </c>
      <c r="AD27" s="521" t="e">
        <f ca="1">+IF(AND(ISNUMBER(OFFSET('Sanitation Data'!$E$11,0,10*ROW('Sanitation Data'!E21))),'Data Summary'!CS27="Yes"),OFFSET('Sanitation Data'!$E$11,0,10*ROW('Sanitation Data'!E21)),NA())</f>
        <v>#N/A</v>
      </c>
      <c r="AE27" s="521" t="e">
        <f ca="1">+IF(AND(ISNUMBER(OFFSET('Sanitation Data'!$E$12,0,10*ROW('Sanitation Data'!E21))),'Data Summary'!CT27="Yes"),OFFSET('Sanitation Data'!$E$12,0,10*ROW('Sanitation Data'!E21)),NA())</f>
        <v>#N/A</v>
      </c>
      <c r="AF27" s="521" t="e">
        <f ca="1">+IF(AND(ISNUMBER(OFFSET('Sanitation Data'!$F$4,0,10*ROW('Sanitation Data'!F21))),'Data Summary'!CU27="Yes"),100-OFFSET('Sanitation Data'!$F$4,0,10*ROW('Sanitation Data'!F21)),NA())</f>
        <v>#N/A</v>
      </c>
      <c r="AG27" s="521" t="e">
        <f ca="1">+IF(AND(ISNUMBER(OFFSET('Sanitation Data'!$F$6,0,10*ROW('Sanitation Data'!F21))),'Data Summary'!CV27="Yes"),OFFSET('Sanitation Data'!$F$6,0,10*ROW('Sanitation Data'!F21)),NA())</f>
        <v>#N/A</v>
      </c>
      <c r="AH27" s="521" t="e">
        <f ca="1">+IF(AND(ISNUMBER(OFFSET('Sanitation Data'!$F$10,0,10*ROW('Sanitation Data'!F21))),'Data Summary'!CW27="Yes"),OFFSET('Sanitation Data'!$F$10,0,10*ROW('Sanitation Data'!F21)),NA())</f>
        <v>#N/A</v>
      </c>
      <c r="AI27" s="521" t="e">
        <f ca="1">+IF(AND(ISNUMBER(OFFSET('Sanitation Data'!$F$11,0,10*ROW('Sanitation Data'!F21))),'Data Summary'!CX27="Yes"),OFFSET('Sanitation Data'!$F$11,0,10*ROW('Sanitation Data'!F21)),NA())</f>
        <v>#N/A</v>
      </c>
      <c r="AJ27" s="521" t="e">
        <f ca="1">+IF(AND(ISNUMBER(OFFSET('Sanitation Data'!$F$12,0,10*ROW('Sanitation Data'!F21))),'Data Summary'!CY27="Yes"),OFFSET('Sanitation Data'!$F$12,0,10*ROW('Sanitation Data'!F21)),NA())</f>
        <v>#N/A</v>
      </c>
      <c r="AK27" s="521" t="e">
        <f ca="1">+IF(AND(ISNUMBER(OFFSET('Sanitation Data'!$G$4,0,10*ROW('Sanitation Data'!G21))),'Data Summary'!CZ27="Yes"),100-OFFSET('Sanitation Data'!$G$4,0,10*ROW('Sanitation Data'!G21)),NA())</f>
        <v>#N/A</v>
      </c>
      <c r="AL27" s="521" t="e">
        <f ca="1">+IF(AND(ISNUMBER(OFFSET('Sanitation Data'!$G$6,0,10*ROW('Sanitation Data'!G21))),'Data Summary'!DA27="Yes"),OFFSET('Sanitation Data'!$G$6,0,10*ROW('Sanitation Data'!G21)),NA())</f>
        <v>#N/A</v>
      </c>
      <c r="AM27" s="521" t="e">
        <f ca="1">+IF(AND(ISNUMBER(OFFSET('Sanitation Data'!$G$10,0,10*ROW('Sanitation Data'!G21))),'Data Summary'!DB27="Yes"),OFFSET('Sanitation Data'!$G$10,0,10*ROW('Sanitation Data'!G21)),NA())</f>
        <v>#N/A</v>
      </c>
      <c r="AN27" s="521" t="e">
        <f ca="1">+IF(AND(ISNUMBER(OFFSET('Sanitation Data'!$G$11,0,10*ROW('Sanitation Data'!G21))),'Data Summary'!DC27="Yes"),OFFSET('Sanitation Data'!$G$11,0,10*ROW('Sanitation Data'!G21)),NA())</f>
        <v>#N/A</v>
      </c>
      <c r="AO27" s="521" t="e">
        <f ca="1">+IF(AND(ISNUMBER(OFFSET('Sanitation Data'!$G$12,0,10*ROW('Sanitation Data'!G21))),'Data Summary'!DD27="Yes"),OFFSET('Sanitation Data'!$G$12,0,10*ROW('Sanitation Data'!G21)),NA())</f>
        <v>#N/A</v>
      </c>
      <c r="AP27" s="521" t="e">
        <f ca="1">+IF(AND(ISNUMBER(OFFSET('Sanitation Data'!$H$4,0,10*ROW('Sanitation Data'!H21))),'Data Summary'!DE27="Yes"),100-OFFSET('Sanitation Data'!$H$4,0,10*ROW('Sanitation Data'!H21)),NA())</f>
        <v>#N/A</v>
      </c>
      <c r="AQ27" s="521" t="e">
        <f ca="1">+IF(AND(ISNUMBER(OFFSET('Sanitation Data'!$H$6,0,10*ROW('Sanitation Data'!H21))),'Data Summary'!DF27="Yes"),OFFSET('Sanitation Data'!$H$6,0,10*ROW('Sanitation Data'!H21)),NA())</f>
        <v>#N/A</v>
      </c>
      <c r="AR27" s="521" t="e">
        <f ca="1">+IF(AND(ISNUMBER(OFFSET('Sanitation Data'!$H$10,0,10*ROW('Sanitation Data'!H21))),'Data Summary'!DG27="Yes"),OFFSET('Sanitation Data'!$H$10,0,10*ROW('Sanitation Data'!H21)),NA())</f>
        <v>#N/A</v>
      </c>
      <c r="AS27" s="521" t="e">
        <f ca="1">+IF(AND(ISNUMBER(OFFSET('Sanitation Data'!$H$11,0,10*ROW('Sanitation Data'!H21))),'Data Summary'!DH27="Yes"),OFFSET('Sanitation Data'!$H$11,0,10*ROW('Sanitation Data'!H21)),NA())</f>
        <v>#N/A</v>
      </c>
      <c r="AT27" s="521" t="e">
        <f ca="1">+IF(AND(ISNUMBER(OFFSET('Sanitation Data'!$H$12,0,10*ROW('Sanitation Data'!H21))),'Data Summary'!DI27="Yes"),OFFSET('Sanitation Data'!$H$12,0,10*ROW('Sanitation Data'!H21)),NA())</f>
        <v>#N/A</v>
      </c>
      <c r="AU27" s="521" t="e">
        <f ca="1">+IF(AND(ISNUMBER(OFFSET('Sanitation Data'!$I$4,0,10*ROW('Sanitation Data'!I21))),'Data Summary'!DJ27="Yes"),100-OFFSET('Sanitation Data'!$I$4,0,10*ROW('Sanitation Data'!I21)),NA())</f>
        <v>#N/A</v>
      </c>
      <c r="AV27" s="521" t="e">
        <f ca="1">+IF(AND(ISNUMBER(OFFSET('Sanitation Data'!$I$6,0,10*ROW('Sanitation Data'!I21))),'Data Summary'!DK27="Yes"),OFFSET('Sanitation Data'!$I$6,0,10*ROW('Sanitation Data'!I21)),NA())</f>
        <v>#N/A</v>
      </c>
      <c r="AW27" s="521" t="e">
        <f ca="1">+IF(AND(ISNUMBER(OFFSET('Sanitation Data'!$I$10,0,10*ROW('Sanitation Data'!I21))),'Data Summary'!DL27="Yes"),OFFSET('Sanitation Data'!$I$10,0,10*ROW('Sanitation Data'!I21)),NA())</f>
        <v>#N/A</v>
      </c>
      <c r="AX27" s="521" t="e">
        <f ca="1">+IF(AND(ISNUMBER(OFFSET('Sanitation Data'!$I$11,0,10*ROW('Sanitation Data'!I21))),'Data Summary'!DM27="Yes"),OFFSET('Sanitation Data'!$I$11,0,10*ROW('Sanitation Data'!I21)),NA())</f>
        <v>#N/A</v>
      </c>
      <c r="AY27" s="521" t="e">
        <f ca="1">+IF(AND(ISNUMBER(OFFSET('Sanitation Data'!$I$12,0,10*ROW('Sanitation Data'!I21))),'Data Summary'!DN27="Yes"),OFFSET('Sanitation Data'!$I$12,0,10*ROW('Sanitation Data'!I21)),NA())</f>
        <v>#N/A</v>
      </c>
      <c r="AZ27" s="522" t="e">
        <f ca="1">+IF(AND(ISNUMBER(OFFSET('Hygiene Data'!$D$5,0,10*ROW('Hygiene Data'!D21))),'Data Summary'!DO27="Yes"),OFFSET('Hygiene Data'!$D$5,0,10*ROW('Hygiene Data'!D21)),NA())</f>
        <v>#N/A</v>
      </c>
      <c r="BA27" s="522" t="e">
        <f ca="1">+IF(AND(ISNUMBER(OFFSET('Hygiene Data'!$D$7,0,10*ROW('Hygiene Data'!D21))),'Data Summary'!DP27="Yes"),OFFSET('Hygiene Data'!$D$7,0,10*ROW('Hygiene Data'!D21)),NA())</f>
        <v>#N/A</v>
      </c>
      <c r="BB27" s="522" t="e">
        <f ca="1">+IF(AND(ISNUMBER(OFFSET('Hygiene Data'!$D$9,0,10*ROW('Hygiene Data'!D21))),'Data Summary'!DQ27="Yes"),OFFSET('Hygiene Data'!$D$9,0,10*ROW('Hygiene Data'!D21)),NA())</f>
        <v>#N/A</v>
      </c>
      <c r="BC27" s="522" t="e">
        <f ca="1">+IF(AND(ISNUMBER(OFFSET('Hygiene Data'!$E$5,0,10*ROW('Hygiene Data'!E21))),'Data Summary'!DR27="Yes"),OFFSET('Hygiene Data'!$E$5,0,10*ROW('Hygiene Data'!E21)),NA())</f>
        <v>#N/A</v>
      </c>
      <c r="BD27" s="522" t="e">
        <f ca="1">+IF(AND(ISNUMBER(OFFSET('Hygiene Data'!$E$7,0,10*ROW('Hygiene Data'!E21))),'Data Summary'!DS27="Yes"),OFFSET('Hygiene Data'!$E$7,0,10*ROW('Hygiene Data'!E21)),NA())</f>
        <v>#N/A</v>
      </c>
      <c r="BE27" s="522" t="e">
        <f ca="1">+IF(AND(ISNUMBER(OFFSET('Hygiene Data'!$E$9,0,10*ROW('Hygiene Data'!E21))),'Data Summary'!DT27="Yes"),OFFSET('Hygiene Data'!$E$9,0,10*ROW('Hygiene Data'!E21)),NA())</f>
        <v>#N/A</v>
      </c>
      <c r="BF27" s="522" t="e">
        <f ca="1">+IF(AND(ISNUMBER(OFFSET('Hygiene Data'!$F$5,0,10*ROW('Hygiene Data'!F21))),'Data Summary'!DU27="Yes"),OFFSET('Hygiene Data'!$F$5,0,10*ROW('Hygiene Data'!F21)),NA())</f>
        <v>#N/A</v>
      </c>
      <c r="BG27" s="522" t="e">
        <f ca="1">+IF(AND(ISNUMBER(OFFSET('Hygiene Data'!$F$7,0,10*ROW('Hygiene Data'!F21))),'Data Summary'!DV27="Yes"),OFFSET('Hygiene Data'!$F$7,0,10*ROW('Hygiene Data'!F21)),NA())</f>
        <v>#N/A</v>
      </c>
      <c r="BH27" s="522" t="e">
        <f ca="1">+IF(AND(ISNUMBER(OFFSET('Hygiene Data'!$F$9,0,10*ROW('Hygiene Data'!F21))),'Data Summary'!DW27="Yes"),OFFSET('Hygiene Data'!$F$9,0,10*ROW('Hygiene Data'!F21)),NA())</f>
        <v>#N/A</v>
      </c>
      <c r="BI27" s="522" t="e">
        <f ca="1">+IF(AND(ISNUMBER(OFFSET('Hygiene Data'!$G$5,0,10*ROW('Hygiene Data'!G21))),'Data Summary'!DX27="Yes"),OFFSET('Hygiene Data'!$G$5,0,10*ROW('Hygiene Data'!G21)),NA())</f>
        <v>#N/A</v>
      </c>
      <c r="BJ27" s="522" t="e">
        <f ca="1">+IF(AND(ISNUMBER(OFFSET('Hygiene Data'!$G$7,0,10*ROW('Hygiene Data'!G21))),'Data Summary'!DY27="Yes"),OFFSET('Hygiene Data'!$G$7,0,10*ROW('Hygiene Data'!G21)),NA())</f>
        <v>#N/A</v>
      </c>
      <c r="BK27" s="522" t="e">
        <f ca="1">+IF(AND(ISNUMBER(OFFSET('Hygiene Data'!$G$9,0,10*ROW('Hygiene Data'!G21))),'Data Summary'!DZ27="Yes"),OFFSET('Hygiene Data'!$G$9,0,10*ROW('Hygiene Data'!G21)),NA())</f>
        <v>#N/A</v>
      </c>
      <c r="BL27" s="522" t="e">
        <f ca="1">+IF(AND(ISNUMBER(OFFSET('Hygiene Data'!$H$5,0,10*ROW('Hygiene Data'!H21))),'Data Summary'!EA27="Yes"),OFFSET('Hygiene Data'!$H$5,0,10*ROW('Hygiene Data'!H21)),NA())</f>
        <v>#N/A</v>
      </c>
      <c r="BM27" s="522" t="e">
        <f ca="1">+IF(AND(ISNUMBER(OFFSET('Hygiene Data'!$H$7,0,10*ROW('Hygiene Data'!H21))),'Data Summary'!EB27="Yes"),OFFSET('Hygiene Data'!$H$7,0,10*ROW('Hygiene Data'!H21)),NA())</f>
        <v>#N/A</v>
      </c>
      <c r="BN27" s="522" t="e">
        <f ca="1">+IF(AND(ISNUMBER(OFFSET('Hygiene Data'!$H$9,0,10*ROW('Hygiene Data'!H21))),'Data Summary'!EC27="Yes"),OFFSET('Hygiene Data'!$H$9,0,10*ROW('Hygiene Data'!H21)),NA())</f>
        <v>#N/A</v>
      </c>
      <c r="BO27" s="522" t="e">
        <f ca="1">+IF(AND(ISNUMBER(OFFSET('Hygiene Data'!$I$5,0,10*ROW('Hygiene Data'!I21))),'Data Summary'!ED27="Yes"),OFFSET('Hygiene Data'!$I$5,0,10*ROW('Hygiene Data'!I21)),NA())</f>
        <v>#N/A</v>
      </c>
      <c r="BP27" s="522" t="e">
        <f ca="1">+IF(AND(ISNUMBER(OFFSET('Hygiene Data'!$I$7,0,10*ROW('Hygiene Data'!I21))),'Data Summary'!EE27="Yes"),OFFSET('Hygiene Data'!$I$7,0,10*ROW('Hygiene Data'!I21)),NA())</f>
        <v>#N/A</v>
      </c>
      <c r="BQ27" s="522" t="e">
        <f ca="1">+IF(AND(ISNUMBER(OFFSET('Hygiene Data'!$I$9,0,10*ROW('Hygiene Data'!I21))),'Data Summary'!EF27="Yes"),OFFSET('Hygiene Data'!$I$9,0,10*ROW('Hygiene Data'!I21)),NA())</f>
        <v>#N/A</v>
      </c>
    </row>
    <row r="28" spans="1:69" x14ac:dyDescent="0.25">
      <c r="A28" s="518" t="e">
        <f ca="1">+RIGHT('Data Summary'!A28,LEN('Data Summary'!A28)-9)</f>
        <v>#VALUE!</v>
      </c>
      <c r="B28" s="492" t="str">
        <f ca="1">+IF(ISTEXT('Data Summary'!B28),'Data Summary'!B28,"")</f>
        <v/>
      </c>
      <c r="C28" s="519" t="e">
        <f ca="1">+VALUE('Data Summary'!C28)</f>
        <v>#VALUE!</v>
      </c>
      <c r="D28" s="520" t="e">
        <f ca="1">+IF(AND(ISNUMBER(OFFSET('Water Data'!$D$4,0,10*ROW('Water Data'!D22))),'Data Summary'!BS28="Yes"),100-OFFSET('Water Data'!$D$4,0,10*ROW('Water Data'!D22)),NA())</f>
        <v>#N/A</v>
      </c>
      <c r="E28" s="520" t="e">
        <f ca="1">+IF(AND(ISNUMBER(OFFSET('Water Data'!$D$6,0,10*ROW('Water Data'!D22))),'Data Summary'!BT28="Yes"),OFFSET('Water Data'!$D$6,0,10*ROW('Water Data'!D22)),NA())</f>
        <v>#N/A</v>
      </c>
      <c r="F28" s="520" t="e">
        <f ca="1">+IF(AND(ISNUMBER(OFFSET('Water Data'!$D$9,0,10*ROW('Water Data'!D22))),'Data Summary'!BU28="Yes"),OFFSET('Water Data'!$D$9,0,10*ROW('Water Data'!D22)),NA())</f>
        <v>#N/A</v>
      </c>
      <c r="G28" s="520" t="e">
        <f ca="1">+IF(AND(ISNUMBER(OFFSET('Water Data'!$E$4,0,10*ROW('Water Data'!E22))),'Data Summary'!BV28="Yes"),100-OFFSET('Water Data'!$E$4,0,10*ROW('Water Data'!E22)),NA())</f>
        <v>#N/A</v>
      </c>
      <c r="H28" s="520" t="e">
        <f ca="1">+IF(AND(ISNUMBER(OFFSET('Water Data'!$E$6,0,10*ROW('Water Data'!E22))),'Data Summary'!BW28="Yes"),OFFSET('Water Data'!$E$6,0,10*ROW('Water Data'!E22)),NA())</f>
        <v>#N/A</v>
      </c>
      <c r="I28" s="520" t="e">
        <f ca="1">+IF(AND(ISNUMBER(OFFSET('Water Data'!$E$9,0,10*ROW('Water Data'!E22))),'Data Summary'!BX28="Yes"),OFFSET('Water Data'!$E$9,0,10*ROW('Water Data'!E22)),NA())</f>
        <v>#N/A</v>
      </c>
      <c r="J28" s="520" t="e">
        <f ca="1">+IF(AND(ISNUMBER(OFFSET('Water Data'!$F$4,0,10*ROW('Water Data'!F22))),'Data Summary'!BY28="Yes"),100-OFFSET('Water Data'!$F$4,0,10*ROW('Water Data'!F22)),NA())</f>
        <v>#N/A</v>
      </c>
      <c r="K28" s="520" t="e">
        <f ca="1">+IF(AND(ISNUMBER(OFFSET('Water Data'!$F$6,0,10*ROW('Water Data'!F22))),'Data Summary'!BZ28="Yes"),OFFSET('Water Data'!$F$6,0,10*ROW('Water Data'!F22)),NA())</f>
        <v>#N/A</v>
      </c>
      <c r="L28" s="520" t="e">
        <f ca="1">+IF(AND(ISNUMBER(OFFSET('Water Data'!$F$9,0,10*ROW('Water Data'!F22))),'Data Summary'!CA28="Yes"),OFFSET('Water Data'!$F$9,0,10*ROW('Water Data'!F22)),NA())</f>
        <v>#N/A</v>
      </c>
      <c r="M28" s="520" t="e">
        <f ca="1">+IF(AND(ISNUMBER(OFFSET('Water Data'!$G$4,0,10*ROW('Water Data'!G22))),'Data Summary'!CB28="Yes"),100-OFFSET('Water Data'!$G$4,0,10*ROW('Water Data'!G22)),NA())</f>
        <v>#N/A</v>
      </c>
      <c r="N28" s="520" t="e">
        <f ca="1">+IF(AND(ISNUMBER(OFFSET('Water Data'!$G$6,0,10*ROW('Water Data'!G22))),'Data Summary'!CC28="Yes"),OFFSET('Water Data'!$G$6,0,10*ROW('Water Data'!G22)),NA())</f>
        <v>#N/A</v>
      </c>
      <c r="O28" s="520" t="e">
        <f ca="1">+IF(AND(ISNUMBER(OFFSET('Water Data'!$G$9,0,10*ROW('Water Data'!G22))),'Data Summary'!CD28="Yes"),OFFSET('Water Data'!$G$9,0,10*ROW('Water Data'!G22)),NA())</f>
        <v>#N/A</v>
      </c>
      <c r="P28" s="520" t="e">
        <f ca="1">+IF(AND(ISNUMBER(OFFSET('Water Data'!$H$4,0,10*ROW('Water Data'!H22))),'Data Summary'!CE28="Yes"),100-OFFSET('Water Data'!$H$4,0,10*ROW('Water Data'!H22)),NA())</f>
        <v>#N/A</v>
      </c>
      <c r="Q28" s="520" t="e">
        <f ca="1">+IF(AND(ISNUMBER(OFFSET('Water Data'!$H$6,0,10*ROW('Water Data'!H22))),'Data Summary'!CF28="Yes"),OFFSET('Water Data'!$H$6,0,10*ROW('Water Data'!H22)),NA())</f>
        <v>#N/A</v>
      </c>
      <c r="R28" s="520" t="e">
        <f ca="1">+IF(AND(ISNUMBER(OFFSET('Water Data'!$H$9,0,10*ROW('Water Data'!H22))),'Data Summary'!CG28="Yes"),OFFSET('Water Data'!$H$9,0,10*ROW('Water Data'!H22)),NA())</f>
        <v>#N/A</v>
      </c>
      <c r="S28" s="520" t="e">
        <f ca="1">+IF(AND(ISNUMBER(OFFSET('Water Data'!$I$4,0,10*ROW('Water Data'!I22))),'Data Summary'!CH28="Yes"),100-OFFSET('Water Data'!$I$4,0,10*ROW('Water Data'!I22)),NA())</f>
        <v>#N/A</v>
      </c>
      <c r="T28" s="520" t="e">
        <f ca="1">+IF(AND(ISNUMBER(OFFSET('Water Data'!$I$6,0,10*ROW('Water Data'!I22))),'Data Summary'!CI28="Yes"),OFFSET('Water Data'!$I$6,0,10*ROW('Water Data'!I22)),NA())</f>
        <v>#N/A</v>
      </c>
      <c r="U28" s="520" t="e">
        <f ca="1">+IF(AND(ISNUMBER(OFFSET('Water Data'!$I$9,0,10*ROW('Water Data'!I22))),'Data Summary'!CJ28="Yes"),OFFSET('Water Data'!$I$9,0,10*ROW('Water Data'!I22)),NA())</f>
        <v>#N/A</v>
      </c>
      <c r="V28" s="521" t="e">
        <f ca="1">+IF(AND(ISNUMBER(OFFSET('Sanitation Data'!$D$4,0,10*ROW('Sanitation Data'!D22))),'Data Summary'!CK28="Yes"),100-OFFSET('Sanitation Data'!$D$4,0,10*ROW('Sanitation Data'!D22)),NA())</f>
        <v>#N/A</v>
      </c>
      <c r="W28" s="521" t="e">
        <f ca="1">+IF(AND(ISNUMBER(OFFSET('Sanitation Data'!$D$6,0,10*ROW('Sanitation Data'!D22))),'Data Summary'!CL28="Yes"),OFFSET('Sanitation Data'!$D$6,0,10*ROW('Sanitation Data'!D22)),NA())</f>
        <v>#N/A</v>
      </c>
      <c r="X28" s="521" t="e">
        <f ca="1">+IF(AND(ISNUMBER(OFFSET('Sanitation Data'!$D$10,0,10*ROW('Sanitation Data'!D22))),'Data Summary'!CM28="Yes"),OFFSET('Sanitation Data'!$D$10,0,10*ROW('Sanitation Data'!D22)),NA())</f>
        <v>#N/A</v>
      </c>
      <c r="Y28" s="521" t="e">
        <f ca="1">+IF(AND(ISNUMBER(OFFSET('Sanitation Data'!$D$11,0,10*ROW('Sanitation Data'!D22))),'Data Summary'!CN28="Yes"),OFFSET('Sanitation Data'!$D$11,0,10*ROW('Sanitation Data'!D22)),NA())</f>
        <v>#N/A</v>
      </c>
      <c r="Z28" s="521" t="e">
        <f ca="1">+IF(AND(ISNUMBER(OFFSET('Sanitation Data'!$D$12,0,10*ROW('Sanitation Data'!D22))),'Data Summary'!CO28="Yes"),OFFSET('Sanitation Data'!$D$12,0,10*ROW('Sanitation Data'!D22)),NA())</f>
        <v>#N/A</v>
      </c>
      <c r="AA28" s="521" t="e">
        <f ca="1">+IF(AND(ISNUMBER(OFFSET('Sanitation Data'!$E$4,0,10*ROW('Sanitation Data'!E22))),'Data Summary'!CP28="Yes"),100-OFFSET('Sanitation Data'!$E$4,0,10*ROW('Sanitation Data'!E22)),NA())</f>
        <v>#N/A</v>
      </c>
      <c r="AB28" s="521" t="e">
        <f ca="1">+IF(AND(ISNUMBER(OFFSET('Sanitation Data'!$E$6,0,10*ROW('Sanitation Data'!E22))),'Data Summary'!CQ28="Yes"),OFFSET('Sanitation Data'!$E$6,0,10*ROW('Sanitation Data'!E22)),NA())</f>
        <v>#N/A</v>
      </c>
      <c r="AC28" s="521" t="e">
        <f ca="1">+IF(AND(ISNUMBER(OFFSET('Sanitation Data'!$E$10,0,10*ROW('Sanitation Data'!E22))),'Data Summary'!CR28="Yes"),OFFSET('Sanitation Data'!$E$10,0,10*ROW('Sanitation Data'!E22)),NA())</f>
        <v>#N/A</v>
      </c>
      <c r="AD28" s="521" t="e">
        <f ca="1">+IF(AND(ISNUMBER(OFFSET('Sanitation Data'!$E$11,0,10*ROW('Sanitation Data'!E22))),'Data Summary'!CS28="Yes"),OFFSET('Sanitation Data'!$E$11,0,10*ROW('Sanitation Data'!E22)),NA())</f>
        <v>#N/A</v>
      </c>
      <c r="AE28" s="521" t="e">
        <f ca="1">+IF(AND(ISNUMBER(OFFSET('Sanitation Data'!$E$12,0,10*ROW('Sanitation Data'!E22))),'Data Summary'!CT28="Yes"),OFFSET('Sanitation Data'!$E$12,0,10*ROW('Sanitation Data'!E22)),NA())</f>
        <v>#N/A</v>
      </c>
      <c r="AF28" s="521" t="e">
        <f ca="1">+IF(AND(ISNUMBER(OFFSET('Sanitation Data'!$F$4,0,10*ROW('Sanitation Data'!F22))),'Data Summary'!CU28="Yes"),100-OFFSET('Sanitation Data'!$F$4,0,10*ROW('Sanitation Data'!F22)),NA())</f>
        <v>#N/A</v>
      </c>
      <c r="AG28" s="521" t="e">
        <f ca="1">+IF(AND(ISNUMBER(OFFSET('Sanitation Data'!$F$6,0,10*ROW('Sanitation Data'!F22))),'Data Summary'!CV28="Yes"),OFFSET('Sanitation Data'!$F$6,0,10*ROW('Sanitation Data'!F22)),NA())</f>
        <v>#N/A</v>
      </c>
      <c r="AH28" s="521" t="e">
        <f ca="1">+IF(AND(ISNUMBER(OFFSET('Sanitation Data'!$F$10,0,10*ROW('Sanitation Data'!F22))),'Data Summary'!CW28="Yes"),OFFSET('Sanitation Data'!$F$10,0,10*ROW('Sanitation Data'!F22)),NA())</f>
        <v>#N/A</v>
      </c>
      <c r="AI28" s="521" t="e">
        <f ca="1">+IF(AND(ISNUMBER(OFFSET('Sanitation Data'!$F$11,0,10*ROW('Sanitation Data'!F22))),'Data Summary'!CX28="Yes"),OFFSET('Sanitation Data'!$F$11,0,10*ROW('Sanitation Data'!F22)),NA())</f>
        <v>#N/A</v>
      </c>
      <c r="AJ28" s="521" t="e">
        <f ca="1">+IF(AND(ISNUMBER(OFFSET('Sanitation Data'!$F$12,0,10*ROW('Sanitation Data'!F22))),'Data Summary'!CY28="Yes"),OFFSET('Sanitation Data'!$F$12,0,10*ROW('Sanitation Data'!F22)),NA())</f>
        <v>#N/A</v>
      </c>
      <c r="AK28" s="521" t="e">
        <f ca="1">+IF(AND(ISNUMBER(OFFSET('Sanitation Data'!$G$4,0,10*ROW('Sanitation Data'!G22))),'Data Summary'!CZ28="Yes"),100-OFFSET('Sanitation Data'!$G$4,0,10*ROW('Sanitation Data'!G22)),NA())</f>
        <v>#N/A</v>
      </c>
      <c r="AL28" s="521" t="e">
        <f ca="1">+IF(AND(ISNUMBER(OFFSET('Sanitation Data'!$G$6,0,10*ROW('Sanitation Data'!G22))),'Data Summary'!DA28="Yes"),OFFSET('Sanitation Data'!$G$6,0,10*ROW('Sanitation Data'!G22)),NA())</f>
        <v>#N/A</v>
      </c>
      <c r="AM28" s="521" t="e">
        <f ca="1">+IF(AND(ISNUMBER(OFFSET('Sanitation Data'!$G$10,0,10*ROW('Sanitation Data'!G22))),'Data Summary'!DB28="Yes"),OFFSET('Sanitation Data'!$G$10,0,10*ROW('Sanitation Data'!G22)),NA())</f>
        <v>#N/A</v>
      </c>
      <c r="AN28" s="521" t="e">
        <f ca="1">+IF(AND(ISNUMBER(OFFSET('Sanitation Data'!$G$11,0,10*ROW('Sanitation Data'!G22))),'Data Summary'!DC28="Yes"),OFFSET('Sanitation Data'!$G$11,0,10*ROW('Sanitation Data'!G22)),NA())</f>
        <v>#N/A</v>
      </c>
      <c r="AO28" s="521" t="e">
        <f ca="1">+IF(AND(ISNUMBER(OFFSET('Sanitation Data'!$G$12,0,10*ROW('Sanitation Data'!G22))),'Data Summary'!DD28="Yes"),OFFSET('Sanitation Data'!$G$12,0,10*ROW('Sanitation Data'!G22)),NA())</f>
        <v>#N/A</v>
      </c>
      <c r="AP28" s="521" t="e">
        <f ca="1">+IF(AND(ISNUMBER(OFFSET('Sanitation Data'!$H$4,0,10*ROW('Sanitation Data'!H22))),'Data Summary'!DE28="Yes"),100-OFFSET('Sanitation Data'!$H$4,0,10*ROW('Sanitation Data'!H22)),NA())</f>
        <v>#N/A</v>
      </c>
      <c r="AQ28" s="521" t="e">
        <f ca="1">+IF(AND(ISNUMBER(OFFSET('Sanitation Data'!$H$6,0,10*ROW('Sanitation Data'!H22))),'Data Summary'!DF28="Yes"),OFFSET('Sanitation Data'!$H$6,0,10*ROW('Sanitation Data'!H22)),NA())</f>
        <v>#N/A</v>
      </c>
      <c r="AR28" s="521" t="e">
        <f ca="1">+IF(AND(ISNUMBER(OFFSET('Sanitation Data'!$H$10,0,10*ROW('Sanitation Data'!H22))),'Data Summary'!DG28="Yes"),OFFSET('Sanitation Data'!$H$10,0,10*ROW('Sanitation Data'!H22)),NA())</f>
        <v>#N/A</v>
      </c>
      <c r="AS28" s="521" t="e">
        <f ca="1">+IF(AND(ISNUMBER(OFFSET('Sanitation Data'!$H$11,0,10*ROW('Sanitation Data'!H22))),'Data Summary'!DH28="Yes"),OFFSET('Sanitation Data'!$H$11,0,10*ROW('Sanitation Data'!H22)),NA())</f>
        <v>#N/A</v>
      </c>
      <c r="AT28" s="521" t="e">
        <f ca="1">+IF(AND(ISNUMBER(OFFSET('Sanitation Data'!$H$12,0,10*ROW('Sanitation Data'!H22))),'Data Summary'!DI28="Yes"),OFFSET('Sanitation Data'!$H$12,0,10*ROW('Sanitation Data'!H22)),NA())</f>
        <v>#N/A</v>
      </c>
      <c r="AU28" s="521" t="e">
        <f ca="1">+IF(AND(ISNUMBER(OFFSET('Sanitation Data'!$I$4,0,10*ROW('Sanitation Data'!I22))),'Data Summary'!DJ28="Yes"),100-OFFSET('Sanitation Data'!$I$4,0,10*ROW('Sanitation Data'!I22)),NA())</f>
        <v>#N/A</v>
      </c>
      <c r="AV28" s="521" t="e">
        <f ca="1">+IF(AND(ISNUMBER(OFFSET('Sanitation Data'!$I$6,0,10*ROW('Sanitation Data'!I22))),'Data Summary'!DK28="Yes"),OFFSET('Sanitation Data'!$I$6,0,10*ROW('Sanitation Data'!I22)),NA())</f>
        <v>#N/A</v>
      </c>
      <c r="AW28" s="521" t="e">
        <f ca="1">+IF(AND(ISNUMBER(OFFSET('Sanitation Data'!$I$10,0,10*ROW('Sanitation Data'!I22))),'Data Summary'!DL28="Yes"),OFFSET('Sanitation Data'!$I$10,0,10*ROW('Sanitation Data'!I22)),NA())</f>
        <v>#N/A</v>
      </c>
      <c r="AX28" s="521" t="e">
        <f ca="1">+IF(AND(ISNUMBER(OFFSET('Sanitation Data'!$I$11,0,10*ROW('Sanitation Data'!I22))),'Data Summary'!DM28="Yes"),OFFSET('Sanitation Data'!$I$11,0,10*ROW('Sanitation Data'!I22)),NA())</f>
        <v>#N/A</v>
      </c>
      <c r="AY28" s="521" t="e">
        <f ca="1">+IF(AND(ISNUMBER(OFFSET('Sanitation Data'!$I$12,0,10*ROW('Sanitation Data'!I22))),'Data Summary'!DN28="Yes"),OFFSET('Sanitation Data'!$I$12,0,10*ROW('Sanitation Data'!I22)),NA())</f>
        <v>#N/A</v>
      </c>
      <c r="AZ28" s="522" t="e">
        <f ca="1">+IF(AND(ISNUMBER(OFFSET('Hygiene Data'!$D$5,0,10*ROW('Hygiene Data'!D22))),'Data Summary'!DO28="Yes"),OFFSET('Hygiene Data'!$D$5,0,10*ROW('Hygiene Data'!D22)),NA())</f>
        <v>#N/A</v>
      </c>
      <c r="BA28" s="522" t="e">
        <f ca="1">+IF(AND(ISNUMBER(OFFSET('Hygiene Data'!$D$7,0,10*ROW('Hygiene Data'!D22))),'Data Summary'!DP28="Yes"),OFFSET('Hygiene Data'!$D$7,0,10*ROW('Hygiene Data'!D22)),NA())</f>
        <v>#N/A</v>
      </c>
      <c r="BB28" s="522" t="e">
        <f ca="1">+IF(AND(ISNUMBER(OFFSET('Hygiene Data'!$D$9,0,10*ROW('Hygiene Data'!D22))),'Data Summary'!DQ28="Yes"),OFFSET('Hygiene Data'!$D$9,0,10*ROW('Hygiene Data'!D22)),NA())</f>
        <v>#N/A</v>
      </c>
      <c r="BC28" s="522" t="e">
        <f ca="1">+IF(AND(ISNUMBER(OFFSET('Hygiene Data'!$E$5,0,10*ROW('Hygiene Data'!E22))),'Data Summary'!DR28="Yes"),OFFSET('Hygiene Data'!$E$5,0,10*ROW('Hygiene Data'!E22)),NA())</f>
        <v>#N/A</v>
      </c>
      <c r="BD28" s="522" t="e">
        <f ca="1">+IF(AND(ISNUMBER(OFFSET('Hygiene Data'!$E$7,0,10*ROW('Hygiene Data'!E22))),'Data Summary'!DS28="Yes"),OFFSET('Hygiene Data'!$E$7,0,10*ROW('Hygiene Data'!E22)),NA())</f>
        <v>#N/A</v>
      </c>
      <c r="BE28" s="522" t="e">
        <f ca="1">+IF(AND(ISNUMBER(OFFSET('Hygiene Data'!$E$9,0,10*ROW('Hygiene Data'!E22))),'Data Summary'!DT28="Yes"),OFFSET('Hygiene Data'!$E$9,0,10*ROW('Hygiene Data'!E22)),NA())</f>
        <v>#N/A</v>
      </c>
      <c r="BF28" s="522" t="e">
        <f ca="1">+IF(AND(ISNUMBER(OFFSET('Hygiene Data'!$F$5,0,10*ROW('Hygiene Data'!F22))),'Data Summary'!DU28="Yes"),OFFSET('Hygiene Data'!$F$5,0,10*ROW('Hygiene Data'!F22)),NA())</f>
        <v>#N/A</v>
      </c>
      <c r="BG28" s="522" t="e">
        <f ca="1">+IF(AND(ISNUMBER(OFFSET('Hygiene Data'!$F$7,0,10*ROW('Hygiene Data'!F22))),'Data Summary'!DV28="Yes"),OFFSET('Hygiene Data'!$F$7,0,10*ROW('Hygiene Data'!F22)),NA())</f>
        <v>#N/A</v>
      </c>
      <c r="BH28" s="522" t="e">
        <f ca="1">+IF(AND(ISNUMBER(OFFSET('Hygiene Data'!$F$9,0,10*ROW('Hygiene Data'!F22))),'Data Summary'!DW28="Yes"),OFFSET('Hygiene Data'!$F$9,0,10*ROW('Hygiene Data'!F22)),NA())</f>
        <v>#N/A</v>
      </c>
      <c r="BI28" s="522" t="e">
        <f ca="1">+IF(AND(ISNUMBER(OFFSET('Hygiene Data'!$G$5,0,10*ROW('Hygiene Data'!G22))),'Data Summary'!DX28="Yes"),OFFSET('Hygiene Data'!$G$5,0,10*ROW('Hygiene Data'!G22)),NA())</f>
        <v>#N/A</v>
      </c>
      <c r="BJ28" s="522" t="e">
        <f ca="1">+IF(AND(ISNUMBER(OFFSET('Hygiene Data'!$G$7,0,10*ROW('Hygiene Data'!G22))),'Data Summary'!DY28="Yes"),OFFSET('Hygiene Data'!$G$7,0,10*ROW('Hygiene Data'!G22)),NA())</f>
        <v>#N/A</v>
      </c>
      <c r="BK28" s="522" t="e">
        <f ca="1">+IF(AND(ISNUMBER(OFFSET('Hygiene Data'!$G$9,0,10*ROW('Hygiene Data'!G22))),'Data Summary'!DZ28="Yes"),OFFSET('Hygiene Data'!$G$9,0,10*ROW('Hygiene Data'!G22)),NA())</f>
        <v>#N/A</v>
      </c>
      <c r="BL28" s="522" t="e">
        <f ca="1">+IF(AND(ISNUMBER(OFFSET('Hygiene Data'!$H$5,0,10*ROW('Hygiene Data'!H22))),'Data Summary'!EA28="Yes"),OFFSET('Hygiene Data'!$H$5,0,10*ROW('Hygiene Data'!H22)),NA())</f>
        <v>#N/A</v>
      </c>
      <c r="BM28" s="522" t="e">
        <f ca="1">+IF(AND(ISNUMBER(OFFSET('Hygiene Data'!$H$7,0,10*ROW('Hygiene Data'!H22))),'Data Summary'!EB28="Yes"),OFFSET('Hygiene Data'!$H$7,0,10*ROW('Hygiene Data'!H22)),NA())</f>
        <v>#N/A</v>
      </c>
      <c r="BN28" s="522" t="e">
        <f ca="1">+IF(AND(ISNUMBER(OFFSET('Hygiene Data'!$H$9,0,10*ROW('Hygiene Data'!H22))),'Data Summary'!EC28="Yes"),OFFSET('Hygiene Data'!$H$9,0,10*ROW('Hygiene Data'!H22)),NA())</f>
        <v>#N/A</v>
      </c>
      <c r="BO28" s="522" t="e">
        <f ca="1">+IF(AND(ISNUMBER(OFFSET('Hygiene Data'!$I$5,0,10*ROW('Hygiene Data'!I22))),'Data Summary'!ED28="Yes"),OFFSET('Hygiene Data'!$I$5,0,10*ROW('Hygiene Data'!I22)),NA())</f>
        <v>#N/A</v>
      </c>
      <c r="BP28" s="522" t="e">
        <f ca="1">+IF(AND(ISNUMBER(OFFSET('Hygiene Data'!$I$7,0,10*ROW('Hygiene Data'!I22))),'Data Summary'!EE28="Yes"),OFFSET('Hygiene Data'!$I$7,0,10*ROW('Hygiene Data'!I22)),NA())</f>
        <v>#N/A</v>
      </c>
      <c r="BQ28" s="522" t="e">
        <f ca="1">+IF(AND(ISNUMBER(OFFSET('Hygiene Data'!$I$9,0,10*ROW('Hygiene Data'!I22))),'Data Summary'!EF28="Yes"),OFFSET('Hygiene Data'!$I$9,0,10*ROW('Hygiene Data'!I22)),NA())</f>
        <v>#N/A</v>
      </c>
    </row>
    <row r="29" spans="1:69" x14ac:dyDescent="0.25">
      <c r="A29" s="518" t="e">
        <f ca="1">+RIGHT('Data Summary'!A29,LEN('Data Summary'!A29)-9)</f>
        <v>#VALUE!</v>
      </c>
      <c r="B29" s="492" t="str">
        <f ca="1">+IF(ISTEXT('Data Summary'!B29),'Data Summary'!B29,"")</f>
        <v/>
      </c>
      <c r="C29" s="519" t="e">
        <f ca="1">+VALUE('Data Summary'!C29)</f>
        <v>#VALUE!</v>
      </c>
      <c r="D29" s="520" t="e">
        <f ca="1">+IF(AND(ISNUMBER(OFFSET('Water Data'!$D$4,0,10*ROW('Water Data'!D23))),'Data Summary'!BS29="Yes"),100-OFFSET('Water Data'!$D$4,0,10*ROW('Water Data'!D23)),NA())</f>
        <v>#N/A</v>
      </c>
      <c r="E29" s="520" t="e">
        <f ca="1">+IF(AND(ISNUMBER(OFFSET('Water Data'!$D$6,0,10*ROW('Water Data'!D23))),'Data Summary'!BT29="Yes"),OFFSET('Water Data'!$D$6,0,10*ROW('Water Data'!D23)),NA())</f>
        <v>#N/A</v>
      </c>
      <c r="F29" s="520" t="e">
        <f ca="1">+IF(AND(ISNUMBER(OFFSET('Water Data'!$D$9,0,10*ROW('Water Data'!D23))),'Data Summary'!BU29="Yes"),OFFSET('Water Data'!$D$9,0,10*ROW('Water Data'!D23)),NA())</f>
        <v>#N/A</v>
      </c>
      <c r="G29" s="520" t="e">
        <f ca="1">+IF(AND(ISNUMBER(OFFSET('Water Data'!$E$4,0,10*ROW('Water Data'!E23))),'Data Summary'!BV29="Yes"),100-OFFSET('Water Data'!$E$4,0,10*ROW('Water Data'!E23)),NA())</f>
        <v>#N/A</v>
      </c>
      <c r="H29" s="520" t="e">
        <f ca="1">+IF(AND(ISNUMBER(OFFSET('Water Data'!$E$6,0,10*ROW('Water Data'!E23))),'Data Summary'!BW29="Yes"),OFFSET('Water Data'!$E$6,0,10*ROW('Water Data'!E23)),NA())</f>
        <v>#N/A</v>
      </c>
      <c r="I29" s="520" t="e">
        <f ca="1">+IF(AND(ISNUMBER(OFFSET('Water Data'!$E$9,0,10*ROW('Water Data'!E23))),'Data Summary'!BX29="Yes"),OFFSET('Water Data'!$E$9,0,10*ROW('Water Data'!E23)),NA())</f>
        <v>#N/A</v>
      </c>
      <c r="J29" s="520" t="e">
        <f ca="1">+IF(AND(ISNUMBER(OFFSET('Water Data'!$F$4,0,10*ROW('Water Data'!F23))),'Data Summary'!BY29="Yes"),100-OFFSET('Water Data'!$F$4,0,10*ROW('Water Data'!F23)),NA())</f>
        <v>#N/A</v>
      </c>
      <c r="K29" s="520" t="e">
        <f ca="1">+IF(AND(ISNUMBER(OFFSET('Water Data'!$F$6,0,10*ROW('Water Data'!F23))),'Data Summary'!BZ29="Yes"),OFFSET('Water Data'!$F$6,0,10*ROW('Water Data'!F23)),NA())</f>
        <v>#N/A</v>
      </c>
      <c r="L29" s="520" t="e">
        <f ca="1">+IF(AND(ISNUMBER(OFFSET('Water Data'!$F$9,0,10*ROW('Water Data'!F23))),'Data Summary'!CA29="Yes"),OFFSET('Water Data'!$F$9,0,10*ROW('Water Data'!F23)),NA())</f>
        <v>#N/A</v>
      </c>
      <c r="M29" s="520" t="e">
        <f ca="1">+IF(AND(ISNUMBER(OFFSET('Water Data'!$G$4,0,10*ROW('Water Data'!G23))),'Data Summary'!CB29="Yes"),100-OFFSET('Water Data'!$G$4,0,10*ROW('Water Data'!G23)),NA())</f>
        <v>#N/A</v>
      </c>
      <c r="N29" s="520" t="e">
        <f ca="1">+IF(AND(ISNUMBER(OFFSET('Water Data'!$G$6,0,10*ROW('Water Data'!G23))),'Data Summary'!CC29="Yes"),OFFSET('Water Data'!$G$6,0,10*ROW('Water Data'!G23)),NA())</f>
        <v>#N/A</v>
      </c>
      <c r="O29" s="520" t="e">
        <f ca="1">+IF(AND(ISNUMBER(OFFSET('Water Data'!$G$9,0,10*ROW('Water Data'!G23))),'Data Summary'!CD29="Yes"),OFFSET('Water Data'!$G$9,0,10*ROW('Water Data'!G23)),NA())</f>
        <v>#N/A</v>
      </c>
      <c r="P29" s="520" t="e">
        <f ca="1">+IF(AND(ISNUMBER(OFFSET('Water Data'!$H$4,0,10*ROW('Water Data'!H23))),'Data Summary'!CE29="Yes"),100-OFFSET('Water Data'!$H$4,0,10*ROW('Water Data'!H23)),NA())</f>
        <v>#N/A</v>
      </c>
      <c r="Q29" s="520" t="e">
        <f ca="1">+IF(AND(ISNUMBER(OFFSET('Water Data'!$H$6,0,10*ROW('Water Data'!H23))),'Data Summary'!CF29="Yes"),OFFSET('Water Data'!$H$6,0,10*ROW('Water Data'!H23)),NA())</f>
        <v>#N/A</v>
      </c>
      <c r="R29" s="520" t="e">
        <f ca="1">+IF(AND(ISNUMBER(OFFSET('Water Data'!$H$9,0,10*ROW('Water Data'!H23))),'Data Summary'!CG29="Yes"),OFFSET('Water Data'!$H$9,0,10*ROW('Water Data'!H23)),NA())</f>
        <v>#N/A</v>
      </c>
      <c r="S29" s="520" t="e">
        <f ca="1">+IF(AND(ISNUMBER(OFFSET('Water Data'!$I$4,0,10*ROW('Water Data'!I23))),'Data Summary'!CH29="Yes"),100-OFFSET('Water Data'!$I$4,0,10*ROW('Water Data'!I23)),NA())</f>
        <v>#N/A</v>
      </c>
      <c r="T29" s="520" t="e">
        <f ca="1">+IF(AND(ISNUMBER(OFFSET('Water Data'!$I$6,0,10*ROW('Water Data'!I23))),'Data Summary'!CI29="Yes"),OFFSET('Water Data'!$I$6,0,10*ROW('Water Data'!I23)),NA())</f>
        <v>#N/A</v>
      </c>
      <c r="U29" s="520" t="e">
        <f ca="1">+IF(AND(ISNUMBER(OFFSET('Water Data'!$I$9,0,10*ROW('Water Data'!I23))),'Data Summary'!CJ29="Yes"),OFFSET('Water Data'!$I$9,0,10*ROW('Water Data'!I23)),NA())</f>
        <v>#N/A</v>
      </c>
      <c r="V29" s="521" t="e">
        <f ca="1">+IF(AND(ISNUMBER(OFFSET('Sanitation Data'!$D$4,0,10*ROW('Sanitation Data'!D23))),'Data Summary'!CK29="Yes"),100-OFFSET('Sanitation Data'!$D$4,0,10*ROW('Sanitation Data'!D23)),NA())</f>
        <v>#N/A</v>
      </c>
      <c r="W29" s="521" t="e">
        <f ca="1">+IF(AND(ISNUMBER(OFFSET('Sanitation Data'!$D$6,0,10*ROW('Sanitation Data'!D23))),'Data Summary'!CL29="Yes"),OFFSET('Sanitation Data'!$D$6,0,10*ROW('Sanitation Data'!D23)),NA())</f>
        <v>#N/A</v>
      </c>
      <c r="X29" s="521" t="e">
        <f ca="1">+IF(AND(ISNUMBER(OFFSET('Sanitation Data'!$D$10,0,10*ROW('Sanitation Data'!D23))),'Data Summary'!CM29="Yes"),OFFSET('Sanitation Data'!$D$10,0,10*ROW('Sanitation Data'!D23)),NA())</f>
        <v>#N/A</v>
      </c>
      <c r="Y29" s="521" t="e">
        <f ca="1">+IF(AND(ISNUMBER(OFFSET('Sanitation Data'!$D$11,0,10*ROW('Sanitation Data'!D23))),'Data Summary'!CN29="Yes"),OFFSET('Sanitation Data'!$D$11,0,10*ROW('Sanitation Data'!D23)),NA())</f>
        <v>#N/A</v>
      </c>
      <c r="Z29" s="521" t="e">
        <f ca="1">+IF(AND(ISNUMBER(OFFSET('Sanitation Data'!$D$12,0,10*ROW('Sanitation Data'!D23))),'Data Summary'!CO29="Yes"),OFFSET('Sanitation Data'!$D$12,0,10*ROW('Sanitation Data'!D23)),NA())</f>
        <v>#N/A</v>
      </c>
      <c r="AA29" s="521" t="e">
        <f ca="1">+IF(AND(ISNUMBER(OFFSET('Sanitation Data'!$E$4,0,10*ROW('Sanitation Data'!E23))),'Data Summary'!CP29="Yes"),100-OFFSET('Sanitation Data'!$E$4,0,10*ROW('Sanitation Data'!E23)),NA())</f>
        <v>#N/A</v>
      </c>
      <c r="AB29" s="521" t="e">
        <f ca="1">+IF(AND(ISNUMBER(OFFSET('Sanitation Data'!$E$6,0,10*ROW('Sanitation Data'!E23))),'Data Summary'!CQ29="Yes"),OFFSET('Sanitation Data'!$E$6,0,10*ROW('Sanitation Data'!E23)),NA())</f>
        <v>#N/A</v>
      </c>
      <c r="AC29" s="521" t="e">
        <f ca="1">+IF(AND(ISNUMBER(OFFSET('Sanitation Data'!$E$10,0,10*ROW('Sanitation Data'!E23))),'Data Summary'!CR29="Yes"),OFFSET('Sanitation Data'!$E$10,0,10*ROW('Sanitation Data'!E23)),NA())</f>
        <v>#N/A</v>
      </c>
      <c r="AD29" s="521" t="e">
        <f ca="1">+IF(AND(ISNUMBER(OFFSET('Sanitation Data'!$E$11,0,10*ROW('Sanitation Data'!E23))),'Data Summary'!CS29="Yes"),OFFSET('Sanitation Data'!$E$11,0,10*ROW('Sanitation Data'!E23)),NA())</f>
        <v>#N/A</v>
      </c>
      <c r="AE29" s="521" t="e">
        <f ca="1">+IF(AND(ISNUMBER(OFFSET('Sanitation Data'!$E$12,0,10*ROW('Sanitation Data'!E23))),'Data Summary'!CT29="Yes"),OFFSET('Sanitation Data'!$E$12,0,10*ROW('Sanitation Data'!E23)),NA())</f>
        <v>#N/A</v>
      </c>
      <c r="AF29" s="521" t="e">
        <f ca="1">+IF(AND(ISNUMBER(OFFSET('Sanitation Data'!$F$4,0,10*ROW('Sanitation Data'!F23))),'Data Summary'!CU29="Yes"),100-OFFSET('Sanitation Data'!$F$4,0,10*ROW('Sanitation Data'!F23)),NA())</f>
        <v>#N/A</v>
      </c>
      <c r="AG29" s="521" t="e">
        <f ca="1">+IF(AND(ISNUMBER(OFFSET('Sanitation Data'!$F$6,0,10*ROW('Sanitation Data'!F23))),'Data Summary'!CV29="Yes"),OFFSET('Sanitation Data'!$F$6,0,10*ROW('Sanitation Data'!F23)),NA())</f>
        <v>#N/A</v>
      </c>
      <c r="AH29" s="521" t="e">
        <f ca="1">+IF(AND(ISNUMBER(OFFSET('Sanitation Data'!$F$10,0,10*ROW('Sanitation Data'!F23))),'Data Summary'!CW29="Yes"),OFFSET('Sanitation Data'!$F$10,0,10*ROW('Sanitation Data'!F23)),NA())</f>
        <v>#N/A</v>
      </c>
      <c r="AI29" s="521" t="e">
        <f ca="1">+IF(AND(ISNUMBER(OFFSET('Sanitation Data'!$F$11,0,10*ROW('Sanitation Data'!F23))),'Data Summary'!CX29="Yes"),OFFSET('Sanitation Data'!$F$11,0,10*ROW('Sanitation Data'!F23)),NA())</f>
        <v>#N/A</v>
      </c>
      <c r="AJ29" s="521" t="e">
        <f ca="1">+IF(AND(ISNUMBER(OFFSET('Sanitation Data'!$F$12,0,10*ROW('Sanitation Data'!F23))),'Data Summary'!CY29="Yes"),OFFSET('Sanitation Data'!$F$12,0,10*ROW('Sanitation Data'!F23)),NA())</f>
        <v>#N/A</v>
      </c>
      <c r="AK29" s="521" t="e">
        <f ca="1">+IF(AND(ISNUMBER(OFFSET('Sanitation Data'!$G$4,0,10*ROW('Sanitation Data'!G23))),'Data Summary'!CZ29="Yes"),100-OFFSET('Sanitation Data'!$G$4,0,10*ROW('Sanitation Data'!G23)),NA())</f>
        <v>#N/A</v>
      </c>
      <c r="AL29" s="521" t="e">
        <f ca="1">+IF(AND(ISNUMBER(OFFSET('Sanitation Data'!$G$6,0,10*ROW('Sanitation Data'!G23))),'Data Summary'!DA29="Yes"),OFFSET('Sanitation Data'!$G$6,0,10*ROW('Sanitation Data'!G23)),NA())</f>
        <v>#N/A</v>
      </c>
      <c r="AM29" s="521" t="e">
        <f ca="1">+IF(AND(ISNUMBER(OFFSET('Sanitation Data'!$G$10,0,10*ROW('Sanitation Data'!G23))),'Data Summary'!DB29="Yes"),OFFSET('Sanitation Data'!$G$10,0,10*ROW('Sanitation Data'!G23)),NA())</f>
        <v>#N/A</v>
      </c>
      <c r="AN29" s="521" t="e">
        <f ca="1">+IF(AND(ISNUMBER(OFFSET('Sanitation Data'!$G$11,0,10*ROW('Sanitation Data'!G23))),'Data Summary'!DC29="Yes"),OFFSET('Sanitation Data'!$G$11,0,10*ROW('Sanitation Data'!G23)),NA())</f>
        <v>#N/A</v>
      </c>
      <c r="AO29" s="521" t="e">
        <f ca="1">+IF(AND(ISNUMBER(OFFSET('Sanitation Data'!$G$12,0,10*ROW('Sanitation Data'!G23))),'Data Summary'!DD29="Yes"),OFFSET('Sanitation Data'!$G$12,0,10*ROW('Sanitation Data'!G23)),NA())</f>
        <v>#N/A</v>
      </c>
      <c r="AP29" s="521" t="e">
        <f ca="1">+IF(AND(ISNUMBER(OFFSET('Sanitation Data'!$H$4,0,10*ROW('Sanitation Data'!H23))),'Data Summary'!DE29="Yes"),100-OFFSET('Sanitation Data'!$H$4,0,10*ROW('Sanitation Data'!H23)),NA())</f>
        <v>#N/A</v>
      </c>
      <c r="AQ29" s="521" t="e">
        <f ca="1">+IF(AND(ISNUMBER(OFFSET('Sanitation Data'!$H$6,0,10*ROW('Sanitation Data'!H23))),'Data Summary'!DF29="Yes"),OFFSET('Sanitation Data'!$H$6,0,10*ROW('Sanitation Data'!H23)),NA())</f>
        <v>#N/A</v>
      </c>
      <c r="AR29" s="521" t="e">
        <f ca="1">+IF(AND(ISNUMBER(OFFSET('Sanitation Data'!$H$10,0,10*ROW('Sanitation Data'!H23))),'Data Summary'!DG29="Yes"),OFFSET('Sanitation Data'!$H$10,0,10*ROW('Sanitation Data'!H23)),NA())</f>
        <v>#N/A</v>
      </c>
      <c r="AS29" s="521" t="e">
        <f ca="1">+IF(AND(ISNUMBER(OFFSET('Sanitation Data'!$H$11,0,10*ROW('Sanitation Data'!H23))),'Data Summary'!DH29="Yes"),OFFSET('Sanitation Data'!$H$11,0,10*ROW('Sanitation Data'!H23)),NA())</f>
        <v>#N/A</v>
      </c>
      <c r="AT29" s="521" t="e">
        <f ca="1">+IF(AND(ISNUMBER(OFFSET('Sanitation Data'!$H$12,0,10*ROW('Sanitation Data'!H23))),'Data Summary'!DI29="Yes"),OFFSET('Sanitation Data'!$H$12,0,10*ROW('Sanitation Data'!H23)),NA())</f>
        <v>#N/A</v>
      </c>
      <c r="AU29" s="521" t="e">
        <f ca="1">+IF(AND(ISNUMBER(OFFSET('Sanitation Data'!$I$4,0,10*ROW('Sanitation Data'!I23))),'Data Summary'!DJ29="Yes"),100-OFFSET('Sanitation Data'!$I$4,0,10*ROW('Sanitation Data'!I23)),NA())</f>
        <v>#N/A</v>
      </c>
      <c r="AV29" s="521" t="e">
        <f ca="1">+IF(AND(ISNUMBER(OFFSET('Sanitation Data'!$I$6,0,10*ROW('Sanitation Data'!I23))),'Data Summary'!DK29="Yes"),OFFSET('Sanitation Data'!$I$6,0,10*ROW('Sanitation Data'!I23)),NA())</f>
        <v>#N/A</v>
      </c>
      <c r="AW29" s="521" t="e">
        <f ca="1">+IF(AND(ISNUMBER(OFFSET('Sanitation Data'!$I$10,0,10*ROW('Sanitation Data'!I23))),'Data Summary'!DL29="Yes"),OFFSET('Sanitation Data'!$I$10,0,10*ROW('Sanitation Data'!I23)),NA())</f>
        <v>#N/A</v>
      </c>
      <c r="AX29" s="521" t="e">
        <f ca="1">+IF(AND(ISNUMBER(OFFSET('Sanitation Data'!$I$11,0,10*ROW('Sanitation Data'!I23))),'Data Summary'!DM29="Yes"),OFFSET('Sanitation Data'!$I$11,0,10*ROW('Sanitation Data'!I23)),NA())</f>
        <v>#N/A</v>
      </c>
      <c r="AY29" s="521" t="e">
        <f ca="1">+IF(AND(ISNUMBER(OFFSET('Sanitation Data'!$I$12,0,10*ROW('Sanitation Data'!I23))),'Data Summary'!DN29="Yes"),OFFSET('Sanitation Data'!$I$12,0,10*ROW('Sanitation Data'!I23)),NA())</f>
        <v>#N/A</v>
      </c>
      <c r="AZ29" s="522" t="e">
        <f ca="1">+IF(AND(ISNUMBER(OFFSET('Hygiene Data'!$D$5,0,10*ROW('Hygiene Data'!D23))),'Data Summary'!DO29="Yes"),OFFSET('Hygiene Data'!$D$5,0,10*ROW('Hygiene Data'!D23)),NA())</f>
        <v>#N/A</v>
      </c>
      <c r="BA29" s="522" t="e">
        <f ca="1">+IF(AND(ISNUMBER(OFFSET('Hygiene Data'!$D$7,0,10*ROW('Hygiene Data'!D23))),'Data Summary'!DP29="Yes"),OFFSET('Hygiene Data'!$D$7,0,10*ROW('Hygiene Data'!D23)),NA())</f>
        <v>#N/A</v>
      </c>
      <c r="BB29" s="522" t="e">
        <f ca="1">+IF(AND(ISNUMBER(OFFSET('Hygiene Data'!$D$9,0,10*ROW('Hygiene Data'!D23))),'Data Summary'!DQ29="Yes"),OFFSET('Hygiene Data'!$D$9,0,10*ROW('Hygiene Data'!D23)),NA())</f>
        <v>#N/A</v>
      </c>
      <c r="BC29" s="522" t="e">
        <f ca="1">+IF(AND(ISNUMBER(OFFSET('Hygiene Data'!$E$5,0,10*ROW('Hygiene Data'!E23))),'Data Summary'!DR29="Yes"),OFFSET('Hygiene Data'!$E$5,0,10*ROW('Hygiene Data'!E23)),NA())</f>
        <v>#N/A</v>
      </c>
      <c r="BD29" s="522" t="e">
        <f ca="1">+IF(AND(ISNUMBER(OFFSET('Hygiene Data'!$E$7,0,10*ROW('Hygiene Data'!E23))),'Data Summary'!DS29="Yes"),OFFSET('Hygiene Data'!$E$7,0,10*ROW('Hygiene Data'!E23)),NA())</f>
        <v>#N/A</v>
      </c>
      <c r="BE29" s="522" t="e">
        <f ca="1">+IF(AND(ISNUMBER(OFFSET('Hygiene Data'!$E$9,0,10*ROW('Hygiene Data'!E23))),'Data Summary'!DT29="Yes"),OFFSET('Hygiene Data'!$E$9,0,10*ROW('Hygiene Data'!E23)),NA())</f>
        <v>#N/A</v>
      </c>
      <c r="BF29" s="522" t="e">
        <f ca="1">+IF(AND(ISNUMBER(OFFSET('Hygiene Data'!$F$5,0,10*ROW('Hygiene Data'!F23))),'Data Summary'!DU29="Yes"),OFFSET('Hygiene Data'!$F$5,0,10*ROW('Hygiene Data'!F23)),NA())</f>
        <v>#N/A</v>
      </c>
      <c r="BG29" s="522" t="e">
        <f ca="1">+IF(AND(ISNUMBER(OFFSET('Hygiene Data'!$F$7,0,10*ROW('Hygiene Data'!F23))),'Data Summary'!DV29="Yes"),OFFSET('Hygiene Data'!$F$7,0,10*ROW('Hygiene Data'!F23)),NA())</f>
        <v>#N/A</v>
      </c>
      <c r="BH29" s="522" t="e">
        <f ca="1">+IF(AND(ISNUMBER(OFFSET('Hygiene Data'!$F$9,0,10*ROW('Hygiene Data'!F23))),'Data Summary'!DW29="Yes"),OFFSET('Hygiene Data'!$F$9,0,10*ROW('Hygiene Data'!F23)),NA())</f>
        <v>#N/A</v>
      </c>
      <c r="BI29" s="522" t="e">
        <f ca="1">+IF(AND(ISNUMBER(OFFSET('Hygiene Data'!$G$5,0,10*ROW('Hygiene Data'!G23))),'Data Summary'!DX29="Yes"),OFFSET('Hygiene Data'!$G$5,0,10*ROW('Hygiene Data'!G23)),NA())</f>
        <v>#N/A</v>
      </c>
      <c r="BJ29" s="522" t="e">
        <f ca="1">+IF(AND(ISNUMBER(OFFSET('Hygiene Data'!$G$7,0,10*ROW('Hygiene Data'!G23))),'Data Summary'!DY29="Yes"),OFFSET('Hygiene Data'!$G$7,0,10*ROW('Hygiene Data'!G23)),NA())</f>
        <v>#N/A</v>
      </c>
      <c r="BK29" s="522" t="e">
        <f ca="1">+IF(AND(ISNUMBER(OFFSET('Hygiene Data'!$G$9,0,10*ROW('Hygiene Data'!G23))),'Data Summary'!DZ29="Yes"),OFFSET('Hygiene Data'!$G$9,0,10*ROW('Hygiene Data'!G23)),NA())</f>
        <v>#N/A</v>
      </c>
      <c r="BL29" s="522" t="e">
        <f ca="1">+IF(AND(ISNUMBER(OFFSET('Hygiene Data'!$H$5,0,10*ROW('Hygiene Data'!H23))),'Data Summary'!EA29="Yes"),OFFSET('Hygiene Data'!$H$5,0,10*ROW('Hygiene Data'!H23)),NA())</f>
        <v>#N/A</v>
      </c>
      <c r="BM29" s="522" t="e">
        <f ca="1">+IF(AND(ISNUMBER(OFFSET('Hygiene Data'!$H$7,0,10*ROW('Hygiene Data'!H23))),'Data Summary'!EB29="Yes"),OFFSET('Hygiene Data'!$H$7,0,10*ROW('Hygiene Data'!H23)),NA())</f>
        <v>#N/A</v>
      </c>
      <c r="BN29" s="522" t="e">
        <f ca="1">+IF(AND(ISNUMBER(OFFSET('Hygiene Data'!$H$9,0,10*ROW('Hygiene Data'!H23))),'Data Summary'!EC29="Yes"),OFFSET('Hygiene Data'!$H$9,0,10*ROW('Hygiene Data'!H23)),NA())</f>
        <v>#N/A</v>
      </c>
      <c r="BO29" s="522" t="e">
        <f ca="1">+IF(AND(ISNUMBER(OFFSET('Hygiene Data'!$I$5,0,10*ROW('Hygiene Data'!I23))),'Data Summary'!ED29="Yes"),OFFSET('Hygiene Data'!$I$5,0,10*ROW('Hygiene Data'!I23)),NA())</f>
        <v>#N/A</v>
      </c>
      <c r="BP29" s="522" t="e">
        <f ca="1">+IF(AND(ISNUMBER(OFFSET('Hygiene Data'!$I$7,0,10*ROW('Hygiene Data'!I23))),'Data Summary'!EE29="Yes"),OFFSET('Hygiene Data'!$I$7,0,10*ROW('Hygiene Data'!I23)),NA())</f>
        <v>#N/A</v>
      </c>
      <c r="BQ29" s="522" t="e">
        <f ca="1">+IF(AND(ISNUMBER(OFFSET('Hygiene Data'!$I$9,0,10*ROW('Hygiene Data'!I23))),'Data Summary'!EF29="Yes"),OFFSET('Hygiene Data'!$I$9,0,10*ROW('Hygiene Data'!I23)),NA())</f>
        <v>#N/A</v>
      </c>
    </row>
    <row r="30" spans="1:69" x14ac:dyDescent="0.25">
      <c r="A30" s="518" t="e">
        <f ca="1">+RIGHT('Data Summary'!A30,LEN('Data Summary'!A30)-9)</f>
        <v>#VALUE!</v>
      </c>
      <c r="B30" s="492" t="str">
        <f ca="1">+IF(ISTEXT('Data Summary'!B30),'Data Summary'!B30,"")</f>
        <v/>
      </c>
      <c r="C30" s="519" t="e">
        <f ca="1">+VALUE('Data Summary'!C30)</f>
        <v>#VALUE!</v>
      </c>
      <c r="D30" s="520" t="e">
        <f ca="1">+IF(AND(ISNUMBER(OFFSET('Water Data'!$D$4,0,10*ROW('Water Data'!D24))),'Data Summary'!BS30="Yes"),100-OFFSET('Water Data'!$D$4,0,10*ROW('Water Data'!D24)),NA())</f>
        <v>#N/A</v>
      </c>
      <c r="E30" s="520" t="e">
        <f ca="1">+IF(AND(ISNUMBER(OFFSET('Water Data'!$D$6,0,10*ROW('Water Data'!D24))),'Data Summary'!BT30="Yes"),OFFSET('Water Data'!$D$6,0,10*ROW('Water Data'!D24)),NA())</f>
        <v>#N/A</v>
      </c>
      <c r="F30" s="520" t="e">
        <f ca="1">+IF(AND(ISNUMBER(OFFSET('Water Data'!$D$9,0,10*ROW('Water Data'!D24))),'Data Summary'!BU30="Yes"),OFFSET('Water Data'!$D$9,0,10*ROW('Water Data'!D24)),NA())</f>
        <v>#N/A</v>
      </c>
      <c r="G30" s="520" t="e">
        <f ca="1">+IF(AND(ISNUMBER(OFFSET('Water Data'!$E$4,0,10*ROW('Water Data'!E24))),'Data Summary'!BV30="Yes"),100-OFFSET('Water Data'!$E$4,0,10*ROW('Water Data'!E24)),NA())</f>
        <v>#N/A</v>
      </c>
      <c r="H30" s="520" t="e">
        <f ca="1">+IF(AND(ISNUMBER(OFFSET('Water Data'!$E$6,0,10*ROW('Water Data'!E24))),'Data Summary'!BW30="Yes"),OFFSET('Water Data'!$E$6,0,10*ROW('Water Data'!E24)),NA())</f>
        <v>#N/A</v>
      </c>
      <c r="I30" s="520" t="e">
        <f ca="1">+IF(AND(ISNUMBER(OFFSET('Water Data'!$E$9,0,10*ROW('Water Data'!E24))),'Data Summary'!BX30="Yes"),OFFSET('Water Data'!$E$9,0,10*ROW('Water Data'!E24)),NA())</f>
        <v>#N/A</v>
      </c>
      <c r="J30" s="520" t="e">
        <f ca="1">+IF(AND(ISNUMBER(OFFSET('Water Data'!$F$4,0,10*ROW('Water Data'!F24))),'Data Summary'!BY30="Yes"),100-OFFSET('Water Data'!$F$4,0,10*ROW('Water Data'!F24)),NA())</f>
        <v>#N/A</v>
      </c>
      <c r="K30" s="520" t="e">
        <f ca="1">+IF(AND(ISNUMBER(OFFSET('Water Data'!$F$6,0,10*ROW('Water Data'!F24))),'Data Summary'!BZ30="Yes"),OFFSET('Water Data'!$F$6,0,10*ROW('Water Data'!F24)),NA())</f>
        <v>#N/A</v>
      </c>
      <c r="L30" s="520" t="e">
        <f ca="1">+IF(AND(ISNUMBER(OFFSET('Water Data'!$F$9,0,10*ROW('Water Data'!F24))),'Data Summary'!CA30="Yes"),OFFSET('Water Data'!$F$9,0,10*ROW('Water Data'!F24)),NA())</f>
        <v>#N/A</v>
      </c>
      <c r="M30" s="520" t="e">
        <f ca="1">+IF(AND(ISNUMBER(OFFSET('Water Data'!$G$4,0,10*ROW('Water Data'!G24))),'Data Summary'!CB30="Yes"),100-OFFSET('Water Data'!$G$4,0,10*ROW('Water Data'!G24)),NA())</f>
        <v>#N/A</v>
      </c>
      <c r="N30" s="520" t="e">
        <f ca="1">+IF(AND(ISNUMBER(OFFSET('Water Data'!$G$6,0,10*ROW('Water Data'!G24))),'Data Summary'!CC30="Yes"),OFFSET('Water Data'!$G$6,0,10*ROW('Water Data'!G24)),NA())</f>
        <v>#N/A</v>
      </c>
      <c r="O30" s="520" t="e">
        <f ca="1">+IF(AND(ISNUMBER(OFFSET('Water Data'!$G$9,0,10*ROW('Water Data'!G24))),'Data Summary'!CD30="Yes"),OFFSET('Water Data'!$G$9,0,10*ROW('Water Data'!G24)),NA())</f>
        <v>#N/A</v>
      </c>
      <c r="P30" s="520" t="e">
        <f ca="1">+IF(AND(ISNUMBER(OFFSET('Water Data'!$H$4,0,10*ROW('Water Data'!H24))),'Data Summary'!CE30="Yes"),100-OFFSET('Water Data'!$H$4,0,10*ROW('Water Data'!H24)),NA())</f>
        <v>#N/A</v>
      </c>
      <c r="Q30" s="520" t="e">
        <f ca="1">+IF(AND(ISNUMBER(OFFSET('Water Data'!$H$6,0,10*ROW('Water Data'!H24))),'Data Summary'!CF30="Yes"),OFFSET('Water Data'!$H$6,0,10*ROW('Water Data'!H24)),NA())</f>
        <v>#N/A</v>
      </c>
      <c r="R30" s="520" t="e">
        <f ca="1">+IF(AND(ISNUMBER(OFFSET('Water Data'!$H$9,0,10*ROW('Water Data'!H24))),'Data Summary'!CG30="Yes"),OFFSET('Water Data'!$H$9,0,10*ROW('Water Data'!H24)),NA())</f>
        <v>#N/A</v>
      </c>
      <c r="S30" s="520" t="e">
        <f ca="1">+IF(AND(ISNUMBER(OFFSET('Water Data'!$I$4,0,10*ROW('Water Data'!I24))),'Data Summary'!CH30="Yes"),100-OFFSET('Water Data'!$I$4,0,10*ROW('Water Data'!I24)),NA())</f>
        <v>#N/A</v>
      </c>
      <c r="T30" s="520" t="e">
        <f ca="1">+IF(AND(ISNUMBER(OFFSET('Water Data'!$I$6,0,10*ROW('Water Data'!I24))),'Data Summary'!CI30="Yes"),OFFSET('Water Data'!$I$6,0,10*ROW('Water Data'!I24)),NA())</f>
        <v>#N/A</v>
      </c>
      <c r="U30" s="520" t="e">
        <f ca="1">+IF(AND(ISNUMBER(OFFSET('Water Data'!$I$9,0,10*ROW('Water Data'!I24))),'Data Summary'!CJ30="Yes"),OFFSET('Water Data'!$I$9,0,10*ROW('Water Data'!I24)),NA())</f>
        <v>#N/A</v>
      </c>
      <c r="V30" s="521" t="e">
        <f ca="1">+IF(AND(ISNUMBER(OFFSET('Sanitation Data'!$D$4,0,10*ROW('Sanitation Data'!D24))),'Data Summary'!CK30="Yes"),100-OFFSET('Sanitation Data'!$D$4,0,10*ROW('Sanitation Data'!D24)),NA())</f>
        <v>#N/A</v>
      </c>
      <c r="W30" s="521" t="e">
        <f ca="1">+IF(AND(ISNUMBER(OFFSET('Sanitation Data'!$D$6,0,10*ROW('Sanitation Data'!D24))),'Data Summary'!CL30="Yes"),OFFSET('Sanitation Data'!$D$6,0,10*ROW('Sanitation Data'!D24)),NA())</f>
        <v>#N/A</v>
      </c>
      <c r="X30" s="521" t="e">
        <f ca="1">+IF(AND(ISNUMBER(OFFSET('Sanitation Data'!$D$10,0,10*ROW('Sanitation Data'!D24))),'Data Summary'!CM30="Yes"),OFFSET('Sanitation Data'!$D$10,0,10*ROW('Sanitation Data'!D24)),NA())</f>
        <v>#N/A</v>
      </c>
      <c r="Y30" s="521" t="e">
        <f ca="1">+IF(AND(ISNUMBER(OFFSET('Sanitation Data'!$D$11,0,10*ROW('Sanitation Data'!D24))),'Data Summary'!CN30="Yes"),OFFSET('Sanitation Data'!$D$11,0,10*ROW('Sanitation Data'!D24)),NA())</f>
        <v>#N/A</v>
      </c>
      <c r="Z30" s="521" t="e">
        <f ca="1">+IF(AND(ISNUMBER(OFFSET('Sanitation Data'!$D$12,0,10*ROW('Sanitation Data'!D24))),'Data Summary'!CO30="Yes"),OFFSET('Sanitation Data'!$D$12,0,10*ROW('Sanitation Data'!D24)),NA())</f>
        <v>#N/A</v>
      </c>
      <c r="AA30" s="521" t="e">
        <f ca="1">+IF(AND(ISNUMBER(OFFSET('Sanitation Data'!$E$4,0,10*ROW('Sanitation Data'!E24))),'Data Summary'!CP30="Yes"),100-OFFSET('Sanitation Data'!$E$4,0,10*ROW('Sanitation Data'!E24)),NA())</f>
        <v>#N/A</v>
      </c>
      <c r="AB30" s="521" t="e">
        <f ca="1">+IF(AND(ISNUMBER(OFFSET('Sanitation Data'!$E$6,0,10*ROW('Sanitation Data'!E24))),'Data Summary'!CQ30="Yes"),OFFSET('Sanitation Data'!$E$6,0,10*ROW('Sanitation Data'!E24)),NA())</f>
        <v>#N/A</v>
      </c>
      <c r="AC30" s="521" t="e">
        <f ca="1">+IF(AND(ISNUMBER(OFFSET('Sanitation Data'!$E$10,0,10*ROW('Sanitation Data'!E24))),'Data Summary'!CR30="Yes"),OFFSET('Sanitation Data'!$E$10,0,10*ROW('Sanitation Data'!E24)),NA())</f>
        <v>#N/A</v>
      </c>
      <c r="AD30" s="521" t="e">
        <f ca="1">+IF(AND(ISNUMBER(OFFSET('Sanitation Data'!$E$11,0,10*ROW('Sanitation Data'!E24))),'Data Summary'!CS30="Yes"),OFFSET('Sanitation Data'!$E$11,0,10*ROW('Sanitation Data'!E24)),NA())</f>
        <v>#N/A</v>
      </c>
      <c r="AE30" s="521" t="e">
        <f ca="1">+IF(AND(ISNUMBER(OFFSET('Sanitation Data'!$E$12,0,10*ROW('Sanitation Data'!E24))),'Data Summary'!CT30="Yes"),OFFSET('Sanitation Data'!$E$12,0,10*ROW('Sanitation Data'!E24)),NA())</f>
        <v>#N/A</v>
      </c>
      <c r="AF30" s="521" t="e">
        <f ca="1">+IF(AND(ISNUMBER(OFFSET('Sanitation Data'!$F$4,0,10*ROW('Sanitation Data'!F24))),'Data Summary'!CU30="Yes"),100-OFFSET('Sanitation Data'!$F$4,0,10*ROW('Sanitation Data'!F24)),NA())</f>
        <v>#N/A</v>
      </c>
      <c r="AG30" s="521" t="e">
        <f ca="1">+IF(AND(ISNUMBER(OFFSET('Sanitation Data'!$F$6,0,10*ROW('Sanitation Data'!F24))),'Data Summary'!CV30="Yes"),OFFSET('Sanitation Data'!$F$6,0,10*ROW('Sanitation Data'!F24)),NA())</f>
        <v>#N/A</v>
      </c>
      <c r="AH30" s="521" t="e">
        <f ca="1">+IF(AND(ISNUMBER(OFFSET('Sanitation Data'!$F$10,0,10*ROW('Sanitation Data'!F24))),'Data Summary'!CW30="Yes"),OFFSET('Sanitation Data'!$F$10,0,10*ROW('Sanitation Data'!F24)),NA())</f>
        <v>#N/A</v>
      </c>
      <c r="AI30" s="521" t="e">
        <f ca="1">+IF(AND(ISNUMBER(OFFSET('Sanitation Data'!$F$11,0,10*ROW('Sanitation Data'!F24))),'Data Summary'!CX30="Yes"),OFFSET('Sanitation Data'!$F$11,0,10*ROW('Sanitation Data'!F24)),NA())</f>
        <v>#N/A</v>
      </c>
      <c r="AJ30" s="521" t="e">
        <f ca="1">+IF(AND(ISNUMBER(OFFSET('Sanitation Data'!$F$12,0,10*ROW('Sanitation Data'!F24))),'Data Summary'!CY30="Yes"),OFFSET('Sanitation Data'!$F$12,0,10*ROW('Sanitation Data'!F24)),NA())</f>
        <v>#N/A</v>
      </c>
      <c r="AK30" s="521" t="e">
        <f ca="1">+IF(AND(ISNUMBER(OFFSET('Sanitation Data'!$G$4,0,10*ROW('Sanitation Data'!G24))),'Data Summary'!CZ30="Yes"),100-OFFSET('Sanitation Data'!$G$4,0,10*ROW('Sanitation Data'!G24)),NA())</f>
        <v>#N/A</v>
      </c>
      <c r="AL30" s="521" t="e">
        <f ca="1">+IF(AND(ISNUMBER(OFFSET('Sanitation Data'!$G$6,0,10*ROW('Sanitation Data'!G24))),'Data Summary'!DA30="Yes"),OFFSET('Sanitation Data'!$G$6,0,10*ROW('Sanitation Data'!G24)),NA())</f>
        <v>#N/A</v>
      </c>
      <c r="AM30" s="521" t="e">
        <f ca="1">+IF(AND(ISNUMBER(OFFSET('Sanitation Data'!$G$10,0,10*ROW('Sanitation Data'!G24))),'Data Summary'!DB30="Yes"),OFFSET('Sanitation Data'!$G$10,0,10*ROW('Sanitation Data'!G24)),NA())</f>
        <v>#N/A</v>
      </c>
      <c r="AN30" s="521" t="e">
        <f ca="1">+IF(AND(ISNUMBER(OFFSET('Sanitation Data'!$G$11,0,10*ROW('Sanitation Data'!G24))),'Data Summary'!DC30="Yes"),OFFSET('Sanitation Data'!$G$11,0,10*ROW('Sanitation Data'!G24)),NA())</f>
        <v>#N/A</v>
      </c>
      <c r="AO30" s="521" t="e">
        <f ca="1">+IF(AND(ISNUMBER(OFFSET('Sanitation Data'!$G$12,0,10*ROW('Sanitation Data'!G24))),'Data Summary'!DD30="Yes"),OFFSET('Sanitation Data'!$G$12,0,10*ROW('Sanitation Data'!G24)),NA())</f>
        <v>#N/A</v>
      </c>
      <c r="AP30" s="521" t="e">
        <f ca="1">+IF(AND(ISNUMBER(OFFSET('Sanitation Data'!$H$4,0,10*ROW('Sanitation Data'!H24))),'Data Summary'!DE30="Yes"),100-OFFSET('Sanitation Data'!$H$4,0,10*ROW('Sanitation Data'!H24)),NA())</f>
        <v>#N/A</v>
      </c>
      <c r="AQ30" s="521" t="e">
        <f ca="1">+IF(AND(ISNUMBER(OFFSET('Sanitation Data'!$H$6,0,10*ROW('Sanitation Data'!H24))),'Data Summary'!DF30="Yes"),OFFSET('Sanitation Data'!$H$6,0,10*ROW('Sanitation Data'!H24)),NA())</f>
        <v>#N/A</v>
      </c>
      <c r="AR30" s="521" t="e">
        <f ca="1">+IF(AND(ISNUMBER(OFFSET('Sanitation Data'!$H$10,0,10*ROW('Sanitation Data'!H24))),'Data Summary'!DG30="Yes"),OFFSET('Sanitation Data'!$H$10,0,10*ROW('Sanitation Data'!H24)),NA())</f>
        <v>#N/A</v>
      </c>
      <c r="AS30" s="521" t="e">
        <f ca="1">+IF(AND(ISNUMBER(OFFSET('Sanitation Data'!$H$11,0,10*ROW('Sanitation Data'!H24))),'Data Summary'!DH30="Yes"),OFFSET('Sanitation Data'!$H$11,0,10*ROW('Sanitation Data'!H24)),NA())</f>
        <v>#N/A</v>
      </c>
      <c r="AT30" s="521" t="e">
        <f ca="1">+IF(AND(ISNUMBER(OFFSET('Sanitation Data'!$H$12,0,10*ROW('Sanitation Data'!H24))),'Data Summary'!DI30="Yes"),OFFSET('Sanitation Data'!$H$12,0,10*ROW('Sanitation Data'!H24)),NA())</f>
        <v>#N/A</v>
      </c>
      <c r="AU30" s="521" t="e">
        <f ca="1">+IF(AND(ISNUMBER(OFFSET('Sanitation Data'!$I$4,0,10*ROW('Sanitation Data'!I24))),'Data Summary'!DJ30="Yes"),100-OFFSET('Sanitation Data'!$I$4,0,10*ROW('Sanitation Data'!I24)),NA())</f>
        <v>#N/A</v>
      </c>
      <c r="AV30" s="521" t="e">
        <f ca="1">+IF(AND(ISNUMBER(OFFSET('Sanitation Data'!$I$6,0,10*ROW('Sanitation Data'!I24))),'Data Summary'!DK30="Yes"),OFFSET('Sanitation Data'!$I$6,0,10*ROW('Sanitation Data'!I24)),NA())</f>
        <v>#N/A</v>
      </c>
      <c r="AW30" s="521" t="e">
        <f ca="1">+IF(AND(ISNUMBER(OFFSET('Sanitation Data'!$I$10,0,10*ROW('Sanitation Data'!I24))),'Data Summary'!DL30="Yes"),OFFSET('Sanitation Data'!$I$10,0,10*ROW('Sanitation Data'!I24)),NA())</f>
        <v>#N/A</v>
      </c>
      <c r="AX30" s="521" t="e">
        <f ca="1">+IF(AND(ISNUMBER(OFFSET('Sanitation Data'!$I$11,0,10*ROW('Sanitation Data'!I24))),'Data Summary'!DM30="Yes"),OFFSET('Sanitation Data'!$I$11,0,10*ROW('Sanitation Data'!I24)),NA())</f>
        <v>#N/A</v>
      </c>
      <c r="AY30" s="521" t="e">
        <f ca="1">+IF(AND(ISNUMBER(OFFSET('Sanitation Data'!$I$12,0,10*ROW('Sanitation Data'!I24))),'Data Summary'!DN30="Yes"),OFFSET('Sanitation Data'!$I$12,0,10*ROW('Sanitation Data'!I24)),NA())</f>
        <v>#N/A</v>
      </c>
      <c r="AZ30" s="522" t="e">
        <f ca="1">+IF(AND(ISNUMBER(OFFSET('Hygiene Data'!$D$5,0,10*ROW('Hygiene Data'!D24))),'Data Summary'!DO30="Yes"),OFFSET('Hygiene Data'!$D$5,0,10*ROW('Hygiene Data'!D24)),NA())</f>
        <v>#N/A</v>
      </c>
      <c r="BA30" s="522" t="e">
        <f ca="1">+IF(AND(ISNUMBER(OFFSET('Hygiene Data'!$D$7,0,10*ROW('Hygiene Data'!D24))),'Data Summary'!DP30="Yes"),OFFSET('Hygiene Data'!$D$7,0,10*ROW('Hygiene Data'!D24)),NA())</f>
        <v>#N/A</v>
      </c>
      <c r="BB30" s="522" t="e">
        <f ca="1">+IF(AND(ISNUMBER(OFFSET('Hygiene Data'!$D$9,0,10*ROW('Hygiene Data'!D24))),'Data Summary'!DQ30="Yes"),OFFSET('Hygiene Data'!$D$9,0,10*ROW('Hygiene Data'!D24)),NA())</f>
        <v>#N/A</v>
      </c>
      <c r="BC30" s="522" t="e">
        <f ca="1">+IF(AND(ISNUMBER(OFFSET('Hygiene Data'!$E$5,0,10*ROW('Hygiene Data'!E24))),'Data Summary'!DR30="Yes"),OFFSET('Hygiene Data'!$E$5,0,10*ROW('Hygiene Data'!E24)),NA())</f>
        <v>#N/A</v>
      </c>
      <c r="BD30" s="522" t="e">
        <f ca="1">+IF(AND(ISNUMBER(OFFSET('Hygiene Data'!$E$7,0,10*ROW('Hygiene Data'!E24))),'Data Summary'!DS30="Yes"),OFFSET('Hygiene Data'!$E$7,0,10*ROW('Hygiene Data'!E24)),NA())</f>
        <v>#N/A</v>
      </c>
      <c r="BE30" s="522" t="e">
        <f ca="1">+IF(AND(ISNUMBER(OFFSET('Hygiene Data'!$E$9,0,10*ROW('Hygiene Data'!E24))),'Data Summary'!DT30="Yes"),OFFSET('Hygiene Data'!$E$9,0,10*ROW('Hygiene Data'!E24)),NA())</f>
        <v>#N/A</v>
      </c>
      <c r="BF30" s="522" t="e">
        <f ca="1">+IF(AND(ISNUMBER(OFFSET('Hygiene Data'!$F$5,0,10*ROW('Hygiene Data'!F24))),'Data Summary'!DU30="Yes"),OFFSET('Hygiene Data'!$F$5,0,10*ROW('Hygiene Data'!F24)),NA())</f>
        <v>#N/A</v>
      </c>
      <c r="BG30" s="522" t="e">
        <f ca="1">+IF(AND(ISNUMBER(OFFSET('Hygiene Data'!$F$7,0,10*ROW('Hygiene Data'!F24))),'Data Summary'!DV30="Yes"),OFFSET('Hygiene Data'!$F$7,0,10*ROW('Hygiene Data'!F24)),NA())</f>
        <v>#N/A</v>
      </c>
      <c r="BH30" s="522" t="e">
        <f ca="1">+IF(AND(ISNUMBER(OFFSET('Hygiene Data'!$F$9,0,10*ROW('Hygiene Data'!F24))),'Data Summary'!DW30="Yes"),OFFSET('Hygiene Data'!$F$9,0,10*ROW('Hygiene Data'!F24)),NA())</f>
        <v>#N/A</v>
      </c>
      <c r="BI30" s="522" t="e">
        <f ca="1">+IF(AND(ISNUMBER(OFFSET('Hygiene Data'!$G$5,0,10*ROW('Hygiene Data'!G24))),'Data Summary'!DX30="Yes"),OFFSET('Hygiene Data'!$G$5,0,10*ROW('Hygiene Data'!G24)),NA())</f>
        <v>#N/A</v>
      </c>
      <c r="BJ30" s="522" t="e">
        <f ca="1">+IF(AND(ISNUMBER(OFFSET('Hygiene Data'!$G$7,0,10*ROW('Hygiene Data'!G24))),'Data Summary'!DY30="Yes"),OFFSET('Hygiene Data'!$G$7,0,10*ROW('Hygiene Data'!G24)),NA())</f>
        <v>#N/A</v>
      </c>
      <c r="BK30" s="522" t="e">
        <f ca="1">+IF(AND(ISNUMBER(OFFSET('Hygiene Data'!$G$9,0,10*ROW('Hygiene Data'!G24))),'Data Summary'!DZ30="Yes"),OFFSET('Hygiene Data'!$G$9,0,10*ROW('Hygiene Data'!G24)),NA())</f>
        <v>#N/A</v>
      </c>
      <c r="BL30" s="522" t="e">
        <f ca="1">+IF(AND(ISNUMBER(OFFSET('Hygiene Data'!$H$5,0,10*ROW('Hygiene Data'!H24))),'Data Summary'!EA30="Yes"),OFFSET('Hygiene Data'!$H$5,0,10*ROW('Hygiene Data'!H24)),NA())</f>
        <v>#N/A</v>
      </c>
      <c r="BM30" s="522" t="e">
        <f ca="1">+IF(AND(ISNUMBER(OFFSET('Hygiene Data'!$H$7,0,10*ROW('Hygiene Data'!H24))),'Data Summary'!EB30="Yes"),OFFSET('Hygiene Data'!$H$7,0,10*ROW('Hygiene Data'!H24)),NA())</f>
        <v>#N/A</v>
      </c>
      <c r="BN30" s="522" t="e">
        <f ca="1">+IF(AND(ISNUMBER(OFFSET('Hygiene Data'!$H$9,0,10*ROW('Hygiene Data'!H24))),'Data Summary'!EC30="Yes"),OFFSET('Hygiene Data'!$H$9,0,10*ROW('Hygiene Data'!H24)),NA())</f>
        <v>#N/A</v>
      </c>
      <c r="BO30" s="522" t="e">
        <f ca="1">+IF(AND(ISNUMBER(OFFSET('Hygiene Data'!$I$5,0,10*ROW('Hygiene Data'!I24))),'Data Summary'!ED30="Yes"),OFFSET('Hygiene Data'!$I$5,0,10*ROW('Hygiene Data'!I24)),NA())</f>
        <v>#N/A</v>
      </c>
      <c r="BP30" s="522" t="e">
        <f ca="1">+IF(AND(ISNUMBER(OFFSET('Hygiene Data'!$I$7,0,10*ROW('Hygiene Data'!I24))),'Data Summary'!EE30="Yes"),OFFSET('Hygiene Data'!$I$7,0,10*ROW('Hygiene Data'!I24)),NA())</f>
        <v>#N/A</v>
      </c>
      <c r="BQ30" s="522" t="e">
        <f ca="1">+IF(AND(ISNUMBER(OFFSET('Hygiene Data'!$I$9,0,10*ROW('Hygiene Data'!I24))),'Data Summary'!EF30="Yes"),OFFSET('Hygiene Data'!$I$9,0,10*ROW('Hygiene Data'!I24)),NA())</f>
        <v>#N/A</v>
      </c>
    </row>
    <row r="31" spans="1:69" x14ac:dyDescent="0.25">
      <c r="A31" s="518" t="e">
        <f ca="1">+RIGHT('Data Summary'!A31,LEN('Data Summary'!A31)-9)</f>
        <v>#VALUE!</v>
      </c>
      <c r="B31" s="492" t="str">
        <f ca="1">+IF(ISTEXT('Data Summary'!B31),'Data Summary'!B31,"")</f>
        <v/>
      </c>
      <c r="C31" s="519" t="e">
        <f ca="1">+VALUE('Data Summary'!C31)</f>
        <v>#VALUE!</v>
      </c>
      <c r="D31" s="520" t="e">
        <f ca="1">+IF(AND(ISNUMBER(OFFSET('Water Data'!$D$4,0,10*ROW('Water Data'!D25))),'Data Summary'!BS31="Yes"),100-OFFSET('Water Data'!$D$4,0,10*ROW('Water Data'!D25)),NA())</f>
        <v>#N/A</v>
      </c>
      <c r="E31" s="520" t="e">
        <f ca="1">+IF(AND(ISNUMBER(OFFSET('Water Data'!$D$6,0,10*ROW('Water Data'!D25))),'Data Summary'!BT31="Yes"),OFFSET('Water Data'!$D$6,0,10*ROW('Water Data'!D25)),NA())</f>
        <v>#N/A</v>
      </c>
      <c r="F31" s="520" t="e">
        <f ca="1">+IF(AND(ISNUMBER(OFFSET('Water Data'!$D$9,0,10*ROW('Water Data'!D25))),'Data Summary'!BU31="Yes"),OFFSET('Water Data'!$D$9,0,10*ROW('Water Data'!D25)),NA())</f>
        <v>#N/A</v>
      </c>
      <c r="G31" s="520" t="e">
        <f ca="1">+IF(AND(ISNUMBER(OFFSET('Water Data'!$E$4,0,10*ROW('Water Data'!E25))),'Data Summary'!BV31="Yes"),100-OFFSET('Water Data'!$E$4,0,10*ROW('Water Data'!E25)),NA())</f>
        <v>#N/A</v>
      </c>
      <c r="H31" s="520" t="e">
        <f ca="1">+IF(AND(ISNUMBER(OFFSET('Water Data'!$E$6,0,10*ROW('Water Data'!E25))),'Data Summary'!BW31="Yes"),OFFSET('Water Data'!$E$6,0,10*ROW('Water Data'!E25)),NA())</f>
        <v>#N/A</v>
      </c>
      <c r="I31" s="520" t="e">
        <f ca="1">+IF(AND(ISNUMBER(OFFSET('Water Data'!$E$9,0,10*ROW('Water Data'!E25))),'Data Summary'!BX31="Yes"),OFFSET('Water Data'!$E$9,0,10*ROW('Water Data'!E25)),NA())</f>
        <v>#N/A</v>
      </c>
      <c r="J31" s="520" t="e">
        <f ca="1">+IF(AND(ISNUMBER(OFFSET('Water Data'!$F$4,0,10*ROW('Water Data'!F25))),'Data Summary'!BY31="Yes"),100-OFFSET('Water Data'!$F$4,0,10*ROW('Water Data'!F25)),NA())</f>
        <v>#N/A</v>
      </c>
      <c r="K31" s="520" t="e">
        <f ca="1">+IF(AND(ISNUMBER(OFFSET('Water Data'!$F$6,0,10*ROW('Water Data'!F25))),'Data Summary'!BZ31="Yes"),OFFSET('Water Data'!$F$6,0,10*ROW('Water Data'!F25)),NA())</f>
        <v>#N/A</v>
      </c>
      <c r="L31" s="520" t="e">
        <f ca="1">+IF(AND(ISNUMBER(OFFSET('Water Data'!$F$9,0,10*ROW('Water Data'!F25))),'Data Summary'!CA31="Yes"),OFFSET('Water Data'!$F$9,0,10*ROW('Water Data'!F25)),NA())</f>
        <v>#N/A</v>
      </c>
      <c r="M31" s="520" t="e">
        <f ca="1">+IF(AND(ISNUMBER(OFFSET('Water Data'!$G$4,0,10*ROW('Water Data'!G25))),'Data Summary'!CB31="Yes"),100-OFFSET('Water Data'!$G$4,0,10*ROW('Water Data'!G25)),NA())</f>
        <v>#N/A</v>
      </c>
      <c r="N31" s="520" t="e">
        <f ca="1">+IF(AND(ISNUMBER(OFFSET('Water Data'!$G$6,0,10*ROW('Water Data'!G25))),'Data Summary'!CC31="Yes"),OFFSET('Water Data'!$G$6,0,10*ROW('Water Data'!G25)),NA())</f>
        <v>#N/A</v>
      </c>
      <c r="O31" s="520" t="e">
        <f ca="1">+IF(AND(ISNUMBER(OFFSET('Water Data'!$G$9,0,10*ROW('Water Data'!G25))),'Data Summary'!CD31="Yes"),OFFSET('Water Data'!$G$9,0,10*ROW('Water Data'!G25)),NA())</f>
        <v>#N/A</v>
      </c>
      <c r="P31" s="520" t="e">
        <f ca="1">+IF(AND(ISNUMBER(OFFSET('Water Data'!$H$4,0,10*ROW('Water Data'!H25))),'Data Summary'!CE31="Yes"),100-OFFSET('Water Data'!$H$4,0,10*ROW('Water Data'!H25)),NA())</f>
        <v>#N/A</v>
      </c>
      <c r="Q31" s="520" t="e">
        <f ca="1">+IF(AND(ISNUMBER(OFFSET('Water Data'!$H$6,0,10*ROW('Water Data'!H25))),'Data Summary'!CF31="Yes"),OFFSET('Water Data'!$H$6,0,10*ROW('Water Data'!H25)),NA())</f>
        <v>#N/A</v>
      </c>
      <c r="R31" s="520" t="e">
        <f ca="1">+IF(AND(ISNUMBER(OFFSET('Water Data'!$H$9,0,10*ROW('Water Data'!H25))),'Data Summary'!CG31="Yes"),OFFSET('Water Data'!$H$9,0,10*ROW('Water Data'!H25)),NA())</f>
        <v>#N/A</v>
      </c>
      <c r="S31" s="520" t="e">
        <f ca="1">+IF(AND(ISNUMBER(OFFSET('Water Data'!$I$4,0,10*ROW('Water Data'!I25))),'Data Summary'!CH31="Yes"),100-OFFSET('Water Data'!$I$4,0,10*ROW('Water Data'!I25)),NA())</f>
        <v>#N/A</v>
      </c>
      <c r="T31" s="520" t="e">
        <f ca="1">+IF(AND(ISNUMBER(OFFSET('Water Data'!$I$6,0,10*ROW('Water Data'!I25))),'Data Summary'!CI31="Yes"),OFFSET('Water Data'!$I$6,0,10*ROW('Water Data'!I25)),NA())</f>
        <v>#N/A</v>
      </c>
      <c r="U31" s="520" t="e">
        <f ca="1">+IF(AND(ISNUMBER(OFFSET('Water Data'!$I$9,0,10*ROW('Water Data'!I25))),'Data Summary'!CJ31="Yes"),OFFSET('Water Data'!$I$9,0,10*ROW('Water Data'!I25)),NA())</f>
        <v>#N/A</v>
      </c>
      <c r="V31" s="521" t="e">
        <f ca="1">+IF(AND(ISNUMBER(OFFSET('Sanitation Data'!$D$4,0,10*ROW('Sanitation Data'!D25))),'Data Summary'!CK31="Yes"),100-OFFSET('Sanitation Data'!$D$4,0,10*ROW('Sanitation Data'!D25)),NA())</f>
        <v>#N/A</v>
      </c>
      <c r="W31" s="521" t="e">
        <f ca="1">+IF(AND(ISNUMBER(OFFSET('Sanitation Data'!$D$6,0,10*ROW('Sanitation Data'!D25))),'Data Summary'!CL31="Yes"),OFFSET('Sanitation Data'!$D$6,0,10*ROW('Sanitation Data'!D25)),NA())</f>
        <v>#N/A</v>
      </c>
      <c r="X31" s="521" t="e">
        <f ca="1">+IF(AND(ISNUMBER(OFFSET('Sanitation Data'!$D$10,0,10*ROW('Sanitation Data'!D25))),'Data Summary'!CM31="Yes"),OFFSET('Sanitation Data'!$D$10,0,10*ROW('Sanitation Data'!D25)),NA())</f>
        <v>#N/A</v>
      </c>
      <c r="Y31" s="521" t="e">
        <f ca="1">+IF(AND(ISNUMBER(OFFSET('Sanitation Data'!$D$11,0,10*ROW('Sanitation Data'!D25))),'Data Summary'!CN31="Yes"),OFFSET('Sanitation Data'!$D$11,0,10*ROW('Sanitation Data'!D25)),NA())</f>
        <v>#N/A</v>
      </c>
      <c r="Z31" s="521" t="e">
        <f ca="1">+IF(AND(ISNUMBER(OFFSET('Sanitation Data'!$D$12,0,10*ROW('Sanitation Data'!D25))),'Data Summary'!CO31="Yes"),OFFSET('Sanitation Data'!$D$12,0,10*ROW('Sanitation Data'!D25)),NA())</f>
        <v>#N/A</v>
      </c>
      <c r="AA31" s="521" t="e">
        <f ca="1">+IF(AND(ISNUMBER(OFFSET('Sanitation Data'!$E$4,0,10*ROW('Sanitation Data'!E25))),'Data Summary'!CP31="Yes"),100-OFFSET('Sanitation Data'!$E$4,0,10*ROW('Sanitation Data'!E25)),NA())</f>
        <v>#N/A</v>
      </c>
      <c r="AB31" s="521" t="e">
        <f ca="1">+IF(AND(ISNUMBER(OFFSET('Sanitation Data'!$E$6,0,10*ROW('Sanitation Data'!E25))),'Data Summary'!CQ31="Yes"),OFFSET('Sanitation Data'!$E$6,0,10*ROW('Sanitation Data'!E25)),NA())</f>
        <v>#N/A</v>
      </c>
      <c r="AC31" s="521" t="e">
        <f ca="1">+IF(AND(ISNUMBER(OFFSET('Sanitation Data'!$E$10,0,10*ROW('Sanitation Data'!E25))),'Data Summary'!CR31="Yes"),OFFSET('Sanitation Data'!$E$10,0,10*ROW('Sanitation Data'!E25)),NA())</f>
        <v>#N/A</v>
      </c>
      <c r="AD31" s="521" t="e">
        <f ca="1">+IF(AND(ISNUMBER(OFFSET('Sanitation Data'!$E$11,0,10*ROW('Sanitation Data'!E25))),'Data Summary'!CS31="Yes"),OFFSET('Sanitation Data'!$E$11,0,10*ROW('Sanitation Data'!E25)),NA())</f>
        <v>#N/A</v>
      </c>
      <c r="AE31" s="521" t="e">
        <f ca="1">+IF(AND(ISNUMBER(OFFSET('Sanitation Data'!$E$12,0,10*ROW('Sanitation Data'!E25))),'Data Summary'!CT31="Yes"),OFFSET('Sanitation Data'!$E$12,0,10*ROW('Sanitation Data'!E25)),NA())</f>
        <v>#N/A</v>
      </c>
      <c r="AF31" s="521" t="e">
        <f ca="1">+IF(AND(ISNUMBER(OFFSET('Sanitation Data'!$F$4,0,10*ROW('Sanitation Data'!F25))),'Data Summary'!CU31="Yes"),100-OFFSET('Sanitation Data'!$F$4,0,10*ROW('Sanitation Data'!F25)),NA())</f>
        <v>#N/A</v>
      </c>
      <c r="AG31" s="521" t="e">
        <f ca="1">+IF(AND(ISNUMBER(OFFSET('Sanitation Data'!$F$6,0,10*ROW('Sanitation Data'!F25))),'Data Summary'!CV31="Yes"),OFFSET('Sanitation Data'!$F$6,0,10*ROW('Sanitation Data'!F25)),NA())</f>
        <v>#N/A</v>
      </c>
      <c r="AH31" s="521" t="e">
        <f ca="1">+IF(AND(ISNUMBER(OFFSET('Sanitation Data'!$F$10,0,10*ROW('Sanitation Data'!F25))),'Data Summary'!CW31="Yes"),OFFSET('Sanitation Data'!$F$10,0,10*ROW('Sanitation Data'!F25)),NA())</f>
        <v>#N/A</v>
      </c>
      <c r="AI31" s="521" t="e">
        <f ca="1">+IF(AND(ISNUMBER(OFFSET('Sanitation Data'!$F$11,0,10*ROW('Sanitation Data'!F25))),'Data Summary'!CX31="Yes"),OFFSET('Sanitation Data'!$F$11,0,10*ROW('Sanitation Data'!F25)),NA())</f>
        <v>#N/A</v>
      </c>
      <c r="AJ31" s="521" t="e">
        <f ca="1">+IF(AND(ISNUMBER(OFFSET('Sanitation Data'!$F$12,0,10*ROW('Sanitation Data'!F25))),'Data Summary'!CY31="Yes"),OFFSET('Sanitation Data'!$F$12,0,10*ROW('Sanitation Data'!F25)),NA())</f>
        <v>#N/A</v>
      </c>
      <c r="AK31" s="521" t="e">
        <f ca="1">+IF(AND(ISNUMBER(OFFSET('Sanitation Data'!$G$4,0,10*ROW('Sanitation Data'!G25))),'Data Summary'!CZ31="Yes"),100-OFFSET('Sanitation Data'!$G$4,0,10*ROW('Sanitation Data'!G25)),NA())</f>
        <v>#N/A</v>
      </c>
      <c r="AL31" s="521" t="e">
        <f ca="1">+IF(AND(ISNUMBER(OFFSET('Sanitation Data'!$G$6,0,10*ROW('Sanitation Data'!G25))),'Data Summary'!DA31="Yes"),OFFSET('Sanitation Data'!$G$6,0,10*ROW('Sanitation Data'!G25)),NA())</f>
        <v>#N/A</v>
      </c>
      <c r="AM31" s="521" t="e">
        <f ca="1">+IF(AND(ISNUMBER(OFFSET('Sanitation Data'!$G$10,0,10*ROW('Sanitation Data'!G25))),'Data Summary'!DB31="Yes"),OFFSET('Sanitation Data'!$G$10,0,10*ROW('Sanitation Data'!G25)),NA())</f>
        <v>#N/A</v>
      </c>
      <c r="AN31" s="521" t="e">
        <f ca="1">+IF(AND(ISNUMBER(OFFSET('Sanitation Data'!$G$11,0,10*ROW('Sanitation Data'!G25))),'Data Summary'!DC31="Yes"),OFFSET('Sanitation Data'!$G$11,0,10*ROW('Sanitation Data'!G25)),NA())</f>
        <v>#N/A</v>
      </c>
      <c r="AO31" s="521" t="e">
        <f ca="1">+IF(AND(ISNUMBER(OFFSET('Sanitation Data'!$G$12,0,10*ROW('Sanitation Data'!G25))),'Data Summary'!DD31="Yes"),OFFSET('Sanitation Data'!$G$12,0,10*ROW('Sanitation Data'!G25)),NA())</f>
        <v>#N/A</v>
      </c>
      <c r="AP31" s="521" t="e">
        <f ca="1">+IF(AND(ISNUMBER(OFFSET('Sanitation Data'!$H$4,0,10*ROW('Sanitation Data'!H25))),'Data Summary'!DE31="Yes"),100-OFFSET('Sanitation Data'!$H$4,0,10*ROW('Sanitation Data'!H25)),NA())</f>
        <v>#N/A</v>
      </c>
      <c r="AQ31" s="521" t="e">
        <f ca="1">+IF(AND(ISNUMBER(OFFSET('Sanitation Data'!$H$6,0,10*ROW('Sanitation Data'!H25))),'Data Summary'!DF31="Yes"),OFFSET('Sanitation Data'!$H$6,0,10*ROW('Sanitation Data'!H25)),NA())</f>
        <v>#N/A</v>
      </c>
      <c r="AR31" s="521" t="e">
        <f ca="1">+IF(AND(ISNUMBER(OFFSET('Sanitation Data'!$H$10,0,10*ROW('Sanitation Data'!H25))),'Data Summary'!DG31="Yes"),OFFSET('Sanitation Data'!$H$10,0,10*ROW('Sanitation Data'!H25)),NA())</f>
        <v>#N/A</v>
      </c>
      <c r="AS31" s="521" t="e">
        <f ca="1">+IF(AND(ISNUMBER(OFFSET('Sanitation Data'!$H$11,0,10*ROW('Sanitation Data'!H25))),'Data Summary'!DH31="Yes"),OFFSET('Sanitation Data'!$H$11,0,10*ROW('Sanitation Data'!H25)),NA())</f>
        <v>#N/A</v>
      </c>
      <c r="AT31" s="521" t="e">
        <f ca="1">+IF(AND(ISNUMBER(OFFSET('Sanitation Data'!$H$12,0,10*ROW('Sanitation Data'!H25))),'Data Summary'!DI31="Yes"),OFFSET('Sanitation Data'!$H$12,0,10*ROW('Sanitation Data'!H25)),NA())</f>
        <v>#N/A</v>
      </c>
      <c r="AU31" s="521" t="e">
        <f ca="1">+IF(AND(ISNUMBER(OFFSET('Sanitation Data'!$I$4,0,10*ROW('Sanitation Data'!I25))),'Data Summary'!DJ31="Yes"),100-OFFSET('Sanitation Data'!$I$4,0,10*ROW('Sanitation Data'!I25)),NA())</f>
        <v>#N/A</v>
      </c>
      <c r="AV31" s="521" t="e">
        <f ca="1">+IF(AND(ISNUMBER(OFFSET('Sanitation Data'!$I$6,0,10*ROW('Sanitation Data'!I25))),'Data Summary'!DK31="Yes"),OFFSET('Sanitation Data'!$I$6,0,10*ROW('Sanitation Data'!I25)),NA())</f>
        <v>#N/A</v>
      </c>
      <c r="AW31" s="521" t="e">
        <f ca="1">+IF(AND(ISNUMBER(OFFSET('Sanitation Data'!$I$10,0,10*ROW('Sanitation Data'!I25))),'Data Summary'!DL31="Yes"),OFFSET('Sanitation Data'!$I$10,0,10*ROW('Sanitation Data'!I25)),NA())</f>
        <v>#N/A</v>
      </c>
      <c r="AX31" s="521" t="e">
        <f ca="1">+IF(AND(ISNUMBER(OFFSET('Sanitation Data'!$I$11,0,10*ROW('Sanitation Data'!I25))),'Data Summary'!DM31="Yes"),OFFSET('Sanitation Data'!$I$11,0,10*ROW('Sanitation Data'!I25)),NA())</f>
        <v>#N/A</v>
      </c>
      <c r="AY31" s="521" t="e">
        <f ca="1">+IF(AND(ISNUMBER(OFFSET('Sanitation Data'!$I$12,0,10*ROW('Sanitation Data'!I25))),'Data Summary'!DN31="Yes"),OFFSET('Sanitation Data'!$I$12,0,10*ROW('Sanitation Data'!I25)),NA())</f>
        <v>#N/A</v>
      </c>
      <c r="AZ31" s="522" t="e">
        <f ca="1">+IF(AND(ISNUMBER(OFFSET('Hygiene Data'!$D$5,0,10*ROW('Hygiene Data'!D25))),'Data Summary'!DO31="Yes"),OFFSET('Hygiene Data'!$D$5,0,10*ROW('Hygiene Data'!D25)),NA())</f>
        <v>#N/A</v>
      </c>
      <c r="BA31" s="522" t="e">
        <f ca="1">+IF(AND(ISNUMBER(OFFSET('Hygiene Data'!$D$7,0,10*ROW('Hygiene Data'!D25))),'Data Summary'!DP31="Yes"),OFFSET('Hygiene Data'!$D$7,0,10*ROW('Hygiene Data'!D25)),NA())</f>
        <v>#N/A</v>
      </c>
      <c r="BB31" s="522" t="e">
        <f ca="1">+IF(AND(ISNUMBER(OFFSET('Hygiene Data'!$D$9,0,10*ROW('Hygiene Data'!D25))),'Data Summary'!DQ31="Yes"),OFFSET('Hygiene Data'!$D$9,0,10*ROW('Hygiene Data'!D25)),NA())</f>
        <v>#N/A</v>
      </c>
      <c r="BC31" s="522" t="e">
        <f ca="1">+IF(AND(ISNUMBER(OFFSET('Hygiene Data'!$E$5,0,10*ROW('Hygiene Data'!E25))),'Data Summary'!DR31="Yes"),OFFSET('Hygiene Data'!$E$5,0,10*ROW('Hygiene Data'!E25)),NA())</f>
        <v>#N/A</v>
      </c>
      <c r="BD31" s="522" t="e">
        <f ca="1">+IF(AND(ISNUMBER(OFFSET('Hygiene Data'!$E$7,0,10*ROW('Hygiene Data'!E25))),'Data Summary'!DS31="Yes"),OFFSET('Hygiene Data'!$E$7,0,10*ROW('Hygiene Data'!E25)),NA())</f>
        <v>#N/A</v>
      </c>
      <c r="BE31" s="522" t="e">
        <f ca="1">+IF(AND(ISNUMBER(OFFSET('Hygiene Data'!$E$9,0,10*ROW('Hygiene Data'!E25))),'Data Summary'!DT31="Yes"),OFFSET('Hygiene Data'!$E$9,0,10*ROW('Hygiene Data'!E25)),NA())</f>
        <v>#N/A</v>
      </c>
      <c r="BF31" s="522" t="e">
        <f ca="1">+IF(AND(ISNUMBER(OFFSET('Hygiene Data'!$F$5,0,10*ROW('Hygiene Data'!F25))),'Data Summary'!DU31="Yes"),OFFSET('Hygiene Data'!$F$5,0,10*ROW('Hygiene Data'!F25)),NA())</f>
        <v>#N/A</v>
      </c>
      <c r="BG31" s="522" t="e">
        <f ca="1">+IF(AND(ISNUMBER(OFFSET('Hygiene Data'!$F$7,0,10*ROW('Hygiene Data'!F25))),'Data Summary'!DV31="Yes"),OFFSET('Hygiene Data'!$F$7,0,10*ROW('Hygiene Data'!F25)),NA())</f>
        <v>#N/A</v>
      </c>
      <c r="BH31" s="522" t="e">
        <f ca="1">+IF(AND(ISNUMBER(OFFSET('Hygiene Data'!$F$9,0,10*ROW('Hygiene Data'!F25))),'Data Summary'!DW31="Yes"),OFFSET('Hygiene Data'!$F$9,0,10*ROW('Hygiene Data'!F25)),NA())</f>
        <v>#N/A</v>
      </c>
      <c r="BI31" s="522" t="e">
        <f ca="1">+IF(AND(ISNUMBER(OFFSET('Hygiene Data'!$G$5,0,10*ROW('Hygiene Data'!G25))),'Data Summary'!DX31="Yes"),OFFSET('Hygiene Data'!$G$5,0,10*ROW('Hygiene Data'!G25)),NA())</f>
        <v>#N/A</v>
      </c>
      <c r="BJ31" s="522" t="e">
        <f ca="1">+IF(AND(ISNUMBER(OFFSET('Hygiene Data'!$G$7,0,10*ROW('Hygiene Data'!G25))),'Data Summary'!DY31="Yes"),OFFSET('Hygiene Data'!$G$7,0,10*ROW('Hygiene Data'!G25)),NA())</f>
        <v>#N/A</v>
      </c>
      <c r="BK31" s="522" t="e">
        <f ca="1">+IF(AND(ISNUMBER(OFFSET('Hygiene Data'!$G$9,0,10*ROW('Hygiene Data'!G25))),'Data Summary'!DZ31="Yes"),OFFSET('Hygiene Data'!$G$9,0,10*ROW('Hygiene Data'!G25)),NA())</f>
        <v>#N/A</v>
      </c>
      <c r="BL31" s="522" t="e">
        <f ca="1">+IF(AND(ISNUMBER(OFFSET('Hygiene Data'!$H$5,0,10*ROW('Hygiene Data'!H25))),'Data Summary'!EA31="Yes"),OFFSET('Hygiene Data'!$H$5,0,10*ROW('Hygiene Data'!H25)),NA())</f>
        <v>#N/A</v>
      </c>
      <c r="BM31" s="522" t="e">
        <f ca="1">+IF(AND(ISNUMBER(OFFSET('Hygiene Data'!$H$7,0,10*ROW('Hygiene Data'!H25))),'Data Summary'!EB31="Yes"),OFFSET('Hygiene Data'!$H$7,0,10*ROW('Hygiene Data'!H25)),NA())</f>
        <v>#N/A</v>
      </c>
      <c r="BN31" s="522" t="e">
        <f ca="1">+IF(AND(ISNUMBER(OFFSET('Hygiene Data'!$H$9,0,10*ROW('Hygiene Data'!H25))),'Data Summary'!EC31="Yes"),OFFSET('Hygiene Data'!$H$9,0,10*ROW('Hygiene Data'!H25)),NA())</f>
        <v>#N/A</v>
      </c>
      <c r="BO31" s="522" t="e">
        <f ca="1">+IF(AND(ISNUMBER(OFFSET('Hygiene Data'!$I$5,0,10*ROW('Hygiene Data'!I25))),'Data Summary'!ED31="Yes"),OFFSET('Hygiene Data'!$I$5,0,10*ROW('Hygiene Data'!I25)),NA())</f>
        <v>#N/A</v>
      </c>
      <c r="BP31" s="522" t="e">
        <f ca="1">+IF(AND(ISNUMBER(OFFSET('Hygiene Data'!$I$7,0,10*ROW('Hygiene Data'!I25))),'Data Summary'!EE31="Yes"),OFFSET('Hygiene Data'!$I$7,0,10*ROW('Hygiene Data'!I25)),NA())</f>
        <v>#N/A</v>
      </c>
      <c r="BQ31" s="522" t="e">
        <f ca="1">+IF(AND(ISNUMBER(OFFSET('Hygiene Data'!$I$9,0,10*ROW('Hygiene Data'!I25))),'Data Summary'!EF31="Yes"),OFFSET('Hygiene Data'!$I$9,0,10*ROW('Hygiene Data'!I25)),NA())</f>
        <v>#N/A</v>
      </c>
    </row>
    <row r="32" spans="1:69" x14ac:dyDescent="0.25">
      <c r="A32" s="518" t="e">
        <f ca="1">+RIGHT('Data Summary'!A32,LEN('Data Summary'!A32)-9)</f>
        <v>#VALUE!</v>
      </c>
      <c r="B32" s="492" t="str">
        <f ca="1">+IF(ISTEXT('Data Summary'!B32),'Data Summary'!B32,"")</f>
        <v/>
      </c>
      <c r="C32" s="519" t="e">
        <f ca="1">+VALUE('Data Summary'!C32)</f>
        <v>#VALUE!</v>
      </c>
      <c r="D32" s="520" t="e">
        <f ca="1">+IF(AND(ISNUMBER(OFFSET('Water Data'!$D$4,0,10*ROW('Water Data'!D26))),'Data Summary'!BS32="Yes"),100-OFFSET('Water Data'!$D$4,0,10*ROW('Water Data'!D26)),NA())</f>
        <v>#N/A</v>
      </c>
      <c r="E32" s="520" t="e">
        <f ca="1">+IF(AND(ISNUMBER(OFFSET('Water Data'!$D$6,0,10*ROW('Water Data'!D26))),'Data Summary'!BT32="Yes"),OFFSET('Water Data'!$D$6,0,10*ROW('Water Data'!D26)),NA())</f>
        <v>#N/A</v>
      </c>
      <c r="F32" s="520" t="e">
        <f ca="1">+IF(AND(ISNUMBER(OFFSET('Water Data'!$D$9,0,10*ROW('Water Data'!D26))),'Data Summary'!BU32="Yes"),OFFSET('Water Data'!$D$9,0,10*ROW('Water Data'!D26)),NA())</f>
        <v>#N/A</v>
      </c>
      <c r="G32" s="520" t="e">
        <f ca="1">+IF(AND(ISNUMBER(OFFSET('Water Data'!$E$4,0,10*ROW('Water Data'!E26))),'Data Summary'!BV32="Yes"),100-OFFSET('Water Data'!$E$4,0,10*ROW('Water Data'!E26)),NA())</f>
        <v>#N/A</v>
      </c>
      <c r="H32" s="520" t="e">
        <f ca="1">+IF(AND(ISNUMBER(OFFSET('Water Data'!$E$6,0,10*ROW('Water Data'!E26))),'Data Summary'!BW32="Yes"),OFFSET('Water Data'!$E$6,0,10*ROW('Water Data'!E26)),NA())</f>
        <v>#N/A</v>
      </c>
      <c r="I32" s="520" t="e">
        <f ca="1">+IF(AND(ISNUMBER(OFFSET('Water Data'!$E$9,0,10*ROW('Water Data'!E26))),'Data Summary'!BX32="Yes"),OFFSET('Water Data'!$E$9,0,10*ROW('Water Data'!E26)),NA())</f>
        <v>#N/A</v>
      </c>
      <c r="J32" s="520" t="e">
        <f ca="1">+IF(AND(ISNUMBER(OFFSET('Water Data'!$F$4,0,10*ROW('Water Data'!F26))),'Data Summary'!BY32="Yes"),100-OFFSET('Water Data'!$F$4,0,10*ROW('Water Data'!F26)),NA())</f>
        <v>#N/A</v>
      </c>
      <c r="K32" s="520" t="e">
        <f ca="1">+IF(AND(ISNUMBER(OFFSET('Water Data'!$F$6,0,10*ROW('Water Data'!F26))),'Data Summary'!BZ32="Yes"),OFFSET('Water Data'!$F$6,0,10*ROW('Water Data'!F26)),NA())</f>
        <v>#N/A</v>
      </c>
      <c r="L32" s="520" t="e">
        <f ca="1">+IF(AND(ISNUMBER(OFFSET('Water Data'!$F$9,0,10*ROW('Water Data'!F26))),'Data Summary'!CA32="Yes"),OFFSET('Water Data'!$F$9,0,10*ROW('Water Data'!F26)),NA())</f>
        <v>#N/A</v>
      </c>
      <c r="M32" s="520" t="e">
        <f ca="1">+IF(AND(ISNUMBER(OFFSET('Water Data'!$G$4,0,10*ROW('Water Data'!G26))),'Data Summary'!CB32="Yes"),100-OFFSET('Water Data'!$G$4,0,10*ROW('Water Data'!G26)),NA())</f>
        <v>#N/A</v>
      </c>
      <c r="N32" s="520" t="e">
        <f ca="1">+IF(AND(ISNUMBER(OFFSET('Water Data'!$G$6,0,10*ROW('Water Data'!G26))),'Data Summary'!CC32="Yes"),OFFSET('Water Data'!$G$6,0,10*ROW('Water Data'!G26)),NA())</f>
        <v>#N/A</v>
      </c>
      <c r="O32" s="520" t="e">
        <f ca="1">+IF(AND(ISNUMBER(OFFSET('Water Data'!$G$9,0,10*ROW('Water Data'!G26))),'Data Summary'!CD32="Yes"),OFFSET('Water Data'!$G$9,0,10*ROW('Water Data'!G26)),NA())</f>
        <v>#N/A</v>
      </c>
      <c r="P32" s="520" t="e">
        <f ca="1">+IF(AND(ISNUMBER(OFFSET('Water Data'!$H$4,0,10*ROW('Water Data'!H26))),'Data Summary'!CE32="Yes"),100-OFFSET('Water Data'!$H$4,0,10*ROW('Water Data'!H26)),NA())</f>
        <v>#N/A</v>
      </c>
      <c r="Q32" s="520" t="e">
        <f ca="1">+IF(AND(ISNUMBER(OFFSET('Water Data'!$H$6,0,10*ROW('Water Data'!H26))),'Data Summary'!CF32="Yes"),OFFSET('Water Data'!$H$6,0,10*ROW('Water Data'!H26)),NA())</f>
        <v>#N/A</v>
      </c>
      <c r="R32" s="520" t="e">
        <f ca="1">+IF(AND(ISNUMBER(OFFSET('Water Data'!$H$9,0,10*ROW('Water Data'!H26))),'Data Summary'!CG32="Yes"),OFFSET('Water Data'!$H$9,0,10*ROW('Water Data'!H26)),NA())</f>
        <v>#N/A</v>
      </c>
      <c r="S32" s="520" t="e">
        <f ca="1">+IF(AND(ISNUMBER(OFFSET('Water Data'!$I$4,0,10*ROW('Water Data'!I26))),'Data Summary'!CH32="Yes"),100-OFFSET('Water Data'!$I$4,0,10*ROW('Water Data'!I26)),NA())</f>
        <v>#N/A</v>
      </c>
      <c r="T32" s="520" t="e">
        <f ca="1">+IF(AND(ISNUMBER(OFFSET('Water Data'!$I$6,0,10*ROW('Water Data'!I26))),'Data Summary'!CI32="Yes"),OFFSET('Water Data'!$I$6,0,10*ROW('Water Data'!I26)),NA())</f>
        <v>#N/A</v>
      </c>
      <c r="U32" s="520" t="e">
        <f ca="1">+IF(AND(ISNUMBER(OFFSET('Water Data'!$I$9,0,10*ROW('Water Data'!I26))),'Data Summary'!CJ32="Yes"),OFFSET('Water Data'!$I$9,0,10*ROW('Water Data'!I26)),NA())</f>
        <v>#N/A</v>
      </c>
      <c r="V32" s="521" t="e">
        <f ca="1">+IF(AND(ISNUMBER(OFFSET('Sanitation Data'!$D$4,0,10*ROW('Sanitation Data'!D26))),'Data Summary'!CK32="Yes"),100-OFFSET('Sanitation Data'!$D$4,0,10*ROW('Sanitation Data'!D26)),NA())</f>
        <v>#N/A</v>
      </c>
      <c r="W32" s="521" t="e">
        <f ca="1">+IF(AND(ISNUMBER(OFFSET('Sanitation Data'!$D$6,0,10*ROW('Sanitation Data'!D26))),'Data Summary'!CL32="Yes"),OFFSET('Sanitation Data'!$D$6,0,10*ROW('Sanitation Data'!D26)),NA())</f>
        <v>#N/A</v>
      </c>
      <c r="X32" s="521" t="e">
        <f ca="1">+IF(AND(ISNUMBER(OFFSET('Sanitation Data'!$D$10,0,10*ROW('Sanitation Data'!D26))),'Data Summary'!CM32="Yes"),OFFSET('Sanitation Data'!$D$10,0,10*ROW('Sanitation Data'!D26)),NA())</f>
        <v>#N/A</v>
      </c>
      <c r="Y32" s="521" t="e">
        <f ca="1">+IF(AND(ISNUMBER(OFFSET('Sanitation Data'!$D$11,0,10*ROW('Sanitation Data'!D26))),'Data Summary'!CN32="Yes"),OFFSET('Sanitation Data'!$D$11,0,10*ROW('Sanitation Data'!D26)),NA())</f>
        <v>#N/A</v>
      </c>
      <c r="Z32" s="521" t="e">
        <f ca="1">+IF(AND(ISNUMBER(OFFSET('Sanitation Data'!$D$12,0,10*ROW('Sanitation Data'!D26))),'Data Summary'!CO32="Yes"),OFFSET('Sanitation Data'!$D$12,0,10*ROW('Sanitation Data'!D26)),NA())</f>
        <v>#N/A</v>
      </c>
      <c r="AA32" s="521" t="e">
        <f ca="1">+IF(AND(ISNUMBER(OFFSET('Sanitation Data'!$E$4,0,10*ROW('Sanitation Data'!E26))),'Data Summary'!CP32="Yes"),100-OFFSET('Sanitation Data'!$E$4,0,10*ROW('Sanitation Data'!E26)),NA())</f>
        <v>#N/A</v>
      </c>
      <c r="AB32" s="521" t="e">
        <f ca="1">+IF(AND(ISNUMBER(OFFSET('Sanitation Data'!$E$6,0,10*ROW('Sanitation Data'!E26))),'Data Summary'!CQ32="Yes"),OFFSET('Sanitation Data'!$E$6,0,10*ROW('Sanitation Data'!E26)),NA())</f>
        <v>#N/A</v>
      </c>
      <c r="AC32" s="521" t="e">
        <f ca="1">+IF(AND(ISNUMBER(OFFSET('Sanitation Data'!$E$10,0,10*ROW('Sanitation Data'!E26))),'Data Summary'!CR32="Yes"),OFFSET('Sanitation Data'!$E$10,0,10*ROW('Sanitation Data'!E26)),NA())</f>
        <v>#N/A</v>
      </c>
      <c r="AD32" s="521" t="e">
        <f ca="1">+IF(AND(ISNUMBER(OFFSET('Sanitation Data'!$E$11,0,10*ROW('Sanitation Data'!E26))),'Data Summary'!CS32="Yes"),OFFSET('Sanitation Data'!$E$11,0,10*ROW('Sanitation Data'!E26)),NA())</f>
        <v>#N/A</v>
      </c>
      <c r="AE32" s="521" t="e">
        <f ca="1">+IF(AND(ISNUMBER(OFFSET('Sanitation Data'!$E$12,0,10*ROW('Sanitation Data'!E26))),'Data Summary'!CT32="Yes"),OFFSET('Sanitation Data'!$E$12,0,10*ROW('Sanitation Data'!E26)),NA())</f>
        <v>#N/A</v>
      </c>
      <c r="AF32" s="521" t="e">
        <f ca="1">+IF(AND(ISNUMBER(OFFSET('Sanitation Data'!$F$4,0,10*ROW('Sanitation Data'!F26))),'Data Summary'!CU32="Yes"),100-OFFSET('Sanitation Data'!$F$4,0,10*ROW('Sanitation Data'!F26)),NA())</f>
        <v>#N/A</v>
      </c>
      <c r="AG32" s="521" t="e">
        <f ca="1">+IF(AND(ISNUMBER(OFFSET('Sanitation Data'!$F$6,0,10*ROW('Sanitation Data'!F26))),'Data Summary'!CV32="Yes"),OFFSET('Sanitation Data'!$F$6,0,10*ROW('Sanitation Data'!F26)),NA())</f>
        <v>#N/A</v>
      </c>
      <c r="AH32" s="521" t="e">
        <f ca="1">+IF(AND(ISNUMBER(OFFSET('Sanitation Data'!$F$10,0,10*ROW('Sanitation Data'!F26))),'Data Summary'!CW32="Yes"),OFFSET('Sanitation Data'!$F$10,0,10*ROW('Sanitation Data'!F26)),NA())</f>
        <v>#N/A</v>
      </c>
      <c r="AI32" s="521" t="e">
        <f ca="1">+IF(AND(ISNUMBER(OFFSET('Sanitation Data'!$F$11,0,10*ROW('Sanitation Data'!F26))),'Data Summary'!CX32="Yes"),OFFSET('Sanitation Data'!$F$11,0,10*ROW('Sanitation Data'!F26)),NA())</f>
        <v>#N/A</v>
      </c>
      <c r="AJ32" s="521" t="e">
        <f ca="1">+IF(AND(ISNUMBER(OFFSET('Sanitation Data'!$F$12,0,10*ROW('Sanitation Data'!F26))),'Data Summary'!CY32="Yes"),OFFSET('Sanitation Data'!$F$12,0,10*ROW('Sanitation Data'!F26)),NA())</f>
        <v>#N/A</v>
      </c>
      <c r="AK32" s="521" t="e">
        <f ca="1">+IF(AND(ISNUMBER(OFFSET('Sanitation Data'!$G$4,0,10*ROW('Sanitation Data'!G26))),'Data Summary'!CZ32="Yes"),100-OFFSET('Sanitation Data'!$G$4,0,10*ROW('Sanitation Data'!G26)),NA())</f>
        <v>#N/A</v>
      </c>
      <c r="AL32" s="521" t="e">
        <f ca="1">+IF(AND(ISNUMBER(OFFSET('Sanitation Data'!$G$6,0,10*ROW('Sanitation Data'!G26))),'Data Summary'!DA32="Yes"),OFFSET('Sanitation Data'!$G$6,0,10*ROW('Sanitation Data'!G26)),NA())</f>
        <v>#N/A</v>
      </c>
      <c r="AM32" s="521" t="e">
        <f ca="1">+IF(AND(ISNUMBER(OFFSET('Sanitation Data'!$G$10,0,10*ROW('Sanitation Data'!G26))),'Data Summary'!DB32="Yes"),OFFSET('Sanitation Data'!$G$10,0,10*ROW('Sanitation Data'!G26)),NA())</f>
        <v>#N/A</v>
      </c>
      <c r="AN32" s="521" t="e">
        <f ca="1">+IF(AND(ISNUMBER(OFFSET('Sanitation Data'!$G$11,0,10*ROW('Sanitation Data'!G26))),'Data Summary'!DC32="Yes"),OFFSET('Sanitation Data'!$G$11,0,10*ROW('Sanitation Data'!G26)),NA())</f>
        <v>#N/A</v>
      </c>
      <c r="AO32" s="521" t="e">
        <f ca="1">+IF(AND(ISNUMBER(OFFSET('Sanitation Data'!$G$12,0,10*ROW('Sanitation Data'!G26))),'Data Summary'!DD32="Yes"),OFFSET('Sanitation Data'!$G$12,0,10*ROW('Sanitation Data'!G26)),NA())</f>
        <v>#N/A</v>
      </c>
      <c r="AP32" s="521" t="e">
        <f ca="1">+IF(AND(ISNUMBER(OFFSET('Sanitation Data'!$H$4,0,10*ROW('Sanitation Data'!H26))),'Data Summary'!DE32="Yes"),100-OFFSET('Sanitation Data'!$H$4,0,10*ROW('Sanitation Data'!H26)),NA())</f>
        <v>#N/A</v>
      </c>
      <c r="AQ32" s="521" t="e">
        <f ca="1">+IF(AND(ISNUMBER(OFFSET('Sanitation Data'!$H$6,0,10*ROW('Sanitation Data'!H26))),'Data Summary'!DF32="Yes"),OFFSET('Sanitation Data'!$H$6,0,10*ROW('Sanitation Data'!H26)),NA())</f>
        <v>#N/A</v>
      </c>
      <c r="AR32" s="521" t="e">
        <f ca="1">+IF(AND(ISNUMBER(OFFSET('Sanitation Data'!$H$10,0,10*ROW('Sanitation Data'!H26))),'Data Summary'!DG32="Yes"),OFFSET('Sanitation Data'!$H$10,0,10*ROW('Sanitation Data'!H26)),NA())</f>
        <v>#N/A</v>
      </c>
      <c r="AS32" s="521" t="e">
        <f ca="1">+IF(AND(ISNUMBER(OFFSET('Sanitation Data'!$H$11,0,10*ROW('Sanitation Data'!H26))),'Data Summary'!DH32="Yes"),OFFSET('Sanitation Data'!$H$11,0,10*ROW('Sanitation Data'!H26)),NA())</f>
        <v>#N/A</v>
      </c>
      <c r="AT32" s="521" t="e">
        <f ca="1">+IF(AND(ISNUMBER(OFFSET('Sanitation Data'!$H$12,0,10*ROW('Sanitation Data'!H26))),'Data Summary'!DI32="Yes"),OFFSET('Sanitation Data'!$H$12,0,10*ROW('Sanitation Data'!H26)),NA())</f>
        <v>#N/A</v>
      </c>
      <c r="AU32" s="521" t="e">
        <f ca="1">+IF(AND(ISNUMBER(OFFSET('Sanitation Data'!$I$4,0,10*ROW('Sanitation Data'!I26))),'Data Summary'!DJ32="Yes"),100-OFFSET('Sanitation Data'!$I$4,0,10*ROW('Sanitation Data'!I26)),NA())</f>
        <v>#N/A</v>
      </c>
      <c r="AV32" s="521" t="e">
        <f ca="1">+IF(AND(ISNUMBER(OFFSET('Sanitation Data'!$I$6,0,10*ROW('Sanitation Data'!I26))),'Data Summary'!DK32="Yes"),OFFSET('Sanitation Data'!$I$6,0,10*ROW('Sanitation Data'!I26)),NA())</f>
        <v>#N/A</v>
      </c>
      <c r="AW32" s="521" t="e">
        <f ca="1">+IF(AND(ISNUMBER(OFFSET('Sanitation Data'!$I$10,0,10*ROW('Sanitation Data'!I26))),'Data Summary'!DL32="Yes"),OFFSET('Sanitation Data'!$I$10,0,10*ROW('Sanitation Data'!I26)),NA())</f>
        <v>#N/A</v>
      </c>
      <c r="AX32" s="521" t="e">
        <f ca="1">+IF(AND(ISNUMBER(OFFSET('Sanitation Data'!$I$11,0,10*ROW('Sanitation Data'!I26))),'Data Summary'!DM32="Yes"),OFFSET('Sanitation Data'!$I$11,0,10*ROW('Sanitation Data'!I26)),NA())</f>
        <v>#N/A</v>
      </c>
      <c r="AY32" s="521" t="e">
        <f ca="1">+IF(AND(ISNUMBER(OFFSET('Sanitation Data'!$I$12,0,10*ROW('Sanitation Data'!I26))),'Data Summary'!DN32="Yes"),OFFSET('Sanitation Data'!$I$12,0,10*ROW('Sanitation Data'!I26)),NA())</f>
        <v>#N/A</v>
      </c>
      <c r="AZ32" s="522" t="e">
        <f ca="1">+IF(AND(ISNUMBER(OFFSET('Hygiene Data'!$D$5,0,10*ROW('Hygiene Data'!D26))),'Data Summary'!DO32="Yes"),OFFSET('Hygiene Data'!$D$5,0,10*ROW('Hygiene Data'!D26)),NA())</f>
        <v>#N/A</v>
      </c>
      <c r="BA32" s="522" t="e">
        <f ca="1">+IF(AND(ISNUMBER(OFFSET('Hygiene Data'!$D$7,0,10*ROW('Hygiene Data'!D26))),'Data Summary'!DP32="Yes"),OFFSET('Hygiene Data'!$D$7,0,10*ROW('Hygiene Data'!D26)),NA())</f>
        <v>#N/A</v>
      </c>
      <c r="BB32" s="522" t="e">
        <f ca="1">+IF(AND(ISNUMBER(OFFSET('Hygiene Data'!$D$9,0,10*ROW('Hygiene Data'!D26))),'Data Summary'!DQ32="Yes"),OFFSET('Hygiene Data'!$D$9,0,10*ROW('Hygiene Data'!D26)),NA())</f>
        <v>#N/A</v>
      </c>
      <c r="BC32" s="522" t="e">
        <f ca="1">+IF(AND(ISNUMBER(OFFSET('Hygiene Data'!$E$5,0,10*ROW('Hygiene Data'!E26))),'Data Summary'!DR32="Yes"),OFFSET('Hygiene Data'!$E$5,0,10*ROW('Hygiene Data'!E26)),NA())</f>
        <v>#N/A</v>
      </c>
      <c r="BD32" s="522" t="e">
        <f ca="1">+IF(AND(ISNUMBER(OFFSET('Hygiene Data'!$E$7,0,10*ROW('Hygiene Data'!E26))),'Data Summary'!DS32="Yes"),OFFSET('Hygiene Data'!$E$7,0,10*ROW('Hygiene Data'!E26)),NA())</f>
        <v>#N/A</v>
      </c>
      <c r="BE32" s="522" t="e">
        <f ca="1">+IF(AND(ISNUMBER(OFFSET('Hygiene Data'!$E$9,0,10*ROW('Hygiene Data'!E26))),'Data Summary'!DT32="Yes"),OFFSET('Hygiene Data'!$E$9,0,10*ROW('Hygiene Data'!E26)),NA())</f>
        <v>#N/A</v>
      </c>
      <c r="BF32" s="522" t="e">
        <f ca="1">+IF(AND(ISNUMBER(OFFSET('Hygiene Data'!$F$5,0,10*ROW('Hygiene Data'!F26))),'Data Summary'!DU32="Yes"),OFFSET('Hygiene Data'!$F$5,0,10*ROW('Hygiene Data'!F26)),NA())</f>
        <v>#N/A</v>
      </c>
      <c r="BG32" s="522" t="e">
        <f ca="1">+IF(AND(ISNUMBER(OFFSET('Hygiene Data'!$F$7,0,10*ROW('Hygiene Data'!F26))),'Data Summary'!DV32="Yes"),OFFSET('Hygiene Data'!$F$7,0,10*ROW('Hygiene Data'!F26)),NA())</f>
        <v>#N/A</v>
      </c>
      <c r="BH32" s="522" t="e">
        <f ca="1">+IF(AND(ISNUMBER(OFFSET('Hygiene Data'!$F$9,0,10*ROW('Hygiene Data'!F26))),'Data Summary'!DW32="Yes"),OFFSET('Hygiene Data'!$F$9,0,10*ROW('Hygiene Data'!F26)),NA())</f>
        <v>#N/A</v>
      </c>
      <c r="BI32" s="522" t="e">
        <f ca="1">+IF(AND(ISNUMBER(OFFSET('Hygiene Data'!$G$5,0,10*ROW('Hygiene Data'!G26))),'Data Summary'!DX32="Yes"),OFFSET('Hygiene Data'!$G$5,0,10*ROW('Hygiene Data'!G26)),NA())</f>
        <v>#N/A</v>
      </c>
      <c r="BJ32" s="522" t="e">
        <f ca="1">+IF(AND(ISNUMBER(OFFSET('Hygiene Data'!$G$7,0,10*ROW('Hygiene Data'!G26))),'Data Summary'!DY32="Yes"),OFFSET('Hygiene Data'!$G$7,0,10*ROW('Hygiene Data'!G26)),NA())</f>
        <v>#N/A</v>
      </c>
      <c r="BK32" s="522" t="e">
        <f ca="1">+IF(AND(ISNUMBER(OFFSET('Hygiene Data'!$G$9,0,10*ROW('Hygiene Data'!G26))),'Data Summary'!DZ32="Yes"),OFFSET('Hygiene Data'!$G$9,0,10*ROW('Hygiene Data'!G26)),NA())</f>
        <v>#N/A</v>
      </c>
      <c r="BL32" s="522" t="e">
        <f ca="1">+IF(AND(ISNUMBER(OFFSET('Hygiene Data'!$H$5,0,10*ROW('Hygiene Data'!H26))),'Data Summary'!EA32="Yes"),OFFSET('Hygiene Data'!$H$5,0,10*ROW('Hygiene Data'!H26)),NA())</f>
        <v>#N/A</v>
      </c>
      <c r="BM32" s="522" t="e">
        <f ca="1">+IF(AND(ISNUMBER(OFFSET('Hygiene Data'!$H$7,0,10*ROW('Hygiene Data'!H26))),'Data Summary'!EB32="Yes"),OFFSET('Hygiene Data'!$H$7,0,10*ROW('Hygiene Data'!H26)),NA())</f>
        <v>#N/A</v>
      </c>
      <c r="BN32" s="522" t="e">
        <f ca="1">+IF(AND(ISNUMBER(OFFSET('Hygiene Data'!$H$9,0,10*ROW('Hygiene Data'!H26))),'Data Summary'!EC32="Yes"),OFFSET('Hygiene Data'!$H$9,0,10*ROW('Hygiene Data'!H26)),NA())</f>
        <v>#N/A</v>
      </c>
      <c r="BO32" s="522" t="e">
        <f ca="1">+IF(AND(ISNUMBER(OFFSET('Hygiene Data'!$I$5,0,10*ROW('Hygiene Data'!I26))),'Data Summary'!ED32="Yes"),OFFSET('Hygiene Data'!$I$5,0,10*ROW('Hygiene Data'!I26)),NA())</f>
        <v>#N/A</v>
      </c>
      <c r="BP32" s="522" t="e">
        <f ca="1">+IF(AND(ISNUMBER(OFFSET('Hygiene Data'!$I$7,0,10*ROW('Hygiene Data'!I26))),'Data Summary'!EE32="Yes"),OFFSET('Hygiene Data'!$I$7,0,10*ROW('Hygiene Data'!I26)),NA())</f>
        <v>#N/A</v>
      </c>
      <c r="BQ32" s="522" t="e">
        <f ca="1">+IF(AND(ISNUMBER(OFFSET('Hygiene Data'!$I$9,0,10*ROW('Hygiene Data'!I26))),'Data Summary'!EF32="Yes"),OFFSET('Hygiene Data'!$I$9,0,10*ROW('Hygiene Data'!I26)),NA())</f>
        <v>#N/A</v>
      </c>
    </row>
    <row r="33" spans="1:69" x14ac:dyDescent="0.25">
      <c r="A33" s="518" t="e">
        <f ca="1">+RIGHT('Data Summary'!A33,LEN('Data Summary'!A33)-9)</f>
        <v>#VALUE!</v>
      </c>
      <c r="B33" s="492" t="str">
        <f ca="1">+IF(ISTEXT('Data Summary'!B33),'Data Summary'!B33,"")</f>
        <v/>
      </c>
      <c r="C33" s="519" t="e">
        <f ca="1">+VALUE('Data Summary'!C33)</f>
        <v>#VALUE!</v>
      </c>
      <c r="D33" s="520" t="e">
        <f ca="1">+IF(AND(ISNUMBER(OFFSET('Water Data'!$D$4,0,10*ROW('Water Data'!D27))),'Data Summary'!BS33="Yes"),100-OFFSET('Water Data'!$D$4,0,10*ROW('Water Data'!D27)),NA())</f>
        <v>#N/A</v>
      </c>
      <c r="E33" s="520" t="e">
        <f ca="1">+IF(AND(ISNUMBER(OFFSET('Water Data'!$D$6,0,10*ROW('Water Data'!D27))),'Data Summary'!BT33="Yes"),OFFSET('Water Data'!$D$6,0,10*ROW('Water Data'!D27)),NA())</f>
        <v>#N/A</v>
      </c>
      <c r="F33" s="520" t="e">
        <f ca="1">+IF(AND(ISNUMBER(OFFSET('Water Data'!$D$9,0,10*ROW('Water Data'!D27))),'Data Summary'!BU33="Yes"),OFFSET('Water Data'!$D$9,0,10*ROW('Water Data'!D27)),NA())</f>
        <v>#N/A</v>
      </c>
      <c r="G33" s="520" t="e">
        <f ca="1">+IF(AND(ISNUMBER(OFFSET('Water Data'!$E$4,0,10*ROW('Water Data'!E27))),'Data Summary'!BV33="Yes"),100-OFFSET('Water Data'!$E$4,0,10*ROW('Water Data'!E27)),NA())</f>
        <v>#N/A</v>
      </c>
      <c r="H33" s="520" t="e">
        <f ca="1">+IF(AND(ISNUMBER(OFFSET('Water Data'!$E$6,0,10*ROW('Water Data'!E27))),'Data Summary'!BW33="Yes"),OFFSET('Water Data'!$E$6,0,10*ROW('Water Data'!E27)),NA())</f>
        <v>#N/A</v>
      </c>
      <c r="I33" s="520" t="e">
        <f ca="1">+IF(AND(ISNUMBER(OFFSET('Water Data'!$E$9,0,10*ROW('Water Data'!E27))),'Data Summary'!BX33="Yes"),OFFSET('Water Data'!$E$9,0,10*ROW('Water Data'!E27)),NA())</f>
        <v>#N/A</v>
      </c>
      <c r="J33" s="520" t="e">
        <f ca="1">+IF(AND(ISNUMBER(OFFSET('Water Data'!$F$4,0,10*ROW('Water Data'!F27))),'Data Summary'!BY33="Yes"),100-OFFSET('Water Data'!$F$4,0,10*ROW('Water Data'!F27)),NA())</f>
        <v>#N/A</v>
      </c>
      <c r="K33" s="520" t="e">
        <f ca="1">+IF(AND(ISNUMBER(OFFSET('Water Data'!$F$6,0,10*ROW('Water Data'!F27))),'Data Summary'!BZ33="Yes"),OFFSET('Water Data'!$F$6,0,10*ROW('Water Data'!F27)),NA())</f>
        <v>#N/A</v>
      </c>
      <c r="L33" s="520" t="e">
        <f ca="1">+IF(AND(ISNUMBER(OFFSET('Water Data'!$F$9,0,10*ROW('Water Data'!F27))),'Data Summary'!CA33="Yes"),OFFSET('Water Data'!$F$9,0,10*ROW('Water Data'!F27)),NA())</f>
        <v>#N/A</v>
      </c>
      <c r="M33" s="520" t="e">
        <f ca="1">+IF(AND(ISNUMBER(OFFSET('Water Data'!$G$4,0,10*ROW('Water Data'!G27))),'Data Summary'!CB33="Yes"),100-OFFSET('Water Data'!$G$4,0,10*ROW('Water Data'!G27)),NA())</f>
        <v>#N/A</v>
      </c>
      <c r="N33" s="520" t="e">
        <f ca="1">+IF(AND(ISNUMBER(OFFSET('Water Data'!$G$6,0,10*ROW('Water Data'!G27))),'Data Summary'!CC33="Yes"),OFFSET('Water Data'!$G$6,0,10*ROW('Water Data'!G27)),NA())</f>
        <v>#N/A</v>
      </c>
      <c r="O33" s="520" t="e">
        <f ca="1">+IF(AND(ISNUMBER(OFFSET('Water Data'!$G$9,0,10*ROW('Water Data'!G27))),'Data Summary'!CD33="Yes"),OFFSET('Water Data'!$G$9,0,10*ROW('Water Data'!G27)),NA())</f>
        <v>#N/A</v>
      </c>
      <c r="P33" s="520" t="e">
        <f ca="1">+IF(AND(ISNUMBER(OFFSET('Water Data'!$H$4,0,10*ROW('Water Data'!H27))),'Data Summary'!CE33="Yes"),100-OFFSET('Water Data'!$H$4,0,10*ROW('Water Data'!H27)),NA())</f>
        <v>#N/A</v>
      </c>
      <c r="Q33" s="520" t="e">
        <f ca="1">+IF(AND(ISNUMBER(OFFSET('Water Data'!$H$6,0,10*ROW('Water Data'!H27))),'Data Summary'!CF33="Yes"),OFFSET('Water Data'!$H$6,0,10*ROW('Water Data'!H27)),NA())</f>
        <v>#N/A</v>
      </c>
      <c r="R33" s="520" t="e">
        <f ca="1">+IF(AND(ISNUMBER(OFFSET('Water Data'!$H$9,0,10*ROW('Water Data'!H27))),'Data Summary'!CG33="Yes"),OFFSET('Water Data'!$H$9,0,10*ROW('Water Data'!H27)),NA())</f>
        <v>#N/A</v>
      </c>
      <c r="S33" s="520" t="e">
        <f ca="1">+IF(AND(ISNUMBER(OFFSET('Water Data'!$I$4,0,10*ROW('Water Data'!I27))),'Data Summary'!CH33="Yes"),100-OFFSET('Water Data'!$I$4,0,10*ROW('Water Data'!I27)),NA())</f>
        <v>#N/A</v>
      </c>
      <c r="T33" s="520" t="e">
        <f ca="1">+IF(AND(ISNUMBER(OFFSET('Water Data'!$I$6,0,10*ROW('Water Data'!I27))),'Data Summary'!CI33="Yes"),OFFSET('Water Data'!$I$6,0,10*ROW('Water Data'!I27)),NA())</f>
        <v>#N/A</v>
      </c>
      <c r="U33" s="520" t="e">
        <f ca="1">+IF(AND(ISNUMBER(OFFSET('Water Data'!$I$9,0,10*ROW('Water Data'!I27))),'Data Summary'!CJ33="Yes"),OFFSET('Water Data'!$I$9,0,10*ROW('Water Data'!I27)),NA())</f>
        <v>#N/A</v>
      </c>
      <c r="V33" s="521" t="e">
        <f ca="1">+IF(AND(ISNUMBER(OFFSET('Sanitation Data'!$D$4,0,10*ROW('Sanitation Data'!D27))),'Data Summary'!CK33="Yes"),100-OFFSET('Sanitation Data'!$D$4,0,10*ROW('Sanitation Data'!D27)),NA())</f>
        <v>#N/A</v>
      </c>
      <c r="W33" s="521" t="e">
        <f ca="1">+IF(AND(ISNUMBER(OFFSET('Sanitation Data'!$D$6,0,10*ROW('Sanitation Data'!D27))),'Data Summary'!CL33="Yes"),OFFSET('Sanitation Data'!$D$6,0,10*ROW('Sanitation Data'!D27)),NA())</f>
        <v>#N/A</v>
      </c>
      <c r="X33" s="521" t="e">
        <f ca="1">+IF(AND(ISNUMBER(OFFSET('Sanitation Data'!$D$10,0,10*ROW('Sanitation Data'!D27))),'Data Summary'!CM33="Yes"),OFFSET('Sanitation Data'!$D$10,0,10*ROW('Sanitation Data'!D27)),NA())</f>
        <v>#N/A</v>
      </c>
      <c r="Y33" s="521" t="e">
        <f ca="1">+IF(AND(ISNUMBER(OFFSET('Sanitation Data'!$D$11,0,10*ROW('Sanitation Data'!D27))),'Data Summary'!CN33="Yes"),OFFSET('Sanitation Data'!$D$11,0,10*ROW('Sanitation Data'!D27)),NA())</f>
        <v>#N/A</v>
      </c>
      <c r="Z33" s="521" t="e">
        <f ca="1">+IF(AND(ISNUMBER(OFFSET('Sanitation Data'!$D$12,0,10*ROW('Sanitation Data'!D27))),'Data Summary'!CO33="Yes"),OFFSET('Sanitation Data'!$D$12,0,10*ROW('Sanitation Data'!D27)),NA())</f>
        <v>#N/A</v>
      </c>
      <c r="AA33" s="521" t="e">
        <f ca="1">+IF(AND(ISNUMBER(OFFSET('Sanitation Data'!$E$4,0,10*ROW('Sanitation Data'!E27))),'Data Summary'!CP33="Yes"),100-OFFSET('Sanitation Data'!$E$4,0,10*ROW('Sanitation Data'!E27)),NA())</f>
        <v>#N/A</v>
      </c>
      <c r="AB33" s="521" t="e">
        <f ca="1">+IF(AND(ISNUMBER(OFFSET('Sanitation Data'!$E$6,0,10*ROW('Sanitation Data'!E27))),'Data Summary'!CQ33="Yes"),OFFSET('Sanitation Data'!$E$6,0,10*ROW('Sanitation Data'!E27)),NA())</f>
        <v>#N/A</v>
      </c>
      <c r="AC33" s="521" t="e">
        <f ca="1">+IF(AND(ISNUMBER(OFFSET('Sanitation Data'!$E$10,0,10*ROW('Sanitation Data'!E27))),'Data Summary'!CR33="Yes"),OFFSET('Sanitation Data'!$E$10,0,10*ROW('Sanitation Data'!E27)),NA())</f>
        <v>#N/A</v>
      </c>
      <c r="AD33" s="521" t="e">
        <f ca="1">+IF(AND(ISNUMBER(OFFSET('Sanitation Data'!$E$11,0,10*ROW('Sanitation Data'!E27))),'Data Summary'!CS33="Yes"),OFFSET('Sanitation Data'!$E$11,0,10*ROW('Sanitation Data'!E27)),NA())</f>
        <v>#N/A</v>
      </c>
      <c r="AE33" s="521" t="e">
        <f ca="1">+IF(AND(ISNUMBER(OFFSET('Sanitation Data'!$E$12,0,10*ROW('Sanitation Data'!E27))),'Data Summary'!CT33="Yes"),OFFSET('Sanitation Data'!$E$12,0,10*ROW('Sanitation Data'!E27)),NA())</f>
        <v>#N/A</v>
      </c>
      <c r="AF33" s="521" t="e">
        <f ca="1">+IF(AND(ISNUMBER(OFFSET('Sanitation Data'!$F$4,0,10*ROW('Sanitation Data'!F27))),'Data Summary'!CU33="Yes"),100-OFFSET('Sanitation Data'!$F$4,0,10*ROW('Sanitation Data'!F27)),NA())</f>
        <v>#N/A</v>
      </c>
      <c r="AG33" s="521" t="e">
        <f ca="1">+IF(AND(ISNUMBER(OFFSET('Sanitation Data'!$F$6,0,10*ROW('Sanitation Data'!F27))),'Data Summary'!CV33="Yes"),OFFSET('Sanitation Data'!$F$6,0,10*ROW('Sanitation Data'!F27)),NA())</f>
        <v>#N/A</v>
      </c>
      <c r="AH33" s="521" t="e">
        <f ca="1">+IF(AND(ISNUMBER(OFFSET('Sanitation Data'!$F$10,0,10*ROW('Sanitation Data'!F27))),'Data Summary'!CW33="Yes"),OFFSET('Sanitation Data'!$F$10,0,10*ROW('Sanitation Data'!F27)),NA())</f>
        <v>#N/A</v>
      </c>
      <c r="AI33" s="521" t="e">
        <f ca="1">+IF(AND(ISNUMBER(OFFSET('Sanitation Data'!$F$11,0,10*ROW('Sanitation Data'!F27))),'Data Summary'!CX33="Yes"),OFFSET('Sanitation Data'!$F$11,0,10*ROW('Sanitation Data'!F27)),NA())</f>
        <v>#N/A</v>
      </c>
      <c r="AJ33" s="521" t="e">
        <f ca="1">+IF(AND(ISNUMBER(OFFSET('Sanitation Data'!$F$12,0,10*ROW('Sanitation Data'!F27))),'Data Summary'!CY33="Yes"),OFFSET('Sanitation Data'!$F$12,0,10*ROW('Sanitation Data'!F27)),NA())</f>
        <v>#N/A</v>
      </c>
      <c r="AK33" s="521" t="e">
        <f ca="1">+IF(AND(ISNUMBER(OFFSET('Sanitation Data'!$G$4,0,10*ROW('Sanitation Data'!G27))),'Data Summary'!CZ33="Yes"),100-OFFSET('Sanitation Data'!$G$4,0,10*ROW('Sanitation Data'!G27)),NA())</f>
        <v>#N/A</v>
      </c>
      <c r="AL33" s="521" t="e">
        <f ca="1">+IF(AND(ISNUMBER(OFFSET('Sanitation Data'!$G$6,0,10*ROW('Sanitation Data'!G27))),'Data Summary'!DA33="Yes"),OFFSET('Sanitation Data'!$G$6,0,10*ROW('Sanitation Data'!G27)),NA())</f>
        <v>#N/A</v>
      </c>
      <c r="AM33" s="521" t="e">
        <f ca="1">+IF(AND(ISNUMBER(OFFSET('Sanitation Data'!$G$10,0,10*ROW('Sanitation Data'!G27))),'Data Summary'!DB33="Yes"),OFFSET('Sanitation Data'!$G$10,0,10*ROW('Sanitation Data'!G27)),NA())</f>
        <v>#N/A</v>
      </c>
      <c r="AN33" s="521" t="e">
        <f ca="1">+IF(AND(ISNUMBER(OFFSET('Sanitation Data'!$G$11,0,10*ROW('Sanitation Data'!G27))),'Data Summary'!DC33="Yes"),OFFSET('Sanitation Data'!$G$11,0,10*ROW('Sanitation Data'!G27)),NA())</f>
        <v>#N/A</v>
      </c>
      <c r="AO33" s="521" t="e">
        <f ca="1">+IF(AND(ISNUMBER(OFFSET('Sanitation Data'!$G$12,0,10*ROW('Sanitation Data'!G27))),'Data Summary'!DD33="Yes"),OFFSET('Sanitation Data'!$G$12,0,10*ROW('Sanitation Data'!G27)),NA())</f>
        <v>#N/A</v>
      </c>
      <c r="AP33" s="521" t="e">
        <f ca="1">+IF(AND(ISNUMBER(OFFSET('Sanitation Data'!$H$4,0,10*ROW('Sanitation Data'!H27))),'Data Summary'!DE33="Yes"),100-OFFSET('Sanitation Data'!$H$4,0,10*ROW('Sanitation Data'!H27)),NA())</f>
        <v>#N/A</v>
      </c>
      <c r="AQ33" s="521" t="e">
        <f ca="1">+IF(AND(ISNUMBER(OFFSET('Sanitation Data'!$H$6,0,10*ROW('Sanitation Data'!H27))),'Data Summary'!DF33="Yes"),OFFSET('Sanitation Data'!$H$6,0,10*ROW('Sanitation Data'!H27)),NA())</f>
        <v>#N/A</v>
      </c>
      <c r="AR33" s="521" t="e">
        <f ca="1">+IF(AND(ISNUMBER(OFFSET('Sanitation Data'!$H$10,0,10*ROW('Sanitation Data'!H27))),'Data Summary'!DG33="Yes"),OFFSET('Sanitation Data'!$H$10,0,10*ROW('Sanitation Data'!H27)),NA())</f>
        <v>#N/A</v>
      </c>
      <c r="AS33" s="521" t="e">
        <f ca="1">+IF(AND(ISNUMBER(OFFSET('Sanitation Data'!$H$11,0,10*ROW('Sanitation Data'!H27))),'Data Summary'!DH33="Yes"),OFFSET('Sanitation Data'!$H$11,0,10*ROW('Sanitation Data'!H27)),NA())</f>
        <v>#N/A</v>
      </c>
      <c r="AT33" s="521" t="e">
        <f ca="1">+IF(AND(ISNUMBER(OFFSET('Sanitation Data'!$H$12,0,10*ROW('Sanitation Data'!H27))),'Data Summary'!DI33="Yes"),OFFSET('Sanitation Data'!$H$12,0,10*ROW('Sanitation Data'!H27)),NA())</f>
        <v>#N/A</v>
      </c>
      <c r="AU33" s="521" t="e">
        <f ca="1">+IF(AND(ISNUMBER(OFFSET('Sanitation Data'!$I$4,0,10*ROW('Sanitation Data'!I27))),'Data Summary'!DJ33="Yes"),100-OFFSET('Sanitation Data'!$I$4,0,10*ROW('Sanitation Data'!I27)),NA())</f>
        <v>#N/A</v>
      </c>
      <c r="AV33" s="521" t="e">
        <f ca="1">+IF(AND(ISNUMBER(OFFSET('Sanitation Data'!$I$6,0,10*ROW('Sanitation Data'!I27))),'Data Summary'!DK33="Yes"),OFFSET('Sanitation Data'!$I$6,0,10*ROW('Sanitation Data'!I27)),NA())</f>
        <v>#N/A</v>
      </c>
      <c r="AW33" s="521" t="e">
        <f ca="1">+IF(AND(ISNUMBER(OFFSET('Sanitation Data'!$I$10,0,10*ROW('Sanitation Data'!I27))),'Data Summary'!DL33="Yes"),OFFSET('Sanitation Data'!$I$10,0,10*ROW('Sanitation Data'!I27)),NA())</f>
        <v>#N/A</v>
      </c>
      <c r="AX33" s="521" t="e">
        <f ca="1">+IF(AND(ISNUMBER(OFFSET('Sanitation Data'!$I$11,0,10*ROW('Sanitation Data'!I27))),'Data Summary'!DM33="Yes"),OFFSET('Sanitation Data'!$I$11,0,10*ROW('Sanitation Data'!I27)),NA())</f>
        <v>#N/A</v>
      </c>
      <c r="AY33" s="521" t="e">
        <f ca="1">+IF(AND(ISNUMBER(OFFSET('Sanitation Data'!$I$12,0,10*ROW('Sanitation Data'!I27))),'Data Summary'!DN33="Yes"),OFFSET('Sanitation Data'!$I$12,0,10*ROW('Sanitation Data'!I27)),NA())</f>
        <v>#N/A</v>
      </c>
      <c r="AZ33" s="522" t="e">
        <f ca="1">+IF(AND(ISNUMBER(OFFSET('Hygiene Data'!$D$5,0,10*ROW('Hygiene Data'!D27))),'Data Summary'!DO33="Yes"),OFFSET('Hygiene Data'!$D$5,0,10*ROW('Hygiene Data'!D27)),NA())</f>
        <v>#N/A</v>
      </c>
      <c r="BA33" s="522" t="e">
        <f ca="1">+IF(AND(ISNUMBER(OFFSET('Hygiene Data'!$D$7,0,10*ROW('Hygiene Data'!D27))),'Data Summary'!DP33="Yes"),OFFSET('Hygiene Data'!$D$7,0,10*ROW('Hygiene Data'!D27)),NA())</f>
        <v>#N/A</v>
      </c>
      <c r="BB33" s="522" t="e">
        <f ca="1">+IF(AND(ISNUMBER(OFFSET('Hygiene Data'!$D$9,0,10*ROW('Hygiene Data'!D27))),'Data Summary'!DQ33="Yes"),OFFSET('Hygiene Data'!$D$9,0,10*ROW('Hygiene Data'!D27)),NA())</f>
        <v>#N/A</v>
      </c>
      <c r="BC33" s="522" t="e">
        <f ca="1">+IF(AND(ISNUMBER(OFFSET('Hygiene Data'!$E$5,0,10*ROW('Hygiene Data'!E27))),'Data Summary'!DR33="Yes"),OFFSET('Hygiene Data'!$E$5,0,10*ROW('Hygiene Data'!E27)),NA())</f>
        <v>#N/A</v>
      </c>
      <c r="BD33" s="522" t="e">
        <f ca="1">+IF(AND(ISNUMBER(OFFSET('Hygiene Data'!$E$7,0,10*ROW('Hygiene Data'!E27))),'Data Summary'!DS33="Yes"),OFFSET('Hygiene Data'!$E$7,0,10*ROW('Hygiene Data'!E27)),NA())</f>
        <v>#N/A</v>
      </c>
      <c r="BE33" s="522" t="e">
        <f ca="1">+IF(AND(ISNUMBER(OFFSET('Hygiene Data'!$E$9,0,10*ROW('Hygiene Data'!E27))),'Data Summary'!DT33="Yes"),OFFSET('Hygiene Data'!$E$9,0,10*ROW('Hygiene Data'!E27)),NA())</f>
        <v>#N/A</v>
      </c>
      <c r="BF33" s="522" t="e">
        <f ca="1">+IF(AND(ISNUMBER(OFFSET('Hygiene Data'!$F$5,0,10*ROW('Hygiene Data'!F27))),'Data Summary'!DU33="Yes"),OFFSET('Hygiene Data'!$F$5,0,10*ROW('Hygiene Data'!F27)),NA())</f>
        <v>#N/A</v>
      </c>
      <c r="BG33" s="522" t="e">
        <f ca="1">+IF(AND(ISNUMBER(OFFSET('Hygiene Data'!$F$7,0,10*ROW('Hygiene Data'!F27))),'Data Summary'!DV33="Yes"),OFFSET('Hygiene Data'!$F$7,0,10*ROW('Hygiene Data'!F27)),NA())</f>
        <v>#N/A</v>
      </c>
      <c r="BH33" s="522" t="e">
        <f ca="1">+IF(AND(ISNUMBER(OFFSET('Hygiene Data'!$F$9,0,10*ROW('Hygiene Data'!F27))),'Data Summary'!DW33="Yes"),OFFSET('Hygiene Data'!$F$9,0,10*ROW('Hygiene Data'!F27)),NA())</f>
        <v>#N/A</v>
      </c>
      <c r="BI33" s="522" t="e">
        <f ca="1">+IF(AND(ISNUMBER(OFFSET('Hygiene Data'!$G$5,0,10*ROW('Hygiene Data'!G27))),'Data Summary'!DX33="Yes"),OFFSET('Hygiene Data'!$G$5,0,10*ROW('Hygiene Data'!G27)),NA())</f>
        <v>#N/A</v>
      </c>
      <c r="BJ33" s="522" t="e">
        <f ca="1">+IF(AND(ISNUMBER(OFFSET('Hygiene Data'!$G$7,0,10*ROW('Hygiene Data'!G27))),'Data Summary'!DY33="Yes"),OFFSET('Hygiene Data'!$G$7,0,10*ROW('Hygiene Data'!G27)),NA())</f>
        <v>#N/A</v>
      </c>
      <c r="BK33" s="522" t="e">
        <f ca="1">+IF(AND(ISNUMBER(OFFSET('Hygiene Data'!$G$9,0,10*ROW('Hygiene Data'!G27))),'Data Summary'!DZ33="Yes"),OFFSET('Hygiene Data'!$G$9,0,10*ROW('Hygiene Data'!G27)),NA())</f>
        <v>#N/A</v>
      </c>
      <c r="BL33" s="522" t="e">
        <f ca="1">+IF(AND(ISNUMBER(OFFSET('Hygiene Data'!$H$5,0,10*ROW('Hygiene Data'!H27))),'Data Summary'!EA33="Yes"),OFFSET('Hygiene Data'!$H$5,0,10*ROW('Hygiene Data'!H27)),NA())</f>
        <v>#N/A</v>
      </c>
      <c r="BM33" s="522" t="e">
        <f ca="1">+IF(AND(ISNUMBER(OFFSET('Hygiene Data'!$H$7,0,10*ROW('Hygiene Data'!H27))),'Data Summary'!EB33="Yes"),OFFSET('Hygiene Data'!$H$7,0,10*ROW('Hygiene Data'!H27)),NA())</f>
        <v>#N/A</v>
      </c>
      <c r="BN33" s="522" t="e">
        <f ca="1">+IF(AND(ISNUMBER(OFFSET('Hygiene Data'!$H$9,0,10*ROW('Hygiene Data'!H27))),'Data Summary'!EC33="Yes"),OFFSET('Hygiene Data'!$H$9,0,10*ROW('Hygiene Data'!H27)),NA())</f>
        <v>#N/A</v>
      </c>
      <c r="BO33" s="522" t="e">
        <f ca="1">+IF(AND(ISNUMBER(OFFSET('Hygiene Data'!$I$5,0,10*ROW('Hygiene Data'!I27))),'Data Summary'!ED33="Yes"),OFFSET('Hygiene Data'!$I$5,0,10*ROW('Hygiene Data'!I27)),NA())</f>
        <v>#N/A</v>
      </c>
      <c r="BP33" s="522" t="e">
        <f ca="1">+IF(AND(ISNUMBER(OFFSET('Hygiene Data'!$I$7,0,10*ROW('Hygiene Data'!I27))),'Data Summary'!EE33="Yes"),OFFSET('Hygiene Data'!$I$7,0,10*ROW('Hygiene Data'!I27)),NA())</f>
        <v>#N/A</v>
      </c>
      <c r="BQ33" s="522" t="e">
        <f ca="1">+IF(AND(ISNUMBER(OFFSET('Hygiene Data'!$I$9,0,10*ROW('Hygiene Data'!I27))),'Data Summary'!EF33="Yes"),OFFSET('Hygiene Data'!$I$9,0,10*ROW('Hygiene Data'!I27)),NA())</f>
        <v>#N/A</v>
      </c>
    </row>
    <row r="34" spans="1:69" x14ac:dyDescent="0.25">
      <c r="A34" s="518" t="e">
        <f ca="1">+RIGHT('Data Summary'!A34,LEN('Data Summary'!A34)-9)</f>
        <v>#VALUE!</v>
      </c>
      <c r="B34" s="492" t="str">
        <f ca="1">+IF(ISTEXT('Data Summary'!B34),'Data Summary'!B34,"")</f>
        <v/>
      </c>
      <c r="C34" s="519" t="e">
        <f ca="1">+VALUE('Data Summary'!C34)</f>
        <v>#VALUE!</v>
      </c>
      <c r="D34" s="520" t="e">
        <f ca="1">+IF(AND(ISNUMBER(OFFSET('Water Data'!$D$4,0,10*ROW('Water Data'!D28))),'Data Summary'!BS34="Yes"),100-OFFSET('Water Data'!$D$4,0,10*ROW('Water Data'!D28)),NA())</f>
        <v>#N/A</v>
      </c>
      <c r="E34" s="520" t="e">
        <f ca="1">+IF(AND(ISNUMBER(OFFSET('Water Data'!$D$6,0,10*ROW('Water Data'!D28))),'Data Summary'!BT34="Yes"),OFFSET('Water Data'!$D$6,0,10*ROW('Water Data'!D28)),NA())</f>
        <v>#N/A</v>
      </c>
      <c r="F34" s="520" t="e">
        <f ca="1">+IF(AND(ISNUMBER(OFFSET('Water Data'!$D$9,0,10*ROW('Water Data'!D28))),'Data Summary'!BU34="Yes"),OFFSET('Water Data'!$D$9,0,10*ROW('Water Data'!D28)),NA())</f>
        <v>#N/A</v>
      </c>
      <c r="G34" s="520" t="e">
        <f ca="1">+IF(AND(ISNUMBER(OFFSET('Water Data'!$E$4,0,10*ROW('Water Data'!E28))),'Data Summary'!BV34="Yes"),100-OFFSET('Water Data'!$E$4,0,10*ROW('Water Data'!E28)),NA())</f>
        <v>#N/A</v>
      </c>
      <c r="H34" s="520" t="e">
        <f ca="1">+IF(AND(ISNUMBER(OFFSET('Water Data'!$E$6,0,10*ROW('Water Data'!E28))),'Data Summary'!BW34="Yes"),OFFSET('Water Data'!$E$6,0,10*ROW('Water Data'!E28)),NA())</f>
        <v>#N/A</v>
      </c>
      <c r="I34" s="520" t="e">
        <f ca="1">+IF(AND(ISNUMBER(OFFSET('Water Data'!$E$9,0,10*ROW('Water Data'!E28))),'Data Summary'!BX34="Yes"),OFFSET('Water Data'!$E$9,0,10*ROW('Water Data'!E28)),NA())</f>
        <v>#N/A</v>
      </c>
      <c r="J34" s="520" t="e">
        <f ca="1">+IF(AND(ISNUMBER(OFFSET('Water Data'!$F$4,0,10*ROW('Water Data'!F28))),'Data Summary'!BY34="Yes"),100-OFFSET('Water Data'!$F$4,0,10*ROW('Water Data'!F28)),NA())</f>
        <v>#N/A</v>
      </c>
      <c r="K34" s="520" t="e">
        <f ca="1">+IF(AND(ISNUMBER(OFFSET('Water Data'!$F$6,0,10*ROW('Water Data'!F28))),'Data Summary'!BZ34="Yes"),OFFSET('Water Data'!$F$6,0,10*ROW('Water Data'!F28)),NA())</f>
        <v>#N/A</v>
      </c>
      <c r="L34" s="520" t="e">
        <f ca="1">+IF(AND(ISNUMBER(OFFSET('Water Data'!$F$9,0,10*ROW('Water Data'!F28))),'Data Summary'!CA34="Yes"),OFFSET('Water Data'!$F$9,0,10*ROW('Water Data'!F28)),NA())</f>
        <v>#N/A</v>
      </c>
      <c r="M34" s="520" t="e">
        <f ca="1">+IF(AND(ISNUMBER(OFFSET('Water Data'!$G$4,0,10*ROW('Water Data'!G28))),'Data Summary'!CB34="Yes"),100-OFFSET('Water Data'!$G$4,0,10*ROW('Water Data'!G28)),NA())</f>
        <v>#N/A</v>
      </c>
      <c r="N34" s="520" t="e">
        <f ca="1">+IF(AND(ISNUMBER(OFFSET('Water Data'!$G$6,0,10*ROW('Water Data'!G28))),'Data Summary'!CC34="Yes"),OFFSET('Water Data'!$G$6,0,10*ROW('Water Data'!G28)),NA())</f>
        <v>#N/A</v>
      </c>
      <c r="O34" s="520" t="e">
        <f ca="1">+IF(AND(ISNUMBER(OFFSET('Water Data'!$G$9,0,10*ROW('Water Data'!G28))),'Data Summary'!CD34="Yes"),OFFSET('Water Data'!$G$9,0,10*ROW('Water Data'!G28)),NA())</f>
        <v>#N/A</v>
      </c>
      <c r="P34" s="520" t="e">
        <f ca="1">+IF(AND(ISNUMBER(OFFSET('Water Data'!$H$4,0,10*ROW('Water Data'!H28))),'Data Summary'!CE34="Yes"),100-OFFSET('Water Data'!$H$4,0,10*ROW('Water Data'!H28)),NA())</f>
        <v>#N/A</v>
      </c>
      <c r="Q34" s="520" t="e">
        <f ca="1">+IF(AND(ISNUMBER(OFFSET('Water Data'!$H$6,0,10*ROW('Water Data'!H28))),'Data Summary'!CF34="Yes"),OFFSET('Water Data'!$H$6,0,10*ROW('Water Data'!H28)),NA())</f>
        <v>#N/A</v>
      </c>
      <c r="R34" s="520" t="e">
        <f ca="1">+IF(AND(ISNUMBER(OFFSET('Water Data'!$H$9,0,10*ROW('Water Data'!H28))),'Data Summary'!CG34="Yes"),OFFSET('Water Data'!$H$9,0,10*ROW('Water Data'!H28)),NA())</f>
        <v>#N/A</v>
      </c>
      <c r="S34" s="520" t="e">
        <f ca="1">+IF(AND(ISNUMBER(OFFSET('Water Data'!$I$4,0,10*ROW('Water Data'!I28))),'Data Summary'!CH34="Yes"),100-OFFSET('Water Data'!$I$4,0,10*ROW('Water Data'!I28)),NA())</f>
        <v>#N/A</v>
      </c>
      <c r="T34" s="520" t="e">
        <f ca="1">+IF(AND(ISNUMBER(OFFSET('Water Data'!$I$6,0,10*ROW('Water Data'!I28))),'Data Summary'!CI34="Yes"),OFFSET('Water Data'!$I$6,0,10*ROW('Water Data'!I28)),NA())</f>
        <v>#N/A</v>
      </c>
      <c r="U34" s="520" t="e">
        <f ca="1">+IF(AND(ISNUMBER(OFFSET('Water Data'!$I$9,0,10*ROW('Water Data'!I28))),'Data Summary'!CJ34="Yes"),OFFSET('Water Data'!$I$9,0,10*ROW('Water Data'!I28)),NA())</f>
        <v>#N/A</v>
      </c>
      <c r="V34" s="521" t="e">
        <f ca="1">+IF(AND(ISNUMBER(OFFSET('Sanitation Data'!$D$4,0,10*ROW('Sanitation Data'!D28))),'Data Summary'!CK34="Yes"),100-OFFSET('Sanitation Data'!$D$4,0,10*ROW('Sanitation Data'!D28)),NA())</f>
        <v>#N/A</v>
      </c>
      <c r="W34" s="521" t="e">
        <f ca="1">+IF(AND(ISNUMBER(OFFSET('Sanitation Data'!$D$6,0,10*ROW('Sanitation Data'!D28))),'Data Summary'!CL34="Yes"),OFFSET('Sanitation Data'!$D$6,0,10*ROW('Sanitation Data'!D28)),NA())</f>
        <v>#N/A</v>
      </c>
      <c r="X34" s="521" t="e">
        <f ca="1">+IF(AND(ISNUMBER(OFFSET('Sanitation Data'!$D$10,0,10*ROW('Sanitation Data'!D28))),'Data Summary'!CM34="Yes"),OFFSET('Sanitation Data'!$D$10,0,10*ROW('Sanitation Data'!D28)),NA())</f>
        <v>#N/A</v>
      </c>
      <c r="Y34" s="521" t="e">
        <f ca="1">+IF(AND(ISNUMBER(OFFSET('Sanitation Data'!$D$11,0,10*ROW('Sanitation Data'!D28))),'Data Summary'!CN34="Yes"),OFFSET('Sanitation Data'!$D$11,0,10*ROW('Sanitation Data'!D28)),NA())</f>
        <v>#N/A</v>
      </c>
      <c r="Z34" s="521" t="e">
        <f ca="1">+IF(AND(ISNUMBER(OFFSET('Sanitation Data'!$D$12,0,10*ROW('Sanitation Data'!D28))),'Data Summary'!CO34="Yes"),OFFSET('Sanitation Data'!$D$12,0,10*ROW('Sanitation Data'!D28)),NA())</f>
        <v>#N/A</v>
      </c>
      <c r="AA34" s="521" t="e">
        <f ca="1">+IF(AND(ISNUMBER(OFFSET('Sanitation Data'!$E$4,0,10*ROW('Sanitation Data'!E28))),'Data Summary'!CP34="Yes"),100-OFFSET('Sanitation Data'!$E$4,0,10*ROW('Sanitation Data'!E28)),NA())</f>
        <v>#N/A</v>
      </c>
      <c r="AB34" s="521" t="e">
        <f ca="1">+IF(AND(ISNUMBER(OFFSET('Sanitation Data'!$E$6,0,10*ROW('Sanitation Data'!E28))),'Data Summary'!CQ34="Yes"),OFFSET('Sanitation Data'!$E$6,0,10*ROW('Sanitation Data'!E28)),NA())</f>
        <v>#N/A</v>
      </c>
      <c r="AC34" s="521" t="e">
        <f ca="1">+IF(AND(ISNUMBER(OFFSET('Sanitation Data'!$E$10,0,10*ROW('Sanitation Data'!E28))),'Data Summary'!CR34="Yes"),OFFSET('Sanitation Data'!$E$10,0,10*ROW('Sanitation Data'!E28)),NA())</f>
        <v>#N/A</v>
      </c>
      <c r="AD34" s="521" t="e">
        <f ca="1">+IF(AND(ISNUMBER(OFFSET('Sanitation Data'!$E$11,0,10*ROW('Sanitation Data'!E28))),'Data Summary'!CS34="Yes"),OFFSET('Sanitation Data'!$E$11,0,10*ROW('Sanitation Data'!E28)),NA())</f>
        <v>#N/A</v>
      </c>
      <c r="AE34" s="521" t="e">
        <f ca="1">+IF(AND(ISNUMBER(OFFSET('Sanitation Data'!$E$12,0,10*ROW('Sanitation Data'!E28))),'Data Summary'!CT34="Yes"),OFFSET('Sanitation Data'!$E$12,0,10*ROW('Sanitation Data'!E28)),NA())</f>
        <v>#N/A</v>
      </c>
      <c r="AF34" s="521" t="e">
        <f ca="1">+IF(AND(ISNUMBER(OFFSET('Sanitation Data'!$F$4,0,10*ROW('Sanitation Data'!F28))),'Data Summary'!CU34="Yes"),100-OFFSET('Sanitation Data'!$F$4,0,10*ROW('Sanitation Data'!F28)),NA())</f>
        <v>#N/A</v>
      </c>
      <c r="AG34" s="521" t="e">
        <f ca="1">+IF(AND(ISNUMBER(OFFSET('Sanitation Data'!$F$6,0,10*ROW('Sanitation Data'!F28))),'Data Summary'!CV34="Yes"),OFFSET('Sanitation Data'!$F$6,0,10*ROW('Sanitation Data'!F28)),NA())</f>
        <v>#N/A</v>
      </c>
      <c r="AH34" s="521" t="e">
        <f ca="1">+IF(AND(ISNUMBER(OFFSET('Sanitation Data'!$F$10,0,10*ROW('Sanitation Data'!F28))),'Data Summary'!CW34="Yes"),OFFSET('Sanitation Data'!$F$10,0,10*ROW('Sanitation Data'!F28)),NA())</f>
        <v>#N/A</v>
      </c>
      <c r="AI34" s="521" t="e">
        <f ca="1">+IF(AND(ISNUMBER(OFFSET('Sanitation Data'!$F$11,0,10*ROW('Sanitation Data'!F28))),'Data Summary'!CX34="Yes"),OFFSET('Sanitation Data'!$F$11,0,10*ROW('Sanitation Data'!F28)),NA())</f>
        <v>#N/A</v>
      </c>
      <c r="AJ34" s="521" t="e">
        <f ca="1">+IF(AND(ISNUMBER(OFFSET('Sanitation Data'!$F$12,0,10*ROW('Sanitation Data'!F28))),'Data Summary'!CY34="Yes"),OFFSET('Sanitation Data'!$F$12,0,10*ROW('Sanitation Data'!F28)),NA())</f>
        <v>#N/A</v>
      </c>
      <c r="AK34" s="521" t="e">
        <f ca="1">+IF(AND(ISNUMBER(OFFSET('Sanitation Data'!$G$4,0,10*ROW('Sanitation Data'!G28))),'Data Summary'!CZ34="Yes"),100-OFFSET('Sanitation Data'!$G$4,0,10*ROW('Sanitation Data'!G28)),NA())</f>
        <v>#N/A</v>
      </c>
      <c r="AL34" s="521" t="e">
        <f ca="1">+IF(AND(ISNUMBER(OFFSET('Sanitation Data'!$G$6,0,10*ROW('Sanitation Data'!G28))),'Data Summary'!DA34="Yes"),OFFSET('Sanitation Data'!$G$6,0,10*ROW('Sanitation Data'!G28)),NA())</f>
        <v>#N/A</v>
      </c>
      <c r="AM34" s="521" t="e">
        <f ca="1">+IF(AND(ISNUMBER(OFFSET('Sanitation Data'!$G$10,0,10*ROW('Sanitation Data'!G28))),'Data Summary'!DB34="Yes"),OFFSET('Sanitation Data'!$G$10,0,10*ROW('Sanitation Data'!G28)),NA())</f>
        <v>#N/A</v>
      </c>
      <c r="AN34" s="521" t="e">
        <f ca="1">+IF(AND(ISNUMBER(OFFSET('Sanitation Data'!$G$11,0,10*ROW('Sanitation Data'!G28))),'Data Summary'!DC34="Yes"),OFFSET('Sanitation Data'!$G$11,0,10*ROW('Sanitation Data'!G28)),NA())</f>
        <v>#N/A</v>
      </c>
      <c r="AO34" s="521" t="e">
        <f ca="1">+IF(AND(ISNUMBER(OFFSET('Sanitation Data'!$G$12,0,10*ROW('Sanitation Data'!G28))),'Data Summary'!DD34="Yes"),OFFSET('Sanitation Data'!$G$12,0,10*ROW('Sanitation Data'!G28)),NA())</f>
        <v>#N/A</v>
      </c>
      <c r="AP34" s="521" t="e">
        <f ca="1">+IF(AND(ISNUMBER(OFFSET('Sanitation Data'!$H$4,0,10*ROW('Sanitation Data'!H28))),'Data Summary'!DE34="Yes"),100-OFFSET('Sanitation Data'!$H$4,0,10*ROW('Sanitation Data'!H28)),NA())</f>
        <v>#N/A</v>
      </c>
      <c r="AQ34" s="521" t="e">
        <f ca="1">+IF(AND(ISNUMBER(OFFSET('Sanitation Data'!$H$6,0,10*ROW('Sanitation Data'!H28))),'Data Summary'!DF34="Yes"),OFFSET('Sanitation Data'!$H$6,0,10*ROW('Sanitation Data'!H28)),NA())</f>
        <v>#N/A</v>
      </c>
      <c r="AR34" s="521" t="e">
        <f ca="1">+IF(AND(ISNUMBER(OFFSET('Sanitation Data'!$H$10,0,10*ROW('Sanitation Data'!H28))),'Data Summary'!DG34="Yes"),OFFSET('Sanitation Data'!$H$10,0,10*ROW('Sanitation Data'!H28)),NA())</f>
        <v>#N/A</v>
      </c>
      <c r="AS34" s="521" t="e">
        <f ca="1">+IF(AND(ISNUMBER(OFFSET('Sanitation Data'!$H$11,0,10*ROW('Sanitation Data'!H28))),'Data Summary'!DH34="Yes"),OFFSET('Sanitation Data'!$H$11,0,10*ROW('Sanitation Data'!H28)),NA())</f>
        <v>#N/A</v>
      </c>
      <c r="AT34" s="521" t="e">
        <f ca="1">+IF(AND(ISNUMBER(OFFSET('Sanitation Data'!$H$12,0,10*ROW('Sanitation Data'!H28))),'Data Summary'!DI34="Yes"),OFFSET('Sanitation Data'!$H$12,0,10*ROW('Sanitation Data'!H28)),NA())</f>
        <v>#N/A</v>
      </c>
      <c r="AU34" s="521" t="e">
        <f ca="1">+IF(AND(ISNUMBER(OFFSET('Sanitation Data'!$I$4,0,10*ROW('Sanitation Data'!I28))),'Data Summary'!DJ34="Yes"),100-OFFSET('Sanitation Data'!$I$4,0,10*ROW('Sanitation Data'!I28)),NA())</f>
        <v>#N/A</v>
      </c>
      <c r="AV34" s="521" t="e">
        <f ca="1">+IF(AND(ISNUMBER(OFFSET('Sanitation Data'!$I$6,0,10*ROW('Sanitation Data'!I28))),'Data Summary'!DK34="Yes"),OFFSET('Sanitation Data'!$I$6,0,10*ROW('Sanitation Data'!I28)),NA())</f>
        <v>#N/A</v>
      </c>
      <c r="AW34" s="521" t="e">
        <f ca="1">+IF(AND(ISNUMBER(OFFSET('Sanitation Data'!$I$10,0,10*ROW('Sanitation Data'!I28))),'Data Summary'!DL34="Yes"),OFFSET('Sanitation Data'!$I$10,0,10*ROW('Sanitation Data'!I28)),NA())</f>
        <v>#N/A</v>
      </c>
      <c r="AX34" s="521" t="e">
        <f ca="1">+IF(AND(ISNUMBER(OFFSET('Sanitation Data'!$I$11,0,10*ROW('Sanitation Data'!I28))),'Data Summary'!DM34="Yes"),OFFSET('Sanitation Data'!$I$11,0,10*ROW('Sanitation Data'!I28)),NA())</f>
        <v>#N/A</v>
      </c>
      <c r="AY34" s="521" t="e">
        <f ca="1">+IF(AND(ISNUMBER(OFFSET('Sanitation Data'!$I$12,0,10*ROW('Sanitation Data'!I28))),'Data Summary'!DN34="Yes"),OFFSET('Sanitation Data'!$I$12,0,10*ROW('Sanitation Data'!I28)),NA())</f>
        <v>#N/A</v>
      </c>
      <c r="AZ34" s="522" t="e">
        <f ca="1">+IF(AND(ISNUMBER(OFFSET('Hygiene Data'!$D$5,0,10*ROW('Hygiene Data'!D28))),'Data Summary'!DO34="Yes"),OFFSET('Hygiene Data'!$D$5,0,10*ROW('Hygiene Data'!D28)),NA())</f>
        <v>#N/A</v>
      </c>
      <c r="BA34" s="522" t="e">
        <f ca="1">+IF(AND(ISNUMBER(OFFSET('Hygiene Data'!$D$7,0,10*ROW('Hygiene Data'!D28))),'Data Summary'!DP34="Yes"),OFFSET('Hygiene Data'!$D$7,0,10*ROW('Hygiene Data'!D28)),NA())</f>
        <v>#N/A</v>
      </c>
      <c r="BB34" s="522" t="e">
        <f ca="1">+IF(AND(ISNUMBER(OFFSET('Hygiene Data'!$D$9,0,10*ROW('Hygiene Data'!D28))),'Data Summary'!DQ34="Yes"),OFFSET('Hygiene Data'!$D$9,0,10*ROW('Hygiene Data'!D28)),NA())</f>
        <v>#N/A</v>
      </c>
      <c r="BC34" s="522" t="e">
        <f ca="1">+IF(AND(ISNUMBER(OFFSET('Hygiene Data'!$E$5,0,10*ROW('Hygiene Data'!E28))),'Data Summary'!DR34="Yes"),OFFSET('Hygiene Data'!$E$5,0,10*ROW('Hygiene Data'!E28)),NA())</f>
        <v>#N/A</v>
      </c>
      <c r="BD34" s="522" t="e">
        <f ca="1">+IF(AND(ISNUMBER(OFFSET('Hygiene Data'!$E$7,0,10*ROW('Hygiene Data'!E28))),'Data Summary'!DS34="Yes"),OFFSET('Hygiene Data'!$E$7,0,10*ROW('Hygiene Data'!E28)),NA())</f>
        <v>#N/A</v>
      </c>
      <c r="BE34" s="522" t="e">
        <f ca="1">+IF(AND(ISNUMBER(OFFSET('Hygiene Data'!$E$9,0,10*ROW('Hygiene Data'!E28))),'Data Summary'!DT34="Yes"),OFFSET('Hygiene Data'!$E$9,0,10*ROW('Hygiene Data'!E28)),NA())</f>
        <v>#N/A</v>
      </c>
      <c r="BF34" s="522" t="e">
        <f ca="1">+IF(AND(ISNUMBER(OFFSET('Hygiene Data'!$F$5,0,10*ROW('Hygiene Data'!F28))),'Data Summary'!DU34="Yes"),OFFSET('Hygiene Data'!$F$5,0,10*ROW('Hygiene Data'!F28)),NA())</f>
        <v>#N/A</v>
      </c>
      <c r="BG34" s="522" t="e">
        <f ca="1">+IF(AND(ISNUMBER(OFFSET('Hygiene Data'!$F$7,0,10*ROW('Hygiene Data'!F28))),'Data Summary'!DV34="Yes"),OFFSET('Hygiene Data'!$F$7,0,10*ROW('Hygiene Data'!F28)),NA())</f>
        <v>#N/A</v>
      </c>
      <c r="BH34" s="522" t="e">
        <f ca="1">+IF(AND(ISNUMBER(OFFSET('Hygiene Data'!$F$9,0,10*ROW('Hygiene Data'!F28))),'Data Summary'!DW34="Yes"),OFFSET('Hygiene Data'!$F$9,0,10*ROW('Hygiene Data'!F28)),NA())</f>
        <v>#N/A</v>
      </c>
      <c r="BI34" s="522" t="e">
        <f ca="1">+IF(AND(ISNUMBER(OFFSET('Hygiene Data'!$G$5,0,10*ROW('Hygiene Data'!G28))),'Data Summary'!DX34="Yes"),OFFSET('Hygiene Data'!$G$5,0,10*ROW('Hygiene Data'!G28)),NA())</f>
        <v>#N/A</v>
      </c>
      <c r="BJ34" s="522" t="e">
        <f ca="1">+IF(AND(ISNUMBER(OFFSET('Hygiene Data'!$G$7,0,10*ROW('Hygiene Data'!G28))),'Data Summary'!DY34="Yes"),OFFSET('Hygiene Data'!$G$7,0,10*ROW('Hygiene Data'!G28)),NA())</f>
        <v>#N/A</v>
      </c>
      <c r="BK34" s="522" t="e">
        <f ca="1">+IF(AND(ISNUMBER(OFFSET('Hygiene Data'!$G$9,0,10*ROW('Hygiene Data'!G28))),'Data Summary'!DZ34="Yes"),OFFSET('Hygiene Data'!$G$9,0,10*ROW('Hygiene Data'!G28)),NA())</f>
        <v>#N/A</v>
      </c>
      <c r="BL34" s="522" t="e">
        <f ca="1">+IF(AND(ISNUMBER(OFFSET('Hygiene Data'!$H$5,0,10*ROW('Hygiene Data'!H28))),'Data Summary'!EA34="Yes"),OFFSET('Hygiene Data'!$H$5,0,10*ROW('Hygiene Data'!H28)),NA())</f>
        <v>#N/A</v>
      </c>
      <c r="BM34" s="522" t="e">
        <f ca="1">+IF(AND(ISNUMBER(OFFSET('Hygiene Data'!$H$7,0,10*ROW('Hygiene Data'!H28))),'Data Summary'!EB34="Yes"),OFFSET('Hygiene Data'!$H$7,0,10*ROW('Hygiene Data'!H28)),NA())</f>
        <v>#N/A</v>
      </c>
      <c r="BN34" s="522" t="e">
        <f ca="1">+IF(AND(ISNUMBER(OFFSET('Hygiene Data'!$H$9,0,10*ROW('Hygiene Data'!H28))),'Data Summary'!EC34="Yes"),OFFSET('Hygiene Data'!$H$9,0,10*ROW('Hygiene Data'!H28)),NA())</f>
        <v>#N/A</v>
      </c>
      <c r="BO34" s="522" t="e">
        <f ca="1">+IF(AND(ISNUMBER(OFFSET('Hygiene Data'!$I$5,0,10*ROW('Hygiene Data'!I28))),'Data Summary'!ED34="Yes"),OFFSET('Hygiene Data'!$I$5,0,10*ROW('Hygiene Data'!I28)),NA())</f>
        <v>#N/A</v>
      </c>
      <c r="BP34" s="522" t="e">
        <f ca="1">+IF(AND(ISNUMBER(OFFSET('Hygiene Data'!$I$7,0,10*ROW('Hygiene Data'!I28))),'Data Summary'!EE34="Yes"),OFFSET('Hygiene Data'!$I$7,0,10*ROW('Hygiene Data'!I28)),NA())</f>
        <v>#N/A</v>
      </c>
      <c r="BQ34" s="522" t="e">
        <f ca="1">+IF(AND(ISNUMBER(OFFSET('Hygiene Data'!$I$9,0,10*ROW('Hygiene Data'!I28))),'Data Summary'!EF34="Yes"),OFFSET('Hygiene Data'!$I$9,0,10*ROW('Hygiene Data'!I28)),NA())</f>
        <v>#N/A</v>
      </c>
    </row>
    <row r="35" spans="1:69" x14ac:dyDescent="0.25">
      <c r="A35" s="518" t="e">
        <f ca="1">+RIGHT('Data Summary'!A35,LEN('Data Summary'!A35)-9)</f>
        <v>#VALUE!</v>
      </c>
      <c r="B35" s="492" t="str">
        <f ca="1">+IF(ISTEXT('Data Summary'!B35),'Data Summary'!B35,"")</f>
        <v/>
      </c>
      <c r="C35" s="519" t="e">
        <f ca="1">+VALUE('Data Summary'!C35)</f>
        <v>#VALUE!</v>
      </c>
      <c r="D35" s="520" t="e">
        <f ca="1">+IF(AND(ISNUMBER(OFFSET('Water Data'!$D$4,0,10*ROW('Water Data'!D29))),'Data Summary'!BS35="Yes"),100-OFFSET('Water Data'!$D$4,0,10*ROW('Water Data'!D29)),NA())</f>
        <v>#N/A</v>
      </c>
      <c r="E35" s="520" t="e">
        <f ca="1">+IF(AND(ISNUMBER(OFFSET('Water Data'!$D$6,0,10*ROW('Water Data'!D29))),'Data Summary'!BT35="Yes"),OFFSET('Water Data'!$D$6,0,10*ROW('Water Data'!D29)),NA())</f>
        <v>#N/A</v>
      </c>
      <c r="F35" s="520" t="e">
        <f ca="1">+IF(AND(ISNUMBER(OFFSET('Water Data'!$D$9,0,10*ROW('Water Data'!D29))),'Data Summary'!BU35="Yes"),OFFSET('Water Data'!$D$9,0,10*ROW('Water Data'!D29)),NA())</f>
        <v>#N/A</v>
      </c>
      <c r="G35" s="520" t="e">
        <f ca="1">+IF(AND(ISNUMBER(OFFSET('Water Data'!$E$4,0,10*ROW('Water Data'!E29))),'Data Summary'!BV35="Yes"),100-OFFSET('Water Data'!$E$4,0,10*ROW('Water Data'!E29)),NA())</f>
        <v>#N/A</v>
      </c>
      <c r="H35" s="520" t="e">
        <f ca="1">+IF(AND(ISNUMBER(OFFSET('Water Data'!$E$6,0,10*ROW('Water Data'!E29))),'Data Summary'!BW35="Yes"),OFFSET('Water Data'!$E$6,0,10*ROW('Water Data'!E29)),NA())</f>
        <v>#N/A</v>
      </c>
      <c r="I35" s="520" t="e">
        <f ca="1">+IF(AND(ISNUMBER(OFFSET('Water Data'!$E$9,0,10*ROW('Water Data'!E29))),'Data Summary'!BX35="Yes"),OFFSET('Water Data'!$E$9,0,10*ROW('Water Data'!E29)),NA())</f>
        <v>#N/A</v>
      </c>
      <c r="J35" s="520" t="e">
        <f ca="1">+IF(AND(ISNUMBER(OFFSET('Water Data'!$F$4,0,10*ROW('Water Data'!F29))),'Data Summary'!BY35="Yes"),100-OFFSET('Water Data'!$F$4,0,10*ROW('Water Data'!F29)),NA())</f>
        <v>#N/A</v>
      </c>
      <c r="K35" s="520" t="e">
        <f ca="1">+IF(AND(ISNUMBER(OFFSET('Water Data'!$F$6,0,10*ROW('Water Data'!F29))),'Data Summary'!BZ35="Yes"),OFFSET('Water Data'!$F$6,0,10*ROW('Water Data'!F29)),NA())</f>
        <v>#N/A</v>
      </c>
      <c r="L35" s="520" t="e">
        <f ca="1">+IF(AND(ISNUMBER(OFFSET('Water Data'!$F$9,0,10*ROW('Water Data'!F29))),'Data Summary'!CA35="Yes"),OFFSET('Water Data'!$F$9,0,10*ROW('Water Data'!F29)),NA())</f>
        <v>#N/A</v>
      </c>
      <c r="M35" s="520" t="e">
        <f ca="1">+IF(AND(ISNUMBER(OFFSET('Water Data'!$G$4,0,10*ROW('Water Data'!G29))),'Data Summary'!CB35="Yes"),100-OFFSET('Water Data'!$G$4,0,10*ROW('Water Data'!G29)),NA())</f>
        <v>#N/A</v>
      </c>
      <c r="N35" s="520" t="e">
        <f ca="1">+IF(AND(ISNUMBER(OFFSET('Water Data'!$G$6,0,10*ROW('Water Data'!G29))),'Data Summary'!CC35="Yes"),OFFSET('Water Data'!$G$6,0,10*ROW('Water Data'!G29)),NA())</f>
        <v>#N/A</v>
      </c>
      <c r="O35" s="520" t="e">
        <f ca="1">+IF(AND(ISNUMBER(OFFSET('Water Data'!$G$9,0,10*ROW('Water Data'!G29))),'Data Summary'!CD35="Yes"),OFFSET('Water Data'!$G$9,0,10*ROW('Water Data'!G29)),NA())</f>
        <v>#N/A</v>
      </c>
      <c r="P35" s="520" t="e">
        <f ca="1">+IF(AND(ISNUMBER(OFFSET('Water Data'!$H$4,0,10*ROW('Water Data'!H29))),'Data Summary'!CE35="Yes"),100-OFFSET('Water Data'!$H$4,0,10*ROW('Water Data'!H29)),NA())</f>
        <v>#N/A</v>
      </c>
      <c r="Q35" s="520" t="e">
        <f ca="1">+IF(AND(ISNUMBER(OFFSET('Water Data'!$H$6,0,10*ROW('Water Data'!H29))),'Data Summary'!CF35="Yes"),OFFSET('Water Data'!$H$6,0,10*ROW('Water Data'!H29)),NA())</f>
        <v>#N/A</v>
      </c>
      <c r="R35" s="520" t="e">
        <f ca="1">+IF(AND(ISNUMBER(OFFSET('Water Data'!$H$9,0,10*ROW('Water Data'!H29))),'Data Summary'!CG35="Yes"),OFFSET('Water Data'!$H$9,0,10*ROW('Water Data'!H29)),NA())</f>
        <v>#N/A</v>
      </c>
      <c r="S35" s="520" t="e">
        <f ca="1">+IF(AND(ISNUMBER(OFFSET('Water Data'!$I$4,0,10*ROW('Water Data'!I29))),'Data Summary'!CH35="Yes"),100-OFFSET('Water Data'!$I$4,0,10*ROW('Water Data'!I29)),NA())</f>
        <v>#N/A</v>
      </c>
      <c r="T35" s="520" t="e">
        <f ca="1">+IF(AND(ISNUMBER(OFFSET('Water Data'!$I$6,0,10*ROW('Water Data'!I29))),'Data Summary'!CI35="Yes"),OFFSET('Water Data'!$I$6,0,10*ROW('Water Data'!I29)),NA())</f>
        <v>#N/A</v>
      </c>
      <c r="U35" s="520" t="e">
        <f ca="1">+IF(AND(ISNUMBER(OFFSET('Water Data'!$I$9,0,10*ROW('Water Data'!I29))),'Data Summary'!CJ35="Yes"),OFFSET('Water Data'!$I$9,0,10*ROW('Water Data'!I29)),NA())</f>
        <v>#N/A</v>
      </c>
      <c r="V35" s="521" t="e">
        <f ca="1">+IF(AND(ISNUMBER(OFFSET('Sanitation Data'!$D$4,0,10*ROW('Sanitation Data'!D29))),'Data Summary'!CK35="Yes"),100-OFFSET('Sanitation Data'!$D$4,0,10*ROW('Sanitation Data'!D29)),NA())</f>
        <v>#N/A</v>
      </c>
      <c r="W35" s="521" t="e">
        <f ca="1">+IF(AND(ISNUMBER(OFFSET('Sanitation Data'!$D$6,0,10*ROW('Sanitation Data'!D29))),'Data Summary'!CL35="Yes"),OFFSET('Sanitation Data'!$D$6,0,10*ROW('Sanitation Data'!D29)),NA())</f>
        <v>#N/A</v>
      </c>
      <c r="X35" s="521" t="e">
        <f ca="1">+IF(AND(ISNUMBER(OFFSET('Sanitation Data'!$D$10,0,10*ROW('Sanitation Data'!D29))),'Data Summary'!CM35="Yes"),OFFSET('Sanitation Data'!$D$10,0,10*ROW('Sanitation Data'!D29)),NA())</f>
        <v>#N/A</v>
      </c>
      <c r="Y35" s="521" t="e">
        <f ca="1">+IF(AND(ISNUMBER(OFFSET('Sanitation Data'!$D$11,0,10*ROW('Sanitation Data'!D29))),'Data Summary'!CN35="Yes"),OFFSET('Sanitation Data'!$D$11,0,10*ROW('Sanitation Data'!D29)),NA())</f>
        <v>#N/A</v>
      </c>
      <c r="Z35" s="521" t="e">
        <f ca="1">+IF(AND(ISNUMBER(OFFSET('Sanitation Data'!$D$12,0,10*ROW('Sanitation Data'!D29))),'Data Summary'!CO35="Yes"),OFFSET('Sanitation Data'!$D$12,0,10*ROW('Sanitation Data'!D29)),NA())</f>
        <v>#N/A</v>
      </c>
      <c r="AA35" s="521" t="e">
        <f ca="1">+IF(AND(ISNUMBER(OFFSET('Sanitation Data'!$E$4,0,10*ROW('Sanitation Data'!E29))),'Data Summary'!CP35="Yes"),100-OFFSET('Sanitation Data'!$E$4,0,10*ROW('Sanitation Data'!E29)),NA())</f>
        <v>#N/A</v>
      </c>
      <c r="AB35" s="521" t="e">
        <f ca="1">+IF(AND(ISNUMBER(OFFSET('Sanitation Data'!$E$6,0,10*ROW('Sanitation Data'!E29))),'Data Summary'!CQ35="Yes"),OFFSET('Sanitation Data'!$E$6,0,10*ROW('Sanitation Data'!E29)),NA())</f>
        <v>#N/A</v>
      </c>
      <c r="AC35" s="521" t="e">
        <f ca="1">+IF(AND(ISNUMBER(OFFSET('Sanitation Data'!$E$10,0,10*ROW('Sanitation Data'!E29))),'Data Summary'!CR35="Yes"),OFFSET('Sanitation Data'!$E$10,0,10*ROW('Sanitation Data'!E29)),NA())</f>
        <v>#N/A</v>
      </c>
      <c r="AD35" s="521" t="e">
        <f ca="1">+IF(AND(ISNUMBER(OFFSET('Sanitation Data'!$E$11,0,10*ROW('Sanitation Data'!E29))),'Data Summary'!CS35="Yes"),OFFSET('Sanitation Data'!$E$11,0,10*ROW('Sanitation Data'!E29)),NA())</f>
        <v>#N/A</v>
      </c>
      <c r="AE35" s="521" t="e">
        <f ca="1">+IF(AND(ISNUMBER(OFFSET('Sanitation Data'!$E$12,0,10*ROW('Sanitation Data'!E29))),'Data Summary'!CT35="Yes"),OFFSET('Sanitation Data'!$E$12,0,10*ROW('Sanitation Data'!E29)),NA())</f>
        <v>#N/A</v>
      </c>
      <c r="AF35" s="521" t="e">
        <f ca="1">+IF(AND(ISNUMBER(OFFSET('Sanitation Data'!$F$4,0,10*ROW('Sanitation Data'!F29))),'Data Summary'!CU35="Yes"),100-OFFSET('Sanitation Data'!$F$4,0,10*ROW('Sanitation Data'!F29)),NA())</f>
        <v>#N/A</v>
      </c>
      <c r="AG35" s="521" t="e">
        <f ca="1">+IF(AND(ISNUMBER(OFFSET('Sanitation Data'!$F$6,0,10*ROW('Sanitation Data'!F29))),'Data Summary'!CV35="Yes"),OFFSET('Sanitation Data'!$F$6,0,10*ROW('Sanitation Data'!F29)),NA())</f>
        <v>#N/A</v>
      </c>
      <c r="AH35" s="521" t="e">
        <f ca="1">+IF(AND(ISNUMBER(OFFSET('Sanitation Data'!$F$10,0,10*ROW('Sanitation Data'!F29))),'Data Summary'!CW35="Yes"),OFFSET('Sanitation Data'!$F$10,0,10*ROW('Sanitation Data'!F29)),NA())</f>
        <v>#N/A</v>
      </c>
      <c r="AI35" s="521" t="e">
        <f ca="1">+IF(AND(ISNUMBER(OFFSET('Sanitation Data'!$F$11,0,10*ROW('Sanitation Data'!F29))),'Data Summary'!CX35="Yes"),OFFSET('Sanitation Data'!$F$11,0,10*ROW('Sanitation Data'!F29)),NA())</f>
        <v>#N/A</v>
      </c>
      <c r="AJ35" s="521" t="e">
        <f ca="1">+IF(AND(ISNUMBER(OFFSET('Sanitation Data'!$F$12,0,10*ROW('Sanitation Data'!F29))),'Data Summary'!CY35="Yes"),OFFSET('Sanitation Data'!$F$12,0,10*ROW('Sanitation Data'!F29)),NA())</f>
        <v>#N/A</v>
      </c>
      <c r="AK35" s="521" t="e">
        <f ca="1">+IF(AND(ISNUMBER(OFFSET('Sanitation Data'!$G$4,0,10*ROW('Sanitation Data'!G29))),'Data Summary'!CZ35="Yes"),100-OFFSET('Sanitation Data'!$G$4,0,10*ROW('Sanitation Data'!G29)),NA())</f>
        <v>#N/A</v>
      </c>
      <c r="AL35" s="521" t="e">
        <f ca="1">+IF(AND(ISNUMBER(OFFSET('Sanitation Data'!$G$6,0,10*ROW('Sanitation Data'!G29))),'Data Summary'!DA35="Yes"),OFFSET('Sanitation Data'!$G$6,0,10*ROW('Sanitation Data'!G29)),NA())</f>
        <v>#N/A</v>
      </c>
      <c r="AM35" s="521" t="e">
        <f ca="1">+IF(AND(ISNUMBER(OFFSET('Sanitation Data'!$G$10,0,10*ROW('Sanitation Data'!G29))),'Data Summary'!DB35="Yes"),OFFSET('Sanitation Data'!$G$10,0,10*ROW('Sanitation Data'!G29)),NA())</f>
        <v>#N/A</v>
      </c>
      <c r="AN35" s="521" t="e">
        <f ca="1">+IF(AND(ISNUMBER(OFFSET('Sanitation Data'!$G$11,0,10*ROW('Sanitation Data'!G29))),'Data Summary'!DC35="Yes"),OFFSET('Sanitation Data'!$G$11,0,10*ROW('Sanitation Data'!G29)),NA())</f>
        <v>#N/A</v>
      </c>
      <c r="AO35" s="521" t="e">
        <f ca="1">+IF(AND(ISNUMBER(OFFSET('Sanitation Data'!$G$12,0,10*ROW('Sanitation Data'!G29))),'Data Summary'!DD35="Yes"),OFFSET('Sanitation Data'!$G$12,0,10*ROW('Sanitation Data'!G29)),NA())</f>
        <v>#N/A</v>
      </c>
      <c r="AP35" s="521" t="e">
        <f ca="1">+IF(AND(ISNUMBER(OFFSET('Sanitation Data'!$H$4,0,10*ROW('Sanitation Data'!H29))),'Data Summary'!DE35="Yes"),100-OFFSET('Sanitation Data'!$H$4,0,10*ROW('Sanitation Data'!H29)),NA())</f>
        <v>#N/A</v>
      </c>
      <c r="AQ35" s="521" t="e">
        <f ca="1">+IF(AND(ISNUMBER(OFFSET('Sanitation Data'!$H$6,0,10*ROW('Sanitation Data'!H29))),'Data Summary'!DF35="Yes"),OFFSET('Sanitation Data'!$H$6,0,10*ROW('Sanitation Data'!H29)),NA())</f>
        <v>#N/A</v>
      </c>
      <c r="AR35" s="521" t="e">
        <f ca="1">+IF(AND(ISNUMBER(OFFSET('Sanitation Data'!$H$10,0,10*ROW('Sanitation Data'!H29))),'Data Summary'!DG35="Yes"),OFFSET('Sanitation Data'!$H$10,0,10*ROW('Sanitation Data'!H29)),NA())</f>
        <v>#N/A</v>
      </c>
      <c r="AS35" s="521" t="e">
        <f ca="1">+IF(AND(ISNUMBER(OFFSET('Sanitation Data'!$H$11,0,10*ROW('Sanitation Data'!H29))),'Data Summary'!DH35="Yes"),OFFSET('Sanitation Data'!$H$11,0,10*ROW('Sanitation Data'!H29)),NA())</f>
        <v>#N/A</v>
      </c>
      <c r="AT35" s="521" t="e">
        <f ca="1">+IF(AND(ISNUMBER(OFFSET('Sanitation Data'!$H$12,0,10*ROW('Sanitation Data'!H29))),'Data Summary'!DI35="Yes"),OFFSET('Sanitation Data'!$H$12,0,10*ROW('Sanitation Data'!H29)),NA())</f>
        <v>#N/A</v>
      </c>
      <c r="AU35" s="521" t="e">
        <f ca="1">+IF(AND(ISNUMBER(OFFSET('Sanitation Data'!$I$4,0,10*ROW('Sanitation Data'!I29))),'Data Summary'!DJ35="Yes"),100-OFFSET('Sanitation Data'!$I$4,0,10*ROW('Sanitation Data'!I29)),NA())</f>
        <v>#N/A</v>
      </c>
      <c r="AV35" s="521" t="e">
        <f ca="1">+IF(AND(ISNUMBER(OFFSET('Sanitation Data'!$I$6,0,10*ROW('Sanitation Data'!I29))),'Data Summary'!DK35="Yes"),OFFSET('Sanitation Data'!$I$6,0,10*ROW('Sanitation Data'!I29)),NA())</f>
        <v>#N/A</v>
      </c>
      <c r="AW35" s="521" t="e">
        <f ca="1">+IF(AND(ISNUMBER(OFFSET('Sanitation Data'!$I$10,0,10*ROW('Sanitation Data'!I29))),'Data Summary'!DL35="Yes"),OFFSET('Sanitation Data'!$I$10,0,10*ROW('Sanitation Data'!I29)),NA())</f>
        <v>#N/A</v>
      </c>
      <c r="AX35" s="521" t="e">
        <f ca="1">+IF(AND(ISNUMBER(OFFSET('Sanitation Data'!$I$11,0,10*ROW('Sanitation Data'!I29))),'Data Summary'!DM35="Yes"),OFFSET('Sanitation Data'!$I$11,0,10*ROW('Sanitation Data'!I29)),NA())</f>
        <v>#N/A</v>
      </c>
      <c r="AY35" s="521" t="e">
        <f ca="1">+IF(AND(ISNUMBER(OFFSET('Sanitation Data'!$I$12,0,10*ROW('Sanitation Data'!I29))),'Data Summary'!DN35="Yes"),OFFSET('Sanitation Data'!$I$12,0,10*ROW('Sanitation Data'!I29)),NA())</f>
        <v>#N/A</v>
      </c>
      <c r="AZ35" s="522" t="e">
        <f ca="1">+IF(AND(ISNUMBER(OFFSET('Hygiene Data'!$D$5,0,10*ROW('Hygiene Data'!D29))),'Data Summary'!DO35="Yes"),OFFSET('Hygiene Data'!$D$5,0,10*ROW('Hygiene Data'!D29)),NA())</f>
        <v>#N/A</v>
      </c>
      <c r="BA35" s="522" t="e">
        <f ca="1">+IF(AND(ISNUMBER(OFFSET('Hygiene Data'!$D$7,0,10*ROW('Hygiene Data'!D29))),'Data Summary'!DP35="Yes"),OFFSET('Hygiene Data'!$D$7,0,10*ROW('Hygiene Data'!D29)),NA())</f>
        <v>#N/A</v>
      </c>
      <c r="BB35" s="522" t="e">
        <f ca="1">+IF(AND(ISNUMBER(OFFSET('Hygiene Data'!$D$9,0,10*ROW('Hygiene Data'!D29))),'Data Summary'!DQ35="Yes"),OFFSET('Hygiene Data'!$D$9,0,10*ROW('Hygiene Data'!D29)),NA())</f>
        <v>#N/A</v>
      </c>
      <c r="BC35" s="522" t="e">
        <f ca="1">+IF(AND(ISNUMBER(OFFSET('Hygiene Data'!$E$5,0,10*ROW('Hygiene Data'!E29))),'Data Summary'!DR35="Yes"),OFFSET('Hygiene Data'!$E$5,0,10*ROW('Hygiene Data'!E29)),NA())</f>
        <v>#N/A</v>
      </c>
      <c r="BD35" s="522" t="e">
        <f ca="1">+IF(AND(ISNUMBER(OFFSET('Hygiene Data'!$E$7,0,10*ROW('Hygiene Data'!E29))),'Data Summary'!DS35="Yes"),OFFSET('Hygiene Data'!$E$7,0,10*ROW('Hygiene Data'!E29)),NA())</f>
        <v>#N/A</v>
      </c>
      <c r="BE35" s="522" t="e">
        <f ca="1">+IF(AND(ISNUMBER(OFFSET('Hygiene Data'!$E$9,0,10*ROW('Hygiene Data'!E29))),'Data Summary'!DT35="Yes"),OFFSET('Hygiene Data'!$E$9,0,10*ROW('Hygiene Data'!E29)),NA())</f>
        <v>#N/A</v>
      </c>
      <c r="BF35" s="522" t="e">
        <f ca="1">+IF(AND(ISNUMBER(OFFSET('Hygiene Data'!$F$5,0,10*ROW('Hygiene Data'!F29))),'Data Summary'!DU35="Yes"),OFFSET('Hygiene Data'!$F$5,0,10*ROW('Hygiene Data'!F29)),NA())</f>
        <v>#N/A</v>
      </c>
      <c r="BG35" s="522" t="e">
        <f ca="1">+IF(AND(ISNUMBER(OFFSET('Hygiene Data'!$F$7,0,10*ROW('Hygiene Data'!F29))),'Data Summary'!DV35="Yes"),OFFSET('Hygiene Data'!$F$7,0,10*ROW('Hygiene Data'!F29)),NA())</f>
        <v>#N/A</v>
      </c>
      <c r="BH35" s="522" t="e">
        <f ca="1">+IF(AND(ISNUMBER(OFFSET('Hygiene Data'!$F$9,0,10*ROW('Hygiene Data'!F29))),'Data Summary'!DW35="Yes"),OFFSET('Hygiene Data'!$F$9,0,10*ROW('Hygiene Data'!F29)),NA())</f>
        <v>#N/A</v>
      </c>
      <c r="BI35" s="522" t="e">
        <f ca="1">+IF(AND(ISNUMBER(OFFSET('Hygiene Data'!$G$5,0,10*ROW('Hygiene Data'!G29))),'Data Summary'!DX35="Yes"),OFFSET('Hygiene Data'!$G$5,0,10*ROW('Hygiene Data'!G29)),NA())</f>
        <v>#N/A</v>
      </c>
      <c r="BJ35" s="522" t="e">
        <f ca="1">+IF(AND(ISNUMBER(OFFSET('Hygiene Data'!$G$7,0,10*ROW('Hygiene Data'!G29))),'Data Summary'!DY35="Yes"),OFFSET('Hygiene Data'!$G$7,0,10*ROW('Hygiene Data'!G29)),NA())</f>
        <v>#N/A</v>
      </c>
      <c r="BK35" s="522" t="e">
        <f ca="1">+IF(AND(ISNUMBER(OFFSET('Hygiene Data'!$G$9,0,10*ROW('Hygiene Data'!G29))),'Data Summary'!DZ35="Yes"),OFFSET('Hygiene Data'!$G$9,0,10*ROW('Hygiene Data'!G29)),NA())</f>
        <v>#N/A</v>
      </c>
      <c r="BL35" s="522" t="e">
        <f ca="1">+IF(AND(ISNUMBER(OFFSET('Hygiene Data'!$H$5,0,10*ROW('Hygiene Data'!H29))),'Data Summary'!EA35="Yes"),OFFSET('Hygiene Data'!$H$5,0,10*ROW('Hygiene Data'!H29)),NA())</f>
        <v>#N/A</v>
      </c>
      <c r="BM35" s="522" t="e">
        <f ca="1">+IF(AND(ISNUMBER(OFFSET('Hygiene Data'!$H$7,0,10*ROW('Hygiene Data'!H29))),'Data Summary'!EB35="Yes"),OFFSET('Hygiene Data'!$H$7,0,10*ROW('Hygiene Data'!H29)),NA())</f>
        <v>#N/A</v>
      </c>
      <c r="BN35" s="522" t="e">
        <f ca="1">+IF(AND(ISNUMBER(OFFSET('Hygiene Data'!$H$9,0,10*ROW('Hygiene Data'!H29))),'Data Summary'!EC35="Yes"),OFFSET('Hygiene Data'!$H$9,0,10*ROW('Hygiene Data'!H29)),NA())</f>
        <v>#N/A</v>
      </c>
      <c r="BO35" s="522" t="e">
        <f ca="1">+IF(AND(ISNUMBER(OFFSET('Hygiene Data'!$I$5,0,10*ROW('Hygiene Data'!I29))),'Data Summary'!ED35="Yes"),OFFSET('Hygiene Data'!$I$5,0,10*ROW('Hygiene Data'!I29)),NA())</f>
        <v>#N/A</v>
      </c>
      <c r="BP35" s="522" t="e">
        <f ca="1">+IF(AND(ISNUMBER(OFFSET('Hygiene Data'!$I$7,0,10*ROW('Hygiene Data'!I29))),'Data Summary'!EE35="Yes"),OFFSET('Hygiene Data'!$I$7,0,10*ROW('Hygiene Data'!I29)),NA())</f>
        <v>#N/A</v>
      </c>
      <c r="BQ35" s="522" t="e">
        <f ca="1">+IF(AND(ISNUMBER(OFFSET('Hygiene Data'!$I$9,0,10*ROW('Hygiene Data'!I29))),'Data Summary'!EF35="Yes"),OFFSET('Hygiene Data'!$I$9,0,10*ROW('Hygiene Data'!I29)),NA())</f>
        <v>#N/A</v>
      </c>
    </row>
    <row r="36" spans="1:69" x14ac:dyDescent="0.25">
      <c r="A36" s="518" t="e">
        <f ca="1">+RIGHT('Data Summary'!A36,LEN('Data Summary'!A36)-9)</f>
        <v>#VALUE!</v>
      </c>
      <c r="B36" s="492" t="str">
        <f ca="1">+IF(ISTEXT('Data Summary'!B36),'Data Summary'!B36,"")</f>
        <v/>
      </c>
      <c r="C36" s="519" t="e">
        <f ca="1">+VALUE('Data Summary'!C36)</f>
        <v>#VALUE!</v>
      </c>
      <c r="D36" s="520" t="e">
        <f ca="1">+IF(AND(ISNUMBER(OFFSET('Water Data'!$D$4,0,10*ROW('Water Data'!D30))),'Data Summary'!BS36="Yes"),100-OFFSET('Water Data'!$D$4,0,10*ROW('Water Data'!D30)),NA())</f>
        <v>#N/A</v>
      </c>
      <c r="E36" s="520" t="e">
        <f ca="1">+IF(AND(ISNUMBER(OFFSET('Water Data'!$D$6,0,10*ROW('Water Data'!D30))),'Data Summary'!BT36="Yes"),OFFSET('Water Data'!$D$6,0,10*ROW('Water Data'!D30)),NA())</f>
        <v>#N/A</v>
      </c>
      <c r="F36" s="520" t="e">
        <f ca="1">+IF(AND(ISNUMBER(OFFSET('Water Data'!$D$9,0,10*ROW('Water Data'!D30))),'Data Summary'!BU36="Yes"),OFFSET('Water Data'!$D$9,0,10*ROW('Water Data'!D30)),NA())</f>
        <v>#N/A</v>
      </c>
      <c r="G36" s="520" t="e">
        <f ca="1">+IF(AND(ISNUMBER(OFFSET('Water Data'!$E$4,0,10*ROW('Water Data'!E30))),'Data Summary'!BV36="Yes"),100-OFFSET('Water Data'!$E$4,0,10*ROW('Water Data'!E30)),NA())</f>
        <v>#N/A</v>
      </c>
      <c r="H36" s="520" t="e">
        <f ca="1">+IF(AND(ISNUMBER(OFFSET('Water Data'!$E$6,0,10*ROW('Water Data'!E30))),'Data Summary'!BW36="Yes"),OFFSET('Water Data'!$E$6,0,10*ROW('Water Data'!E30)),NA())</f>
        <v>#N/A</v>
      </c>
      <c r="I36" s="520" t="e">
        <f ca="1">+IF(AND(ISNUMBER(OFFSET('Water Data'!$E$9,0,10*ROW('Water Data'!E30))),'Data Summary'!BX36="Yes"),OFFSET('Water Data'!$E$9,0,10*ROW('Water Data'!E30)),NA())</f>
        <v>#N/A</v>
      </c>
      <c r="J36" s="520" t="e">
        <f ca="1">+IF(AND(ISNUMBER(OFFSET('Water Data'!$F$4,0,10*ROW('Water Data'!F30))),'Data Summary'!BY36="Yes"),100-OFFSET('Water Data'!$F$4,0,10*ROW('Water Data'!F30)),NA())</f>
        <v>#N/A</v>
      </c>
      <c r="K36" s="520" t="e">
        <f ca="1">+IF(AND(ISNUMBER(OFFSET('Water Data'!$F$6,0,10*ROW('Water Data'!F30))),'Data Summary'!BZ36="Yes"),OFFSET('Water Data'!$F$6,0,10*ROW('Water Data'!F30)),NA())</f>
        <v>#N/A</v>
      </c>
      <c r="L36" s="520" t="e">
        <f ca="1">+IF(AND(ISNUMBER(OFFSET('Water Data'!$F$9,0,10*ROW('Water Data'!F30))),'Data Summary'!CA36="Yes"),OFFSET('Water Data'!$F$9,0,10*ROW('Water Data'!F30)),NA())</f>
        <v>#N/A</v>
      </c>
      <c r="M36" s="520" t="e">
        <f ca="1">+IF(AND(ISNUMBER(OFFSET('Water Data'!$G$4,0,10*ROW('Water Data'!G30))),'Data Summary'!CB36="Yes"),100-OFFSET('Water Data'!$G$4,0,10*ROW('Water Data'!G30)),NA())</f>
        <v>#N/A</v>
      </c>
      <c r="N36" s="520" t="e">
        <f ca="1">+IF(AND(ISNUMBER(OFFSET('Water Data'!$G$6,0,10*ROW('Water Data'!G30))),'Data Summary'!CC36="Yes"),OFFSET('Water Data'!$G$6,0,10*ROW('Water Data'!G30)),NA())</f>
        <v>#N/A</v>
      </c>
      <c r="O36" s="520" t="e">
        <f ca="1">+IF(AND(ISNUMBER(OFFSET('Water Data'!$G$9,0,10*ROW('Water Data'!G30))),'Data Summary'!CD36="Yes"),OFFSET('Water Data'!$G$9,0,10*ROW('Water Data'!G30)),NA())</f>
        <v>#N/A</v>
      </c>
      <c r="P36" s="520" t="e">
        <f ca="1">+IF(AND(ISNUMBER(OFFSET('Water Data'!$H$4,0,10*ROW('Water Data'!H30))),'Data Summary'!CE36="Yes"),100-OFFSET('Water Data'!$H$4,0,10*ROW('Water Data'!H30)),NA())</f>
        <v>#N/A</v>
      </c>
      <c r="Q36" s="520" t="e">
        <f ca="1">+IF(AND(ISNUMBER(OFFSET('Water Data'!$H$6,0,10*ROW('Water Data'!H30))),'Data Summary'!CF36="Yes"),OFFSET('Water Data'!$H$6,0,10*ROW('Water Data'!H30)),NA())</f>
        <v>#N/A</v>
      </c>
      <c r="R36" s="520" t="e">
        <f ca="1">+IF(AND(ISNUMBER(OFFSET('Water Data'!$H$9,0,10*ROW('Water Data'!H30))),'Data Summary'!CG36="Yes"),OFFSET('Water Data'!$H$9,0,10*ROW('Water Data'!H30)),NA())</f>
        <v>#N/A</v>
      </c>
      <c r="S36" s="520" t="e">
        <f ca="1">+IF(AND(ISNUMBER(OFFSET('Water Data'!$I$4,0,10*ROW('Water Data'!I30))),'Data Summary'!CH36="Yes"),100-OFFSET('Water Data'!$I$4,0,10*ROW('Water Data'!I30)),NA())</f>
        <v>#N/A</v>
      </c>
      <c r="T36" s="520" t="e">
        <f ca="1">+IF(AND(ISNUMBER(OFFSET('Water Data'!$I$6,0,10*ROW('Water Data'!I30))),'Data Summary'!CI36="Yes"),OFFSET('Water Data'!$I$6,0,10*ROW('Water Data'!I30)),NA())</f>
        <v>#N/A</v>
      </c>
      <c r="U36" s="520" t="e">
        <f ca="1">+IF(AND(ISNUMBER(OFFSET('Water Data'!$I$9,0,10*ROW('Water Data'!I30))),'Data Summary'!CJ36="Yes"),OFFSET('Water Data'!$I$9,0,10*ROW('Water Data'!I30)),NA())</f>
        <v>#N/A</v>
      </c>
      <c r="V36" s="521" t="e">
        <f ca="1">+IF(AND(ISNUMBER(OFFSET('Sanitation Data'!$D$4,0,10*ROW('Sanitation Data'!D30))),'Data Summary'!CK36="Yes"),100-OFFSET('Sanitation Data'!$D$4,0,10*ROW('Sanitation Data'!D30)),NA())</f>
        <v>#N/A</v>
      </c>
      <c r="W36" s="521" t="e">
        <f ca="1">+IF(AND(ISNUMBER(OFFSET('Sanitation Data'!$D$6,0,10*ROW('Sanitation Data'!D30))),'Data Summary'!CL36="Yes"),OFFSET('Sanitation Data'!$D$6,0,10*ROW('Sanitation Data'!D30)),NA())</f>
        <v>#N/A</v>
      </c>
      <c r="X36" s="521" t="e">
        <f ca="1">+IF(AND(ISNUMBER(OFFSET('Sanitation Data'!$D$10,0,10*ROW('Sanitation Data'!D30))),'Data Summary'!CM36="Yes"),OFFSET('Sanitation Data'!$D$10,0,10*ROW('Sanitation Data'!D30)),NA())</f>
        <v>#N/A</v>
      </c>
      <c r="Y36" s="521" t="e">
        <f ca="1">+IF(AND(ISNUMBER(OFFSET('Sanitation Data'!$D$11,0,10*ROW('Sanitation Data'!D30))),'Data Summary'!CN36="Yes"),OFFSET('Sanitation Data'!$D$11,0,10*ROW('Sanitation Data'!D30)),NA())</f>
        <v>#N/A</v>
      </c>
      <c r="Z36" s="521" t="e">
        <f ca="1">+IF(AND(ISNUMBER(OFFSET('Sanitation Data'!$D$12,0,10*ROW('Sanitation Data'!D30))),'Data Summary'!CO36="Yes"),OFFSET('Sanitation Data'!$D$12,0,10*ROW('Sanitation Data'!D30)),NA())</f>
        <v>#N/A</v>
      </c>
      <c r="AA36" s="521" t="e">
        <f ca="1">+IF(AND(ISNUMBER(OFFSET('Sanitation Data'!$E$4,0,10*ROW('Sanitation Data'!E30))),'Data Summary'!CP36="Yes"),100-OFFSET('Sanitation Data'!$E$4,0,10*ROW('Sanitation Data'!E30)),NA())</f>
        <v>#N/A</v>
      </c>
      <c r="AB36" s="521" t="e">
        <f ca="1">+IF(AND(ISNUMBER(OFFSET('Sanitation Data'!$E$6,0,10*ROW('Sanitation Data'!E30))),'Data Summary'!CQ36="Yes"),OFFSET('Sanitation Data'!$E$6,0,10*ROW('Sanitation Data'!E30)),NA())</f>
        <v>#N/A</v>
      </c>
      <c r="AC36" s="521" t="e">
        <f ca="1">+IF(AND(ISNUMBER(OFFSET('Sanitation Data'!$E$10,0,10*ROW('Sanitation Data'!E30))),'Data Summary'!CR36="Yes"),OFFSET('Sanitation Data'!$E$10,0,10*ROW('Sanitation Data'!E30)),NA())</f>
        <v>#N/A</v>
      </c>
      <c r="AD36" s="521" t="e">
        <f ca="1">+IF(AND(ISNUMBER(OFFSET('Sanitation Data'!$E$11,0,10*ROW('Sanitation Data'!E30))),'Data Summary'!CS36="Yes"),OFFSET('Sanitation Data'!$E$11,0,10*ROW('Sanitation Data'!E30)),NA())</f>
        <v>#N/A</v>
      </c>
      <c r="AE36" s="521" t="e">
        <f ca="1">+IF(AND(ISNUMBER(OFFSET('Sanitation Data'!$E$12,0,10*ROW('Sanitation Data'!E30))),'Data Summary'!CT36="Yes"),OFFSET('Sanitation Data'!$E$12,0,10*ROW('Sanitation Data'!E30)),NA())</f>
        <v>#N/A</v>
      </c>
      <c r="AF36" s="521" t="e">
        <f ca="1">+IF(AND(ISNUMBER(OFFSET('Sanitation Data'!$F$4,0,10*ROW('Sanitation Data'!F30))),'Data Summary'!CU36="Yes"),100-OFFSET('Sanitation Data'!$F$4,0,10*ROW('Sanitation Data'!F30)),NA())</f>
        <v>#N/A</v>
      </c>
      <c r="AG36" s="521" t="e">
        <f ca="1">+IF(AND(ISNUMBER(OFFSET('Sanitation Data'!$F$6,0,10*ROW('Sanitation Data'!F30))),'Data Summary'!CV36="Yes"),OFFSET('Sanitation Data'!$F$6,0,10*ROW('Sanitation Data'!F30)),NA())</f>
        <v>#N/A</v>
      </c>
      <c r="AH36" s="521" t="e">
        <f ca="1">+IF(AND(ISNUMBER(OFFSET('Sanitation Data'!$F$10,0,10*ROW('Sanitation Data'!F30))),'Data Summary'!CW36="Yes"),OFFSET('Sanitation Data'!$F$10,0,10*ROW('Sanitation Data'!F30)),NA())</f>
        <v>#N/A</v>
      </c>
      <c r="AI36" s="521" t="e">
        <f ca="1">+IF(AND(ISNUMBER(OFFSET('Sanitation Data'!$F$11,0,10*ROW('Sanitation Data'!F30))),'Data Summary'!CX36="Yes"),OFFSET('Sanitation Data'!$F$11,0,10*ROW('Sanitation Data'!F30)),NA())</f>
        <v>#N/A</v>
      </c>
      <c r="AJ36" s="521" t="e">
        <f ca="1">+IF(AND(ISNUMBER(OFFSET('Sanitation Data'!$F$12,0,10*ROW('Sanitation Data'!F30))),'Data Summary'!CY36="Yes"),OFFSET('Sanitation Data'!$F$12,0,10*ROW('Sanitation Data'!F30)),NA())</f>
        <v>#N/A</v>
      </c>
      <c r="AK36" s="521" t="e">
        <f ca="1">+IF(AND(ISNUMBER(OFFSET('Sanitation Data'!$G$4,0,10*ROW('Sanitation Data'!G30))),'Data Summary'!CZ36="Yes"),100-OFFSET('Sanitation Data'!$G$4,0,10*ROW('Sanitation Data'!G30)),NA())</f>
        <v>#N/A</v>
      </c>
      <c r="AL36" s="521" t="e">
        <f ca="1">+IF(AND(ISNUMBER(OFFSET('Sanitation Data'!$G$6,0,10*ROW('Sanitation Data'!G30))),'Data Summary'!DA36="Yes"),OFFSET('Sanitation Data'!$G$6,0,10*ROW('Sanitation Data'!G30)),NA())</f>
        <v>#N/A</v>
      </c>
      <c r="AM36" s="521" t="e">
        <f ca="1">+IF(AND(ISNUMBER(OFFSET('Sanitation Data'!$G$10,0,10*ROW('Sanitation Data'!G30))),'Data Summary'!DB36="Yes"),OFFSET('Sanitation Data'!$G$10,0,10*ROW('Sanitation Data'!G30)),NA())</f>
        <v>#N/A</v>
      </c>
      <c r="AN36" s="521" t="e">
        <f ca="1">+IF(AND(ISNUMBER(OFFSET('Sanitation Data'!$G$11,0,10*ROW('Sanitation Data'!G30))),'Data Summary'!DC36="Yes"),OFFSET('Sanitation Data'!$G$11,0,10*ROW('Sanitation Data'!G30)),NA())</f>
        <v>#N/A</v>
      </c>
      <c r="AO36" s="521" t="e">
        <f ca="1">+IF(AND(ISNUMBER(OFFSET('Sanitation Data'!$G$12,0,10*ROW('Sanitation Data'!G30))),'Data Summary'!DD36="Yes"),OFFSET('Sanitation Data'!$G$12,0,10*ROW('Sanitation Data'!G30)),NA())</f>
        <v>#N/A</v>
      </c>
      <c r="AP36" s="521" t="e">
        <f ca="1">+IF(AND(ISNUMBER(OFFSET('Sanitation Data'!$H$4,0,10*ROW('Sanitation Data'!H30))),'Data Summary'!DE36="Yes"),100-OFFSET('Sanitation Data'!$H$4,0,10*ROW('Sanitation Data'!H30)),NA())</f>
        <v>#N/A</v>
      </c>
      <c r="AQ36" s="521" t="e">
        <f ca="1">+IF(AND(ISNUMBER(OFFSET('Sanitation Data'!$H$6,0,10*ROW('Sanitation Data'!H30))),'Data Summary'!DF36="Yes"),OFFSET('Sanitation Data'!$H$6,0,10*ROW('Sanitation Data'!H30)),NA())</f>
        <v>#N/A</v>
      </c>
      <c r="AR36" s="521" t="e">
        <f ca="1">+IF(AND(ISNUMBER(OFFSET('Sanitation Data'!$H$10,0,10*ROW('Sanitation Data'!H30))),'Data Summary'!DG36="Yes"),OFFSET('Sanitation Data'!$H$10,0,10*ROW('Sanitation Data'!H30)),NA())</f>
        <v>#N/A</v>
      </c>
      <c r="AS36" s="521" t="e">
        <f ca="1">+IF(AND(ISNUMBER(OFFSET('Sanitation Data'!$H$11,0,10*ROW('Sanitation Data'!H30))),'Data Summary'!DH36="Yes"),OFFSET('Sanitation Data'!$H$11,0,10*ROW('Sanitation Data'!H30)),NA())</f>
        <v>#N/A</v>
      </c>
      <c r="AT36" s="521" t="e">
        <f ca="1">+IF(AND(ISNUMBER(OFFSET('Sanitation Data'!$H$12,0,10*ROW('Sanitation Data'!H30))),'Data Summary'!DI36="Yes"),OFFSET('Sanitation Data'!$H$12,0,10*ROW('Sanitation Data'!H30)),NA())</f>
        <v>#N/A</v>
      </c>
      <c r="AU36" s="521" t="e">
        <f ca="1">+IF(AND(ISNUMBER(OFFSET('Sanitation Data'!$I$4,0,10*ROW('Sanitation Data'!I30))),'Data Summary'!DJ36="Yes"),100-OFFSET('Sanitation Data'!$I$4,0,10*ROW('Sanitation Data'!I30)),NA())</f>
        <v>#N/A</v>
      </c>
      <c r="AV36" s="521" t="e">
        <f ca="1">+IF(AND(ISNUMBER(OFFSET('Sanitation Data'!$I$6,0,10*ROW('Sanitation Data'!I30))),'Data Summary'!DK36="Yes"),OFFSET('Sanitation Data'!$I$6,0,10*ROW('Sanitation Data'!I30)),NA())</f>
        <v>#N/A</v>
      </c>
      <c r="AW36" s="521" t="e">
        <f ca="1">+IF(AND(ISNUMBER(OFFSET('Sanitation Data'!$I$10,0,10*ROW('Sanitation Data'!I30))),'Data Summary'!DL36="Yes"),OFFSET('Sanitation Data'!$I$10,0,10*ROW('Sanitation Data'!I30)),NA())</f>
        <v>#N/A</v>
      </c>
      <c r="AX36" s="521" t="e">
        <f ca="1">+IF(AND(ISNUMBER(OFFSET('Sanitation Data'!$I$11,0,10*ROW('Sanitation Data'!I30))),'Data Summary'!DM36="Yes"),OFFSET('Sanitation Data'!$I$11,0,10*ROW('Sanitation Data'!I30)),NA())</f>
        <v>#N/A</v>
      </c>
      <c r="AY36" s="521" t="e">
        <f ca="1">+IF(AND(ISNUMBER(OFFSET('Sanitation Data'!$I$12,0,10*ROW('Sanitation Data'!I30))),'Data Summary'!DN36="Yes"),OFFSET('Sanitation Data'!$I$12,0,10*ROW('Sanitation Data'!I30)),NA())</f>
        <v>#N/A</v>
      </c>
      <c r="AZ36" s="522" t="e">
        <f ca="1">+IF(AND(ISNUMBER(OFFSET('Hygiene Data'!$D$5,0,10*ROW('Hygiene Data'!D30))),'Data Summary'!DO36="Yes"),OFFSET('Hygiene Data'!$D$5,0,10*ROW('Hygiene Data'!D30)),NA())</f>
        <v>#N/A</v>
      </c>
      <c r="BA36" s="522" t="e">
        <f ca="1">+IF(AND(ISNUMBER(OFFSET('Hygiene Data'!$D$7,0,10*ROW('Hygiene Data'!D30))),'Data Summary'!DP36="Yes"),OFFSET('Hygiene Data'!$D$7,0,10*ROW('Hygiene Data'!D30)),NA())</f>
        <v>#N/A</v>
      </c>
      <c r="BB36" s="522" t="e">
        <f ca="1">+IF(AND(ISNUMBER(OFFSET('Hygiene Data'!$D$9,0,10*ROW('Hygiene Data'!D30))),'Data Summary'!DQ36="Yes"),OFFSET('Hygiene Data'!$D$9,0,10*ROW('Hygiene Data'!D30)),NA())</f>
        <v>#N/A</v>
      </c>
      <c r="BC36" s="522" t="e">
        <f ca="1">+IF(AND(ISNUMBER(OFFSET('Hygiene Data'!$E$5,0,10*ROW('Hygiene Data'!E30))),'Data Summary'!DR36="Yes"),OFFSET('Hygiene Data'!$E$5,0,10*ROW('Hygiene Data'!E30)),NA())</f>
        <v>#N/A</v>
      </c>
      <c r="BD36" s="522" t="e">
        <f ca="1">+IF(AND(ISNUMBER(OFFSET('Hygiene Data'!$E$7,0,10*ROW('Hygiene Data'!E30))),'Data Summary'!DS36="Yes"),OFFSET('Hygiene Data'!$E$7,0,10*ROW('Hygiene Data'!E30)),NA())</f>
        <v>#N/A</v>
      </c>
      <c r="BE36" s="522" t="e">
        <f ca="1">+IF(AND(ISNUMBER(OFFSET('Hygiene Data'!$E$9,0,10*ROW('Hygiene Data'!E30))),'Data Summary'!DT36="Yes"),OFFSET('Hygiene Data'!$E$9,0,10*ROW('Hygiene Data'!E30)),NA())</f>
        <v>#N/A</v>
      </c>
      <c r="BF36" s="522" t="e">
        <f ca="1">+IF(AND(ISNUMBER(OFFSET('Hygiene Data'!$F$5,0,10*ROW('Hygiene Data'!F30))),'Data Summary'!DU36="Yes"),OFFSET('Hygiene Data'!$F$5,0,10*ROW('Hygiene Data'!F30)),NA())</f>
        <v>#N/A</v>
      </c>
      <c r="BG36" s="522" t="e">
        <f ca="1">+IF(AND(ISNUMBER(OFFSET('Hygiene Data'!$F$7,0,10*ROW('Hygiene Data'!F30))),'Data Summary'!DV36="Yes"),OFFSET('Hygiene Data'!$F$7,0,10*ROW('Hygiene Data'!F30)),NA())</f>
        <v>#N/A</v>
      </c>
      <c r="BH36" s="522" t="e">
        <f ca="1">+IF(AND(ISNUMBER(OFFSET('Hygiene Data'!$F$9,0,10*ROW('Hygiene Data'!F30))),'Data Summary'!DW36="Yes"),OFFSET('Hygiene Data'!$F$9,0,10*ROW('Hygiene Data'!F30)),NA())</f>
        <v>#N/A</v>
      </c>
      <c r="BI36" s="522" t="e">
        <f ca="1">+IF(AND(ISNUMBER(OFFSET('Hygiene Data'!$G$5,0,10*ROW('Hygiene Data'!G30))),'Data Summary'!DX36="Yes"),OFFSET('Hygiene Data'!$G$5,0,10*ROW('Hygiene Data'!G30)),NA())</f>
        <v>#N/A</v>
      </c>
      <c r="BJ36" s="522" t="e">
        <f ca="1">+IF(AND(ISNUMBER(OFFSET('Hygiene Data'!$G$7,0,10*ROW('Hygiene Data'!G30))),'Data Summary'!DY36="Yes"),OFFSET('Hygiene Data'!$G$7,0,10*ROW('Hygiene Data'!G30)),NA())</f>
        <v>#N/A</v>
      </c>
      <c r="BK36" s="522" t="e">
        <f ca="1">+IF(AND(ISNUMBER(OFFSET('Hygiene Data'!$G$9,0,10*ROW('Hygiene Data'!G30))),'Data Summary'!DZ36="Yes"),OFFSET('Hygiene Data'!$G$9,0,10*ROW('Hygiene Data'!G30)),NA())</f>
        <v>#N/A</v>
      </c>
      <c r="BL36" s="522" t="e">
        <f ca="1">+IF(AND(ISNUMBER(OFFSET('Hygiene Data'!$H$5,0,10*ROW('Hygiene Data'!H30))),'Data Summary'!EA36="Yes"),OFFSET('Hygiene Data'!$H$5,0,10*ROW('Hygiene Data'!H30)),NA())</f>
        <v>#N/A</v>
      </c>
      <c r="BM36" s="522" t="e">
        <f ca="1">+IF(AND(ISNUMBER(OFFSET('Hygiene Data'!$H$7,0,10*ROW('Hygiene Data'!H30))),'Data Summary'!EB36="Yes"),OFFSET('Hygiene Data'!$H$7,0,10*ROW('Hygiene Data'!H30)),NA())</f>
        <v>#N/A</v>
      </c>
      <c r="BN36" s="522" t="e">
        <f ca="1">+IF(AND(ISNUMBER(OFFSET('Hygiene Data'!$H$9,0,10*ROW('Hygiene Data'!H30))),'Data Summary'!EC36="Yes"),OFFSET('Hygiene Data'!$H$9,0,10*ROW('Hygiene Data'!H30)),NA())</f>
        <v>#N/A</v>
      </c>
      <c r="BO36" s="522" t="e">
        <f ca="1">+IF(AND(ISNUMBER(OFFSET('Hygiene Data'!$I$5,0,10*ROW('Hygiene Data'!I30))),'Data Summary'!ED36="Yes"),OFFSET('Hygiene Data'!$I$5,0,10*ROW('Hygiene Data'!I30)),NA())</f>
        <v>#N/A</v>
      </c>
      <c r="BP36" s="522" t="e">
        <f ca="1">+IF(AND(ISNUMBER(OFFSET('Hygiene Data'!$I$7,0,10*ROW('Hygiene Data'!I30))),'Data Summary'!EE36="Yes"),OFFSET('Hygiene Data'!$I$7,0,10*ROW('Hygiene Data'!I30)),NA())</f>
        <v>#N/A</v>
      </c>
      <c r="BQ36" s="522" t="e">
        <f ca="1">+IF(AND(ISNUMBER(OFFSET('Hygiene Data'!$I$9,0,10*ROW('Hygiene Data'!I30))),'Data Summary'!EF36="Yes"),OFFSET('Hygiene Data'!$I$9,0,10*ROW('Hygiene Data'!I30)),NA())</f>
        <v>#N/A</v>
      </c>
    </row>
    <row r="37" spans="1:69" x14ac:dyDescent="0.25">
      <c r="A37" s="518" t="e">
        <f ca="1">+RIGHT('Data Summary'!A37,LEN('Data Summary'!A37)-9)</f>
        <v>#VALUE!</v>
      </c>
      <c r="B37" s="492" t="str">
        <f ca="1">+IF(ISTEXT('Data Summary'!B37),'Data Summary'!B37,"")</f>
        <v/>
      </c>
      <c r="C37" s="519" t="e">
        <f ca="1">+VALUE('Data Summary'!C37)</f>
        <v>#VALUE!</v>
      </c>
      <c r="D37" s="520" t="e">
        <f ca="1">+IF(AND(ISNUMBER(OFFSET('Water Data'!$D$4,0,10*ROW('Water Data'!D31))),'Data Summary'!BS37="Yes"),100-OFFSET('Water Data'!$D$4,0,10*ROW('Water Data'!D31)),NA())</f>
        <v>#N/A</v>
      </c>
      <c r="E37" s="520" t="e">
        <f ca="1">+IF(AND(ISNUMBER(OFFSET('Water Data'!$D$6,0,10*ROW('Water Data'!D31))),'Data Summary'!BT37="Yes"),OFFSET('Water Data'!$D$6,0,10*ROW('Water Data'!D31)),NA())</f>
        <v>#N/A</v>
      </c>
      <c r="F37" s="520" t="e">
        <f ca="1">+IF(AND(ISNUMBER(OFFSET('Water Data'!$D$9,0,10*ROW('Water Data'!D31))),'Data Summary'!BU37="Yes"),OFFSET('Water Data'!$D$9,0,10*ROW('Water Data'!D31)),NA())</f>
        <v>#N/A</v>
      </c>
      <c r="G37" s="520" t="e">
        <f ca="1">+IF(AND(ISNUMBER(OFFSET('Water Data'!$E$4,0,10*ROW('Water Data'!E31))),'Data Summary'!BV37="Yes"),100-OFFSET('Water Data'!$E$4,0,10*ROW('Water Data'!E31)),NA())</f>
        <v>#N/A</v>
      </c>
      <c r="H37" s="520" t="e">
        <f ca="1">+IF(AND(ISNUMBER(OFFSET('Water Data'!$E$6,0,10*ROW('Water Data'!E31))),'Data Summary'!BW37="Yes"),OFFSET('Water Data'!$E$6,0,10*ROW('Water Data'!E31)),NA())</f>
        <v>#N/A</v>
      </c>
      <c r="I37" s="520" t="e">
        <f ca="1">+IF(AND(ISNUMBER(OFFSET('Water Data'!$E$9,0,10*ROW('Water Data'!E31))),'Data Summary'!BX37="Yes"),OFFSET('Water Data'!$E$9,0,10*ROW('Water Data'!E31)),NA())</f>
        <v>#N/A</v>
      </c>
      <c r="J37" s="520" t="e">
        <f ca="1">+IF(AND(ISNUMBER(OFFSET('Water Data'!$F$4,0,10*ROW('Water Data'!F31))),'Data Summary'!BY37="Yes"),100-OFFSET('Water Data'!$F$4,0,10*ROW('Water Data'!F31)),NA())</f>
        <v>#N/A</v>
      </c>
      <c r="K37" s="520" t="e">
        <f ca="1">+IF(AND(ISNUMBER(OFFSET('Water Data'!$F$6,0,10*ROW('Water Data'!F31))),'Data Summary'!BZ37="Yes"),OFFSET('Water Data'!$F$6,0,10*ROW('Water Data'!F31)),NA())</f>
        <v>#N/A</v>
      </c>
      <c r="L37" s="520" t="e">
        <f ca="1">+IF(AND(ISNUMBER(OFFSET('Water Data'!$F$9,0,10*ROW('Water Data'!F31))),'Data Summary'!CA37="Yes"),OFFSET('Water Data'!$F$9,0,10*ROW('Water Data'!F31)),NA())</f>
        <v>#N/A</v>
      </c>
      <c r="M37" s="520" t="e">
        <f ca="1">+IF(AND(ISNUMBER(OFFSET('Water Data'!$G$4,0,10*ROW('Water Data'!G31))),'Data Summary'!CB37="Yes"),100-OFFSET('Water Data'!$G$4,0,10*ROW('Water Data'!G31)),NA())</f>
        <v>#N/A</v>
      </c>
      <c r="N37" s="520" t="e">
        <f ca="1">+IF(AND(ISNUMBER(OFFSET('Water Data'!$G$6,0,10*ROW('Water Data'!G31))),'Data Summary'!CC37="Yes"),OFFSET('Water Data'!$G$6,0,10*ROW('Water Data'!G31)),NA())</f>
        <v>#N/A</v>
      </c>
      <c r="O37" s="520" t="e">
        <f ca="1">+IF(AND(ISNUMBER(OFFSET('Water Data'!$G$9,0,10*ROW('Water Data'!G31))),'Data Summary'!CD37="Yes"),OFFSET('Water Data'!$G$9,0,10*ROW('Water Data'!G31)),NA())</f>
        <v>#N/A</v>
      </c>
      <c r="P37" s="520" t="e">
        <f ca="1">+IF(AND(ISNUMBER(OFFSET('Water Data'!$H$4,0,10*ROW('Water Data'!H31))),'Data Summary'!CE37="Yes"),100-OFFSET('Water Data'!$H$4,0,10*ROW('Water Data'!H31)),NA())</f>
        <v>#N/A</v>
      </c>
      <c r="Q37" s="520" t="e">
        <f ca="1">+IF(AND(ISNUMBER(OFFSET('Water Data'!$H$6,0,10*ROW('Water Data'!H31))),'Data Summary'!CF37="Yes"),OFFSET('Water Data'!$H$6,0,10*ROW('Water Data'!H31)),NA())</f>
        <v>#N/A</v>
      </c>
      <c r="R37" s="520" t="e">
        <f ca="1">+IF(AND(ISNUMBER(OFFSET('Water Data'!$H$9,0,10*ROW('Water Data'!H31))),'Data Summary'!CG37="Yes"),OFFSET('Water Data'!$H$9,0,10*ROW('Water Data'!H31)),NA())</f>
        <v>#N/A</v>
      </c>
      <c r="S37" s="520" t="e">
        <f ca="1">+IF(AND(ISNUMBER(OFFSET('Water Data'!$I$4,0,10*ROW('Water Data'!I31))),'Data Summary'!CH37="Yes"),100-OFFSET('Water Data'!$I$4,0,10*ROW('Water Data'!I31)),NA())</f>
        <v>#N/A</v>
      </c>
      <c r="T37" s="520" t="e">
        <f ca="1">+IF(AND(ISNUMBER(OFFSET('Water Data'!$I$6,0,10*ROW('Water Data'!I31))),'Data Summary'!CI37="Yes"),OFFSET('Water Data'!$I$6,0,10*ROW('Water Data'!I31)),NA())</f>
        <v>#N/A</v>
      </c>
      <c r="U37" s="520" t="e">
        <f ca="1">+IF(AND(ISNUMBER(OFFSET('Water Data'!$I$9,0,10*ROW('Water Data'!I31))),'Data Summary'!CJ37="Yes"),OFFSET('Water Data'!$I$9,0,10*ROW('Water Data'!I31)),NA())</f>
        <v>#N/A</v>
      </c>
      <c r="V37" s="521" t="e">
        <f ca="1">+IF(AND(ISNUMBER(OFFSET('Sanitation Data'!$D$4,0,10*ROW('Sanitation Data'!D31))),'Data Summary'!CK37="Yes"),100-OFFSET('Sanitation Data'!$D$4,0,10*ROW('Sanitation Data'!D31)),NA())</f>
        <v>#N/A</v>
      </c>
      <c r="W37" s="521" t="e">
        <f ca="1">+IF(AND(ISNUMBER(OFFSET('Sanitation Data'!$D$6,0,10*ROW('Sanitation Data'!D31))),'Data Summary'!CL37="Yes"),OFFSET('Sanitation Data'!$D$6,0,10*ROW('Sanitation Data'!D31)),NA())</f>
        <v>#N/A</v>
      </c>
      <c r="X37" s="521" t="e">
        <f ca="1">+IF(AND(ISNUMBER(OFFSET('Sanitation Data'!$D$10,0,10*ROW('Sanitation Data'!D31))),'Data Summary'!CM37="Yes"),OFFSET('Sanitation Data'!$D$10,0,10*ROW('Sanitation Data'!D31)),NA())</f>
        <v>#N/A</v>
      </c>
      <c r="Y37" s="521" t="e">
        <f ca="1">+IF(AND(ISNUMBER(OFFSET('Sanitation Data'!$D$11,0,10*ROW('Sanitation Data'!D31))),'Data Summary'!CN37="Yes"),OFFSET('Sanitation Data'!$D$11,0,10*ROW('Sanitation Data'!D31)),NA())</f>
        <v>#N/A</v>
      </c>
      <c r="Z37" s="521" t="e">
        <f ca="1">+IF(AND(ISNUMBER(OFFSET('Sanitation Data'!$D$12,0,10*ROW('Sanitation Data'!D31))),'Data Summary'!CO37="Yes"),OFFSET('Sanitation Data'!$D$12,0,10*ROW('Sanitation Data'!D31)),NA())</f>
        <v>#N/A</v>
      </c>
      <c r="AA37" s="521" t="e">
        <f ca="1">+IF(AND(ISNUMBER(OFFSET('Sanitation Data'!$E$4,0,10*ROW('Sanitation Data'!E31))),'Data Summary'!CP37="Yes"),100-OFFSET('Sanitation Data'!$E$4,0,10*ROW('Sanitation Data'!E31)),NA())</f>
        <v>#N/A</v>
      </c>
      <c r="AB37" s="521" t="e">
        <f ca="1">+IF(AND(ISNUMBER(OFFSET('Sanitation Data'!$E$6,0,10*ROW('Sanitation Data'!E31))),'Data Summary'!CQ37="Yes"),OFFSET('Sanitation Data'!$E$6,0,10*ROW('Sanitation Data'!E31)),NA())</f>
        <v>#N/A</v>
      </c>
      <c r="AC37" s="521" t="e">
        <f ca="1">+IF(AND(ISNUMBER(OFFSET('Sanitation Data'!$E$10,0,10*ROW('Sanitation Data'!E31))),'Data Summary'!CR37="Yes"),OFFSET('Sanitation Data'!$E$10,0,10*ROW('Sanitation Data'!E31)),NA())</f>
        <v>#N/A</v>
      </c>
      <c r="AD37" s="521" t="e">
        <f ca="1">+IF(AND(ISNUMBER(OFFSET('Sanitation Data'!$E$11,0,10*ROW('Sanitation Data'!E31))),'Data Summary'!CS37="Yes"),OFFSET('Sanitation Data'!$E$11,0,10*ROW('Sanitation Data'!E31)),NA())</f>
        <v>#N/A</v>
      </c>
      <c r="AE37" s="521" t="e">
        <f ca="1">+IF(AND(ISNUMBER(OFFSET('Sanitation Data'!$E$12,0,10*ROW('Sanitation Data'!E31))),'Data Summary'!CT37="Yes"),OFFSET('Sanitation Data'!$E$12,0,10*ROW('Sanitation Data'!E31)),NA())</f>
        <v>#N/A</v>
      </c>
      <c r="AF37" s="521" t="e">
        <f ca="1">+IF(AND(ISNUMBER(OFFSET('Sanitation Data'!$F$4,0,10*ROW('Sanitation Data'!F31))),'Data Summary'!CU37="Yes"),100-OFFSET('Sanitation Data'!$F$4,0,10*ROW('Sanitation Data'!F31)),NA())</f>
        <v>#N/A</v>
      </c>
      <c r="AG37" s="521" t="e">
        <f ca="1">+IF(AND(ISNUMBER(OFFSET('Sanitation Data'!$F$6,0,10*ROW('Sanitation Data'!F31))),'Data Summary'!CV37="Yes"),OFFSET('Sanitation Data'!$F$6,0,10*ROW('Sanitation Data'!F31)),NA())</f>
        <v>#N/A</v>
      </c>
      <c r="AH37" s="521" t="e">
        <f ca="1">+IF(AND(ISNUMBER(OFFSET('Sanitation Data'!$F$10,0,10*ROW('Sanitation Data'!F31))),'Data Summary'!CW37="Yes"),OFFSET('Sanitation Data'!$F$10,0,10*ROW('Sanitation Data'!F31)),NA())</f>
        <v>#N/A</v>
      </c>
      <c r="AI37" s="521" t="e">
        <f ca="1">+IF(AND(ISNUMBER(OFFSET('Sanitation Data'!$F$11,0,10*ROW('Sanitation Data'!F31))),'Data Summary'!CX37="Yes"),OFFSET('Sanitation Data'!$F$11,0,10*ROW('Sanitation Data'!F31)),NA())</f>
        <v>#N/A</v>
      </c>
      <c r="AJ37" s="521" t="e">
        <f ca="1">+IF(AND(ISNUMBER(OFFSET('Sanitation Data'!$F$12,0,10*ROW('Sanitation Data'!F31))),'Data Summary'!CY37="Yes"),OFFSET('Sanitation Data'!$F$12,0,10*ROW('Sanitation Data'!F31)),NA())</f>
        <v>#N/A</v>
      </c>
      <c r="AK37" s="521" t="e">
        <f ca="1">+IF(AND(ISNUMBER(OFFSET('Sanitation Data'!$G$4,0,10*ROW('Sanitation Data'!G31))),'Data Summary'!CZ37="Yes"),100-OFFSET('Sanitation Data'!$G$4,0,10*ROW('Sanitation Data'!G31)),NA())</f>
        <v>#N/A</v>
      </c>
      <c r="AL37" s="521" t="e">
        <f ca="1">+IF(AND(ISNUMBER(OFFSET('Sanitation Data'!$G$6,0,10*ROW('Sanitation Data'!G31))),'Data Summary'!DA37="Yes"),OFFSET('Sanitation Data'!$G$6,0,10*ROW('Sanitation Data'!G31)),NA())</f>
        <v>#N/A</v>
      </c>
      <c r="AM37" s="521" t="e">
        <f ca="1">+IF(AND(ISNUMBER(OFFSET('Sanitation Data'!$G$10,0,10*ROW('Sanitation Data'!G31))),'Data Summary'!DB37="Yes"),OFFSET('Sanitation Data'!$G$10,0,10*ROW('Sanitation Data'!G31)),NA())</f>
        <v>#N/A</v>
      </c>
      <c r="AN37" s="521" t="e">
        <f ca="1">+IF(AND(ISNUMBER(OFFSET('Sanitation Data'!$G$11,0,10*ROW('Sanitation Data'!G31))),'Data Summary'!DC37="Yes"),OFFSET('Sanitation Data'!$G$11,0,10*ROW('Sanitation Data'!G31)),NA())</f>
        <v>#N/A</v>
      </c>
      <c r="AO37" s="521" t="e">
        <f ca="1">+IF(AND(ISNUMBER(OFFSET('Sanitation Data'!$G$12,0,10*ROW('Sanitation Data'!G31))),'Data Summary'!DD37="Yes"),OFFSET('Sanitation Data'!$G$12,0,10*ROW('Sanitation Data'!G31)),NA())</f>
        <v>#N/A</v>
      </c>
      <c r="AP37" s="521" t="e">
        <f ca="1">+IF(AND(ISNUMBER(OFFSET('Sanitation Data'!$H$4,0,10*ROW('Sanitation Data'!H31))),'Data Summary'!DE37="Yes"),100-OFFSET('Sanitation Data'!$H$4,0,10*ROW('Sanitation Data'!H31)),NA())</f>
        <v>#N/A</v>
      </c>
      <c r="AQ37" s="521" t="e">
        <f ca="1">+IF(AND(ISNUMBER(OFFSET('Sanitation Data'!$H$6,0,10*ROW('Sanitation Data'!H31))),'Data Summary'!DF37="Yes"),OFFSET('Sanitation Data'!$H$6,0,10*ROW('Sanitation Data'!H31)),NA())</f>
        <v>#N/A</v>
      </c>
      <c r="AR37" s="521" t="e">
        <f ca="1">+IF(AND(ISNUMBER(OFFSET('Sanitation Data'!$H$10,0,10*ROW('Sanitation Data'!H31))),'Data Summary'!DG37="Yes"),OFFSET('Sanitation Data'!$H$10,0,10*ROW('Sanitation Data'!H31)),NA())</f>
        <v>#N/A</v>
      </c>
      <c r="AS37" s="521" t="e">
        <f ca="1">+IF(AND(ISNUMBER(OFFSET('Sanitation Data'!$H$11,0,10*ROW('Sanitation Data'!H31))),'Data Summary'!DH37="Yes"),OFFSET('Sanitation Data'!$H$11,0,10*ROW('Sanitation Data'!H31)),NA())</f>
        <v>#N/A</v>
      </c>
      <c r="AT37" s="521" t="e">
        <f ca="1">+IF(AND(ISNUMBER(OFFSET('Sanitation Data'!$H$12,0,10*ROW('Sanitation Data'!H31))),'Data Summary'!DI37="Yes"),OFFSET('Sanitation Data'!$H$12,0,10*ROW('Sanitation Data'!H31)),NA())</f>
        <v>#N/A</v>
      </c>
      <c r="AU37" s="521" t="e">
        <f ca="1">+IF(AND(ISNUMBER(OFFSET('Sanitation Data'!$I$4,0,10*ROW('Sanitation Data'!I31))),'Data Summary'!DJ37="Yes"),100-OFFSET('Sanitation Data'!$I$4,0,10*ROW('Sanitation Data'!I31)),NA())</f>
        <v>#N/A</v>
      </c>
      <c r="AV37" s="521" t="e">
        <f ca="1">+IF(AND(ISNUMBER(OFFSET('Sanitation Data'!$I$6,0,10*ROW('Sanitation Data'!I31))),'Data Summary'!DK37="Yes"),OFFSET('Sanitation Data'!$I$6,0,10*ROW('Sanitation Data'!I31)),NA())</f>
        <v>#N/A</v>
      </c>
      <c r="AW37" s="521" t="e">
        <f ca="1">+IF(AND(ISNUMBER(OFFSET('Sanitation Data'!$I$10,0,10*ROW('Sanitation Data'!I31))),'Data Summary'!DL37="Yes"),OFFSET('Sanitation Data'!$I$10,0,10*ROW('Sanitation Data'!I31)),NA())</f>
        <v>#N/A</v>
      </c>
      <c r="AX37" s="521" t="e">
        <f ca="1">+IF(AND(ISNUMBER(OFFSET('Sanitation Data'!$I$11,0,10*ROW('Sanitation Data'!I31))),'Data Summary'!DM37="Yes"),OFFSET('Sanitation Data'!$I$11,0,10*ROW('Sanitation Data'!I31)),NA())</f>
        <v>#N/A</v>
      </c>
      <c r="AY37" s="521" t="e">
        <f ca="1">+IF(AND(ISNUMBER(OFFSET('Sanitation Data'!$I$12,0,10*ROW('Sanitation Data'!I31))),'Data Summary'!DN37="Yes"),OFFSET('Sanitation Data'!$I$12,0,10*ROW('Sanitation Data'!I31)),NA())</f>
        <v>#N/A</v>
      </c>
      <c r="AZ37" s="522" t="e">
        <f ca="1">+IF(AND(ISNUMBER(OFFSET('Hygiene Data'!$D$5,0,10*ROW('Hygiene Data'!D31))),'Data Summary'!DO37="Yes"),OFFSET('Hygiene Data'!$D$5,0,10*ROW('Hygiene Data'!D31)),NA())</f>
        <v>#N/A</v>
      </c>
      <c r="BA37" s="522" t="e">
        <f ca="1">+IF(AND(ISNUMBER(OFFSET('Hygiene Data'!$D$7,0,10*ROW('Hygiene Data'!D31))),'Data Summary'!DP37="Yes"),OFFSET('Hygiene Data'!$D$7,0,10*ROW('Hygiene Data'!D31)),NA())</f>
        <v>#N/A</v>
      </c>
      <c r="BB37" s="522" t="e">
        <f ca="1">+IF(AND(ISNUMBER(OFFSET('Hygiene Data'!$D$9,0,10*ROW('Hygiene Data'!D31))),'Data Summary'!DQ37="Yes"),OFFSET('Hygiene Data'!$D$9,0,10*ROW('Hygiene Data'!D31)),NA())</f>
        <v>#N/A</v>
      </c>
      <c r="BC37" s="522" t="e">
        <f ca="1">+IF(AND(ISNUMBER(OFFSET('Hygiene Data'!$E$5,0,10*ROW('Hygiene Data'!E31))),'Data Summary'!DR37="Yes"),OFFSET('Hygiene Data'!$E$5,0,10*ROW('Hygiene Data'!E31)),NA())</f>
        <v>#N/A</v>
      </c>
      <c r="BD37" s="522" t="e">
        <f ca="1">+IF(AND(ISNUMBER(OFFSET('Hygiene Data'!$E$7,0,10*ROW('Hygiene Data'!E31))),'Data Summary'!DS37="Yes"),OFFSET('Hygiene Data'!$E$7,0,10*ROW('Hygiene Data'!E31)),NA())</f>
        <v>#N/A</v>
      </c>
      <c r="BE37" s="522" t="e">
        <f ca="1">+IF(AND(ISNUMBER(OFFSET('Hygiene Data'!$E$9,0,10*ROW('Hygiene Data'!E31))),'Data Summary'!DT37="Yes"),OFFSET('Hygiene Data'!$E$9,0,10*ROW('Hygiene Data'!E31)),NA())</f>
        <v>#N/A</v>
      </c>
      <c r="BF37" s="522" t="e">
        <f ca="1">+IF(AND(ISNUMBER(OFFSET('Hygiene Data'!$F$5,0,10*ROW('Hygiene Data'!F31))),'Data Summary'!DU37="Yes"),OFFSET('Hygiene Data'!$F$5,0,10*ROW('Hygiene Data'!F31)),NA())</f>
        <v>#N/A</v>
      </c>
      <c r="BG37" s="522" t="e">
        <f ca="1">+IF(AND(ISNUMBER(OFFSET('Hygiene Data'!$F$7,0,10*ROW('Hygiene Data'!F31))),'Data Summary'!DV37="Yes"),OFFSET('Hygiene Data'!$F$7,0,10*ROW('Hygiene Data'!F31)),NA())</f>
        <v>#N/A</v>
      </c>
      <c r="BH37" s="522" t="e">
        <f ca="1">+IF(AND(ISNUMBER(OFFSET('Hygiene Data'!$F$9,0,10*ROW('Hygiene Data'!F31))),'Data Summary'!DW37="Yes"),OFFSET('Hygiene Data'!$F$9,0,10*ROW('Hygiene Data'!F31)),NA())</f>
        <v>#N/A</v>
      </c>
      <c r="BI37" s="522" t="e">
        <f ca="1">+IF(AND(ISNUMBER(OFFSET('Hygiene Data'!$G$5,0,10*ROW('Hygiene Data'!G31))),'Data Summary'!DX37="Yes"),OFFSET('Hygiene Data'!$G$5,0,10*ROW('Hygiene Data'!G31)),NA())</f>
        <v>#N/A</v>
      </c>
      <c r="BJ37" s="522" t="e">
        <f ca="1">+IF(AND(ISNUMBER(OFFSET('Hygiene Data'!$G$7,0,10*ROW('Hygiene Data'!G31))),'Data Summary'!DY37="Yes"),OFFSET('Hygiene Data'!$G$7,0,10*ROW('Hygiene Data'!G31)),NA())</f>
        <v>#N/A</v>
      </c>
      <c r="BK37" s="522" t="e">
        <f ca="1">+IF(AND(ISNUMBER(OFFSET('Hygiene Data'!$G$9,0,10*ROW('Hygiene Data'!G31))),'Data Summary'!DZ37="Yes"),OFFSET('Hygiene Data'!$G$9,0,10*ROW('Hygiene Data'!G31)),NA())</f>
        <v>#N/A</v>
      </c>
      <c r="BL37" s="522" t="e">
        <f ca="1">+IF(AND(ISNUMBER(OFFSET('Hygiene Data'!$H$5,0,10*ROW('Hygiene Data'!H31))),'Data Summary'!EA37="Yes"),OFFSET('Hygiene Data'!$H$5,0,10*ROW('Hygiene Data'!H31)),NA())</f>
        <v>#N/A</v>
      </c>
      <c r="BM37" s="522" t="e">
        <f ca="1">+IF(AND(ISNUMBER(OFFSET('Hygiene Data'!$H$7,0,10*ROW('Hygiene Data'!H31))),'Data Summary'!EB37="Yes"),OFFSET('Hygiene Data'!$H$7,0,10*ROW('Hygiene Data'!H31)),NA())</f>
        <v>#N/A</v>
      </c>
      <c r="BN37" s="522" t="e">
        <f ca="1">+IF(AND(ISNUMBER(OFFSET('Hygiene Data'!$H$9,0,10*ROW('Hygiene Data'!H31))),'Data Summary'!EC37="Yes"),OFFSET('Hygiene Data'!$H$9,0,10*ROW('Hygiene Data'!H31)),NA())</f>
        <v>#N/A</v>
      </c>
      <c r="BO37" s="522" t="e">
        <f ca="1">+IF(AND(ISNUMBER(OFFSET('Hygiene Data'!$I$5,0,10*ROW('Hygiene Data'!I31))),'Data Summary'!ED37="Yes"),OFFSET('Hygiene Data'!$I$5,0,10*ROW('Hygiene Data'!I31)),NA())</f>
        <v>#N/A</v>
      </c>
      <c r="BP37" s="522" t="e">
        <f ca="1">+IF(AND(ISNUMBER(OFFSET('Hygiene Data'!$I$7,0,10*ROW('Hygiene Data'!I31))),'Data Summary'!EE37="Yes"),OFFSET('Hygiene Data'!$I$7,0,10*ROW('Hygiene Data'!I31)),NA())</f>
        <v>#N/A</v>
      </c>
      <c r="BQ37" s="522" t="e">
        <f ca="1">+IF(AND(ISNUMBER(OFFSET('Hygiene Data'!$I$9,0,10*ROW('Hygiene Data'!I31))),'Data Summary'!EF37="Yes"),OFFSET('Hygiene Data'!$I$9,0,10*ROW('Hygiene Data'!I31)),NA())</f>
        <v>#N/A</v>
      </c>
    </row>
    <row r="38" spans="1:69" x14ac:dyDescent="0.25">
      <c r="A38" s="518" t="e">
        <f ca="1">+RIGHT('Data Summary'!A38,LEN('Data Summary'!A38)-9)</f>
        <v>#VALUE!</v>
      </c>
      <c r="B38" s="492" t="str">
        <f ca="1">+IF(ISTEXT('Data Summary'!B38),'Data Summary'!B38,"")</f>
        <v/>
      </c>
      <c r="C38" s="519" t="e">
        <f ca="1">+VALUE('Data Summary'!C38)</f>
        <v>#VALUE!</v>
      </c>
      <c r="D38" s="520" t="e">
        <f ca="1">+IF(AND(ISNUMBER(OFFSET('Water Data'!$D$4,0,10*ROW('Water Data'!D32))),'Data Summary'!BS38="Yes"),100-OFFSET('Water Data'!$D$4,0,10*ROW('Water Data'!D32)),NA())</f>
        <v>#N/A</v>
      </c>
      <c r="E38" s="520" t="e">
        <f ca="1">+IF(AND(ISNUMBER(OFFSET('Water Data'!$D$6,0,10*ROW('Water Data'!D32))),'Data Summary'!BT38="Yes"),OFFSET('Water Data'!$D$6,0,10*ROW('Water Data'!D32)),NA())</f>
        <v>#N/A</v>
      </c>
      <c r="F38" s="520" t="e">
        <f ca="1">+IF(AND(ISNUMBER(OFFSET('Water Data'!$D$9,0,10*ROW('Water Data'!D32))),'Data Summary'!BU38="Yes"),OFFSET('Water Data'!$D$9,0,10*ROW('Water Data'!D32)),NA())</f>
        <v>#N/A</v>
      </c>
      <c r="G38" s="520" t="e">
        <f ca="1">+IF(AND(ISNUMBER(OFFSET('Water Data'!$E$4,0,10*ROW('Water Data'!E32))),'Data Summary'!BV38="Yes"),100-OFFSET('Water Data'!$E$4,0,10*ROW('Water Data'!E32)),NA())</f>
        <v>#N/A</v>
      </c>
      <c r="H38" s="520" t="e">
        <f ca="1">+IF(AND(ISNUMBER(OFFSET('Water Data'!$E$6,0,10*ROW('Water Data'!E32))),'Data Summary'!BW38="Yes"),OFFSET('Water Data'!$E$6,0,10*ROW('Water Data'!E32)),NA())</f>
        <v>#N/A</v>
      </c>
      <c r="I38" s="520" t="e">
        <f ca="1">+IF(AND(ISNUMBER(OFFSET('Water Data'!$E$9,0,10*ROW('Water Data'!E32))),'Data Summary'!BX38="Yes"),OFFSET('Water Data'!$E$9,0,10*ROW('Water Data'!E32)),NA())</f>
        <v>#N/A</v>
      </c>
      <c r="J38" s="520" t="e">
        <f ca="1">+IF(AND(ISNUMBER(OFFSET('Water Data'!$F$4,0,10*ROW('Water Data'!F32))),'Data Summary'!BY38="Yes"),100-OFFSET('Water Data'!$F$4,0,10*ROW('Water Data'!F32)),NA())</f>
        <v>#N/A</v>
      </c>
      <c r="K38" s="520" t="e">
        <f ca="1">+IF(AND(ISNUMBER(OFFSET('Water Data'!$F$6,0,10*ROW('Water Data'!F32))),'Data Summary'!BZ38="Yes"),OFFSET('Water Data'!$F$6,0,10*ROW('Water Data'!F32)),NA())</f>
        <v>#N/A</v>
      </c>
      <c r="L38" s="520" t="e">
        <f ca="1">+IF(AND(ISNUMBER(OFFSET('Water Data'!$F$9,0,10*ROW('Water Data'!F32))),'Data Summary'!CA38="Yes"),OFFSET('Water Data'!$F$9,0,10*ROW('Water Data'!F32)),NA())</f>
        <v>#N/A</v>
      </c>
      <c r="M38" s="520" t="e">
        <f ca="1">+IF(AND(ISNUMBER(OFFSET('Water Data'!$G$4,0,10*ROW('Water Data'!G32))),'Data Summary'!CB38="Yes"),100-OFFSET('Water Data'!$G$4,0,10*ROW('Water Data'!G32)),NA())</f>
        <v>#N/A</v>
      </c>
      <c r="N38" s="520" t="e">
        <f ca="1">+IF(AND(ISNUMBER(OFFSET('Water Data'!$G$6,0,10*ROW('Water Data'!G32))),'Data Summary'!CC38="Yes"),OFFSET('Water Data'!$G$6,0,10*ROW('Water Data'!G32)),NA())</f>
        <v>#N/A</v>
      </c>
      <c r="O38" s="520" t="e">
        <f ca="1">+IF(AND(ISNUMBER(OFFSET('Water Data'!$G$9,0,10*ROW('Water Data'!G32))),'Data Summary'!CD38="Yes"),OFFSET('Water Data'!$G$9,0,10*ROW('Water Data'!G32)),NA())</f>
        <v>#N/A</v>
      </c>
      <c r="P38" s="520" t="e">
        <f ca="1">+IF(AND(ISNUMBER(OFFSET('Water Data'!$H$4,0,10*ROW('Water Data'!H32))),'Data Summary'!CE38="Yes"),100-OFFSET('Water Data'!$H$4,0,10*ROW('Water Data'!H32)),NA())</f>
        <v>#N/A</v>
      </c>
      <c r="Q38" s="520" t="e">
        <f ca="1">+IF(AND(ISNUMBER(OFFSET('Water Data'!$H$6,0,10*ROW('Water Data'!H32))),'Data Summary'!CF38="Yes"),OFFSET('Water Data'!$H$6,0,10*ROW('Water Data'!H32)),NA())</f>
        <v>#N/A</v>
      </c>
      <c r="R38" s="520" t="e">
        <f ca="1">+IF(AND(ISNUMBER(OFFSET('Water Data'!$H$9,0,10*ROW('Water Data'!H32))),'Data Summary'!CG38="Yes"),OFFSET('Water Data'!$H$9,0,10*ROW('Water Data'!H32)),NA())</f>
        <v>#N/A</v>
      </c>
      <c r="S38" s="520" t="e">
        <f ca="1">+IF(AND(ISNUMBER(OFFSET('Water Data'!$I$4,0,10*ROW('Water Data'!I32))),'Data Summary'!CH38="Yes"),100-OFFSET('Water Data'!$I$4,0,10*ROW('Water Data'!I32)),NA())</f>
        <v>#N/A</v>
      </c>
      <c r="T38" s="520" t="e">
        <f ca="1">+IF(AND(ISNUMBER(OFFSET('Water Data'!$I$6,0,10*ROW('Water Data'!I32))),'Data Summary'!CI38="Yes"),OFFSET('Water Data'!$I$6,0,10*ROW('Water Data'!I32)),NA())</f>
        <v>#N/A</v>
      </c>
      <c r="U38" s="520" t="e">
        <f ca="1">+IF(AND(ISNUMBER(OFFSET('Water Data'!$I$9,0,10*ROW('Water Data'!I32))),'Data Summary'!CJ38="Yes"),OFFSET('Water Data'!$I$9,0,10*ROW('Water Data'!I32)),NA())</f>
        <v>#N/A</v>
      </c>
      <c r="V38" s="521" t="e">
        <f ca="1">+IF(AND(ISNUMBER(OFFSET('Sanitation Data'!$D$4,0,10*ROW('Sanitation Data'!D32))),'Data Summary'!CK38="Yes"),100-OFFSET('Sanitation Data'!$D$4,0,10*ROW('Sanitation Data'!D32)),NA())</f>
        <v>#N/A</v>
      </c>
      <c r="W38" s="521" t="e">
        <f ca="1">+IF(AND(ISNUMBER(OFFSET('Sanitation Data'!$D$6,0,10*ROW('Sanitation Data'!D32))),'Data Summary'!CL38="Yes"),OFFSET('Sanitation Data'!$D$6,0,10*ROW('Sanitation Data'!D32)),NA())</f>
        <v>#N/A</v>
      </c>
      <c r="X38" s="521" t="e">
        <f ca="1">+IF(AND(ISNUMBER(OFFSET('Sanitation Data'!$D$10,0,10*ROW('Sanitation Data'!D32))),'Data Summary'!CM38="Yes"),OFFSET('Sanitation Data'!$D$10,0,10*ROW('Sanitation Data'!D32)),NA())</f>
        <v>#N/A</v>
      </c>
      <c r="Y38" s="521" t="e">
        <f ca="1">+IF(AND(ISNUMBER(OFFSET('Sanitation Data'!$D$11,0,10*ROW('Sanitation Data'!D32))),'Data Summary'!CN38="Yes"),OFFSET('Sanitation Data'!$D$11,0,10*ROW('Sanitation Data'!D32)),NA())</f>
        <v>#N/A</v>
      </c>
      <c r="Z38" s="521" t="e">
        <f ca="1">+IF(AND(ISNUMBER(OFFSET('Sanitation Data'!$D$12,0,10*ROW('Sanitation Data'!D32))),'Data Summary'!CO38="Yes"),OFFSET('Sanitation Data'!$D$12,0,10*ROW('Sanitation Data'!D32)),NA())</f>
        <v>#N/A</v>
      </c>
      <c r="AA38" s="521" t="e">
        <f ca="1">+IF(AND(ISNUMBER(OFFSET('Sanitation Data'!$E$4,0,10*ROW('Sanitation Data'!E32))),'Data Summary'!CP38="Yes"),100-OFFSET('Sanitation Data'!$E$4,0,10*ROW('Sanitation Data'!E32)),NA())</f>
        <v>#N/A</v>
      </c>
      <c r="AB38" s="521" t="e">
        <f ca="1">+IF(AND(ISNUMBER(OFFSET('Sanitation Data'!$E$6,0,10*ROW('Sanitation Data'!E32))),'Data Summary'!CQ38="Yes"),OFFSET('Sanitation Data'!$E$6,0,10*ROW('Sanitation Data'!E32)),NA())</f>
        <v>#N/A</v>
      </c>
      <c r="AC38" s="521" t="e">
        <f ca="1">+IF(AND(ISNUMBER(OFFSET('Sanitation Data'!$E$10,0,10*ROW('Sanitation Data'!E32))),'Data Summary'!CR38="Yes"),OFFSET('Sanitation Data'!$E$10,0,10*ROW('Sanitation Data'!E32)),NA())</f>
        <v>#N/A</v>
      </c>
      <c r="AD38" s="521" t="e">
        <f ca="1">+IF(AND(ISNUMBER(OFFSET('Sanitation Data'!$E$11,0,10*ROW('Sanitation Data'!E32))),'Data Summary'!CS38="Yes"),OFFSET('Sanitation Data'!$E$11,0,10*ROW('Sanitation Data'!E32)),NA())</f>
        <v>#N/A</v>
      </c>
      <c r="AE38" s="521" t="e">
        <f ca="1">+IF(AND(ISNUMBER(OFFSET('Sanitation Data'!$E$12,0,10*ROW('Sanitation Data'!E32))),'Data Summary'!CT38="Yes"),OFFSET('Sanitation Data'!$E$12,0,10*ROW('Sanitation Data'!E32)),NA())</f>
        <v>#N/A</v>
      </c>
      <c r="AF38" s="521" t="e">
        <f ca="1">+IF(AND(ISNUMBER(OFFSET('Sanitation Data'!$F$4,0,10*ROW('Sanitation Data'!F32))),'Data Summary'!CU38="Yes"),100-OFFSET('Sanitation Data'!$F$4,0,10*ROW('Sanitation Data'!F32)),NA())</f>
        <v>#N/A</v>
      </c>
      <c r="AG38" s="521" t="e">
        <f ca="1">+IF(AND(ISNUMBER(OFFSET('Sanitation Data'!$F$6,0,10*ROW('Sanitation Data'!F32))),'Data Summary'!CV38="Yes"),OFFSET('Sanitation Data'!$F$6,0,10*ROW('Sanitation Data'!F32)),NA())</f>
        <v>#N/A</v>
      </c>
      <c r="AH38" s="521" t="e">
        <f ca="1">+IF(AND(ISNUMBER(OFFSET('Sanitation Data'!$F$10,0,10*ROW('Sanitation Data'!F32))),'Data Summary'!CW38="Yes"),OFFSET('Sanitation Data'!$F$10,0,10*ROW('Sanitation Data'!F32)),NA())</f>
        <v>#N/A</v>
      </c>
      <c r="AI38" s="521" t="e">
        <f ca="1">+IF(AND(ISNUMBER(OFFSET('Sanitation Data'!$F$11,0,10*ROW('Sanitation Data'!F32))),'Data Summary'!CX38="Yes"),OFFSET('Sanitation Data'!$F$11,0,10*ROW('Sanitation Data'!F32)),NA())</f>
        <v>#N/A</v>
      </c>
      <c r="AJ38" s="521" t="e">
        <f ca="1">+IF(AND(ISNUMBER(OFFSET('Sanitation Data'!$F$12,0,10*ROW('Sanitation Data'!F32))),'Data Summary'!CY38="Yes"),OFFSET('Sanitation Data'!$F$12,0,10*ROW('Sanitation Data'!F32)),NA())</f>
        <v>#N/A</v>
      </c>
      <c r="AK38" s="521" t="e">
        <f ca="1">+IF(AND(ISNUMBER(OFFSET('Sanitation Data'!$G$4,0,10*ROW('Sanitation Data'!G32))),'Data Summary'!CZ38="Yes"),100-OFFSET('Sanitation Data'!$G$4,0,10*ROW('Sanitation Data'!G32)),NA())</f>
        <v>#N/A</v>
      </c>
      <c r="AL38" s="521" t="e">
        <f ca="1">+IF(AND(ISNUMBER(OFFSET('Sanitation Data'!$G$6,0,10*ROW('Sanitation Data'!G32))),'Data Summary'!DA38="Yes"),OFFSET('Sanitation Data'!$G$6,0,10*ROW('Sanitation Data'!G32)),NA())</f>
        <v>#N/A</v>
      </c>
      <c r="AM38" s="521" t="e">
        <f ca="1">+IF(AND(ISNUMBER(OFFSET('Sanitation Data'!$G$10,0,10*ROW('Sanitation Data'!G32))),'Data Summary'!DB38="Yes"),OFFSET('Sanitation Data'!$G$10,0,10*ROW('Sanitation Data'!G32)),NA())</f>
        <v>#N/A</v>
      </c>
      <c r="AN38" s="521" t="e">
        <f ca="1">+IF(AND(ISNUMBER(OFFSET('Sanitation Data'!$G$11,0,10*ROW('Sanitation Data'!G32))),'Data Summary'!DC38="Yes"),OFFSET('Sanitation Data'!$G$11,0,10*ROW('Sanitation Data'!G32)),NA())</f>
        <v>#N/A</v>
      </c>
      <c r="AO38" s="521" t="e">
        <f ca="1">+IF(AND(ISNUMBER(OFFSET('Sanitation Data'!$G$12,0,10*ROW('Sanitation Data'!G32))),'Data Summary'!DD38="Yes"),OFFSET('Sanitation Data'!$G$12,0,10*ROW('Sanitation Data'!G32)),NA())</f>
        <v>#N/A</v>
      </c>
      <c r="AP38" s="521" t="e">
        <f ca="1">+IF(AND(ISNUMBER(OFFSET('Sanitation Data'!$H$4,0,10*ROW('Sanitation Data'!H32))),'Data Summary'!DE38="Yes"),100-OFFSET('Sanitation Data'!$H$4,0,10*ROW('Sanitation Data'!H32)),NA())</f>
        <v>#N/A</v>
      </c>
      <c r="AQ38" s="521" t="e">
        <f ca="1">+IF(AND(ISNUMBER(OFFSET('Sanitation Data'!$H$6,0,10*ROW('Sanitation Data'!H32))),'Data Summary'!DF38="Yes"),OFFSET('Sanitation Data'!$H$6,0,10*ROW('Sanitation Data'!H32)),NA())</f>
        <v>#N/A</v>
      </c>
      <c r="AR38" s="521" t="e">
        <f ca="1">+IF(AND(ISNUMBER(OFFSET('Sanitation Data'!$H$10,0,10*ROW('Sanitation Data'!H32))),'Data Summary'!DG38="Yes"),OFFSET('Sanitation Data'!$H$10,0,10*ROW('Sanitation Data'!H32)),NA())</f>
        <v>#N/A</v>
      </c>
      <c r="AS38" s="521" t="e">
        <f ca="1">+IF(AND(ISNUMBER(OFFSET('Sanitation Data'!$H$11,0,10*ROW('Sanitation Data'!H32))),'Data Summary'!DH38="Yes"),OFFSET('Sanitation Data'!$H$11,0,10*ROW('Sanitation Data'!H32)),NA())</f>
        <v>#N/A</v>
      </c>
      <c r="AT38" s="521" t="e">
        <f ca="1">+IF(AND(ISNUMBER(OFFSET('Sanitation Data'!$H$12,0,10*ROW('Sanitation Data'!H32))),'Data Summary'!DI38="Yes"),OFFSET('Sanitation Data'!$H$12,0,10*ROW('Sanitation Data'!H32)),NA())</f>
        <v>#N/A</v>
      </c>
      <c r="AU38" s="521" t="e">
        <f ca="1">+IF(AND(ISNUMBER(OFFSET('Sanitation Data'!$I$4,0,10*ROW('Sanitation Data'!I32))),'Data Summary'!DJ38="Yes"),100-OFFSET('Sanitation Data'!$I$4,0,10*ROW('Sanitation Data'!I32)),NA())</f>
        <v>#N/A</v>
      </c>
      <c r="AV38" s="521" t="e">
        <f ca="1">+IF(AND(ISNUMBER(OFFSET('Sanitation Data'!$I$6,0,10*ROW('Sanitation Data'!I32))),'Data Summary'!DK38="Yes"),OFFSET('Sanitation Data'!$I$6,0,10*ROW('Sanitation Data'!I32)),NA())</f>
        <v>#N/A</v>
      </c>
      <c r="AW38" s="521" t="e">
        <f ca="1">+IF(AND(ISNUMBER(OFFSET('Sanitation Data'!$I$10,0,10*ROW('Sanitation Data'!I32))),'Data Summary'!DL38="Yes"),OFFSET('Sanitation Data'!$I$10,0,10*ROW('Sanitation Data'!I32)),NA())</f>
        <v>#N/A</v>
      </c>
      <c r="AX38" s="521" t="e">
        <f ca="1">+IF(AND(ISNUMBER(OFFSET('Sanitation Data'!$I$11,0,10*ROW('Sanitation Data'!I32))),'Data Summary'!DM38="Yes"),OFFSET('Sanitation Data'!$I$11,0,10*ROW('Sanitation Data'!I32)),NA())</f>
        <v>#N/A</v>
      </c>
      <c r="AY38" s="521" t="e">
        <f ca="1">+IF(AND(ISNUMBER(OFFSET('Sanitation Data'!$I$12,0,10*ROW('Sanitation Data'!I32))),'Data Summary'!DN38="Yes"),OFFSET('Sanitation Data'!$I$12,0,10*ROW('Sanitation Data'!I32)),NA())</f>
        <v>#N/A</v>
      </c>
      <c r="AZ38" s="522" t="e">
        <f ca="1">+IF(AND(ISNUMBER(OFFSET('Hygiene Data'!$D$5,0,10*ROW('Hygiene Data'!D32))),'Data Summary'!DO38="Yes"),OFFSET('Hygiene Data'!$D$5,0,10*ROW('Hygiene Data'!D32)),NA())</f>
        <v>#N/A</v>
      </c>
      <c r="BA38" s="522" t="e">
        <f ca="1">+IF(AND(ISNUMBER(OFFSET('Hygiene Data'!$D$7,0,10*ROW('Hygiene Data'!D32))),'Data Summary'!DP38="Yes"),OFFSET('Hygiene Data'!$D$7,0,10*ROW('Hygiene Data'!D32)),NA())</f>
        <v>#N/A</v>
      </c>
      <c r="BB38" s="522" t="e">
        <f ca="1">+IF(AND(ISNUMBER(OFFSET('Hygiene Data'!$D$9,0,10*ROW('Hygiene Data'!D32))),'Data Summary'!DQ38="Yes"),OFFSET('Hygiene Data'!$D$9,0,10*ROW('Hygiene Data'!D32)),NA())</f>
        <v>#N/A</v>
      </c>
      <c r="BC38" s="522" t="e">
        <f ca="1">+IF(AND(ISNUMBER(OFFSET('Hygiene Data'!$E$5,0,10*ROW('Hygiene Data'!E32))),'Data Summary'!DR38="Yes"),OFFSET('Hygiene Data'!$E$5,0,10*ROW('Hygiene Data'!E32)),NA())</f>
        <v>#N/A</v>
      </c>
      <c r="BD38" s="522" t="e">
        <f ca="1">+IF(AND(ISNUMBER(OFFSET('Hygiene Data'!$E$7,0,10*ROW('Hygiene Data'!E32))),'Data Summary'!DS38="Yes"),OFFSET('Hygiene Data'!$E$7,0,10*ROW('Hygiene Data'!E32)),NA())</f>
        <v>#N/A</v>
      </c>
      <c r="BE38" s="522" t="e">
        <f ca="1">+IF(AND(ISNUMBER(OFFSET('Hygiene Data'!$E$9,0,10*ROW('Hygiene Data'!E32))),'Data Summary'!DT38="Yes"),OFFSET('Hygiene Data'!$E$9,0,10*ROW('Hygiene Data'!E32)),NA())</f>
        <v>#N/A</v>
      </c>
      <c r="BF38" s="522" t="e">
        <f ca="1">+IF(AND(ISNUMBER(OFFSET('Hygiene Data'!$F$5,0,10*ROW('Hygiene Data'!F32))),'Data Summary'!DU38="Yes"),OFFSET('Hygiene Data'!$F$5,0,10*ROW('Hygiene Data'!F32)),NA())</f>
        <v>#N/A</v>
      </c>
      <c r="BG38" s="522" t="e">
        <f ca="1">+IF(AND(ISNUMBER(OFFSET('Hygiene Data'!$F$7,0,10*ROW('Hygiene Data'!F32))),'Data Summary'!DV38="Yes"),OFFSET('Hygiene Data'!$F$7,0,10*ROW('Hygiene Data'!F32)),NA())</f>
        <v>#N/A</v>
      </c>
      <c r="BH38" s="522" t="e">
        <f ca="1">+IF(AND(ISNUMBER(OFFSET('Hygiene Data'!$F$9,0,10*ROW('Hygiene Data'!F32))),'Data Summary'!DW38="Yes"),OFFSET('Hygiene Data'!$F$9,0,10*ROW('Hygiene Data'!F32)),NA())</f>
        <v>#N/A</v>
      </c>
      <c r="BI38" s="522" t="e">
        <f ca="1">+IF(AND(ISNUMBER(OFFSET('Hygiene Data'!$G$5,0,10*ROW('Hygiene Data'!G32))),'Data Summary'!DX38="Yes"),OFFSET('Hygiene Data'!$G$5,0,10*ROW('Hygiene Data'!G32)),NA())</f>
        <v>#N/A</v>
      </c>
      <c r="BJ38" s="522" t="e">
        <f ca="1">+IF(AND(ISNUMBER(OFFSET('Hygiene Data'!$G$7,0,10*ROW('Hygiene Data'!G32))),'Data Summary'!DY38="Yes"),OFFSET('Hygiene Data'!$G$7,0,10*ROW('Hygiene Data'!G32)),NA())</f>
        <v>#N/A</v>
      </c>
      <c r="BK38" s="522" t="e">
        <f ca="1">+IF(AND(ISNUMBER(OFFSET('Hygiene Data'!$G$9,0,10*ROW('Hygiene Data'!G32))),'Data Summary'!DZ38="Yes"),OFFSET('Hygiene Data'!$G$9,0,10*ROW('Hygiene Data'!G32)),NA())</f>
        <v>#N/A</v>
      </c>
      <c r="BL38" s="522" t="e">
        <f ca="1">+IF(AND(ISNUMBER(OFFSET('Hygiene Data'!$H$5,0,10*ROW('Hygiene Data'!H32))),'Data Summary'!EA38="Yes"),OFFSET('Hygiene Data'!$H$5,0,10*ROW('Hygiene Data'!H32)),NA())</f>
        <v>#N/A</v>
      </c>
      <c r="BM38" s="522" t="e">
        <f ca="1">+IF(AND(ISNUMBER(OFFSET('Hygiene Data'!$H$7,0,10*ROW('Hygiene Data'!H32))),'Data Summary'!EB38="Yes"),OFFSET('Hygiene Data'!$H$7,0,10*ROW('Hygiene Data'!H32)),NA())</f>
        <v>#N/A</v>
      </c>
      <c r="BN38" s="522" t="e">
        <f ca="1">+IF(AND(ISNUMBER(OFFSET('Hygiene Data'!$H$9,0,10*ROW('Hygiene Data'!H32))),'Data Summary'!EC38="Yes"),OFFSET('Hygiene Data'!$H$9,0,10*ROW('Hygiene Data'!H32)),NA())</f>
        <v>#N/A</v>
      </c>
      <c r="BO38" s="522" t="e">
        <f ca="1">+IF(AND(ISNUMBER(OFFSET('Hygiene Data'!$I$5,0,10*ROW('Hygiene Data'!I32))),'Data Summary'!ED38="Yes"),OFFSET('Hygiene Data'!$I$5,0,10*ROW('Hygiene Data'!I32)),NA())</f>
        <v>#N/A</v>
      </c>
      <c r="BP38" s="522" t="e">
        <f ca="1">+IF(AND(ISNUMBER(OFFSET('Hygiene Data'!$I$7,0,10*ROW('Hygiene Data'!I32))),'Data Summary'!EE38="Yes"),OFFSET('Hygiene Data'!$I$7,0,10*ROW('Hygiene Data'!I32)),NA())</f>
        <v>#N/A</v>
      </c>
      <c r="BQ38" s="522" t="e">
        <f ca="1">+IF(AND(ISNUMBER(OFFSET('Hygiene Data'!$I$9,0,10*ROW('Hygiene Data'!I32))),'Data Summary'!EF38="Yes"),OFFSET('Hygiene Data'!$I$9,0,10*ROW('Hygiene Data'!I32)),NA())</f>
        <v>#N/A</v>
      </c>
    </row>
    <row r="39" spans="1:69" x14ac:dyDescent="0.25">
      <c r="A39" s="518" t="e">
        <f ca="1">+RIGHT('Data Summary'!A39,LEN('Data Summary'!A39)-9)</f>
        <v>#VALUE!</v>
      </c>
      <c r="B39" s="492" t="str">
        <f ca="1">+IF(ISTEXT('Data Summary'!B39),'Data Summary'!B39,"")</f>
        <v/>
      </c>
      <c r="C39" s="519" t="e">
        <f ca="1">+VALUE('Data Summary'!C39)</f>
        <v>#VALUE!</v>
      </c>
      <c r="D39" s="520" t="e">
        <f ca="1">+IF(AND(ISNUMBER(OFFSET('Water Data'!$D$4,0,10*ROW('Water Data'!D33))),'Data Summary'!BS39="Yes"),100-OFFSET('Water Data'!$D$4,0,10*ROW('Water Data'!D33)),NA())</f>
        <v>#N/A</v>
      </c>
      <c r="E39" s="520" t="e">
        <f ca="1">+IF(AND(ISNUMBER(OFFSET('Water Data'!$D$6,0,10*ROW('Water Data'!D33))),'Data Summary'!BT39="Yes"),OFFSET('Water Data'!$D$6,0,10*ROW('Water Data'!D33)),NA())</f>
        <v>#N/A</v>
      </c>
      <c r="F39" s="520" t="e">
        <f ca="1">+IF(AND(ISNUMBER(OFFSET('Water Data'!$D$9,0,10*ROW('Water Data'!D33))),'Data Summary'!BU39="Yes"),OFFSET('Water Data'!$D$9,0,10*ROW('Water Data'!D33)),NA())</f>
        <v>#N/A</v>
      </c>
      <c r="G39" s="520" t="e">
        <f ca="1">+IF(AND(ISNUMBER(OFFSET('Water Data'!$E$4,0,10*ROW('Water Data'!E33))),'Data Summary'!BV39="Yes"),100-OFFSET('Water Data'!$E$4,0,10*ROW('Water Data'!E33)),NA())</f>
        <v>#N/A</v>
      </c>
      <c r="H39" s="520" t="e">
        <f ca="1">+IF(AND(ISNUMBER(OFFSET('Water Data'!$E$6,0,10*ROW('Water Data'!E33))),'Data Summary'!BW39="Yes"),OFFSET('Water Data'!$E$6,0,10*ROW('Water Data'!E33)),NA())</f>
        <v>#N/A</v>
      </c>
      <c r="I39" s="520" t="e">
        <f ca="1">+IF(AND(ISNUMBER(OFFSET('Water Data'!$E$9,0,10*ROW('Water Data'!E33))),'Data Summary'!BX39="Yes"),OFFSET('Water Data'!$E$9,0,10*ROW('Water Data'!E33)),NA())</f>
        <v>#N/A</v>
      </c>
      <c r="J39" s="520" t="e">
        <f ca="1">+IF(AND(ISNUMBER(OFFSET('Water Data'!$F$4,0,10*ROW('Water Data'!F33))),'Data Summary'!BY39="Yes"),100-OFFSET('Water Data'!$F$4,0,10*ROW('Water Data'!F33)),NA())</f>
        <v>#N/A</v>
      </c>
      <c r="K39" s="520" t="e">
        <f ca="1">+IF(AND(ISNUMBER(OFFSET('Water Data'!$F$6,0,10*ROW('Water Data'!F33))),'Data Summary'!BZ39="Yes"),OFFSET('Water Data'!$F$6,0,10*ROW('Water Data'!F33)),NA())</f>
        <v>#N/A</v>
      </c>
      <c r="L39" s="520" t="e">
        <f ca="1">+IF(AND(ISNUMBER(OFFSET('Water Data'!$F$9,0,10*ROW('Water Data'!F33))),'Data Summary'!CA39="Yes"),OFFSET('Water Data'!$F$9,0,10*ROW('Water Data'!F33)),NA())</f>
        <v>#N/A</v>
      </c>
      <c r="M39" s="520" t="e">
        <f ca="1">+IF(AND(ISNUMBER(OFFSET('Water Data'!$G$4,0,10*ROW('Water Data'!G33))),'Data Summary'!CB39="Yes"),100-OFFSET('Water Data'!$G$4,0,10*ROW('Water Data'!G33)),NA())</f>
        <v>#N/A</v>
      </c>
      <c r="N39" s="520" t="e">
        <f ca="1">+IF(AND(ISNUMBER(OFFSET('Water Data'!$G$6,0,10*ROW('Water Data'!G33))),'Data Summary'!CC39="Yes"),OFFSET('Water Data'!$G$6,0,10*ROW('Water Data'!G33)),NA())</f>
        <v>#N/A</v>
      </c>
      <c r="O39" s="520" t="e">
        <f ca="1">+IF(AND(ISNUMBER(OFFSET('Water Data'!$G$9,0,10*ROW('Water Data'!G33))),'Data Summary'!CD39="Yes"),OFFSET('Water Data'!$G$9,0,10*ROW('Water Data'!G33)),NA())</f>
        <v>#N/A</v>
      </c>
      <c r="P39" s="520" t="e">
        <f ca="1">+IF(AND(ISNUMBER(OFFSET('Water Data'!$H$4,0,10*ROW('Water Data'!H33))),'Data Summary'!CE39="Yes"),100-OFFSET('Water Data'!$H$4,0,10*ROW('Water Data'!H33)),NA())</f>
        <v>#N/A</v>
      </c>
      <c r="Q39" s="520" t="e">
        <f ca="1">+IF(AND(ISNUMBER(OFFSET('Water Data'!$H$6,0,10*ROW('Water Data'!H33))),'Data Summary'!CF39="Yes"),OFFSET('Water Data'!$H$6,0,10*ROW('Water Data'!H33)),NA())</f>
        <v>#N/A</v>
      </c>
      <c r="R39" s="520" t="e">
        <f ca="1">+IF(AND(ISNUMBER(OFFSET('Water Data'!$H$9,0,10*ROW('Water Data'!H33))),'Data Summary'!CG39="Yes"),OFFSET('Water Data'!$H$9,0,10*ROW('Water Data'!H33)),NA())</f>
        <v>#N/A</v>
      </c>
      <c r="S39" s="520" t="e">
        <f ca="1">+IF(AND(ISNUMBER(OFFSET('Water Data'!$I$4,0,10*ROW('Water Data'!I33))),'Data Summary'!CH39="Yes"),100-OFFSET('Water Data'!$I$4,0,10*ROW('Water Data'!I33)),NA())</f>
        <v>#N/A</v>
      </c>
      <c r="T39" s="520" t="e">
        <f ca="1">+IF(AND(ISNUMBER(OFFSET('Water Data'!$I$6,0,10*ROW('Water Data'!I33))),'Data Summary'!CI39="Yes"),OFFSET('Water Data'!$I$6,0,10*ROW('Water Data'!I33)),NA())</f>
        <v>#N/A</v>
      </c>
      <c r="U39" s="520" t="e">
        <f ca="1">+IF(AND(ISNUMBER(OFFSET('Water Data'!$I$9,0,10*ROW('Water Data'!I33))),'Data Summary'!CJ39="Yes"),OFFSET('Water Data'!$I$9,0,10*ROW('Water Data'!I33)),NA())</f>
        <v>#N/A</v>
      </c>
      <c r="V39" s="521" t="e">
        <f ca="1">+IF(AND(ISNUMBER(OFFSET('Sanitation Data'!$D$4,0,10*ROW('Sanitation Data'!D33))),'Data Summary'!CK39="Yes"),100-OFFSET('Sanitation Data'!$D$4,0,10*ROW('Sanitation Data'!D33)),NA())</f>
        <v>#N/A</v>
      </c>
      <c r="W39" s="521" t="e">
        <f ca="1">+IF(AND(ISNUMBER(OFFSET('Sanitation Data'!$D$6,0,10*ROW('Sanitation Data'!D33))),'Data Summary'!CL39="Yes"),OFFSET('Sanitation Data'!$D$6,0,10*ROW('Sanitation Data'!D33)),NA())</f>
        <v>#N/A</v>
      </c>
      <c r="X39" s="521" t="e">
        <f ca="1">+IF(AND(ISNUMBER(OFFSET('Sanitation Data'!$D$10,0,10*ROW('Sanitation Data'!D33))),'Data Summary'!CM39="Yes"),OFFSET('Sanitation Data'!$D$10,0,10*ROW('Sanitation Data'!D33)),NA())</f>
        <v>#N/A</v>
      </c>
      <c r="Y39" s="521" t="e">
        <f ca="1">+IF(AND(ISNUMBER(OFFSET('Sanitation Data'!$D$11,0,10*ROW('Sanitation Data'!D33))),'Data Summary'!CN39="Yes"),OFFSET('Sanitation Data'!$D$11,0,10*ROW('Sanitation Data'!D33)),NA())</f>
        <v>#N/A</v>
      </c>
      <c r="Z39" s="521" t="e">
        <f ca="1">+IF(AND(ISNUMBER(OFFSET('Sanitation Data'!$D$12,0,10*ROW('Sanitation Data'!D33))),'Data Summary'!CO39="Yes"),OFFSET('Sanitation Data'!$D$12,0,10*ROW('Sanitation Data'!D33)),NA())</f>
        <v>#N/A</v>
      </c>
      <c r="AA39" s="521" t="e">
        <f ca="1">+IF(AND(ISNUMBER(OFFSET('Sanitation Data'!$E$4,0,10*ROW('Sanitation Data'!E33))),'Data Summary'!CP39="Yes"),100-OFFSET('Sanitation Data'!$E$4,0,10*ROW('Sanitation Data'!E33)),NA())</f>
        <v>#N/A</v>
      </c>
      <c r="AB39" s="521" t="e">
        <f ca="1">+IF(AND(ISNUMBER(OFFSET('Sanitation Data'!$E$6,0,10*ROW('Sanitation Data'!E33))),'Data Summary'!CQ39="Yes"),OFFSET('Sanitation Data'!$E$6,0,10*ROW('Sanitation Data'!E33)),NA())</f>
        <v>#N/A</v>
      </c>
      <c r="AC39" s="521" t="e">
        <f ca="1">+IF(AND(ISNUMBER(OFFSET('Sanitation Data'!$E$10,0,10*ROW('Sanitation Data'!E33))),'Data Summary'!CR39="Yes"),OFFSET('Sanitation Data'!$E$10,0,10*ROW('Sanitation Data'!E33)),NA())</f>
        <v>#N/A</v>
      </c>
      <c r="AD39" s="521" t="e">
        <f ca="1">+IF(AND(ISNUMBER(OFFSET('Sanitation Data'!$E$11,0,10*ROW('Sanitation Data'!E33))),'Data Summary'!CS39="Yes"),OFFSET('Sanitation Data'!$E$11,0,10*ROW('Sanitation Data'!E33)),NA())</f>
        <v>#N/A</v>
      </c>
      <c r="AE39" s="521" t="e">
        <f ca="1">+IF(AND(ISNUMBER(OFFSET('Sanitation Data'!$E$12,0,10*ROW('Sanitation Data'!E33))),'Data Summary'!CT39="Yes"),OFFSET('Sanitation Data'!$E$12,0,10*ROW('Sanitation Data'!E33)),NA())</f>
        <v>#N/A</v>
      </c>
      <c r="AF39" s="521" t="e">
        <f ca="1">+IF(AND(ISNUMBER(OFFSET('Sanitation Data'!$F$4,0,10*ROW('Sanitation Data'!F33))),'Data Summary'!CU39="Yes"),100-OFFSET('Sanitation Data'!$F$4,0,10*ROW('Sanitation Data'!F33)),NA())</f>
        <v>#N/A</v>
      </c>
      <c r="AG39" s="521" t="e">
        <f ca="1">+IF(AND(ISNUMBER(OFFSET('Sanitation Data'!$F$6,0,10*ROW('Sanitation Data'!F33))),'Data Summary'!CV39="Yes"),OFFSET('Sanitation Data'!$F$6,0,10*ROW('Sanitation Data'!F33)),NA())</f>
        <v>#N/A</v>
      </c>
      <c r="AH39" s="521" t="e">
        <f ca="1">+IF(AND(ISNUMBER(OFFSET('Sanitation Data'!$F$10,0,10*ROW('Sanitation Data'!F33))),'Data Summary'!CW39="Yes"),OFFSET('Sanitation Data'!$F$10,0,10*ROW('Sanitation Data'!F33)),NA())</f>
        <v>#N/A</v>
      </c>
      <c r="AI39" s="521" t="e">
        <f ca="1">+IF(AND(ISNUMBER(OFFSET('Sanitation Data'!$F$11,0,10*ROW('Sanitation Data'!F33))),'Data Summary'!CX39="Yes"),OFFSET('Sanitation Data'!$F$11,0,10*ROW('Sanitation Data'!F33)),NA())</f>
        <v>#N/A</v>
      </c>
      <c r="AJ39" s="521" t="e">
        <f ca="1">+IF(AND(ISNUMBER(OFFSET('Sanitation Data'!$F$12,0,10*ROW('Sanitation Data'!F33))),'Data Summary'!CY39="Yes"),OFFSET('Sanitation Data'!$F$12,0,10*ROW('Sanitation Data'!F33)),NA())</f>
        <v>#N/A</v>
      </c>
      <c r="AK39" s="521" t="e">
        <f ca="1">+IF(AND(ISNUMBER(OFFSET('Sanitation Data'!$G$4,0,10*ROW('Sanitation Data'!G33))),'Data Summary'!CZ39="Yes"),100-OFFSET('Sanitation Data'!$G$4,0,10*ROW('Sanitation Data'!G33)),NA())</f>
        <v>#N/A</v>
      </c>
      <c r="AL39" s="521" t="e">
        <f ca="1">+IF(AND(ISNUMBER(OFFSET('Sanitation Data'!$G$6,0,10*ROW('Sanitation Data'!G33))),'Data Summary'!DA39="Yes"),OFFSET('Sanitation Data'!$G$6,0,10*ROW('Sanitation Data'!G33)),NA())</f>
        <v>#N/A</v>
      </c>
      <c r="AM39" s="521" t="e">
        <f ca="1">+IF(AND(ISNUMBER(OFFSET('Sanitation Data'!$G$10,0,10*ROW('Sanitation Data'!G33))),'Data Summary'!DB39="Yes"),OFFSET('Sanitation Data'!$G$10,0,10*ROW('Sanitation Data'!G33)),NA())</f>
        <v>#N/A</v>
      </c>
      <c r="AN39" s="521" t="e">
        <f ca="1">+IF(AND(ISNUMBER(OFFSET('Sanitation Data'!$G$11,0,10*ROW('Sanitation Data'!G33))),'Data Summary'!DC39="Yes"),OFFSET('Sanitation Data'!$G$11,0,10*ROW('Sanitation Data'!G33)),NA())</f>
        <v>#N/A</v>
      </c>
      <c r="AO39" s="521" t="e">
        <f ca="1">+IF(AND(ISNUMBER(OFFSET('Sanitation Data'!$G$12,0,10*ROW('Sanitation Data'!G33))),'Data Summary'!DD39="Yes"),OFFSET('Sanitation Data'!$G$12,0,10*ROW('Sanitation Data'!G33)),NA())</f>
        <v>#N/A</v>
      </c>
      <c r="AP39" s="521" t="e">
        <f ca="1">+IF(AND(ISNUMBER(OFFSET('Sanitation Data'!$H$4,0,10*ROW('Sanitation Data'!H33))),'Data Summary'!DE39="Yes"),100-OFFSET('Sanitation Data'!$H$4,0,10*ROW('Sanitation Data'!H33)),NA())</f>
        <v>#N/A</v>
      </c>
      <c r="AQ39" s="521" t="e">
        <f ca="1">+IF(AND(ISNUMBER(OFFSET('Sanitation Data'!$H$6,0,10*ROW('Sanitation Data'!H33))),'Data Summary'!DF39="Yes"),OFFSET('Sanitation Data'!$H$6,0,10*ROW('Sanitation Data'!H33)),NA())</f>
        <v>#N/A</v>
      </c>
      <c r="AR39" s="521" t="e">
        <f ca="1">+IF(AND(ISNUMBER(OFFSET('Sanitation Data'!$H$10,0,10*ROW('Sanitation Data'!H33))),'Data Summary'!DG39="Yes"),OFFSET('Sanitation Data'!$H$10,0,10*ROW('Sanitation Data'!H33)),NA())</f>
        <v>#N/A</v>
      </c>
      <c r="AS39" s="521" t="e">
        <f ca="1">+IF(AND(ISNUMBER(OFFSET('Sanitation Data'!$H$11,0,10*ROW('Sanitation Data'!H33))),'Data Summary'!DH39="Yes"),OFFSET('Sanitation Data'!$H$11,0,10*ROW('Sanitation Data'!H33)),NA())</f>
        <v>#N/A</v>
      </c>
      <c r="AT39" s="521" t="e">
        <f ca="1">+IF(AND(ISNUMBER(OFFSET('Sanitation Data'!$H$12,0,10*ROW('Sanitation Data'!H33))),'Data Summary'!DI39="Yes"),OFFSET('Sanitation Data'!$H$12,0,10*ROW('Sanitation Data'!H33)),NA())</f>
        <v>#N/A</v>
      </c>
      <c r="AU39" s="521" t="e">
        <f ca="1">+IF(AND(ISNUMBER(OFFSET('Sanitation Data'!$I$4,0,10*ROW('Sanitation Data'!I33))),'Data Summary'!DJ39="Yes"),100-OFFSET('Sanitation Data'!$I$4,0,10*ROW('Sanitation Data'!I33)),NA())</f>
        <v>#N/A</v>
      </c>
      <c r="AV39" s="521" t="e">
        <f ca="1">+IF(AND(ISNUMBER(OFFSET('Sanitation Data'!$I$6,0,10*ROW('Sanitation Data'!I33))),'Data Summary'!DK39="Yes"),OFFSET('Sanitation Data'!$I$6,0,10*ROW('Sanitation Data'!I33)),NA())</f>
        <v>#N/A</v>
      </c>
      <c r="AW39" s="521" t="e">
        <f ca="1">+IF(AND(ISNUMBER(OFFSET('Sanitation Data'!$I$10,0,10*ROW('Sanitation Data'!I33))),'Data Summary'!DL39="Yes"),OFFSET('Sanitation Data'!$I$10,0,10*ROW('Sanitation Data'!I33)),NA())</f>
        <v>#N/A</v>
      </c>
      <c r="AX39" s="521" t="e">
        <f ca="1">+IF(AND(ISNUMBER(OFFSET('Sanitation Data'!$I$11,0,10*ROW('Sanitation Data'!I33))),'Data Summary'!DM39="Yes"),OFFSET('Sanitation Data'!$I$11,0,10*ROW('Sanitation Data'!I33)),NA())</f>
        <v>#N/A</v>
      </c>
      <c r="AY39" s="521" t="e">
        <f ca="1">+IF(AND(ISNUMBER(OFFSET('Sanitation Data'!$I$12,0,10*ROW('Sanitation Data'!I33))),'Data Summary'!DN39="Yes"),OFFSET('Sanitation Data'!$I$12,0,10*ROW('Sanitation Data'!I33)),NA())</f>
        <v>#N/A</v>
      </c>
      <c r="AZ39" s="522" t="e">
        <f ca="1">+IF(AND(ISNUMBER(OFFSET('Hygiene Data'!$D$5,0,10*ROW('Hygiene Data'!D33))),'Data Summary'!DO39="Yes"),OFFSET('Hygiene Data'!$D$5,0,10*ROW('Hygiene Data'!D33)),NA())</f>
        <v>#N/A</v>
      </c>
      <c r="BA39" s="522" t="e">
        <f ca="1">+IF(AND(ISNUMBER(OFFSET('Hygiene Data'!$D$7,0,10*ROW('Hygiene Data'!D33))),'Data Summary'!DP39="Yes"),OFFSET('Hygiene Data'!$D$7,0,10*ROW('Hygiene Data'!D33)),NA())</f>
        <v>#N/A</v>
      </c>
      <c r="BB39" s="522" t="e">
        <f ca="1">+IF(AND(ISNUMBER(OFFSET('Hygiene Data'!$D$9,0,10*ROW('Hygiene Data'!D33))),'Data Summary'!DQ39="Yes"),OFFSET('Hygiene Data'!$D$9,0,10*ROW('Hygiene Data'!D33)),NA())</f>
        <v>#N/A</v>
      </c>
      <c r="BC39" s="522" t="e">
        <f ca="1">+IF(AND(ISNUMBER(OFFSET('Hygiene Data'!$E$5,0,10*ROW('Hygiene Data'!E33))),'Data Summary'!DR39="Yes"),OFFSET('Hygiene Data'!$E$5,0,10*ROW('Hygiene Data'!E33)),NA())</f>
        <v>#N/A</v>
      </c>
      <c r="BD39" s="522" t="e">
        <f ca="1">+IF(AND(ISNUMBER(OFFSET('Hygiene Data'!$E$7,0,10*ROW('Hygiene Data'!E33))),'Data Summary'!DS39="Yes"),OFFSET('Hygiene Data'!$E$7,0,10*ROW('Hygiene Data'!E33)),NA())</f>
        <v>#N/A</v>
      </c>
      <c r="BE39" s="522" t="e">
        <f ca="1">+IF(AND(ISNUMBER(OFFSET('Hygiene Data'!$E$9,0,10*ROW('Hygiene Data'!E33))),'Data Summary'!DT39="Yes"),OFFSET('Hygiene Data'!$E$9,0,10*ROW('Hygiene Data'!E33)),NA())</f>
        <v>#N/A</v>
      </c>
      <c r="BF39" s="522" t="e">
        <f ca="1">+IF(AND(ISNUMBER(OFFSET('Hygiene Data'!$F$5,0,10*ROW('Hygiene Data'!F33))),'Data Summary'!DU39="Yes"),OFFSET('Hygiene Data'!$F$5,0,10*ROW('Hygiene Data'!F33)),NA())</f>
        <v>#N/A</v>
      </c>
      <c r="BG39" s="522" t="e">
        <f ca="1">+IF(AND(ISNUMBER(OFFSET('Hygiene Data'!$F$7,0,10*ROW('Hygiene Data'!F33))),'Data Summary'!DV39="Yes"),OFFSET('Hygiene Data'!$F$7,0,10*ROW('Hygiene Data'!F33)),NA())</f>
        <v>#N/A</v>
      </c>
      <c r="BH39" s="522" t="e">
        <f ca="1">+IF(AND(ISNUMBER(OFFSET('Hygiene Data'!$F$9,0,10*ROW('Hygiene Data'!F33))),'Data Summary'!DW39="Yes"),OFFSET('Hygiene Data'!$F$9,0,10*ROW('Hygiene Data'!F33)),NA())</f>
        <v>#N/A</v>
      </c>
      <c r="BI39" s="522" t="e">
        <f ca="1">+IF(AND(ISNUMBER(OFFSET('Hygiene Data'!$G$5,0,10*ROW('Hygiene Data'!G33))),'Data Summary'!DX39="Yes"),OFFSET('Hygiene Data'!$G$5,0,10*ROW('Hygiene Data'!G33)),NA())</f>
        <v>#N/A</v>
      </c>
      <c r="BJ39" s="522" t="e">
        <f ca="1">+IF(AND(ISNUMBER(OFFSET('Hygiene Data'!$G$7,0,10*ROW('Hygiene Data'!G33))),'Data Summary'!DY39="Yes"),OFFSET('Hygiene Data'!$G$7,0,10*ROW('Hygiene Data'!G33)),NA())</f>
        <v>#N/A</v>
      </c>
      <c r="BK39" s="522" t="e">
        <f ca="1">+IF(AND(ISNUMBER(OFFSET('Hygiene Data'!$G$9,0,10*ROW('Hygiene Data'!G33))),'Data Summary'!DZ39="Yes"),OFFSET('Hygiene Data'!$G$9,0,10*ROW('Hygiene Data'!G33)),NA())</f>
        <v>#N/A</v>
      </c>
      <c r="BL39" s="522" t="e">
        <f ca="1">+IF(AND(ISNUMBER(OFFSET('Hygiene Data'!$H$5,0,10*ROW('Hygiene Data'!H33))),'Data Summary'!EA39="Yes"),OFFSET('Hygiene Data'!$H$5,0,10*ROW('Hygiene Data'!H33)),NA())</f>
        <v>#N/A</v>
      </c>
      <c r="BM39" s="522" t="e">
        <f ca="1">+IF(AND(ISNUMBER(OFFSET('Hygiene Data'!$H$7,0,10*ROW('Hygiene Data'!H33))),'Data Summary'!EB39="Yes"),OFFSET('Hygiene Data'!$H$7,0,10*ROW('Hygiene Data'!H33)),NA())</f>
        <v>#N/A</v>
      </c>
      <c r="BN39" s="522" t="e">
        <f ca="1">+IF(AND(ISNUMBER(OFFSET('Hygiene Data'!$H$9,0,10*ROW('Hygiene Data'!H33))),'Data Summary'!EC39="Yes"),OFFSET('Hygiene Data'!$H$9,0,10*ROW('Hygiene Data'!H33)),NA())</f>
        <v>#N/A</v>
      </c>
      <c r="BO39" s="522" t="e">
        <f ca="1">+IF(AND(ISNUMBER(OFFSET('Hygiene Data'!$I$5,0,10*ROW('Hygiene Data'!I33))),'Data Summary'!ED39="Yes"),OFFSET('Hygiene Data'!$I$5,0,10*ROW('Hygiene Data'!I33)),NA())</f>
        <v>#N/A</v>
      </c>
      <c r="BP39" s="522" t="e">
        <f ca="1">+IF(AND(ISNUMBER(OFFSET('Hygiene Data'!$I$7,0,10*ROW('Hygiene Data'!I33))),'Data Summary'!EE39="Yes"),OFFSET('Hygiene Data'!$I$7,0,10*ROW('Hygiene Data'!I33)),NA())</f>
        <v>#N/A</v>
      </c>
      <c r="BQ39" s="522" t="e">
        <f ca="1">+IF(AND(ISNUMBER(OFFSET('Hygiene Data'!$I$9,0,10*ROW('Hygiene Data'!I33))),'Data Summary'!EF39="Yes"),OFFSET('Hygiene Data'!$I$9,0,10*ROW('Hygiene Data'!I33)),NA())</f>
        <v>#N/A</v>
      </c>
    </row>
    <row r="40" spans="1:69" x14ac:dyDescent="0.25">
      <c r="A40" s="518" t="e">
        <f ca="1">+RIGHT('Data Summary'!A40,LEN('Data Summary'!A40)-9)</f>
        <v>#VALUE!</v>
      </c>
      <c r="B40" s="492" t="str">
        <f ca="1">+IF(ISTEXT('Data Summary'!B40),'Data Summary'!B40,"")</f>
        <v/>
      </c>
      <c r="C40" s="519" t="e">
        <f ca="1">+VALUE('Data Summary'!C40)</f>
        <v>#VALUE!</v>
      </c>
      <c r="D40" s="520" t="e">
        <f ca="1">+IF(AND(ISNUMBER(OFFSET('Water Data'!$D$4,0,10*ROW('Water Data'!D34))),'Data Summary'!BS40="Yes"),100-OFFSET('Water Data'!$D$4,0,10*ROW('Water Data'!D34)),NA())</f>
        <v>#N/A</v>
      </c>
      <c r="E40" s="520" t="e">
        <f ca="1">+IF(AND(ISNUMBER(OFFSET('Water Data'!$D$6,0,10*ROW('Water Data'!D34))),'Data Summary'!BT40="Yes"),OFFSET('Water Data'!$D$6,0,10*ROW('Water Data'!D34)),NA())</f>
        <v>#N/A</v>
      </c>
      <c r="F40" s="520" t="e">
        <f ca="1">+IF(AND(ISNUMBER(OFFSET('Water Data'!$D$9,0,10*ROW('Water Data'!D34))),'Data Summary'!BU40="Yes"),OFFSET('Water Data'!$D$9,0,10*ROW('Water Data'!D34)),NA())</f>
        <v>#N/A</v>
      </c>
      <c r="G40" s="520" t="e">
        <f ca="1">+IF(AND(ISNUMBER(OFFSET('Water Data'!$E$4,0,10*ROW('Water Data'!E34))),'Data Summary'!BV40="Yes"),100-OFFSET('Water Data'!$E$4,0,10*ROW('Water Data'!E34)),NA())</f>
        <v>#N/A</v>
      </c>
      <c r="H40" s="520" t="e">
        <f ca="1">+IF(AND(ISNUMBER(OFFSET('Water Data'!$E$6,0,10*ROW('Water Data'!E34))),'Data Summary'!BW40="Yes"),OFFSET('Water Data'!$E$6,0,10*ROW('Water Data'!E34)),NA())</f>
        <v>#N/A</v>
      </c>
      <c r="I40" s="520" t="e">
        <f ca="1">+IF(AND(ISNUMBER(OFFSET('Water Data'!$E$9,0,10*ROW('Water Data'!E34))),'Data Summary'!BX40="Yes"),OFFSET('Water Data'!$E$9,0,10*ROW('Water Data'!E34)),NA())</f>
        <v>#N/A</v>
      </c>
      <c r="J40" s="520" t="e">
        <f ca="1">+IF(AND(ISNUMBER(OFFSET('Water Data'!$F$4,0,10*ROW('Water Data'!F34))),'Data Summary'!BY40="Yes"),100-OFFSET('Water Data'!$F$4,0,10*ROW('Water Data'!F34)),NA())</f>
        <v>#N/A</v>
      </c>
      <c r="K40" s="520" t="e">
        <f ca="1">+IF(AND(ISNUMBER(OFFSET('Water Data'!$F$6,0,10*ROW('Water Data'!F34))),'Data Summary'!BZ40="Yes"),OFFSET('Water Data'!$F$6,0,10*ROW('Water Data'!F34)),NA())</f>
        <v>#N/A</v>
      </c>
      <c r="L40" s="520" t="e">
        <f ca="1">+IF(AND(ISNUMBER(OFFSET('Water Data'!$F$9,0,10*ROW('Water Data'!F34))),'Data Summary'!CA40="Yes"),OFFSET('Water Data'!$F$9,0,10*ROW('Water Data'!F34)),NA())</f>
        <v>#N/A</v>
      </c>
      <c r="M40" s="520" t="e">
        <f ca="1">+IF(AND(ISNUMBER(OFFSET('Water Data'!$G$4,0,10*ROW('Water Data'!G34))),'Data Summary'!CB40="Yes"),100-OFFSET('Water Data'!$G$4,0,10*ROW('Water Data'!G34)),NA())</f>
        <v>#N/A</v>
      </c>
      <c r="N40" s="520" t="e">
        <f ca="1">+IF(AND(ISNUMBER(OFFSET('Water Data'!$G$6,0,10*ROW('Water Data'!G34))),'Data Summary'!CC40="Yes"),OFFSET('Water Data'!$G$6,0,10*ROW('Water Data'!G34)),NA())</f>
        <v>#N/A</v>
      </c>
      <c r="O40" s="520" t="e">
        <f ca="1">+IF(AND(ISNUMBER(OFFSET('Water Data'!$G$9,0,10*ROW('Water Data'!G34))),'Data Summary'!CD40="Yes"),OFFSET('Water Data'!$G$9,0,10*ROW('Water Data'!G34)),NA())</f>
        <v>#N/A</v>
      </c>
      <c r="P40" s="520" t="e">
        <f ca="1">+IF(AND(ISNUMBER(OFFSET('Water Data'!$H$4,0,10*ROW('Water Data'!H34))),'Data Summary'!CE40="Yes"),100-OFFSET('Water Data'!$H$4,0,10*ROW('Water Data'!H34)),NA())</f>
        <v>#N/A</v>
      </c>
      <c r="Q40" s="520" t="e">
        <f ca="1">+IF(AND(ISNUMBER(OFFSET('Water Data'!$H$6,0,10*ROW('Water Data'!H34))),'Data Summary'!CF40="Yes"),OFFSET('Water Data'!$H$6,0,10*ROW('Water Data'!H34)),NA())</f>
        <v>#N/A</v>
      </c>
      <c r="R40" s="520" t="e">
        <f ca="1">+IF(AND(ISNUMBER(OFFSET('Water Data'!$H$9,0,10*ROW('Water Data'!H34))),'Data Summary'!CG40="Yes"),OFFSET('Water Data'!$H$9,0,10*ROW('Water Data'!H34)),NA())</f>
        <v>#N/A</v>
      </c>
      <c r="S40" s="520" t="e">
        <f ca="1">+IF(AND(ISNUMBER(OFFSET('Water Data'!$I$4,0,10*ROW('Water Data'!I34))),'Data Summary'!CH40="Yes"),100-OFFSET('Water Data'!$I$4,0,10*ROW('Water Data'!I34)),NA())</f>
        <v>#N/A</v>
      </c>
      <c r="T40" s="520" t="e">
        <f ca="1">+IF(AND(ISNUMBER(OFFSET('Water Data'!$I$6,0,10*ROW('Water Data'!I34))),'Data Summary'!CI40="Yes"),OFFSET('Water Data'!$I$6,0,10*ROW('Water Data'!I34)),NA())</f>
        <v>#N/A</v>
      </c>
      <c r="U40" s="520" t="e">
        <f ca="1">+IF(AND(ISNUMBER(OFFSET('Water Data'!$I$9,0,10*ROW('Water Data'!I34))),'Data Summary'!CJ40="Yes"),OFFSET('Water Data'!$I$9,0,10*ROW('Water Data'!I34)),NA())</f>
        <v>#N/A</v>
      </c>
      <c r="V40" s="521" t="e">
        <f ca="1">+IF(AND(ISNUMBER(OFFSET('Sanitation Data'!$D$4,0,10*ROW('Sanitation Data'!D34))),'Data Summary'!CK40="Yes"),100-OFFSET('Sanitation Data'!$D$4,0,10*ROW('Sanitation Data'!D34)),NA())</f>
        <v>#N/A</v>
      </c>
      <c r="W40" s="521" t="e">
        <f ca="1">+IF(AND(ISNUMBER(OFFSET('Sanitation Data'!$D$6,0,10*ROW('Sanitation Data'!D34))),'Data Summary'!CL40="Yes"),OFFSET('Sanitation Data'!$D$6,0,10*ROW('Sanitation Data'!D34)),NA())</f>
        <v>#N/A</v>
      </c>
      <c r="X40" s="521" t="e">
        <f ca="1">+IF(AND(ISNUMBER(OFFSET('Sanitation Data'!$D$10,0,10*ROW('Sanitation Data'!D34))),'Data Summary'!CM40="Yes"),OFFSET('Sanitation Data'!$D$10,0,10*ROW('Sanitation Data'!D34)),NA())</f>
        <v>#N/A</v>
      </c>
      <c r="Y40" s="521" t="e">
        <f ca="1">+IF(AND(ISNUMBER(OFFSET('Sanitation Data'!$D$11,0,10*ROW('Sanitation Data'!D34))),'Data Summary'!CN40="Yes"),OFFSET('Sanitation Data'!$D$11,0,10*ROW('Sanitation Data'!D34)),NA())</f>
        <v>#N/A</v>
      </c>
      <c r="Z40" s="521" t="e">
        <f ca="1">+IF(AND(ISNUMBER(OFFSET('Sanitation Data'!$D$12,0,10*ROW('Sanitation Data'!D34))),'Data Summary'!CO40="Yes"),OFFSET('Sanitation Data'!$D$12,0,10*ROW('Sanitation Data'!D34)),NA())</f>
        <v>#N/A</v>
      </c>
      <c r="AA40" s="521" t="e">
        <f ca="1">+IF(AND(ISNUMBER(OFFSET('Sanitation Data'!$E$4,0,10*ROW('Sanitation Data'!E34))),'Data Summary'!CP40="Yes"),100-OFFSET('Sanitation Data'!$E$4,0,10*ROW('Sanitation Data'!E34)),NA())</f>
        <v>#N/A</v>
      </c>
      <c r="AB40" s="521" t="e">
        <f ca="1">+IF(AND(ISNUMBER(OFFSET('Sanitation Data'!$E$6,0,10*ROW('Sanitation Data'!E34))),'Data Summary'!CQ40="Yes"),OFFSET('Sanitation Data'!$E$6,0,10*ROW('Sanitation Data'!E34)),NA())</f>
        <v>#N/A</v>
      </c>
      <c r="AC40" s="521" t="e">
        <f ca="1">+IF(AND(ISNUMBER(OFFSET('Sanitation Data'!$E$10,0,10*ROW('Sanitation Data'!E34))),'Data Summary'!CR40="Yes"),OFFSET('Sanitation Data'!$E$10,0,10*ROW('Sanitation Data'!E34)),NA())</f>
        <v>#N/A</v>
      </c>
      <c r="AD40" s="521" t="e">
        <f ca="1">+IF(AND(ISNUMBER(OFFSET('Sanitation Data'!$E$11,0,10*ROW('Sanitation Data'!E34))),'Data Summary'!CS40="Yes"),OFFSET('Sanitation Data'!$E$11,0,10*ROW('Sanitation Data'!E34)),NA())</f>
        <v>#N/A</v>
      </c>
      <c r="AE40" s="521" t="e">
        <f ca="1">+IF(AND(ISNUMBER(OFFSET('Sanitation Data'!$E$12,0,10*ROW('Sanitation Data'!E34))),'Data Summary'!CT40="Yes"),OFFSET('Sanitation Data'!$E$12,0,10*ROW('Sanitation Data'!E34)),NA())</f>
        <v>#N/A</v>
      </c>
      <c r="AF40" s="521" t="e">
        <f ca="1">+IF(AND(ISNUMBER(OFFSET('Sanitation Data'!$F$4,0,10*ROW('Sanitation Data'!F34))),'Data Summary'!CU40="Yes"),100-OFFSET('Sanitation Data'!$F$4,0,10*ROW('Sanitation Data'!F34)),NA())</f>
        <v>#N/A</v>
      </c>
      <c r="AG40" s="521" t="e">
        <f ca="1">+IF(AND(ISNUMBER(OFFSET('Sanitation Data'!$F$6,0,10*ROW('Sanitation Data'!F34))),'Data Summary'!CV40="Yes"),OFFSET('Sanitation Data'!$F$6,0,10*ROW('Sanitation Data'!F34)),NA())</f>
        <v>#N/A</v>
      </c>
      <c r="AH40" s="521" t="e">
        <f ca="1">+IF(AND(ISNUMBER(OFFSET('Sanitation Data'!$F$10,0,10*ROW('Sanitation Data'!F34))),'Data Summary'!CW40="Yes"),OFFSET('Sanitation Data'!$F$10,0,10*ROW('Sanitation Data'!F34)),NA())</f>
        <v>#N/A</v>
      </c>
      <c r="AI40" s="521" t="e">
        <f ca="1">+IF(AND(ISNUMBER(OFFSET('Sanitation Data'!$F$11,0,10*ROW('Sanitation Data'!F34))),'Data Summary'!CX40="Yes"),OFFSET('Sanitation Data'!$F$11,0,10*ROW('Sanitation Data'!F34)),NA())</f>
        <v>#N/A</v>
      </c>
      <c r="AJ40" s="521" t="e">
        <f ca="1">+IF(AND(ISNUMBER(OFFSET('Sanitation Data'!$F$12,0,10*ROW('Sanitation Data'!F34))),'Data Summary'!CY40="Yes"),OFFSET('Sanitation Data'!$F$12,0,10*ROW('Sanitation Data'!F34)),NA())</f>
        <v>#N/A</v>
      </c>
      <c r="AK40" s="521" t="e">
        <f ca="1">+IF(AND(ISNUMBER(OFFSET('Sanitation Data'!$G$4,0,10*ROW('Sanitation Data'!G34))),'Data Summary'!CZ40="Yes"),100-OFFSET('Sanitation Data'!$G$4,0,10*ROW('Sanitation Data'!G34)),NA())</f>
        <v>#N/A</v>
      </c>
      <c r="AL40" s="521" t="e">
        <f ca="1">+IF(AND(ISNUMBER(OFFSET('Sanitation Data'!$G$6,0,10*ROW('Sanitation Data'!G34))),'Data Summary'!DA40="Yes"),OFFSET('Sanitation Data'!$G$6,0,10*ROW('Sanitation Data'!G34)),NA())</f>
        <v>#N/A</v>
      </c>
      <c r="AM40" s="521" t="e">
        <f ca="1">+IF(AND(ISNUMBER(OFFSET('Sanitation Data'!$G$10,0,10*ROW('Sanitation Data'!G34))),'Data Summary'!DB40="Yes"),OFFSET('Sanitation Data'!$G$10,0,10*ROW('Sanitation Data'!G34)),NA())</f>
        <v>#N/A</v>
      </c>
      <c r="AN40" s="521" t="e">
        <f ca="1">+IF(AND(ISNUMBER(OFFSET('Sanitation Data'!$G$11,0,10*ROW('Sanitation Data'!G34))),'Data Summary'!DC40="Yes"),OFFSET('Sanitation Data'!$G$11,0,10*ROW('Sanitation Data'!G34)),NA())</f>
        <v>#N/A</v>
      </c>
      <c r="AO40" s="521" t="e">
        <f ca="1">+IF(AND(ISNUMBER(OFFSET('Sanitation Data'!$G$12,0,10*ROW('Sanitation Data'!G34))),'Data Summary'!DD40="Yes"),OFFSET('Sanitation Data'!$G$12,0,10*ROW('Sanitation Data'!G34)),NA())</f>
        <v>#N/A</v>
      </c>
      <c r="AP40" s="521" t="e">
        <f ca="1">+IF(AND(ISNUMBER(OFFSET('Sanitation Data'!$H$4,0,10*ROW('Sanitation Data'!H34))),'Data Summary'!DE40="Yes"),100-OFFSET('Sanitation Data'!$H$4,0,10*ROW('Sanitation Data'!H34)),NA())</f>
        <v>#N/A</v>
      </c>
      <c r="AQ40" s="521" t="e">
        <f ca="1">+IF(AND(ISNUMBER(OFFSET('Sanitation Data'!$H$6,0,10*ROW('Sanitation Data'!H34))),'Data Summary'!DF40="Yes"),OFFSET('Sanitation Data'!$H$6,0,10*ROW('Sanitation Data'!H34)),NA())</f>
        <v>#N/A</v>
      </c>
      <c r="AR40" s="521" t="e">
        <f ca="1">+IF(AND(ISNUMBER(OFFSET('Sanitation Data'!$H$10,0,10*ROW('Sanitation Data'!H34))),'Data Summary'!DG40="Yes"),OFFSET('Sanitation Data'!$H$10,0,10*ROW('Sanitation Data'!H34)),NA())</f>
        <v>#N/A</v>
      </c>
      <c r="AS40" s="521" t="e">
        <f ca="1">+IF(AND(ISNUMBER(OFFSET('Sanitation Data'!$H$11,0,10*ROW('Sanitation Data'!H34))),'Data Summary'!DH40="Yes"),OFFSET('Sanitation Data'!$H$11,0,10*ROW('Sanitation Data'!H34)),NA())</f>
        <v>#N/A</v>
      </c>
      <c r="AT40" s="521" t="e">
        <f ca="1">+IF(AND(ISNUMBER(OFFSET('Sanitation Data'!$H$12,0,10*ROW('Sanitation Data'!H34))),'Data Summary'!DI40="Yes"),OFFSET('Sanitation Data'!$H$12,0,10*ROW('Sanitation Data'!H34)),NA())</f>
        <v>#N/A</v>
      </c>
      <c r="AU40" s="521" t="e">
        <f ca="1">+IF(AND(ISNUMBER(OFFSET('Sanitation Data'!$I$4,0,10*ROW('Sanitation Data'!I34))),'Data Summary'!DJ40="Yes"),100-OFFSET('Sanitation Data'!$I$4,0,10*ROW('Sanitation Data'!I34)),NA())</f>
        <v>#N/A</v>
      </c>
      <c r="AV40" s="521" t="e">
        <f ca="1">+IF(AND(ISNUMBER(OFFSET('Sanitation Data'!$I$6,0,10*ROW('Sanitation Data'!I34))),'Data Summary'!DK40="Yes"),OFFSET('Sanitation Data'!$I$6,0,10*ROW('Sanitation Data'!I34)),NA())</f>
        <v>#N/A</v>
      </c>
      <c r="AW40" s="521" t="e">
        <f ca="1">+IF(AND(ISNUMBER(OFFSET('Sanitation Data'!$I$10,0,10*ROW('Sanitation Data'!I34))),'Data Summary'!DL40="Yes"),OFFSET('Sanitation Data'!$I$10,0,10*ROW('Sanitation Data'!I34)),NA())</f>
        <v>#N/A</v>
      </c>
      <c r="AX40" s="521" t="e">
        <f ca="1">+IF(AND(ISNUMBER(OFFSET('Sanitation Data'!$I$11,0,10*ROW('Sanitation Data'!I34))),'Data Summary'!DM40="Yes"),OFFSET('Sanitation Data'!$I$11,0,10*ROW('Sanitation Data'!I34)),NA())</f>
        <v>#N/A</v>
      </c>
      <c r="AY40" s="521" t="e">
        <f ca="1">+IF(AND(ISNUMBER(OFFSET('Sanitation Data'!$I$12,0,10*ROW('Sanitation Data'!I34))),'Data Summary'!DN40="Yes"),OFFSET('Sanitation Data'!$I$12,0,10*ROW('Sanitation Data'!I34)),NA())</f>
        <v>#N/A</v>
      </c>
      <c r="AZ40" s="522" t="e">
        <f ca="1">+IF(AND(ISNUMBER(OFFSET('Hygiene Data'!$D$5,0,10*ROW('Hygiene Data'!D34))),'Data Summary'!DO40="Yes"),OFFSET('Hygiene Data'!$D$5,0,10*ROW('Hygiene Data'!D34)),NA())</f>
        <v>#N/A</v>
      </c>
      <c r="BA40" s="522" t="e">
        <f ca="1">+IF(AND(ISNUMBER(OFFSET('Hygiene Data'!$D$7,0,10*ROW('Hygiene Data'!D34))),'Data Summary'!DP40="Yes"),OFFSET('Hygiene Data'!$D$7,0,10*ROW('Hygiene Data'!D34)),NA())</f>
        <v>#N/A</v>
      </c>
      <c r="BB40" s="522" t="e">
        <f ca="1">+IF(AND(ISNUMBER(OFFSET('Hygiene Data'!$D$9,0,10*ROW('Hygiene Data'!D34))),'Data Summary'!DQ40="Yes"),OFFSET('Hygiene Data'!$D$9,0,10*ROW('Hygiene Data'!D34)),NA())</f>
        <v>#N/A</v>
      </c>
      <c r="BC40" s="522" t="e">
        <f ca="1">+IF(AND(ISNUMBER(OFFSET('Hygiene Data'!$E$5,0,10*ROW('Hygiene Data'!E34))),'Data Summary'!DR40="Yes"),OFFSET('Hygiene Data'!$E$5,0,10*ROW('Hygiene Data'!E34)),NA())</f>
        <v>#N/A</v>
      </c>
      <c r="BD40" s="522" t="e">
        <f ca="1">+IF(AND(ISNUMBER(OFFSET('Hygiene Data'!$E$7,0,10*ROW('Hygiene Data'!E34))),'Data Summary'!DS40="Yes"),OFFSET('Hygiene Data'!$E$7,0,10*ROW('Hygiene Data'!E34)),NA())</f>
        <v>#N/A</v>
      </c>
      <c r="BE40" s="522" t="e">
        <f ca="1">+IF(AND(ISNUMBER(OFFSET('Hygiene Data'!$E$9,0,10*ROW('Hygiene Data'!E34))),'Data Summary'!DT40="Yes"),OFFSET('Hygiene Data'!$E$9,0,10*ROW('Hygiene Data'!E34)),NA())</f>
        <v>#N/A</v>
      </c>
      <c r="BF40" s="522" t="e">
        <f ca="1">+IF(AND(ISNUMBER(OFFSET('Hygiene Data'!$F$5,0,10*ROW('Hygiene Data'!F34))),'Data Summary'!DU40="Yes"),OFFSET('Hygiene Data'!$F$5,0,10*ROW('Hygiene Data'!F34)),NA())</f>
        <v>#N/A</v>
      </c>
      <c r="BG40" s="522" t="e">
        <f ca="1">+IF(AND(ISNUMBER(OFFSET('Hygiene Data'!$F$7,0,10*ROW('Hygiene Data'!F34))),'Data Summary'!DV40="Yes"),OFFSET('Hygiene Data'!$F$7,0,10*ROW('Hygiene Data'!F34)),NA())</f>
        <v>#N/A</v>
      </c>
      <c r="BH40" s="522" t="e">
        <f ca="1">+IF(AND(ISNUMBER(OFFSET('Hygiene Data'!$F$9,0,10*ROW('Hygiene Data'!F34))),'Data Summary'!DW40="Yes"),OFFSET('Hygiene Data'!$F$9,0,10*ROW('Hygiene Data'!F34)),NA())</f>
        <v>#N/A</v>
      </c>
      <c r="BI40" s="522" t="e">
        <f ca="1">+IF(AND(ISNUMBER(OFFSET('Hygiene Data'!$G$5,0,10*ROW('Hygiene Data'!G34))),'Data Summary'!DX40="Yes"),OFFSET('Hygiene Data'!$G$5,0,10*ROW('Hygiene Data'!G34)),NA())</f>
        <v>#N/A</v>
      </c>
      <c r="BJ40" s="522" t="e">
        <f ca="1">+IF(AND(ISNUMBER(OFFSET('Hygiene Data'!$G$7,0,10*ROW('Hygiene Data'!G34))),'Data Summary'!DY40="Yes"),OFFSET('Hygiene Data'!$G$7,0,10*ROW('Hygiene Data'!G34)),NA())</f>
        <v>#N/A</v>
      </c>
      <c r="BK40" s="522" t="e">
        <f ca="1">+IF(AND(ISNUMBER(OFFSET('Hygiene Data'!$G$9,0,10*ROW('Hygiene Data'!G34))),'Data Summary'!DZ40="Yes"),OFFSET('Hygiene Data'!$G$9,0,10*ROW('Hygiene Data'!G34)),NA())</f>
        <v>#N/A</v>
      </c>
      <c r="BL40" s="522" t="e">
        <f ca="1">+IF(AND(ISNUMBER(OFFSET('Hygiene Data'!$H$5,0,10*ROW('Hygiene Data'!H34))),'Data Summary'!EA40="Yes"),OFFSET('Hygiene Data'!$H$5,0,10*ROW('Hygiene Data'!H34)),NA())</f>
        <v>#N/A</v>
      </c>
      <c r="BM40" s="522" t="e">
        <f ca="1">+IF(AND(ISNUMBER(OFFSET('Hygiene Data'!$H$7,0,10*ROW('Hygiene Data'!H34))),'Data Summary'!EB40="Yes"),OFFSET('Hygiene Data'!$H$7,0,10*ROW('Hygiene Data'!H34)),NA())</f>
        <v>#N/A</v>
      </c>
      <c r="BN40" s="522" t="e">
        <f ca="1">+IF(AND(ISNUMBER(OFFSET('Hygiene Data'!$H$9,0,10*ROW('Hygiene Data'!H34))),'Data Summary'!EC40="Yes"),OFFSET('Hygiene Data'!$H$9,0,10*ROW('Hygiene Data'!H34)),NA())</f>
        <v>#N/A</v>
      </c>
      <c r="BO40" s="522" t="e">
        <f ca="1">+IF(AND(ISNUMBER(OFFSET('Hygiene Data'!$I$5,0,10*ROW('Hygiene Data'!I34))),'Data Summary'!ED40="Yes"),OFFSET('Hygiene Data'!$I$5,0,10*ROW('Hygiene Data'!I34)),NA())</f>
        <v>#N/A</v>
      </c>
      <c r="BP40" s="522" t="e">
        <f ca="1">+IF(AND(ISNUMBER(OFFSET('Hygiene Data'!$I$7,0,10*ROW('Hygiene Data'!I34))),'Data Summary'!EE40="Yes"),OFFSET('Hygiene Data'!$I$7,0,10*ROW('Hygiene Data'!I34)),NA())</f>
        <v>#N/A</v>
      </c>
      <c r="BQ40" s="522" t="e">
        <f ca="1">+IF(AND(ISNUMBER(OFFSET('Hygiene Data'!$I$9,0,10*ROW('Hygiene Data'!I34))),'Data Summary'!EF40="Yes"),OFFSET('Hygiene Data'!$I$9,0,10*ROW('Hygiene Data'!I34)),NA())</f>
        <v>#N/A</v>
      </c>
    </row>
    <row r="41" spans="1:69" x14ac:dyDescent="0.25">
      <c r="A41" s="518" t="e">
        <f ca="1">+RIGHT('Data Summary'!A41,LEN('Data Summary'!A41)-9)</f>
        <v>#VALUE!</v>
      </c>
      <c r="B41" s="492" t="str">
        <f ca="1">+IF(ISTEXT('Data Summary'!B41),'Data Summary'!B41,"")</f>
        <v/>
      </c>
      <c r="C41" s="519" t="e">
        <f ca="1">+VALUE('Data Summary'!C41)</f>
        <v>#VALUE!</v>
      </c>
      <c r="D41" s="520" t="e">
        <f ca="1">+IF(AND(ISNUMBER(OFFSET('Water Data'!$D$4,0,10*ROW('Water Data'!D35))),'Data Summary'!BS41="Yes"),100-OFFSET('Water Data'!$D$4,0,10*ROW('Water Data'!D35)),NA())</f>
        <v>#N/A</v>
      </c>
      <c r="E41" s="520" t="e">
        <f ca="1">+IF(AND(ISNUMBER(OFFSET('Water Data'!$D$6,0,10*ROW('Water Data'!D35))),'Data Summary'!BT41="Yes"),OFFSET('Water Data'!$D$6,0,10*ROW('Water Data'!D35)),NA())</f>
        <v>#N/A</v>
      </c>
      <c r="F41" s="520" t="e">
        <f ca="1">+IF(AND(ISNUMBER(OFFSET('Water Data'!$D$9,0,10*ROW('Water Data'!D35))),'Data Summary'!BU41="Yes"),OFFSET('Water Data'!$D$9,0,10*ROW('Water Data'!D35)),NA())</f>
        <v>#N/A</v>
      </c>
      <c r="G41" s="520" t="e">
        <f ca="1">+IF(AND(ISNUMBER(OFFSET('Water Data'!$E$4,0,10*ROW('Water Data'!E35))),'Data Summary'!BV41="Yes"),100-OFFSET('Water Data'!$E$4,0,10*ROW('Water Data'!E35)),NA())</f>
        <v>#N/A</v>
      </c>
      <c r="H41" s="520" t="e">
        <f ca="1">+IF(AND(ISNUMBER(OFFSET('Water Data'!$E$6,0,10*ROW('Water Data'!E35))),'Data Summary'!BW41="Yes"),OFFSET('Water Data'!$E$6,0,10*ROW('Water Data'!E35)),NA())</f>
        <v>#N/A</v>
      </c>
      <c r="I41" s="520" t="e">
        <f ca="1">+IF(AND(ISNUMBER(OFFSET('Water Data'!$E$9,0,10*ROW('Water Data'!E35))),'Data Summary'!BX41="Yes"),OFFSET('Water Data'!$E$9,0,10*ROW('Water Data'!E35)),NA())</f>
        <v>#N/A</v>
      </c>
      <c r="J41" s="520" t="e">
        <f ca="1">+IF(AND(ISNUMBER(OFFSET('Water Data'!$F$4,0,10*ROW('Water Data'!F35))),'Data Summary'!BY41="Yes"),100-OFFSET('Water Data'!$F$4,0,10*ROW('Water Data'!F35)),NA())</f>
        <v>#N/A</v>
      </c>
      <c r="K41" s="520" t="e">
        <f ca="1">+IF(AND(ISNUMBER(OFFSET('Water Data'!$F$6,0,10*ROW('Water Data'!F35))),'Data Summary'!BZ41="Yes"),OFFSET('Water Data'!$F$6,0,10*ROW('Water Data'!F35)),NA())</f>
        <v>#N/A</v>
      </c>
      <c r="L41" s="520" t="e">
        <f ca="1">+IF(AND(ISNUMBER(OFFSET('Water Data'!$F$9,0,10*ROW('Water Data'!F35))),'Data Summary'!CA41="Yes"),OFFSET('Water Data'!$F$9,0,10*ROW('Water Data'!F35)),NA())</f>
        <v>#N/A</v>
      </c>
      <c r="M41" s="520" t="e">
        <f ca="1">+IF(AND(ISNUMBER(OFFSET('Water Data'!$G$4,0,10*ROW('Water Data'!G35))),'Data Summary'!CB41="Yes"),100-OFFSET('Water Data'!$G$4,0,10*ROW('Water Data'!G35)),NA())</f>
        <v>#N/A</v>
      </c>
      <c r="N41" s="520" t="e">
        <f ca="1">+IF(AND(ISNUMBER(OFFSET('Water Data'!$G$6,0,10*ROW('Water Data'!G35))),'Data Summary'!CC41="Yes"),OFFSET('Water Data'!$G$6,0,10*ROW('Water Data'!G35)),NA())</f>
        <v>#N/A</v>
      </c>
      <c r="O41" s="520" t="e">
        <f ca="1">+IF(AND(ISNUMBER(OFFSET('Water Data'!$G$9,0,10*ROW('Water Data'!G35))),'Data Summary'!CD41="Yes"),OFFSET('Water Data'!$G$9,0,10*ROW('Water Data'!G35)),NA())</f>
        <v>#N/A</v>
      </c>
      <c r="P41" s="520" t="e">
        <f ca="1">+IF(AND(ISNUMBER(OFFSET('Water Data'!$H$4,0,10*ROW('Water Data'!H35))),'Data Summary'!CE41="Yes"),100-OFFSET('Water Data'!$H$4,0,10*ROW('Water Data'!H35)),NA())</f>
        <v>#N/A</v>
      </c>
      <c r="Q41" s="520" t="e">
        <f ca="1">+IF(AND(ISNUMBER(OFFSET('Water Data'!$H$6,0,10*ROW('Water Data'!H35))),'Data Summary'!CF41="Yes"),OFFSET('Water Data'!$H$6,0,10*ROW('Water Data'!H35)),NA())</f>
        <v>#N/A</v>
      </c>
      <c r="R41" s="520" t="e">
        <f ca="1">+IF(AND(ISNUMBER(OFFSET('Water Data'!$H$9,0,10*ROW('Water Data'!H35))),'Data Summary'!CG41="Yes"),OFFSET('Water Data'!$H$9,0,10*ROW('Water Data'!H35)),NA())</f>
        <v>#N/A</v>
      </c>
      <c r="S41" s="520" t="e">
        <f ca="1">+IF(AND(ISNUMBER(OFFSET('Water Data'!$I$4,0,10*ROW('Water Data'!I35))),'Data Summary'!CH41="Yes"),100-OFFSET('Water Data'!$I$4,0,10*ROW('Water Data'!I35)),NA())</f>
        <v>#N/A</v>
      </c>
      <c r="T41" s="520" t="e">
        <f ca="1">+IF(AND(ISNUMBER(OFFSET('Water Data'!$I$6,0,10*ROW('Water Data'!I35))),'Data Summary'!CI41="Yes"),OFFSET('Water Data'!$I$6,0,10*ROW('Water Data'!I35)),NA())</f>
        <v>#N/A</v>
      </c>
      <c r="U41" s="520" t="e">
        <f ca="1">+IF(AND(ISNUMBER(OFFSET('Water Data'!$I$9,0,10*ROW('Water Data'!I35))),'Data Summary'!CJ41="Yes"),OFFSET('Water Data'!$I$9,0,10*ROW('Water Data'!I35)),NA())</f>
        <v>#N/A</v>
      </c>
      <c r="V41" s="521" t="e">
        <f ca="1">+IF(AND(ISNUMBER(OFFSET('Sanitation Data'!$D$4,0,10*ROW('Sanitation Data'!D35))),'Data Summary'!CK41="Yes"),100-OFFSET('Sanitation Data'!$D$4,0,10*ROW('Sanitation Data'!D35)),NA())</f>
        <v>#N/A</v>
      </c>
      <c r="W41" s="521" t="e">
        <f ca="1">+IF(AND(ISNUMBER(OFFSET('Sanitation Data'!$D$6,0,10*ROW('Sanitation Data'!D35))),'Data Summary'!CL41="Yes"),OFFSET('Sanitation Data'!$D$6,0,10*ROW('Sanitation Data'!D35)),NA())</f>
        <v>#N/A</v>
      </c>
      <c r="X41" s="521" t="e">
        <f ca="1">+IF(AND(ISNUMBER(OFFSET('Sanitation Data'!$D$10,0,10*ROW('Sanitation Data'!D35))),'Data Summary'!CM41="Yes"),OFFSET('Sanitation Data'!$D$10,0,10*ROW('Sanitation Data'!D35)),NA())</f>
        <v>#N/A</v>
      </c>
      <c r="Y41" s="521" t="e">
        <f ca="1">+IF(AND(ISNUMBER(OFFSET('Sanitation Data'!$D$11,0,10*ROW('Sanitation Data'!D35))),'Data Summary'!CN41="Yes"),OFFSET('Sanitation Data'!$D$11,0,10*ROW('Sanitation Data'!D35)),NA())</f>
        <v>#N/A</v>
      </c>
      <c r="Z41" s="521" t="e">
        <f ca="1">+IF(AND(ISNUMBER(OFFSET('Sanitation Data'!$D$12,0,10*ROW('Sanitation Data'!D35))),'Data Summary'!CO41="Yes"),OFFSET('Sanitation Data'!$D$12,0,10*ROW('Sanitation Data'!D35)),NA())</f>
        <v>#N/A</v>
      </c>
      <c r="AA41" s="521" t="e">
        <f ca="1">+IF(AND(ISNUMBER(OFFSET('Sanitation Data'!$E$4,0,10*ROW('Sanitation Data'!E35))),'Data Summary'!CP41="Yes"),100-OFFSET('Sanitation Data'!$E$4,0,10*ROW('Sanitation Data'!E35)),NA())</f>
        <v>#N/A</v>
      </c>
      <c r="AB41" s="521" t="e">
        <f ca="1">+IF(AND(ISNUMBER(OFFSET('Sanitation Data'!$E$6,0,10*ROW('Sanitation Data'!E35))),'Data Summary'!CQ41="Yes"),OFFSET('Sanitation Data'!$E$6,0,10*ROW('Sanitation Data'!E35)),NA())</f>
        <v>#N/A</v>
      </c>
      <c r="AC41" s="521" t="e">
        <f ca="1">+IF(AND(ISNUMBER(OFFSET('Sanitation Data'!$E$10,0,10*ROW('Sanitation Data'!E35))),'Data Summary'!CR41="Yes"),OFFSET('Sanitation Data'!$E$10,0,10*ROW('Sanitation Data'!E35)),NA())</f>
        <v>#N/A</v>
      </c>
      <c r="AD41" s="521" t="e">
        <f ca="1">+IF(AND(ISNUMBER(OFFSET('Sanitation Data'!$E$11,0,10*ROW('Sanitation Data'!E35))),'Data Summary'!CS41="Yes"),OFFSET('Sanitation Data'!$E$11,0,10*ROW('Sanitation Data'!E35)),NA())</f>
        <v>#N/A</v>
      </c>
      <c r="AE41" s="521" t="e">
        <f ca="1">+IF(AND(ISNUMBER(OFFSET('Sanitation Data'!$E$12,0,10*ROW('Sanitation Data'!E35))),'Data Summary'!CT41="Yes"),OFFSET('Sanitation Data'!$E$12,0,10*ROW('Sanitation Data'!E35)),NA())</f>
        <v>#N/A</v>
      </c>
      <c r="AF41" s="521" t="e">
        <f ca="1">+IF(AND(ISNUMBER(OFFSET('Sanitation Data'!$F$4,0,10*ROW('Sanitation Data'!F35))),'Data Summary'!CU41="Yes"),100-OFFSET('Sanitation Data'!$F$4,0,10*ROW('Sanitation Data'!F35)),NA())</f>
        <v>#N/A</v>
      </c>
      <c r="AG41" s="521" t="e">
        <f ca="1">+IF(AND(ISNUMBER(OFFSET('Sanitation Data'!$F$6,0,10*ROW('Sanitation Data'!F35))),'Data Summary'!CV41="Yes"),OFFSET('Sanitation Data'!$F$6,0,10*ROW('Sanitation Data'!F35)),NA())</f>
        <v>#N/A</v>
      </c>
      <c r="AH41" s="521" t="e">
        <f ca="1">+IF(AND(ISNUMBER(OFFSET('Sanitation Data'!$F$10,0,10*ROW('Sanitation Data'!F35))),'Data Summary'!CW41="Yes"),OFFSET('Sanitation Data'!$F$10,0,10*ROW('Sanitation Data'!F35)),NA())</f>
        <v>#N/A</v>
      </c>
      <c r="AI41" s="521" t="e">
        <f ca="1">+IF(AND(ISNUMBER(OFFSET('Sanitation Data'!$F$11,0,10*ROW('Sanitation Data'!F35))),'Data Summary'!CX41="Yes"),OFFSET('Sanitation Data'!$F$11,0,10*ROW('Sanitation Data'!F35)),NA())</f>
        <v>#N/A</v>
      </c>
      <c r="AJ41" s="521" t="e">
        <f ca="1">+IF(AND(ISNUMBER(OFFSET('Sanitation Data'!$F$12,0,10*ROW('Sanitation Data'!F35))),'Data Summary'!CY41="Yes"),OFFSET('Sanitation Data'!$F$12,0,10*ROW('Sanitation Data'!F35)),NA())</f>
        <v>#N/A</v>
      </c>
      <c r="AK41" s="521" t="e">
        <f ca="1">+IF(AND(ISNUMBER(OFFSET('Sanitation Data'!$G$4,0,10*ROW('Sanitation Data'!G35))),'Data Summary'!CZ41="Yes"),100-OFFSET('Sanitation Data'!$G$4,0,10*ROW('Sanitation Data'!G35)),NA())</f>
        <v>#N/A</v>
      </c>
      <c r="AL41" s="521" t="e">
        <f ca="1">+IF(AND(ISNUMBER(OFFSET('Sanitation Data'!$G$6,0,10*ROW('Sanitation Data'!G35))),'Data Summary'!DA41="Yes"),OFFSET('Sanitation Data'!$G$6,0,10*ROW('Sanitation Data'!G35)),NA())</f>
        <v>#N/A</v>
      </c>
      <c r="AM41" s="521" t="e">
        <f ca="1">+IF(AND(ISNUMBER(OFFSET('Sanitation Data'!$G$10,0,10*ROW('Sanitation Data'!G35))),'Data Summary'!DB41="Yes"),OFFSET('Sanitation Data'!$G$10,0,10*ROW('Sanitation Data'!G35)),NA())</f>
        <v>#N/A</v>
      </c>
      <c r="AN41" s="521" t="e">
        <f ca="1">+IF(AND(ISNUMBER(OFFSET('Sanitation Data'!$G$11,0,10*ROW('Sanitation Data'!G35))),'Data Summary'!DC41="Yes"),OFFSET('Sanitation Data'!$G$11,0,10*ROW('Sanitation Data'!G35)),NA())</f>
        <v>#N/A</v>
      </c>
      <c r="AO41" s="521" t="e">
        <f ca="1">+IF(AND(ISNUMBER(OFFSET('Sanitation Data'!$G$12,0,10*ROW('Sanitation Data'!G35))),'Data Summary'!DD41="Yes"),OFFSET('Sanitation Data'!$G$12,0,10*ROW('Sanitation Data'!G35)),NA())</f>
        <v>#N/A</v>
      </c>
      <c r="AP41" s="521" t="e">
        <f ca="1">+IF(AND(ISNUMBER(OFFSET('Sanitation Data'!$H$4,0,10*ROW('Sanitation Data'!H35))),'Data Summary'!DE41="Yes"),100-OFFSET('Sanitation Data'!$H$4,0,10*ROW('Sanitation Data'!H35)),NA())</f>
        <v>#N/A</v>
      </c>
      <c r="AQ41" s="521" t="e">
        <f ca="1">+IF(AND(ISNUMBER(OFFSET('Sanitation Data'!$H$6,0,10*ROW('Sanitation Data'!H35))),'Data Summary'!DF41="Yes"),OFFSET('Sanitation Data'!$H$6,0,10*ROW('Sanitation Data'!H35)),NA())</f>
        <v>#N/A</v>
      </c>
      <c r="AR41" s="521" t="e">
        <f ca="1">+IF(AND(ISNUMBER(OFFSET('Sanitation Data'!$H$10,0,10*ROW('Sanitation Data'!H35))),'Data Summary'!DG41="Yes"),OFFSET('Sanitation Data'!$H$10,0,10*ROW('Sanitation Data'!H35)),NA())</f>
        <v>#N/A</v>
      </c>
      <c r="AS41" s="521" t="e">
        <f ca="1">+IF(AND(ISNUMBER(OFFSET('Sanitation Data'!$H$11,0,10*ROW('Sanitation Data'!H35))),'Data Summary'!DH41="Yes"),OFFSET('Sanitation Data'!$H$11,0,10*ROW('Sanitation Data'!H35)),NA())</f>
        <v>#N/A</v>
      </c>
      <c r="AT41" s="521" t="e">
        <f ca="1">+IF(AND(ISNUMBER(OFFSET('Sanitation Data'!$H$12,0,10*ROW('Sanitation Data'!H35))),'Data Summary'!DI41="Yes"),OFFSET('Sanitation Data'!$H$12,0,10*ROW('Sanitation Data'!H35)),NA())</f>
        <v>#N/A</v>
      </c>
      <c r="AU41" s="521" t="e">
        <f ca="1">+IF(AND(ISNUMBER(OFFSET('Sanitation Data'!$I$4,0,10*ROW('Sanitation Data'!I35))),'Data Summary'!DJ41="Yes"),100-OFFSET('Sanitation Data'!$I$4,0,10*ROW('Sanitation Data'!I35)),NA())</f>
        <v>#N/A</v>
      </c>
      <c r="AV41" s="521" t="e">
        <f ca="1">+IF(AND(ISNUMBER(OFFSET('Sanitation Data'!$I$6,0,10*ROW('Sanitation Data'!I35))),'Data Summary'!DK41="Yes"),OFFSET('Sanitation Data'!$I$6,0,10*ROW('Sanitation Data'!I35)),NA())</f>
        <v>#N/A</v>
      </c>
      <c r="AW41" s="521" t="e">
        <f ca="1">+IF(AND(ISNUMBER(OFFSET('Sanitation Data'!$I$10,0,10*ROW('Sanitation Data'!I35))),'Data Summary'!DL41="Yes"),OFFSET('Sanitation Data'!$I$10,0,10*ROW('Sanitation Data'!I35)),NA())</f>
        <v>#N/A</v>
      </c>
      <c r="AX41" s="521" t="e">
        <f ca="1">+IF(AND(ISNUMBER(OFFSET('Sanitation Data'!$I$11,0,10*ROW('Sanitation Data'!I35))),'Data Summary'!DM41="Yes"),OFFSET('Sanitation Data'!$I$11,0,10*ROW('Sanitation Data'!I35)),NA())</f>
        <v>#N/A</v>
      </c>
      <c r="AY41" s="521" t="e">
        <f ca="1">+IF(AND(ISNUMBER(OFFSET('Sanitation Data'!$I$12,0,10*ROW('Sanitation Data'!I35))),'Data Summary'!DN41="Yes"),OFFSET('Sanitation Data'!$I$12,0,10*ROW('Sanitation Data'!I35)),NA())</f>
        <v>#N/A</v>
      </c>
      <c r="AZ41" s="522" t="e">
        <f ca="1">+IF(AND(ISNUMBER(OFFSET('Hygiene Data'!$D$5,0,10*ROW('Hygiene Data'!D35))),'Data Summary'!DO41="Yes"),OFFSET('Hygiene Data'!$D$5,0,10*ROW('Hygiene Data'!D35)),NA())</f>
        <v>#N/A</v>
      </c>
      <c r="BA41" s="522" t="e">
        <f ca="1">+IF(AND(ISNUMBER(OFFSET('Hygiene Data'!$D$7,0,10*ROW('Hygiene Data'!D35))),'Data Summary'!DP41="Yes"),OFFSET('Hygiene Data'!$D$7,0,10*ROW('Hygiene Data'!D35)),NA())</f>
        <v>#N/A</v>
      </c>
      <c r="BB41" s="522" t="e">
        <f ca="1">+IF(AND(ISNUMBER(OFFSET('Hygiene Data'!$D$9,0,10*ROW('Hygiene Data'!D35))),'Data Summary'!DQ41="Yes"),OFFSET('Hygiene Data'!$D$9,0,10*ROW('Hygiene Data'!D35)),NA())</f>
        <v>#N/A</v>
      </c>
      <c r="BC41" s="522" t="e">
        <f ca="1">+IF(AND(ISNUMBER(OFFSET('Hygiene Data'!$E$5,0,10*ROW('Hygiene Data'!E35))),'Data Summary'!DR41="Yes"),OFFSET('Hygiene Data'!$E$5,0,10*ROW('Hygiene Data'!E35)),NA())</f>
        <v>#N/A</v>
      </c>
      <c r="BD41" s="522" t="e">
        <f ca="1">+IF(AND(ISNUMBER(OFFSET('Hygiene Data'!$E$7,0,10*ROW('Hygiene Data'!E35))),'Data Summary'!DS41="Yes"),OFFSET('Hygiene Data'!$E$7,0,10*ROW('Hygiene Data'!E35)),NA())</f>
        <v>#N/A</v>
      </c>
      <c r="BE41" s="522" t="e">
        <f ca="1">+IF(AND(ISNUMBER(OFFSET('Hygiene Data'!$E$9,0,10*ROW('Hygiene Data'!E35))),'Data Summary'!DT41="Yes"),OFFSET('Hygiene Data'!$E$9,0,10*ROW('Hygiene Data'!E35)),NA())</f>
        <v>#N/A</v>
      </c>
      <c r="BF41" s="522" t="e">
        <f ca="1">+IF(AND(ISNUMBER(OFFSET('Hygiene Data'!$F$5,0,10*ROW('Hygiene Data'!F35))),'Data Summary'!DU41="Yes"),OFFSET('Hygiene Data'!$F$5,0,10*ROW('Hygiene Data'!F35)),NA())</f>
        <v>#N/A</v>
      </c>
      <c r="BG41" s="522" t="e">
        <f ca="1">+IF(AND(ISNUMBER(OFFSET('Hygiene Data'!$F$7,0,10*ROW('Hygiene Data'!F35))),'Data Summary'!DV41="Yes"),OFFSET('Hygiene Data'!$F$7,0,10*ROW('Hygiene Data'!F35)),NA())</f>
        <v>#N/A</v>
      </c>
      <c r="BH41" s="522" t="e">
        <f ca="1">+IF(AND(ISNUMBER(OFFSET('Hygiene Data'!$F$9,0,10*ROW('Hygiene Data'!F35))),'Data Summary'!DW41="Yes"),OFFSET('Hygiene Data'!$F$9,0,10*ROW('Hygiene Data'!F35)),NA())</f>
        <v>#N/A</v>
      </c>
      <c r="BI41" s="522" t="e">
        <f ca="1">+IF(AND(ISNUMBER(OFFSET('Hygiene Data'!$G$5,0,10*ROW('Hygiene Data'!G35))),'Data Summary'!DX41="Yes"),OFFSET('Hygiene Data'!$G$5,0,10*ROW('Hygiene Data'!G35)),NA())</f>
        <v>#N/A</v>
      </c>
      <c r="BJ41" s="522" t="e">
        <f ca="1">+IF(AND(ISNUMBER(OFFSET('Hygiene Data'!$G$7,0,10*ROW('Hygiene Data'!G35))),'Data Summary'!DY41="Yes"),OFFSET('Hygiene Data'!$G$7,0,10*ROW('Hygiene Data'!G35)),NA())</f>
        <v>#N/A</v>
      </c>
      <c r="BK41" s="522" t="e">
        <f ca="1">+IF(AND(ISNUMBER(OFFSET('Hygiene Data'!$G$9,0,10*ROW('Hygiene Data'!G35))),'Data Summary'!DZ41="Yes"),OFFSET('Hygiene Data'!$G$9,0,10*ROW('Hygiene Data'!G35)),NA())</f>
        <v>#N/A</v>
      </c>
      <c r="BL41" s="522" t="e">
        <f ca="1">+IF(AND(ISNUMBER(OFFSET('Hygiene Data'!$H$5,0,10*ROW('Hygiene Data'!H35))),'Data Summary'!EA41="Yes"),OFFSET('Hygiene Data'!$H$5,0,10*ROW('Hygiene Data'!H35)),NA())</f>
        <v>#N/A</v>
      </c>
      <c r="BM41" s="522" t="e">
        <f ca="1">+IF(AND(ISNUMBER(OFFSET('Hygiene Data'!$H$7,0,10*ROW('Hygiene Data'!H35))),'Data Summary'!EB41="Yes"),OFFSET('Hygiene Data'!$H$7,0,10*ROW('Hygiene Data'!H35)),NA())</f>
        <v>#N/A</v>
      </c>
      <c r="BN41" s="522" t="e">
        <f ca="1">+IF(AND(ISNUMBER(OFFSET('Hygiene Data'!$H$9,0,10*ROW('Hygiene Data'!H35))),'Data Summary'!EC41="Yes"),OFFSET('Hygiene Data'!$H$9,0,10*ROW('Hygiene Data'!H35)),NA())</f>
        <v>#N/A</v>
      </c>
      <c r="BO41" s="522" t="e">
        <f ca="1">+IF(AND(ISNUMBER(OFFSET('Hygiene Data'!$I$5,0,10*ROW('Hygiene Data'!I35))),'Data Summary'!ED41="Yes"),OFFSET('Hygiene Data'!$I$5,0,10*ROW('Hygiene Data'!I35)),NA())</f>
        <v>#N/A</v>
      </c>
      <c r="BP41" s="522" t="e">
        <f ca="1">+IF(AND(ISNUMBER(OFFSET('Hygiene Data'!$I$7,0,10*ROW('Hygiene Data'!I35))),'Data Summary'!EE41="Yes"),OFFSET('Hygiene Data'!$I$7,0,10*ROW('Hygiene Data'!I35)),NA())</f>
        <v>#N/A</v>
      </c>
      <c r="BQ41" s="522" t="e">
        <f ca="1">+IF(AND(ISNUMBER(OFFSET('Hygiene Data'!$I$9,0,10*ROW('Hygiene Data'!I35))),'Data Summary'!EF41="Yes"),OFFSET('Hygiene Data'!$I$9,0,10*ROW('Hygiene Data'!I35)),NA())</f>
        <v>#N/A</v>
      </c>
    </row>
    <row r="42" spans="1:69" x14ac:dyDescent="0.25">
      <c r="A42" s="518" t="e">
        <f ca="1">+RIGHT('Data Summary'!A42,LEN('Data Summary'!A42)-9)</f>
        <v>#VALUE!</v>
      </c>
      <c r="B42" s="492" t="str">
        <f ca="1">+IF(ISTEXT('Data Summary'!B42),'Data Summary'!B42,"")</f>
        <v/>
      </c>
      <c r="C42" s="519" t="e">
        <f ca="1">+VALUE('Data Summary'!C42)</f>
        <v>#VALUE!</v>
      </c>
      <c r="D42" s="520" t="e">
        <f ca="1">+IF(AND(ISNUMBER(OFFSET('Water Data'!$D$4,0,10*ROW('Water Data'!D36))),'Data Summary'!BS42="Yes"),100-OFFSET('Water Data'!$D$4,0,10*ROW('Water Data'!D36)),NA())</f>
        <v>#N/A</v>
      </c>
      <c r="E42" s="520" t="e">
        <f ca="1">+IF(AND(ISNUMBER(OFFSET('Water Data'!$D$6,0,10*ROW('Water Data'!D36))),'Data Summary'!BT42="Yes"),OFFSET('Water Data'!$D$6,0,10*ROW('Water Data'!D36)),NA())</f>
        <v>#N/A</v>
      </c>
      <c r="F42" s="520" t="e">
        <f ca="1">+IF(AND(ISNUMBER(OFFSET('Water Data'!$D$9,0,10*ROW('Water Data'!D36))),'Data Summary'!BU42="Yes"),OFFSET('Water Data'!$D$9,0,10*ROW('Water Data'!D36)),NA())</f>
        <v>#N/A</v>
      </c>
      <c r="G42" s="520" t="e">
        <f ca="1">+IF(AND(ISNUMBER(OFFSET('Water Data'!$E$4,0,10*ROW('Water Data'!E36))),'Data Summary'!BV42="Yes"),100-OFFSET('Water Data'!$E$4,0,10*ROW('Water Data'!E36)),NA())</f>
        <v>#N/A</v>
      </c>
      <c r="H42" s="520" t="e">
        <f ca="1">+IF(AND(ISNUMBER(OFFSET('Water Data'!$E$6,0,10*ROW('Water Data'!E36))),'Data Summary'!BW42="Yes"),OFFSET('Water Data'!$E$6,0,10*ROW('Water Data'!E36)),NA())</f>
        <v>#N/A</v>
      </c>
      <c r="I42" s="520" t="e">
        <f ca="1">+IF(AND(ISNUMBER(OFFSET('Water Data'!$E$9,0,10*ROW('Water Data'!E36))),'Data Summary'!BX42="Yes"),OFFSET('Water Data'!$E$9,0,10*ROW('Water Data'!E36)),NA())</f>
        <v>#N/A</v>
      </c>
      <c r="J42" s="520" t="e">
        <f ca="1">+IF(AND(ISNUMBER(OFFSET('Water Data'!$F$4,0,10*ROW('Water Data'!F36))),'Data Summary'!BY42="Yes"),100-OFFSET('Water Data'!$F$4,0,10*ROW('Water Data'!F36)),NA())</f>
        <v>#N/A</v>
      </c>
      <c r="K42" s="520" t="e">
        <f ca="1">+IF(AND(ISNUMBER(OFFSET('Water Data'!$F$6,0,10*ROW('Water Data'!F36))),'Data Summary'!BZ42="Yes"),OFFSET('Water Data'!$F$6,0,10*ROW('Water Data'!F36)),NA())</f>
        <v>#N/A</v>
      </c>
      <c r="L42" s="520" t="e">
        <f ca="1">+IF(AND(ISNUMBER(OFFSET('Water Data'!$F$9,0,10*ROW('Water Data'!F36))),'Data Summary'!CA42="Yes"),OFFSET('Water Data'!$F$9,0,10*ROW('Water Data'!F36)),NA())</f>
        <v>#N/A</v>
      </c>
      <c r="M42" s="520" t="e">
        <f ca="1">+IF(AND(ISNUMBER(OFFSET('Water Data'!$G$4,0,10*ROW('Water Data'!G36))),'Data Summary'!CB42="Yes"),100-OFFSET('Water Data'!$G$4,0,10*ROW('Water Data'!G36)),NA())</f>
        <v>#N/A</v>
      </c>
      <c r="N42" s="520" t="e">
        <f ca="1">+IF(AND(ISNUMBER(OFFSET('Water Data'!$G$6,0,10*ROW('Water Data'!G36))),'Data Summary'!CC42="Yes"),OFFSET('Water Data'!$G$6,0,10*ROW('Water Data'!G36)),NA())</f>
        <v>#N/A</v>
      </c>
      <c r="O42" s="520" t="e">
        <f ca="1">+IF(AND(ISNUMBER(OFFSET('Water Data'!$G$9,0,10*ROW('Water Data'!G36))),'Data Summary'!CD42="Yes"),OFFSET('Water Data'!$G$9,0,10*ROW('Water Data'!G36)),NA())</f>
        <v>#N/A</v>
      </c>
      <c r="P42" s="520" t="e">
        <f ca="1">+IF(AND(ISNUMBER(OFFSET('Water Data'!$H$4,0,10*ROW('Water Data'!H36))),'Data Summary'!CE42="Yes"),100-OFFSET('Water Data'!$H$4,0,10*ROW('Water Data'!H36)),NA())</f>
        <v>#N/A</v>
      </c>
      <c r="Q42" s="520" t="e">
        <f ca="1">+IF(AND(ISNUMBER(OFFSET('Water Data'!$H$6,0,10*ROW('Water Data'!H36))),'Data Summary'!CF42="Yes"),OFFSET('Water Data'!$H$6,0,10*ROW('Water Data'!H36)),NA())</f>
        <v>#N/A</v>
      </c>
      <c r="R42" s="520" t="e">
        <f ca="1">+IF(AND(ISNUMBER(OFFSET('Water Data'!$H$9,0,10*ROW('Water Data'!H36))),'Data Summary'!CG42="Yes"),OFFSET('Water Data'!$H$9,0,10*ROW('Water Data'!H36)),NA())</f>
        <v>#N/A</v>
      </c>
      <c r="S42" s="520" t="e">
        <f ca="1">+IF(AND(ISNUMBER(OFFSET('Water Data'!$I$4,0,10*ROW('Water Data'!I36))),'Data Summary'!CH42="Yes"),100-OFFSET('Water Data'!$I$4,0,10*ROW('Water Data'!I36)),NA())</f>
        <v>#N/A</v>
      </c>
      <c r="T42" s="520" t="e">
        <f ca="1">+IF(AND(ISNUMBER(OFFSET('Water Data'!$I$6,0,10*ROW('Water Data'!I36))),'Data Summary'!CI42="Yes"),OFFSET('Water Data'!$I$6,0,10*ROW('Water Data'!I36)),NA())</f>
        <v>#N/A</v>
      </c>
      <c r="U42" s="520" t="e">
        <f ca="1">+IF(AND(ISNUMBER(OFFSET('Water Data'!$I$9,0,10*ROW('Water Data'!I36))),'Data Summary'!CJ42="Yes"),OFFSET('Water Data'!$I$9,0,10*ROW('Water Data'!I36)),NA())</f>
        <v>#N/A</v>
      </c>
      <c r="V42" s="521" t="e">
        <f ca="1">+IF(AND(ISNUMBER(OFFSET('Sanitation Data'!$D$4,0,10*ROW('Sanitation Data'!D36))),'Data Summary'!CK42="Yes"),100-OFFSET('Sanitation Data'!$D$4,0,10*ROW('Sanitation Data'!D36)),NA())</f>
        <v>#N/A</v>
      </c>
      <c r="W42" s="521" t="e">
        <f ca="1">+IF(AND(ISNUMBER(OFFSET('Sanitation Data'!$D$6,0,10*ROW('Sanitation Data'!D36))),'Data Summary'!CL42="Yes"),OFFSET('Sanitation Data'!$D$6,0,10*ROW('Sanitation Data'!D36)),NA())</f>
        <v>#N/A</v>
      </c>
      <c r="X42" s="521" t="e">
        <f ca="1">+IF(AND(ISNUMBER(OFFSET('Sanitation Data'!$D$10,0,10*ROW('Sanitation Data'!D36))),'Data Summary'!CM42="Yes"),OFFSET('Sanitation Data'!$D$10,0,10*ROW('Sanitation Data'!D36)),NA())</f>
        <v>#N/A</v>
      </c>
      <c r="Y42" s="521" t="e">
        <f ca="1">+IF(AND(ISNUMBER(OFFSET('Sanitation Data'!$D$11,0,10*ROW('Sanitation Data'!D36))),'Data Summary'!CN42="Yes"),OFFSET('Sanitation Data'!$D$11,0,10*ROW('Sanitation Data'!D36)),NA())</f>
        <v>#N/A</v>
      </c>
      <c r="Z42" s="521" t="e">
        <f ca="1">+IF(AND(ISNUMBER(OFFSET('Sanitation Data'!$D$12,0,10*ROW('Sanitation Data'!D36))),'Data Summary'!CO42="Yes"),OFFSET('Sanitation Data'!$D$12,0,10*ROW('Sanitation Data'!D36)),NA())</f>
        <v>#N/A</v>
      </c>
      <c r="AA42" s="521" t="e">
        <f ca="1">+IF(AND(ISNUMBER(OFFSET('Sanitation Data'!$E$4,0,10*ROW('Sanitation Data'!E36))),'Data Summary'!CP42="Yes"),100-OFFSET('Sanitation Data'!$E$4,0,10*ROW('Sanitation Data'!E36)),NA())</f>
        <v>#N/A</v>
      </c>
      <c r="AB42" s="521" t="e">
        <f ca="1">+IF(AND(ISNUMBER(OFFSET('Sanitation Data'!$E$6,0,10*ROW('Sanitation Data'!E36))),'Data Summary'!CQ42="Yes"),OFFSET('Sanitation Data'!$E$6,0,10*ROW('Sanitation Data'!E36)),NA())</f>
        <v>#N/A</v>
      </c>
      <c r="AC42" s="521" t="e">
        <f ca="1">+IF(AND(ISNUMBER(OFFSET('Sanitation Data'!$E$10,0,10*ROW('Sanitation Data'!E36))),'Data Summary'!CR42="Yes"),OFFSET('Sanitation Data'!$E$10,0,10*ROW('Sanitation Data'!E36)),NA())</f>
        <v>#N/A</v>
      </c>
      <c r="AD42" s="521" t="e">
        <f ca="1">+IF(AND(ISNUMBER(OFFSET('Sanitation Data'!$E$11,0,10*ROW('Sanitation Data'!E36))),'Data Summary'!CS42="Yes"),OFFSET('Sanitation Data'!$E$11,0,10*ROW('Sanitation Data'!E36)),NA())</f>
        <v>#N/A</v>
      </c>
      <c r="AE42" s="521" t="e">
        <f ca="1">+IF(AND(ISNUMBER(OFFSET('Sanitation Data'!$E$12,0,10*ROW('Sanitation Data'!E36))),'Data Summary'!CT42="Yes"),OFFSET('Sanitation Data'!$E$12,0,10*ROW('Sanitation Data'!E36)),NA())</f>
        <v>#N/A</v>
      </c>
      <c r="AF42" s="521" t="e">
        <f ca="1">+IF(AND(ISNUMBER(OFFSET('Sanitation Data'!$F$4,0,10*ROW('Sanitation Data'!F36))),'Data Summary'!CU42="Yes"),100-OFFSET('Sanitation Data'!$F$4,0,10*ROW('Sanitation Data'!F36)),NA())</f>
        <v>#N/A</v>
      </c>
      <c r="AG42" s="521" t="e">
        <f ca="1">+IF(AND(ISNUMBER(OFFSET('Sanitation Data'!$F$6,0,10*ROW('Sanitation Data'!F36))),'Data Summary'!CV42="Yes"),OFFSET('Sanitation Data'!$F$6,0,10*ROW('Sanitation Data'!F36)),NA())</f>
        <v>#N/A</v>
      </c>
      <c r="AH42" s="521" t="e">
        <f ca="1">+IF(AND(ISNUMBER(OFFSET('Sanitation Data'!$F$10,0,10*ROW('Sanitation Data'!F36))),'Data Summary'!CW42="Yes"),OFFSET('Sanitation Data'!$F$10,0,10*ROW('Sanitation Data'!F36)),NA())</f>
        <v>#N/A</v>
      </c>
      <c r="AI42" s="521" t="e">
        <f ca="1">+IF(AND(ISNUMBER(OFFSET('Sanitation Data'!$F$11,0,10*ROW('Sanitation Data'!F36))),'Data Summary'!CX42="Yes"),OFFSET('Sanitation Data'!$F$11,0,10*ROW('Sanitation Data'!F36)),NA())</f>
        <v>#N/A</v>
      </c>
      <c r="AJ42" s="521" t="e">
        <f ca="1">+IF(AND(ISNUMBER(OFFSET('Sanitation Data'!$F$12,0,10*ROW('Sanitation Data'!F36))),'Data Summary'!CY42="Yes"),OFFSET('Sanitation Data'!$F$12,0,10*ROW('Sanitation Data'!F36)),NA())</f>
        <v>#N/A</v>
      </c>
      <c r="AK42" s="521" t="e">
        <f ca="1">+IF(AND(ISNUMBER(OFFSET('Sanitation Data'!$G$4,0,10*ROW('Sanitation Data'!G36))),'Data Summary'!CZ42="Yes"),100-OFFSET('Sanitation Data'!$G$4,0,10*ROW('Sanitation Data'!G36)),NA())</f>
        <v>#N/A</v>
      </c>
      <c r="AL42" s="521" t="e">
        <f ca="1">+IF(AND(ISNUMBER(OFFSET('Sanitation Data'!$G$6,0,10*ROW('Sanitation Data'!G36))),'Data Summary'!DA42="Yes"),OFFSET('Sanitation Data'!$G$6,0,10*ROW('Sanitation Data'!G36)),NA())</f>
        <v>#N/A</v>
      </c>
      <c r="AM42" s="521" t="e">
        <f ca="1">+IF(AND(ISNUMBER(OFFSET('Sanitation Data'!$G$10,0,10*ROW('Sanitation Data'!G36))),'Data Summary'!DB42="Yes"),OFFSET('Sanitation Data'!$G$10,0,10*ROW('Sanitation Data'!G36)),NA())</f>
        <v>#N/A</v>
      </c>
      <c r="AN42" s="521" t="e">
        <f ca="1">+IF(AND(ISNUMBER(OFFSET('Sanitation Data'!$G$11,0,10*ROW('Sanitation Data'!G36))),'Data Summary'!DC42="Yes"),OFFSET('Sanitation Data'!$G$11,0,10*ROW('Sanitation Data'!G36)),NA())</f>
        <v>#N/A</v>
      </c>
      <c r="AO42" s="521" t="e">
        <f ca="1">+IF(AND(ISNUMBER(OFFSET('Sanitation Data'!$G$12,0,10*ROW('Sanitation Data'!G36))),'Data Summary'!DD42="Yes"),OFFSET('Sanitation Data'!$G$12,0,10*ROW('Sanitation Data'!G36)),NA())</f>
        <v>#N/A</v>
      </c>
      <c r="AP42" s="521" t="e">
        <f ca="1">+IF(AND(ISNUMBER(OFFSET('Sanitation Data'!$H$4,0,10*ROW('Sanitation Data'!H36))),'Data Summary'!DE42="Yes"),100-OFFSET('Sanitation Data'!$H$4,0,10*ROW('Sanitation Data'!H36)),NA())</f>
        <v>#N/A</v>
      </c>
      <c r="AQ42" s="521" t="e">
        <f ca="1">+IF(AND(ISNUMBER(OFFSET('Sanitation Data'!$H$6,0,10*ROW('Sanitation Data'!H36))),'Data Summary'!DF42="Yes"),OFFSET('Sanitation Data'!$H$6,0,10*ROW('Sanitation Data'!H36)),NA())</f>
        <v>#N/A</v>
      </c>
      <c r="AR42" s="521" t="e">
        <f ca="1">+IF(AND(ISNUMBER(OFFSET('Sanitation Data'!$H$10,0,10*ROW('Sanitation Data'!H36))),'Data Summary'!DG42="Yes"),OFFSET('Sanitation Data'!$H$10,0,10*ROW('Sanitation Data'!H36)),NA())</f>
        <v>#N/A</v>
      </c>
      <c r="AS42" s="521" t="e">
        <f ca="1">+IF(AND(ISNUMBER(OFFSET('Sanitation Data'!$H$11,0,10*ROW('Sanitation Data'!H36))),'Data Summary'!DH42="Yes"),OFFSET('Sanitation Data'!$H$11,0,10*ROW('Sanitation Data'!H36)),NA())</f>
        <v>#N/A</v>
      </c>
      <c r="AT42" s="521" t="e">
        <f ca="1">+IF(AND(ISNUMBER(OFFSET('Sanitation Data'!$H$12,0,10*ROW('Sanitation Data'!H36))),'Data Summary'!DI42="Yes"),OFFSET('Sanitation Data'!$H$12,0,10*ROW('Sanitation Data'!H36)),NA())</f>
        <v>#N/A</v>
      </c>
      <c r="AU42" s="521" t="e">
        <f ca="1">+IF(AND(ISNUMBER(OFFSET('Sanitation Data'!$I$4,0,10*ROW('Sanitation Data'!I36))),'Data Summary'!DJ42="Yes"),100-OFFSET('Sanitation Data'!$I$4,0,10*ROW('Sanitation Data'!I36)),NA())</f>
        <v>#N/A</v>
      </c>
      <c r="AV42" s="521" t="e">
        <f ca="1">+IF(AND(ISNUMBER(OFFSET('Sanitation Data'!$I$6,0,10*ROW('Sanitation Data'!I36))),'Data Summary'!DK42="Yes"),OFFSET('Sanitation Data'!$I$6,0,10*ROW('Sanitation Data'!I36)),NA())</f>
        <v>#N/A</v>
      </c>
      <c r="AW42" s="521" t="e">
        <f ca="1">+IF(AND(ISNUMBER(OFFSET('Sanitation Data'!$I$10,0,10*ROW('Sanitation Data'!I36))),'Data Summary'!DL42="Yes"),OFFSET('Sanitation Data'!$I$10,0,10*ROW('Sanitation Data'!I36)),NA())</f>
        <v>#N/A</v>
      </c>
      <c r="AX42" s="521" t="e">
        <f ca="1">+IF(AND(ISNUMBER(OFFSET('Sanitation Data'!$I$11,0,10*ROW('Sanitation Data'!I36))),'Data Summary'!DM42="Yes"),OFFSET('Sanitation Data'!$I$11,0,10*ROW('Sanitation Data'!I36)),NA())</f>
        <v>#N/A</v>
      </c>
      <c r="AY42" s="521" t="e">
        <f ca="1">+IF(AND(ISNUMBER(OFFSET('Sanitation Data'!$I$12,0,10*ROW('Sanitation Data'!I36))),'Data Summary'!DN42="Yes"),OFFSET('Sanitation Data'!$I$12,0,10*ROW('Sanitation Data'!I36)),NA())</f>
        <v>#N/A</v>
      </c>
      <c r="AZ42" s="522" t="e">
        <f ca="1">+IF(AND(ISNUMBER(OFFSET('Hygiene Data'!$D$5,0,10*ROW('Hygiene Data'!D36))),'Data Summary'!DO42="Yes"),OFFSET('Hygiene Data'!$D$5,0,10*ROW('Hygiene Data'!D36)),NA())</f>
        <v>#N/A</v>
      </c>
      <c r="BA42" s="522" t="e">
        <f ca="1">+IF(AND(ISNUMBER(OFFSET('Hygiene Data'!$D$7,0,10*ROW('Hygiene Data'!D36))),'Data Summary'!DP42="Yes"),OFFSET('Hygiene Data'!$D$7,0,10*ROW('Hygiene Data'!D36)),NA())</f>
        <v>#N/A</v>
      </c>
      <c r="BB42" s="522" t="e">
        <f ca="1">+IF(AND(ISNUMBER(OFFSET('Hygiene Data'!$D$9,0,10*ROW('Hygiene Data'!D36))),'Data Summary'!DQ42="Yes"),OFFSET('Hygiene Data'!$D$9,0,10*ROW('Hygiene Data'!D36)),NA())</f>
        <v>#N/A</v>
      </c>
      <c r="BC42" s="522" t="e">
        <f ca="1">+IF(AND(ISNUMBER(OFFSET('Hygiene Data'!$E$5,0,10*ROW('Hygiene Data'!E36))),'Data Summary'!DR42="Yes"),OFFSET('Hygiene Data'!$E$5,0,10*ROW('Hygiene Data'!E36)),NA())</f>
        <v>#N/A</v>
      </c>
      <c r="BD42" s="522" t="e">
        <f ca="1">+IF(AND(ISNUMBER(OFFSET('Hygiene Data'!$E$7,0,10*ROW('Hygiene Data'!E36))),'Data Summary'!DS42="Yes"),OFFSET('Hygiene Data'!$E$7,0,10*ROW('Hygiene Data'!E36)),NA())</f>
        <v>#N/A</v>
      </c>
      <c r="BE42" s="522" t="e">
        <f ca="1">+IF(AND(ISNUMBER(OFFSET('Hygiene Data'!$E$9,0,10*ROW('Hygiene Data'!E36))),'Data Summary'!DT42="Yes"),OFFSET('Hygiene Data'!$E$9,0,10*ROW('Hygiene Data'!E36)),NA())</f>
        <v>#N/A</v>
      </c>
      <c r="BF42" s="522" t="e">
        <f ca="1">+IF(AND(ISNUMBER(OFFSET('Hygiene Data'!$F$5,0,10*ROW('Hygiene Data'!F36))),'Data Summary'!DU42="Yes"),OFFSET('Hygiene Data'!$F$5,0,10*ROW('Hygiene Data'!F36)),NA())</f>
        <v>#N/A</v>
      </c>
      <c r="BG42" s="522" t="e">
        <f ca="1">+IF(AND(ISNUMBER(OFFSET('Hygiene Data'!$F$7,0,10*ROW('Hygiene Data'!F36))),'Data Summary'!DV42="Yes"),OFFSET('Hygiene Data'!$F$7,0,10*ROW('Hygiene Data'!F36)),NA())</f>
        <v>#N/A</v>
      </c>
      <c r="BH42" s="522" t="e">
        <f ca="1">+IF(AND(ISNUMBER(OFFSET('Hygiene Data'!$F$9,0,10*ROW('Hygiene Data'!F36))),'Data Summary'!DW42="Yes"),OFFSET('Hygiene Data'!$F$9,0,10*ROW('Hygiene Data'!F36)),NA())</f>
        <v>#N/A</v>
      </c>
      <c r="BI42" s="522" t="e">
        <f ca="1">+IF(AND(ISNUMBER(OFFSET('Hygiene Data'!$G$5,0,10*ROW('Hygiene Data'!G36))),'Data Summary'!DX42="Yes"),OFFSET('Hygiene Data'!$G$5,0,10*ROW('Hygiene Data'!G36)),NA())</f>
        <v>#N/A</v>
      </c>
      <c r="BJ42" s="522" t="e">
        <f ca="1">+IF(AND(ISNUMBER(OFFSET('Hygiene Data'!$G$7,0,10*ROW('Hygiene Data'!G36))),'Data Summary'!DY42="Yes"),OFFSET('Hygiene Data'!$G$7,0,10*ROW('Hygiene Data'!G36)),NA())</f>
        <v>#N/A</v>
      </c>
      <c r="BK42" s="522" t="e">
        <f ca="1">+IF(AND(ISNUMBER(OFFSET('Hygiene Data'!$G$9,0,10*ROW('Hygiene Data'!G36))),'Data Summary'!DZ42="Yes"),OFFSET('Hygiene Data'!$G$9,0,10*ROW('Hygiene Data'!G36)),NA())</f>
        <v>#N/A</v>
      </c>
      <c r="BL42" s="522" t="e">
        <f ca="1">+IF(AND(ISNUMBER(OFFSET('Hygiene Data'!$H$5,0,10*ROW('Hygiene Data'!H36))),'Data Summary'!EA42="Yes"),OFFSET('Hygiene Data'!$H$5,0,10*ROW('Hygiene Data'!H36)),NA())</f>
        <v>#N/A</v>
      </c>
      <c r="BM42" s="522" t="e">
        <f ca="1">+IF(AND(ISNUMBER(OFFSET('Hygiene Data'!$H$7,0,10*ROW('Hygiene Data'!H36))),'Data Summary'!EB42="Yes"),OFFSET('Hygiene Data'!$H$7,0,10*ROW('Hygiene Data'!H36)),NA())</f>
        <v>#N/A</v>
      </c>
      <c r="BN42" s="522" t="e">
        <f ca="1">+IF(AND(ISNUMBER(OFFSET('Hygiene Data'!$H$9,0,10*ROW('Hygiene Data'!H36))),'Data Summary'!EC42="Yes"),OFFSET('Hygiene Data'!$H$9,0,10*ROW('Hygiene Data'!H36)),NA())</f>
        <v>#N/A</v>
      </c>
      <c r="BO42" s="522" t="e">
        <f ca="1">+IF(AND(ISNUMBER(OFFSET('Hygiene Data'!$I$5,0,10*ROW('Hygiene Data'!I36))),'Data Summary'!ED42="Yes"),OFFSET('Hygiene Data'!$I$5,0,10*ROW('Hygiene Data'!I36)),NA())</f>
        <v>#N/A</v>
      </c>
      <c r="BP42" s="522" t="e">
        <f ca="1">+IF(AND(ISNUMBER(OFFSET('Hygiene Data'!$I$7,0,10*ROW('Hygiene Data'!I36))),'Data Summary'!EE42="Yes"),OFFSET('Hygiene Data'!$I$7,0,10*ROW('Hygiene Data'!I36)),NA())</f>
        <v>#N/A</v>
      </c>
      <c r="BQ42" s="522" t="e">
        <f ca="1">+IF(AND(ISNUMBER(OFFSET('Hygiene Data'!$I$9,0,10*ROW('Hygiene Data'!I36))),'Data Summary'!EF42="Yes"),OFFSET('Hygiene Data'!$I$9,0,10*ROW('Hygiene Data'!I36)),NA())</f>
        <v>#N/A</v>
      </c>
    </row>
    <row r="43" spans="1:69" x14ac:dyDescent="0.25">
      <c r="A43" s="518" t="e">
        <f ca="1">+RIGHT('Data Summary'!A43,LEN('Data Summary'!A43)-9)</f>
        <v>#VALUE!</v>
      </c>
      <c r="B43" s="492" t="str">
        <f ca="1">+IF(ISTEXT('Data Summary'!B43),'Data Summary'!B43,"")</f>
        <v/>
      </c>
      <c r="C43" s="519" t="e">
        <f ca="1">+VALUE('Data Summary'!C43)</f>
        <v>#VALUE!</v>
      </c>
      <c r="D43" s="520" t="e">
        <f ca="1">+IF(AND(ISNUMBER(OFFSET('Water Data'!$D$4,0,10*ROW('Water Data'!D37))),'Data Summary'!BS43="Yes"),100-OFFSET('Water Data'!$D$4,0,10*ROW('Water Data'!D37)),NA())</f>
        <v>#N/A</v>
      </c>
      <c r="E43" s="520" t="e">
        <f ca="1">+IF(AND(ISNUMBER(OFFSET('Water Data'!$D$6,0,10*ROW('Water Data'!D37))),'Data Summary'!BT43="Yes"),OFFSET('Water Data'!$D$6,0,10*ROW('Water Data'!D37)),NA())</f>
        <v>#N/A</v>
      </c>
      <c r="F43" s="520" t="e">
        <f ca="1">+IF(AND(ISNUMBER(OFFSET('Water Data'!$D$9,0,10*ROW('Water Data'!D37))),'Data Summary'!BU43="Yes"),OFFSET('Water Data'!$D$9,0,10*ROW('Water Data'!D37)),NA())</f>
        <v>#N/A</v>
      </c>
      <c r="G43" s="520" t="e">
        <f ca="1">+IF(AND(ISNUMBER(OFFSET('Water Data'!$E$4,0,10*ROW('Water Data'!E37))),'Data Summary'!BV43="Yes"),100-OFFSET('Water Data'!$E$4,0,10*ROW('Water Data'!E37)),NA())</f>
        <v>#N/A</v>
      </c>
      <c r="H43" s="520" t="e">
        <f ca="1">+IF(AND(ISNUMBER(OFFSET('Water Data'!$E$6,0,10*ROW('Water Data'!E37))),'Data Summary'!BW43="Yes"),OFFSET('Water Data'!$E$6,0,10*ROW('Water Data'!E37)),NA())</f>
        <v>#N/A</v>
      </c>
      <c r="I43" s="520" t="e">
        <f ca="1">+IF(AND(ISNUMBER(OFFSET('Water Data'!$E$9,0,10*ROW('Water Data'!E37))),'Data Summary'!BX43="Yes"),OFFSET('Water Data'!$E$9,0,10*ROW('Water Data'!E37)),NA())</f>
        <v>#N/A</v>
      </c>
      <c r="J43" s="520" t="e">
        <f ca="1">+IF(AND(ISNUMBER(OFFSET('Water Data'!$F$4,0,10*ROW('Water Data'!F37))),'Data Summary'!BY43="Yes"),100-OFFSET('Water Data'!$F$4,0,10*ROW('Water Data'!F37)),NA())</f>
        <v>#N/A</v>
      </c>
      <c r="K43" s="520" t="e">
        <f ca="1">+IF(AND(ISNUMBER(OFFSET('Water Data'!$F$6,0,10*ROW('Water Data'!F37))),'Data Summary'!BZ43="Yes"),OFFSET('Water Data'!$F$6,0,10*ROW('Water Data'!F37)),NA())</f>
        <v>#N/A</v>
      </c>
      <c r="L43" s="520" t="e">
        <f ca="1">+IF(AND(ISNUMBER(OFFSET('Water Data'!$F$9,0,10*ROW('Water Data'!F37))),'Data Summary'!CA43="Yes"),OFFSET('Water Data'!$F$9,0,10*ROW('Water Data'!F37)),NA())</f>
        <v>#N/A</v>
      </c>
      <c r="M43" s="520" t="e">
        <f ca="1">+IF(AND(ISNUMBER(OFFSET('Water Data'!$G$4,0,10*ROW('Water Data'!G37))),'Data Summary'!CB43="Yes"),100-OFFSET('Water Data'!$G$4,0,10*ROW('Water Data'!G37)),NA())</f>
        <v>#N/A</v>
      </c>
      <c r="N43" s="520" t="e">
        <f ca="1">+IF(AND(ISNUMBER(OFFSET('Water Data'!$G$6,0,10*ROW('Water Data'!G37))),'Data Summary'!CC43="Yes"),OFFSET('Water Data'!$G$6,0,10*ROW('Water Data'!G37)),NA())</f>
        <v>#N/A</v>
      </c>
      <c r="O43" s="520" t="e">
        <f ca="1">+IF(AND(ISNUMBER(OFFSET('Water Data'!$G$9,0,10*ROW('Water Data'!G37))),'Data Summary'!CD43="Yes"),OFFSET('Water Data'!$G$9,0,10*ROW('Water Data'!G37)),NA())</f>
        <v>#N/A</v>
      </c>
      <c r="P43" s="520" t="e">
        <f ca="1">+IF(AND(ISNUMBER(OFFSET('Water Data'!$H$4,0,10*ROW('Water Data'!H37))),'Data Summary'!CE43="Yes"),100-OFFSET('Water Data'!$H$4,0,10*ROW('Water Data'!H37)),NA())</f>
        <v>#N/A</v>
      </c>
      <c r="Q43" s="520" t="e">
        <f ca="1">+IF(AND(ISNUMBER(OFFSET('Water Data'!$H$6,0,10*ROW('Water Data'!H37))),'Data Summary'!CF43="Yes"),OFFSET('Water Data'!$H$6,0,10*ROW('Water Data'!H37)),NA())</f>
        <v>#N/A</v>
      </c>
      <c r="R43" s="520" t="e">
        <f ca="1">+IF(AND(ISNUMBER(OFFSET('Water Data'!$H$9,0,10*ROW('Water Data'!H37))),'Data Summary'!CG43="Yes"),OFFSET('Water Data'!$H$9,0,10*ROW('Water Data'!H37)),NA())</f>
        <v>#N/A</v>
      </c>
      <c r="S43" s="520" t="e">
        <f ca="1">+IF(AND(ISNUMBER(OFFSET('Water Data'!$I$4,0,10*ROW('Water Data'!I37))),'Data Summary'!CH43="Yes"),100-OFFSET('Water Data'!$I$4,0,10*ROW('Water Data'!I37)),NA())</f>
        <v>#N/A</v>
      </c>
      <c r="T43" s="520" t="e">
        <f ca="1">+IF(AND(ISNUMBER(OFFSET('Water Data'!$I$6,0,10*ROW('Water Data'!I37))),'Data Summary'!CI43="Yes"),OFFSET('Water Data'!$I$6,0,10*ROW('Water Data'!I37)),NA())</f>
        <v>#N/A</v>
      </c>
      <c r="U43" s="520" t="e">
        <f ca="1">+IF(AND(ISNUMBER(OFFSET('Water Data'!$I$9,0,10*ROW('Water Data'!I37))),'Data Summary'!CJ43="Yes"),OFFSET('Water Data'!$I$9,0,10*ROW('Water Data'!I37)),NA())</f>
        <v>#N/A</v>
      </c>
      <c r="V43" s="521" t="e">
        <f ca="1">+IF(AND(ISNUMBER(OFFSET('Sanitation Data'!$D$4,0,10*ROW('Sanitation Data'!D37))),'Data Summary'!CK43="Yes"),100-OFFSET('Sanitation Data'!$D$4,0,10*ROW('Sanitation Data'!D37)),NA())</f>
        <v>#N/A</v>
      </c>
      <c r="W43" s="521" t="e">
        <f ca="1">+IF(AND(ISNUMBER(OFFSET('Sanitation Data'!$D$6,0,10*ROW('Sanitation Data'!D37))),'Data Summary'!CL43="Yes"),OFFSET('Sanitation Data'!$D$6,0,10*ROW('Sanitation Data'!D37)),NA())</f>
        <v>#N/A</v>
      </c>
      <c r="X43" s="521" t="e">
        <f ca="1">+IF(AND(ISNUMBER(OFFSET('Sanitation Data'!$D$10,0,10*ROW('Sanitation Data'!D37))),'Data Summary'!CM43="Yes"),OFFSET('Sanitation Data'!$D$10,0,10*ROW('Sanitation Data'!D37)),NA())</f>
        <v>#N/A</v>
      </c>
      <c r="Y43" s="521" t="e">
        <f ca="1">+IF(AND(ISNUMBER(OFFSET('Sanitation Data'!$D$11,0,10*ROW('Sanitation Data'!D37))),'Data Summary'!CN43="Yes"),OFFSET('Sanitation Data'!$D$11,0,10*ROW('Sanitation Data'!D37)),NA())</f>
        <v>#N/A</v>
      </c>
      <c r="Z43" s="521" t="e">
        <f ca="1">+IF(AND(ISNUMBER(OFFSET('Sanitation Data'!$D$12,0,10*ROW('Sanitation Data'!D37))),'Data Summary'!CO43="Yes"),OFFSET('Sanitation Data'!$D$12,0,10*ROW('Sanitation Data'!D37)),NA())</f>
        <v>#N/A</v>
      </c>
      <c r="AA43" s="521" t="e">
        <f ca="1">+IF(AND(ISNUMBER(OFFSET('Sanitation Data'!$E$4,0,10*ROW('Sanitation Data'!E37))),'Data Summary'!CP43="Yes"),100-OFFSET('Sanitation Data'!$E$4,0,10*ROW('Sanitation Data'!E37)),NA())</f>
        <v>#N/A</v>
      </c>
      <c r="AB43" s="521" t="e">
        <f ca="1">+IF(AND(ISNUMBER(OFFSET('Sanitation Data'!$E$6,0,10*ROW('Sanitation Data'!E37))),'Data Summary'!CQ43="Yes"),OFFSET('Sanitation Data'!$E$6,0,10*ROW('Sanitation Data'!E37)),NA())</f>
        <v>#N/A</v>
      </c>
      <c r="AC43" s="521" t="e">
        <f ca="1">+IF(AND(ISNUMBER(OFFSET('Sanitation Data'!$E$10,0,10*ROW('Sanitation Data'!E37))),'Data Summary'!CR43="Yes"),OFFSET('Sanitation Data'!$E$10,0,10*ROW('Sanitation Data'!E37)),NA())</f>
        <v>#N/A</v>
      </c>
      <c r="AD43" s="521" t="e">
        <f ca="1">+IF(AND(ISNUMBER(OFFSET('Sanitation Data'!$E$11,0,10*ROW('Sanitation Data'!E37))),'Data Summary'!CS43="Yes"),OFFSET('Sanitation Data'!$E$11,0,10*ROW('Sanitation Data'!E37)),NA())</f>
        <v>#N/A</v>
      </c>
      <c r="AE43" s="521" t="e">
        <f ca="1">+IF(AND(ISNUMBER(OFFSET('Sanitation Data'!$E$12,0,10*ROW('Sanitation Data'!E37))),'Data Summary'!CT43="Yes"),OFFSET('Sanitation Data'!$E$12,0,10*ROW('Sanitation Data'!E37)),NA())</f>
        <v>#N/A</v>
      </c>
      <c r="AF43" s="521" t="e">
        <f ca="1">+IF(AND(ISNUMBER(OFFSET('Sanitation Data'!$F$4,0,10*ROW('Sanitation Data'!F37))),'Data Summary'!CU43="Yes"),100-OFFSET('Sanitation Data'!$F$4,0,10*ROW('Sanitation Data'!F37)),NA())</f>
        <v>#N/A</v>
      </c>
      <c r="AG43" s="521" t="e">
        <f ca="1">+IF(AND(ISNUMBER(OFFSET('Sanitation Data'!$F$6,0,10*ROW('Sanitation Data'!F37))),'Data Summary'!CV43="Yes"),OFFSET('Sanitation Data'!$F$6,0,10*ROW('Sanitation Data'!F37)),NA())</f>
        <v>#N/A</v>
      </c>
      <c r="AH43" s="521" t="e">
        <f ca="1">+IF(AND(ISNUMBER(OFFSET('Sanitation Data'!$F$10,0,10*ROW('Sanitation Data'!F37))),'Data Summary'!CW43="Yes"),OFFSET('Sanitation Data'!$F$10,0,10*ROW('Sanitation Data'!F37)),NA())</f>
        <v>#N/A</v>
      </c>
      <c r="AI43" s="521" t="e">
        <f ca="1">+IF(AND(ISNUMBER(OFFSET('Sanitation Data'!$F$11,0,10*ROW('Sanitation Data'!F37))),'Data Summary'!CX43="Yes"),OFFSET('Sanitation Data'!$F$11,0,10*ROW('Sanitation Data'!F37)),NA())</f>
        <v>#N/A</v>
      </c>
      <c r="AJ43" s="521" t="e">
        <f ca="1">+IF(AND(ISNUMBER(OFFSET('Sanitation Data'!$F$12,0,10*ROW('Sanitation Data'!F37))),'Data Summary'!CY43="Yes"),OFFSET('Sanitation Data'!$F$12,0,10*ROW('Sanitation Data'!F37)),NA())</f>
        <v>#N/A</v>
      </c>
      <c r="AK43" s="521" t="e">
        <f ca="1">+IF(AND(ISNUMBER(OFFSET('Sanitation Data'!$G$4,0,10*ROW('Sanitation Data'!G37))),'Data Summary'!CZ43="Yes"),100-OFFSET('Sanitation Data'!$G$4,0,10*ROW('Sanitation Data'!G37)),NA())</f>
        <v>#N/A</v>
      </c>
      <c r="AL43" s="521" t="e">
        <f ca="1">+IF(AND(ISNUMBER(OFFSET('Sanitation Data'!$G$6,0,10*ROW('Sanitation Data'!G37))),'Data Summary'!DA43="Yes"),OFFSET('Sanitation Data'!$G$6,0,10*ROW('Sanitation Data'!G37)),NA())</f>
        <v>#N/A</v>
      </c>
      <c r="AM43" s="521" t="e">
        <f ca="1">+IF(AND(ISNUMBER(OFFSET('Sanitation Data'!$G$10,0,10*ROW('Sanitation Data'!G37))),'Data Summary'!DB43="Yes"),OFFSET('Sanitation Data'!$G$10,0,10*ROW('Sanitation Data'!G37)),NA())</f>
        <v>#N/A</v>
      </c>
      <c r="AN43" s="521" t="e">
        <f ca="1">+IF(AND(ISNUMBER(OFFSET('Sanitation Data'!$G$11,0,10*ROW('Sanitation Data'!G37))),'Data Summary'!DC43="Yes"),OFFSET('Sanitation Data'!$G$11,0,10*ROW('Sanitation Data'!G37)),NA())</f>
        <v>#N/A</v>
      </c>
      <c r="AO43" s="521" t="e">
        <f ca="1">+IF(AND(ISNUMBER(OFFSET('Sanitation Data'!$G$12,0,10*ROW('Sanitation Data'!G37))),'Data Summary'!DD43="Yes"),OFFSET('Sanitation Data'!$G$12,0,10*ROW('Sanitation Data'!G37)),NA())</f>
        <v>#N/A</v>
      </c>
      <c r="AP43" s="521" t="e">
        <f ca="1">+IF(AND(ISNUMBER(OFFSET('Sanitation Data'!$H$4,0,10*ROW('Sanitation Data'!H37))),'Data Summary'!DE43="Yes"),100-OFFSET('Sanitation Data'!$H$4,0,10*ROW('Sanitation Data'!H37)),NA())</f>
        <v>#N/A</v>
      </c>
      <c r="AQ43" s="521" t="e">
        <f ca="1">+IF(AND(ISNUMBER(OFFSET('Sanitation Data'!$H$6,0,10*ROW('Sanitation Data'!H37))),'Data Summary'!DF43="Yes"),OFFSET('Sanitation Data'!$H$6,0,10*ROW('Sanitation Data'!H37)),NA())</f>
        <v>#N/A</v>
      </c>
      <c r="AR43" s="521" t="e">
        <f ca="1">+IF(AND(ISNUMBER(OFFSET('Sanitation Data'!$H$10,0,10*ROW('Sanitation Data'!H37))),'Data Summary'!DG43="Yes"),OFFSET('Sanitation Data'!$H$10,0,10*ROW('Sanitation Data'!H37)),NA())</f>
        <v>#N/A</v>
      </c>
      <c r="AS43" s="521" t="e">
        <f ca="1">+IF(AND(ISNUMBER(OFFSET('Sanitation Data'!$H$11,0,10*ROW('Sanitation Data'!H37))),'Data Summary'!DH43="Yes"),OFFSET('Sanitation Data'!$H$11,0,10*ROW('Sanitation Data'!H37)),NA())</f>
        <v>#N/A</v>
      </c>
      <c r="AT43" s="521" t="e">
        <f ca="1">+IF(AND(ISNUMBER(OFFSET('Sanitation Data'!$H$12,0,10*ROW('Sanitation Data'!H37))),'Data Summary'!DI43="Yes"),OFFSET('Sanitation Data'!$H$12,0,10*ROW('Sanitation Data'!H37)),NA())</f>
        <v>#N/A</v>
      </c>
      <c r="AU43" s="521" t="e">
        <f ca="1">+IF(AND(ISNUMBER(OFFSET('Sanitation Data'!$I$4,0,10*ROW('Sanitation Data'!I37))),'Data Summary'!DJ43="Yes"),100-OFFSET('Sanitation Data'!$I$4,0,10*ROW('Sanitation Data'!I37)),NA())</f>
        <v>#N/A</v>
      </c>
      <c r="AV43" s="521" t="e">
        <f ca="1">+IF(AND(ISNUMBER(OFFSET('Sanitation Data'!$I$6,0,10*ROW('Sanitation Data'!I37))),'Data Summary'!DK43="Yes"),OFFSET('Sanitation Data'!$I$6,0,10*ROW('Sanitation Data'!I37)),NA())</f>
        <v>#N/A</v>
      </c>
      <c r="AW43" s="521" t="e">
        <f ca="1">+IF(AND(ISNUMBER(OFFSET('Sanitation Data'!$I$10,0,10*ROW('Sanitation Data'!I37))),'Data Summary'!DL43="Yes"),OFFSET('Sanitation Data'!$I$10,0,10*ROW('Sanitation Data'!I37)),NA())</f>
        <v>#N/A</v>
      </c>
      <c r="AX43" s="521" t="e">
        <f ca="1">+IF(AND(ISNUMBER(OFFSET('Sanitation Data'!$I$11,0,10*ROW('Sanitation Data'!I37))),'Data Summary'!DM43="Yes"),OFFSET('Sanitation Data'!$I$11,0,10*ROW('Sanitation Data'!I37)),NA())</f>
        <v>#N/A</v>
      </c>
      <c r="AY43" s="521" t="e">
        <f ca="1">+IF(AND(ISNUMBER(OFFSET('Sanitation Data'!$I$12,0,10*ROW('Sanitation Data'!I37))),'Data Summary'!DN43="Yes"),OFFSET('Sanitation Data'!$I$12,0,10*ROW('Sanitation Data'!I37)),NA())</f>
        <v>#N/A</v>
      </c>
      <c r="AZ43" s="522" t="e">
        <f ca="1">+IF(AND(ISNUMBER(OFFSET('Hygiene Data'!$D$5,0,10*ROW('Hygiene Data'!D37))),'Data Summary'!DO43="Yes"),OFFSET('Hygiene Data'!$D$5,0,10*ROW('Hygiene Data'!D37)),NA())</f>
        <v>#N/A</v>
      </c>
      <c r="BA43" s="522" t="e">
        <f ca="1">+IF(AND(ISNUMBER(OFFSET('Hygiene Data'!$D$7,0,10*ROW('Hygiene Data'!D37))),'Data Summary'!DP43="Yes"),OFFSET('Hygiene Data'!$D$7,0,10*ROW('Hygiene Data'!D37)),NA())</f>
        <v>#N/A</v>
      </c>
      <c r="BB43" s="522" t="e">
        <f ca="1">+IF(AND(ISNUMBER(OFFSET('Hygiene Data'!$D$9,0,10*ROW('Hygiene Data'!D37))),'Data Summary'!DQ43="Yes"),OFFSET('Hygiene Data'!$D$9,0,10*ROW('Hygiene Data'!D37)),NA())</f>
        <v>#N/A</v>
      </c>
      <c r="BC43" s="522" t="e">
        <f ca="1">+IF(AND(ISNUMBER(OFFSET('Hygiene Data'!$E$5,0,10*ROW('Hygiene Data'!E37))),'Data Summary'!DR43="Yes"),OFFSET('Hygiene Data'!$E$5,0,10*ROW('Hygiene Data'!E37)),NA())</f>
        <v>#N/A</v>
      </c>
      <c r="BD43" s="522" t="e">
        <f ca="1">+IF(AND(ISNUMBER(OFFSET('Hygiene Data'!$E$7,0,10*ROW('Hygiene Data'!E37))),'Data Summary'!DS43="Yes"),OFFSET('Hygiene Data'!$E$7,0,10*ROW('Hygiene Data'!E37)),NA())</f>
        <v>#N/A</v>
      </c>
      <c r="BE43" s="522" t="e">
        <f ca="1">+IF(AND(ISNUMBER(OFFSET('Hygiene Data'!$E$9,0,10*ROW('Hygiene Data'!E37))),'Data Summary'!DT43="Yes"),OFFSET('Hygiene Data'!$E$9,0,10*ROW('Hygiene Data'!E37)),NA())</f>
        <v>#N/A</v>
      </c>
      <c r="BF43" s="522" t="e">
        <f ca="1">+IF(AND(ISNUMBER(OFFSET('Hygiene Data'!$F$5,0,10*ROW('Hygiene Data'!F37))),'Data Summary'!DU43="Yes"),OFFSET('Hygiene Data'!$F$5,0,10*ROW('Hygiene Data'!F37)),NA())</f>
        <v>#N/A</v>
      </c>
      <c r="BG43" s="522" t="e">
        <f ca="1">+IF(AND(ISNUMBER(OFFSET('Hygiene Data'!$F$7,0,10*ROW('Hygiene Data'!F37))),'Data Summary'!DV43="Yes"),OFFSET('Hygiene Data'!$F$7,0,10*ROW('Hygiene Data'!F37)),NA())</f>
        <v>#N/A</v>
      </c>
      <c r="BH43" s="522" t="e">
        <f ca="1">+IF(AND(ISNUMBER(OFFSET('Hygiene Data'!$F$9,0,10*ROW('Hygiene Data'!F37))),'Data Summary'!DW43="Yes"),OFFSET('Hygiene Data'!$F$9,0,10*ROW('Hygiene Data'!F37)),NA())</f>
        <v>#N/A</v>
      </c>
      <c r="BI43" s="522" t="e">
        <f ca="1">+IF(AND(ISNUMBER(OFFSET('Hygiene Data'!$G$5,0,10*ROW('Hygiene Data'!G37))),'Data Summary'!DX43="Yes"),OFFSET('Hygiene Data'!$G$5,0,10*ROW('Hygiene Data'!G37)),NA())</f>
        <v>#N/A</v>
      </c>
      <c r="BJ43" s="522" t="e">
        <f ca="1">+IF(AND(ISNUMBER(OFFSET('Hygiene Data'!$G$7,0,10*ROW('Hygiene Data'!G37))),'Data Summary'!DY43="Yes"),OFFSET('Hygiene Data'!$G$7,0,10*ROW('Hygiene Data'!G37)),NA())</f>
        <v>#N/A</v>
      </c>
      <c r="BK43" s="522" t="e">
        <f ca="1">+IF(AND(ISNUMBER(OFFSET('Hygiene Data'!$G$9,0,10*ROW('Hygiene Data'!G37))),'Data Summary'!DZ43="Yes"),OFFSET('Hygiene Data'!$G$9,0,10*ROW('Hygiene Data'!G37)),NA())</f>
        <v>#N/A</v>
      </c>
      <c r="BL43" s="522" t="e">
        <f ca="1">+IF(AND(ISNUMBER(OFFSET('Hygiene Data'!$H$5,0,10*ROW('Hygiene Data'!H37))),'Data Summary'!EA43="Yes"),OFFSET('Hygiene Data'!$H$5,0,10*ROW('Hygiene Data'!H37)),NA())</f>
        <v>#N/A</v>
      </c>
      <c r="BM43" s="522" t="e">
        <f ca="1">+IF(AND(ISNUMBER(OFFSET('Hygiene Data'!$H$7,0,10*ROW('Hygiene Data'!H37))),'Data Summary'!EB43="Yes"),OFFSET('Hygiene Data'!$H$7,0,10*ROW('Hygiene Data'!H37)),NA())</f>
        <v>#N/A</v>
      </c>
      <c r="BN43" s="522" t="e">
        <f ca="1">+IF(AND(ISNUMBER(OFFSET('Hygiene Data'!$H$9,0,10*ROW('Hygiene Data'!H37))),'Data Summary'!EC43="Yes"),OFFSET('Hygiene Data'!$H$9,0,10*ROW('Hygiene Data'!H37)),NA())</f>
        <v>#N/A</v>
      </c>
      <c r="BO43" s="522" t="e">
        <f ca="1">+IF(AND(ISNUMBER(OFFSET('Hygiene Data'!$I$5,0,10*ROW('Hygiene Data'!I37))),'Data Summary'!ED43="Yes"),OFFSET('Hygiene Data'!$I$5,0,10*ROW('Hygiene Data'!I37)),NA())</f>
        <v>#N/A</v>
      </c>
      <c r="BP43" s="522" t="e">
        <f ca="1">+IF(AND(ISNUMBER(OFFSET('Hygiene Data'!$I$7,0,10*ROW('Hygiene Data'!I37))),'Data Summary'!EE43="Yes"),OFFSET('Hygiene Data'!$I$7,0,10*ROW('Hygiene Data'!I37)),NA())</f>
        <v>#N/A</v>
      </c>
      <c r="BQ43" s="522" t="e">
        <f ca="1">+IF(AND(ISNUMBER(OFFSET('Hygiene Data'!$I$9,0,10*ROW('Hygiene Data'!I37))),'Data Summary'!EF43="Yes"),OFFSET('Hygiene Data'!$I$9,0,10*ROW('Hygiene Data'!I37)),NA())</f>
        <v>#N/A</v>
      </c>
    </row>
    <row r="44" spans="1:69" x14ac:dyDescent="0.25">
      <c r="A44" s="518" t="e">
        <f ca="1">+RIGHT('Data Summary'!A44,LEN('Data Summary'!A44)-9)</f>
        <v>#VALUE!</v>
      </c>
      <c r="B44" s="492" t="str">
        <f ca="1">+IF(ISTEXT('Data Summary'!B44),'Data Summary'!B44,"")</f>
        <v/>
      </c>
      <c r="C44" s="519" t="e">
        <f ca="1">+VALUE('Data Summary'!C44)</f>
        <v>#VALUE!</v>
      </c>
      <c r="D44" s="520" t="e">
        <f ca="1">+IF(AND(ISNUMBER(OFFSET('Water Data'!$D$4,0,10*ROW('Water Data'!D38))),'Data Summary'!BS44="Yes"),100-OFFSET('Water Data'!$D$4,0,10*ROW('Water Data'!D38)),NA())</f>
        <v>#N/A</v>
      </c>
      <c r="E44" s="520" t="e">
        <f ca="1">+IF(AND(ISNUMBER(OFFSET('Water Data'!$D$6,0,10*ROW('Water Data'!D38))),'Data Summary'!BT44="Yes"),OFFSET('Water Data'!$D$6,0,10*ROW('Water Data'!D38)),NA())</f>
        <v>#N/A</v>
      </c>
      <c r="F44" s="520" t="e">
        <f ca="1">+IF(AND(ISNUMBER(OFFSET('Water Data'!$D$9,0,10*ROW('Water Data'!D38))),'Data Summary'!BU44="Yes"),OFFSET('Water Data'!$D$9,0,10*ROW('Water Data'!D38)),NA())</f>
        <v>#N/A</v>
      </c>
      <c r="G44" s="520" t="e">
        <f ca="1">+IF(AND(ISNUMBER(OFFSET('Water Data'!$E$4,0,10*ROW('Water Data'!E38))),'Data Summary'!BV44="Yes"),100-OFFSET('Water Data'!$E$4,0,10*ROW('Water Data'!E38)),NA())</f>
        <v>#N/A</v>
      </c>
      <c r="H44" s="520" t="e">
        <f ca="1">+IF(AND(ISNUMBER(OFFSET('Water Data'!$E$6,0,10*ROW('Water Data'!E38))),'Data Summary'!BW44="Yes"),OFFSET('Water Data'!$E$6,0,10*ROW('Water Data'!E38)),NA())</f>
        <v>#N/A</v>
      </c>
      <c r="I44" s="520" t="e">
        <f ca="1">+IF(AND(ISNUMBER(OFFSET('Water Data'!$E$9,0,10*ROW('Water Data'!E38))),'Data Summary'!BX44="Yes"),OFFSET('Water Data'!$E$9,0,10*ROW('Water Data'!E38)),NA())</f>
        <v>#N/A</v>
      </c>
      <c r="J44" s="520" t="e">
        <f ca="1">+IF(AND(ISNUMBER(OFFSET('Water Data'!$F$4,0,10*ROW('Water Data'!F38))),'Data Summary'!BY44="Yes"),100-OFFSET('Water Data'!$F$4,0,10*ROW('Water Data'!F38)),NA())</f>
        <v>#N/A</v>
      </c>
      <c r="K44" s="520" t="e">
        <f ca="1">+IF(AND(ISNUMBER(OFFSET('Water Data'!$F$6,0,10*ROW('Water Data'!F38))),'Data Summary'!BZ44="Yes"),OFFSET('Water Data'!$F$6,0,10*ROW('Water Data'!F38)),NA())</f>
        <v>#N/A</v>
      </c>
      <c r="L44" s="520" t="e">
        <f ca="1">+IF(AND(ISNUMBER(OFFSET('Water Data'!$F$9,0,10*ROW('Water Data'!F38))),'Data Summary'!CA44="Yes"),OFFSET('Water Data'!$F$9,0,10*ROW('Water Data'!F38)),NA())</f>
        <v>#N/A</v>
      </c>
      <c r="M44" s="520" t="e">
        <f ca="1">+IF(AND(ISNUMBER(OFFSET('Water Data'!$G$4,0,10*ROW('Water Data'!G38))),'Data Summary'!CB44="Yes"),100-OFFSET('Water Data'!$G$4,0,10*ROW('Water Data'!G38)),NA())</f>
        <v>#N/A</v>
      </c>
      <c r="N44" s="520" t="e">
        <f ca="1">+IF(AND(ISNUMBER(OFFSET('Water Data'!$G$6,0,10*ROW('Water Data'!G38))),'Data Summary'!CC44="Yes"),OFFSET('Water Data'!$G$6,0,10*ROW('Water Data'!G38)),NA())</f>
        <v>#N/A</v>
      </c>
      <c r="O44" s="520" t="e">
        <f ca="1">+IF(AND(ISNUMBER(OFFSET('Water Data'!$G$9,0,10*ROW('Water Data'!G38))),'Data Summary'!CD44="Yes"),OFFSET('Water Data'!$G$9,0,10*ROW('Water Data'!G38)),NA())</f>
        <v>#N/A</v>
      </c>
      <c r="P44" s="520" t="e">
        <f ca="1">+IF(AND(ISNUMBER(OFFSET('Water Data'!$H$4,0,10*ROW('Water Data'!H38))),'Data Summary'!CE44="Yes"),100-OFFSET('Water Data'!$H$4,0,10*ROW('Water Data'!H38)),NA())</f>
        <v>#N/A</v>
      </c>
      <c r="Q44" s="520" t="e">
        <f ca="1">+IF(AND(ISNUMBER(OFFSET('Water Data'!$H$6,0,10*ROW('Water Data'!H38))),'Data Summary'!CF44="Yes"),OFFSET('Water Data'!$H$6,0,10*ROW('Water Data'!H38)),NA())</f>
        <v>#N/A</v>
      </c>
      <c r="R44" s="520" t="e">
        <f ca="1">+IF(AND(ISNUMBER(OFFSET('Water Data'!$H$9,0,10*ROW('Water Data'!H38))),'Data Summary'!CG44="Yes"),OFFSET('Water Data'!$H$9,0,10*ROW('Water Data'!H38)),NA())</f>
        <v>#N/A</v>
      </c>
      <c r="S44" s="520" t="e">
        <f ca="1">+IF(AND(ISNUMBER(OFFSET('Water Data'!$I$4,0,10*ROW('Water Data'!I38))),'Data Summary'!CH44="Yes"),100-OFFSET('Water Data'!$I$4,0,10*ROW('Water Data'!I38)),NA())</f>
        <v>#N/A</v>
      </c>
      <c r="T44" s="520" t="e">
        <f ca="1">+IF(AND(ISNUMBER(OFFSET('Water Data'!$I$6,0,10*ROW('Water Data'!I38))),'Data Summary'!CI44="Yes"),OFFSET('Water Data'!$I$6,0,10*ROW('Water Data'!I38)),NA())</f>
        <v>#N/A</v>
      </c>
      <c r="U44" s="520" t="e">
        <f ca="1">+IF(AND(ISNUMBER(OFFSET('Water Data'!$I$9,0,10*ROW('Water Data'!I38))),'Data Summary'!CJ44="Yes"),OFFSET('Water Data'!$I$9,0,10*ROW('Water Data'!I38)),NA())</f>
        <v>#N/A</v>
      </c>
      <c r="V44" s="521" t="e">
        <f ca="1">+IF(AND(ISNUMBER(OFFSET('Sanitation Data'!$D$4,0,10*ROW('Sanitation Data'!D38))),'Data Summary'!CK44="Yes"),100-OFFSET('Sanitation Data'!$D$4,0,10*ROW('Sanitation Data'!D38)),NA())</f>
        <v>#N/A</v>
      </c>
      <c r="W44" s="521" t="e">
        <f ca="1">+IF(AND(ISNUMBER(OFFSET('Sanitation Data'!$D$6,0,10*ROW('Sanitation Data'!D38))),'Data Summary'!CL44="Yes"),OFFSET('Sanitation Data'!$D$6,0,10*ROW('Sanitation Data'!D38)),NA())</f>
        <v>#N/A</v>
      </c>
      <c r="X44" s="521" t="e">
        <f ca="1">+IF(AND(ISNUMBER(OFFSET('Sanitation Data'!$D$10,0,10*ROW('Sanitation Data'!D38))),'Data Summary'!CM44="Yes"),OFFSET('Sanitation Data'!$D$10,0,10*ROW('Sanitation Data'!D38)),NA())</f>
        <v>#N/A</v>
      </c>
      <c r="Y44" s="521" t="e">
        <f ca="1">+IF(AND(ISNUMBER(OFFSET('Sanitation Data'!$D$11,0,10*ROW('Sanitation Data'!D38))),'Data Summary'!CN44="Yes"),OFFSET('Sanitation Data'!$D$11,0,10*ROW('Sanitation Data'!D38)),NA())</f>
        <v>#N/A</v>
      </c>
      <c r="Z44" s="521" t="e">
        <f ca="1">+IF(AND(ISNUMBER(OFFSET('Sanitation Data'!$D$12,0,10*ROW('Sanitation Data'!D38))),'Data Summary'!CO44="Yes"),OFFSET('Sanitation Data'!$D$12,0,10*ROW('Sanitation Data'!D38)),NA())</f>
        <v>#N/A</v>
      </c>
      <c r="AA44" s="521" t="e">
        <f ca="1">+IF(AND(ISNUMBER(OFFSET('Sanitation Data'!$E$4,0,10*ROW('Sanitation Data'!E38))),'Data Summary'!CP44="Yes"),100-OFFSET('Sanitation Data'!$E$4,0,10*ROW('Sanitation Data'!E38)),NA())</f>
        <v>#N/A</v>
      </c>
      <c r="AB44" s="521" t="e">
        <f ca="1">+IF(AND(ISNUMBER(OFFSET('Sanitation Data'!$E$6,0,10*ROW('Sanitation Data'!E38))),'Data Summary'!CQ44="Yes"),OFFSET('Sanitation Data'!$E$6,0,10*ROW('Sanitation Data'!E38)),NA())</f>
        <v>#N/A</v>
      </c>
      <c r="AC44" s="521" t="e">
        <f ca="1">+IF(AND(ISNUMBER(OFFSET('Sanitation Data'!$E$10,0,10*ROW('Sanitation Data'!E38))),'Data Summary'!CR44="Yes"),OFFSET('Sanitation Data'!$E$10,0,10*ROW('Sanitation Data'!E38)),NA())</f>
        <v>#N/A</v>
      </c>
      <c r="AD44" s="521" t="e">
        <f ca="1">+IF(AND(ISNUMBER(OFFSET('Sanitation Data'!$E$11,0,10*ROW('Sanitation Data'!E38))),'Data Summary'!CS44="Yes"),OFFSET('Sanitation Data'!$E$11,0,10*ROW('Sanitation Data'!E38)),NA())</f>
        <v>#N/A</v>
      </c>
      <c r="AE44" s="521" t="e">
        <f ca="1">+IF(AND(ISNUMBER(OFFSET('Sanitation Data'!$E$12,0,10*ROW('Sanitation Data'!E38))),'Data Summary'!CT44="Yes"),OFFSET('Sanitation Data'!$E$12,0,10*ROW('Sanitation Data'!E38)),NA())</f>
        <v>#N/A</v>
      </c>
      <c r="AF44" s="521" t="e">
        <f ca="1">+IF(AND(ISNUMBER(OFFSET('Sanitation Data'!$F$4,0,10*ROW('Sanitation Data'!F38))),'Data Summary'!CU44="Yes"),100-OFFSET('Sanitation Data'!$F$4,0,10*ROW('Sanitation Data'!F38)),NA())</f>
        <v>#N/A</v>
      </c>
      <c r="AG44" s="521" t="e">
        <f ca="1">+IF(AND(ISNUMBER(OFFSET('Sanitation Data'!$F$6,0,10*ROW('Sanitation Data'!F38))),'Data Summary'!CV44="Yes"),OFFSET('Sanitation Data'!$F$6,0,10*ROW('Sanitation Data'!F38)),NA())</f>
        <v>#N/A</v>
      </c>
      <c r="AH44" s="521" t="e">
        <f ca="1">+IF(AND(ISNUMBER(OFFSET('Sanitation Data'!$F$10,0,10*ROW('Sanitation Data'!F38))),'Data Summary'!CW44="Yes"),OFFSET('Sanitation Data'!$F$10,0,10*ROW('Sanitation Data'!F38)),NA())</f>
        <v>#N/A</v>
      </c>
      <c r="AI44" s="521" t="e">
        <f ca="1">+IF(AND(ISNUMBER(OFFSET('Sanitation Data'!$F$11,0,10*ROW('Sanitation Data'!F38))),'Data Summary'!CX44="Yes"),OFFSET('Sanitation Data'!$F$11,0,10*ROW('Sanitation Data'!F38)),NA())</f>
        <v>#N/A</v>
      </c>
      <c r="AJ44" s="521" t="e">
        <f ca="1">+IF(AND(ISNUMBER(OFFSET('Sanitation Data'!$F$12,0,10*ROW('Sanitation Data'!F38))),'Data Summary'!CY44="Yes"),OFFSET('Sanitation Data'!$F$12,0,10*ROW('Sanitation Data'!F38)),NA())</f>
        <v>#N/A</v>
      </c>
      <c r="AK44" s="521" t="e">
        <f ca="1">+IF(AND(ISNUMBER(OFFSET('Sanitation Data'!$G$4,0,10*ROW('Sanitation Data'!G38))),'Data Summary'!CZ44="Yes"),100-OFFSET('Sanitation Data'!$G$4,0,10*ROW('Sanitation Data'!G38)),NA())</f>
        <v>#N/A</v>
      </c>
      <c r="AL44" s="521" t="e">
        <f ca="1">+IF(AND(ISNUMBER(OFFSET('Sanitation Data'!$G$6,0,10*ROW('Sanitation Data'!G38))),'Data Summary'!DA44="Yes"),OFFSET('Sanitation Data'!$G$6,0,10*ROW('Sanitation Data'!G38)),NA())</f>
        <v>#N/A</v>
      </c>
      <c r="AM44" s="521" t="e">
        <f ca="1">+IF(AND(ISNUMBER(OFFSET('Sanitation Data'!$G$10,0,10*ROW('Sanitation Data'!G38))),'Data Summary'!DB44="Yes"),OFFSET('Sanitation Data'!$G$10,0,10*ROW('Sanitation Data'!G38)),NA())</f>
        <v>#N/A</v>
      </c>
      <c r="AN44" s="521" t="e">
        <f ca="1">+IF(AND(ISNUMBER(OFFSET('Sanitation Data'!$G$11,0,10*ROW('Sanitation Data'!G38))),'Data Summary'!DC44="Yes"),OFFSET('Sanitation Data'!$G$11,0,10*ROW('Sanitation Data'!G38)),NA())</f>
        <v>#N/A</v>
      </c>
      <c r="AO44" s="521" t="e">
        <f ca="1">+IF(AND(ISNUMBER(OFFSET('Sanitation Data'!$G$12,0,10*ROW('Sanitation Data'!G38))),'Data Summary'!DD44="Yes"),OFFSET('Sanitation Data'!$G$12,0,10*ROW('Sanitation Data'!G38)),NA())</f>
        <v>#N/A</v>
      </c>
      <c r="AP44" s="521" t="e">
        <f ca="1">+IF(AND(ISNUMBER(OFFSET('Sanitation Data'!$H$4,0,10*ROW('Sanitation Data'!H38))),'Data Summary'!DE44="Yes"),100-OFFSET('Sanitation Data'!$H$4,0,10*ROW('Sanitation Data'!H38)),NA())</f>
        <v>#N/A</v>
      </c>
      <c r="AQ44" s="521" t="e">
        <f ca="1">+IF(AND(ISNUMBER(OFFSET('Sanitation Data'!$H$6,0,10*ROW('Sanitation Data'!H38))),'Data Summary'!DF44="Yes"),OFFSET('Sanitation Data'!$H$6,0,10*ROW('Sanitation Data'!H38)),NA())</f>
        <v>#N/A</v>
      </c>
      <c r="AR44" s="521" t="e">
        <f ca="1">+IF(AND(ISNUMBER(OFFSET('Sanitation Data'!$H$10,0,10*ROW('Sanitation Data'!H38))),'Data Summary'!DG44="Yes"),OFFSET('Sanitation Data'!$H$10,0,10*ROW('Sanitation Data'!H38)),NA())</f>
        <v>#N/A</v>
      </c>
      <c r="AS44" s="521" t="e">
        <f ca="1">+IF(AND(ISNUMBER(OFFSET('Sanitation Data'!$H$11,0,10*ROW('Sanitation Data'!H38))),'Data Summary'!DH44="Yes"),OFFSET('Sanitation Data'!$H$11,0,10*ROW('Sanitation Data'!H38)),NA())</f>
        <v>#N/A</v>
      </c>
      <c r="AT44" s="521" t="e">
        <f ca="1">+IF(AND(ISNUMBER(OFFSET('Sanitation Data'!$H$12,0,10*ROW('Sanitation Data'!H38))),'Data Summary'!DI44="Yes"),OFFSET('Sanitation Data'!$H$12,0,10*ROW('Sanitation Data'!H38)),NA())</f>
        <v>#N/A</v>
      </c>
      <c r="AU44" s="521" t="e">
        <f ca="1">+IF(AND(ISNUMBER(OFFSET('Sanitation Data'!$I$4,0,10*ROW('Sanitation Data'!I38))),'Data Summary'!DJ44="Yes"),100-OFFSET('Sanitation Data'!$I$4,0,10*ROW('Sanitation Data'!I38)),NA())</f>
        <v>#N/A</v>
      </c>
      <c r="AV44" s="521" t="e">
        <f ca="1">+IF(AND(ISNUMBER(OFFSET('Sanitation Data'!$I$6,0,10*ROW('Sanitation Data'!I38))),'Data Summary'!DK44="Yes"),OFFSET('Sanitation Data'!$I$6,0,10*ROW('Sanitation Data'!I38)),NA())</f>
        <v>#N/A</v>
      </c>
      <c r="AW44" s="521" t="e">
        <f ca="1">+IF(AND(ISNUMBER(OFFSET('Sanitation Data'!$I$10,0,10*ROW('Sanitation Data'!I38))),'Data Summary'!DL44="Yes"),OFFSET('Sanitation Data'!$I$10,0,10*ROW('Sanitation Data'!I38)),NA())</f>
        <v>#N/A</v>
      </c>
      <c r="AX44" s="521" t="e">
        <f ca="1">+IF(AND(ISNUMBER(OFFSET('Sanitation Data'!$I$11,0,10*ROW('Sanitation Data'!I38))),'Data Summary'!DM44="Yes"),OFFSET('Sanitation Data'!$I$11,0,10*ROW('Sanitation Data'!I38)),NA())</f>
        <v>#N/A</v>
      </c>
      <c r="AY44" s="521" t="e">
        <f ca="1">+IF(AND(ISNUMBER(OFFSET('Sanitation Data'!$I$12,0,10*ROW('Sanitation Data'!I38))),'Data Summary'!DN44="Yes"),OFFSET('Sanitation Data'!$I$12,0,10*ROW('Sanitation Data'!I38)),NA())</f>
        <v>#N/A</v>
      </c>
      <c r="AZ44" s="522" t="e">
        <f ca="1">+IF(AND(ISNUMBER(OFFSET('Hygiene Data'!$D$5,0,10*ROW('Hygiene Data'!D38))),'Data Summary'!DO44="Yes"),OFFSET('Hygiene Data'!$D$5,0,10*ROW('Hygiene Data'!D38)),NA())</f>
        <v>#N/A</v>
      </c>
      <c r="BA44" s="522" t="e">
        <f ca="1">+IF(AND(ISNUMBER(OFFSET('Hygiene Data'!$D$7,0,10*ROW('Hygiene Data'!D38))),'Data Summary'!DP44="Yes"),OFFSET('Hygiene Data'!$D$7,0,10*ROW('Hygiene Data'!D38)),NA())</f>
        <v>#N/A</v>
      </c>
      <c r="BB44" s="522" t="e">
        <f ca="1">+IF(AND(ISNUMBER(OFFSET('Hygiene Data'!$D$9,0,10*ROW('Hygiene Data'!D38))),'Data Summary'!DQ44="Yes"),OFFSET('Hygiene Data'!$D$9,0,10*ROW('Hygiene Data'!D38)),NA())</f>
        <v>#N/A</v>
      </c>
      <c r="BC44" s="522" t="e">
        <f ca="1">+IF(AND(ISNUMBER(OFFSET('Hygiene Data'!$E$5,0,10*ROW('Hygiene Data'!E38))),'Data Summary'!DR44="Yes"),OFFSET('Hygiene Data'!$E$5,0,10*ROW('Hygiene Data'!E38)),NA())</f>
        <v>#N/A</v>
      </c>
      <c r="BD44" s="522" t="e">
        <f ca="1">+IF(AND(ISNUMBER(OFFSET('Hygiene Data'!$E$7,0,10*ROW('Hygiene Data'!E38))),'Data Summary'!DS44="Yes"),OFFSET('Hygiene Data'!$E$7,0,10*ROW('Hygiene Data'!E38)),NA())</f>
        <v>#N/A</v>
      </c>
      <c r="BE44" s="522" t="e">
        <f ca="1">+IF(AND(ISNUMBER(OFFSET('Hygiene Data'!$E$9,0,10*ROW('Hygiene Data'!E38))),'Data Summary'!DT44="Yes"),OFFSET('Hygiene Data'!$E$9,0,10*ROW('Hygiene Data'!E38)),NA())</f>
        <v>#N/A</v>
      </c>
      <c r="BF44" s="522" t="e">
        <f ca="1">+IF(AND(ISNUMBER(OFFSET('Hygiene Data'!$F$5,0,10*ROW('Hygiene Data'!F38))),'Data Summary'!DU44="Yes"),OFFSET('Hygiene Data'!$F$5,0,10*ROW('Hygiene Data'!F38)),NA())</f>
        <v>#N/A</v>
      </c>
      <c r="BG44" s="522" t="e">
        <f ca="1">+IF(AND(ISNUMBER(OFFSET('Hygiene Data'!$F$7,0,10*ROW('Hygiene Data'!F38))),'Data Summary'!DV44="Yes"),OFFSET('Hygiene Data'!$F$7,0,10*ROW('Hygiene Data'!F38)),NA())</f>
        <v>#N/A</v>
      </c>
      <c r="BH44" s="522" t="e">
        <f ca="1">+IF(AND(ISNUMBER(OFFSET('Hygiene Data'!$F$9,0,10*ROW('Hygiene Data'!F38))),'Data Summary'!DW44="Yes"),OFFSET('Hygiene Data'!$F$9,0,10*ROW('Hygiene Data'!F38)),NA())</f>
        <v>#N/A</v>
      </c>
      <c r="BI44" s="522" t="e">
        <f ca="1">+IF(AND(ISNUMBER(OFFSET('Hygiene Data'!$G$5,0,10*ROW('Hygiene Data'!G38))),'Data Summary'!DX44="Yes"),OFFSET('Hygiene Data'!$G$5,0,10*ROW('Hygiene Data'!G38)),NA())</f>
        <v>#N/A</v>
      </c>
      <c r="BJ44" s="522" t="e">
        <f ca="1">+IF(AND(ISNUMBER(OFFSET('Hygiene Data'!$G$7,0,10*ROW('Hygiene Data'!G38))),'Data Summary'!DY44="Yes"),OFFSET('Hygiene Data'!$G$7,0,10*ROW('Hygiene Data'!G38)),NA())</f>
        <v>#N/A</v>
      </c>
      <c r="BK44" s="522" t="e">
        <f ca="1">+IF(AND(ISNUMBER(OFFSET('Hygiene Data'!$G$9,0,10*ROW('Hygiene Data'!G38))),'Data Summary'!DZ44="Yes"),OFFSET('Hygiene Data'!$G$9,0,10*ROW('Hygiene Data'!G38)),NA())</f>
        <v>#N/A</v>
      </c>
      <c r="BL44" s="522" t="e">
        <f ca="1">+IF(AND(ISNUMBER(OFFSET('Hygiene Data'!$H$5,0,10*ROW('Hygiene Data'!H38))),'Data Summary'!EA44="Yes"),OFFSET('Hygiene Data'!$H$5,0,10*ROW('Hygiene Data'!H38)),NA())</f>
        <v>#N/A</v>
      </c>
      <c r="BM44" s="522" t="e">
        <f ca="1">+IF(AND(ISNUMBER(OFFSET('Hygiene Data'!$H$7,0,10*ROW('Hygiene Data'!H38))),'Data Summary'!EB44="Yes"),OFFSET('Hygiene Data'!$H$7,0,10*ROW('Hygiene Data'!H38)),NA())</f>
        <v>#N/A</v>
      </c>
      <c r="BN44" s="522" t="e">
        <f ca="1">+IF(AND(ISNUMBER(OFFSET('Hygiene Data'!$H$9,0,10*ROW('Hygiene Data'!H38))),'Data Summary'!EC44="Yes"),OFFSET('Hygiene Data'!$H$9,0,10*ROW('Hygiene Data'!H38)),NA())</f>
        <v>#N/A</v>
      </c>
      <c r="BO44" s="522" t="e">
        <f ca="1">+IF(AND(ISNUMBER(OFFSET('Hygiene Data'!$I$5,0,10*ROW('Hygiene Data'!I38))),'Data Summary'!ED44="Yes"),OFFSET('Hygiene Data'!$I$5,0,10*ROW('Hygiene Data'!I38)),NA())</f>
        <v>#N/A</v>
      </c>
      <c r="BP44" s="522" t="e">
        <f ca="1">+IF(AND(ISNUMBER(OFFSET('Hygiene Data'!$I$7,0,10*ROW('Hygiene Data'!I38))),'Data Summary'!EE44="Yes"),OFFSET('Hygiene Data'!$I$7,0,10*ROW('Hygiene Data'!I38)),NA())</f>
        <v>#N/A</v>
      </c>
      <c r="BQ44" s="522" t="e">
        <f ca="1">+IF(AND(ISNUMBER(OFFSET('Hygiene Data'!$I$9,0,10*ROW('Hygiene Data'!I38))),'Data Summary'!EF44="Yes"),OFFSET('Hygiene Data'!$I$9,0,10*ROW('Hygiene Data'!I38)),NA())</f>
        <v>#N/A</v>
      </c>
    </row>
    <row r="45" spans="1:69" x14ac:dyDescent="0.25">
      <c r="A45" s="518" t="e">
        <f ca="1">+RIGHT('Data Summary'!A45,LEN('Data Summary'!A45)-9)</f>
        <v>#VALUE!</v>
      </c>
      <c r="B45" s="492" t="str">
        <f ca="1">+IF(ISTEXT('Data Summary'!B45),'Data Summary'!B45,"")</f>
        <v/>
      </c>
      <c r="C45" s="519" t="e">
        <f ca="1">+VALUE('Data Summary'!C45)</f>
        <v>#VALUE!</v>
      </c>
      <c r="D45" s="520" t="e">
        <f ca="1">+IF(AND(ISNUMBER(OFFSET('Water Data'!$D$4,0,10*ROW('Water Data'!D39))),'Data Summary'!BS45="Yes"),100-OFFSET('Water Data'!$D$4,0,10*ROW('Water Data'!D39)),NA())</f>
        <v>#N/A</v>
      </c>
      <c r="E45" s="520" t="e">
        <f ca="1">+IF(AND(ISNUMBER(OFFSET('Water Data'!$D$6,0,10*ROW('Water Data'!D39))),'Data Summary'!BT45="Yes"),OFFSET('Water Data'!$D$6,0,10*ROW('Water Data'!D39)),NA())</f>
        <v>#N/A</v>
      </c>
      <c r="F45" s="520" t="e">
        <f ca="1">+IF(AND(ISNUMBER(OFFSET('Water Data'!$D$9,0,10*ROW('Water Data'!D39))),'Data Summary'!BU45="Yes"),OFFSET('Water Data'!$D$9,0,10*ROW('Water Data'!D39)),NA())</f>
        <v>#N/A</v>
      </c>
      <c r="G45" s="520" t="e">
        <f ca="1">+IF(AND(ISNUMBER(OFFSET('Water Data'!$E$4,0,10*ROW('Water Data'!E39))),'Data Summary'!BV45="Yes"),100-OFFSET('Water Data'!$E$4,0,10*ROW('Water Data'!E39)),NA())</f>
        <v>#N/A</v>
      </c>
      <c r="H45" s="520" t="e">
        <f ca="1">+IF(AND(ISNUMBER(OFFSET('Water Data'!$E$6,0,10*ROW('Water Data'!E39))),'Data Summary'!BW45="Yes"),OFFSET('Water Data'!$E$6,0,10*ROW('Water Data'!E39)),NA())</f>
        <v>#N/A</v>
      </c>
      <c r="I45" s="520" t="e">
        <f ca="1">+IF(AND(ISNUMBER(OFFSET('Water Data'!$E$9,0,10*ROW('Water Data'!E39))),'Data Summary'!BX45="Yes"),OFFSET('Water Data'!$E$9,0,10*ROW('Water Data'!E39)),NA())</f>
        <v>#N/A</v>
      </c>
      <c r="J45" s="520" t="e">
        <f ca="1">+IF(AND(ISNUMBER(OFFSET('Water Data'!$F$4,0,10*ROW('Water Data'!F39))),'Data Summary'!BY45="Yes"),100-OFFSET('Water Data'!$F$4,0,10*ROW('Water Data'!F39)),NA())</f>
        <v>#N/A</v>
      </c>
      <c r="K45" s="520" t="e">
        <f ca="1">+IF(AND(ISNUMBER(OFFSET('Water Data'!$F$6,0,10*ROW('Water Data'!F39))),'Data Summary'!BZ45="Yes"),OFFSET('Water Data'!$F$6,0,10*ROW('Water Data'!F39)),NA())</f>
        <v>#N/A</v>
      </c>
      <c r="L45" s="520" t="e">
        <f ca="1">+IF(AND(ISNUMBER(OFFSET('Water Data'!$F$9,0,10*ROW('Water Data'!F39))),'Data Summary'!CA45="Yes"),OFFSET('Water Data'!$F$9,0,10*ROW('Water Data'!F39)),NA())</f>
        <v>#N/A</v>
      </c>
      <c r="M45" s="520" t="e">
        <f ca="1">+IF(AND(ISNUMBER(OFFSET('Water Data'!$G$4,0,10*ROW('Water Data'!G39))),'Data Summary'!CB45="Yes"),100-OFFSET('Water Data'!$G$4,0,10*ROW('Water Data'!G39)),NA())</f>
        <v>#N/A</v>
      </c>
      <c r="N45" s="520" t="e">
        <f ca="1">+IF(AND(ISNUMBER(OFFSET('Water Data'!$G$6,0,10*ROW('Water Data'!G39))),'Data Summary'!CC45="Yes"),OFFSET('Water Data'!$G$6,0,10*ROW('Water Data'!G39)),NA())</f>
        <v>#N/A</v>
      </c>
      <c r="O45" s="520" t="e">
        <f ca="1">+IF(AND(ISNUMBER(OFFSET('Water Data'!$G$9,0,10*ROW('Water Data'!G39))),'Data Summary'!CD45="Yes"),OFFSET('Water Data'!$G$9,0,10*ROW('Water Data'!G39)),NA())</f>
        <v>#N/A</v>
      </c>
      <c r="P45" s="520" t="e">
        <f ca="1">+IF(AND(ISNUMBER(OFFSET('Water Data'!$H$4,0,10*ROW('Water Data'!H39))),'Data Summary'!CE45="Yes"),100-OFFSET('Water Data'!$H$4,0,10*ROW('Water Data'!H39)),NA())</f>
        <v>#N/A</v>
      </c>
      <c r="Q45" s="520" t="e">
        <f ca="1">+IF(AND(ISNUMBER(OFFSET('Water Data'!$H$6,0,10*ROW('Water Data'!H39))),'Data Summary'!CF45="Yes"),OFFSET('Water Data'!$H$6,0,10*ROW('Water Data'!H39)),NA())</f>
        <v>#N/A</v>
      </c>
      <c r="R45" s="520" t="e">
        <f ca="1">+IF(AND(ISNUMBER(OFFSET('Water Data'!$H$9,0,10*ROW('Water Data'!H39))),'Data Summary'!CG45="Yes"),OFFSET('Water Data'!$H$9,0,10*ROW('Water Data'!H39)),NA())</f>
        <v>#N/A</v>
      </c>
      <c r="S45" s="520" t="e">
        <f ca="1">+IF(AND(ISNUMBER(OFFSET('Water Data'!$I$4,0,10*ROW('Water Data'!I39))),'Data Summary'!CH45="Yes"),100-OFFSET('Water Data'!$I$4,0,10*ROW('Water Data'!I39)),NA())</f>
        <v>#N/A</v>
      </c>
      <c r="T45" s="520" t="e">
        <f ca="1">+IF(AND(ISNUMBER(OFFSET('Water Data'!$I$6,0,10*ROW('Water Data'!I39))),'Data Summary'!CI45="Yes"),OFFSET('Water Data'!$I$6,0,10*ROW('Water Data'!I39)),NA())</f>
        <v>#N/A</v>
      </c>
      <c r="U45" s="520" t="e">
        <f ca="1">+IF(AND(ISNUMBER(OFFSET('Water Data'!$I$9,0,10*ROW('Water Data'!I39))),'Data Summary'!CJ45="Yes"),OFFSET('Water Data'!$I$9,0,10*ROW('Water Data'!I39)),NA())</f>
        <v>#N/A</v>
      </c>
      <c r="V45" s="521" t="e">
        <f ca="1">+IF(AND(ISNUMBER(OFFSET('Sanitation Data'!$D$4,0,10*ROW('Sanitation Data'!D39))),'Data Summary'!CK45="Yes"),100-OFFSET('Sanitation Data'!$D$4,0,10*ROW('Sanitation Data'!D39)),NA())</f>
        <v>#N/A</v>
      </c>
      <c r="W45" s="521" t="e">
        <f ca="1">+IF(AND(ISNUMBER(OFFSET('Sanitation Data'!$D$6,0,10*ROW('Sanitation Data'!D39))),'Data Summary'!CL45="Yes"),OFFSET('Sanitation Data'!$D$6,0,10*ROW('Sanitation Data'!D39)),NA())</f>
        <v>#N/A</v>
      </c>
      <c r="X45" s="521" t="e">
        <f ca="1">+IF(AND(ISNUMBER(OFFSET('Sanitation Data'!$D$10,0,10*ROW('Sanitation Data'!D39))),'Data Summary'!CM45="Yes"),OFFSET('Sanitation Data'!$D$10,0,10*ROW('Sanitation Data'!D39)),NA())</f>
        <v>#N/A</v>
      </c>
      <c r="Y45" s="521" t="e">
        <f ca="1">+IF(AND(ISNUMBER(OFFSET('Sanitation Data'!$D$11,0,10*ROW('Sanitation Data'!D39))),'Data Summary'!CN45="Yes"),OFFSET('Sanitation Data'!$D$11,0,10*ROW('Sanitation Data'!D39)),NA())</f>
        <v>#N/A</v>
      </c>
      <c r="Z45" s="521" t="e">
        <f ca="1">+IF(AND(ISNUMBER(OFFSET('Sanitation Data'!$D$12,0,10*ROW('Sanitation Data'!D39))),'Data Summary'!CO45="Yes"),OFFSET('Sanitation Data'!$D$12,0,10*ROW('Sanitation Data'!D39)),NA())</f>
        <v>#N/A</v>
      </c>
      <c r="AA45" s="521" t="e">
        <f ca="1">+IF(AND(ISNUMBER(OFFSET('Sanitation Data'!$E$4,0,10*ROW('Sanitation Data'!E39))),'Data Summary'!CP45="Yes"),100-OFFSET('Sanitation Data'!$E$4,0,10*ROW('Sanitation Data'!E39)),NA())</f>
        <v>#N/A</v>
      </c>
      <c r="AB45" s="521" t="e">
        <f ca="1">+IF(AND(ISNUMBER(OFFSET('Sanitation Data'!$E$6,0,10*ROW('Sanitation Data'!E39))),'Data Summary'!CQ45="Yes"),OFFSET('Sanitation Data'!$E$6,0,10*ROW('Sanitation Data'!E39)),NA())</f>
        <v>#N/A</v>
      </c>
      <c r="AC45" s="521" t="e">
        <f ca="1">+IF(AND(ISNUMBER(OFFSET('Sanitation Data'!$E$10,0,10*ROW('Sanitation Data'!E39))),'Data Summary'!CR45="Yes"),OFFSET('Sanitation Data'!$E$10,0,10*ROW('Sanitation Data'!E39)),NA())</f>
        <v>#N/A</v>
      </c>
      <c r="AD45" s="521" t="e">
        <f ca="1">+IF(AND(ISNUMBER(OFFSET('Sanitation Data'!$E$11,0,10*ROW('Sanitation Data'!E39))),'Data Summary'!CS45="Yes"),OFFSET('Sanitation Data'!$E$11,0,10*ROW('Sanitation Data'!E39)),NA())</f>
        <v>#N/A</v>
      </c>
      <c r="AE45" s="521" t="e">
        <f ca="1">+IF(AND(ISNUMBER(OFFSET('Sanitation Data'!$E$12,0,10*ROW('Sanitation Data'!E39))),'Data Summary'!CT45="Yes"),OFFSET('Sanitation Data'!$E$12,0,10*ROW('Sanitation Data'!E39)),NA())</f>
        <v>#N/A</v>
      </c>
      <c r="AF45" s="521" t="e">
        <f ca="1">+IF(AND(ISNUMBER(OFFSET('Sanitation Data'!$F$4,0,10*ROW('Sanitation Data'!F39))),'Data Summary'!CU45="Yes"),100-OFFSET('Sanitation Data'!$F$4,0,10*ROW('Sanitation Data'!F39)),NA())</f>
        <v>#N/A</v>
      </c>
      <c r="AG45" s="521" t="e">
        <f ca="1">+IF(AND(ISNUMBER(OFFSET('Sanitation Data'!$F$6,0,10*ROW('Sanitation Data'!F39))),'Data Summary'!CV45="Yes"),OFFSET('Sanitation Data'!$F$6,0,10*ROW('Sanitation Data'!F39)),NA())</f>
        <v>#N/A</v>
      </c>
      <c r="AH45" s="521" t="e">
        <f ca="1">+IF(AND(ISNUMBER(OFFSET('Sanitation Data'!$F$10,0,10*ROW('Sanitation Data'!F39))),'Data Summary'!CW45="Yes"),OFFSET('Sanitation Data'!$F$10,0,10*ROW('Sanitation Data'!F39)),NA())</f>
        <v>#N/A</v>
      </c>
      <c r="AI45" s="521" t="e">
        <f ca="1">+IF(AND(ISNUMBER(OFFSET('Sanitation Data'!$F$11,0,10*ROW('Sanitation Data'!F39))),'Data Summary'!CX45="Yes"),OFFSET('Sanitation Data'!$F$11,0,10*ROW('Sanitation Data'!F39)),NA())</f>
        <v>#N/A</v>
      </c>
      <c r="AJ45" s="521" t="e">
        <f ca="1">+IF(AND(ISNUMBER(OFFSET('Sanitation Data'!$F$12,0,10*ROW('Sanitation Data'!F39))),'Data Summary'!CY45="Yes"),OFFSET('Sanitation Data'!$F$12,0,10*ROW('Sanitation Data'!F39)),NA())</f>
        <v>#N/A</v>
      </c>
      <c r="AK45" s="521" t="e">
        <f ca="1">+IF(AND(ISNUMBER(OFFSET('Sanitation Data'!$G$4,0,10*ROW('Sanitation Data'!G39))),'Data Summary'!CZ45="Yes"),100-OFFSET('Sanitation Data'!$G$4,0,10*ROW('Sanitation Data'!G39)),NA())</f>
        <v>#N/A</v>
      </c>
      <c r="AL45" s="521" t="e">
        <f ca="1">+IF(AND(ISNUMBER(OFFSET('Sanitation Data'!$G$6,0,10*ROW('Sanitation Data'!G39))),'Data Summary'!DA45="Yes"),OFFSET('Sanitation Data'!$G$6,0,10*ROW('Sanitation Data'!G39)),NA())</f>
        <v>#N/A</v>
      </c>
      <c r="AM45" s="521" t="e">
        <f ca="1">+IF(AND(ISNUMBER(OFFSET('Sanitation Data'!$G$10,0,10*ROW('Sanitation Data'!G39))),'Data Summary'!DB45="Yes"),OFFSET('Sanitation Data'!$G$10,0,10*ROW('Sanitation Data'!G39)),NA())</f>
        <v>#N/A</v>
      </c>
      <c r="AN45" s="521" t="e">
        <f ca="1">+IF(AND(ISNUMBER(OFFSET('Sanitation Data'!$G$11,0,10*ROW('Sanitation Data'!G39))),'Data Summary'!DC45="Yes"),OFFSET('Sanitation Data'!$G$11,0,10*ROW('Sanitation Data'!G39)),NA())</f>
        <v>#N/A</v>
      </c>
      <c r="AO45" s="521" t="e">
        <f ca="1">+IF(AND(ISNUMBER(OFFSET('Sanitation Data'!$G$12,0,10*ROW('Sanitation Data'!G39))),'Data Summary'!DD45="Yes"),OFFSET('Sanitation Data'!$G$12,0,10*ROW('Sanitation Data'!G39)),NA())</f>
        <v>#N/A</v>
      </c>
      <c r="AP45" s="521" t="e">
        <f ca="1">+IF(AND(ISNUMBER(OFFSET('Sanitation Data'!$H$4,0,10*ROW('Sanitation Data'!H39))),'Data Summary'!DE45="Yes"),100-OFFSET('Sanitation Data'!$H$4,0,10*ROW('Sanitation Data'!H39)),NA())</f>
        <v>#N/A</v>
      </c>
      <c r="AQ45" s="521" t="e">
        <f ca="1">+IF(AND(ISNUMBER(OFFSET('Sanitation Data'!$H$6,0,10*ROW('Sanitation Data'!H39))),'Data Summary'!DF45="Yes"),OFFSET('Sanitation Data'!$H$6,0,10*ROW('Sanitation Data'!H39)),NA())</f>
        <v>#N/A</v>
      </c>
      <c r="AR45" s="521" t="e">
        <f ca="1">+IF(AND(ISNUMBER(OFFSET('Sanitation Data'!$H$10,0,10*ROW('Sanitation Data'!H39))),'Data Summary'!DG45="Yes"),OFFSET('Sanitation Data'!$H$10,0,10*ROW('Sanitation Data'!H39)),NA())</f>
        <v>#N/A</v>
      </c>
      <c r="AS45" s="521" t="e">
        <f ca="1">+IF(AND(ISNUMBER(OFFSET('Sanitation Data'!$H$11,0,10*ROW('Sanitation Data'!H39))),'Data Summary'!DH45="Yes"),OFFSET('Sanitation Data'!$H$11,0,10*ROW('Sanitation Data'!H39)),NA())</f>
        <v>#N/A</v>
      </c>
      <c r="AT45" s="521" t="e">
        <f ca="1">+IF(AND(ISNUMBER(OFFSET('Sanitation Data'!$H$12,0,10*ROW('Sanitation Data'!H39))),'Data Summary'!DI45="Yes"),OFFSET('Sanitation Data'!$H$12,0,10*ROW('Sanitation Data'!H39)),NA())</f>
        <v>#N/A</v>
      </c>
      <c r="AU45" s="521" t="e">
        <f ca="1">+IF(AND(ISNUMBER(OFFSET('Sanitation Data'!$I$4,0,10*ROW('Sanitation Data'!I39))),'Data Summary'!DJ45="Yes"),100-OFFSET('Sanitation Data'!$I$4,0,10*ROW('Sanitation Data'!I39)),NA())</f>
        <v>#N/A</v>
      </c>
      <c r="AV45" s="521" t="e">
        <f ca="1">+IF(AND(ISNUMBER(OFFSET('Sanitation Data'!$I$6,0,10*ROW('Sanitation Data'!I39))),'Data Summary'!DK45="Yes"),OFFSET('Sanitation Data'!$I$6,0,10*ROW('Sanitation Data'!I39)),NA())</f>
        <v>#N/A</v>
      </c>
      <c r="AW45" s="521" t="e">
        <f ca="1">+IF(AND(ISNUMBER(OFFSET('Sanitation Data'!$I$10,0,10*ROW('Sanitation Data'!I39))),'Data Summary'!DL45="Yes"),OFFSET('Sanitation Data'!$I$10,0,10*ROW('Sanitation Data'!I39)),NA())</f>
        <v>#N/A</v>
      </c>
      <c r="AX45" s="521" t="e">
        <f ca="1">+IF(AND(ISNUMBER(OFFSET('Sanitation Data'!$I$11,0,10*ROW('Sanitation Data'!I39))),'Data Summary'!DM45="Yes"),OFFSET('Sanitation Data'!$I$11,0,10*ROW('Sanitation Data'!I39)),NA())</f>
        <v>#N/A</v>
      </c>
      <c r="AY45" s="521" t="e">
        <f ca="1">+IF(AND(ISNUMBER(OFFSET('Sanitation Data'!$I$12,0,10*ROW('Sanitation Data'!I39))),'Data Summary'!DN45="Yes"),OFFSET('Sanitation Data'!$I$12,0,10*ROW('Sanitation Data'!I39)),NA())</f>
        <v>#N/A</v>
      </c>
      <c r="AZ45" s="522" t="e">
        <f ca="1">+IF(AND(ISNUMBER(OFFSET('Hygiene Data'!$D$5,0,10*ROW('Hygiene Data'!D39))),'Data Summary'!DO45="Yes"),OFFSET('Hygiene Data'!$D$5,0,10*ROW('Hygiene Data'!D39)),NA())</f>
        <v>#N/A</v>
      </c>
      <c r="BA45" s="522" t="e">
        <f ca="1">+IF(AND(ISNUMBER(OFFSET('Hygiene Data'!$D$7,0,10*ROW('Hygiene Data'!D39))),'Data Summary'!DP45="Yes"),OFFSET('Hygiene Data'!$D$7,0,10*ROW('Hygiene Data'!D39)),NA())</f>
        <v>#N/A</v>
      </c>
      <c r="BB45" s="522" t="e">
        <f ca="1">+IF(AND(ISNUMBER(OFFSET('Hygiene Data'!$D$9,0,10*ROW('Hygiene Data'!D39))),'Data Summary'!DQ45="Yes"),OFFSET('Hygiene Data'!$D$9,0,10*ROW('Hygiene Data'!D39)),NA())</f>
        <v>#N/A</v>
      </c>
      <c r="BC45" s="522" t="e">
        <f ca="1">+IF(AND(ISNUMBER(OFFSET('Hygiene Data'!$E$5,0,10*ROW('Hygiene Data'!E39))),'Data Summary'!DR45="Yes"),OFFSET('Hygiene Data'!$E$5,0,10*ROW('Hygiene Data'!E39)),NA())</f>
        <v>#N/A</v>
      </c>
      <c r="BD45" s="522" t="e">
        <f ca="1">+IF(AND(ISNUMBER(OFFSET('Hygiene Data'!$E$7,0,10*ROW('Hygiene Data'!E39))),'Data Summary'!DS45="Yes"),OFFSET('Hygiene Data'!$E$7,0,10*ROW('Hygiene Data'!E39)),NA())</f>
        <v>#N/A</v>
      </c>
      <c r="BE45" s="522" t="e">
        <f ca="1">+IF(AND(ISNUMBER(OFFSET('Hygiene Data'!$E$9,0,10*ROW('Hygiene Data'!E39))),'Data Summary'!DT45="Yes"),OFFSET('Hygiene Data'!$E$9,0,10*ROW('Hygiene Data'!E39)),NA())</f>
        <v>#N/A</v>
      </c>
      <c r="BF45" s="522" t="e">
        <f ca="1">+IF(AND(ISNUMBER(OFFSET('Hygiene Data'!$F$5,0,10*ROW('Hygiene Data'!F39))),'Data Summary'!DU45="Yes"),OFFSET('Hygiene Data'!$F$5,0,10*ROW('Hygiene Data'!F39)),NA())</f>
        <v>#N/A</v>
      </c>
      <c r="BG45" s="522" t="e">
        <f ca="1">+IF(AND(ISNUMBER(OFFSET('Hygiene Data'!$F$7,0,10*ROW('Hygiene Data'!F39))),'Data Summary'!DV45="Yes"),OFFSET('Hygiene Data'!$F$7,0,10*ROW('Hygiene Data'!F39)),NA())</f>
        <v>#N/A</v>
      </c>
      <c r="BH45" s="522" t="e">
        <f ca="1">+IF(AND(ISNUMBER(OFFSET('Hygiene Data'!$F$9,0,10*ROW('Hygiene Data'!F39))),'Data Summary'!DW45="Yes"),OFFSET('Hygiene Data'!$F$9,0,10*ROW('Hygiene Data'!F39)),NA())</f>
        <v>#N/A</v>
      </c>
      <c r="BI45" s="522" t="e">
        <f ca="1">+IF(AND(ISNUMBER(OFFSET('Hygiene Data'!$G$5,0,10*ROW('Hygiene Data'!G39))),'Data Summary'!DX45="Yes"),OFFSET('Hygiene Data'!$G$5,0,10*ROW('Hygiene Data'!G39)),NA())</f>
        <v>#N/A</v>
      </c>
      <c r="BJ45" s="522" t="e">
        <f ca="1">+IF(AND(ISNUMBER(OFFSET('Hygiene Data'!$G$7,0,10*ROW('Hygiene Data'!G39))),'Data Summary'!DY45="Yes"),OFFSET('Hygiene Data'!$G$7,0,10*ROW('Hygiene Data'!G39)),NA())</f>
        <v>#N/A</v>
      </c>
      <c r="BK45" s="522" t="e">
        <f ca="1">+IF(AND(ISNUMBER(OFFSET('Hygiene Data'!$G$9,0,10*ROW('Hygiene Data'!G39))),'Data Summary'!DZ45="Yes"),OFFSET('Hygiene Data'!$G$9,0,10*ROW('Hygiene Data'!G39)),NA())</f>
        <v>#N/A</v>
      </c>
      <c r="BL45" s="522" t="e">
        <f ca="1">+IF(AND(ISNUMBER(OFFSET('Hygiene Data'!$H$5,0,10*ROW('Hygiene Data'!H39))),'Data Summary'!EA45="Yes"),OFFSET('Hygiene Data'!$H$5,0,10*ROW('Hygiene Data'!H39)),NA())</f>
        <v>#N/A</v>
      </c>
      <c r="BM45" s="522" t="e">
        <f ca="1">+IF(AND(ISNUMBER(OFFSET('Hygiene Data'!$H$7,0,10*ROW('Hygiene Data'!H39))),'Data Summary'!EB45="Yes"),OFFSET('Hygiene Data'!$H$7,0,10*ROW('Hygiene Data'!H39)),NA())</f>
        <v>#N/A</v>
      </c>
      <c r="BN45" s="522" t="e">
        <f ca="1">+IF(AND(ISNUMBER(OFFSET('Hygiene Data'!$H$9,0,10*ROW('Hygiene Data'!H39))),'Data Summary'!EC45="Yes"),OFFSET('Hygiene Data'!$H$9,0,10*ROW('Hygiene Data'!H39)),NA())</f>
        <v>#N/A</v>
      </c>
      <c r="BO45" s="522" t="e">
        <f ca="1">+IF(AND(ISNUMBER(OFFSET('Hygiene Data'!$I$5,0,10*ROW('Hygiene Data'!I39))),'Data Summary'!ED45="Yes"),OFFSET('Hygiene Data'!$I$5,0,10*ROW('Hygiene Data'!I39)),NA())</f>
        <v>#N/A</v>
      </c>
      <c r="BP45" s="522" t="e">
        <f ca="1">+IF(AND(ISNUMBER(OFFSET('Hygiene Data'!$I$7,0,10*ROW('Hygiene Data'!I39))),'Data Summary'!EE45="Yes"),OFFSET('Hygiene Data'!$I$7,0,10*ROW('Hygiene Data'!I39)),NA())</f>
        <v>#N/A</v>
      </c>
      <c r="BQ45" s="522" t="e">
        <f ca="1">+IF(AND(ISNUMBER(OFFSET('Hygiene Data'!$I$9,0,10*ROW('Hygiene Data'!I39))),'Data Summary'!EF45="Yes"),OFFSET('Hygiene Data'!$I$9,0,10*ROW('Hygiene Data'!I39)),NA())</f>
        <v>#N/A</v>
      </c>
    </row>
    <row r="46" spans="1:69" x14ac:dyDescent="0.25">
      <c r="A46" s="518" t="e">
        <f ca="1">+RIGHT('Data Summary'!A46,LEN('Data Summary'!A46)-9)</f>
        <v>#VALUE!</v>
      </c>
      <c r="B46" s="492" t="str">
        <f ca="1">+IF(ISTEXT('Data Summary'!B46),'Data Summary'!B46,"")</f>
        <v/>
      </c>
      <c r="C46" s="519" t="e">
        <f ca="1">+VALUE('Data Summary'!C46)</f>
        <v>#VALUE!</v>
      </c>
      <c r="D46" s="520" t="e">
        <f ca="1">+IF(AND(ISNUMBER(OFFSET('Water Data'!$D$4,0,10*ROW('Water Data'!D40))),'Data Summary'!BS46="Yes"),100-OFFSET('Water Data'!$D$4,0,10*ROW('Water Data'!D40)),NA())</f>
        <v>#N/A</v>
      </c>
      <c r="E46" s="520" t="e">
        <f ca="1">+IF(AND(ISNUMBER(OFFSET('Water Data'!$D$6,0,10*ROW('Water Data'!D40))),'Data Summary'!BT46="Yes"),OFFSET('Water Data'!$D$6,0,10*ROW('Water Data'!D40)),NA())</f>
        <v>#N/A</v>
      </c>
      <c r="F46" s="520" t="e">
        <f ca="1">+IF(AND(ISNUMBER(OFFSET('Water Data'!$D$9,0,10*ROW('Water Data'!D40))),'Data Summary'!BU46="Yes"),OFFSET('Water Data'!$D$9,0,10*ROW('Water Data'!D40)),NA())</f>
        <v>#N/A</v>
      </c>
      <c r="G46" s="520" t="e">
        <f ca="1">+IF(AND(ISNUMBER(OFFSET('Water Data'!$E$4,0,10*ROW('Water Data'!E40))),'Data Summary'!BV46="Yes"),100-OFFSET('Water Data'!$E$4,0,10*ROW('Water Data'!E40)),NA())</f>
        <v>#N/A</v>
      </c>
      <c r="H46" s="520" t="e">
        <f ca="1">+IF(AND(ISNUMBER(OFFSET('Water Data'!$E$6,0,10*ROW('Water Data'!E40))),'Data Summary'!BW46="Yes"),OFFSET('Water Data'!$E$6,0,10*ROW('Water Data'!E40)),NA())</f>
        <v>#N/A</v>
      </c>
      <c r="I46" s="520" t="e">
        <f ca="1">+IF(AND(ISNUMBER(OFFSET('Water Data'!$E$9,0,10*ROW('Water Data'!E40))),'Data Summary'!BX46="Yes"),OFFSET('Water Data'!$E$9,0,10*ROW('Water Data'!E40)),NA())</f>
        <v>#N/A</v>
      </c>
      <c r="J46" s="520" t="e">
        <f ca="1">+IF(AND(ISNUMBER(OFFSET('Water Data'!$F$4,0,10*ROW('Water Data'!F40))),'Data Summary'!BY46="Yes"),100-OFFSET('Water Data'!$F$4,0,10*ROW('Water Data'!F40)),NA())</f>
        <v>#N/A</v>
      </c>
      <c r="K46" s="520" t="e">
        <f ca="1">+IF(AND(ISNUMBER(OFFSET('Water Data'!$F$6,0,10*ROW('Water Data'!F40))),'Data Summary'!BZ46="Yes"),OFFSET('Water Data'!$F$6,0,10*ROW('Water Data'!F40)),NA())</f>
        <v>#N/A</v>
      </c>
      <c r="L46" s="520" t="e">
        <f ca="1">+IF(AND(ISNUMBER(OFFSET('Water Data'!$F$9,0,10*ROW('Water Data'!F40))),'Data Summary'!CA46="Yes"),OFFSET('Water Data'!$F$9,0,10*ROW('Water Data'!F40)),NA())</f>
        <v>#N/A</v>
      </c>
      <c r="M46" s="520" t="e">
        <f ca="1">+IF(AND(ISNUMBER(OFFSET('Water Data'!$G$4,0,10*ROW('Water Data'!G40))),'Data Summary'!CB46="Yes"),100-OFFSET('Water Data'!$G$4,0,10*ROW('Water Data'!G40)),NA())</f>
        <v>#N/A</v>
      </c>
      <c r="N46" s="520" t="e">
        <f ca="1">+IF(AND(ISNUMBER(OFFSET('Water Data'!$G$6,0,10*ROW('Water Data'!G40))),'Data Summary'!CC46="Yes"),OFFSET('Water Data'!$G$6,0,10*ROW('Water Data'!G40)),NA())</f>
        <v>#N/A</v>
      </c>
      <c r="O46" s="520" t="e">
        <f ca="1">+IF(AND(ISNUMBER(OFFSET('Water Data'!$G$9,0,10*ROW('Water Data'!G40))),'Data Summary'!CD46="Yes"),OFFSET('Water Data'!$G$9,0,10*ROW('Water Data'!G40)),NA())</f>
        <v>#N/A</v>
      </c>
      <c r="P46" s="520" t="e">
        <f ca="1">+IF(AND(ISNUMBER(OFFSET('Water Data'!$H$4,0,10*ROW('Water Data'!H40))),'Data Summary'!CE46="Yes"),100-OFFSET('Water Data'!$H$4,0,10*ROW('Water Data'!H40)),NA())</f>
        <v>#N/A</v>
      </c>
      <c r="Q46" s="520" t="e">
        <f ca="1">+IF(AND(ISNUMBER(OFFSET('Water Data'!$H$6,0,10*ROW('Water Data'!H40))),'Data Summary'!CF46="Yes"),OFFSET('Water Data'!$H$6,0,10*ROW('Water Data'!H40)),NA())</f>
        <v>#N/A</v>
      </c>
      <c r="R46" s="520" t="e">
        <f ca="1">+IF(AND(ISNUMBER(OFFSET('Water Data'!$H$9,0,10*ROW('Water Data'!H40))),'Data Summary'!CG46="Yes"),OFFSET('Water Data'!$H$9,0,10*ROW('Water Data'!H40)),NA())</f>
        <v>#N/A</v>
      </c>
      <c r="S46" s="520" t="e">
        <f ca="1">+IF(AND(ISNUMBER(OFFSET('Water Data'!$I$4,0,10*ROW('Water Data'!I40))),'Data Summary'!CH46="Yes"),100-OFFSET('Water Data'!$I$4,0,10*ROW('Water Data'!I40)),NA())</f>
        <v>#N/A</v>
      </c>
      <c r="T46" s="520" t="e">
        <f ca="1">+IF(AND(ISNUMBER(OFFSET('Water Data'!$I$6,0,10*ROW('Water Data'!I40))),'Data Summary'!CI46="Yes"),OFFSET('Water Data'!$I$6,0,10*ROW('Water Data'!I40)),NA())</f>
        <v>#N/A</v>
      </c>
      <c r="U46" s="520" t="e">
        <f ca="1">+IF(AND(ISNUMBER(OFFSET('Water Data'!$I$9,0,10*ROW('Water Data'!I40))),'Data Summary'!CJ46="Yes"),OFFSET('Water Data'!$I$9,0,10*ROW('Water Data'!I40)),NA())</f>
        <v>#N/A</v>
      </c>
      <c r="V46" s="521" t="e">
        <f ca="1">+IF(AND(ISNUMBER(OFFSET('Sanitation Data'!$D$4,0,10*ROW('Sanitation Data'!D40))),'Data Summary'!CK46="Yes"),100-OFFSET('Sanitation Data'!$D$4,0,10*ROW('Sanitation Data'!D40)),NA())</f>
        <v>#N/A</v>
      </c>
      <c r="W46" s="521" t="e">
        <f ca="1">+IF(AND(ISNUMBER(OFFSET('Sanitation Data'!$D$6,0,10*ROW('Sanitation Data'!D40))),'Data Summary'!CL46="Yes"),OFFSET('Sanitation Data'!$D$6,0,10*ROW('Sanitation Data'!D40)),NA())</f>
        <v>#N/A</v>
      </c>
      <c r="X46" s="521" t="e">
        <f ca="1">+IF(AND(ISNUMBER(OFFSET('Sanitation Data'!$D$10,0,10*ROW('Sanitation Data'!D40))),'Data Summary'!CM46="Yes"),OFFSET('Sanitation Data'!$D$10,0,10*ROW('Sanitation Data'!D40)),NA())</f>
        <v>#N/A</v>
      </c>
      <c r="Y46" s="521" t="e">
        <f ca="1">+IF(AND(ISNUMBER(OFFSET('Sanitation Data'!$D$11,0,10*ROW('Sanitation Data'!D40))),'Data Summary'!CN46="Yes"),OFFSET('Sanitation Data'!$D$11,0,10*ROW('Sanitation Data'!D40)),NA())</f>
        <v>#N/A</v>
      </c>
      <c r="Z46" s="521" t="e">
        <f ca="1">+IF(AND(ISNUMBER(OFFSET('Sanitation Data'!$D$12,0,10*ROW('Sanitation Data'!D40))),'Data Summary'!CO46="Yes"),OFFSET('Sanitation Data'!$D$12,0,10*ROW('Sanitation Data'!D40)),NA())</f>
        <v>#N/A</v>
      </c>
      <c r="AA46" s="521" t="e">
        <f ca="1">+IF(AND(ISNUMBER(OFFSET('Sanitation Data'!$E$4,0,10*ROW('Sanitation Data'!E40))),'Data Summary'!CP46="Yes"),100-OFFSET('Sanitation Data'!$E$4,0,10*ROW('Sanitation Data'!E40)),NA())</f>
        <v>#N/A</v>
      </c>
      <c r="AB46" s="521" t="e">
        <f ca="1">+IF(AND(ISNUMBER(OFFSET('Sanitation Data'!$E$6,0,10*ROW('Sanitation Data'!E40))),'Data Summary'!CQ46="Yes"),OFFSET('Sanitation Data'!$E$6,0,10*ROW('Sanitation Data'!E40)),NA())</f>
        <v>#N/A</v>
      </c>
      <c r="AC46" s="521" t="e">
        <f ca="1">+IF(AND(ISNUMBER(OFFSET('Sanitation Data'!$E$10,0,10*ROW('Sanitation Data'!E40))),'Data Summary'!CR46="Yes"),OFFSET('Sanitation Data'!$E$10,0,10*ROW('Sanitation Data'!E40)),NA())</f>
        <v>#N/A</v>
      </c>
      <c r="AD46" s="521" t="e">
        <f ca="1">+IF(AND(ISNUMBER(OFFSET('Sanitation Data'!$E$11,0,10*ROW('Sanitation Data'!E40))),'Data Summary'!CS46="Yes"),OFFSET('Sanitation Data'!$E$11,0,10*ROW('Sanitation Data'!E40)),NA())</f>
        <v>#N/A</v>
      </c>
      <c r="AE46" s="521" t="e">
        <f ca="1">+IF(AND(ISNUMBER(OFFSET('Sanitation Data'!$E$12,0,10*ROW('Sanitation Data'!E40))),'Data Summary'!CT46="Yes"),OFFSET('Sanitation Data'!$E$12,0,10*ROW('Sanitation Data'!E40)),NA())</f>
        <v>#N/A</v>
      </c>
      <c r="AF46" s="521" t="e">
        <f ca="1">+IF(AND(ISNUMBER(OFFSET('Sanitation Data'!$F$4,0,10*ROW('Sanitation Data'!F40))),'Data Summary'!CU46="Yes"),100-OFFSET('Sanitation Data'!$F$4,0,10*ROW('Sanitation Data'!F40)),NA())</f>
        <v>#N/A</v>
      </c>
      <c r="AG46" s="521" t="e">
        <f ca="1">+IF(AND(ISNUMBER(OFFSET('Sanitation Data'!$F$6,0,10*ROW('Sanitation Data'!F40))),'Data Summary'!CV46="Yes"),OFFSET('Sanitation Data'!$F$6,0,10*ROW('Sanitation Data'!F40)),NA())</f>
        <v>#N/A</v>
      </c>
      <c r="AH46" s="521" t="e">
        <f ca="1">+IF(AND(ISNUMBER(OFFSET('Sanitation Data'!$F$10,0,10*ROW('Sanitation Data'!F40))),'Data Summary'!CW46="Yes"),OFFSET('Sanitation Data'!$F$10,0,10*ROW('Sanitation Data'!F40)),NA())</f>
        <v>#N/A</v>
      </c>
      <c r="AI46" s="521" t="e">
        <f ca="1">+IF(AND(ISNUMBER(OFFSET('Sanitation Data'!$F$11,0,10*ROW('Sanitation Data'!F40))),'Data Summary'!CX46="Yes"),OFFSET('Sanitation Data'!$F$11,0,10*ROW('Sanitation Data'!F40)),NA())</f>
        <v>#N/A</v>
      </c>
      <c r="AJ46" s="521" t="e">
        <f ca="1">+IF(AND(ISNUMBER(OFFSET('Sanitation Data'!$F$12,0,10*ROW('Sanitation Data'!F40))),'Data Summary'!CY46="Yes"),OFFSET('Sanitation Data'!$F$12,0,10*ROW('Sanitation Data'!F40)),NA())</f>
        <v>#N/A</v>
      </c>
      <c r="AK46" s="521" t="e">
        <f ca="1">+IF(AND(ISNUMBER(OFFSET('Sanitation Data'!$G$4,0,10*ROW('Sanitation Data'!G40))),'Data Summary'!CZ46="Yes"),100-OFFSET('Sanitation Data'!$G$4,0,10*ROW('Sanitation Data'!G40)),NA())</f>
        <v>#N/A</v>
      </c>
      <c r="AL46" s="521" t="e">
        <f ca="1">+IF(AND(ISNUMBER(OFFSET('Sanitation Data'!$G$6,0,10*ROW('Sanitation Data'!G40))),'Data Summary'!DA46="Yes"),OFFSET('Sanitation Data'!$G$6,0,10*ROW('Sanitation Data'!G40)),NA())</f>
        <v>#N/A</v>
      </c>
      <c r="AM46" s="521" t="e">
        <f ca="1">+IF(AND(ISNUMBER(OFFSET('Sanitation Data'!$G$10,0,10*ROW('Sanitation Data'!G40))),'Data Summary'!DB46="Yes"),OFFSET('Sanitation Data'!$G$10,0,10*ROW('Sanitation Data'!G40)),NA())</f>
        <v>#N/A</v>
      </c>
      <c r="AN46" s="521" t="e">
        <f ca="1">+IF(AND(ISNUMBER(OFFSET('Sanitation Data'!$G$11,0,10*ROW('Sanitation Data'!G40))),'Data Summary'!DC46="Yes"),OFFSET('Sanitation Data'!$G$11,0,10*ROW('Sanitation Data'!G40)),NA())</f>
        <v>#N/A</v>
      </c>
      <c r="AO46" s="521" t="e">
        <f ca="1">+IF(AND(ISNUMBER(OFFSET('Sanitation Data'!$G$12,0,10*ROW('Sanitation Data'!G40))),'Data Summary'!DD46="Yes"),OFFSET('Sanitation Data'!$G$12,0,10*ROW('Sanitation Data'!G40)),NA())</f>
        <v>#N/A</v>
      </c>
      <c r="AP46" s="521" t="e">
        <f ca="1">+IF(AND(ISNUMBER(OFFSET('Sanitation Data'!$H$4,0,10*ROW('Sanitation Data'!H40))),'Data Summary'!DE46="Yes"),100-OFFSET('Sanitation Data'!$H$4,0,10*ROW('Sanitation Data'!H40)),NA())</f>
        <v>#N/A</v>
      </c>
      <c r="AQ46" s="521" t="e">
        <f ca="1">+IF(AND(ISNUMBER(OFFSET('Sanitation Data'!$H$6,0,10*ROW('Sanitation Data'!H40))),'Data Summary'!DF46="Yes"),OFFSET('Sanitation Data'!$H$6,0,10*ROW('Sanitation Data'!H40)),NA())</f>
        <v>#N/A</v>
      </c>
      <c r="AR46" s="521" t="e">
        <f ca="1">+IF(AND(ISNUMBER(OFFSET('Sanitation Data'!$H$10,0,10*ROW('Sanitation Data'!H40))),'Data Summary'!DG46="Yes"),OFFSET('Sanitation Data'!$H$10,0,10*ROW('Sanitation Data'!H40)),NA())</f>
        <v>#N/A</v>
      </c>
      <c r="AS46" s="521" t="e">
        <f ca="1">+IF(AND(ISNUMBER(OFFSET('Sanitation Data'!$H$11,0,10*ROW('Sanitation Data'!H40))),'Data Summary'!DH46="Yes"),OFFSET('Sanitation Data'!$H$11,0,10*ROW('Sanitation Data'!H40)),NA())</f>
        <v>#N/A</v>
      </c>
      <c r="AT46" s="521" t="e">
        <f ca="1">+IF(AND(ISNUMBER(OFFSET('Sanitation Data'!$H$12,0,10*ROW('Sanitation Data'!H40))),'Data Summary'!DI46="Yes"),OFFSET('Sanitation Data'!$H$12,0,10*ROW('Sanitation Data'!H40)),NA())</f>
        <v>#N/A</v>
      </c>
      <c r="AU46" s="521" t="e">
        <f ca="1">+IF(AND(ISNUMBER(OFFSET('Sanitation Data'!$I$4,0,10*ROW('Sanitation Data'!I40))),'Data Summary'!DJ46="Yes"),100-OFFSET('Sanitation Data'!$I$4,0,10*ROW('Sanitation Data'!I40)),NA())</f>
        <v>#N/A</v>
      </c>
      <c r="AV46" s="521" t="e">
        <f ca="1">+IF(AND(ISNUMBER(OFFSET('Sanitation Data'!$I$6,0,10*ROW('Sanitation Data'!I40))),'Data Summary'!DK46="Yes"),OFFSET('Sanitation Data'!$I$6,0,10*ROW('Sanitation Data'!I40)),NA())</f>
        <v>#N/A</v>
      </c>
      <c r="AW46" s="521" t="e">
        <f ca="1">+IF(AND(ISNUMBER(OFFSET('Sanitation Data'!$I$10,0,10*ROW('Sanitation Data'!I40))),'Data Summary'!DL46="Yes"),OFFSET('Sanitation Data'!$I$10,0,10*ROW('Sanitation Data'!I40)),NA())</f>
        <v>#N/A</v>
      </c>
      <c r="AX46" s="521" t="e">
        <f ca="1">+IF(AND(ISNUMBER(OFFSET('Sanitation Data'!$I$11,0,10*ROW('Sanitation Data'!I40))),'Data Summary'!DM46="Yes"),OFFSET('Sanitation Data'!$I$11,0,10*ROW('Sanitation Data'!I40)),NA())</f>
        <v>#N/A</v>
      </c>
      <c r="AY46" s="521" t="e">
        <f ca="1">+IF(AND(ISNUMBER(OFFSET('Sanitation Data'!$I$12,0,10*ROW('Sanitation Data'!I40))),'Data Summary'!DN46="Yes"),OFFSET('Sanitation Data'!$I$12,0,10*ROW('Sanitation Data'!I40)),NA())</f>
        <v>#N/A</v>
      </c>
      <c r="AZ46" s="522" t="e">
        <f ca="1">+IF(AND(ISNUMBER(OFFSET('Hygiene Data'!$D$5,0,10*ROW('Hygiene Data'!D40))),'Data Summary'!DO46="Yes"),OFFSET('Hygiene Data'!$D$5,0,10*ROW('Hygiene Data'!D40)),NA())</f>
        <v>#N/A</v>
      </c>
      <c r="BA46" s="522" t="e">
        <f ca="1">+IF(AND(ISNUMBER(OFFSET('Hygiene Data'!$D$7,0,10*ROW('Hygiene Data'!D40))),'Data Summary'!DP46="Yes"),OFFSET('Hygiene Data'!$D$7,0,10*ROW('Hygiene Data'!D40)),NA())</f>
        <v>#N/A</v>
      </c>
      <c r="BB46" s="522" t="e">
        <f ca="1">+IF(AND(ISNUMBER(OFFSET('Hygiene Data'!$D$9,0,10*ROW('Hygiene Data'!D40))),'Data Summary'!DQ46="Yes"),OFFSET('Hygiene Data'!$D$9,0,10*ROW('Hygiene Data'!D40)),NA())</f>
        <v>#N/A</v>
      </c>
      <c r="BC46" s="522" t="e">
        <f ca="1">+IF(AND(ISNUMBER(OFFSET('Hygiene Data'!$E$5,0,10*ROW('Hygiene Data'!E40))),'Data Summary'!DR46="Yes"),OFFSET('Hygiene Data'!$E$5,0,10*ROW('Hygiene Data'!E40)),NA())</f>
        <v>#N/A</v>
      </c>
      <c r="BD46" s="522" t="e">
        <f ca="1">+IF(AND(ISNUMBER(OFFSET('Hygiene Data'!$E$7,0,10*ROW('Hygiene Data'!E40))),'Data Summary'!DS46="Yes"),OFFSET('Hygiene Data'!$E$7,0,10*ROW('Hygiene Data'!E40)),NA())</f>
        <v>#N/A</v>
      </c>
      <c r="BE46" s="522" t="e">
        <f ca="1">+IF(AND(ISNUMBER(OFFSET('Hygiene Data'!$E$9,0,10*ROW('Hygiene Data'!E40))),'Data Summary'!DT46="Yes"),OFFSET('Hygiene Data'!$E$9,0,10*ROW('Hygiene Data'!E40)),NA())</f>
        <v>#N/A</v>
      </c>
      <c r="BF46" s="522" t="e">
        <f ca="1">+IF(AND(ISNUMBER(OFFSET('Hygiene Data'!$F$5,0,10*ROW('Hygiene Data'!F40))),'Data Summary'!DU46="Yes"),OFFSET('Hygiene Data'!$F$5,0,10*ROW('Hygiene Data'!F40)),NA())</f>
        <v>#N/A</v>
      </c>
      <c r="BG46" s="522" t="e">
        <f ca="1">+IF(AND(ISNUMBER(OFFSET('Hygiene Data'!$F$7,0,10*ROW('Hygiene Data'!F40))),'Data Summary'!DV46="Yes"),OFFSET('Hygiene Data'!$F$7,0,10*ROW('Hygiene Data'!F40)),NA())</f>
        <v>#N/A</v>
      </c>
      <c r="BH46" s="522" t="e">
        <f ca="1">+IF(AND(ISNUMBER(OFFSET('Hygiene Data'!$F$9,0,10*ROW('Hygiene Data'!F40))),'Data Summary'!DW46="Yes"),OFFSET('Hygiene Data'!$F$9,0,10*ROW('Hygiene Data'!F40)),NA())</f>
        <v>#N/A</v>
      </c>
      <c r="BI46" s="522" t="e">
        <f ca="1">+IF(AND(ISNUMBER(OFFSET('Hygiene Data'!$G$5,0,10*ROW('Hygiene Data'!G40))),'Data Summary'!DX46="Yes"),OFFSET('Hygiene Data'!$G$5,0,10*ROW('Hygiene Data'!G40)),NA())</f>
        <v>#N/A</v>
      </c>
      <c r="BJ46" s="522" t="e">
        <f ca="1">+IF(AND(ISNUMBER(OFFSET('Hygiene Data'!$G$7,0,10*ROW('Hygiene Data'!G40))),'Data Summary'!DY46="Yes"),OFFSET('Hygiene Data'!$G$7,0,10*ROW('Hygiene Data'!G40)),NA())</f>
        <v>#N/A</v>
      </c>
      <c r="BK46" s="522" t="e">
        <f ca="1">+IF(AND(ISNUMBER(OFFSET('Hygiene Data'!$G$9,0,10*ROW('Hygiene Data'!G40))),'Data Summary'!DZ46="Yes"),OFFSET('Hygiene Data'!$G$9,0,10*ROW('Hygiene Data'!G40)),NA())</f>
        <v>#N/A</v>
      </c>
      <c r="BL46" s="522" t="e">
        <f ca="1">+IF(AND(ISNUMBER(OFFSET('Hygiene Data'!$H$5,0,10*ROW('Hygiene Data'!H40))),'Data Summary'!EA46="Yes"),OFFSET('Hygiene Data'!$H$5,0,10*ROW('Hygiene Data'!H40)),NA())</f>
        <v>#N/A</v>
      </c>
      <c r="BM46" s="522" t="e">
        <f ca="1">+IF(AND(ISNUMBER(OFFSET('Hygiene Data'!$H$7,0,10*ROW('Hygiene Data'!H40))),'Data Summary'!EB46="Yes"),OFFSET('Hygiene Data'!$H$7,0,10*ROW('Hygiene Data'!H40)),NA())</f>
        <v>#N/A</v>
      </c>
      <c r="BN46" s="522" t="e">
        <f ca="1">+IF(AND(ISNUMBER(OFFSET('Hygiene Data'!$H$9,0,10*ROW('Hygiene Data'!H40))),'Data Summary'!EC46="Yes"),OFFSET('Hygiene Data'!$H$9,0,10*ROW('Hygiene Data'!H40)),NA())</f>
        <v>#N/A</v>
      </c>
      <c r="BO46" s="522" t="e">
        <f ca="1">+IF(AND(ISNUMBER(OFFSET('Hygiene Data'!$I$5,0,10*ROW('Hygiene Data'!I40))),'Data Summary'!ED46="Yes"),OFFSET('Hygiene Data'!$I$5,0,10*ROW('Hygiene Data'!I40)),NA())</f>
        <v>#N/A</v>
      </c>
      <c r="BP46" s="522" t="e">
        <f ca="1">+IF(AND(ISNUMBER(OFFSET('Hygiene Data'!$I$7,0,10*ROW('Hygiene Data'!I40))),'Data Summary'!EE46="Yes"),OFFSET('Hygiene Data'!$I$7,0,10*ROW('Hygiene Data'!I40)),NA())</f>
        <v>#N/A</v>
      </c>
      <c r="BQ46" s="522" t="e">
        <f ca="1">+IF(AND(ISNUMBER(OFFSET('Hygiene Data'!$I$9,0,10*ROW('Hygiene Data'!I40))),'Data Summary'!EF46="Yes"),OFFSET('Hygiene Data'!$I$9,0,10*ROW('Hygiene Data'!I40)),NA())</f>
        <v>#N/A</v>
      </c>
    </row>
    <row r="47" spans="1:69" x14ac:dyDescent="0.25">
      <c r="A47" s="518" t="e">
        <f ca="1">+RIGHT('Data Summary'!A47,LEN('Data Summary'!A47)-9)</f>
        <v>#VALUE!</v>
      </c>
      <c r="B47" s="492" t="str">
        <f ca="1">+IF(ISTEXT('Data Summary'!B47),'Data Summary'!B47,"")</f>
        <v/>
      </c>
      <c r="C47" s="519" t="e">
        <f ca="1">+VALUE('Data Summary'!C47)</f>
        <v>#VALUE!</v>
      </c>
      <c r="D47" s="520" t="e">
        <f ca="1">+IF(AND(ISNUMBER(OFFSET('Water Data'!$D$4,0,10*ROW('Water Data'!D41))),'Data Summary'!BS47="Yes"),100-OFFSET('Water Data'!$D$4,0,10*ROW('Water Data'!D41)),NA())</f>
        <v>#N/A</v>
      </c>
      <c r="E47" s="520" t="e">
        <f ca="1">+IF(AND(ISNUMBER(OFFSET('Water Data'!$D$6,0,10*ROW('Water Data'!D41))),'Data Summary'!BT47="Yes"),OFFSET('Water Data'!$D$6,0,10*ROW('Water Data'!D41)),NA())</f>
        <v>#N/A</v>
      </c>
      <c r="F47" s="520" t="e">
        <f ca="1">+IF(AND(ISNUMBER(OFFSET('Water Data'!$D$9,0,10*ROW('Water Data'!D41))),'Data Summary'!BU47="Yes"),OFFSET('Water Data'!$D$9,0,10*ROW('Water Data'!D41)),NA())</f>
        <v>#N/A</v>
      </c>
      <c r="G47" s="520" t="e">
        <f ca="1">+IF(AND(ISNUMBER(OFFSET('Water Data'!$E$4,0,10*ROW('Water Data'!E41))),'Data Summary'!BV47="Yes"),100-OFFSET('Water Data'!$E$4,0,10*ROW('Water Data'!E41)),NA())</f>
        <v>#N/A</v>
      </c>
      <c r="H47" s="520" t="e">
        <f ca="1">+IF(AND(ISNUMBER(OFFSET('Water Data'!$E$6,0,10*ROW('Water Data'!E41))),'Data Summary'!BW47="Yes"),OFFSET('Water Data'!$E$6,0,10*ROW('Water Data'!E41)),NA())</f>
        <v>#N/A</v>
      </c>
      <c r="I47" s="520" t="e">
        <f ca="1">+IF(AND(ISNUMBER(OFFSET('Water Data'!$E$9,0,10*ROW('Water Data'!E41))),'Data Summary'!BX47="Yes"),OFFSET('Water Data'!$E$9,0,10*ROW('Water Data'!E41)),NA())</f>
        <v>#N/A</v>
      </c>
      <c r="J47" s="520" t="e">
        <f ca="1">+IF(AND(ISNUMBER(OFFSET('Water Data'!$F$4,0,10*ROW('Water Data'!F41))),'Data Summary'!BY47="Yes"),100-OFFSET('Water Data'!$F$4,0,10*ROW('Water Data'!F41)),NA())</f>
        <v>#N/A</v>
      </c>
      <c r="K47" s="520" t="e">
        <f ca="1">+IF(AND(ISNUMBER(OFFSET('Water Data'!$F$6,0,10*ROW('Water Data'!F41))),'Data Summary'!BZ47="Yes"),OFFSET('Water Data'!$F$6,0,10*ROW('Water Data'!F41)),NA())</f>
        <v>#N/A</v>
      </c>
      <c r="L47" s="520" t="e">
        <f ca="1">+IF(AND(ISNUMBER(OFFSET('Water Data'!$F$9,0,10*ROW('Water Data'!F41))),'Data Summary'!CA47="Yes"),OFFSET('Water Data'!$F$9,0,10*ROW('Water Data'!F41)),NA())</f>
        <v>#N/A</v>
      </c>
      <c r="M47" s="520" t="e">
        <f ca="1">+IF(AND(ISNUMBER(OFFSET('Water Data'!$G$4,0,10*ROW('Water Data'!G41))),'Data Summary'!CB47="Yes"),100-OFFSET('Water Data'!$G$4,0,10*ROW('Water Data'!G41)),NA())</f>
        <v>#N/A</v>
      </c>
      <c r="N47" s="520" t="e">
        <f ca="1">+IF(AND(ISNUMBER(OFFSET('Water Data'!$G$6,0,10*ROW('Water Data'!G41))),'Data Summary'!CC47="Yes"),OFFSET('Water Data'!$G$6,0,10*ROW('Water Data'!G41)),NA())</f>
        <v>#N/A</v>
      </c>
      <c r="O47" s="520" t="e">
        <f ca="1">+IF(AND(ISNUMBER(OFFSET('Water Data'!$G$9,0,10*ROW('Water Data'!G41))),'Data Summary'!CD47="Yes"),OFFSET('Water Data'!$G$9,0,10*ROW('Water Data'!G41)),NA())</f>
        <v>#N/A</v>
      </c>
      <c r="P47" s="520" t="e">
        <f ca="1">+IF(AND(ISNUMBER(OFFSET('Water Data'!$H$4,0,10*ROW('Water Data'!H41))),'Data Summary'!CE47="Yes"),100-OFFSET('Water Data'!$H$4,0,10*ROW('Water Data'!H41)),NA())</f>
        <v>#N/A</v>
      </c>
      <c r="Q47" s="520" t="e">
        <f ca="1">+IF(AND(ISNUMBER(OFFSET('Water Data'!$H$6,0,10*ROW('Water Data'!H41))),'Data Summary'!CF47="Yes"),OFFSET('Water Data'!$H$6,0,10*ROW('Water Data'!H41)),NA())</f>
        <v>#N/A</v>
      </c>
      <c r="R47" s="520" t="e">
        <f ca="1">+IF(AND(ISNUMBER(OFFSET('Water Data'!$H$9,0,10*ROW('Water Data'!H41))),'Data Summary'!CG47="Yes"),OFFSET('Water Data'!$H$9,0,10*ROW('Water Data'!H41)),NA())</f>
        <v>#N/A</v>
      </c>
      <c r="S47" s="520" t="e">
        <f ca="1">+IF(AND(ISNUMBER(OFFSET('Water Data'!$I$4,0,10*ROW('Water Data'!I41))),'Data Summary'!CH47="Yes"),100-OFFSET('Water Data'!$I$4,0,10*ROW('Water Data'!I41)),NA())</f>
        <v>#N/A</v>
      </c>
      <c r="T47" s="520" t="e">
        <f ca="1">+IF(AND(ISNUMBER(OFFSET('Water Data'!$I$6,0,10*ROW('Water Data'!I41))),'Data Summary'!CI47="Yes"),OFFSET('Water Data'!$I$6,0,10*ROW('Water Data'!I41)),NA())</f>
        <v>#N/A</v>
      </c>
      <c r="U47" s="520" t="e">
        <f ca="1">+IF(AND(ISNUMBER(OFFSET('Water Data'!$I$9,0,10*ROW('Water Data'!I41))),'Data Summary'!CJ47="Yes"),OFFSET('Water Data'!$I$9,0,10*ROW('Water Data'!I41)),NA())</f>
        <v>#N/A</v>
      </c>
      <c r="V47" s="521" t="e">
        <f ca="1">+IF(AND(ISNUMBER(OFFSET('Sanitation Data'!$D$4,0,10*ROW('Sanitation Data'!D41))),'Data Summary'!CK47="Yes"),100-OFFSET('Sanitation Data'!$D$4,0,10*ROW('Sanitation Data'!D41)),NA())</f>
        <v>#N/A</v>
      </c>
      <c r="W47" s="521" t="e">
        <f ca="1">+IF(AND(ISNUMBER(OFFSET('Sanitation Data'!$D$6,0,10*ROW('Sanitation Data'!D41))),'Data Summary'!CL47="Yes"),OFFSET('Sanitation Data'!$D$6,0,10*ROW('Sanitation Data'!D41)),NA())</f>
        <v>#N/A</v>
      </c>
      <c r="X47" s="521" t="e">
        <f ca="1">+IF(AND(ISNUMBER(OFFSET('Sanitation Data'!$D$10,0,10*ROW('Sanitation Data'!D41))),'Data Summary'!CM47="Yes"),OFFSET('Sanitation Data'!$D$10,0,10*ROW('Sanitation Data'!D41)),NA())</f>
        <v>#N/A</v>
      </c>
      <c r="Y47" s="521" t="e">
        <f ca="1">+IF(AND(ISNUMBER(OFFSET('Sanitation Data'!$D$11,0,10*ROW('Sanitation Data'!D41))),'Data Summary'!CN47="Yes"),OFFSET('Sanitation Data'!$D$11,0,10*ROW('Sanitation Data'!D41)),NA())</f>
        <v>#N/A</v>
      </c>
      <c r="Z47" s="521" t="e">
        <f ca="1">+IF(AND(ISNUMBER(OFFSET('Sanitation Data'!$D$12,0,10*ROW('Sanitation Data'!D41))),'Data Summary'!CO47="Yes"),OFFSET('Sanitation Data'!$D$12,0,10*ROW('Sanitation Data'!D41)),NA())</f>
        <v>#N/A</v>
      </c>
      <c r="AA47" s="521" t="e">
        <f ca="1">+IF(AND(ISNUMBER(OFFSET('Sanitation Data'!$E$4,0,10*ROW('Sanitation Data'!E41))),'Data Summary'!CP47="Yes"),100-OFFSET('Sanitation Data'!$E$4,0,10*ROW('Sanitation Data'!E41)),NA())</f>
        <v>#N/A</v>
      </c>
      <c r="AB47" s="521" t="e">
        <f ca="1">+IF(AND(ISNUMBER(OFFSET('Sanitation Data'!$E$6,0,10*ROW('Sanitation Data'!E41))),'Data Summary'!CQ47="Yes"),OFFSET('Sanitation Data'!$E$6,0,10*ROW('Sanitation Data'!E41)),NA())</f>
        <v>#N/A</v>
      </c>
      <c r="AC47" s="521" t="e">
        <f ca="1">+IF(AND(ISNUMBER(OFFSET('Sanitation Data'!$E$10,0,10*ROW('Sanitation Data'!E41))),'Data Summary'!CR47="Yes"),OFFSET('Sanitation Data'!$E$10,0,10*ROW('Sanitation Data'!E41)),NA())</f>
        <v>#N/A</v>
      </c>
      <c r="AD47" s="521" t="e">
        <f ca="1">+IF(AND(ISNUMBER(OFFSET('Sanitation Data'!$E$11,0,10*ROW('Sanitation Data'!E41))),'Data Summary'!CS47="Yes"),OFFSET('Sanitation Data'!$E$11,0,10*ROW('Sanitation Data'!E41)),NA())</f>
        <v>#N/A</v>
      </c>
      <c r="AE47" s="521" t="e">
        <f ca="1">+IF(AND(ISNUMBER(OFFSET('Sanitation Data'!$E$12,0,10*ROW('Sanitation Data'!E41))),'Data Summary'!CT47="Yes"),OFFSET('Sanitation Data'!$E$12,0,10*ROW('Sanitation Data'!E41)),NA())</f>
        <v>#N/A</v>
      </c>
      <c r="AF47" s="521" t="e">
        <f ca="1">+IF(AND(ISNUMBER(OFFSET('Sanitation Data'!$F$4,0,10*ROW('Sanitation Data'!F41))),'Data Summary'!CU47="Yes"),100-OFFSET('Sanitation Data'!$F$4,0,10*ROW('Sanitation Data'!F41)),NA())</f>
        <v>#N/A</v>
      </c>
      <c r="AG47" s="521" t="e">
        <f ca="1">+IF(AND(ISNUMBER(OFFSET('Sanitation Data'!$F$6,0,10*ROW('Sanitation Data'!F41))),'Data Summary'!CV47="Yes"),OFFSET('Sanitation Data'!$F$6,0,10*ROW('Sanitation Data'!F41)),NA())</f>
        <v>#N/A</v>
      </c>
      <c r="AH47" s="521" t="e">
        <f ca="1">+IF(AND(ISNUMBER(OFFSET('Sanitation Data'!$F$10,0,10*ROW('Sanitation Data'!F41))),'Data Summary'!CW47="Yes"),OFFSET('Sanitation Data'!$F$10,0,10*ROW('Sanitation Data'!F41)),NA())</f>
        <v>#N/A</v>
      </c>
      <c r="AI47" s="521" t="e">
        <f ca="1">+IF(AND(ISNUMBER(OFFSET('Sanitation Data'!$F$11,0,10*ROW('Sanitation Data'!F41))),'Data Summary'!CX47="Yes"),OFFSET('Sanitation Data'!$F$11,0,10*ROW('Sanitation Data'!F41)),NA())</f>
        <v>#N/A</v>
      </c>
      <c r="AJ47" s="521" t="e">
        <f ca="1">+IF(AND(ISNUMBER(OFFSET('Sanitation Data'!$F$12,0,10*ROW('Sanitation Data'!F41))),'Data Summary'!CY47="Yes"),OFFSET('Sanitation Data'!$F$12,0,10*ROW('Sanitation Data'!F41)),NA())</f>
        <v>#N/A</v>
      </c>
      <c r="AK47" s="521" t="e">
        <f ca="1">+IF(AND(ISNUMBER(OFFSET('Sanitation Data'!$G$4,0,10*ROW('Sanitation Data'!G41))),'Data Summary'!CZ47="Yes"),100-OFFSET('Sanitation Data'!$G$4,0,10*ROW('Sanitation Data'!G41)),NA())</f>
        <v>#N/A</v>
      </c>
      <c r="AL47" s="521" t="e">
        <f ca="1">+IF(AND(ISNUMBER(OFFSET('Sanitation Data'!$G$6,0,10*ROW('Sanitation Data'!G41))),'Data Summary'!DA47="Yes"),OFFSET('Sanitation Data'!$G$6,0,10*ROW('Sanitation Data'!G41)),NA())</f>
        <v>#N/A</v>
      </c>
      <c r="AM47" s="521" t="e">
        <f ca="1">+IF(AND(ISNUMBER(OFFSET('Sanitation Data'!$G$10,0,10*ROW('Sanitation Data'!G41))),'Data Summary'!DB47="Yes"),OFFSET('Sanitation Data'!$G$10,0,10*ROW('Sanitation Data'!G41)),NA())</f>
        <v>#N/A</v>
      </c>
      <c r="AN47" s="521" t="e">
        <f ca="1">+IF(AND(ISNUMBER(OFFSET('Sanitation Data'!$G$11,0,10*ROW('Sanitation Data'!G41))),'Data Summary'!DC47="Yes"),OFFSET('Sanitation Data'!$G$11,0,10*ROW('Sanitation Data'!G41)),NA())</f>
        <v>#N/A</v>
      </c>
      <c r="AO47" s="521" t="e">
        <f ca="1">+IF(AND(ISNUMBER(OFFSET('Sanitation Data'!$G$12,0,10*ROW('Sanitation Data'!G41))),'Data Summary'!DD47="Yes"),OFFSET('Sanitation Data'!$G$12,0,10*ROW('Sanitation Data'!G41)),NA())</f>
        <v>#N/A</v>
      </c>
      <c r="AP47" s="521" t="e">
        <f ca="1">+IF(AND(ISNUMBER(OFFSET('Sanitation Data'!$H$4,0,10*ROW('Sanitation Data'!H41))),'Data Summary'!DE47="Yes"),100-OFFSET('Sanitation Data'!$H$4,0,10*ROW('Sanitation Data'!H41)),NA())</f>
        <v>#N/A</v>
      </c>
      <c r="AQ47" s="521" t="e">
        <f ca="1">+IF(AND(ISNUMBER(OFFSET('Sanitation Data'!$H$6,0,10*ROW('Sanitation Data'!H41))),'Data Summary'!DF47="Yes"),OFFSET('Sanitation Data'!$H$6,0,10*ROW('Sanitation Data'!H41)),NA())</f>
        <v>#N/A</v>
      </c>
      <c r="AR47" s="521" t="e">
        <f ca="1">+IF(AND(ISNUMBER(OFFSET('Sanitation Data'!$H$10,0,10*ROW('Sanitation Data'!H41))),'Data Summary'!DG47="Yes"),OFFSET('Sanitation Data'!$H$10,0,10*ROW('Sanitation Data'!H41)),NA())</f>
        <v>#N/A</v>
      </c>
      <c r="AS47" s="521" t="e">
        <f ca="1">+IF(AND(ISNUMBER(OFFSET('Sanitation Data'!$H$11,0,10*ROW('Sanitation Data'!H41))),'Data Summary'!DH47="Yes"),OFFSET('Sanitation Data'!$H$11,0,10*ROW('Sanitation Data'!H41)),NA())</f>
        <v>#N/A</v>
      </c>
      <c r="AT47" s="521" t="e">
        <f ca="1">+IF(AND(ISNUMBER(OFFSET('Sanitation Data'!$H$12,0,10*ROW('Sanitation Data'!H41))),'Data Summary'!DI47="Yes"),OFFSET('Sanitation Data'!$H$12,0,10*ROW('Sanitation Data'!H41)),NA())</f>
        <v>#N/A</v>
      </c>
      <c r="AU47" s="521" t="e">
        <f ca="1">+IF(AND(ISNUMBER(OFFSET('Sanitation Data'!$I$4,0,10*ROW('Sanitation Data'!I41))),'Data Summary'!DJ47="Yes"),100-OFFSET('Sanitation Data'!$I$4,0,10*ROW('Sanitation Data'!I41)),NA())</f>
        <v>#N/A</v>
      </c>
      <c r="AV47" s="521" t="e">
        <f ca="1">+IF(AND(ISNUMBER(OFFSET('Sanitation Data'!$I$6,0,10*ROW('Sanitation Data'!I41))),'Data Summary'!DK47="Yes"),OFFSET('Sanitation Data'!$I$6,0,10*ROW('Sanitation Data'!I41)),NA())</f>
        <v>#N/A</v>
      </c>
      <c r="AW47" s="521" t="e">
        <f ca="1">+IF(AND(ISNUMBER(OFFSET('Sanitation Data'!$I$10,0,10*ROW('Sanitation Data'!I41))),'Data Summary'!DL47="Yes"),OFFSET('Sanitation Data'!$I$10,0,10*ROW('Sanitation Data'!I41)),NA())</f>
        <v>#N/A</v>
      </c>
      <c r="AX47" s="521" t="e">
        <f ca="1">+IF(AND(ISNUMBER(OFFSET('Sanitation Data'!$I$11,0,10*ROW('Sanitation Data'!I41))),'Data Summary'!DM47="Yes"),OFFSET('Sanitation Data'!$I$11,0,10*ROW('Sanitation Data'!I41)),NA())</f>
        <v>#N/A</v>
      </c>
      <c r="AY47" s="521" t="e">
        <f ca="1">+IF(AND(ISNUMBER(OFFSET('Sanitation Data'!$I$12,0,10*ROW('Sanitation Data'!I41))),'Data Summary'!DN47="Yes"),OFFSET('Sanitation Data'!$I$12,0,10*ROW('Sanitation Data'!I41)),NA())</f>
        <v>#N/A</v>
      </c>
      <c r="AZ47" s="522" t="e">
        <f ca="1">+IF(AND(ISNUMBER(OFFSET('Hygiene Data'!$D$5,0,10*ROW('Hygiene Data'!D41))),'Data Summary'!DO47="Yes"),OFFSET('Hygiene Data'!$D$5,0,10*ROW('Hygiene Data'!D41)),NA())</f>
        <v>#N/A</v>
      </c>
      <c r="BA47" s="522" t="e">
        <f ca="1">+IF(AND(ISNUMBER(OFFSET('Hygiene Data'!$D$7,0,10*ROW('Hygiene Data'!D41))),'Data Summary'!DP47="Yes"),OFFSET('Hygiene Data'!$D$7,0,10*ROW('Hygiene Data'!D41)),NA())</f>
        <v>#N/A</v>
      </c>
      <c r="BB47" s="522" t="e">
        <f ca="1">+IF(AND(ISNUMBER(OFFSET('Hygiene Data'!$D$9,0,10*ROW('Hygiene Data'!D41))),'Data Summary'!DQ47="Yes"),OFFSET('Hygiene Data'!$D$9,0,10*ROW('Hygiene Data'!D41)),NA())</f>
        <v>#N/A</v>
      </c>
      <c r="BC47" s="522" t="e">
        <f ca="1">+IF(AND(ISNUMBER(OFFSET('Hygiene Data'!$E$5,0,10*ROW('Hygiene Data'!E41))),'Data Summary'!DR47="Yes"),OFFSET('Hygiene Data'!$E$5,0,10*ROW('Hygiene Data'!E41)),NA())</f>
        <v>#N/A</v>
      </c>
      <c r="BD47" s="522" t="e">
        <f ca="1">+IF(AND(ISNUMBER(OFFSET('Hygiene Data'!$E$7,0,10*ROW('Hygiene Data'!E41))),'Data Summary'!DS47="Yes"),OFFSET('Hygiene Data'!$E$7,0,10*ROW('Hygiene Data'!E41)),NA())</f>
        <v>#N/A</v>
      </c>
      <c r="BE47" s="522" t="e">
        <f ca="1">+IF(AND(ISNUMBER(OFFSET('Hygiene Data'!$E$9,0,10*ROW('Hygiene Data'!E41))),'Data Summary'!DT47="Yes"),OFFSET('Hygiene Data'!$E$9,0,10*ROW('Hygiene Data'!E41)),NA())</f>
        <v>#N/A</v>
      </c>
      <c r="BF47" s="522" t="e">
        <f ca="1">+IF(AND(ISNUMBER(OFFSET('Hygiene Data'!$F$5,0,10*ROW('Hygiene Data'!F41))),'Data Summary'!DU47="Yes"),OFFSET('Hygiene Data'!$F$5,0,10*ROW('Hygiene Data'!F41)),NA())</f>
        <v>#N/A</v>
      </c>
      <c r="BG47" s="522" t="e">
        <f ca="1">+IF(AND(ISNUMBER(OFFSET('Hygiene Data'!$F$7,0,10*ROW('Hygiene Data'!F41))),'Data Summary'!DV47="Yes"),OFFSET('Hygiene Data'!$F$7,0,10*ROW('Hygiene Data'!F41)),NA())</f>
        <v>#N/A</v>
      </c>
      <c r="BH47" s="522" t="e">
        <f ca="1">+IF(AND(ISNUMBER(OFFSET('Hygiene Data'!$F$9,0,10*ROW('Hygiene Data'!F41))),'Data Summary'!DW47="Yes"),OFFSET('Hygiene Data'!$F$9,0,10*ROW('Hygiene Data'!F41)),NA())</f>
        <v>#N/A</v>
      </c>
      <c r="BI47" s="522" t="e">
        <f ca="1">+IF(AND(ISNUMBER(OFFSET('Hygiene Data'!$G$5,0,10*ROW('Hygiene Data'!G41))),'Data Summary'!DX47="Yes"),OFFSET('Hygiene Data'!$G$5,0,10*ROW('Hygiene Data'!G41)),NA())</f>
        <v>#N/A</v>
      </c>
      <c r="BJ47" s="522" t="e">
        <f ca="1">+IF(AND(ISNUMBER(OFFSET('Hygiene Data'!$G$7,0,10*ROW('Hygiene Data'!G41))),'Data Summary'!DY47="Yes"),OFFSET('Hygiene Data'!$G$7,0,10*ROW('Hygiene Data'!G41)),NA())</f>
        <v>#N/A</v>
      </c>
      <c r="BK47" s="522" t="e">
        <f ca="1">+IF(AND(ISNUMBER(OFFSET('Hygiene Data'!$G$9,0,10*ROW('Hygiene Data'!G41))),'Data Summary'!DZ47="Yes"),OFFSET('Hygiene Data'!$G$9,0,10*ROW('Hygiene Data'!G41)),NA())</f>
        <v>#N/A</v>
      </c>
      <c r="BL47" s="522" t="e">
        <f ca="1">+IF(AND(ISNUMBER(OFFSET('Hygiene Data'!$H$5,0,10*ROW('Hygiene Data'!H41))),'Data Summary'!EA47="Yes"),OFFSET('Hygiene Data'!$H$5,0,10*ROW('Hygiene Data'!H41)),NA())</f>
        <v>#N/A</v>
      </c>
      <c r="BM47" s="522" t="e">
        <f ca="1">+IF(AND(ISNUMBER(OFFSET('Hygiene Data'!$H$7,0,10*ROW('Hygiene Data'!H41))),'Data Summary'!EB47="Yes"),OFFSET('Hygiene Data'!$H$7,0,10*ROW('Hygiene Data'!H41)),NA())</f>
        <v>#N/A</v>
      </c>
      <c r="BN47" s="522" t="e">
        <f ca="1">+IF(AND(ISNUMBER(OFFSET('Hygiene Data'!$H$9,0,10*ROW('Hygiene Data'!H41))),'Data Summary'!EC47="Yes"),OFFSET('Hygiene Data'!$H$9,0,10*ROW('Hygiene Data'!H41)),NA())</f>
        <v>#N/A</v>
      </c>
      <c r="BO47" s="522" t="e">
        <f ca="1">+IF(AND(ISNUMBER(OFFSET('Hygiene Data'!$I$5,0,10*ROW('Hygiene Data'!I41))),'Data Summary'!ED47="Yes"),OFFSET('Hygiene Data'!$I$5,0,10*ROW('Hygiene Data'!I41)),NA())</f>
        <v>#N/A</v>
      </c>
      <c r="BP47" s="522" t="e">
        <f ca="1">+IF(AND(ISNUMBER(OFFSET('Hygiene Data'!$I$7,0,10*ROW('Hygiene Data'!I41))),'Data Summary'!EE47="Yes"),OFFSET('Hygiene Data'!$I$7,0,10*ROW('Hygiene Data'!I41)),NA())</f>
        <v>#N/A</v>
      </c>
      <c r="BQ47" s="522" t="e">
        <f ca="1">+IF(AND(ISNUMBER(OFFSET('Hygiene Data'!$I$9,0,10*ROW('Hygiene Data'!I41))),'Data Summary'!EF47="Yes"),OFFSET('Hygiene Data'!$I$9,0,10*ROW('Hygiene Data'!I41)),NA())</f>
        <v>#N/A</v>
      </c>
    </row>
    <row r="48" spans="1:69" x14ac:dyDescent="0.25">
      <c r="A48" s="518" t="e">
        <f ca="1">+RIGHT('Data Summary'!A48,LEN('Data Summary'!A48)-9)</f>
        <v>#VALUE!</v>
      </c>
      <c r="B48" s="492" t="str">
        <f ca="1">+IF(ISTEXT('Data Summary'!B48),'Data Summary'!B48,"")</f>
        <v/>
      </c>
      <c r="C48" s="519" t="e">
        <f ca="1">+VALUE('Data Summary'!C48)</f>
        <v>#VALUE!</v>
      </c>
      <c r="D48" s="520" t="e">
        <f ca="1">+IF(AND(ISNUMBER(OFFSET('Water Data'!$D$4,0,10*ROW('Water Data'!D42))),'Data Summary'!BS48="Yes"),100-OFFSET('Water Data'!$D$4,0,10*ROW('Water Data'!D42)),NA())</f>
        <v>#N/A</v>
      </c>
      <c r="E48" s="520" t="e">
        <f ca="1">+IF(AND(ISNUMBER(OFFSET('Water Data'!$D$6,0,10*ROW('Water Data'!D42))),'Data Summary'!BT48="Yes"),OFFSET('Water Data'!$D$6,0,10*ROW('Water Data'!D42)),NA())</f>
        <v>#N/A</v>
      </c>
      <c r="F48" s="520" t="e">
        <f ca="1">+IF(AND(ISNUMBER(OFFSET('Water Data'!$D$9,0,10*ROW('Water Data'!D42))),'Data Summary'!BU48="Yes"),OFFSET('Water Data'!$D$9,0,10*ROW('Water Data'!D42)),NA())</f>
        <v>#N/A</v>
      </c>
      <c r="G48" s="520" t="e">
        <f ca="1">+IF(AND(ISNUMBER(OFFSET('Water Data'!$E$4,0,10*ROW('Water Data'!E42))),'Data Summary'!BV48="Yes"),100-OFFSET('Water Data'!$E$4,0,10*ROW('Water Data'!E42)),NA())</f>
        <v>#N/A</v>
      </c>
      <c r="H48" s="520" t="e">
        <f ca="1">+IF(AND(ISNUMBER(OFFSET('Water Data'!$E$6,0,10*ROW('Water Data'!E42))),'Data Summary'!BW48="Yes"),OFFSET('Water Data'!$E$6,0,10*ROW('Water Data'!E42)),NA())</f>
        <v>#N/A</v>
      </c>
      <c r="I48" s="520" t="e">
        <f ca="1">+IF(AND(ISNUMBER(OFFSET('Water Data'!$E$9,0,10*ROW('Water Data'!E42))),'Data Summary'!BX48="Yes"),OFFSET('Water Data'!$E$9,0,10*ROW('Water Data'!E42)),NA())</f>
        <v>#N/A</v>
      </c>
      <c r="J48" s="520" t="e">
        <f ca="1">+IF(AND(ISNUMBER(OFFSET('Water Data'!$F$4,0,10*ROW('Water Data'!F42))),'Data Summary'!BY48="Yes"),100-OFFSET('Water Data'!$F$4,0,10*ROW('Water Data'!F42)),NA())</f>
        <v>#N/A</v>
      </c>
      <c r="K48" s="520" t="e">
        <f ca="1">+IF(AND(ISNUMBER(OFFSET('Water Data'!$F$6,0,10*ROW('Water Data'!F42))),'Data Summary'!BZ48="Yes"),OFFSET('Water Data'!$F$6,0,10*ROW('Water Data'!F42)),NA())</f>
        <v>#N/A</v>
      </c>
      <c r="L48" s="520" t="e">
        <f ca="1">+IF(AND(ISNUMBER(OFFSET('Water Data'!$F$9,0,10*ROW('Water Data'!F42))),'Data Summary'!CA48="Yes"),OFFSET('Water Data'!$F$9,0,10*ROW('Water Data'!F42)),NA())</f>
        <v>#N/A</v>
      </c>
      <c r="M48" s="520" t="e">
        <f ca="1">+IF(AND(ISNUMBER(OFFSET('Water Data'!$G$4,0,10*ROW('Water Data'!G42))),'Data Summary'!CB48="Yes"),100-OFFSET('Water Data'!$G$4,0,10*ROW('Water Data'!G42)),NA())</f>
        <v>#N/A</v>
      </c>
      <c r="N48" s="520" t="e">
        <f ca="1">+IF(AND(ISNUMBER(OFFSET('Water Data'!$G$6,0,10*ROW('Water Data'!G42))),'Data Summary'!CC48="Yes"),OFFSET('Water Data'!$G$6,0,10*ROW('Water Data'!G42)),NA())</f>
        <v>#N/A</v>
      </c>
      <c r="O48" s="520" t="e">
        <f ca="1">+IF(AND(ISNUMBER(OFFSET('Water Data'!$G$9,0,10*ROW('Water Data'!G42))),'Data Summary'!CD48="Yes"),OFFSET('Water Data'!$G$9,0,10*ROW('Water Data'!G42)),NA())</f>
        <v>#N/A</v>
      </c>
      <c r="P48" s="520" t="e">
        <f ca="1">+IF(AND(ISNUMBER(OFFSET('Water Data'!$H$4,0,10*ROW('Water Data'!H42))),'Data Summary'!CE48="Yes"),100-OFFSET('Water Data'!$H$4,0,10*ROW('Water Data'!H42)),NA())</f>
        <v>#N/A</v>
      </c>
      <c r="Q48" s="520" t="e">
        <f ca="1">+IF(AND(ISNUMBER(OFFSET('Water Data'!$H$6,0,10*ROW('Water Data'!H42))),'Data Summary'!CF48="Yes"),OFFSET('Water Data'!$H$6,0,10*ROW('Water Data'!H42)),NA())</f>
        <v>#N/A</v>
      </c>
      <c r="R48" s="520" t="e">
        <f ca="1">+IF(AND(ISNUMBER(OFFSET('Water Data'!$H$9,0,10*ROW('Water Data'!H42))),'Data Summary'!CG48="Yes"),OFFSET('Water Data'!$H$9,0,10*ROW('Water Data'!H42)),NA())</f>
        <v>#N/A</v>
      </c>
      <c r="S48" s="520" t="e">
        <f ca="1">+IF(AND(ISNUMBER(OFFSET('Water Data'!$I$4,0,10*ROW('Water Data'!I42))),'Data Summary'!CH48="Yes"),100-OFFSET('Water Data'!$I$4,0,10*ROW('Water Data'!I42)),NA())</f>
        <v>#N/A</v>
      </c>
      <c r="T48" s="520" t="e">
        <f ca="1">+IF(AND(ISNUMBER(OFFSET('Water Data'!$I$6,0,10*ROW('Water Data'!I42))),'Data Summary'!CI48="Yes"),OFFSET('Water Data'!$I$6,0,10*ROW('Water Data'!I42)),NA())</f>
        <v>#N/A</v>
      </c>
      <c r="U48" s="520" t="e">
        <f ca="1">+IF(AND(ISNUMBER(OFFSET('Water Data'!$I$9,0,10*ROW('Water Data'!I42))),'Data Summary'!CJ48="Yes"),OFFSET('Water Data'!$I$9,0,10*ROW('Water Data'!I42)),NA())</f>
        <v>#N/A</v>
      </c>
      <c r="V48" s="521" t="e">
        <f ca="1">+IF(AND(ISNUMBER(OFFSET('Sanitation Data'!$D$4,0,10*ROW('Sanitation Data'!D42))),'Data Summary'!CK48="Yes"),100-OFFSET('Sanitation Data'!$D$4,0,10*ROW('Sanitation Data'!D42)),NA())</f>
        <v>#N/A</v>
      </c>
      <c r="W48" s="521" t="e">
        <f ca="1">+IF(AND(ISNUMBER(OFFSET('Sanitation Data'!$D$6,0,10*ROW('Sanitation Data'!D42))),'Data Summary'!CL48="Yes"),OFFSET('Sanitation Data'!$D$6,0,10*ROW('Sanitation Data'!D42)),NA())</f>
        <v>#N/A</v>
      </c>
      <c r="X48" s="521" t="e">
        <f ca="1">+IF(AND(ISNUMBER(OFFSET('Sanitation Data'!$D$10,0,10*ROW('Sanitation Data'!D42))),'Data Summary'!CM48="Yes"),OFFSET('Sanitation Data'!$D$10,0,10*ROW('Sanitation Data'!D42)),NA())</f>
        <v>#N/A</v>
      </c>
      <c r="Y48" s="521" t="e">
        <f ca="1">+IF(AND(ISNUMBER(OFFSET('Sanitation Data'!$D$11,0,10*ROW('Sanitation Data'!D42))),'Data Summary'!CN48="Yes"),OFFSET('Sanitation Data'!$D$11,0,10*ROW('Sanitation Data'!D42)),NA())</f>
        <v>#N/A</v>
      </c>
      <c r="Z48" s="521" t="e">
        <f ca="1">+IF(AND(ISNUMBER(OFFSET('Sanitation Data'!$D$12,0,10*ROW('Sanitation Data'!D42))),'Data Summary'!CO48="Yes"),OFFSET('Sanitation Data'!$D$12,0,10*ROW('Sanitation Data'!D42)),NA())</f>
        <v>#N/A</v>
      </c>
      <c r="AA48" s="521" t="e">
        <f ca="1">+IF(AND(ISNUMBER(OFFSET('Sanitation Data'!$E$4,0,10*ROW('Sanitation Data'!E42))),'Data Summary'!CP48="Yes"),100-OFFSET('Sanitation Data'!$E$4,0,10*ROW('Sanitation Data'!E42)),NA())</f>
        <v>#N/A</v>
      </c>
      <c r="AB48" s="521" t="e">
        <f ca="1">+IF(AND(ISNUMBER(OFFSET('Sanitation Data'!$E$6,0,10*ROW('Sanitation Data'!E42))),'Data Summary'!CQ48="Yes"),OFFSET('Sanitation Data'!$E$6,0,10*ROW('Sanitation Data'!E42)),NA())</f>
        <v>#N/A</v>
      </c>
      <c r="AC48" s="521" t="e">
        <f ca="1">+IF(AND(ISNUMBER(OFFSET('Sanitation Data'!$E$10,0,10*ROW('Sanitation Data'!E42))),'Data Summary'!CR48="Yes"),OFFSET('Sanitation Data'!$E$10,0,10*ROW('Sanitation Data'!E42)),NA())</f>
        <v>#N/A</v>
      </c>
      <c r="AD48" s="521" t="e">
        <f ca="1">+IF(AND(ISNUMBER(OFFSET('Sanitation Data'!$E$11,0,10*ROW('Sanitation Data'!E42))),'Data Summary'!CS48="Yes"),OFFSET('Sanitation Data'!$E$11,0,10*ROW('Sanitation Data'!E42)),NA())</f>
        <v>#N/A</v>
      </c>
      <c r="AE48" s="521" t="e">
        <f ca="1">+IF(AND(ISNUMBER(OFFSET('Sanitation Data'!$E$12,0,10*ROW('Sanitation Data'!E42))),'Data Summary'!CT48="Yes"),OFFSET('Sanitation Data'!$E$12,0,10*ROW('Sanitation Data'!E42)),NA())</f>
        <v>#N/A</v>
      </c>
      <c r="AF48" s="521" t="e">
        <f ca="1">+IF(AND(ISNUMBER(OFFSET('Sanitation Data'!$F$4,0,10*ROW('Sanitation Data'!F42))),'Data Summary'!CU48="Yes"),100-OFFSET('Sanitation Data'!$F$4,0,10*ROW('Sanitation Data'!F42)),NA())</f>
        <v>#N/A</v>
      </c>
      <c r="AG48" s="521" t="e">
        <f ca="1">+IF(AND(ISNUMBER(OFFSET('Sanitation Data'!$F$6,0,10*ROW('Sanitation Data'!F42))),'Data Summary'!CV48="Yes"),OFFSET('Sanitation Data'!$F$6,0,10*ROW('Sanitation Data'!F42)),NA())</f>
        <v>#N/A</v>
      </c>
      <c r="AH48" s="521" t="e">
        <f ca="1">+IF(AND(ISNUMBER(OFFSET('Sanitation Data'!$F$10,0,10*ROW('Sanitation Data'!F42))),'Data Summary'!CW48="Yes"),OFFSET('Sanitation Data'!$F$10,0,10*ROW('Sanitation Data'!F42)),NA())</f>
        <v>#N/A</v>
      </c>
      <c r="AI48" s="521" t="e">
        <f ca="1">+IF(AND(ISNUMBER(OFFSET('Sanitation Data'!$F$11,0,10*ROW('Sanitation Data'!F42))),'Data Summary'!CX48="Yes"),OFFSET('Sanitation Data'!$F$11,0,10*ROW('Sanitation Data'!F42)),NA())</f>
        <v>#N/A</v>
      </c>
      <c r="AJ48" s="521" t="e">
        <f ca="1">+IF(AND(ISNUMBER(OFFSET('Sanitation Data'!$F$12,0,10*ROW('Sanitation Data'!F42))),'Data Summary'!CY48="Yes"),OFFSET('Sanitation Data'!$F$12,0,10*ROW('Sanitation Data'!F42)),NA())</f>
        <v>#N/A</v>
      </c>
      <c r="AK48" s="521" t="e">
        <f ca="1">+IF(AND(ISNUMBER(OFFSET('Sanitation Data'!$G$4,0,10*ROW('Sanitation Data'!G42))),'Data Summary'!CZ48="Yes"),100-OFFSET('Sanitation Data'!$G$4,0,10*ROW('Sanitation Data'!G42)),NA())</f>
        <v>#N/A</v>
      </c>
      <c r="AL48" s="521" t="e">
        <f ca="1">+IF(AND(ISNUMBER(OFFSET('Sanitation Data'!$G$6,0,10*ROW('Sanitation Data'!G42))),'Data Summary'!DA48="Yes"),OFFSET('Sanitation Data'!$G$6,0,10*ROW('Sanitation Data'!G42)),NA())</f>
        <v>#N/A</v>
      </c>
      <c r="AM48" s="521" t="e">
        <f ca="1">+IF(AND(ISNUMBER(OFFSET('Sanitation Data'!$G$10,0,10*ROW('Sanitation Data'!G42))),'Data Summary'!DB48="Yes"),OFFSET('Sanitation Data'!$G$10,0,10*ROW('Sanitation Data'!G42)),NA())</f>
        <v>#N/A</v>
      </c>
      <c r="AN48" s="521" t="e">
        <f ca="1">+IF(AND(ISNUMBER(OFFSET('Sanitation Data'!$G$11,0,10*ROW('Sanitation Data'!G42))),'Data Summary'!DC48="Yes"),OFFSET('Sanitation Data'!$G$11,0,10*ROW('Sanitation Data'!G42)),NA())</f>
        <v>#N/A</v>
      </c>
      <c r="AO48" s="521" t="e">
        <f ca="1">+IF(AND(ISNUMBER(OFFSET('Sanitation Data'!$G$12,0,10*ROW('Sanitation Data'!G42))),'Data Summary'!DD48="Yes"),OFFSET('Sanitation Data'!$G$12,0,10*ROW('Sanitation Data'!G42)),NA())</f>
        <v>#N/A</v>
      </c>
      <c r="AP48" s="521" t="e">
        <f ca="1">+IF(AND(ISNUMBER(OFFSET('Sanitation Data'!$H$4,0,10*ROW('Sanitation Data'!H42))),'Data Summary'!DE48="Yes"),100-OFFSET('Sanitation Data'!$H$4,0,10*ROW('Sanitation Data'!H42)),NA())</f>
        <v>#N/A</v>
      </c>
      <c r="AQ48" s="521" t="e">
        <f ca="1">+IF(AND(ISNUMBER(OFFSET('Sanitation Data'!$H$6,0,10*ROW('Sanitation Data'!H42))),'Data Summary'!DF48="Yes"),OFFSET('Sanitation Data'!$H$6,0,10*ROW('Sanitation Data'!H42)),NA())</f>
        <v>#N/A</v>
      </c>
      <c r="AR48" s="521" t="e">
        <f ca="1">+IF(AND(ISNUMBER(OFFSET('Sanitation Data'!$H$10,0,10*ROW('Sanitation Data'!H42))),'Data Summary'!DG48="Yes"),OFFSET('Sanitation Data'!$H$10,0,10*ROW('Sanitation Data'!H42)),NA())</f>
        <v>#N/A</v>
      </c>
      <c r="AS48" s="521" t="e">
        <f ca="1">+IF(AND(ISNUMBER(OFFSET('Sanitation Data'!$H$11,0,10*ROW('Sanitation Data'!H42))),'Data Summary'!DH48="Yes"),OFFSET('Sanitation Data'!$H$11,0,10*ROW('Sanitation Data'!H42)),NA())</f>
        <v>#N/A</v>
      </c>
      <c r="AT48" s="521" t="e">
        <f ca="1">+IF(AND(ISNUMBER(OFFSET('Sanitation Data'!$H$12,0,10*ROW('Sanitation Data'!H42))),'Data Summary'!DI48="Yes"),OFFSET('Sanitation Data'!$H$12,0,10*ROW('Sanitation Data'!H42)),NA())</f>
        <v>#N/A</v>
      </c>
      <c r="AU48" s="521" t="e">
        <f ca="1">+IF(AND(ISNUMBER(OFFSET('Sanitation Data'!$I$4,0,10*ROW('Sanitation Data'!I42))),'Data Summary'!DJ48="Yes"),100-OFFSET('Sanitation Data'!$I$4,0,10*ROW('Sanitation Data'!I42)),NA())</f>
        <v>#N/A</v>
      </c>
      <c r="AV48" s="521" t="e">
        <f ca="1">+IF(AND(ISNUMBER(OFFSET('Sanitation Data'!$I$6,0,10*ROW('Sanitation Data'!I42))),'Data Summary'!DK48="Yes"),OFFSET('Sanitation Data'!$I$6,0,10*ROW('Sanitation Data'!I42)),NA())</f>
        <v>#N/A</v>
      </c>
      <c r="AW48" s="521" t="e">
        <f ca="1">+IF(AND(ISNUMBER(OFFSET('Sanitation Data'!$I$10,0,10*ROW('Sanitation Data'!I42))),'Data Summary'!DL48="Yes"),OFFSET('Sanitation Data'!$I$10,0,10*ROW('Sanitation Data'!I42)),NA())</f>
        <v>#N/A</v>
      </c>
      <c r="AX48" s="521" t="e">
        <f ca="1">+IF(AND(ISNUMBER(OFFSET('Sanitation Data'!$I$11,0,10*ROW('Sanitation Data'!I42))),'Data Summary'!DM48="Yes"),OFFSET('Sanitation Data'!$I$11,0,10*ROW('Sanitation Data'!I42)),NA())</f>
        <v>#N/A</v>
      </c>
      <c r="AY48" s="521" t="e">
        <f ca="1">+IF(AND(ISNUMBER(OFFSET('Sanitation Data'!$I$12,0,10*ROW('Sanitation Data'!I42))),'Data Summary'!DN48="Yes"),OFFSET('Sanitation Data'!$I$12,0,10*ROW('Sanitation Data'!I42)),NA())</f>
        <v>#N/A</v>
      </c>
      <c r="AZ48" s="522" t="e">
        <f ca="1">+IF(AND(ISNUMBER(OFFSET('Hygiene Data'!$D$5,0,10*ROW('Hygiene Data'!D42))),'Data Summary'!DO48="Yes"),OFFSET('Hygiene Data'!$D$5,0,10*ROW('Hygiene Data'!D42)),NA())</f>
        <v>#N/A</v>
      </c>
      <c r="BA48" s="522" t="e">
        <f ca="1">+IF(AND(ISNUMBER(OFFSET('Hygiene Data'!$D$7,0,10*ROW('Hygiene Data'!D42))),'Data Summary'!DP48="Yes"),OFFSET('Hygiene Data'!$D$7,0,10*ROW('Hygiene Data'!D42)),NA())</f>
        <v>#N/A</v>
      </c>
      <c r="BB48" s="522" t="e">
        <f ca="1">+IF(AND(ISNUMBER(OFFSET('Hygiene Data'!$D$9,0,10*ROW('Hygiene Data'!D42))),'Data Summary'!DQ48="Yes"),OFFSET('Hygiene Data'!$D$9,0,10*ROW('Hygiene Data'!D42)),NA())</f>
        <v>#N/A</v>
      </c>
      <c r="BC48" s="522" t="e">
        <f ca="1">+IF(AND(ISNUMBER(OFFSET('Hygiene Data'!$E$5,0,10*ROW('Hygiene Data'!E42))),'Data Summary'!DR48="Yes"),OFFSET('Hygiene Data'!$E$5,0,10*ROW('Hygiene Data'!E42)),NA())</f>
        <v>#N/A</v>
      </c>
      <c r="BD48" s="522" t="e">
        <f ca="1">+IF(AND(ISNUMBER(OFFSET('Hygiene Data'!$E$7,0,10*ROW('Hygiene Data'!E42))),'Data Summary'!DS48="Yes"),OFFSET('Hygiene Data'!$E$7,0,10*ROW('Hygiene Data'!E42)),NA())</f>
        <v>#N/A</v>
      </c>
      <c r="BE48" s="522" t="e">
        <f ca="1">+IF(AND(ISNUMBER(OFFSET('Hygiene Data'!$E$9,0,10*ROW('Hygiene Data'!E42))),'Data Summary'!DT48="Yes"),OFFSET('Hygiene Data'!$E$9,0,10*ROW('Hygiene Data'!E42)),NA())</f>
        <v>#N/A</v>
      </c>
      <c r="BF48" s="522" t="e">
        <f ca="1">+IF(AND(ISNUMBER(OFFSET('Hygiene Data'!$F$5,0,10*ROW('Hygiene Data'!F42))),'Data Summary'!DU48="Yes"),OFFSET('Hygiene Data'!$F$5,0,10*ROW('Hygiene Data'!F42)),NA())</f>
        <v>#N/A</v>
      </c>
      <c r="BG48" s="522" t="e">
        <f ca="1">+IF(AND(ISNUMBER(OFFSET('Hygiene Data'!$F$7,0,10*ROW('Hygiene Data'!F42))),'Data Summary'!DV48="Yes"),OFFSET('Hygiene Data'!$F$7,0,10*ROW('Hygiene Data'!F42)),NA())</f>
        <v>#N/A</v>
      </c>
      <c r="BH48" s="522" t="e">
        <f ca="1">+IF(AND(ISNUMBER(OFFSET('Hygiene Data'!$F$9,0,10*ROW('Hygiene Data'!F42))),'Data Summary'!DW48="Yes"),OFFSET('Hygiene Data'!$F$9,0,10*ROW('Hygiene Data'!F42)),NA())</f>
        <v>#N/A</v>
      </c>
      <c r="BI48" s="522" t="e">
        <f ca="1">+IF(AND(ISNUMBER(OFFSET('Hygiene Data'!$G$5,0,10*ROW('Hygiene Data'!G42))),'Data Summary'!DX48="Yes"),OFFSET('Hygiene Data'!$G$5,0,10*ROW('Hygiene Data'!G42)),NA())</f>
        <v>#N/A</v>
      </c>
      <c r="BJ48" s="522" t="e">
        <f ca="1">+IF(AND(ISNUMBER(OFFSET('Hygiene Data'!$G$7,0,10*ROW('Hygiene Data'!G42))),'Data Summary'!DY48="Yes"),OFFSET('Hygiene Data'!$G$7,0,10*ROW('Hygiene Data'!G42)),NA())</f>
        <v>#N/A</v>
      </c>
      <c r="BK48" s="522" t="e">
        <f ca="1">+IF(AND(ISNUMBER(OFFSET('Hygiene Data'!$G$9,0,10*ROW('Hygiene Data'!G42))),'Data Summary'!DZ48="Yes"),OFFSET('Hygiene Data'!$G$9,0,10*ROW('Hygiene Data'!G42)),NA())</f>
        <v>#N/A</v>
      </c>
      <c r="BL48" s="522" t="e">
        <f ca="1">+IF(AND(ISNUMBER(OFFSET('Hygiene Data'!$H$5,0,10*ROW('Hygiene Data'!H42))),'Data Summary'!EA48="Yes"),OFFSET('Hygiene Data'!$H$5,0,10*ROW('Hygiene Data'!H42)),NA())</f>
        <v>#N/A</v>
      </c>
      <c r="BM48" s="522" t="e">
        <f ca="1">+IF(AND(ISNUMBER(OFFSET('Hygiene Data'!$H$7,0,10*ROW('Hygiene Data'!H42))),'Data Summary'!EB48="Yes"),OFFSET('Hygiene Data'!$H$7,0,10*ROW('Hygiene Data'!H42)),NA())</f>
        <v>#N/A</v>
      </c>
      <c r="BN48" s="522" t="e">
        <f ca="1">+IF(AND(ISNUMBER(OFFSET('Hygiene Data'!$H$9,0,10*ROW('Hygiene Data'!H42))),'Data Summary'!EC48="Yes"),OFFSET('Hygiene Data'!$H$9,0,10*ROW('Hygiene Data'!H42)),NA())</f>
        <v>#N/A</v>
      </c>
      <c r="BO48" s="522" t="e">
        <f ca="1">+IF(AND(ISNUMBER(OFFSET('Hygiene Data'!$I$5,0,10*ROW('Hygiene Data'!I42))),'Data Summary'!ED48="Yes"),OFFSET('Hygiene Data'!$I$5,0,10*ROW('Hygiene Data'!I42)),NA())</f>
        <v>#N/A</v>
      </c>
      <c r="BP48" s="522" t="e">
        <f ca="1">+IF(AND(ISNUMBER(OFFSET('Hygiene Data'!$I$7,0,10*ROW('Hygiene Data'!I42))),'Data Summary'!EE48="Yes"),OFFSET('Hygiene Data'!$I$7,0,10*ROW('Hygiene Data'!I42)),NA())</f>
        <v>#N/A</v>
      </c>
      <c r="BQ48" s="522" t="e">
        <f ca="1">+IF(AND(ISNUMBER(OFFSET('Hygiene Data'!$I$9,0,10*ROW('Hygiene Data'!I42))),'Data Summary'!EF48="Yes"),OFFSET('Hygiene Data'!$I$9,0,10*ROW('Hygiene Data'!I42)),NA())</f>
        <v>#N/A</v>
      </c>
    </row>
    <row r="49" spans="1:69" x14ac:dyDescent="0.25">
      <c r="A49" s="518" t="e">
        <f ca="1">+RIGHT('Data Summary'!A49,LEN('Data Summary'!A49)-9)</f>
        <v>#VALUE!</v>
      </c>
      <c r="B49" s="492" t="str">
        <f ca="1">+IF(ISTEXT('Data Summary'!B49),'Data Summary'!B49,"")</f>
        <v/>
      </c>
      <c r="C49" s="519" t="e">
        <f ca="1">+VALUE('Data Summary'!C49)</f>
        <v>#VALUE!</v>
      </c>
      <c r="D49" s="520" t="e">
        <f ca="1">+IF(AND(ISNUMBER(OFFSET('Water Data'!$D$4,0,10*ROW('Water Data'!D43))),'Data Summary'!BS49="Yes"),100-OFFSET('Water Data'!$D$4,0,10*ROW('Water Data'!D43)),NA())</f>
        <v>#N/A</v>
      </c>
      <c r="E49" s="520" t="e">
        <f ca="1">+IF(AND(ISNUMBER(OFFSET('Water Data'!$D$6,0,10*ROW('Water Data'!D43))),'Data Summary'!BT49="Yes"),OFFSET('Water Data'!$D$6,0,10*ROW('Water Data'!D43)),NA())</f>
        <v>#N/A</v>
      </c>
      <c r="F49" s="520" t="e">
        <f ca="1">+IF(AND(ISNUMBER(OFFSET('Water Data'!$D$9,0,10*ROW('Water Data'!D43))),'Data Summary'!BU49="Yes"),OFFSET('Water Data'!$D$9,0,10*ROW('Water Data'!D43)),NA())</f>
        <v>#N/A</v>
      </c>
      <c r="G49" s="520" t="e">
        <f ca="1">+IF(AND(ISNUMBER(OFFSET('Water Data'!$E$4,0,10*ROW('Water Data'!E43))),'Data Summary'!BV49="Yes"),100-OFFSET('Water Data'!$E$4,0,10*ROW('Water Data'!E43)),NA())</f>
        <v>#N/A</v>
      </c>
      <c r="H49" s="520" t="e">
        <f ca="1">+IF(AND(ISNUMBER(OFFSET('Water Data'!$E$6,0,10*ROW('Water Data'!E43))),'Data Summary'!BW49="Yes"),OFFSET('Water Data'!$E$6,0,10*ROW('Water Data'!E43)),NA())</f>
        <v>#N/A</v>
      </c>
      <c r="I49" s="520" t="e">
        <f ca="1">+IF(AND(ISNUMBER(OFFSET('Water Data'!$E$9,0,10*ROW('Water Data'!E43))),'Data Summary'!BX49="Yes"),OFFSET('Water Data'!$E$9,0,10*ROW('Water Data'!E43)),NA())</f>
        <v>#N/A</v>
      </c>
      <c r="J49" s="520" t="e">
        <f ca="1">+IF(AND(ISNUMBER(OFFSET('Water Data'!$F$4,0,10*ROW('Water Data'!F43))),'Data Summary'!BY49="Yes"),100-OFFSET('Water Data'!$F$4,0,10*ROW('Water Data'!F43)),NA())</f>
        <v>#N/A</v>
      </c>
      <c r="K49" s="520" t="e">
        <f ca="1">+IF(AND(ISNUMBER(OFFSET('Water Data'!$F$6,0,10*ROW('Water Data'!F43))),'Data Summary'!BZ49="Yes"),OFFSET('Water Data'!$F$6,0,10*ROW('Water Data'!F43)),NA())</f>
        <v>#N/A</v>
      </c>
      <c r="L49" s="520" t="e">
        <f ca="1">+IF(AND(ISNUMBER(OFFSET('Water Data'!$F$9,0,10*ROW('Water Data'!F43))),'Data Summary'!CA49="Yes"),OFFSET('Water Data'!$F$9,0,10*ROW('Water Data'!F43)),NA())</f>
        <v>#N/A</v>
      </c>
      <c r="M49" s="520" t="e">
        <f ca="1">+IF(AND(ISNUMBER(OFFSET('Water Data'!$G$4,0,10*ROW('Water Data'!G43))),'Data Summary'!CB49="Yes"),100-OFFSET('Water Data'!$G$4,0,10*ROW('Water Data'!G43)),NA())</f>
        <v>#N/A</v>
      </c>
      <c r="N49" s="520" t="e">
        <f ca="1">+IF(AND(ISNUMBER(OFFSET('Water Data'!$G$6,0,10*ROW('Water Data'!G43))),'Data Summary'!CC49="Yes"),OFFSET('Water Data'!$G$6,0,10*ROW('Water Data'!G43)),NA())</f>
        <v>#N/A</v>
      </c>
      <c r="O49" s="520" t="e">
        <f ca="1">+IF(AND(ISNUMBER(OFFSET('Water Data'!$G$9,0,10*ROW('Water Data'!G43))),'Data Summary'!CD49="Yes"),OFFSET('Water Data'!$G$9,0,10*ROW('Water Data'!G43)),NA())</f>
        <v>#N/A</v>
      </c>
      <c r="P49" s="520" t="e">
        <f ca="1">+IF(AND(ISNUMBER(OFFSET('Water Data'!$H$4,0,10*ROW('Water Data'!H43))),'Data Summary'!CE49="Yes"),100-OFFSET('Water Data'!$H$4,0,10*ROW('Water Data'!H43)),NA())</f>
        <v>#N/A</v>
      </c>
      <c r="Q49" s="520" t="e">
        <f ca="1">+IF(AND(ISNUMBER(OFFSET('Water Data'!$H$6,0,10*ROW('Water Data'!H43))),'Data Summary'!CF49="Yes"),OFFSET('Water Data'!$H$6,0,10*ROW('Water Data'!H43)),NA())</f>
        <v>#N/A</v>
      </c>
      <c r="R49" s="520" t="e">
        <f ca="1">+IF(AND(ISNUMBER(OFFSET('Water Data'!$H$9,0,10*ROW('Water Data'!H43))),'Data Summary'!CG49="Yes"),OFFSET('Water Data'!$H$9,0,10*ROW('Water Data'!H43)),NA())</f>
        <v>#N/A</v>
      </c>
      <c r="S49" s="520" t="e">
        <f ca="1">+IF(AND(ISNUMBER(OFFSET('Water Data'!$I$4,0,10*ROW('Water Data'!I43))),'Data Summary'!CH49="Yes"),100-OFFSET('Water Data'!$I$4,0,10*ROW('Water Data'!I43)),NA())</f>
        <v>#N/A</v>
      </c>
      <c r="T49" s="520" t="e">
        <f ca="1">+IF(AND(ISNUMBER(OFFSET('Water Data'!$I$6,0,10*ROW('Water Data'!I43))),'Data Summary'!CI49="Yes"),OFFSET('Water Data'!$I$6,0,10*ROW('Water Data'!I43)),NA())</f>
        <v>#N/A</v>
      </c>
      <c r="U49" s="520" t="e">
        <f ca="1">+IF(AND(ISNUMBER(OFFSET('Water Data'!$I$9,0,10*ROW('Water Data'!I43))),'Data Summary'!CJ49="Yes"),OFFSET('Water Data'!$I$9,0,10*ROW('Water Data'!I43)),NA())</f>
        <v>#N/A</v>
      </c>
      <c r="V49" s="521" t="e">
        <f ca="1">+IF(AND(ISNUMBER(OFFSET('Sanitation Data'!$D$4,0,10*ROW('Sanitation Data'!D43))),'Data Summary'!CK49="Yes"),100-OFFSET('Sanitation Data'!$D$4,0,10*ROW('Sanitation Data'!D43)),NA())</f>
        <v>#N/A</v>
      </c>
      <c r="W49" s="521" t="e">
        <f ca="1">+IF(AND(ISNUMBER(OFFSET('Sanitation Data'!$D$6,0,10*ROW('Sanitation Data'!D43))),'Data Summary'!CL49="Yes"),OFFSET('Sanitation Data'!$D$6,0,10*ROW('Sanitation Data'!D43)),NA())</f>
        <v>#N/A</v>
      </c>
      <c r="X49" s="521" t="e">
        <f ca="1">+IF(AND(ISNUMBER(OFFSET('Sanitation Data'!$D$10,0,10*ROW('Sanitation Data'!D43))),'Data Summary'!CM49="Yes"),OFFSET('Sanitation Data'!$D$10,0,10*ROW('Sanitation Data'!D43)),NA())</f>
        <v>#N/A</v>
      </c>
      <c r="Y49" s="521" t="e">
        <f ca="1">+IF(AND(ISNUMBER(OFFSET('Sanitation Data'!$D$11,0,10*ROW('Sanitation Data'!D43))),'Data Summary'!CN49="Yes"),OFFSET('Sanitation Data'!$D$11,0,10*ROW('Sanitation Data'!D43)),NA())</f>
        <v>#N/A</v>
      </c>
      <c r="Z49" s="521" t="e">
        <f ca="1">+IF(AND(ISNUMBER(OFFSET('Sanitation Data'!$D$12,0,10*ROW('Sanitation Data'!D43))),'Data Summary'!CO49="Yes"),OFFSET('Sanitation Data'!$D$12,0,10*ROW('Sanitation Data'!D43)),NA())</f>
        <v>#N/A</v>
      </c>
      <c r="AA49" s="521" t="e">
        <f ca="1">+IF(AND(ISNUMBER(OFFSET('Sanitation Data'!$E$4,0,10*ROW('Sanitation Data'!E43))),'Data Summary'!CP49="Yes"),100-OFFSET('Sanitation Data'!$E$4,0,10*ROW('Sanitation Data'!E43)),NA())</f>
        <v>#N/A</v>
      </c>
      <c r="AB49" s="521" t="e">
        <f ca="1">+IF(AND(ISNUMBER(OFFSET('Sanitation Data'!$E$6,0,10*ROW('Sanitation Data'!E43))),'Data Summary'!CQ49="Yes"),OFFSET('Sanitation Data'!$E$6,0,10*ROW('Sanitation Data'!E43)),NA())</f>
        <v>#N/A</v>
      </c>
      <c r="AC49" s="521" t="e">
        <f ca="1">+IF(AND(ISNUMBER(OFFSET('Sanitation Data'!$E$10,0,10*ROW('Sanitation Data'!E43))),'Data Summary'!CR49="Yes"),OFFSET('Sanitation Data'!$E$10,0,10*ROW('Sanitation Data'!E43)),NA())</f>
        <v>#N/A</v>
      </c>
      <c r="AD49" s="521" t="e">
        <f ca="1">+IF(AND(ISNUMBER(OFFSET('Sanitation Data'!$E$11,0,10*ROW('Sanitation Data'!E43))),'Data Summary'!CS49="Yes"),OFFSET('Sanitation Data'!$E$11,0,10*ROW('Sanitation Data'!E43)),NA())</f>
        <v>#N/A</v>
      </c>
      <c r="AE49" s="521" t="e">
        <f ca="1">+IF(AND(ISNUMBER(OFFSET('Sanitation Data'!$E$12,0,10*ROW('Sanitation Data'!E43))),'Data Summary'!CT49="Yes"),OFFSET('Sanitation Data'!$E$12,0,10*ROW('Sanitation Data'!E43)),NA())</f>
        <v>#N/A</v>
      </c>
      <c r="AF49" s="521" t="e">
        <f ca="1">+IF(AND(ISNUMBER(OFFSET('Sanitation Data'!$F$4,0,10*ROW('Sanitation Data'!F43))),'Data Summary'!CU49="Yes"),100-OFFSET('Sanitation Data'!$F$4,0,10*ROW('Sanitation Data'!F43)),NA())</f>
        <v>#N/A</v>
      </c>
      <c r="AG49" s="521" t="e">
        <f ca="1">+IF(AND(ISNUMBER(OFFSET('Sanitation Data'!$F$6,0,10*ROW('Sanitation Data'!F43))),'Data Summary'!CV49="Yes"),OFFSET('Sanitation Data'!$F$6,0,10*ROW('Sanitation Data'!F43)),NA())</f>
        <v>#N/A</v>
      </c>
      <c r="AH49" s="521" t="e">
        <f ca="1">+IF(AND(ISNUMBER(OFFSET('Sanitation Data'!$F$10,0,10*ROW('Sanitation Data'!F43))),'Data Summary'!CW49="Yes"),OFFSET('Sanitation Data'!$F$10,0,10*ROW('Sanitation Data'!F43)),NA())</f>
        <v>#N/A</v>
      </c>
      <c r="AI49" s="521" t="e">
        <f ca="1">+IF(AND(ISNUMBER(OFFSET('Sanitation Data'!$F$11,0,10*ROW('Sanitation Data'!F43))),'Data Summary'!CX49="Yes"),OFFSET('Sanitation Data'!$F$11,0,10*ROW('Sanitation Data'!F43)),NA())</f>
        <v>#N/A</v>
      </c>
      <c r="AJ49" s="521" t="e">
        <f ca="1">+IF(AND(ISNUMBER(OFFSET('Sanitation Data'!$F$12,0,10*ROW('Sanitation Data'!F43))),'Data Summary'!CY49="Yes"),OFFSET('Sanitation Data'!$F$12,0,10*ROW('Sanitation Data'!F43)),NA())</f>
        <v>#N/A</v>
      </c>
      <c r="AK49" s="521" t="e">
        <f ca="1">+IF(AND(ISNUMBER(OFFSET('Sanitation Data'!$G$4,0,10*ROW('Sanitation Data'!G43))),'Data Summary'!CZ49="Yes"),100-OFFSET('Sanitation Data'!$G$4,0,10*ROW('Sanitation Data'!G43)),NA())</f>
        <v>#N/A</v>
      </c>
      <c r="AL49" s="521" t="e">
        <f ca="1">+IF(AND(ISNUMBER(OFFSET('Sanitation Data'!$G$6,0,10*ROW('Sanitation Data'!G43))),'Data Summary'!DA49="Yes"),OFFSET('Sanitation Data'!$G$6,0,10*ROW('Sanitation Data'!G43)),NA())</f>
        <v>#N/A</v>
      </c>
      <c r="AM49" s="521" t="e">
        <f ca="1">+IF(AND(ISNUMBER(OFFSET('Sanitation Data'!$G$10,0,10*ROW('Sanitation Data'!G43))),'Data Summary'!DB49="Yes"),OFFSET('Sanitation Data'!$G$10,0,10*ROW('Sanitation Data'!G43)),NA())</f>
        <v>#N/A</v>
      </c>
      <c r="AN49" s="521" t="e">
        <f ca="1">+IF(AND(ISNUMBER(OFFSET('Sanitation Data'!$G$11,0,10*ROW('Sanitation Data'!G43))),'Data Summary'!DC49="Yes"),OFFSET('Sanitation Data'!$G$11,0,10*ROW('Sanitation Data'!G43)),NA())</f>
        <v>#N/A</v>
      </c>
      <c r="AO49" s="521" t="e">
        <f ca="1">+IF(AND(ISNUMBER(OFFSET('Sanitation Data'!$G$12,0,10*ROW('Sanitation Data'!G43))),'Data Summary'!DD49="Yes"),OFFSET('Sanitation Data'!$G$12,0,10*ROW('Sanitation Data'!G43)),NA())</f>
        <v>#N/A</v>
      </c>
      <c r="AP49" s="521" t="e">
        <f ca="1">+IF(AND(ISNUMBER(OFFSET('Sanitation Data'!$H$4,0,10*ROW('Sanitation Data'!H43))),'Data Summary'!DE49="Yes"),100-OFFSET('Sanitation Data'!$H$4,0,10*ROW('Sanitation Data'!H43)),NA())</f>
        <v>#N/A</v>
      </c>
      <c r="AQ49" s="521" t="e">
        <f ca="1">+IF(AND(ISNUMBER(OFFSET('Sanitation Data'!$H$6,0,10*ROW('Sanitation Data'!H43))),'Data Summary'!DF49="Yes"),OFFSET('Sanitation Data'!$H$6,0,10*ROW('Sanitation Data'!H43)),NA())</f>
        <v>#N/A</v>
      </c>
      <c r="AR49" s="521" t="e">
        <f ca="1">+IF(AND(ISNUMBER(OFFSET('Sanitation Data'!$H$10,0,10*ROW('Sanitation Data'!H43))),'Data Summary'!DG49="Yes"),OFFSET('Sanitation Data'!$H$10,0,10*ROW('Sanitation Data'!H43)),NA())</f>
        <v>#N/A</v>
      </c>
      <c r="AS49" s="521" t="e">
        <f ca="1">+IF(AND(ISNUMBER(OFFSET('Sanitation Data'!$H$11,0,10*ROW('Sanitation Data'!H43))),'Data Summary'!DH49="Yes"),OFFSET('Sanitation Data'!$H$11,0,10*ROW('Sanitation Data'!H43)),NA())</f>
        <v>#N/A</v>
      </c>
      <c r="AT49" s="521" t="e">
        <f ca="1">+IF(AND(ISNUMBER(OFFSET('Sanitation Data'!$H$12,0,10*ROW('Sanitation Data'!H43))),'Data Summary'!DI49="Yes"),OFFSET('Sanitation Data'!$H$12,0,10*ROW('Sanitation Data'!H43)),NA())</f>
        <v>#N/A</v>
      </c>
      <c r="AU49" s="521" t="e">
        <f ca="1">+IF(AND(ISNUMBER(OFFSET('Sanitation Data'!$I$4,0,10*ROW('Sanitation Data'!I43))),'Data Summary'!DJ49="Yes"),100-OFFSET('Sanitation Data'!$I$4,0,10*ROW('Sanitation Data'!I43)),NA())</f>
        <v>#N/A</v>
      </c>
      <c r="AV49" s="521" t="e">
        <f ca="1">+IF(AND(ISNUMBER(OFFSET('Sanitation Data'!$I$6,0,10*ROW('Sanitation Data'!I43))),'Data Summary'!DK49="Yes"),OFFSET('Sanitation Data'!$I$6,0,10*ROW('Sanitation Data'!I43)),NA())</f>
        <v>#N/A</v>
      </c>
      <c r="AW49" s="521" t="e">
        <f ca="1">+IF(AND(ISNUMBER(OFFSET('Sanitation Data'!$I$10,0,10*ROW('Sanitation Data'!I43))),'Data Summary'!DL49="Yes"),OFFSET('Sanitation Data'!$I$10,0,10*ROW('Sanitation Data'!I43)),NA())</f>
        <v>#N/A</v>
      </c>
      <c r="AX49" s="521" t="e">
        <f ca="1">+IF(AND(ISNUMBER(OFFSET('Sanitation Data'!$I$11,0,10*ROW('Sanitation Data'!I43))),'Data Summary'!DM49="Yes"),OFFSET('Sanitation Data'!$I$11,0,10*ROW('Sanitation Data'!I43)),NA())</f>
        <v>#N/A</v>
      </c>
      <c r="AY49" s="521" t="e">
        <f ca="1">+IF(AND(ISNUMBER(OFFSET('Sanitation Data'!$I$12,0,10*ROW('Sanitation Data'!I43))),'Data Summary'!DN49="Yes"),OFFSET('Sanitation Data'!$I$12,0,10*ROW('Sanitation Data'!I43)),NA())</f>
        <v>#N/A</v>
      </c>
      <c r="AZ49" s="522" t="e">
        <f ca="1">+IF(AND(ISNUMBER(OFFSET('Hygiene Data'!$D$5,0,10*ROW('Hygiene Data'!D43))),'Data Summary'!DO49="Yes"),OFFSET('Hygiene Data'!$D$5,0,10*ROW('Hygiene Data'!D43)),NA())</f>
        <v>#N/A</v>
      </c>
      <c r="BA49" s="522" t="e">
        <f ca="1">+IF(AND(ISNUMBER(OFFSET('Hygiene Data'!$D$7,0,10*ROW('Hygiene Data'!D43))),'Data Summary'!DP49="Yes"),OFFSET('Hygiene Data'!$D$7,0,10*ROW('Hygiene Data'!D43)),NA())</f>
        <v>#N/A</v>
      </c>
      <c r="BB49" s="522" t="e">
        <f ca="1">+IF(AND(ISNUMBER(OFFSET('Hygiene Data'!$D$9,0,10*ROW('Hygiene Data'!D43))),'Data Summary'!DQ49="Yes"),OFFSET('Hygiene Data'!$D$9,0,10*ROW('Hygiene Data'!D43)),NA())</f>
        <v>#N/A</v>
      </c>
      <c r="BC49" s="522" t="e">
        <f ca="1">+IF(AND(ISNUMBER(OFFSET('Hygiene Data'!$E$5,0,10*ROW('Hygiene Data'!E43))),'Data Summary'!DR49="Yes"),OFFSET('Hygiene Data'!$E$5,0,10*ROW('Hygiene Data'!E43)),NA())</f>
        <v>#N/A</v>
      </c>
      <c r="BD49" s="522" t="e">
        <f ca="1">+IF(AND(ISNUMBER(OFFSET('Hygiene Data'!$E$7,0,10*ROW('Hygiene Data'!E43))),'Data Summary'!DS49="Yes"),OFFSET('Hygiene Data'!$E$7,0,10*ROW('Hygiene Data'!E43)),NA())</f>
        <v>#N/A</v>
      </c>
      <c r="BE49" s="522" t="e">
        <f ca="1">+IF(AND(ISNUMBER(OFFSET('Hygiene Data'!$E$9,0,10*ROW('Hygiene Data'!E43))),'Data Summary'!DT49="Yes"),OFFSET('Hygiene Data'!$E$9,0,10*ROW('Hygiene Data'!E43)),NA())</f>
        <v>#N/A</v>
      </c>
      <c r="BF49" s="522" t="e">
        <f ca="1">+IF(AND(ISNUMBER(OFFSET('Hygiene Data'!$F$5,0,10*ROW('Hygiene Data'!F43))),'Data Summary'!DU49="Yes"),OFFSET('Hygiene Data'!$F$5,0,10*ROW('Hygiene Data'!F43)),NA())</f>
        <v>#N/A</v>
      </c>
      <c r="BG49" s="522" t="e">
        <f ca="1">+IF(AND(ISNUMBER(OFFSET('Hygiene Data'!$F$7,0,10*ROW('Hygiene Data'!F43))),'Data Summary'!DV49="Yes"),OFFSET('Hygiene Data'!$F$7,0,10*ROW('Hygiene Data'!F43)),NA())</f>
        <v>#N/A</v>
      </c>
      <c r="BH49" s="522" t="e">
        <f ca="1">+IF(AND(ISNUMBER(OFFSET('Hygiene Data'!$F$9,0,10*ROW('Hygiene Data'!F43))),'Data Summary'!DW49="Yes"),OFFSET('Hygiene Data'!$F$9,0,10*ROW('Hygiene Data'!F43)),NA())</f>
        <v>#N/A</v>
      </c>
      <c r="BI49" s="522" t="e">
        <f ca="1">+IF(AND(ISNUMBER(OFFSET('Hygiene Data'!$G$5,0,10*ROW('Hygiene Data'!G43))),'Data Summary'!DX49="Yes"),OFFSET('Hygiene Data'!$G$5,0,10*ROW('Hygiene Data'!G43)),NA())</f>
        <v>#N/A</v>
      </c>
      <c r="BJ49" s="522" t="e">
        <f ca="1">+IF(AND(ISNUMBER(OFFSET('Hygiene Data'!$G$7,0,10*ROW('Hygiene Data'!G43))),'Data Summary'!DY49="Yes"),OFFSET('Hygiene Data'!$G$7,0,10*ROW('Hygiene Data'!G43)),NA())</f>
        <v>#N/A</v>
      </c>
      <c r="BK49" s="522" t="e">
        <f ca="1">+IF(AND(ISNUMBER(OFFSET('Hygiene Data'!$G$9,0,10*ROW('Hygiene Data'!G43))),'Data Summary'!DZ49="Yes"),OFFSET('Hygiene Data'!$G$9,0,10*ROW('Hygiene Data'!G43)),NA())</f>
        <v>#N/A</v>
      </c>
      <c r="BL49" s="522" t="e">
        <f ca="1">+IF(AND(ISNUMBER(OFFSET('Hygiene Data'!$H$5,0,10*ROW('Hygiene Data'!H43))),'Data Summary'!EA49="Yes"),OFFSET('Hygiene Data'!$H$5,0,10*ROW('Hygiene Data'!H43)),NA())</f>
        <v>#N/A</v>
      </c>
      <c r="BM49" s="522" t="e">
        <f ca="1">+IF(AND(ISNUMBER(OFFSET('Hygiene Data'!$H$7,0,10*ROW('Hygiene Data'!H43))),'Data Summary'!EB49="Yes"),OFFSET('Hygiene Data'!$H$7,0,10*ROW('Hygiene Data'!H43)),NA())</f>
        <v>#N/A</v>
      </c>
      <c r="BN49" s="522" t="e">
        <f ca="1">+IF(AND(ISNUMBER(OFFSET('Hygiene Data'!$H$9,0,10*ROW('Hygiene Data'!H43))),'Data Summary'!EC49="Yes"),OFFSET('Hygiene Data'!$H$9,0,10*ROW('Hygiene Data'!H43)),NA())</f>
        <v>#N/A</v>
      </c>
      <c r="BO49" s="522" t="e">
        <f ca="1">+IF(AND(ISNUMBER(OFFSET('Hygiene Data'!$I$5,0,10*ROW('Hygiene Data'!I43))),'Data Summary'!ED49="Yes"),OFFSET('Hygiene Data'!$I$5,0,10*ROW('Hygiene Data'!I43)),NA())</f>
        <v>#N/A</v>
      </c>
      <c r="BP49" s="522" t="e">
        <f ca="1">+IF(AND(ISNUMBER(OFFSET('Hygiene Data'!$I$7,0,10*ROW('Hygiene Data'!I43))),'Data Summary'!EE49="Yes"),OFFSET('Hygiene Data'!$I$7,0,10*ROW('Hygiene Data'!I43)),NA())</f>
        <v>#N/A</v>
      </c>
      <c r="BQ49" s="522" t="e">
        <f ca="1">+IF(AND(ISNUMBER(OFFSET('Hygiene Data'!$I$9,0,10*ROW('Hygiene Data'!I43))),'Data Summary'!EF49="Yes"),OFFSET('Hygiene Data'!$I$9,0,10*ROW('Hygiene Data'!I43)),NA())</f>
        <v>#N/A</v>
      </c>
    </row>
    <row r="50" spans="1:69" x14ac:dyDescent="0.25">
      <c r="A50" s="518" t="e">
        <f ca="1">+RIGHT('Data Summary'!A50,LEN('Data Summary'!A50)-9)</f>
        <v>#VALUE!</v>
      </c>
      <c r="B50" s="492" t="str">
        <f ca="1">+IF(ISTEXT('Data Summary'!B50),'Data Summary'!B50,"")</f>
        <v/>
      </c>
      <c r="C50" s="519" t="e">
        <f ca="1">+VALUE('Data Summary'!C50)</f>
        <v>#VALUE!</v>
      </c>
      <c r="D50" s="520" t="e">
        <f ca="1">+IF(AND(ISNUMBER(OFFSET('Water Data'!$D$4,0,10*ROW('Water Data'!D44))),'Data Summary'!BS50="Yes"),100-OFFSET('Water Data'!$D$4,0,10*ROW('Water Data'!D44)),NA())</f>
        <v>#N/A</v>
      </c>
      <c r="E50" s="520" t="e">
        <f ca="1">+IF(AND(ISNUMBER(OFFSET('Water Data'!$D$6,0,10*ROW('Water Data'!D44))),'Data Summary'!BT50="Yes"),OFFSET('Water Data'!$D$6,0,10*ROW('Water Data'!D44)),NA())</f>
        <v>#N/A</v>
      </c>
      <c r="F50" s="520" t="e">
        <f ca="1">+IF(AND(ISNUMBER(OFFSET('Water Data'!$D$9,0,10*ROW('Water Data'!D44))),'Data Summary'!BU50="Yes"),OFFSET('Water Data'!$D$9,0,10*ROW('Water Data'!D44)),NA())</f>
        <v>#N/A</v>
      </c>
      <c r="G50" s="520" t="e">
        <f ca="1">+IF(AND(ISNUMBER(OFFSET('Water Data'!$E$4,0,10*ROW('Water Data'!E44))),'Data Summary'!BV50="Yes"),100-OFFSET('Water Data'!$E$4,0,10*ROW('Water Data'!E44)),NA())</f>
        <v>#N/A</v>
      </c>
      <c r="H50" s="520" t="e">
        <f ca="1">+IF(AND(ISNUMBER(OFFSET('Water Data'!$E$6,0,10*ROW('Water Data'!E44))),'Data Summary'!BW50="Yes"),OFFSET('Water Data'!$E$6,0,10*ROW('Water Data'!E44)),NA())</f>
        <v>#N/A</v>
      </c>
      <c r="I50" s="520" t="e">
        <f ca="1">+IF(AND(ISNUMBER(OFFSET('Water Data'!$E$9,0,10*ROW('Water Data'!E44))),'Data Summary'!BX50="Yes"),OFFSET('Water Data'!$E$9,0,10*ROW('Water Data'!E44)),NA())</f>
        <v>#N/A</v>
      </c>
      <c r="J50" s="520" t="e">
        <f ca="1">+IF(AND(ISNUMBER(OFFSET('Water Data'!$F$4,0,10*ROW('Water Data'!F44))),'Data Summary'!BY50="Yes"),100-OFFSET('Water Data'!$F$4,0,10*ROW('Water Data'!F44)),NA())</f>
        <v>#N/A</v>
      </c>
      <c r="K50" s="520" t="e">
        <f ca="1">+IF(AND(ISNUMBER(OFFSET('Water Data'!$F$6,0,10*ROW('Water Data'!F44))),'Data Summary'!BZ50="Yes"),OFFSET('Water Data'!$F$6,0,10*ROW('Water Data'!F44)),NA())</f>
        <v>#N/A</v>
      </c>
      <c r="L50" s="520" t="e">
        <f ca="1">+IF(AND(ISNUMBER(OFFSET('Water Data'!$F$9,0,10*ROW('Water Data'!F44))),'Data Summary'!CA50="Yes"),OFFSET('Water Data'!$F$9,0,10*ROW('Water Data'!F44)),NA())</f>
        <v>#N/A</v>
      </c>
      <c r="M50" s="520" t="e">
        <f ca="1">+IF(AND(ISNUMBER(OFFSET('Water Data'!$G$4,0,10*ROW('Water Data'!G44))),'Data Summary'!CB50="Yes"),100-OFFSET('Water Data'!$G$4,0,10*ROW('Water Data'!G44)),NA())</f>
        <v>#N/A</v>
      </c>
      <c r="N50" s="520" t="e">
        <f ca="1">+IF(AND(ISNUMBER(OFFSET('Water Data'!$G$6,0,10*ROW('Water Data'!G44))),'Data Summary'!CC50="Yes"),OFFSET('Water Data'!$G$6,0,10*ROW('Water Data'!G44)),NA())</f>
        <v>#N/A</v>
      </c>
      <c r="O50" s="520" t="e">
        <f ca="1">+IF(AND(ISNUMBER(OFFSET('Water Data'!$G$9,0,10*ROW('Water Data'!G44))),'Data Summary'!CD50="Yes"),OFFSET('Water Data'!$G$9,0,10*ROW('Water Data'!G44)),NA())</f>
        <v>#N/A</v>
      </c>
      <c r="P50" s="520" t="e">
        <f ca="1">+IF(AND(ISNUMBER(OFFSET('Water Data'!$H$4,0,10*ROW('Water Data'!H44))),'Data Summary'!CE50="Yes"),100-OFFSET('Water Data'!$H$4,0,10*ROW('Water Data'!H44)),NA())</f>
        <v>#N/A</v>
      </c>
      <c r="Q50" s="520" t="e">
        <f ca="1">+IF(AND(ISNUMBER(OFFSET('Water Data'!$H$6,0,10*ROW('Water Data'!H44))),'Data Summary'!CF50="Yes"),OFFSET('Water Data'!$H$6,0,10*ROW('Water Data'!H44)),NA())</f>
        <v>#N/A</v>
      </c>
      <c r="R50" s="520" t="e">
        <f ca="1">+IF(AND(ISNUMBER(OFFSET('Water Data'!$H$9,0,10*ROW('Water Data'!H44))),'Data Summary'!CG50="Yes"),OFFSET('Water Data'!$H$9,0,10*ROW('Water Data'!H44)),NA())</f>
        <v>#N/A</v>
      </c>
      <c r="S50" s="520" t="e">
        <f ca="1">+IF(AND(ISNUMBER(OFFSET('Water Data'!$I$4,0,10*ROW('Water Data'!I44))),'Data Summary'!CH50="Yes"),100-OFFSET('Water Data'!$I$4,0,10*ROW('Water Data'!I44)),NA())</f>
        <v>#N/A</v>
      </c>
      <c r="T50" s="520" t="e">
        <f ca="1">+IF(AND(ISNUMBER(OFFSET('Water Data'!$I$6,0,10*ROW('Water Data'!I44))),'Data Summary'!CI50="Yes"),OFFSET('Water Data'!$I$6,0,10*ROW('Water Data'!I44)),NA())</f>
        <v>#N/A</v>
      </c>
      <c r="U50" s="520" t="e">
        <f ca="1">+IF(AND(ISNUMBER(OFFSET('Water Data'!$I$9,0,10*ROW('Water Data'!I44))),'Data Summary'!CJ50="Yes"),OFFSET('Water Data'!$I$9,0,10*ROW('Water Data'!I44)),NA())</f>
        <v>#N/A</v>
      </c>
      <c r="V50" s="521" t="e">
        <f ca="1">+IF(AND(ISNUMBER(OFFSET('Sanitation Data'!$D$4,0,10*ROW('Sanitation Data'!D44))),'Data Summary'!CK50="Yes"),100-OFFSET('Sanitation Data'!$D$4,0,10*ROW('Sanitation Data'!D44)),NA())</f>
        <v>#N/A</v>
      </c>
      <c r="W50" s="521" t="e">
        <f ca="1">+IF(AND(ISNUMBER(OFFSET('Sanitation Data'!$D$6,0,10*ROW('Sanitation Data'!D44))),'Data Summary'!CL50="Yes"),OFFSET('Sanitation Data'!$D$6,0,10*ROW('Sanitation Data'!D44)),NA())</f>
        <v>#N/A</v>
      </c>
      <c r="X50" s="521" t="e">
        <f ca="1">+IF(AND(ISNUMBER(OFFSET('Sanitation Data'!$D$10,0,10*ROW('Sanitation Data'!D44))),'Data Summary'!CM50="Yes"),OFFSET('Sanitation Data'!$D$10,0,10*ROW('Sanitation Data'!D44)),NA())</f>
        <v>#N/A</v>
      </c>
      <c r="Y50" s="521" t="e">
        <f ca="1">+IF(AND(ISNUMBER(OFFSET('Sanitation Data'!$D$11,0,10*ROW('Sanitation Data'!D44))),'Data Summary'!CN50="Yes"),OFFSET('Sanitation Data'!$D$11,0,10*ROW('Sanitation Data'!D44)),NA())</f>
        <v>#N/A</v>
      </c>
      <c r="Z50" s="521" t="e">
        <f ca="1">+IF(AND(ISNUMBER(OFFSET('Sanitation Data'!$D$12,0,10*ROW('Sanitation Data'!D44))),'Data Summary'!CO50="Yes"),OFFSET('Sanitation Data'!$D$12,0,10*ROW('Sanitation Data'!D44)),NA())</f>
        <v>#N/A</v>
      </c>
      <c r="AA50" s="521" t="e">
        <f ca="1">+IF(AND(ISNUMBER(OFFSET('Sanitation Data'!$E$4,0,10*ROW('Sanitation Data'!E44))),'Data Summary'!CP50="Yes"),100-OFFSET('Sanitation Data'!$E$4,0,10*ROW('Sanitation Data'!E44)),NA())</f>
        <v>#N/A</v>
      </c>
      <c r="AB50" s="521" t="e">
        <f ca="1">+IF(AND(ISNUMBER(OFFSET('Sanitation Data'!$E$6,0,10*ROW('Sanitation Data'!E44))),'Data Summary'!CQ50="Yes"),OFFSET('Sanitation Data'!$E$6,0,10*ROW('Sanitation Data'!E44)),NA())</f>
        <v>#N/A</v>
      </c>
      <c r="AC50" s="521" t="e">
        <f ca="1">+IF(AND(ISNUMBER(OFFSET('Sanitation Data'!$E$10,0,10*ROW('Sanitation Data'!E44))),'Data Summary'!CR50="Yes"),OFFSET('Sanitation Data'!$E$10,0,10*ROW('Sanitation Data'!E44)),NA())</f>
        <v>#N/A</v>
      </c>
      <c r="AD50" s="521" t="e">
        <f ca="1">+IF(AND(ISNUMBER(OFFSET('Sanitation Data'!$E$11,0,10*ROW('Sanitation Data'!E44))),'Data Summary'!CS50="Yes"),OFFSET('Sanitation Data'!$E$11,0,10*ROW('Sanitation Data'!E44)),NA())</f>
        <v>#N/A</v>
      </c>
      <c r="AE50" s="521" t="e">
        <f ca="1">+IF(AND(ISNUMBER(OFFSET('Sanitation Data'!$E$12,0,10*ROW('Sanitation Data'!E44))),'Data Summary'!CT50="Yes"),OFFSET('Sanitation Data'!$E$12,0,10*ROW('Sanitation Data'!E44)),NA())</f>
        <v>#N/A</v>
      </c>
      <c r="AF50" s="521" t="e">
        <f ca="1">+IF(AND(ISNUMBER(OFFSET('Sanitation Data'!$F$4,0,10*ROW('Sanitation Data'!F44))),'Data Summary'!CU50="Yes"),100-OFFSET('Sanitation Data'!$F$4,0,10*ROW('Sanitation Data'!F44)),NA())</f>
        <v>#N/A</v>
      </c>
      <c r="AG50" s="521" t="e">
        <f ca="1">+IF(AND(ISNUMBER(OFFSET('Sanitation Data'!$F$6,0,10*ROW('Sanitation Data'!F44))),'Data Summary'!CV50="Yes"),OFFSET('Sanitation Data'!$F$6,0,10*ROW('Sanitation Data'!F44)),NA())</f>
        <v>#N/A</v>
      </c>
      <c r="AH50" s="521" t="e">
        <f ca="1">+IF(AND(ISNUMBER(OFFSET('Sanitation Data'!$F$10,0,10*ROW('Sanitation Data'!F44))),'Data Summary'!CW50="Yes"),OFFSET('Sanitation Data'!$F$10,0,10*ROW('Sanitation Data'!F44)),NA())</f>
        <v>#N/A</v>
      </c>
      <c r="AI50" s="521" t="e">
        <f ca="1">+IF(AND(ISNUMBER(OFFSET('Sanitation Data'!$F$11,0,10*ROW('Sanitation Data'!F44))),'Data Summary'!CX50="Yes"),OFFSET('Sanitation Data'!$F$11,0,10*ROW('Sanitation Data'!F44)),NA())</f>
        <v>#N/A</v>
      </c>
      <c r="AJ50" s="521" t="e">
        <f ca="1">+IF(AND(ISNUMBER(OFFSET('Sanitation Data'!$F$12,0,10*ROW('Sanitation Data'!F44))),'Data Summary'!CY50="Yes"),OFFSET('Sanitation Data'!$F$12,0,10*ROW('Sanitation Data'!F44)),NA())</f>
        <v>#N/A</v>
      </c>
      <c r="AK50" s="521" t="e">
        <f ca="1">+IF(AND(ISNUMBER(OFFSET('Sanitation Data'!$G$4,0,10*ROW('Sanitation Data'!G44))),'Data Summary'!CZ50="Yes"),100-OFFSET('Sanitation Data'!$G$4,0,10*ROW('Sanitation Data'!G44)),NA())</f>
        <v>#N/A</v>
      </c>
      <c r="AL50" s="521" t="e">
        <f ca="1">+IF(AND(ISNUMBER(OFFSET('Sanitation Data'!$G$6,0,10*ROW('Sanitation Data'!G44))),'Data Summary'!DA50="Yes"),OFFSET('Sanitation Data'!$G$6,0,10*ROW('Sanitation Data'!G44)),NA())</f>
        <v>#N/A</v>
      </c>
      <c r="AM50" s="521" t="e">
        <f ca="1">+IF(AND(ISNUMBER(OFFSET('Sanitation Data'!$G$10,0,10*ROW('Sanitation Data'!G44))),'Data Summary'!DB50="Yes"),OFFSET('Sanitation Data'!$G$10,0,10*ROW('Sanitation Data'!G44)),NA())</f>
        <v>#N/A</v>
      </c>
      <c r="AN50" s="521" t="e">
        <f ca="1">+IF(AND(ISNUMBER(OFFSET('Sanitation Data'!$G$11,0,10*ROW('Sanitation Data'!G44))),'Data Summary'!DC50="Yes"),OFFSET('Sanitation Data'!$G$11,0,10*ROW('Sanitation Data'!G44)),NA())</f>
        <v>#N/A</v>
      </c>
      <c r="AO50" s="521" t="e">
        <f ca="1">+IF(AND(ISNUMBER(OFFSET('Sanitation Data'!$G$12,0,10*ROW('Sanitation Data'!G44))),'Data Summary'!DD50="Yes"),OFFSET('Sanitation Data'!$G$12,0,10*ROW('Sanitation Data'!G44)),NA())</f>
        <v>#N/A</v>
      </c>
      <c r="AP50" s="521" t="e">
        <f ca="1">+IF(AND(ISNUMBER(OFFSET('Sanitation Data'!$H$4,0,10*ROW('Sanitation Data'!H44))),'Data Summary'!DE50="Yes"),100-OFFSET('Sanitation Data'!$H$4,0,10*ROW('Sanitation Data'!H44)),NA())</f>
        <v>#N/A</v>
      </c>
      <c r="AQ50" s="521" t="e">
        <f ca="1">+IF(AND(ISNUMBER(OFFSET('Sanitation Data'!$H$6,0,10*ROW('Sanitation Data'!H44))),'Data Summary'!DF50="Yes"),OFFSET('Sanitation Data'!$H$6,0,10*ROW('Sanitation Data'!H44)),NA())</f>
        <v>#N/A</v>
      </c>
      <c r="AR50" s="521" t="e">
        <f ca="1">+IF(AND(ISNUMBER(OFFSET('Sanitation Data'!$H$10,0,10*ROW('Sanitation Data'!H44))),'Data Summary'!DG50="Yes"),OFFSET('Sanitation Data'!$H$10,0,10*ROW('Sanitation Data'!H44)),NA())</f>
        <v>#N/A</v>
      </c>
      <c r="AS50" s="521" t="e">
        <f ca="1">+IF(AND(ISNUMBER(OFFSET('Sanitation Data'!$H$11,0,10*ROW('Sanitation Data'!H44))),'Data Summary'!DH50="Yes"),OFFSET('Sanitation Data'!$H$11,0,10*ROW('Sanitation Data'!H44)),NA())</f>
        <v>#N/A</v>
      </c>
      <c r="AT50" s="521" t="e">
        <f ca="1">+IF(AND(ISNUMBER(OFFSET('Sanitation Data'!$H$12,0,10*ROW('Sanitation Data'!H44))),'Data Summary'!DI50="Yes"),OFFSET('Sanitation Data'!$H$12,0,10*ROW('Sanitation Data'!H44)),NA())</f>
        <v>#N/A</v>
      </c>
      <c r="AU50" s="521" t="e">
        <f ca="1">+IF(AND(ISNUMBER(OFFSET('Sanitation Data'!$I$4,0,10*ROW('Sanitation Data'!I44))),'Data Summary'!DJ50="Yes"),100-OFFSET('Sanitation Data'!$I$4,0,10*ROW('Sanitation Data'!I44)),NA())</f>
        <v>#N/A</v>
      </c>
      <c r="AV50" s="521" t="e">
        <f ca="1">+IF(AND(ISNUMBER(OFFSET('Sanitation Data'!$I$6,0,10*ROW('Sanitation Data'!I44))),'Data Summary'!DK50="Yes"),OFFSET('Sanitation Data'!$I$6,0,10*ROW('Sanitation Data'!I44)),NA())</f>
        <v>#N/A</v>
      </c>
      <c r="AW50" s="521" t="e">
        <f ca="1">+IF(AND(ISNUMBER(OFFSET('Sanitation Data'!$I$10,0,10*ROW('Sanitation Data'!I44))),'Data Summary'!DL50="Yes"),OFFSET('Sanitation Data'!$I$10,0,10*ROW('Sanitation Data'!I44)),NA())</f>
        <v>#N/A</v>
      </c>
      <c r="AX50" s="521" t="e">
        <f ca="1">+IF(AND(ISNUMBER(OFFSET('Sanitation Data'!$I$11,0,10*ROW('Sanitation Data'!I44))),'Data Summary'!DM50="Yes"),OFFSET('Sanitation Data'!$I$11,0,10*ROW('Sanitation Data'!I44)),NA())</f>
        <v>#N/A</v>
      </c>
      <c r="AY50" s="521" t="e">
        <f ca="1">+IF(AND(ISNUMBER(OFFSET('Sanitation Data'!$I$12,0,10*ROW('Sanitation Data'!I44))),'Data Summary'!DN50="Yes"),OFFSET('Sanitation Data'!$I$12,0,10*ROW('Sanitation Data'!I44)),NA())</f>
        <v>#N/A</v>
      </c>
      <c r="AZ50" s="522" t="e">
        <f ca="1">+IF(AND(ISNUMBER(OFFSET('Hygiene Data'!$D$5,0,10*ROW('Hygiene Data'!D44))),'Data Summary'!DO50="Yes"),OFFSET('Hygiene Data'!$D$5,0,10*ROW('Hygiene Data'!D44)),NA())</f>
        <v>#N/A</v>
      </c>
      <c r="BA50" s="522" t="e">
        <f ca="1">+IF(AND(ISNUMBER(OFFSET('Hygiene Data'!$D$7,0,10*ROW('Hygiene Data'!D44))),'Data Summary'!DP50="Yes"),OFFSET('Hygiene Data'!$D$7,0,10*ROW('Hygiene Data'!D44)),NA())</f>
        <v>#N/A</v>
      </c>
      <c r="BB50" s="522" t="e">
        <f ca="1">+IF(AND(ISNUMBER(OFFSET('Hygiene Data'!$D$9,0,10*ROW('Hygiene Data'!D44))),'Data Summary'!DQ50="Yes"),OFFSET('Hygiene Data'!$D$9,0,10*ROW('Hygiene Data'!D44)),NA())</f>
        <v>#N/A</v>
      </c>
      <c r="BC50" s="522" t="e">
        <f ca="1">+IF(AND(ISNUMBER(OFFSET('Hygiene Data'!$E$5,0,10*ROW('Hygiene Data'!E44))),'Data Summary'!DR50="Yes"),OFFSET('Hygiene Data'!$E$5,0,10*ROW('Hygiene Data'!E44)),NA())</f>
        <v>#N/A</v>
      </c>
      <c r="BD50" s="522" t="e">
        <f ca="1">+IF(AND(ISNUMBER(OFFSET('Hygiene Data'!$E$7,0,10*ROW('Hygiene Data'!E44))),'Data Summary'!DS50="Yes"),OFFSET('Hygiene Data'!$E$7,0,10*ROW('Hygiene Data'!E44)),NA())</f>
        <v>#N/A</v>
      </c>
      <c r="BE50" s="522" t="e">
        <f ca="1">+IF(AND(ISNUMBER(OFFSET('Hygiene Data'!$E$9,0,10*ROW('Hygiene Data'!E44))),'Data Summary'!DT50="Yes"),OFFSET('Hygiene Data'!$E$9,0,10*ROW('Hygiene Data'!E44)),NA())</f>
        <v>#N/A</v>
      </c>
      <c r="BF50" s="522" t="e">
        <f ca="1">+IF(AND(ISNUMBER(OFFSET('Hygiene Data'!$F$5,0,10*ROW('Hygiene Data'!F44))),'Data Summary'!DU50="Yes"),OFFSET('Hygiene Data'!$F$5,0,10*ROW('Hygiene Data'!F44)),NA())</f>
        <v>#N/A</v>
      </c>
      <c r="BG50" s="522" t="e">
        <f ca="1">+IF(AND(ISNUMBER(OFFSET('Hygiene Data'!$F$7,0,10*ROW('Hygiene Data'!F44))),'Data Summary'!DV50="Yes"),OFFSET('Hygiene Data'!$F$7,0,10*ROW('Hygiene Data'!F44)),NA())</f>
        <v>#N/A</v>
      </c>
      <c r="BH50" s="522" t="e">
        <f ca="1">+IF(AND(ISNUMBER(OFFSET('Hygiene Data'!$F$9,0,10*ROW('Hygiene Data'!F44))),'Data Summary'!DW50="Yes"),OFFSET('Hygiene Data'!$F$9,0,10*ROW('Hygiene Data'!F44)),NA())</f>
        <v>#N/A</v>
      </c>
      <c r="BI50" s="522" t="e">
        <f ca="1">+IF(AND(ISNUMBER(OFFSET('Hygiene Data'!$G$5,0,10*ROW('Hygiene Data'!G44))),'Data Summary'!DX50="Yes"),OFFSET('Hygiene Data'!$G$5,0,10*ROW('Hygiene Data'!G44)),NA())</f>
        <v>#N/A</v>
      </c>
      <c r="BJ50" s="522" t="e">
        <f ca="1">+IF(AND(ISNUMBER(OFFSET('Hygiene Data'!$G$7,0,10*ROW('Hygiene Data'!G44))),'Data Summary'!DY50="Yes"),OFFSET('Hygiene Data'!$G$7,0,10*ROW('Hygiene Data'!G44)),NA())</f>
        <v>#N/A</v>
      </c>
      <c r="BK50" s="522" t="e">
        <f ca="1">+IF(AND(ISNUMBER(OFFSET('Hygiene Data'!$G$9,0,10*ROW('Hygiene Data'!G44))),'Data Summary'!DZ50="Yes"),OFFSET('Hygiene Data'!$G$9,0,10*ROW('Hygiene Data'!G44)),NA())</f>
        <v>#N/A</v>
      </c>
      <c r="BL50" s="522" t="e">
        <f ca="1">+IF(AND(ISNUMBER(OFFSET('Hygiene Data'!$H$5,0,10*ROW('Hygiene Data'!H44))),'Data Summary'!EA50="Yes"),OFFSET('Hygiene Data'!$H$5,0,10*ROW('Hygiene Data'!H44)),NA())</f>
        <v>#N/A</v>
      </c>
      <c r="BM50" s="522" t="e">
        <f ca="1">+IF(AND(ISNUMBER(OFFSET('Hygiene Data'!$H$7,0,10*ROW('Hygiene Data'!H44))),'Data Summary'!EB50="Yes"),OFFSET('Hygiene Data'!$H$7,0,10*ROW('Hygiene Data'!H44)),NA())</f>
        <v>#N/A</v>
      </c>
      <c r="BN50" s="522" t="e">
        <f ca="1">+IF(AND(ISNUMBER(OFFSET('Hygiene Data'!$H$9,0,10*ROW('Hygiene Data'!H44))),'Data Summary'!EC50="Yes"),OFFSET('Hygiene Data'!$H$9,0,10*ROW('Hygiene Data'!H44)),NA())</f>
        <v>#N/A</v>
      </c>
      <c r="BO50" s="522" t="e">
        <f ca="1">+IF(AND(ISNUMBER(OFFSET('Hygiene Data'!$I$5,0,10*ROW('Hygiene Data'!I44))),'Data Summary'!ED50="Yes"),OFFSET('Hygiene Data'!$I$5,0,10*ROW('Hygiene Data'!I44)),NA())</f>
        <v>#N/A</v>
      </c>
      <c r="BP50" s="522" t="e">
        <f ca="1">+IF(AND(ISNUMBER(OFFSET('Hygiene Data'!$I$7,0,10*ROW('Hygiene Data'!I44))),'Data Summary'!EE50="Yes"),OFFSET('Hygiene Data'!$I$7,0,10*ROW('Hygiene Data'!I44)),NA())</f>
        <v>#N/A</v>
      </c>
      <c r="BQ50" s="522" t="e">
        <f ca="1">+IF(AND(ISNUMBER(OFFSET('Hygiene Data'!$I$9,0,10*ROW('Hygiene Data'!I44))),'Data Summary'!EF50="Yes"),OFFSET('Hygiene Data'!$I$9,0,10*ROW('Hygiene Data'!I44)),NA())</f>
        <v>#N/A</v>
      </c>
    </row>
    <row r="51" spans="1:69" x14ac:dyDescent="0.25">
      <c r="A51" s="518" t="e">
        <f ca="1">+RIGHT('Data Summary'!A51,LEN('Data Summary'!A51)-9)</f>
        <v>#VALUE!</v>
      </c>
      <c r="B51" s="492" t="str">
        <f ca="1">+IF(ISTEXT('Data Summary'!B51),'Data Summary'!B51,"")</f>
        <v/>
      </c>
      <c r="C51" s="519" t="e">
        <f ca="1">+VALUE('Data Summary'!C51)</f>
        <v>#VALUE!</v>
      </c>
      <c r="D51" s="520" t="e">
        <f ca="1">+IF(AND(ISNUMBER(OFFSET('Water Data'!$D$4,0,10*ROW('Water Data'!D45))),'Data Summary'!BS51="Yes"),100-OFFSET('Water Data'!$D$4,0,10*ROW('Water Data'!D45)),NA())</f>
        <v>#N/A</v>
      </c>
      <c r="E51" s="520" t="e">
        <f ca="1">+IF(AND(ISNUMBER(OFFSET('Water Data'!$D$6,0,10*ROW('Water Data'!D45))),'Data Summary'!BT51="Yes"),OFFSET('Water Data'!$D$6,0,10*ROW('Water Data'!D45)),NA())</f>
        <v>#N/A</v>
      </c>
      <c r="F51" s="520" t="e">
        <f ca="1">+IF(AND(ISNUMBER(OFFSET('Water Data'!$D$9,0,10*ROW('Water Data'!D45))),'Data Summary'!BU51="Yes"),OFFSET('Water Data'!$D$9,0,10*ROW('Water Data'!D45)),NA())</f>
        <v>#N/A</v>
      </c>
      <c r="G51" s="520" t="e">
        <f ca="1">+IF(AND(ISNUMBER(OFFSET('Water Data'!$E$4,0,10*ROW('Water Data'!E45))),'Data Summary'!BV51="Yes"),100-OFFSET('Water Data'!$E$4,0,10*ROW('Water Data'!E45)),NA())</f>
        <v>#N/A</v>
      </c>
      <c r="H51" s="520" t="e">
        <f ca="1">+IF(AND(ISNUMBER(OFFSET('Water Data'!$E$6,0,10*ROW('Water Data'!E45))),'Data Summary'!BW51="Yes"),OFFSET('Water Data'!$E$6,0,10*ROW('Water Data'!E45)),NA())</f>
        <v>#N/A</v>
      </c>
      <c r="I51" s="520" t="e">
        <f ca="1">+IF(AND(ISNUMBER(OFFSET('Water Data'!$E$9,0,10*ROW('Water Data'!E45))),'Data Summary'!BX51="Yes"),OFFSET('Water Data'!$E$9,0,10*ROW('Water Data'!E45)),NA())</f>
        <v>#N/A</v>
      </c>
      <c r="J51" s="520" t="e">
        <f ca="1">+IF(AND(ISNUMBER(OFFSET('Water Data'!$F$4,0,10*ROW('Water Data'!F45))),'Data Summary'!BY51="Yes"),100-OFFSET('Water Data'!$F$4,0,10*ROW('Water Data'!F45)),NA())</f>
        <v>#N/A</v>
      </c>
      <c r="K51" s="520" t="e">
        <f ca="1">+IF(AND(ISNUMBER(OFFSET('Water Data'!$F$6,0,10*ROW('Water Data'!F45))),'Data Summary'!BZ51="Yes"),OFFSET('Water Data'!$F$6,0,10*ROW('Water Data'!F45)),NA())</f>
        <v>#N/A</v>
      </c>
      <c r="L51" s="520" t="e">
        <f ca="1">+IF(AND(ISNUMBER(OFFSET('Water Data'!$F$9,0,10*ROW('Water Data'!F45))),'Data Summary'!CA51="Yes"),OFFSET('Water Data'!$F$9,0,10*ROW('Water Data'!F45)),NA())</f>
        <v>#N/A</v>
      </c>
      <c r="M51" s="520" t="e">
        <f ca="1">+IF(AND(ISNUMBER(OFFSET('Water Data'!$G$4,0,10*ROW('Water Data'!G45))),'Data Summary'!CB51="Yes"),100-OFFSET('Water Data'!$G$4,0,10*ROW('Water Data'!G45)),NA())</f>
        <v>#N/A</v>
      </c>
      <c r="N51" s="520" t="e">
        <f ca="1">+IF(AND(ISNUMBER(OFFSET('Water Data'!$G$6,0,10*ROW('Water Data'!G45))),'Data Summary'!CC51="Yes"),OFFSET('Water Data'!$G$6,0,10*ROW('Water Data'!G45)),NA())</f>
        <v>#N/A</v>
      </c>
      <c r="O51" s="520" t="e">
        <f ca="1">+IF(AND(ISNUMBER(OFFSET('Water Data'!$G$9,0,10*ROW('Water Data'!G45))),'Data Summary'!CD51="Yes"),OFFSET('Water Data'!$G$9,0,10*ROW('Water Data'!G45)),NA())</f>
        <v>#N/A</v>
      </c>
      <c r="P51" s="520" t="e">
        <f ca="1">+IF(AND(ISNUMBER(OFFSET('Water Data'!$H$4,0,10*ROW('Water Data'!H45))),'Data Summary'!CE51="Yes"),100-OFFSET('Water Data'!$H$4,0,10*ROW('Water Data'!H45)),NA())</f>
        <v>#N/A</v>
      </c>
      <c r="Q51" s="520" t="e">
        <f ca="1">+IF(AND(ISNUMBER(OFFSET('Water Data'!$H$6,0,10*ROW('Water Data'!H45))),'Data Summary'!CF51="Yes"),OFFSET('Water Data'!$H$6,0,10*ROW('Water Data'!H45)),NA())</f>
        <v>#N/A</v>
      </c>
      <c r="R51" s="520" t="e">
        <f ca="1">+IF(AND(ISNUMBER(OFFSET('Water Data'!$H$9,0,10*ROW('Water Data'!H45))),'Data Summary'!CG51="Yes"),OFFSET('Water Data'!$H$9,0,10*ROW('Water Data'!H45)),NA())</f>
        <v>#N/A</v>
      </c>
      <c r="S51" s="520" t="e">
        <f ca="1">+IF(AND(ISNUMBER(OFFSET('Water Data'!$I$4,0,10*ROW('Water Data'!I45))),'Data Summary'!CH51="Yes"),100-OFFSET('Water Data'!$I$4,0,10*ROW('Water Data'!I45)),NA())</f>
        <v>#N/A</v>
      </c>
      <c r="T51" s="520" t="e">
        <f ca="1">+IF(AND(ISNUMBER(OFFSET('Water Data'!$I$6,0,10*ROW('Water Data'!I45))),'Data Summary'!CI51="Yes"),OFFSET('Water Data'!$I$6,0,10*ROW('Water Data'!I45)),NA())</f>
        <v>#N/A</v>
      </c>
      <c r="U51" s="520" t="e">
        <f ca="1">+IF(AND(ISNUMBER(OFFSET('Water Data'!$I$9,0,10*ROW('Water Data'!I45))),'Data Summary'!CJ51="Yes"),OFFSET('Water Data'!$I$9,0,10*ROW('Water Data'!I45)),NA())</f>
        <v>#N/A</v>
      </c>
      <c r="V51" s="521" t="e">
        <f ca="1">+IF(AND(ISNUMBER(OFFSET('Sanitation Data'!$D$4,0,10*ROW('Sanitation Data'!D45))),'Data Summary'!CK51="Yes"),100-OFFSET('Sanitation Data'!$D$4,0,10*ROW('Sanitation Data'!D45)),NA())</f>
        <v>#N/A</v>
      </c>
      <c r="W51" s="521" t="e">
        <f ca="1">+IF(AND(ISNUMBER(OFFSET('Sanitation Data'!$D$6,0,10*ROW('Sanitation Data'!D45))),'Data Summary'!CL51="Yes"),OFFSET('Sanitation Data'!$D$6,0,10*ROW('Sanitation Data'!D45)),NA())</f>
        <v>#N/A</v>
      </c>
      <c r="X51" s="521" t="e">
        <f ca="1">+IF(AND(ISNUMBER(OFFSET('Sanitation Data'!$D$10,0,10*ROW('Sanitation Data'!D45))),'Data Summary'!CM51="Yes"),OFFSET('Sanitation Data'!$D$10,0,10*ROW('Sanitation Data'!D45)),NA())</f>
        <v>#N/A</v>
      </c>
      <c r="Y51" s="521" t="e">
        <f ca="1">+IF(AND(ISNUMBER(OFFSET('Sanitation Data'!$D$11,0,10*ROW('Sanitation Data'!D45))),'Data Summary'!CN51="Yes"),OFFSET('Sanitation Data'!$D$11,0,10*ROW('Sanitation Data'!D45)),NA())</f>
        <v>#N/A</v>
      </c>
      <c r="Z51" s="521" t="e">
        <f ca="1">+IF(AND(ISNUMBER(OFFSET('Sanitation Data'!$D$12,0,10*ROW('Sanitation Data'!D45))),'Data Summary'!CO51="Yes"),OFFSET('Sanitation Data'!$D$12,0,10*ROW('Sanitation Data'!D45)),NA())</f>
        <v>#N/A</v>
      </c>
      <c r="AA51" s="521" t="e">
        <f ca="1">+IF(AND(ISNUMBER(OFFSET('Sanitation Data'!$E$4,0,10*ROW('Sanitation Data'!E45))),'Data Summary'!CP51="Yes"),100-OFFSET('Sanitation Data'!$E$4,0,10*ROW('Sanitation Data'!E45)),NA())</f>
        <v>#N/A</v>
      </c>
      <c r="AB51" s="521" t="e">
        <f ca="1">+IF(AND(ISNUMBER(OFFSET('Sanitation Data'!$E$6,0,10*ROW('Sanitation Data'!E45))),'Data Summary'!CQ51="Yes"),OFFSET('Sanitation Data'!$E$6,0,10*ROW('Sanitation Data'!E45)),NA())</f>
        <v>#N/A</v>
      </c>
      <c r="AC51" s="521" t="e">
        <f ca="1">+IF(AND(ISNUMBER(OFFSET('Sanitation Data'!$E$10,0,10*ROW('Sanitation Data'!E45))),'Data Summary'!CR51="Yes"),OFFSET('Sanitation Data'!$E$10,0,10*ROW('Sanitation Data'!E45)),NA())</f>
        <v>#N/A</v>
      </c>
      <c r="AD51" s="521" t="e">
        <f ca="1">+IF(AND(ISNUMBER(OFFSET('Sanitation Data'!$E$11,0,10*ROW('Sanitation Data'!E45))),'Data Summary'!CS51="Yes"),OFFSET('Sanitation Data'!$E$11,0,10*ROW('Sanitation Data'!E45)),NA())</f>
        <v>#N/A</v>
      </c>
      <c r="AE51" s="521" t="e">
        <f ca="1">+IF(AND(ISNUMBER(OFFSET('Sanitation Data'!$E$12,0,10*ROW('Sanitation Data'!E45))),'Data Summary'!CT51="Yes"),OFFSET('Sanitation Data'!$E$12,0,10*ROW('Sanitation Data'!E45)),NA())</f>
        <v>#N/A</v>
      </c>
      <c r="AF51" s="521" t="e">
        <f ca="1">+IF(AND(ISNUMBER(OFFSET('Sanitation Data'!$F$4,0,10*ROW('Sanitation Data'!F45))),'Data Summary'!CU51="Yes"),100-OFFSET('Sanitation Data'!$F$4,0,10*ROW('Sanitation Data'!F45)),NA())</f>
        <v>#N/A</v>
      </c>
      <c r="AG51" s="521" t="e">
        <f ca="1">+IF(AND(ISNUMBER(OFFSET('Sanitation Data'!$F$6,0,10*ROW('Sanitation Data'!F45))),'Data Summary'!CV51="Yes"),OFFSET('Sanitation Data'!$F$6,0,10*ROW('Sanitation Data'!F45)),NA())</f>
        <v>#N/A</v>
      </c>
      <c r="AH51" s="521" t="e">
        <f ca="1">+IF(AND(ISNUMBER(OFFSET('Sanitation Data'!$F$10,0,10*ROW('Sanitation Data'!F45))),'Data Summary'!CW51="Yes"),OFFSET('Sanitation Data'!$F$10,0,10*ROW('Sanitation Data'!F45)),NA())</f>
        <v>#N/A</v>
      </c>
      <c r="AI51" s="521" t="e">
        <f ca="1">+IF(AND(ISNUMBER(OFFSET('Sanitation Data'!$F$11,0,10*ROW('Sanitation Data'!F45))),'Data Summary'!CX51="Yes"),OFFSET('Sanitation Data'!$F$11,0,10*ROW('Sanitation Data'!F45)),NA())</f>
        <v>#N/A</v>
      </c>
      <c r="AJ51" s="521" t="e">
        <f ca="1">+IF(AND(ISNUMBER(OFFSET('Sanitation Data'!$F$12,0,10*ROW('Sanitation Data'!F45))),'Data Summary'!CY51="Yes"),OFFSET('Sanitation Data'!$F$12,0,10*ROW('Sanitation Data'!F45)),NA())</f>
        <v>#N/A</v>
      </c>
      <c r="AK51" s="521" t="e">
        <f ca="1">+IF(AND(ISNUMBER(OFFSET('Sanitation Data'!$G$4,0,10*ROW('Sanitation Data'!G45))),'Data Summary'!CZ51="Yes"),100-OFFSET('Sanitation Data'!$G$4,0,10*ROW('Sanitation Data'!G45)),NA())</f>
        <v>#N/A</v>
      </c>
      <c r="AL51" s="521" t="e">
        <f ca="1">+IF(AND(ISNUMBER(OFFSET('Sanitation Data'!$G$6,0,10*ROW('Sanitation Data'!G45))),'Data Summary'!DA51="Yes"),OFFSET('Sanitation Data'!$G$6,0,10*ROW('Sanitation Data'!G45)),NA())</f>
        <v>#N/A</v>
      </c>
      <c r="AM51" s="521" t="e">
        <f ca="1">+IF(AND(ISNUMBER(OFFSET('Sanitation Data'!$G$10,0,10*ROW('Sanitation Data'!G45))),'Data Summary'!DB51="Yes"),OFFSET('Sanitation Data'!$G$10,0,10*ROW('Sanitation Data'!G45)),NA())</f>
        <v>#N/A</v>
      </c>
      <c r="AN51" s="521" t="e">
        <f ca="1">+IF(AND(ISNUMBER(OFFSET('Sanitation Data'!$G$11,0,10*ROW('Sanitation Data'!G45))),'Data Summary'!DC51="Yes"),OFFSET('Sanitation Data'!$G$11,0,10*ROW('Sanitation Data'!G45)),NA())</f>
        <v>#N/A</v>
      </c>
      <c r="AO51" s="521" t="e">
        <f ca="1">+IF(AND(ISNUMBER(OFFSET('Sanitation Data'!$G$12,0,10*ROW('Sanitation Data'!G45))),'Data Summary'!DD51="Yes"),OFFSET('Sanitation Data'!$G$12,0,10*ROW('Sanitation Data'!G45)),NA())</f>
        <v>#N/A</v>
      </c>
      <c r="AP51" s="521" t="e">
        <f ca="1">+IF(AND(ISNUMBER(OFFSET('Sanitation Data'!$H$4,0,10*ROW('Sanitation Data'!H45))),'Data Summary'!DE51="Yes"),100-OFFSET('Sanitation Data'!$H$4,0,10*ROW('Sanitation Data'!H45)),NA())</f>
        <v>#N/A</v>
      </c>
      <c r="AQ51" s="521" t="e">
        <f ca="1">+IF(AND(ISNUMBER(OFFSET('Sanitation Data'!$H$6,0,10*ROW('Sanitation Data'!H45))),'Data Summary'!DF51="Yes"),OFFSET('Sanitation Data'!$H$6,0,10*ROW('Sanitation Data'!H45)),NA())</f>
        <v>#N/A</v>
      </c>
      <c r="AR51" s="521" t="e">
        <f ca="1">+IF(AND(ISNUMBER(OFFSET('Sanitation Data'!$H$10,0,10*ROW('Sanitation Data'!H45))),'Data Summary'!DG51="Yes"),OFFSET('Sanitation Data'!$H$10,0,10*ROW('Sanitation Data'!H45)),NA())</f>
        <v>#N/A</v>
      </c>
      <c r="AS51" s="521" t="e">
        <f ca="1">+IF(AND(ISNUMBER(OFFSET('Sanitation Data'!$H$11,0,10*ROW('Sanitation Data'!H45))),'Data Summary'!DH51="Yes"),OFFSET('Sanitation Data'!$H$11,0,10*ROW('Sanitation Data'!H45)),NA())</f>
        <v>#N/A</v>
      </c>
      <c r="AT51" s="521" t="e">
        <f ca="1">+IF(AND(ISNUMBER(OFFSET('Sanitation Data'!$H$12,0,10*ROW('Sanitation Data'!H45))),'Data Summary'!DI51="Yes"),OFFSET('Sanitation Data'!$H$12,0,10*ROW('Sanitation Data'!H45)),NA())</f>
        <v>#N/A</v>
      </c>
      <c r="AU51" s="521" t="e">
        <f ca="1">+IF(AND(ISNUMBER(OFFSET('Sanitation Data'!$I$4,0,10*ROW('Sanitation Data'!I45))),'Data Summary'!DJ51="Yes"),100-OFFSET('Sanitation Data'!$I$4,0,10*ROW('Sanitation Data'!I45)),NA())</f>
        <v>#N/A</v>
      </c>
      <c r="AV51" s="521" t="e">
        <f ca="1">+IF(AND(ISNUMBER(OFFSET('Sanitation Data'!$I$6,0,10*ROW('Sanitation Data'!I45))),'Data Summary'!DK51="Yes"),OFFSET('Sanitation Data'!$I$6,0,10*ROW('Sanitation Data'!I45)),NA())</f>
        <v>#N/A</v>
      </c>
      <c r="AW51" s="521" t="e">
        <f ca="1">+IF(AND(ISNUMBER(OFFSET('Sanitation Data'!$I$10,0,10*ROW('Sanitation Data'!I45))),'Data Summary'!DL51="Yes"),OFFSET('Sanitation Data'!$I$10,0,10*ROW('Sanitation Data'!I45)),NA())</f>
        <v>#N/A</v>
      </c>
      <c r="AX51" s="521" t="e">
        <f ca="1">+IF(AND(ISNUMBER(OFFSET('Sanitation Data'!$I$11,0,10*ROW('Sanitation Data'!I45))),'Data Summary'!DM51="Yes"),OFFSET('Sanitation Data'!$I$11,0,10*ROW('Sanitation Data'!I45)),NA())</f>
        <v>#N/A</v>
      </c>
      <c r="AY51" s="521" t="e">
        <f ca="1">+IF(AND(ISNUMBER(OFFSET('Sanitation Data'!$I$12,0,10*ROW('Sanitation Data'!I45))),'Data Summary'!DN51="Yes"),OFFSET('Sanitation Data'!$I$12,0,10*ROW('Sanitation Data'!I45)),NA())</f>
        <v>#N/A</v>
      </c>
      <c r="AZ51" s="522" t="e">
        <f ca="1">+IF(AND(ISNUMBER(OFFSET('Hygiene Data'!$D$5,0,10*ROW('Hygiene Data'!D45))),'Data Summary'!DO51="Yes"),OFFSET('Hygiene Data'!$D$5,0,10*ROW('Hygiene Data'!D45)),NA())</f>
        <v>#N/A</v>
      </c>
      <c r="BA51" s="522" t="e">
        <f ca="1">+IF(AND(ISNUMBER(OFFSET('Hygiene Data'!$D$7,0,10*ROW('Hygiene Data'!D45))),'Data Summary'!DP51="Yes"),OFFSET('Hygiene Data'!$D$7,0,10*ROW('Hygiene Data'!D45)),NA())</f>
        <v>#N/A</v>
      </c>
      <c r="BB51" s="522" t="e">
        <f ca="1">+IF(AND(ISNUMBER(OFFSET('Hygiene Data'!$D$9,0,10*ROW('Hygiene Data'!D45))),'Data Summary'!DQ51="Yes"),OFFSET('Hygiene Data'!$D$9,0,10*ROW('Hygiene Data'!D45)),NA())</f>
        <v>#N/A</v>
      </c>
      <c r="BC51" s="522" t="e">
        <f ca="1">+IF(AND(ISNUMBER(OFFSET('Hygiene Data'!$E$5,0,10*ROW('Hygiene Data'!E45))),'Data Summary'!DR51="Yes"),OFFSET('Hygiene Data'!$E$5,0,10*ROW('Hygiene Data'!E45)),NA())</f>
        <v>#N/A</v>
      </c>
      <c r="BD51" s="522" t="e">
        <f ca="1">+IF(AND(ISNUMBER(OFFSET('Hygiene Data'!$E$7,0,10*ROW('Hygiene Data'!E45))),'Data Summary'!DS51="Yes"),OFFSET('Hygiene Data'!$E$7,0,10*ROW('Hygiene Data'!E45)),NA())</f>
        <v>#N/A</v>
      </c>
      <c r="BE51" s="522" t="e">
        <f ca="1">+IF(AND(ISNUMBER(OFFSET('Hygiene Data'!$E$9,0,10*ROW('Hygiene Data'!E45))),'Data Summary'!DT51="Yes"),OFFSET('Hygiene Data'!$E$9,0,10*ROW('Hygiene Data'!E45)),NA())</f>
        <v>#N/A</v>
      </c>
      <c r="BF51" s="522" t="e">
        <f ca="1">+IF(AND(ISNUMBER(OFFSET('Hygiene Data'!$F$5,0,10*ROW('Hygiene Data'!F45))),'Data Summary'!DU51="Yes"),OFFSET('Hygiene Data'!$F$5,0,10*ROW('Hygiene Data'!F45)),NA())</f>
        <v>#N/A</v>
      </c>
      <c r="BG51" s="522" t="e">
        <f ca="1">+IF(AND(ISNUMBER(OFFSET('Hygiene Data'!$F$7,0,10*ROW('Hygiene Data'!F45))),'Data Summary'!DV51="Yes"),OFFSET('Hygiene Data'!$F$7,0,10*ROW('Hygiene Data'!F45)),NA())</f>
        <v>#N/A</v>
      </c>
      <c r="BH51" s="522" t="e">
        <f ca="1">+IF(AND(ISNUMBER(OFFSET('Hygiene Data'!$F$9,0,10*ROW('Hygiene Data'!F45))),'Data Summary'!DW51="Yes"),OFFSET('Hygiene Data'!$F$9,0,10*ROW('Hygiene Data'!F45)),NA())</f>
        <v>#N/A</v>
      </c>
      <c r="BI51" s="522" t="e">
        <f ca="1">+IF(AND(ISNUMBER(OFFSET('Hygiene Data'!$G$5,0,10*ROW('Hygiene Data'!G45))),'Data Summary'!DX51="Yes"),OFFSET('Hygiene Data'!$G$5,0,10*ROW('Hygiene Data'!G45)),NA())</f>
        <v>#N/A</v>
      </c>
      <c r="BJ51" s="522" t="e">
        <f ca="1">+IF(AND(ISNUMBER(OFFSET('Hygiene Data'!$G$7,0,10*ROW('Hygiene Data'!G45))),'Data Summary'!DY51="Yes"),OFFSET('Hygiene Data'!$G$7,0,10*ROW('Hygiene Data'!G45)),NA())</f>
        <v>#N/A</v>
      </c>
      <c r="BK51" s="522" t="e">
        <f ca="1">+IF(AND(ISNUMBER(OFFSET('Hygiene Data'!$G$9,0,10*ROW('Hygiene Data'!G45))),'Data Summary'!DZ51="Yes"),OFFSET('Hygiene Data'!$G$9,0,10*ROW('Hygiene Data'!G45)),NA())</f>
        <v>#N/A</v>
      </c>
      <c r="BL51" s="522" t="e">
        <f ca="1">+IF(AND(ISNUMBER(OFFSET('Hygiene Data'!$H$5,0,10*ROW('Hygiene Data'!H45))),'Data Summary'!EA51="Yes"),OFFSET('Hygiene Data'!$H$5,0,10*ROW('Hygiene Data'!H45)),NA())</f>
        <v>#N/A</v>
      </c>
      <c r="BM51" s="522" t="e">
        <f ca="1">+IF(AND(ISNUMBER(OFFSET('Hygiene Data'!$H$7,0,10*ROW('Hygiene Data'!H45))),'Data Summary'!EB51="Yes"),OFFSET('Hygiene Data'!$H$7,0,10*ROW('Hygiene Data'!H45)),NA())</f>
        <v>#N/A</v>
      </c>
      <c r="BN51" s="522" t="e">
        <f ca="1">+IF(AND(ISNUMBER(OFFSET('Hygiene Data'!$H$9,0,10*ROW('Hygiene Data'!H45))),'Data Summary'!EC51="Yes"),OFFSET('Hygiene Data'!$H$9,0,10*ROW('Hygiene Data'!H45)),NA())</f>
        <v>#N/A</v>
      </c>
      <c r="BO51" s="522" t="e">
        <f ca="1">+IF(AND(ISNUMBER(OFFSET('Hygiene Data'!$I$5,0,10*ROW('Hygiene Data'!I45))),'Data Summary'!ED51="Yes"),OFFSET('Hygiene Data'!$I$5,0,10*ROW('Hygiene Data'!I45)),NA())</f>
        <v>#N/A</v>
      </c>
      <c r="BP51" s="522" t="e">
        <f ca="1">+IF(AND(ISNUMBER(OFFSET('Hygiene Data'!$I$7,0,10*ROW('Hygiene Data'!I45))),'Data Summary'!EE51="Yes"),OFFSET('Hygiene Data'!$I$7,0,10*ROW('Hygiene Data'!I45)),NA())</f>
        <v>#N/A</v>
      </c>
      <c r="BQ51" s="522" t="e">
        <f ca="1">+IF(AND(ISNUMBER(OFFSET('Hygiene Data'!$I$9,0,10*ROW('Hygiene Data'!I45))),'Data Summary'!EF51="Yes"),OFFSET('Hygiene Data'!$I$9,0,10*ROW('Hygiene Data'!I45)),NA())</f>
        <v>#N/A</v>
      </c>
    </row>
    <row r="52" spans="1:69" x14ac:dyDescent="0.25">
      <c r="A52" s="518" t="e">
        <f ca="1">+RIGHT('Data Summary'!A52,LEN('Data Summary'!A52)-9)</f>
        <v>#VALUE!</v>
      </c>
      <c r="B52" s="492" t="str">
        <f ca="1">+IF(ISTEXT('Data Summary'!B52),'Data Summary'!B52,"")</f>
        <v/>
      </c>
      <c r="C52" s="519" t="e">
        <f ca="1">+VALUE('Data Summary'!C52)</f>
        <v>#VALUE!</v>
      </c>
      <c r="D52" s="520" t="e">
        <f ca="1">+IF(AND(ISNUMBER(OFFSET('Water Data'!$D$4,0,10*ROW('Water Data'!D46))),'Data Summary'!BS52="Yes"),100-OFFSET('Water Data'!$D$4,0,10*ROW('Water Data'!D46)),NA())</f>
        <v>#N/A</v>
      </c>
      <c r="E52" s="520" t="e">
        <f ca="1">+IF(AND(ISNUMBER(OFFSET('Water Data'!$D$6,0,10*ROW('Water Data'!D46))),'Data Summary'!BT52="Yes"),OFFSET('Water Data'!$D$6,0,10*ROW('Water Data'!D46)),NA())</f>
        <v>#N/A</v>
      </c>
      <c r="F52" s="520" t="e">
        <f ca="1">+IF(AND(ISNUMBER(OFFSET('Water Data'!$D$9,0,10*ROW('Water Data'!D46))),'Data Summary'!BU52="Yes"),OFFSET('Water Data'!$D$9,0,10*ROW('Water Data'!D46)),NA())</f>
        <v>#N/A</v>
      </c>
      <c r="G52" s="520" t="e">
        <f ca="1">+IF(AND(ISNUMBER(OFFSET('Water Data'!$E$4,0,10*ROW('Water Data'!E46))),'Data Summary'!BV52="Yes"),100-OFFSET('Water Data'!$E$4,0,10*ROW('Water Data'!E46)),NA())</f>
        <v>#N/A</v>
      </c>
      <c r="H52" s="520" t="e">
        <f ca="1">+IF(AND(ISNUMBER(OFFSET('Water Data'!$E$6,0,10*ROW('Water Data'!E46))),'Data Summary'!BW52="Yes"),OFFSET('Water Data'!$E$6,0,10*ROW('Water Data'!E46)),NA())</f>
        <v>#N/A</v>
      </c>
      <c r="I52" s="520" t="e">
        <f ca="1">+IF(AND(ISNUMBER(OFFSET('Water Data'!$E$9,0,10*ROW('Water Data'!E46))),'Data Summary'!BX52="Yes"),OFFSET('Water Data'!$E$9,0,10*ROW('Water Data'!E46)),NA())</f>
        <v>#N/A</v>
      </c>
      <c r="J52" s="520" t="e">
        <f ca="1">+IF(AND(ISNUMBER(OFFSET('Water Data'!$F$4,0,10*ROW('Water Data'!F46))),'Data Summary'!BY52="Yes"),100-OFFSET('Water Data'!$F$4,0,10*ROW('Water Data'!F46)),NA())</f>
        <v>#N/A</v>
      </c>
      <c r="K52" s="520" t="e">
        <f ca="1">+IF(AND(ISNUMBER(OFFSET('Water Data'!$F$6,0,10*ROW('Water Data'!F46))),'Data Summary'!BZ52="Yes"),OFFSET('Water Data'!$F$6,0,10*ROW('Water Data'!F46)),NA())</f>
        <v>#N/A</v>
      </c>
      <c r="L52" s="520" t="e">
        <f ca="1">+IF(AND(ISNUMBER(OFFSET('Water Data'!$F$9,0,10*ROW('Water Data'!F46))),'Data Summary'!CA52="Yes"),OFFSET('Water Data'!$F$9,0,10*ROW('Water Data'!F46)),NA())</f>
        <v>#N/A</v>
      </c>
      <c r="M52" s="520" t="e">
        <f ca="1">+IF(AND(ISNUMBER(OFFSET('Water Data'!$G$4,0,10*ROW('Water Data'!G46))),'Data Summary'!CB52="Yes"),100-OFFSET('Water Data'!$G$4,0,10*ROW('Water Data'!G46)),NA())</f>
        <v>#N/A</v>
      </c>
      <c r="N52" s="520" t="e">
        <f ca="1">+IF(AND(ISNUMBER(OFFSET('Water Data'!$G$6,0,10*ROW('Water Data'!G46))),'Data Summary'!CC52="Yes"),OFFSET('Water Data'!$G$6,0,10*ROW('Water Data'!G46)),NA())</f>
        <v>#N/A</v>
      </c>
      <c r="O52" s="520" t="e">
        <f ca="1">+IF(AND(ISNUMBER(OFFSET('Water Data'!$G$9,0,10*ROW('Water Data'!G46))),'Data Summary'!CD52="Yes"),OFFSET('Water Data'!$G$9,0,10*ROW('Water Data'!G46)),NA())</f>
        <v>#N/A</v>
      </c>
      <c r="P52" s="520" t="e">
        <f ca="1">+IF(AND(ISNUMBER(OFFSET('Water Data'!$H$4,0,10*ROW('Water Data'!H46))),'Data Summary'!CE52="Yes"),100-OFFSET('Water Data'!$H$4,0,10*ROW('Water Data'!H46)),NA())</f>
        <v>#N/A</v>
      </c>
      <c r="Q52" s="520" t="e">
        <f ca="1">+IF(AND(ISNUMBER(OFFSET('Water Data'!$H$6,0,10*ROW('Water Data'!H46))),'Data Summary'!CF52="Yes"),OFFSET('Water Data'!$H$6,0,10*ROW('Water Data'!H46)),NA())</f>
        <v>#N/A</v>
      </c>
      <c r="R52" s="520" t="e">
        <f ca="1">+IF(AND(ISNUMBER(OFFSET('Water Data'!$H$9,0,10*ROW('Water Data'!H46))),'Data Summary'!CG52="Yes"),OFFSET('Water Data'!$H$9,0,10*ROW('Water Data'!H46)),NA())</f>
        <v>#N/A</v>
      </c>
      <c r="S52" s="520" t="e">
        <f ca="1">+IF(AND(ISNUMBER(OFFSET('Water Data'!$I$4,0,10*ROW('Water Data'!I46))),'Data Summary'!CH52="Yes"),100-OFFSET('Water Data'!$I$4,0,10*ROW('Water Data'!I46)),NA())</f>
        <v>#N/A</v>
      </c>
      <c r="T52" s="520" t="e">
        <f ca="1">+IF(AND(ISNUMBER(OFFSET('Water Data'!$I$6,0,10*ROW('Water Data'!I46))),'Data Summary'!CI52="Yes"),OFFSET('Water Data'!$I$6,0,10*ROW('Water Data'!I46)),NA())</f>
        <v>#N/A</v>
      </c>
      <c r="U52" s="520" t="e">
        <f ca="1">+IF(AND(ISNUMBER(OFFSET('Water Data'!$I$9,0,10*ROW('Water Data'!I46))),'Data Summary'!CJ52="Yes"),OFFSET('Water Data'!$I$9,0,10*ROW('Water Data'!I46)),NA())</f>
        <v>#N/A</v>
      </c>
      <c r="V52" s="521" t="e">
        <f ca="1">+IF(AND(ISNUMBER(OFFSET('Sanitation Data'!$D$4,0,10*ROW('Sanitation Data'!D46))),'Data Summary'!CK52="Yes"),100-OFFSET('Sanitation Data'!$D$4,0,10*ROW('Sanitation Data'!D46)),NA())</f>
        <v>#N/A</v>
      </c>
      <c r="W52" s="521" t="e">
        <f ca="1">+IF(AND(ISNUMBER(OFFSET('Sanitation Data'!$D$6,0,10*ROW('Sanitation Data'!D46))),'Data Summary'!CL52="Yes"),OFFSET('Sanitation Data'!$D$6,0,10*ROW('Sanitation Data'!D46)),NA())</f>
        <v>#N/A</v>
      </c>
      <c r="X52" s="521" t="e">
        <f ca="1">+IF(AND(ISNUMBER(OFFSET('Sanitation Data'!$D$10,0,10*ROW('Sanitation Data'!D46))),'Data Summary'!CM52="Yes"),OFFSET('Sanitation Data'!$D$10,0,10*ROW('Sanitation Data'!D46)),NA())</f>
        <v>#N/A</v>
      </c>
      <c r="Y52" s="521" t="e">
        <f ca="1">+IF(AND(ISNUMBER(OFFSET('Sanitation Data'!$D$11,0,10*ROW('Sanitation Data'!D46))),'Data Summary'!CN52="Yes"),OFFSET('Sanitation Data'!$D$11,0,10*ROW('Sanitation Data'!D46)),NA())</f>
        <v>#N/A</v>
      </c>
      <c r="Z52" s="521" t="e">
        <f ca="1">+IF(AND(ISNUMBER(OFFSET('Sanitation Data'!$D$12,0,10*ROW('Sanitation Data'!D46))),'Data Summary'!CO52="Yes"),OFFSET('Sanitation Data'!$D$12,0,10*ROW('Sanitation Data'!D46)),NA())</f>
        <v>#N/A</v>
      </c>
      <c r="AA52" s="521" t="e">
        <f ca="1">+IF(AND(ISNUMBER(OFFSET('Sanitation Data'!$E$4,0,10*ROW('Sanitation Data'!E46))),'Data Summary'!CP52="Yes"),100-OFFSET('Sanitation Data'!$E$4,0,10*ROW('Sanitation Data'!E46)),NA())</f>
        <v>#N/A</v>
      </c>
      <c r="AB52" s="521" t="e">
        <f ca="1">+IF(AND(ISNUMBER(OFFSET('Sanitation Data'!$E$6,0,10*ROW('Sanitation Data'!E46))),'Data Summary'!CQ52="Yes"),OFFSET('Sanitation Data'!$E$6,0,10*ROW('Sanitation Data'!E46)),NA())</f>
        <v>#N/A</v>
      </c>
      <c r="AC52" s="521" t="e">
        <f ca="1">+IF(AND(ISNUMBER(OFFSET('Sanitation Data'!$E$10,0,10*ROW('Sanitation Data'!E46))),'Data Summary'!CR52="Yes"),OFFSET('Sanitation Data'!$E$10,0,10*ROW('Sanitation Data'!E46)),NA())</f>
        <v>#N/A</v>
      </c>
      <c r="AD52" s="521" t="e">
        <f ca="1">+IF(AND(ISNUMBER(OFFSET('Sanitation Data'!$E$11,0,10*ROW('Sanitation Data'!E46))),'Data Summary'!CS52="Yes"),OFFSET('Sanitation Data'!$E$11,0,10*ROW('Sanitation Data'!E46)),NA())</f>
        <v>#N/A</v>
      </c>
      <c r="AE52" s="521" t="e">
        <f ca="1">+IF(AND(ISNUMBER(OFFSET('Sanitation Data'!$E$12,0,10*ROW('Sanitation Data'!E46))),'Data Summary'!CT52="Yes"),OFFSET('Sanitation Data'!$E$12,0,10*ROW('Sanitation Data'!E46)),NA())</f>
        <v>#N/A</v>
      </c>
      <c r="AF52" s="521" t="e">
        <f ca="1">+IF(AND(ISNUMBER(OFFSET('Sanitation Data'!$F$4,0,10*ROW('Sanitation Data'!F46))),'Data Summary'!CU52="Yes"),100-OFFSET('Sanitation Data'!$F$4,0,10*ROW('Sanitation Data'!F46)),NA())</f>
        <v>#N/A</v>
      </c>
      <c r="AG52" s="521" t="e">
        <f ca="1">+IF(AND(ISNUMBER(OFFSET('Sanitation Data'!$F$6,0,10*ROW('Sanitation Data'!F46))),'Data Summary'!CV52="Yes"),OFFSET('Sanitation Data'!$F$6,0,10*ROW('Sanitation Data'!F46)),NA())</f>
        <v>#N/A</v>
      </c>
      <c r="AH52" s="521" t="e">
        <f ca="1">+IF(AND(ISNUMBER(OFFSET('Sanitation Data'!$F$10,0,10*ROW('Sanitation Data'!F46))),'Data Summary'!CW52="Yes"),OFFSET('Sanitation Data'!$F$10,0,10*ROW('Sanitation Data'!F46)),NA())</f>
        <v>#N/A</v>
      </c>
      <c r="AI52" s="521" t="e">
        <f ca="1">+IF(AND(ISNUMBER(OFFSET('Sanitation Data'!$F$11,0,10*ROW('Sanitation Data'!F46))),'Data Summary'!CX52="Yes"),OFFSET('Sanitation Data'!$F$11,0,10*ROW('Sanitation Data'!F46)),NA())</f>
        <v>#N/A</v>
      </c>
      <c r="AJ52" s="521" t="e">
        <f ca="1">+IF(AND(ISNUMBER(OFFSET('Sanitation Data'!$F$12,0,10*ROW('Sanitation Data'!F46))),'Data Summary'!CY52="Yes"),OFFSET('Sanitation Data'!$F$12,0,10*ROW('Sanitation Data'!F46)),NA())</f>
        <v>#N/A</v>
      </c>
      <c r="AK52" s="521" t="e">
        <f ca="1">+IF(AND(ISNUMBER(OFFSET('Sanitation Data'!$G$4,0,10*ROW('Sanitation Data'!G46))),'Data Summary'!CZ52="Yes"),100-OFFSET('Sanitation Data'!$G$4,0,10*ROW('Sanitation Data'!G46)),NA())</f>
        <v>#N/A</v>
      </c>
      <c r="AL52" s="521" t="e">
        <f ca="1">+IF(AND(ISNUMBER(OFFSET('Sanitation Data'!$G$6,0,10*ROW('Sanitation Data'!G46))),'Data Summary'!DA52="Yes"),OFFSET('Sanitation Data'!$G$6,0,10*ROW('Sanitation Data'!G46)),NA())</f>
        <v>#N/A</v>
      </c>
      <c r="AM52" s="521" t="e">
        <f ca="1">+IF(AND(ISNUMBER(OFFSET('Sanitation Data'!$G$10,0,10*ROW('Sanitation Data'!G46))),'Data Summary'!DB52="Yes"),OFFSET('Sanitation Data'!$G$10,0,10*ROW('Sanitation Data'!G46)),NA())</f>
        <v>#N/A</v>
      </c>
      <c r="AN52" s="521" t="e">
        <f ca="1">+IF(AND(ISNUMBER(OFFSET('Sanitation Data'!$G$11,0,10*ROW('Sanitation Data'!G46))),'Data Summary'!DC52="Yes"),OFFSET('Sanitation Data'!$G$11,0,10*ROW('Sanitation Data'!G46)),NA())</f>
        <v>#N/A</v>
      </c>
      <c r="AO52" s="521" t="e">
        <f ca="1">+IF(AND(ISNUMBER(OFFSET('Sanitation Data'!$G$12,0,10*ROW('Sanitation Data'!G46))),'Data Summary'!DD52="Yes"),OFFSET('Sanitation Data'!$G$12,0,10*ROW('Sanitation Data'!G46)),NA())</f>
        <v>#N/A</v>
      </c>
      <c r="AP52" s="521" t="e">
        <f ca="1">+IF(AND(ISNUMBER(OFFSET('Sanitation Data'!$H$4,0,10*ROW('Sanitation Data'!H46))),'Data Summary'!DE52="Yes"),100-OFFSET('Sanitation Data'!$H$4,0,10*ROW('Sanitation Data'!H46)),NA())</f>
        <v>#N/A</v>
      </c>
      <c r="AQ52" s="521" t="e">
        <f ca="1">+IF(AND(ISNUMBER(OFFSET('Sanitation Data'!$H$6,0,10*ROW('Sanitation Data'!H46))),'Data Summary'!DF52="Yes"),OFFSET('Sanitation Data'!$H$6,0,10*ROW('Sanitation Data'!H46)),NA())</f>
        <v>#N/A</v>
      </c>
      <c r="AR52" s="521" t="e">
        <f ca="1">+IF(AND(ISNUMBER(OFFSET('Sanitation Data'!$H$10,0,10*ROW('Sanitation Data'!H46))),'Data Summary'!DG52="Yes"),OFFSET('Sanitation Data'!$H$10,0,10*ROW('Sanitation Data'!H46)),NA())</f>
        <v>#N/A</v>
      </c>
      <c r="AS52" s="521" t="e">
        <f ca="1">+IF(AND(ISNUMBER(OFFSET('Sanitation Data'!$H$11,0,10*ROW('Sanitation Data'!H46))),'Data Summary'!DH52="Yes"),OFFSET('Sanitation Data'!$H$11,0,10*ROW('Sanitation Data'!H46)),NA())</f>
        <v>#N/A</v>
      </c>
      <c r="AT52" s="521" t="e">
        <f ca="1">+IF(AND(ISNUMBER(OFFSET('Sanitation Data'!$H$12,0,10*ROW('Sanitation Data'!H46))),'Data Summary'!DI52="Yes"),OFFSET('Sanitation Data'!$H$12,0,10*ROW('Sanitation Data'!H46)),NA())</f>
        <v>#N/A</v>
      </c>
      <c r="AU52" s="521" t="e">
        <f ca="1">+IF(AND(ISNUMBER(OFFSET('Sanitation Data'!$I$4,0,10*ROW('Sanitation Data'!I46))),'Data Summary'!DJ52="Yes"),100-OFFSET('Sanitation Data'!$I$4,0,10*ROW('Sanitation Data'!I46)),NA())</f>
        <v>#N/A</v>
      </c>
      <c r="AV52" s="521" t="e">
        <f ca="1">+IF(AND(ISNUMBER(OFFSET('Sanitation Data'!$I$6,0,10*ROW('Sanitation Data'!I46))),'Data Summary'!DK52="Yes"),OFFSET('Sanitation Data'!$I$6,0,10*ROW('Sanitation Data'!I46)),NA())</f>
        <v>#N/A</v>
      </c>
      <c r="AW52" s="521" t="e">
        <f ca="1">+IF(AND(ISNUMBER(OFFSET('Sanitation Data'!$I$10,0,10*ROW('Sanitation Data'!I46))),'Data Summary'!DL52="Yes"),OFFSET('Sanitation Data'!$I$10,0,10*ROW('Sanitation Data'!I46)),NA())</f>
        <v>#N/A</v>
      </c>
      <c r="AX52" s="521" t="e">
        <f ca="1">+IF(AND(ISNUMBER(OFFSET('Sanitation Data'!$I$11,0,10*ROW('Sanitation Data'!I46))),'Data Summary'!DM52="Yes"),OFFSET('Sanitation Data'!$I$11,0,10*ROW('Sanitation Data'!I46)),NA())</f>
        <v>#N/A</v>
      </c>
      <c r="AY52" s="521" t="e">
        <f ca="1">+IF(AND(ISNUMBER(OFFSET('Sanitation Data'!$I$12,0,10*ROW('Sanitation Data'!I46))),'Data Summary'!DN52="Yes"),OFFSET('Sanitation Data'!$I$12,0,10*ROW('Sanitation Data'!I46)),NA())</f>
        <v>#N/A</v>
      </c>
      <c r="AZ52" s="522" t="e">
        <f ca="1">+IF(AND(ISNUMBER(OFFSET('Hygiene Data'!$D$5,0,10*ROW('Hygiene Data'!D46))),'Data Summary'!DO52="Yes"),OFFSET('Hygiene Data'!$D$5,0,10*ROW('Hygiene Data'!D46)),NA())</f>
        <v>#N/A</v>
      </c>
      <c r="BA52" s="522" t="e">
        <f ca="1">+IF(AND(ISNUMBER(OFFSET('Hygiene Data'!$D$7,0,10*ROW('Hygiene Data'!D46))),'Data Summary'!DP52="Yes"),OFFSET('Hygiene Data'!$D$7,0,10*ROW('Hygiene Data'!D46)),NA())</f>
        <v>#N/A</v>
      </c>
      <c r="BB52" s="522" t="e">
        <f ca="1">+IF(AND(ISNUMBER(OFFSET('Hygiene Data'!$D$9,0,10*ROW('Hygiene Data'!D46))),'Data Summary'!DQ52="Yes"),OFFSET('Hygiene Data'!$D$9,0,10*ROW('Hygiene Data'!D46)),NA())</f>
        <v>#N/A</v>
      </c>
      <c r="BC52" s="522" t="e">
        <f ca="1">+IF(AND(ISNUMBER(OFFSET('Hygiene Data'!$E$5,0,10*ROW('Hygiene Data'!E46))),'Data Summary'!DR52="Yes"),OFFSET('Hygiene Data'!$E$5,0,10*ROW('Hygiene Data'!E46)),NA())</f>
        <v>#N/A</v>
      </c>
      <c r="BD52" s="522" t="e">
        <f ca="1">+IF(AND(ISNUMBER(OFFSET('Hygiene Data'!$E$7,0,10*ROW('Hygiene Data'!E46))),'Data Summary'!DS52="Yes"),OFFSET('Hygiene Data'!$E$7,0,10*ROW('Hygiene Data'!E46)),NA())</f>
        <v>#N/A</v>
      </c>
      <c r="BE52" s="522" t="e">
        <f ca="1">+IF(AND(ISNUMBER(OFFSET('Hygiene Data'!$E$9,0,10*ROW('Hygiene Data'!E46))),'Data Summary'!DT52="Yes"),OFFSET('Hygiene Data'!$E$9,0,10*ROW('Hygiene Data'!E46)),NA())</f>
        <v>#N/A</v>
      </c>
      <c r="BF52" s="522" t="e">
        <f ca="1">+IF(AND(ISNUMBER(OFFSET('Hygiene Data'!$F$5,0,10*ROW('Hygiene Data'!F46))),'Data Summary'!DU52="Yes"),OFFSET('Hygiene Data'!$F$5,0,10*ROW('Hygiene Data'!F46)),NA())</f>
        <v>#N/A</v>
      </c>
      <c r="BG52" s="522" t="e">
        <f ca="1">+IF(AND(ISNUMBER(OFFSET('Hygiene Data'!$F$7,0,10*ROW('Hygiene Data'!F46))),'Data Summary'!DV52="Yes"),OFFSET('Hygiene Data'!$F$7,0,10*ROW('Hygiene Data'!F46)),NA())</f>
        <v>#N/A</v>
      </c>
      <c r="BH52" s="522" t="e">
        <f ca="1">+IF(AND(ISNUMBER(OFFSET('Hygiene Data'!$F$9,0,10*ROW('Hygiene Data'!F46))),'Data Summary'!DW52="Yes"),OFFSET('Hygiene Data'!$F$9,0,10*ROW('Hygiene Data'!F46)),NA())</f>
        <v>#N/A</v>
      </c>
      <c r="BI52" s="522" t="e">
        <f ca="1">+IF(AND(ISNUMBER(OFFSET('Hygiene Data'!$G$5,0,10*ROW('Hygiene Data'!G46))),'Data Summary'!DX52="Yes"),OFFSET('Hygiene Data'!$G$5,0,10*ROW('Hygiene Data'!G46)),NA())</f>
        <v>#N/A</v>
      </c>
      <c r="BJ52" s="522" t="e">
        <f ca="1">+IF(AND(ISNUMBER(OFFSET('Hygiene Data'!$G$7,0,10*ROW('Hygiene Data'!G46))),'Data Summary'!DY52="Yes"),OFFSET('Hygiene Data'!$G$7,0,10*ROW('Hygiene Data'!G46)),NA())</f>
        <v>#N/A</v>
      </c>
      <c r="BK52" s="522" t="e">
        <f ca="1">+IF(AND(ISNUMBER(OFFSET('Hygiene Data'!$G$9,0,10*ROW('Hygiene Data'!G46))),'Data Summary'!DZ52="Yes"),OFFSET('Hygiene Data'!$G$9,0,10*ROW('Hygiene Data'!G46)),NA())</f>
        <v>#N/A</v>
      </c>
      <c r="BL52" s="522" t="e">
        <f ca="1">+IF(AND(ISNUMBER(OFFSET('Hygiene Data'!$H$5,0,10*ROW('Hygiene Data'!H46))),'Data Summary'!EA52="Yes"),OFFSET('Hygiene Data'!$H$5,0,10*ROW('Hygiene Data'!H46)),NA())</f>
        <v>#N/A</v>
      </c>
      <c r="BM52" s="522" t="e">
        <f ca="1">+IF(AND(ISNUMBER(OFFSET('Hygiene Data'!$H$7,0,10*ROW('Hygiene Data'!H46))),'Data Summary'!EB52="Yes"),OFFSET('Hygiene Data'!$H$7,0,10*ROW('Hygiene Data'!H46)),NA())</f>
        <v>#N/A</v>
      </c>
      <c r="BN52" s="522" t="e">
        <f ca="1">+IF(AND(ISNUMBER(OFFSET('Hygiene Data'!$H$9,0,10*ROW('Hygiene Data'!H46))),'Data Summary'!EC52="Yes"),OFFSET('Hygiene Data'!$H$9,0,10*ROW('Hygiene Data'!H46)),NA())</f>
        <v>#N/A</v>
      </c>
      <c r="BO52" s="522" t="e">
        <f ca="1">+IF(AND(ISNUMBER(OFFSET('Hygiene Data'!$I$5,0,10*ROW('Hygiene Data'!I46))),'Data Summary'!ED52="Yes"),OFFSET('Hygiene Data'!$I$5,0,10*ROW('Hygiene Data'!I46)),NA())</f>
        <v>#N/A</v>
      </c>
      <c r="BP52" s="522" t="e">
        <f ca="1">+IF(AND(ISNUMBER(OFFSET('Hygiene Data'!$I$7,0,10*ROW('Hygiene Data'!I46))),'Data Summary'!EE52="Yes"),OFFSET('Hygiene Data'!$I$7,0,10*ROW('Hygiene Data'!I46)),NA())</f>
        <v>#N/A</v>
      </c>
      <c r="BQ52" s="522" t="e">
        <f ca="1">+IF(AND(ISNUMBER(OFFSET('Hygiene Data'!$I$9,0,10*ROW('Hygiene Data'!I46))),'Data Summary'!EF52="Yes"),OFFSET('Hygiene Data'!$I$9,0,10*ROW('Hygiene Data'!I46)),NA())</f>
        <v>#N/A</v>
      </c>
    </row>
    <row r="53" spans="1:69" x14ac:dyDescent="0.25">
      <c r="A53" s="518" t="e">
        <f ca="1">+RIGHT('Data Summary'!A53,LEN('Data Summary'!A53)-9)</f>
        <v>#VALUE!</v>
      </c>
      <c r="B53" s="492" t="str">
        <f ca="1">+IF(ISTEXT('Data Summary'!B53),'Data Summary'!B53,"")</f>
        <v/>
      </c>
      <c r="C53" s="519" t="e">
        <f ca="1">+VALUE('Data Summary'!C53)</f>
        <v>#VALUE!</v>
      </c>
      <c r="D53" s="520" t="e">
        <f ca="1">+IF(AND(ISNUMBER(OFFSET('Water Data'!$D$4,0,10*ROW('Water Data'!D47))),'Data Summary'!BS53="Yes"),100-OFFSET('Water Data'!$D$4,0,10*ROW('Water Data'!D47)),NA())</f>
        <v>#N/A</v>
      </c>
      <c r="E53" s="520" t="e">
        <f ca="1">+IF(AND(ISNUMBER(OFFSET('Water Data'!$D$6,0,10*ROW('Water Data'!D47))),'Data Summary'!BT53="Yes"),OFFSET('Water Data'!$D$6,0,10*ROW('Water Data'!D47)),NA())</f>
        <v>#N/A</v>
      </c>
      <c r="F53" s="520" t="e">
        <f ca="1">+IF(AND(ISNUMBER(OFFSET('Water Data'!$D$9,0,10*ROW('Water Data'!D47))),'Data Summary'!BU53="Yes"),OFFSET('Water Data'!$D$9,0,10*ROW('Water Data'!D47)),NA())</f>
        <v>#N/A</v>
      </c>
      <c r="G53" s="520" t="e">
        <f ca="1">+IF(AND(ISNUMBER(OFFSET('Water Data'!$E$4,0,10*ROW('Water Data'!E47))),'Data Summary'!BV53="Yes"),100-OFFSET('Water Data'!$E$4,0,10*ROW('Water Data'!E47)),NA())</f>
        <v>#N/A</v>
      </c>
      <c r="H53" s="520" t="e">
        <f ca="1">+IF(AND(ISNUMBER(OFFSET('Water Data'!$E$6,0,10*ROW('Water Data'!E47))),'Data Summary'!BW53="Yes"),OFFSET('Water Data'!$E$6,0,10*ROW('Water Data'!E47)),NA())</f>
        <v>#N/A</v>
      </c>
      <c r="I53" s="520" t="e">
        <f ca="1">+IF(AND(ISNUMBER(OFFSET('Water Data'!$E$9,0,10*ROW('Water Data'!E47))),'Data Summary'!BX53="Yes"),OFFSET('Water Data'!$E$9,0,10*ROW('Water Data'!E47)),NA())</f>
        <v>#N/A</v>
      </c>
      <c r="J53" s="520" t="e">
        <f ca="1">+IF(AND(ISNUMBER(OFFSET('Water Data'!$F$4,0,10*ROW('Water Data'!F47))),'Data Summary'!BY53="Yes"),100-OFFSET('Water Data'!$F$4,0,10*ROW('Water Data'!F47)),NA())</f>
        <v>#N/A</v>
      </c>
      <c r="K53" s="520" t="e">
        <f ca="1">+IF(AND(ISNUMBER(OFFSET('Water Data'!$F$6,0,10*ROW('Water Data'!F47))),'Data Summary'!BZ53="Yes"),OFFSET('Water Data'!$F$6,0,10*ROW('Water Data'!F47)),NA())</f>
        <v>#N/A</v>
      </c>
      <c r="L53" s="520" t="e">
        <f ca="1">+IF(AND(ISNUMBER(OFFSET('Water Data'!$F$9,0,10*ROW('Water Data'!F47))),'Data Summary'!CA53="Yes"),OFFSET('Water Data'!$F$9,0,10*ROW('Water Data'!F47)),NA())</f>
        <v>#N/A</v>
      </c>
      <c r="M53" s="520" t="e">
        <f ca="1">+IF(AND(ISNUMBER(OFFSET('Water Data'!$G$4,0,10*ROW('Water Data'!G47))),'Data Summary'!CB53="Yes"),100-OFFSET('Water Data'!$G$4,0,10*ROW('Water Data'!G47)),NA())</f>
        <v>#N/A</v>
      </c>
      <c r="N53" s="520" t="e">
        <f ca="1">+IF(AND(ISNUMBER(OFFSET('Water Data'!$G$6,0,10*ROW('Water Data'!G47))),'Data Summary'!CC53="Yes"),OFFSET('Water Data'!$G$6,0,10*ROW('Water Data'!G47)),NA())</f>
        <v>#N/A</v>
      </c>
      <c r="O53" s="520" t="e">
        <f ca="1">+IF(AND(ISNUMBER(OFFSET('Water Data'!$G$9,0,10*ROW('Water Data'!G47))),'Data Summary'!CD53="Yes"),OFFSET('Water Data'!$G$9,0,10*ROW('Water Data'!G47)),NA())</f>
        <v>#N/A</v>
      </c>
      <c r="P53" s="520" t="e">
        <f ca="1">+IF(AND(ISNUMBER(OFFSET('Water Data'!$H$4,0,10*ROW('Water Data'!H47))),'Data Summary'!CE53="Yes"),100-OFFSET('Water Data'!$H$4,0,10*ROW('Water Data'!H47)),NA())</f>
        <v>#N/A</v>
      </c>
      <c r="Q53" s="520" t="e">
        <f ca="1">+IF(AND(ISNUMBER(OFFSET('Water Data'!$H$6,0,10*ROW('Water Data'!H47))),'Data Summary'!CF53="Yes"),OFFSET('Water Data'!$H$6,0,10*ROW('Water Data'!H47)),NA())</f>
        <v>#N/A</v>
      </c>
      <c r="R53" s="520" t="e">
        <f ca="1">+IF(AND(ISNUMBER(OFFSET('Water Data'!$H$9,0,10*ROW('Water Data'!H47))),'Data Summary'!CG53="Yes"),OFFSET('Water Data'!$H$9,0,10*ROW('Water Data'!H47)),NA())</f>
        <v>#N/A</v>
      </c>
      <c r="S53" s="520" t="e">
        <f ca="1">+IF(AND(ISNUMBER(OFFSET('Water Data'!$I$4,0,10*ROW('Water Data'!I47))),'Data Summary'!CH53="Yes"),100-OFFSET('Water Data'!$I$4,0,10*ROW('Water Data'!I47)),NA())</f>
        <v>#N/A</v>
      </c>
      <c r="T53" s="520" t="e">
        <f ca="1">+IF(AND(ISNUMBER(OFFSET('Water Data'!$I$6,0,10*ROW('Water Data'!I47))),'Data Summary'!CI53="Yes"),OFFSET('Water Data'!$I$6,0,10*ROW('Water Data'!I47)),NA())</f>
        <v>#N/A</v>
      </c>
      <c r="U53" s="520" t="e">
        <f ca="1">+IF(AND(ISNUMBER(OFFSET('Water Data'!$I$9,0,10*ROW('Water Data'!I47))),'Data Summary'!CJ53="Yes"),OFFSET('Water Data'!$I$9,0,10*ROW('Water Data'!I47)),NA())</f>
        <v>#N/A</v>
      </c>
      <c r="V53" s="521" t="e">
        <f ca="1">+IF(AND(ISNUMBER(OFFSET('Sanitation Data'!$D$4,0,10*ROW('Sanitation Data'!D47))),'Data Summary'!CK53="Yes"),100-OFFSET('Sanitation Data'!$D$4,0,10*ROW('Sanitation Data'!D47)),NA())</f>
        <v>#N/A</v>
      </c>
      <c r="W53" s="521" t="e">
        <f ca="1">+IF(AND(ISNUMBER(OFFSET('Sanitation Data'!$D$6,0,10*ROW('Sanitation Data'!D47))),'Data Summary'!CL53="Yes"),OFFSET('Sanitation Data'!$D$6,0,10*ROW('Sanitation Data'!D47)),NA())</f>
        <v>#N/A</v>
      </c>
      <c r="X53" s="521" t="e">
        <f ca="1">+IF(AND(ISNUMBER(OFFSET('Sanitation Data'!$D$10,0,10*ROW('Sanitation Data'!D47))),'Data Summary'!CM53="Yes"),OFFSET('Sanitation Data'!$D$10,0,10*ROW('Sanitation Data'!D47)),NA())</f>
        <v>#N/A</v>
      </c>
      <c r="Y53" s="521" t="e">
        <f ca="1">+IF(AND(ISNUMBER(OFFSET('Sanitation Data'!$D$11,0,10*ROW('Sanitation Data'!D47))),'Data Summary'!CN53="Yes"),OFFSET('Sanitation Data'!$D$11,0,10*ROW('Sanitation Data'!D47)),NA())</f>
        <v>#N/A</v>
      </c>
      <c r="Z53" s="521" t="e">
        <f ca="1">+IF(AND(ISNUMBER(OFFSET('Sanitation Data'!$D$12,0,10*ROW('Sanitation Data'!D47))),'Data Summary'!CO53="Yes"),OFFSET('Sanitation Data'!$D$12,0,10*ROW('Sanitation Data'!D47)),NA())</f>
        <v>#N/A</v>
      </c>
      <c r="AA53" s="521" t="e">
        <f ca="1">+IF(AND(ISNUMBER(OFFSET('Sanitation Data'!$E$4,0,10*ROW('Sanitation Data'!E47))),'Data Summary'!CP53="Yes"),100-OFFSET('Sanitation Data'!$E$4,0,10*ROW('Sanitation Data'!E47)),NA())</f>
        <v>#N/A</v>
      </c>
      <c r="AB53" s="521" t="e">
        <f ca="1">+IF(AND(ISNUMBER(OFFSET('Sanitation Data'!$E$6,0,10*ROW('Sanitation Data'!E47))),'Data Summary'!CQ53="Yes"),OFFSET('Sanitation Data'!$E$6,0,10*ROW('Sanitation Data'!E47)),NA())</f>
        <v>#N/A</v>
      </c>
      <c r="AC53" s="521" t="e">
        <f ca="1">+IF(AND(ISNUMBER(OFFSET('Sanitation Data'!$E$10,0,10*ROW('Sanitation Data'!E47))),'Data Summary'!CR53="Yes"),OFFSET('Sanitation Data'!$E$10,0,10*ROW('Sanitation Data'!E47)),NA())</f>
        <v>#N/A</v>
      </c>
      <c r="AD53" s="521" t="e">
        <f ca="1">+IF(AND(ISNUMBER(OFFSET('Sanitation Data'!$E$11,0,10*ROW('Sanitation Data'!E47))),'Data Summary'!CS53="Yes"),OFFSET('Sanitation Data'!$E$11,0,10*ROW('Sanitation Data'!E47)),NA())</f>
        <v>#N/A</v>
      </c>
      <c r="AE53" s="521" t="e">
        <f ca="1">+IF(AND(ISNUMBER(OFFSET('Sanitation Data'!$E$12,0,10*ROW('Sanitation Data'!E47))),'Data Summary'!CT53="Yes"),OFFSET('Sanitation Data'!$E$12,0,10*ROW('Sanitation Data'!E47)),NA())</f>
        <v>#N/A</v>
      </c>
      <c r="AF53" s="521" t="e">
        <f ca="1">+IF(AND(ISNUMBER(OFFSET('Sanitation Data'!$F$4,0,10*ROW('Sanitation Data'!F47))),'Data Summary'!CU53="Yes"),100-OFFSET('Sanitation Data'!$F$4,0,10*ROW('Sanitation Data'!F47)),NA())</f>
        <v>#N/A</v>
      </c>
      <c r="AG53" s="521" t="e">
        <f ca="1">+IF(AND(ISNUMBER(OFFSET('Sanitation Data'!$F$6,0,10*ROW('Sanitation Data'!F47))),'Data Summary'!CV53="Yes"),OFFSET('Sanitation Data'!$F$6,0,10*ROW('Sanitation Data'!F47)),NA())</f>
        <v>#N/A</v>
      </c>
      <c r="AH53" s="521" t="e">
        <f ca="1">+IF(AND(ISNUMBER(OFFSET('Sanitation Data'!$F$10,0,10*ROW('Sanitation Data'!F47))),'Data Summary'!CW53="Yes"),OFFSET('Sanitation Data'!$F$10,0,10*ROW('Sanitation Data'!F47)),NA())</f>
        <v>#N/A</v>
      </c>
      <c r="AI53" s="521" t="e">
        <f ca="1">+IF(AND(ISNUMBER(OFFSET('Sanitation Data'!$F$11,0,10*ROW('Sanitation Data'!F47))),'Data Summary'!CX53="Yes"),OFFSET('Sanitation Data'!$F$11,0,10*ROW('Sanitation Data'!F47)),NA())</f>
        <v>#N/A</v>
      </c>
      <c r="AJ53" s="521" t="e">
        <f ca="1">+IF(AND(ISNUMBER(OFFSET('Sanitation Data'!$F$12,0,10*ROW('Sanitation Data'!F47))),'Data Summary'!CY53="Yes"),OFFSET('Sanitation Data'!$F$12,0,10*ROW('Sanitation Data'!F47)),NA())</f>
        <v>#N/A</v>
      </c>
      <c r="AK53" s="521" t="e">
        <f ca="1">+IF(AND(ISNUMBER(OFFSET('Sanitation Data'!$G$4,0,10*ROW('Sanitation Data'!G47))),'Data Summary'!CZ53="Yes"),100-OFFSET('Sanitation Data'!$G$4,0,10*ROW('Sanitation Data'!G47)),NA())</f>
        <v>#N/A</v>
      </c>
      <c r="AL53" s="521" t="e">
        <f ca="1">+IF(AND(ISNUMBER(OFFSET('Sanitation Data'!$G$6,0,10*ROW('Sanitation Data'!G47))),'Data Summary'!DA53="Yes"),OFFSET('Sanitation Data'!$G$6,0,10*ROW('Sanitation Data'!G47)),NA())</f>
        <v>#N/A</v>
      </c>
      <c r="AM53" s="521" t="e">
        <f ca="1">+IF(AND(ISNUMBER(OFFSET('Sanitation Data'!$G$10,0,10*ROW('Sanitation Data'!G47))),'Data Summary'!DB53="Yes"),OFFSET('Sanitation Data'!$G$10,0,10*ROW('Sanitation Data'!G47)),NA())</f>
        <v>#N/A</v>
      </c>
      <c r="AN53" s="521" t="e">
        <f ca="1">+IF(AND(ISNUMBER(OFFSET('Sanitation Data'!$G$11,0,10*ROW('Sanitation Data'!G47))),'Data Summary'!DC53="Yes"),OFFSET('Sanitation Data'!$G$11,0,10*ROW('Sanitation Data'!G47)),NA())</f>
        <v>#N/A</v>
      </c>
      <c r="AO53" s="521" t="e">
        <f ca="1">+IF(AND(ISNUMBER(OFFSET('Sanitation Data'!$G$12,0,10*ROW('Sanitation Data'!G47))),'Data Summary'!DD53="Yes"),OFFSET('Sanitation Data'!$G$12,0,10*ROW('Sanitation Data'!G47)),NA())</f>
        <v>#N/A</v>
      </c>
      <c r="AP53" s="521" t="e">
        <f ca="1">+IF(AND(ISNUMBER(OFFSET('Sanitation Data'!$H$4,0,10*ROW('Sanitation Data'!H47))),'Data Summary'!DE53="Yes"),100-OFFSET('Sanitation Data'!$H$4,0,10*ROW('Sanitation Data'!H47)),NA())</f>
        <v>#N/A</v>
      </c>
      <c r="AQ53" s="521" t="e">
        <f ca="1">+IF(AND(ISNUMBER(OFFSET('Sanitation Data'!$H$6,0,10*ROW('Sanitation Data'!H47))),'Data Summary'!DF53="Yes"),OFFSET('Sanitation Data'!$H$6,0,10*ROW('Sanitation Data'!H47)),NA())</f>
        <v>#N/A</v>
      </c>
      <c r="AR53" s="521" t="e">
        <f ca="1">+IF(AND(ISNUMBER(OFFSET('Sanitation Data'!$H$10,0,10*ROW('Sanitation Data'!H47))),'Data Summary'!DG53="Yes"),OFFSET('Sanitation Data'!$H$10,0,10*ROW('Sanitation Data'!H47)),NA())</f>
        <v>#N/A</v>
      </c>
      <c r="AS53" s="521" t="e">
        <f ca="1">+IF(AND(ISNUMBER(OFFSET('Sanitation Data'!$H$11,0,10*ROW('Sanitation Data'!H47))),'Data Summary'!DH53="Yes"),OFFSET('Sanitation Data'!$H$11,0,10*ROW('Sanitation Data'!H47)),NA())</f>
        <v>#N/A</v>
      </c>
      <c r="AT53" s="521" t="e">
        <f ca="1">+IF(AND(ISNUMBER(OFFSET('Sanitation Data'!$H$12,0,10*ROW('Sanitation Data'!H47))),'Data Summary'!DI53="Yes"),OFFSET('Sanitation Data'!$H$12,0,10*ROW('Sanitation Data'!H47)),NA())</f>
        <v>#N/A</v>
      </c>
      <c r="AU53" s="521" t="e">
        <f ca="1">+IF(AND(ISNUMBER(OFFSET('Sanitation Data'!$I$4,0,10*ROW('Sanitation Data'!I47))),'Data Summary'!DJ53="Yes"),100-OFFSET('Sanitation Data'!$I$4,0,10*ROW('Sanitation Data'!I47)),NA())</f>
        <v>#N/A</v>
      </c>
      <c r="AV53" s="521" t="e">
        <f ca="1">+IF(AND(ISNUMBER(OFFSET('Sanitation Data'!$I$6,0,10*ROW('Sanitation Data'!I47))),'Data Summary'!DK53="Yes"),OFFSET('Sanitation Data'!$I$6,0,10*ROW('Sanitation Data'!I47)),NA())</f>
        <v>#N/A</v>
      </c>
      <c r="AW53" s="521" t="e">
        <f ca="1">+IF(AND(ISNUMBER(OFFSET('Sanitation Data'!$I$10,0,10*ROW('Sanitation Data'!I47))),'Data Summary'!DL53="Yes"),OFFSET('Sanitation Data'!$I$10,0,10*ROW('Sanitation Data'!I47)),NA())</f>
        <v>#N/A</v>
      </c>
      <c r="AX53" s="521" t="e">
        <f ca="1">+IF(AND(ISNUMBER(OFFSET('Sanitation Data'!$I$11,0,10*ROW('Sanitation Data'!I47))),'Data Summary'!DM53="Yes"),OFFSET('Sanitation Data'!$I$11,0,10*ROW('Sanitation Data'!I47)),NA())</f>
        <v>#N/A</v>
      </c>
      <c r="AY53" s="521" t="e">
        <f ca="1">+IF(AND(ISNUMBER(OFFSET('Sanitation Data'!$I$12,0,10*ROW('Sanitation Data'!I47))),'Data Summary'!DN53="Yes"),OFFSET('Sanitation Data'!$I$12,0,10*ROW('Sanitation Data'!I47)),NA())</f>
        <v>#N/A</v>
      </c>
      <c r="AZ53" s="522" t="e">
        <f ca="1">+IF(AND(ISNUMBER(OFFSET('Hygiene Data'!$D$5,0,10*ROW('Hygiene Data'!D47))),'Data Summary'!DO53="Yes"),OFFSET('Hygiene Data'!$D$5,0,10*ROW('Hygiene Data'!D47)),NA())</f>
        <v>#N/A</v>
      </c>
      <c r="BA53" s="522" t="e">
        <f ca="1">+IF(AND(ISNUMBER(OFFSET('Hygiene Data'!$D$7,0,10*ROW('Hygiene Data'!D47))),'Data Summary'!DP53="Yes"),OFFSET('Hygiene Data'!$D$7,0,10*ROW('Hygiene Data'!D47)),NA())</f>
        <v>#N/A</v>
      </c>
      <c r="BB53" s="522" t="e">
        <f ca="1">+IF(AND(ISNUMBER(OFFSET('Hygiene Data'!$D$9,0,10*ROW('Hygiene Data'!D47))),'Data Summary'!DQ53="Yes"),OFFSET('Hygiene Data'!$D$9,0,10*ROW('Hygiene Data'!D47)),NA())</f>
        <v>#N/A</v>
      </c>
      <c r="BC53" s="522" t="e">
        <f ca="1">+IF(AND(ISNUMBER(OFFSET('Hygiene Data'!$E$5,0,10*ROW('Hygiene Data'!E47))),'Data Summary'!DR53="Yes"),OFFSET('Hygiene Data'!$E$5,0,10*ROW('Hygiene Data'!E47)),NA())</f>
        <v>#N/A</v>
      </c>
      <c r="BD53" s="522" t="e">
        <f ca="1">+IF(AND(ISNUMBER(OFFSET('Hygiene Data'!$E$7,0,10*ROW('Hygiene Data'!E47))),'Data Summary'!DS53="Yes"),OFFSET('Hygiene Data'!$E$7,0,10*ROW('Hygiene Data'!E47)),NA())</f>
        <v>#N/A</v>
      </c>
      <c r="BE53" s="522" t="e">
        <f ca="1">+IF(AND(ISNUMBER(OFFSET('Hygiene Data'!$E$9,0,10*ROW('Hygiene Data'!E47))),'Data Summary'!DT53="Yes"),OFFSET('Hygiene Data'!$E$9,0,10*ROW('Hygiene Data'!E47)),NA())</f>
        <v>#N/A</v>
      </c>
      <c r="BF53" s="522" t="e">
        <f ca="1">+IF(AND(ISNUMBER(OFFSET('Hygiene Data'!$F$5,0,10*ROW('Hygiene Data'!F47))),'Data Summary'!DU53="Yes"),OFFSET('Hygiene Data'!$F$5,0,10*ROW('Hygiene Data'!F47)),NA())</f>
        <v>#N/A</v>
      </c>
      <c r="BG53" s="522" t="e">
        <f ca="1">+IF(AND(ISNUMBER(OFFSET('Hygiene Data'!$F$7,0,10*ROW('Hygiene Data'!F47))),'Data Summary'!DV53="Yes"),OFFSET('Hygiene Data'!$F$7,0,10*ROW('Hygiene Data'!F47)),NA())</f>
        <v>#N/A</v>
      </c>
      <c r="BH53" s="522" t="e">
        <f ca="1">+IF(AND(ISNUMBER(OFFSET('Hygiene Data'!$F$9,0,10*ROW('Hygiene Data'!F47))),'Data Summary'!DW53="Yes"),OFFSET('Hygiene Data'!$F$9,0,10*ROW('Hygiene Data'!F47)),NA())</f>
        <v>#N/A</v>
      </c>
      <c r="BI53" s="522" t="e">
        <f ca="1">+IF(AND(ISNUMBER(OFFSET('Hygiene Data'!$G$5,0,10*ROW('Hygiene Data'!G47))),'Data Summary'!DX53="Yes"),OFFSET('Hygiene Data'!$G$5,0,10*ROW('Hygiene Data'!G47)),NA())</f>
        <v>#N/A</v>
      </c>
      <c r="BJ53" s="522" t="e">
        <f ca="1">+IF(AND(ISNUMBER(OFFSET('Hygiene Data'!$G$7,0,10*ROW('Hygiene Data'!G47))),'Data Summary'!DY53="Yes"),OFFSET('Hygiene Data'!$G$7,0,10*ROW('Hygiene Data'!G47)),NA())</f>
        <v>#N/A</v>
      </c>
      <c r="BK53" s="522" t="e">
        <f ca="1">+IF(AND(ISNUMBER(OFFSET('Hygiene Data'!$G$9,0,10*ROW('Hygiene Data'!G47))),'Data Summary'!DZ53="Yes"),OFFSET('Hygiene Data'!$G$9,0,10*ROW('Hygiene Data'!G47)),NA())</f>
        <v>#N/A</v>
      </c>
      <c r="BL53" s="522" t="e">
        <f ca="1">+IF(AND(ISNUMBER(OFFSET('Hygiene Data'!$H$5,0,10*ROW('Hygiene Data'!H47))),'Data Summary'!EA53="Yes"),OFFSET('Hygiene Data'!$H$5,0,10*ROW('Hygiene Data'!H47)),NA())</f>
        <v>#N/A</v>
      </c>
      <c r="BM53" s="522" t="e">
        <f ca="1">+IF(AND(ISNUMBER(OFFSET('Hygiene Data'!$H$7,0,10*ROW('Hygiene Data'!H47))),'Data Summary'!EB53="Yes"),OFFSET('Hygiene Data'!$H$7,0,10*ROW('Hygiene Data'!H47)),NA())</f>
        <v>#N/A</v>
      </c>
      <c r="BN53" s="522" t="e">
        <f ca="1">+IF(AND(ISNUMBER(OFFSET('Hygiene Data'!$H$9,0,10*ROW('Hygiene Data'!H47))),'Data Summary'!EC53="Yes"),OFFSET('Hygiene Data'!$H$9,0,10*ROW('Hygiene Data'!H47)),NA())</f>
        <v>#N/A</v>
      </c>
      <c r="BO53" s="522" t="e">
        <f ca="1">+IF(AND(ISNUMBER(OFFSET('Hygiene Data'!$I$5,0,10*ROW('Hygiene Data'!I47))),'Data Summary'!ED53="Yes"),OFFSET('Hygiene Data'!$I$5,0,10*ROW('Hygiene Data'!I47)),NA())</f>
        <v>#N/A</v>
      </c>
      <c r="BP53" s="522" t="e">
        <f ca="1">+IF(AND(ISNUMBER(OFFSET('Hygiene Data'!$I$7,0,10*ROW('Hygiene Data'!I47))),'Data Summary'!EE53="Yes"),OFFSET('Hygiene Data'!$I$7,0,10*ROW('Hygiene Data'!I47)),NA())</f>
        <v>#N/A</v>
      </c>
      <c r="BQ53" s="522" t="e">
        <f ca="1">+IF(AND(ISNUMBER(OFFSET('Hygiene Data'!$I$9,0,10*ROW('Hygiene Data'!I47))),'Data Summary'!EF53="Yes"),OFFSET('Hygiene Data'!$I$9,0,10*ROW('Hygiene Data'!I47)),NA())</f>
        <v>#N/A</v>
      </c>
    </row>
    <row r="54" spans="1:69" x14ac:dyDescent="0.25">
      <c r="A54" s="518" t="e">
        <f ca="1">+RIGHT('Data Summary'!A54,LEN('Data Summary'!A54)-9)</f>
        <v>#VALUE!</v>
      </c>
      <c r="B54" s="492" t="str">
        <f ca="1">+IF(ISTEXT('Data Summary'!B54),'Data Summary'!B54,"")</f>
        <v/>
      </c>
      <c r="C54" s="519" t="e">
        <f ca="1">+VALUE('Data Summary'!C54)</f>
        <v>#VALUE!</v>
      </c>
      <c r="D54" s="520" t="e">
        <f ca="1">+IF(AND(ISNUMBER(OFFSET('Water Data'!$D$4,0,10*ROW('Water Data'!D48))),'Data Summary'!BS54="Yes"),100-OFFSET('Water Data'!$D$4,0,10*ROW('Water Data'!D48)),NA())</f>
        <v>#N/A</v>
      </c>
      <c r="E54" s="520" t="e">
        <f ca="1">+IF(AND(ISNUMBER(OFFSET('Water Data'!$D$6,0,10*ROW('Water Data'!D48))),'Data Summary'!BT54="Yes"),OFFSET('Water Data'!$D$6,0,10*ROW('Water Data'!D48)),NA())</f>
        <v>#N/A</v>
      </c>
      <c r="F54" s="520" t="e">
        <f ca="1">+IF(AND(ISNUMBER(OFFSET('Water Data'!$D$9,0,10*ROW('Water Data'!D48))),'Data Summary'!BU54="Yes"),OFFSET('Water Data'!$D$9,0,10*ROW('Water Data'!D48)),NA())</f>
        <v>#N/A</v>
      </c>
      <c r="G54" s="520" t="e">
        <f ca="1">+IF(AND(ISNUMBER(OFFSET('Water Data'!$E$4,0,10*ROW('Water Data'!E48))),'Data Summary'!BV54="Yes"),100-OFFSET('Water Data'!$E$4,0,10*ROW('Water Data'!E48)),NA())</f>
        <v>#N/A</v>
      </c>
      <c r="H54" s="520" t="e">
        <f ca="1">+IF(AND(ISNUMBER(OFFSET('Water Data'!$E$6,0,10*ROW('Water Data'!E48))),'Data Summary'!BW54="Yes"),OFFSET('Water Data'!$E$6,0,10*ROW('Water Data'!E48)),NA())</f>
        <v>#N/A</v>
      </c>
      <c r="I54" s="520" t="e">
        <f ca="1">+IF(AND(ISNUMBER(OFFSET('Water Data'!$E$9,0,10*ROW('Water Data'!E48))),'Data Summary'!BX54="Yes"),OFFSET('Water Data'!$E$9,0,10*ROW('Water Data'!E48)),NA())</f>
        <v>#N/A</v>
      </c>
      <c r="J54" s="520" t="e">
        <f ca="1">+IF(AND(ISNUMBER(OFFSET('Water Data'!$F$4,0,10*ROW('Water Data'!F48))),'Data Summary'!BY54="Yes"),100-OFFSET('Water Data'!$F$4,0,10*ROW('Water Data'!F48)),NA())</f>
        <v>#N/A</v>
      </c>
      <c r="K54" s="520" t="e">
        <f ca="1">+IF(AND(ISNUMBER(OFFSET('Water Data'!$F$6,0,10*ROW('Water Data'!F48))),'Data Summary'!BZ54="Yes"),OFFSET('Water Data'!$F$6,0,10*ROW('Water Data'!F48)),NA())</f>
        <v>#N/A</v>
      </c>
      <c r="L54" s="520" t="e">
        <f ca="1">+IF(AND(ISNUMBER(OFFSET('Water Data'!$F$9,0,10*ROW('Water Data'!F48))),'Data Summary'!CA54="Yes"),OFFSET('Water Data'!$F$9,0,10*ROW('Water Data'!F48)),NA())</f>
        <v>#N/A</v>
      </c>
      <c r="M54" s="520" t="e">
        <f ca="1">+IF(AND(ISNUMBER(OFFSET('Water Data'!$G$4,0,10*ROW('Water Data'!G48))),'Data Summary'!CB54="Yes"),100-OFFSET('Water Data'!$G$4,0,10*ROW('Water Data'!G48)),NA())</f>
        <v>#N/A</v>
      </c>
      <c r="N54" s="520" t="e">
        <f ca="1">+IF(AND(ISNUMBER(OFFSET('Water Data'!$G$6,0,10*ROW('Water Data'!G48))),'Data Summary'!CC54="Yes"),OFFSET('Water Data'!$G$6,0,10*ROW('Water Data'!G48)),NA())</f>
        <v>#N/A</v>
      </c>
      <c r="O54" s="520" t="e">
        <f ca="1">+IF(AND(ISNUMBER(OFFSET('Water Data'!$G$9,0,10*ROW('Water Data'!G48))),'Data Summary'!CD54="Yes"),OFFSET('Water Data'!$G$9,0,10*ROW('Water Data'!G48)),NA())</f>
        <v>#N/A</v>
      </c>
      <c r="P54" s="520" t="e">
        <f ca="1">+IF(AND(ISNUMBER(OFFSET('Water Data'!$H$4,0,10*ROW('Water Data'!H48))),'Data Summary'!CE54="Yes"),100-OFFSET('Water Data'!$H$4,0,10*ROW('Water Data'!H48)),NA())</f>
        <v>#N/A</v>
      </c>
      <c r="Q54" s="520" t="e">
        <f ca="1">+IF(AND(ISNUMBER(OFFSET('Water Data'!$H$6,0,10*ROW('Water Data'!H48))),'Data Summary'!CF54="Yes"),OFFSET('Water Data'!$H$6,0,10*ROW('Water Data'!H48)),NA())</f>
        <v>#N/A</v>
      </c>
      <c r="R54" s="520" t="e">
        <f ca="1">+IF(AND(ISNUMBER(OFFSET('Water Data'!$H$9,0,10*ROW('Water Data'!H48))),'Data Summary'!CG54="Yes"),OFFSET('Water Data'!$H$9,0,10*ROW('Water Data'!H48)),NA())</f>
        <v>#N/A</v>
      </c>
      <c r="S54" s="520" t="e">
        <f ca="1">+IF(AND(ISNUMBER(OFFSET('Water Data'!$I$4,0,10*ROW('Water Data'!I48))),'Data Summary'!CH54="Yes"),100-OFFSET('Water Data'!$I$4,0,10*ROW('Water Data'!I48)),NA())</f>
        <v>#N/A</v>
      </c>
      <c r="T54" s="520" t="e">
        <f ca="1">+IF(AND(ISNUMBER(OFFSET('Water Data'!$I$6,0,10*ROW('Water Data'!I48))),'Data Summary'!CI54="Yes"),OFFSET('Water Data'!$I$6,0,10*ROW('Water Data'!I48)),NA())</f>
        <v>#N/A</v>
      </c>
      <c r="U54" s="520" t="e">
        <f ca="1">+IF(AND(ISNUMBER(OFFSET('Water Data'!$I$9,0,10*ROW('Water Data'!I48))),'Data Summary'!CJ54="Yes"),OFFSET('Water Data'!$I$9,0,10*ROW('Water Data'!I48)),NA())</f>
        <v>#N/A</v>
      </c>
      <c r="V54" s="521" t="e">
        <f ca="1">+IF(AND(ISNUMBER(OFFSET('Sanitation Data'!$D$4,0,10*ROW('Sanitation Data'!D48))),'Data Summary'!CK54="Yes"),100-OFFSET('Sanitation Data'!$D$4,0,10*ROW('Sanitation Data'!D48)),NA())</f>
        <v>#N/A</v>
      </c>
      <c r="W54" s="521" t="e">
        <f ca="1">+IF(AND(ISNUMBER(OFFSET('Sanitation Data'!$D$6,0,10*ROW('Sanitation Data'!D48))),'Data Summary'!CL54="Yes"),OFFSET('Sanitation Data'!$D$6,0,10*ROW('Sanitation Data'!D48)),NA())</f>
        <v>#N/A</v>
      </c>
      <c r="X54" s="521" t="e">
        <f ca="1">+IF(AND(ISNUMBER(OFFSET('Sanitation Data'!$D$10,0,10*ROW('Sanitation Data'!D48))),'Data Summary'!CM54="Yes"),OFFSET('Sanitation Data'!$D$10,0,10*ROW('Sanitation Data'!D48)),NA())</f>
        <v>#N/A</v>
      </c>
      <c r="Y54" s="521" t="e">
        <f ca="1">+IF(AND(ISNUMBER(OFFSET('Sanitation Data'!$D$11,0,10*ROW('Sanitation Data'!D48))),'Data Summary'!CN54="Yes"),OFFSET('Sanitation Data'!$D$11,0,10*ROW('Sanitation Data'!D48)),NA())</f>
        <v>#N/A</v>
      </c>
      <c r="Z54" s="521" t="e">
        <f ca="1">+IF(AND(ISNUMBER(OFFSET('Sanitation Data'!$D$12,0,10*ROW('Sanitation Data'!D48))),'Data Summary'!CO54="Yes"),OFFSET('Sanitation Data'!$D$12,0,10*ROW('Sanitation Data'!D48)),NA())</f>
        <v>#N/A</v>
      </c>
      <c r="AA54" s="521" t="e">
        <f ca="1">+IF(AND(ISNUMBER(OFFSET('Sanitation Data'!$E$4,0,10*ROW('Sanitation Data'!E48))),'Data Summary'!CP54="Yes"),100-OFFSET('Sanitation Data'!$E$4,0,10*ROW('Sanitation Data'!E48)),NA())</f>
        <v>#N/A</v>
      </c>
      <c r="AB54" s="521" t="e">
        <f ca="1">+IF(AND(ISNUMBER(OFFSET('Sanitation Data'!$E$6,0,10*ROW('Sanitation Data'!E48))),'Data Summary'!CQ54="Yes"),OFFSET('Sanitation Data'!$E$6,0,10*ROW('Sanitation Data'!E48)),NA())</f>
        <v>#N/A</v>
      </c>
      <c r="AC54" s="521" t="e">
        <f ca="1">+IF(AND(ISNUMBER(OFFSET('Sanitation Data'!$E$10,0,10*ROW('Sanitation Data'!E48))),'Data Summary'!CR54="Yes"),OFFSET('Sanitation Data'!$E$10,0,10*ROW('Sanitation Data'!E48)),NA())</f>
        <v>#N/A</v>
      </c>
      <c r="AD54" s="521" t="e">
        <f ca="1">+IF(AND(ISNUMBER(OFFSET('Sanitation Data'!$E$11,0,10*ROW('Sanitation Data'!E48))),'Data Summary'!CS54="Yes"),OFFSET('Sanitation Data'!$E$11,0,10*ROW('Sanitation Data'!E48)),NA())</f>
        <v>#N/A</v>
      </c>
      <c r="AE54" s="521" t="e">
        <f ca="1">+IF(AND(ISNUMBER(OFFSET('Sanitation Data'!$E$12,0,10*ROW('Sanitation Data'!E48))),'Data Summary'!CT54="Yes"),OFFSET('Sanitation Data'!$E$12,0,10*ROW('Sanitation Data'!E48)),NA())</f>
        <v>#N/A</v>
      </c>
      <c r="AF54" s="521" t="e">
        <f ca="1">+IF(AND(ISNUMBER(OFFSET('Sanitation Data'!$F$4,0,10*ROW('Sanitation Data'!F48))),'Data Summary'!CU54="Yes"),100-OFFSET('Sanitation Data'!$F$4,0,10*ROW('Sanitation Data'!F48)),NA())</f>
        <v>#N/A</v>
      </c>
      <c r="AG54" s="521" t="e">
        <f ca="1">+IF(AND(ISNUMBER(OFFSET('Sanitation Data'!$F$6,0,10*ROW('Sanitation Data'!F48))),'Data Summary'!CV54="Yes"),OFFSET('Sanitation Data'!$F$6,0,10*ROW('Sanitation Data'!F48)),NA())</f>
        <v>#N/A</v>
      </c>
      <c r="AH54" s="521" t="e">
        <f ca="1">+IF(AND(ISNUMBER(OFFSET('Sanitation Data'!$F$10,0,10*ROW('Sanitation Data'!F48))),'Data Summary'!CW54="Yes"),OFFSET('Sanitation Data'!$F$10,0,10*ROW('Sanitation Data'!F48)),NA())</f>
        <v>#N/A</v>
      </c>
      <c r="AI54" s="521" t="e">
        <f ca="1">+IF(AND(ISNUMBER(OFFSET('Sanitation Data'!$F$11,0,10*ROW('Sanitation Data'!F48))),'Data Summary'!CX54="Yes"),OFFSET('Sanitation Data'!$F$11,0,10*ROW('Sanitation Data'!F48)),NA())</f>
        <v>#N/A</v>
      </c>
      <c r="AJ54" s="521" t="e">
        <f ca="1">+IF(AND(ISNUMBER(OFFSET('Sanitation Data'!$F$12,0,10*ROW('Sanitation Data'!F48))),'Data Summary'!CY54="Yes"),OFFSET('Sanitation Data'!$F$12,0,10*ROW('Sanitation Data'!F48)),NA())</f>
        <v>#N/A</v>
      </c>
      <c r="AK54" s="521" t="e">
        <f ca="1">+IF(AND(ISNUMBER(OFFSET('Sanitation Data'!$G$4,0,10*ROW('Sanitation Data'!G48))),'Data Summary'!CZ54="Yes"),100-OFFSET('Sanitation Data'!$G$4,0,10*ROW('Sanitation Data'!G48)),NA())</f>
        <v>#N/A</v>
      </c>
      <c r="AL54" s="521" t="e">
        <f ca="1">+IF(AND(ISNUMBER(OFFSET('Sanitation Data'!$G$6,0,10*ROW('Sanitation Data'!G48))),'Data Summary'!DA54="Yes"),OFFSET('Sanitation Data'!$G$6,0,10*ROW('Sanitation Data'!G48)),NA())</f>
        <v>#N/A</v>
      </c>
      <c r="AM54" s="521" t="e">
        <f ca="1">+IF(AND(ISNUMBER(OFFSET('Sanitation Data'!$G$10,0,10*ROW('Sanitation Data'!G48))),'Data Summary'!DB54="Yes"),OFFSET('Sanitation Data'!$G$10,0,10*ROW('Sanitation Data'!G48)),NA())</f>
        <v>#N/A</v>
      </c>
      <c r="AN54" s="521" t="e">
        <f ca="1">+IF(AND(ISNUMBER(OFFSET('Sanitation Data'!$G$11,0,10*ROW('Sanitation Data'!G48))),'Data Summary'!DC54="Yes"),OFFSET('Sanitation Data'!$G$11,0,10*ROW('Sanitation Data'!G48)),NA())</f>
        <v>#N/A</v>
      </c>
      <c r="AO54" s="521" t="e">
        <f ca="1">+IF(AND(ISNUMBER(OFFSET('Sanitation Data'!$G$12,0,10*ROW('Sanitation Data'!G48))),'Data Summary'!DD54="Yes"),OFFSET('Sanitation Data'!$G$12,0,10*ROW('Sanitation Data'!G48)),NA())</f>
        <v>#N/A</v>
      </c>
      <c r="AP54" s="521" t="e">
        <f ca="1">+IF(AND(ISNUMBER(OFFSET('Sanitation Data'!$H$4,0,10*ROW('Sanitation Data'!H48))),'Data Summary'!DE54="Yes"),100-OFFSET('Sanitation Data'!$H$4,0,10*ROW('Sanitation Data'!H48)),NA())</f>
        <v>#N/A</v>
      </c>
      <c r="AQ54" s="521" t="e">
        <f ca="1">+IF(AND(ISNUMBER(OFFSET('Sanitation Data'!$H$6,0,10*ROW('Sanitation Data'!H48))),'Data Summary'!DF54="Yes"),OFFSET('Sanitation Data'!$H$6,0,10*ROW('Sanitation Data'!H48)),NA())</f>
        <v>#N/A</v>
      </c>
      <c r="AR54" s="521" t="e">
        <f ca="1">+IF(AND(ISNUMBER(OFFSET('Sanitation Data'!$H$10,0,10*ROW('Sanitation Data'!H48))),'Data Summary'!DG54="Yes"),OFFSET('Sanitation Data'!$H$10,0,10*ROW('Sanitation Data'!H48)),NA())</f>
        <v>#N/A</v>
      </c>
      <c r="AS54" s="521" t="e">
        <f ca="1">+IF(AND(ISNUMBER(OFFSET('Sanitation Data'!$H$11,0,10*ROW('Sanitation Data'!H48))),'Data Summary'!DH54="Yes"),OFFSET('Sanitation Data'!$H$11,0,10*ROW('Sanitation Data'!H48)),NA())</f>
        <v>#N/A</v>
      </c>
      <c r="AT54" s="521" t="e">
        <f ca="1">+IF(AND(ISNUMBER(OFFSET('Sanitation Data'!$H$12,0,10*ROW('Sanitation Data'!H48))),'Data Summary'!DI54="Yes"),OFFSET('Sanitation Data'!$H$12,0,10*ROW('Sanitation Data'!H48)),NA())</f>
        <v>#N/A</v>
      </c>
      <c r="AU54" s="521" t="e">
        <f ca="1">+IF(AND(ISNUMBER(OFFSET('Sanitation Data'!$I$4,0,10*ROW('Sanitation Data'!I48))),'Data Summary'!DJ54="Yes"),100-OFFSET('Sanitation Data'!$I$4,0,10*ROW('Sanitation Data'!I48)),NA())</f>
        <v>#N/A</v>
      </c>
      <c r="AV54" s="521" t="e">
        <f ca="1">+IF(AND(ISNUMBER(OFFSET('Sanitation Data'!$I$6,0,10*ROW('Sanitation Data'!I48))),'Data Summary'!DK54="Yes"),OFFSET('Sanitation Data'!$I$6,0,10*ROW('Sanitation Data'!I48)),NA())</f>
        <v>#N/A</v>
      </c>
      <c r="AW54" s="521" t="e">
        <f ca="1">+IF(AND(ISNUMBER(OFFSET('Sanitation Data'!$I$10,0,10*ROW('Sanitation Data'!I48))),'Data Summary'!DL54="Yes"),OFFSET('Sanitation Data'!$I$10,0,10*ROW('Sanitation Data'!I48)),NA())</f>
        <v>#N/A</v>
      </c>
      <c r="AX54" s="521" t="e">
        <f ca="1">+IF(AND(ISNUMBER(OFFSET('Sanitation Data'!$I$11,0,10*ROW('Sanitation Data'!I48))),'Data Summary'!DM54="Yes"),OFFSET('Sanitation Data'!$I$11,0,10*ROW('Sanitation Data'!I48)),NA())</f>
        <v>#N/A</v>
      </c>
      <c r="AY54" s="521" t="e">
        <f ca="1">+IF(AND(ISNUMBER(OFFSET('Sanitation Data'!$I$12,0,10*ROW('Sanitation Data'!I48))),'Data Summary'!DN54="Yes"),OFFSET('Sanitation Data'!$I$12,0,10*ROW('Sanitation Data'!I48)),NA())</f>
        <v>#N/A</v>
      </c>
      <c r="AZ54" s="522" t="e">
        <f ca="1">+IF(AND(ISNUMBER(OFFSET('Hygiene Data'!$D$5,0,10*ROW('Hygiene Data'!D48))),'Data Summary'!DO54="Yes"),OFFSET('Hygiene Data'!$D$5,0,10*ROW('Hygiene Data'!D48)),NA())</f>
        <v>#N/A</v>
      </c>
      <c r="BA54" s="522" t="e">
        <f ca="1">+IF(AND(ISNUMBER(OFFSET('Hygiene Data'!$D$7,0,10*ROW('Hygiene Data'!D48))),'Data Summary'!DP54="Yes"),OFFSET('Hygiene Data'!$D$7,0,10*ROW('Hygiene Data'!D48)),NA())</f>
        <v>#N/A</v>
      </c>
      <c r="BB54" s="522" t="e">
        <f ca="1">+IF(AND(ISNUMBER(OFFSET('Hygiene Data'!$D$9,0,10*ROW('Hygiene Data'!D48))),'Data Summary'!DQ54="Yes"),OFFSET('Hygiene Data'!$D$9,0,10*ROW('Hygiene Data'!D48)),NA())</f>
        <v>#N/A</v>
      </c>
      <c r="BC54" s="522" t="e">
        <f ca="1">+IF(AND(ISNUMBER(OFFSET('Hygiene Data'!$E$5,0,10*ROW('Hygiene Data'!E48))),'Data Summary'!DR54="Yes"),OFFSET('Hygiene Data'!$E$5,0,10*ROW('Hygiene Data'!E48)),NA())</f>
        <v>#N/A</v>
      </c>
      <c r="BD54" s="522" t="e">
        <f ca="1">+IF(AND(ISNUMBER(OFFSET('Hygiene Data'!$E$7,0,10*ROW('Hygiene Data'!E48))),'Data Summary'!DS54="Yes"),OFFSET('Hygiene Data'!$E$7,0,10*ROW('Hygiene Data'!E48)),NA())</f>
        <v>#N/A</v>
      </c>
      <c r="BE54" s="522" t="e">
        <f ca="1">+IF(AND(ISNUMBER(OFFSET('Hygiene Data'!$E$9,0,10*ROW('Hygiene Data'!E48))),'Data Summary'!DT54="Yes"),OFFSET('Hygiene Data'!$E$9,0,10*ROW('Hygiene Data'!E48)),NA())</f>
        <v>#N/A</v>
      </c>
      <c r="BF54" s="522" t="e">
        <f ca="1">+IF(AND(ISNUMBER(OFFSET('Hygiene Data'!$F$5,0,10*ROW('Hygiene Data'!F48))),'Data Summary'!DU54="Yes"),OFFSET('Hygiene Data'!$F$5,0,10*ROW('Hygiene Data'!F48)),NA())</f>
        <v>#N/A</v>
      </c>
      <c r="BG54" s="522" t="e">
        <f ca="1">+IF(AND(ISNUMBER(OFFSET('Hygiene Data'!$F$7,0,10*ROW('Hygiene Data'!F48))),'Data Summary'!DV54="Yes"),OFFSET('Hygiene Data'!$F$7,0,10*ROW('Hygiene Data'!F48)),NA())</f>
        <v>#N/A</v>
      </c>
      <c r="BH54" s="522" t="e">
        <f ca="1">+IF(AND(ISNUMBER(OFFSET('Hygiene Data'!$F$9,0,10*ROW('Hygiene Data'!F48))),'Data Summary'!DW54="Yes"),OFFSET('Hygiene Data'!$F$9,0,10*ROW('Hygiene Data'!F48)),NA())</f>
        <v>#N/A</v>
      </c>
      <c r="BI54" s="522" t="e">
        <f ca="1">+IF(AND(ISNUMBER(OFFSET('Hygiene Data'!$G$5,0,10*ROW('Hygiene Data'!G48))),'Data Summary'!DX54="Yes"),OFFSET('Hygiene Data'!$G$5,0,10*ROW('Hygiene Data'!G48)),NA())</f>
        <v>#N/A</v>
      </c>
      <c r="BJ54" s="522" t="e">
        <f ca="1">+IF(AND(ISNUMBER(OFFSET('Hygiene Data'!$G$7,0,10*ROW('Hygiene Data'!G48))),'Data Summary'!DY54="Yes"),OFFSET('Hygiene Data'!$G$7,0,10*ROW('Hygiene Data'!G48)),NA())</f>
        <v>#N/A</v>
      </c>
      <c r="BK54" s="522" t="e">
        <f ca="1">+IF(AND(ISNUMBER(OFFSET('Hygiene Data'!$G$9,0,10*ROW('Hygiene Data'!G48))),'Data Summary'!DZ54="Yes"),OFFSET('Hygiene Data'!$G$9,0,10*ROW('Hygiene Data'!G48)),NA())</f>
        <v>#N/A</v>
      </c>
      <c r="BL54" s="522" t="e">
        <f ca="1">+IF(AND(ISNUMBER(OFFSET('Hygiene Data'!$H$5,0,10*ROW('Hygiene Data'!H48))),'Data Summary'!EA54="Yes"),OFFSET('Hygiene Data'!$H$5,0,10*ROW('Hygiene Data'!H48)),NA())</f>
        <v>#N/A</v>
      </c>
      <c r="BM54" s="522" t="e">
        <f ca="1">+IF(AND(ISNUMBER(OFFSET('Hygiene Data'!$H$7,0,10*ROW('Hygiene Data'!H48))),'Data Summary'!EB54="Yes"),OFFSET('Hygiene Data'!$H$7,0,10*ROW('Hygiene Data'!H48)),NA())</f>
        <v>#N/A</v>
      </c>
      <c r="BN54" s="522" t="e">
        <f ca="1">+IF(AND(ISNUMBER(OFFSET('Hygiene Data'!$H$9,0,10*ROW('Hygiene Data'!H48))),'Data Summary'!EC54="Yes"),OFFSET('Hygiene Data'!$H$9,0,10*ROW('Hygiene Data'!H48)),NA())</f>
        <v>#N/A</v>
      </c>
      <c r="BO54" s="522" t="e">
        <f ca="1">+IF(AND(ISNUMBER(OFFSET('Hygiene Data'!$I$5,0,10*ROW('Hygiene Data'!I48))),'Data Summary'!ED54="Yes"),OFFSET('Hygiene Data'!$I$5,0,10*ROW('Hygiene Data'!I48)),NA())</f>
        <v>#N/A</v>
      </c>
      <c r="BP54" s="522" t="e">
        <f ca="1">+IF(AND(ISNUMBER(OFFSET('Hygiene Data'!$I$7,0,10*ROW('Hygiene Data'!I48))),'Data Summary'!EE54="Yes"),OFFSET('Hygiene Data'!$I$7,0,10*ROW('Hygiene Data'!I48)),NA())</f>
        <v>#N/A</v>
      </c>
      <c r="BQ54" s="522" t="e">
        <f ca="1">+IF(AND(ISNUMBER(OFFSET('Hygiene Data'!$I$9,0,10*ROW('Hygiene Data'!I48))),'Data Summary'!EF54="Yes"),OFFSET('Hygiene Data'!$I$9,0,10*ROW('Hygiene Data'!I48)),NA())</f>
        <v>#N/A</v>
      </c>
    </row>
    <row r="55" spans="1:69" x14ac:dyDescent="0.25">
      <c r="A55" s="518" t="e">
        <f ca="1">+RIGHT('Data Summary'!A55,LEN('Data Summary'!A55)-9)</f>
        <v>#VALUE!</v>
      </c>
      <c r="B55" s="492" t="str">
        <f ca="1">+IF(ISTEXT('Data Summary'!B55),'Data Summary'!B55,"")</f>
        <v/>
      </c>
      <c r="C55" s="519" t="e">
        <f ca="1">+VALUE('Data Summary'!C55)</f>
        <v>#VALUE!</v>
      </c>
      <c r="D55" s="520" t="e">
        <f ca="1">+IF(AND(ISNUMBER(OFFSET('Water Data'!$D$4,0,10*ROW('Water Data'!D49))),'Data Summary'!BS55="Yes"),100-OFFSET('Water Data'!$D$4,0,10*ROW('Water Data'!D49)),NA())</f>
        <v>#N/A</v>
      </c>
      <c r="E55" s="520" t="e">
        <f ca="1">+IF(AND(ISNUMBER(OFFSET('Water Data'!$D$6,0,10*ROW('Water Data'!D49))),'Data Summary'!BT55="Yes"),OFFSET('Water Data'!$D$6,0,10*ROW('Water Data'!D49)),NA())</f>
        <v>#N/A</v>
      </c>
      <c r="F55" s="520" t="e">
        <f ca="1">+IF(AND(ISNUMBER(OFFSET('Water Data'!$D$9,0,10*ROW('Water Data'!D49))),'Data Summary'!BU55="Yes"),OFFSET('Water Data'!$D$9,0,10*ROW('Water Data'!D49)),NA())</f>
        <v>#N/A</v>
      </c>
      <c r="G55" s="520" t="e">
        <f ca="1">+IF(AND(ISNUMBER(OFFSET('Water Data'!$E$4,0,10*ROW('Water Data'!E49))),'Data Summary'!BV55="Yes"),100-OFFSET('Water Data'!$E$4,0,10*ROW('Water Data'!E49)),NA())</f>
        <v>#N/A</v>
      </c>
      <c r="H55" s="520" t="e">
        <f ca="1">+IF(AND(ISNUMBER(OFFSET('Water Data'!$E$6,0,10*ROW('Water Data'!E49))),'Data Summary'!BW55="Yes"),OFFSET('Water Data'!$E$6,0,10*ROW('Water Data'!E49)),NA())</f>
        <v>#N/A</v>
      </c>
      <c r="I55" s="520" t="e">
        <f ca="1">+IF(AND(ISNUMBER(OFFSET('Water Data'!$E$9,0,10*ROW('Water Data'!E49))),'Data Summary'!BX55="Yes"),OFFSET('Water Data'!$E$9,0,10*ROW('Water Data'!E49)),NA())</f>
        <v>#N/A</v>
      </c>
      <c r="J55" s="520" t="e">
        <f ca="1">+IF(AND(ISNUMBER(OFFSET('Water Data'!$F$4,0,10*ROW('Water Data'!F49))),'Data Summary'!BY55="Yes"),100-OFFSET('Water Data'!$F$4,0,10*ROW('Water Data'!F49)),NA())</f>
        <v>#N/A</v>
      </c>
      <c r="K55" s="520" t="e">
        <f ca="1">+IF(AND(ISNUMBER(OFFSET('Water Data'!$F$6,0,10*ROW('Water Data'!F49))),'Data Summary'!BZ55="Yes"),OFFSET('Water Data'!$F$6,0,10*ROW('Water Data'!F49)),NA())</f>
        <v>#N/A</v>
      </c>
      <c r="L55" s="520" t="e">
        <f ca="1">+IF(AND(ISNUMBER(OFFSET('Water Data'!$F$9,0,10*ROW('Water Data'!F49))),'Data Summary'!CA55="Yes"),OFFSET('Water Data'!$F$9,0,10*ROW('Water Data'!F49)),NA())</f>
        <v>#N/A</v>
      </c>
      <c r="M55" s="520" t="e">
        <f ca="1">+IF(AND(ISNUMBER(OFFSET('Water Data'!$G$4,0,10*ROW('Water Data'!G49))),'Data Summary'!CB55="Yes"),100-OFFSET('Water Data'!$G$4,0,10*ROW('Water Data'!G49)),NA())</f>
        <v>#N/A</v>
      </c>
      <c r="N55" s="520" t="e">
        <f ca="1">+IF(AND(ISNUMBER(OFFSET('Water Data'!$G$6,0,10*ROW('Water Data'!G49))),'Data Summary'!CC55="Yes"),OFFSET('Water Data'!$G$6,0,10*ROW('Water Data'!G49)),NA())</f>
        <v>#N/A</v>
      </c>
      <c r="O55" s="520" t="e">
        <f ca="1">+IF(AND(ISNUMBER(OFFSET('Water Data'!$G$9,0,10*ROW('Water Data'!G49))),'Data Summary'!CD55="Yes"),OFFSET('Water Data'!$G$9,0,10*ROW('Water Data'!G49)),NA())</f>
        <v>#N/A</v>
      </c>
      <c r="P55" s="520" t="e">
        <f ca="1">+IF(AND(ISNUMBER(OFFSET('Water Data'!$H$4,0,10*ROW('Water Data'!H49))),'Data Summary'!CE55="Yes"),100-OFFSET('Water Data'!$H$4,0,10*ROW('Water Data'!H49)),NA())</f>
        <v>#N/A</v>
      </c>
      <c r="Q55" s="520" t="e">
        <f ca="1">+IF(AND(ISNUMBER(OFFSET('Water Data'!$H$6,0,10*ROW('Water Data'!H49))),'Data Summary'!CF55="Yes"),OFFSET('Water Data'!$H$6,0,10*ROW('Water Data'!H49)),NA())</f>
        <v>#N/A</v>
      </c>
      <c r="R55" s="520" t="e">
        <f ca="1">+IF(AND(ISNUMBER(OFFSET('Water Data'!$H$9,0,10*ROW('Water Data'!H49))),'Data Summary'!CG55="Yes"),OFFSET('Water Data'!$H$9,0,10*ROW('Water Data'!H49)),NA())</f>
        <v>#N/A</v>
      </c>
      <c r="S55" s="520" t="e">
        <f ca="1">+IF(AND(ISNUMBER(OFFSET('Water Data'!$I$4,0,10*ROW('Water Data'!I49))),'Data Summary'!CH55="Yes"),100-OFFSET('Water Data'!$I$4,0,10*ROW('Water Data'!I49)),NA())</f>
        <v>#N/A</v>
      </c>
      <c r="T55" s="520" t="e">
        <f ca="1">+IF(AND(ISNUMBER(OFFSET('Water Data'!$I$6,0,10*ROW('Water Data'!I49))),'Data Summary'!CI55="Yes"),OFFSET('Water Data'!$I$6,0,10*ROW('Water Data'!I49)),NA())</f>
        <v>#N/A</v>
      </c>
      <c r="U55" s="520" t="e">
        <f ca="1">+IF(AND(ISNUMBER(OFFSET('Water Data'!$I$9,0,10*ROW('Water Data'!I49))),'Data Summary'!CJ55="Yes"),OFFSET('Water Data'!$I$9,0,10*ROW('Water Data'!I49)),NA())</f>
        <v>#N/A</v>
      </c>
      <c r="V55" s="521" t="e">
        <f ca="1">+IF(AND(ISNUMBER(OFFSET('Sanitation Data'!$D$4,0,10*ROW('Sanitation Data'!D49))),'Data Summary'!CK55="Yes"),100-OFFSET('Sanitation Data'!$D$4,0,10*ROW('Sanitation Data'!D49)),NA())</f>
        <v>#N/A</v>
      </c>
      <c r="W55" s="521" t="e">
        <f ca="1">+IF(AND(ISNUMBER(OFFSET('Sanitation Data'!$D$6,0,10*ROW('Sanitation Data'!D49))),'Data Summary'!CL55="Yes"),OFFSET('Sanitation Data'!$D$6,0,10*ROW('Sanitation Data'!D49)),NA())</f>
        <v>#N/A</v>
      </c>
      <c r="X55" s="521" t="e">
        <f ca="1">+IF(AND(ISNUMBER(OFFSET('Sanitation Data'!$D$10,0,10*ROW('Sanitation Data'!D49))),'Data Summary'!CM55="Yes"),OFFSET('Sanitation Data'!$D$10,0,10*ROW('Sanitation Data'!D49)),NA())</f>
        <v>#N/A</v>
      </c>
      <c r="Y55" s="521" t="e">
        <f ca="1">+IF(AND(ISNUMBER(OFFSET('Sanitation Data'!$D$11,0,10*ROW('Sanitation Data'!D49))),'Data Summary'!CN55="Yes"),OFFSET('Sanitation Data'!$D$11,0,10*ROW('Sanitation Data'!D49)),NA())</f>
        <v>#N/A</v>
      </c>
      <c r="Z55" s="521" t="e">
        <f ca="1">+IF(AND(ISNUMBER(OFFSET('Sanitation Data'!$D$12,0,10*ROW('Sanitation Data'!D49))),'Data Summary'!CO55="Yes"),OFFSET('Sanitation Data'!$D$12,0,10*ROW('Sanitation Data'!D49)),NA())</f>
        <v>#N/A</v>
      </c>
      <c r="AA55" s="521" t="e">
        <f ca="1">+IF(AND(ISNUMBER(OFFSET('Sanitation Data'!$E$4,0,10*ROW('Sanitation Data'!E49))),'Data Summary'!CP55="Yes"),100-OFFSET('Sanitation Data'!$E$4,0,10*ROW('Sanitation Data'!E49)),NA())</f>
        <v>#N/A</v>
      </c>
      <c r="AB55" s="521" t="e">
        <f ca="1">+IF(AND(ISNUMBER(OFFSET('Sanitation Data'!$E$6,0,10*ROW('Sanitation Data'!E49))),'Data Summary'!CQ55="Yes"),OFFSET('Sanitation Data'!$E$6,0,10*ROW('Sanitation Data'!E49)),NA())</f>
        <v>#N/A</v>
      </c>
      <c r="AC55" s="521" t="e">
        <f ca="1">+IF(AND(ISNUMBER(OFFSET('Sanitation Data'!$E$10,0,10*ROW('Sanitation Data'!E49))),'Data Summary'!CR55="Yes"),OFFSET('Sanitation Data'!$E$10,0,10*ROW('Sanitation Data'!E49)),NA())</f>
        <v>#N/A</v>
      </c>
      <c r="AD55" s="521" t="e">
        <f ca="1">+IF(AND(ISNUMBER(OFFSET('Sanitation Data'!$E$11,0,10*ROW('Sanitation Data'!E49))),'Data Summary'!CS55="Yes"),OFFSET('Sanitation Data'!$E$11,0,10*ROW('Sanitation Data'!E49)),NA())</f>
        <v>#N/A</v>
      </c>
      <c r="AE55" s="521" t="e">
        <f ca="1">+IF(AND(ISNUMBER(OFFSET('Sanitation Data'!$E$12,0,10*ROW('Sanitation Data'!E49))),'Data Summary'!CT55="Yes"),OFFSET('Sanitation Data'!$E$12,0,10*ROW('Sanitation Data'!E49)),NA())</f>
        <v>#N/A</v>
      </c>
      <c r="AF55" s="521" t="e">
        <f ca="1">+IF(AND(ISNUMBER(OFFSET('Sanitation Data'!$F$4,0,10*ROW('Sanitation Data'!F49))),'Data Summary'!CU55="Yes"),100-OFFSET('Sanitation Data'!$F$4,0,10*ROW('Sanitation Data'!F49)),NA())</f>
        <v>#N/A</v>
      </c>
      <c r="AG55" s="521" t="e">
        <f ca="1">+IF(AND(ISNUMBER(OFFSET('Sanitation Data'!$F$6,0,10*ROW('Sanitation Data'!F49))),'Data Summary'!CV55="Yes"),OFFSET('Sanitation Data'!$F$6,0,10*ROW('Sanitation Data'!F49)),NA())</f>
        <v>#N/A</v>
      </c>
      <c r="AH55" s="521" t="e">
        <f ca="1">+IF(AND(ISNUMBER(OFFSET('Sanitation Data'!$F$10,0,10*ROW('Sanitation Data'!F49))),'Data Summary'!CW55="Yes"),OFFSET('Sanitation Data'!$F$10,0,10*ROW('Sanitation Data'!F49)),NA())</f>
        <v>#N/A</v>
      </c>
      <c r="AI55" s="521" t="e">
        <f ca="1">+IF(AND(ISNUMBER(OFFSET('Sanitation Data'!$F$11,0,10*ROW('Sanitation Data'!F49))),'Data Summary'!CX55="Yes"),OFFSET('Sanitation Data'!$F$11,0,10*ROW('Sanitation Data'!F49)),NA())</f>
        <v>#N/A</v>
      </c>
      <c r="AJ55" s="521" t="e">
        <f ca="1">+IF(AND(ISNUMBER(OFFSET('Sanitation Data'!$F$12,0,10*ROW('Sanitation Data'!F49))),'Data Summary'!CY55="Yes"),OFFSET('Sanitation Data'!$F$12,0,10*ROW('Sanitation Data'!F49)),NA())</f>
        <v>#N/A</v>
      </c>
      <c r="AK55" s="521" t="e">
        <f ca="1">+IF(AND(ISNUMBER(OFFSET('Sanitation Data'!$G$4,0,10*ROW('Sanitation Data'!G49))),'Data Summary'!CZ55="Yes"),100-OFFSET('Sanitation Data'!$G$4,0,10*ROW('Sanitation Data'!G49)),NA())</f>
        <v>#N/A</v>
      </c>
      <c r="AL55" s="521" t="e">
        <f ca="1">+IF(AND(ISNUMBER(OFFSET('Sanitation Data'!$G$6,0,10*ROW('Sanitation Data'!G49))),'Data Summary'!DA55="Yes"),OFFSET('Sanitation Data'!$G$6,0,10*ROW('Sanitation Data'!G49)),NA())</f>
        <v>#N/A</v>
      </c>
      <c r="AM55" s="521" t="e">
        <f ca="1">+IF(AND(ISNUMBER(OFFSET('Sanitation Data'!$G$10,0,10*ROW('Sanitation Data'!G49))),'Data Summary'!DB55="Yes"),OFFSET('Sanitation Data'!$G$10,0,10*ROW('Sanitation Data'!G49)),NA())</f>
        <v>#N/A</v>
      </c>
      <c r="AN55" s="521" t="e">
        <f ca="1">+IF(AND(ISNUMBER(OFFSET('Sanitation Data'!$G$11,0,10*ROW('Sanitation Data'!G49))),'Data Summary'!DC55="Yes"),OFFSET('Sanitation Data'!$G$11,0,10*ROW('Sanitation Data'!G49)),NA())</f>
        <v>#N/A</v>
      </c>
      <c r="AO55" s="521" t="e">
        <f ca="1">+IF(AND(ISNUMBER(OFFSET('Sanitation Data'!$G$12,0,10*ROW('Sanitation Data'!G49))),'Data Summary'!DD55="Yes"),OFFSET('Sanitation Data'!$G$12,0,10*ROW('Sanitation Data'!G49)),NA())</f>
        <v>#N/A</v>
      </c>
      <c r="AP55" s="521" t="e">
        <f ca="1">+IF(AND(ISNUMBER(OFFSET('Sanitation Data'!$H$4,0,10*ROW('Sanitation Data'!H49))),'Data Summary'!DE55="Yes"),100-OFFSET('Sanitation Data'!$H$4,0,10*ROW('Sanitation Data'!H49)),NA())</f>
        <v>#N/A</v>
      </c>
      <c r="AQ55" s="521" t="e">
        <f ca="1">+IF(AND(ISNUMBER(OFFSET('Sanitation Data'!$H$6,0,10*ROW('Sanitation Data'!H49))),'Data Summary'!DF55="Yes"),OFFSET('Sanitation Data'!$H$6,0,10*ROW('Sanitation Data'!H49)),NA())</f>
        <v>#N/A</v>
      </c>
      <c r="AR55" s="521" t="e">
        <f ca="1">+IF(AND(ISNUMBER(OFFSET('Sanitation Data'!$H$10,0,10*ROW('Sanitation Data'!H49))),'Data Summary'!DG55="Yes"),OFFSET('Sanitation Data'!$H$10,0,10*ROW('Sanitation Data'!H49)),NA())</f>
        <v>#N/A</v>
      </c>
      <c r="AS55" s="521" t="e">
        <f ca="1">+IF(AND(ISNUMBER(OFFSET('Sanitation Data'!$H$11,0,10*ROW('Sanitation Data'!H49))),'Data Summary'!DH55="Yes"),OFFSET('Sanitation Data'!$H$11,0,10*ROW('Sanitation Data'!H49)),NA())</f>
        <v>#N/A</v>
      </c>
      <c r="AT55" s="521" t="e">
        <f ca="1">+IF(AND(ISNUMBER(OFFSET('Sanitation Data'!$H$12,0,10*ROW('Sanitation Data'!H49))),'Data Summary'!DI55="Yes"),OFFSET('Sanitation Data'!$H$12,0,10*ROW('Sanitation Data'!H49)),NA())</f>
        <v>#N/A</v>
      </c>
      <c r="AU55" s="521" t="e">
        <f ca="1">+IF(AND(ISNUMBER(OFFSET('Sanitation Data'!$I$4,0,10*ROW('Sanitation Data'!I49))),'Data Summary'!DJ55="Yes"),100-OFFSET('Sanitation Data'!$I$4,0,10*ROW('Sanitation Data'!I49)),NA())</f>
        <v>#N/A</v>
      </c>
      <c r="AV55" s="521" t="e">
        <f ca="1">+IF(AND(ISNUMBER(OFFSET('Sanitation Data'!$I$6,0,10*ROW('Sanitation Data'!I49))),'Data Summary'!DK55="Yes"),OFFSET('Sanitation Data'!$I$6,0,10*ROW('Sanitation Data'!I49)),NA())</f>
        <v>#N/A</v>
      </c>
      <c r="AW55" s="521" t="e">
        <f ca="1">+IF(AND(ISNUMBER(OFFSET('Sanitation Data'!$I$10,0,10*ROW('Sanitation Data'!I49))),'Data Summary'!DL55="Yes"),OFFSET('Sanitation Data'!$I$10,0,10*ROW('Sanitation Data'!I49)),NA())</f>
        <v>#N/A</v>
      </c>
      <c r="AX55" s="521" t="e">
        <f ca="1">+IF(AND(ISNUMBER(OFFSET('Sanitation Data'!$I$11,0,10*ROW('Sanitation Data'!I49))),'Data Summary'!DM55="Yes"),OFFSET('Sanitation Data'!$I$11,0,10*ROW('Sanitation Data'!I49)),NA())</f>
        <v>#N/A</v>
      </c>
      <c r="AY55" s="521" t="e">
        <f ca="1">+IF(AND(ISNUMBER(OFFSET('Sanitation Data'!$I$12,0,10*ROW('Sanitation Data'!I49))),'Data Summary'!DN55="Yes"),OFFSET('Sanitation Data'!$I$12,0,10*ROW('Sanitation Data'!I49)),NA())</f>
        <v>#N/A</v>
      </c>
      <c r="AZ55" s="522" t="e">
        <f ca="1">+IF(AND(ISNUMBER(OFFSET('Hygiene Data'!$D$5,0,10*ROW('Hygiene Data'!D49))),'Data Summary'!DO55="Yes"),OFFSET('Hygiene Data'!$D$5,0,10*ROW('Hygiene Data'!D49)),NA())</f>
        <v>#N/A</v>
      </c>
      <c r="BA55" s="522" t="e">
        <f ca="1">+IF(AND(ISNUMBER(OFFSET('Hygiene Data'!$D$7,0,10*ROW('Hygiene Data'!D49))),'Data Summary'!DP55="Yes"),OFFSET('Hygiene Data'!$D$7,0,10*ROW('Hygiene Data'!D49)),NA())</f>
        <v>#N/A</v>
      </c>
      <c r="BB55" s="522" t="e">
        <f ca="1">+IF(AND(ISNUMBER(OFFSET('Hygiene Data'!$D$9,0,10*ROW('Hygiene Data'!D49))),'Data Summary'!DQ55="Yes"),OFFSET('Hygiene Data'!$D$9,0,10*ROW('Hygiene Data'!D49)),NA())</f>
        <v>#N/A</v>
      </c>
      <c r="BC55" s="522" t="e">
        <f ca="1">+IF(AND(ISNUMBER(OFFSET('Hygiene Data'!$E$5,0,10*ROW('Hygiene Data'!E49))),'Data Summary'!DR55="Yes"),OFFSET('Hygiene Data'!$E$5,0,10*ROW('Hygiene Data'!E49)),NA())</f>
        <v>#N/A</v>
      </c>
      <c r="BD55" s="522" t="e">
        <f ca="1">+IF(AND(ISNUMBER(OFFSET('Hygiene Data'!$E$7,0,10*ROW('Hygiene Data'!E49))),'Data Summary'!DS55="Yes"),OFFSET('Hygiene Data'!$E$7,0,10*ROW('Hygiene Data'!E49)),NA())</f>
        <v>#N/A</v>
      </c>
      <c r="BE55" s="522" t="e">
        <f ca="1">+IF(AND(ISNUMBER(OFFSET('Hygiene Data'!$E$9,0,10*ROW('Hygiene Data'!E49))),'Data Summary'!DT55="Yes"),OFFSET('Hygiene Data'!$E$9,0,10*ROW('Hygiene Data'!E49)),NA())</f>
        <v>#N/A</v>
      </c>
      <c r="BF55" s="522" t="e">
        <f ca="1">+IF(AND(ISNUMBER(OFFSET('Hygiene Data'!$F$5,0,10*ROW('Hygiene Data'!F49))),'Data Summary'!DU55="Yes"),OFFSET('Hygiene Data'!$F$5,0,10*ROW('Hygiene Data'!F49)),NA())</f>
        <v>#N/A</v>
      </c>
      <c r="BG55" s="522" t="e">
        <f ca="1">+IF(AND(ISNUMBER(OFFSET('Hygiene Data'!$F$7,0,10*ROW('Hygiene Data'!F49))),'Data Summary'!DV55="Yes"),OFFSET('Hygiene Data'!$F$7,0,10*ROW('Hygiene Data'!F49)),NA())</f>
        <v>#N/A</v>
      </c>
      <c r="BH55" s="522" t="e">
        <f ca="1">+IF(AND(ISNUMBER(OFFSET('Hygiene Data'!$F$9,0,10*ROW('Hygiene Data'!F49))),'Data Summary'!DW55="Yes"),OFFSET('Hygiene Data'!$F$9,0,10*ROW('Hygiene Data'!F49)),NA())</f>
        <v>#N/A</v>
      </c>
      <c r="BI55" s="522" t="e">
        <f ca="1">+IF(AND(ISNUMBER(OFFSET('Hygiene Data'!$G$5,0,10*ROW('Hygiene Data'!G49))),'Data Summary'!DX55="Yes"),OFFSET('Hygiene Data'!$G$5,0,10*ROW('Hygiene Data'!G49)),NA())</f>
        <v>#N/A</v>
      </c>
      <c r="BJ55" s="522" t="e">
        <f ca="1">+IF(AND(ISNUMBER(OFFSET('Hygiene Data'!$G$7,0,10*ROW('Hygiene Data'!G49))),'Data Summary'!DY55="Yes"),OFFSET('Hygiene Data'!$G$7,0,10*ROW('Hygiene Data'!G49)),NA())</f>
        <v>#N/A</v>
      </c>
      <c r="BK55" s="522" t="e">
        <f ca="1">+IF(AND(ISNUMBER(OFFSET('Hygiene Data'!$G$9,0,10*ROW('Hygiene Data'!G49))),'Data Summary'!DZ55="Yes"),OFFSET('Hygiene Data'!$G$9,0,10*ROW('Hygiene Data'!G49)),NA())</f>
        <v>#N/A</v>
      </c>
      <c r="BL55" s="522" t="e">
        <f ca="1">+IF(AND(ISNUMBER(OFFSET('Hygiene Data'!$H$5,0,10*ROW('Hygiene Data'!H49))),'Data Summary'!EA55="Yes"),OFFSET('Hygiene Data'!$H$5,0,10*ROW('Hygiene Data'!H49)),NA())</f>
        <v>#N/A</v>
      </c>
      <c r="BM55" s="522" t="e">
        <f ca="1">+IF(AND(ISNUMBER(OFFSET('Hygiene Data'!$H$7,0,10*ROW('Hygiene Data'!H49))),'Data Summary'!EB55="Yes"),OFFSET('Hygiene Data'!$H$7,0,10*ROW('Hygiene Data'!H49)),NA())</f>
        <v>#N/A</v>
      </c>
      <c r="BN55" s="522" t="e">
        <f ca="1">+IF(AND(ISNUMBER(OFFSET('Hygiene Data'!$H$9,0,10*ROW('Hygiene Data'!H49))),'Data Summary'!EC55="Yes"),OFFSET('Hygiene Data'!$H$9,0,10*ROW('Hygiene Data'!H49)),NA())</f>
        <v>#N/A</v>
      </c>
      <c r="BO55" s="522" t="e">
        <f ca="1">+IF(AND(ISNUMBER(OFFSET('Hygiene Data'!$I$5,0,10*ROW('Hygiene Data'!I49))),'Data Summary'!ED55="Yes"),OFFSET('Hygiene Data'!$I$5,0,10*ROW('Hygiene Data'!I49)),NA())</f>
        <v>#N/A</v>
      </c>
      <c r="BP55" s="522" t="e">
        <f ca="1">+IF(AND(ISNUMBER(OFFSET('Hygiene Data'!$I$7,0,10*ROW('Hygiene Data'!I49))),'Data Summary'!EE55="Yes"),OFFSET('Hygiene Data'!$I$7,0,10*ROW('Hygiene Data'!I49)),NA())</f>
        <v>#N/A</v>
      </c>
      <c r="BQ55" s="522" t="e">
        <f ca="1">+IF(AND(ISNUMBER(OFFSET('Hygiene Data'!$I$9,0,10*ROW('Hygiene Data'!I49))),'Data Summary'!EF55="Yes"),OFFSET('Hygiene Data'!$I$9,0,10*ROW('Hygiene Data'!I49)),NA())</f>
        <v>#N/A</v>
      </c>
    </row>
    <row r="56" spans="1:69" x14ac:dyDescent="0.25">
      <c r="A56" s="518" t="e">
        <f ca="1">+RIGHT('Data Summary'!A56,LEN('Data Summary'!A56)-9)</f>
        <v>#VALUE!</v>
      </c>
      <c r="B56" s="492" t="str">
        <f ca="1">+IF(ISTEXT('Data Summary'!B56),'Data Summary'!B56,"")</f>
        <v/>
      </c>
      <c r="C56" s="519" t="e">
        <f ca="1">+VALUE('Data Summary'!C56)</f>
        <v>#VALUE!</v>
      </c>
      <c r="D56" s="520" t="e">
        <f ca="1">+IF(AND(ISNUMBER(OFFSET('Water Data'!$D$4,0,10*ROW('Water Data'!D50))),'Data Summary'!BS56="Yes"),100-OFFSET('Water Data'!$D$4,0,10*ROW('Water Data'!D50)),NA())</f>
        <v>#N/A</v>
      </c>
      <c r="E56" s="520" t="e">
        <f ca="1">+IF(AND(ISNUMBER(OFFSET('Water Data'!$D$6,0,10*ROW('Water Data'!D50))),'Data Summary'!BT56="Yes"),OFFSET('Water Data'!$D$6,0,10*ROW('Water Data'!D50)),NA())</f>
        <v>#N/A</v>
      </c>
      <c r="F56" s="520" t="e">
        <f ca="1">+IF(AND(ISNUMBER(OFFSET('Water Data'!$D$9,0,10*ROW('Water Data'!D50))),'Data Summary'!BU56="Yes"),OFFSET('Water Data'!$D$9,0,10*ROW('Water Data'!D50)),NA())</f>
        <v>#N/A</v>
      </c>
      <c r="G56" s="520" t="e">
        <f ca="1">+IF(AND(ISNUMBER(OFFSET('Water Data'!$E$4,0,10*ROW('Water Data'!E50))),'Data Summary'!BV56="Yes"),100-OFFSET('Water Data'!$E$4,0,10*ROW('Water Data'!E50)),NA())</f>
        <v>#N/A</v>
      </c>
      <c r="H56" s="520" t="e">
        <f ca="1">+IF(AND(ISNUMBER(OFFSET('Water Data'!$E$6,0,10*ROW('Water Data'!E50))),'Data Summary'!BW56="Yes"),OFFSET('Water Data'!$E$6,0,10*ROW('Water Data'!E50)),NA())</f>
        <v>#N/A</v>
      </c>
      <c r="I56" s="520" t="e">
        <f ca="1">+IF(AND(ISNUMBER(OFFSET('Water Data'!$E$9,0,10*ROW('Water Data'!E50))),'Data Summary'!BX56="Yes"),OFFSET('Water Data'!$E$9,0,10*ROW('Water Data'!E50)),NA())</f>
        <v>#N/A</v>
      </c>
      <c r="J56" s="520" t="e">
        <f ca="1">+IF(AND(ISNUMBER(OFFSET('Water Data'!$F$4,0,10*ROW('Water Data'!F50))),'Data Summary'!BY56="Yes"),100-OFFSET('Water Data'!$F$4,0,10*ROW('Water Data'!F50)),NA())</f>
        <v>#N/A</v>
      </c>
      <c r="K56" s="520" t="e">
        <f ca="1">+IF(AND(ISNUMBER(OFFSET('Water Data'!$F$6,0,10*ROW('Water Data'!F50))),'Data Summary'!BZ56="Yes"),OFFSET('Water Data'!$F$6,0,10*ROW('Water Data'!F50)),NA())</f>
        <v>#N/A</v>
      </c>
      <c r="L56" s="520" t="e">
        <f ca="1">+IF(AND(ISNUMBER(OFFSET('Water Data'!$F$9,0,10*ROW('Water Data'!F50))),'Data Summary'!CA56="Yes"),OFFSET('Water Data'!$F$9,0,10*ROW('Water Data'!F50)),NA())</f>
        <v>#N/A</v>
      </c>
      <c r="M56" s="520" t="e">
        <f ca="1">+IF(AND(ISNUMBER(OFFSET('Water Data'!$G$4,0,10*ROW('Water Data'!G50))),'Data Summary'!CB56="Yes"),100-OFFSET('Water Data'!$G$4,0,10*ROW('Water Data'!G50)),NA())</f>
        <v>#N/A</v>
      </c>
      <c r="N56" s="520" t="e">
        <f ca="1">+IF(AND(ISNUMBER(OFFSET('Water Data'!$G$6,0,10*ROW('Water Data'!G50))),'Data Summary'!CC56="Yes"),OFFSET('Water Data'!$G$6,0,10*ROW('Water Data'!G50)),NA())</f>
        <v>#N/A</v>
      </c>
      <c r="O56" s="520" t="e">
        <f ca="1">+IF(AND(ISNUMBER(OFFSET('Water Data'!$G$9,0,10*ROW('Water Data'!G50))),'Data Summary'!CD56="Yes"),OFFSET('Water Data'!$G$9,0,10*ROW('Water Data'!G50)),NA())</f>
        <v>#N/A</v>
      </c>
      <c r="P56" s="520" t="e">
        <f ca="1">+IF(AND(ISNUMBER(OFFSET('Water Data'!$H$4,0,10*ROW('Water Data'!H50))),'Data Summary'!CE56="Yes"),100-OFFSET('Water Data'!$H$4,0,10*ROW('Water Data'!H50)),NA())</f>
        <v>#N/A</v>
      </c>
      <c r="Q56" s="520" t="e">
        <f ca="1">+IF(AND(ISNUMBER(OFFSET('Water Data'!$H$6,0,10*ROW('Water Data'!H50))),'Data Summary'!CF56="Yes"),OFFSET('Water Data'!$H$6,0,10*ROW('Water Data'!H50)),NA())</f>
        <v>#N/A</v>
      </c>
      <c r="R56" s="520" t="e">
        <f ca="1">+IF(AND(ISNUMBER(OFFSET('Water Data'!$H$9,0,10*ROW('Water Data'!H50))),'Data Summary'!CG56="Yes"),OFFSET('Water Data'!$H$9,0,10*ROW('Water Data'!H50)),NA())</f>
        <v>#N/A</v>
      </c>
      <c r="S56" s="520" t="e">
        <f ca="1">+IF(AND(ISNUMBER(OFFSET('Water Data'!$I$4,0,10*ROW('Water Data'!I50))),'Data Summary'!CH56="Yes"),100-OFFSET('Water Data'!$I$4,0,10*ROW('Water Data'!I50)),NA())</f>
        <v>#N/A</v>
      </c>
      <c r="T56" s="520" t="e">
        <f ca="1">+IF(AND(ISNUMBER(OFFSET('Water Data'!$I$6,0,10*ROW('Water Data'!I50))),'Data Summary'!CI56="Yes"),OFFSET('Water Data'!$I$6,0,10*ROW('Water Data'!I50)),NA())</f>
        <v>#N/A</v>
      </c>
      <c r="U56" s="520" t="e">
        <f ca="1">+IF(AND(ISNUMBER(OFFSET('Water Data'!$I$9,0,10*ROW('Water Data'!I50))),'Data Summary'!CJ56="Yes"),OFFSET('Water Data'!$I$9,0,10*ROW('Water Data'!I50)),NA())</f>
        <v>#N/A</v>
      </c>
      <c r="V56" s="521" t="e">
        <f ca="1">+IF(AND(ISNUMBER(OFFSET('Sanitation Data'!$D$4,0,10*ROW('Sanitation Data'!D50))),'Data Summary'!CK56="Yes"),100-OFFSET('Sanitation Data'!$D$4,0,10*ROW('Sanitation Data'!D50)),NA())</f>
        <v>#N/A</v>
      </c>
      <c r="W56" s="521" t="e">
        <f ca="1">+IF(AND(ISNUMBER(OFFSET('Sanitation Data'!$D$6,0,10*ROW('Sanitation Data'!D50))),'Data Summary'!CL56="Yes"),OFFSET('Sanitation Data'!$D$6,0,10*ROW('Sanitation Data'!D50)),NA())</f>
        <v>#N/A</v>
      </c>
      <c r="X56" s="521" t="e">
        <f ca="1">+IF(AND(ISNUMBER(OFFSET('Sanitation Data'!$D$10,0,10*ROW('Sanitation Data'!D50))),'Data Summary'!CM56="Yes"),OFFSET('Sanitation Data'!$D$10,0,10*ROW('Sanitation Data'!D50)),NA())</f>
        <v>#N/A</v>
      </c>
      <c r="Y56" s="521" t="e">
        <f ca="1">+IF(AND(ISNUMBER(OFFSET('Sanitation Data'!$D$11,0,10*ROW('Sanitation Data'!D50))),'Data Summary'!CN56="Yes"),OFFSET('Sanitation Data'!$D$11,0,10*ROW('Sanitation Data'!D50)),NA())</f>
        <v>#N/A</v>
      </c>
      <c r="Z56" s="521" t="e">
        <f ca="1">+IF(AND(ISNUMBER(OFFSET('Sanitation Data'!$D$12,0,10*ROW('Sanitation Data'!D50))),'Data Summary'!CO56="Yes"),OFFSET('Sanitation Data'!$D$12,0,10*ROW('Sanitation Data'!D50)),NA())</f>
        <v>#N/A</v>
      </c>
      <c r="AA56" s="521" t="e">
        <f ca="1">+IF(AND(ISNUMBER(OFFSET('Sanitation Data'!$E$4,0,10*ROW('Sanitation Data'!E50))),'Data Summary'!CP56="Yes"),100-OFFSET('Sanitation Data'!$E$4,0,10*ROW('Sanitation Data'!E50)),NA())</f>
        <v>#N/A</v>
      </c>
      <c r="AB56" s="521" t="e">
        <f ca="1">+IF(AND(ISNUMBER(OFFSET('Sanitation Data'!$E$6,0,10*ROW('Sanitation Data'!E50))),'Data Summary'!CQ56="Yes"),OFFSET('Sanitation Data'!$E$6,0,10*ROW('Sanitation Data'!E50)),NA())</f>
        <v>#N/A</v>
      </c>
      <c r="AC56" s="521" t="e">
        <f ca="1">+IF(AND(ISNUMBER(OFFSET('Sanitation Data'!$E$10,0,10*ROW('Sanitation Data'!E50))),'Data Summary'!CR56="Yes"),OFFSET('Sanitation Data'!$E$10,0,10*ROW('Sanitation Data'!E50)),NA())</f>
        <v>#N/A</v>
      </c>
      <c r="AD56" s="521" t="e">
        <f ca="1">+IF(AND(ISNUMBER(OFFSET('Sanitation Data'!$E$11,0,10*ROW('Sanitation Data'!E50))),'Data Summary'!CS56="Yes"),OFFSET('Sanitation Data'!$E$11,0,10*ROW('Sanitation Data'!E50)),NA())</f>
        <v>#N/A</v>
      </c>
      <c r="AE56" s="521" t="e">
        <f ca="1">+IF(AND(ISNUMBER(OFFSET('Sanitation Data'!$E$12,0,10*ROW('Sanitation Data'!E50))),'Data Summary'!CT56="Yes"),OFFSET('Sanitation Data'!$E$12,0,10*ROW('Sanitation Data'!E50)),NA())</f>
        <v>#N/A</v>
      </c>
      <c r="AF56" s="521" t="e">
        <f ca="1">+IF(AND(ISNUMBER(OFFSET('Sanitation Data'!$F$4,0,10*ROW('Sanitation Data'!F50))),'Data Summary'!CU56="Yes"),100-OFFSET('Sanitation Data'!$F$4,0,10*ROW('Sanitation Data'!F50)),NA())</f>
        <v>#N/A</v>
      </c>
      <c r="AG56" s="521" t="e">
        <f ca="1">+IF(AND(ISNUMBER(OFFSET('Sanitation Data'!$F$6,0,10*ROW('Sanitation Data'!F50))),'Data Summary'!CV56="Yes"),OFFSET('Sanitation Data'!$F$6,0,10*ROW('Sanitation Data'!F50)),NA())</f>
        <v>#N/A</v>
      </c>
      <c r="AH56" s="521" t="e">
        <f ca="1">+IF(AND(ISNUMBER(OFFSET('Sanitation Data'!$F$10,0,10*ROW('Sanitation Data'!F50))),'Data Summary'!CW56="Yes"),OFFSET('Sanitation Data'!$F$10,0,10*ROW('Sanitation Data'!F50)),NA())</f>
        <v>#N/A</v>
      </c>
      <c r="AI56" s="521" t="e">
        <f ca="1">+IF(AND(ISNUMBER(OFFSET('Sanitation Data'!$F$11,0,10*ROW('Sanitation Data'!F50))),'Data Summary'!CX56="Yes"),OFFSET('Sanitation Data'!$F$11,0,10*ROW('Sanitation Data'!F50)),NA())</f>
        <v>#N/A</v>
      </c>
      <c r="AJ56" s="521" t="e">
        <f ca="1">+IF(AND(ISNUMBER(OFFSET('Sanitation Data'!$F$12,0,10*ROW('Sanitation Data'!F50))),'Data Summary'!CY56="Yes"),OFFSET('Sanitation Data'!$F$12,0,10*ROW('Sanitation Data'!F50)),NA())</f>
        <v>#N/A</v>
      </c>
      <c r="AK56" s="521" t="e">
        <f ca="1">+IF(AND(ISNUMBER(OFFSET('Sanitation Data'!$G$4,0,10*ROW('Sanitation Data'!G50))),'Data Summary'!CZ56="Yes"),100-OFFSET('Sanitation Data'!$G$4,0,10*ROW('Sanitation Data'!G50)),NA())</f>
        <v>#N/A</v>
      </c>
      <c r="AL56" s="521" t="e">
        <f ca="1">+IF(AND(ISNUMBER(OFFSET('Sanitation Data'!$G$6,0,10*ROW('Sanitation Data'!G50))),'Data Summary'!DA56="Yes"),OFFSET('Sanitation Data'!$G$6,0,10*ROW('Sanitation Data'!G50)),NA())</f>
        <v>#N/A</v>
      </c>
      <c r="AM56" s="521" t="e">
        <f ca="1">+IF(AND(ISNUMBER(OFFSET('Sanitation Data'!$G$10,0,10*ROW('Sanitation Data'!G50))),'Data Summary'!DB56="Yes"),OFFSET('Sanitation Data'!$G$10,0,10*ROW('Sanitation Data'!G50)),NA())</f>
        <v>#N/A</v>
      </c>
      <c r="AN56" s="521" t="e">
        <f ca="1">+IF(AND(ISNUMBER(OFFSET('Sanitation Data'!$G$11,0,10*ROW('Sanitation Data'!G50))),'Data Summary'!DC56="Yes"),OFFSET('Sanitation Data'!$G$11,0,10*ROW('Sanitation Data'!G50)),NA())</f>
        <v>#N/A</v>
      </c>
      <c r="AO56" s="521" t="e">
        <f ca="1">+IF(AND(ISNUMBER(OFFSET('Sanitation Data'!$G$12,0,10*ROW('Sanitation Data'!G50))),'Data Summary'!DD56="Yes"),OFFSET('Sanitation Data'!$G$12,0,10*ROW('Sanitation Data'!G50)),NA())</f>
        <v>#N/A</v>
      </c>
      <c r="AP56" s="521" t="e">
        <f ca="1">+IF(AND(ISNUMBER(OFFSET('Sanitation Data'!$H$4,0,10*ROW('Sanitation Data'!H50))),'Data Summary'!DE56="Yes"),100-OFFSET('Sanitation Data'!$H$4,0,10*ROW('Sanitation Data'!H50)),NA())</f>
        <v>#N/A</v>
      </c>
      <c r="AQ56" s="521" t="e">
        <f ca="1">+IF(AND(ISNUMBER(OFFSET('Sanitation Data'!$H$6,0,10*ROW('Sanitation Data'!H50))),'Data Summary'!DF56="Yes"),OFFSET('Sanitation Data'!$H$6,0,10*ROW('Sanitation Data'!H50)),NA())</f>
        <v>#N/A</v>
      </c>
      <c r="AR56" s="521" t="e">
        <f ca="1">+IF(AND(ISNUMBER(OFFSET('Sanitation Data'!$H$10,0,10*ROW('Sanitation Data'!H50))),'Data Summary'!DG56="Yes"),OFFSET('Sanitation Data'!$H$10,0,10*ROW('Sanitation Data'!H50)),NA())</f>
        <v>#N/A</v>
      </c>
      <c r="AS56" s="521" t="e">
        <f ca="1">+IF(AND(ISNUMBER(OFFSET('Sanitation Data'!$H$11,0,10*ROW('Sanitation Data'!H50))),'Data Summary'!DH56="Yes"),OFFSET('Sanitation Data'!$H$11,0,10*ROW('Sanitation Data'!H50)),NA())</f>
        <v>#N/A</v>
      </c>
      <c r="AT56" s="521" t="e">
        <f ca="1">+IF(AND(ISNUMBER(OFFSET('Sanitation Data'!$H$12,0,10*ROW('Sanitation Data'!H50))),'Data Summary'!DI56="Yes"),OFFSET('Sanitation Data'!$H$12,0,10*ROW('Sanitation Data'!H50)),NA())</f>
        <v>#N/A</v>
      </c>
      <c r="AU56" s="521" t="e">
        <f ca="1">+IF(AND(ISNUMBER(OFFSET('Sanitation Data'!$I$4,0,10*ROW('Sanitation Data'!I50))),'Data Summary'!DJ56="Yes"),100-OFFSET('Sanitation Data'!$I$4,0,10*ROW('Sanitation Data'!I50)),NA())</f>
        <v>#N/A</v>
      </c>
      <c r="AV56" s="521" t="e">
        <f ca="1">+IF(AND(ISNUMBER(OFFSET('Sanitation Data'!$I$6,0,10*ROW('Sanitation Data'!I50))),'Data Summary'!DK56="Yes"),OFFSET('Sanitation Data'!$I$6,0,10*ROW('Sanitation Data'!I50)),NA())</f>
        <v>#N/A</v>
      </c>
      <c r="AW56" s="521" t="e">
        <f ca="1">+IF(AND(ISNUMBER(OFFSET('Sanitation Data'!$I$10,0,10*ROW('Sanitation Data'!I50))),'Data Summary'!DL56="Yes"),OFFSET('Sanitation Data'!$I$10,0,10*ROW('Sanitation Data'!I50)),NA())</f>
        <v>#N/A</v>
      </c>
      <c r="AX56" s="521" t="e">
        <f ca="1">+IF(AND(ISNUMBER(OFFSET('Sanitation Data'!$I$11,0,10*ROW('Sanitation Data'!I50))),'Data Summary'!DM56="Yes"),OFFSET('Sanitation Data'!$I$11,0,10*ROW('Sanitation Data'!I50)),NA())</f>
        <v>#N/A</v>
      </c>
      <c r="AY56" s="521" t="e">
        <f ca="1">+IF(AND(ISNUMBER(OFFSET('Sanitation Data'!$I$12,0,10*ROW('Sanitation Data'!I50))),'Data Summary'!DN56="Yes"),OFFSET('Sanitation Data'!$I$12,0,10*ROW('Sanitation Data'!I50)),NA())</f>
        <v>#N/A</v>
      </c>
      <c r="AZ56" s="522" t="e">
        <f ca="1">+IF(AND(ISNUMBER(OFFSET('Hygiene Data'!$D$5,0,10*ROW('Hygiene Data'!D50))),'Data Summary'!DO56="Yes"),OFFSET('Hygiene Data'!$D$5,0,10*ROW('Hygiene Data'!D50)),NA())</f>
        <v>#N/A</v>
      </c>
      <c r="BA56" s="522" t="e">
        <f ca="1">+IF(AND(ISNUMBER(OFFSET('Hygiene Data'!$D$7,0,10*ROW('Hygiene Data'!D50))),'Data Summary'!DP56="Yes"),OFFSET('Hygiene Data'!$D$7,0,10*ROW('Hygiene Data'!D50)),NA())</f>
        <v>#N/A</v>
      </c>
      <c r="BB56" s="522" t="e">
        <f ca="1">+IF(AND(ISNUMBER(OFFSET('Hygiene Data'!$D$9,0,10*ROW('Hygiene Data'!D50))),'Data Summary'!DQ56="Yes"),OFFSET('Hygiene Data'!$D$9,0,10*ROW('Hygiene Data'!D50)),NA())</f>
        <v>#N/A</v>
      </c>
      <c r="BC56" s="522" t="e">
        <f ca="1">+IF(AND(ISNUMBER(OFFSET('Hygiene Data'!$E$5,0,10*ROW('Hygiene Data'!E50))),'Data Summary'!DR56="Yes"),OFFSET('Hygiene Data'!$E$5,0,10*ROW('Hygiene Data'!E50)),NA())</f>
        <v>#N/A</v>
      </c>
      <c r="BD56" s="522" t="e">
        <f ca="1">+IF(AND(ISNUMBER(OFFSET('Hygiene Data'!$E$7,0,10*ROW('Hygiene Data'!E50))),'Data Summary'!DS56="Yes"),OFFSET('Hygiene Data'!$E$7,0,10*ROW('Hygiene Data'!E50)),NA())</f>
        <v>#N/A</v>
      </c>
      <c r="BE56" s="522" t="e">
        <f ca="1">+IF(AND(ISNUMBER(OFFSET('Hygiene Data'!$E$9,0,10*ROW('Hygiene Data'!E50))),'Data Summary'!DT56="Yes"),OFFSET('Hygiene Data'!$E$9,0,10*ROW('Hygiene Data'!E50)),NA())</f>
        <v>#N/A</v>
      </c>
      <c r="BF56" s="522" t="e">
        <f ca="1">+IF(AND(ISNUMBER(OFFSET('Hygiene Data'!$F$5,0,10*ROW('Hygiene Data'!F50))),'Data Summary'!DU56="Yes"),OFFSET('Hygiene Data'!$F$5,0,10*ROW('Hygiene Data'!F50)),NA())</f>
        <v>#N/A</v>
      </c>
      <c r="BG56" s="522" t="e">
        <f ca="1">+IF(AND(ISNUMBER(OFFSET('Hygiene Data'!$F$7,0,10*ROW('Hygiene Data'!F50))),'Data Summary'!DV56="Yes"),OFFSET('Hygiene Data'!$F$7,0,10*ROW('Hygiene Data'!F50)),NA())</f>
        <v>#N/A</v>
      </c>
      <c r="BH56" s="522" t="e">
        <f ca="1">+IF(AND(ISNUMBER(OFFSET('Hygiene Data'!$F$9,0,10*ROW('Hygiene Data'!F50))),'Data Summary'!DW56="Yes"),OFFSET('Hygiene Data'!$F$9,0,10*ROW('Hygiene Data'!F50)),NA())</f>
        <v>#N/A</v>
      </c>
      <c r="BI56" s="522" t="e">
        <f ca="1">+IF(AND(ISNUMBER(OFFSET('Hygiene Data'!$G$5,0,10*ROW('Hygiene Data'!G50))),'Data Summary'!DX56="Yes"),OFFSET('Hygiene Data'!$G$5,0,10*ROW('Hygiene Data'!G50)),NA())</f>
        <v>#N/A</v>
      </c>
      <c r="BJ56" s="522" t="e">
        <f ca="1">+IF(AND(ISNUMBER(OFFSET('Hygiene Data'!$G$7,0,10*ROW('Hygiene Data'!G50))),'Data Summary'!DY56="Yes"),OFFSET('Hygiene Data'!$G$7,0,10*ROW('Hygiene Data'!G50)),NA())</f>
        <v>#N/A</v>
      </c>
      <c r="BK56" s="522" t="e">
        <f ca="1">+IF(AND(ISNUMBER(OFFSET('Hygiene Data'!$G$9,0,10*ROW('Hygiene Data'!G50))),'Data Summary'!DZ56="Yes"),OFFSET('Hygiene Data'!$G$9,0,10*ROW('Hygiene Data'!G50)),NA())</f>
        <v>#N/A</v>
      </c>
      <c r="BL56" s="522" t="e">
        <f ca="1">+IF(AND(ISNUMBER(OFFSET('Hygiene Data'!$H$5,0,10*ROW('Hygiene Data'!H50))),'Data Summary'!EA56="Yes"),OFFSET('Hygiene Data'!$H$5,0,10*ROW('Hygiene Data'!H50)),NA())</f>
        <v>#N/A</v>
      </c>
      <c r="BM56" s="522" t="e">
        <f ca="1">+IF(AND(ISNUMBER(OFFSET('Hygiene Data'!$H$7,0,10*ROW('Hygiene Data'!H50))),'Data Summary'!EB56="Yes"),OFFSET('Hygiene Data'!$H$7,0,10*ROW('Hygiene Data'!H50)),NA())</f>
        <v>#N/A</v>
      </c>
      <c r="BN56" s="522" t="e">
        <f ca="1">+IF(AND(ISNUMBER(OFFSET('Hygiene Data'!$H$9,0,10*ROW('Hygiene Data'!H50))),'Data Summary'!EC56="Yes"),OFFSET('Hygiene Data'!$H$9,0,10*ROW('Hygiene Data'!H50)),NA())</f>
        <v>#N/A</v>
      </c>
      <c r="BO56" s="522" t="e">
        <f ca="1">+IF(AND(ISNUMBER(OFFSET('Hygiene Data'!$I$5,0,10*ROW('Hygiene Data'!I50))),'Data Summary'!ED56="Yes"),OFFSET('Hygiene Data'!$I$5,0,10*ROW('Hygiene Data'!I50)),NA())</f>
        <v>#N/A</v>
      </c>
      <c r="BP56" s="522" t="e">
        <f ca="1">+IF(AND(ISNUMBER(OFFSET('Hygiene Data'!$I$7,0,10*ROW('Hygiene Data'!I50))),'Data Summary'!EE56="Yes"),OFFSET('Hygiene Data'!$I$7,0,10*ROW('Hygiene Data'!I50)),NA())</f>
        <v>#N/A</v>
      </c>
      <c r="BQ56" s="522" t="e">
        <f ca="1">+IF(AND(ISNUMBER(OFFSET('Hygiene Data'!$I$9,0,10*ROW('Hygiene Data'!I50))),'Data Summary'!EF56="Yes"),OFFSET('Hygiene Data'!$I$9,0,10*ROW('Hygiene Data'!I50)),NA())</f>
        <v>#N/A</v>
      </c>
    </row>
    <row r="57" spans="1:69" x14ac:dyDescent="0.25">
      <c r="A57" s="518" t="e">
        <f ca="1">+RIGHT('Data Summary'!A57,LEN('Data Summary'!A57)-9)</f>
        <v>#VALUE!</v>
      </c>
      <c r="B57" s="492" t="str">
        <f ca="1">+IF(ISTEXT('Data Summary'!B57),'Data Summary'!B57,"")</f>
        <v/>
      </c>
      <c r="C57" s="519" t="e">
        <f ca="1">+VALUE('Data Summary'!C57)</f>
        <v>#VALUE!</v>
      </c>
      <c r="D57" s="520" t="e">
        <f ca="1">+IF(AND(ISNUMBER(OFFSET('Water Data'!$D$4,0,10*ROW('Water Data'!D51))),'Data Summary'!BS57="Yes"),100-OFFSET('Water Data'!$D$4,0,10*ROW('Water Data'!D51)),NA())</f>
        <v>#N/A</v>
      </c>
      <c r="E57" s="520" t="e">
        <f ca="1">+IF(AND(ISNUMBER(OFFSET('Water Data'!$D$6,0,10*ROW('Water Data'!D51))),'Data Summary'!BT57="Yes"),OFFSET('Water Data'!$D$6,0,10*ROW('Water Data'!D51)),NA())</f>
        <v>#N/A</v>
      </c>
      <c r="F57" s="520" t="e">
        <f ca="1">+IF(AND(ISNUMBER(OFFSET('Water Data'!$D$9,0,10*ROW('Water Data'!D51))),'Data Summary'!BU57="Yes"),OFFSET('Water Data'!$D$9,0,10*ROW('Water Data'!D51)),NA())</f>
        <v>#N/A</v>
      </c>
      <c r="G57" s="520" t="e">
        <f ca="1">+IF(AND(ISNUMBER(OFFSET('Water Data'!$E$4,0,10*ROW('Water Data'!E51))),'Data Summary'!BV57="Yes"),100-OFFSET('Water Data'!$E$4,0,10*ROW('Water Data'!E51)),NA())</f>
        <v>#N/A</v>
      </c>
      <c r="H57" s="520" t="e">
        <f ca="1">+IF(AND(ISNUMBER(OFFSET('Water Data'!$E$6,0,10*ROW('Water Data'!E51))),'Data Summary'!BW57="Yes"),OFFSET('Water Data'!$E$6,0,10*ROW('Water Data'!E51)),NA())</f>
        <v>#N/A</v>
      </c>
      <c r="I57" s="520" t="e">
        <f ca="1">+IF(AND(ISNUMBER(OFFSET('Water Data'!$E$9,0,10*ROW('Water Data'!E51))),'Data Summary'!BX57="Yes"),OFFSET('Water Data'!$E$9,0,10*ROW('Water Data'!E51)),NA())</f>
        <v>#N/A</v>
      </c>
      <c r="J57" s="520" t="e">
        <f ca="1">+IF(AND(ISNUMBER(OFFSET('Water Data'!$F$4,0,10*ROW('Water Data'!F51))),'Data Summary'!BY57="Yes"),100-OFFSET('Water Data'!$F$4,0,10*ROW('Water Data'!F51)),NA())</f>
        <v>#N/A</v>
      </c>
      <c r="K57" s="520" t="e">
        <f ca="1">+IF(AND(ISNUMBER(OFFSET('Water Data'!$F$6,0,10*ROW('Water Data'!F51))),'Data Summary'!BZ57="Yes"),OFFSET('Water Data'!$F$6,0,10*ROW('Water Data'!F51)),NA())</f>
        <v>#N/A</v>
      </c>
      <c r="L57" s="520" t="e">
        <f ca="1">+IF(AND(ISNUMBER(OFFSET('Water Data'!$F$9,0,10*ROW('Water Data'!F51))),'Data Summary'!CA57="Yes"),OFFSET('Water Data'!$F$9,0,10*ROW('Water Data'!F51)),NA())</f>
        <v>#N/A</v>
      </c>
      <c r="M57" s="520" t="e">
        <f ca="1">+IF(AND(ISNUMBER(OFFSET('Water Data'!$G$4,0,10*ROW('Water Data'!G51))),'Data Summary'!CB57="Yes"),100-OFFSET('Water Data'!$G$4,0,10*ROW('Water Data'!G51)),NA())</f>
        <v>#N/A</v>
      </c>
      <c r="N57" s="520" t="e">
        <f ca="1">+IF(AND(ISNUMBER(OFFSET('Water Data'!$G$6,0,10*ROW('Water Data'!G51))),'Data Summary'!CC57="Yes"),OFFSET('Water Data'!$G$6,0,10*ROW('Water Data'!G51)),NA())</f>
        <v>#N/A</v>
      </c>
      <c r="O57" s="520" t="e">
        <f ca="1">+IF(AND(ISNUMBER(OFFSET('Water Data'!$G$9,0,10*ROW('Water Data'!G51))),'Data Summary'!CD57="Yes"),OFFSET('Water Data'!$G$9,0,10*ROW('Water Data'!G51)),NA())</f>
        <v>#N/A</v>
      </c>
      <c r="P57" s="520" t="e">
        <f ca="1">+IF(AND(ISNUMBER(OFFSET('Water Data'!$H$4,0,10*ROW('Water Data'!H51))),'Data Summary'!CE57="Yes"),100-OFFSET('Water Data'!$H$4,0,10*ROW('Water Data'!H51)),NA())</f>
        <v>#N/A</v>
      </c>
      <c r="Q57" s="520" t="e">
        <f ca="1">+IF(AND(ISNUMBER(OFFSET('Water Data'!$H$6,0,10*ROW('Water Data'!H51))),'Data Summary'!CF57="Yes"),OFFSET('Water Data'!$H$6,0,10*ROW('Water Data'!H51)),NA())</f>
        <v>#N/A</v>
      </c>
      <c r="R57" s="520" t="e">
        <f ca="1">+IF(AND(ISNUMBER(OFFSET('Water Data'!$H$9,0,10*ROW('Water Data'!H51))),'Data Summary'!CG57="Yes"),OFFSET('Water Data'!$H$9,0,10*ROW('Water Data'!H51)),NA())</f>
        <v>#N/A</v>
      </c>
      <c r="S57" s="520" t="e">
        <f ca="1">+IF(AND(ISNUMBER(OFFSET('Water Data'!$I$4,0,10*ROW('Water Data'!I51))),'Data Summary'!CH57="Yes"),100-OFFSET('Water Data'!$I$4,0,10*ROW('Water Data'!I51)),NA())</f>
        <v>#N/A</v>
      </c>
      <c r="T57" s="520" t="e">
        <f ca="1">+IF(AND(ISNUMBER(OFFSET('Water Data'!$I$6,0,10*ROW('Water Data'!I51))),'Data Summary'!CI57="Yes"),OFFSET('Water Data'!$I$6,0,10*ROW('Water Data'!I51)),NA())</f>
        <v>#N/A</v>
      </c>
      <c r="U57" s="520" t="e">
        <f ca="1">+IF(AND(ISNUMBER(OFFSET('Water Data'!$I$9,0,10*ROW('Water Data'!I51))),'Data Summary'!CJ57="Yes"),OFFSET('Water Data'!$I$9,0,10*ROW('Water Data'!I51)),NA())</f>
        <v>#N/A</v>
      </c>
      <c r="V57" s="521" t="e">
        <f ca="1">+IF(AND(ISNUMBER(OFFSET('Sanitation Data'!$D$4,0,10*ROW('Sanitation Data'!D51))),'Data Summary'!CK57="Yes"),100-OFFSET('Sanitation Data'!$D$4,0,10*ROW('Sanitation Data'!D51)),NA())</f>
        <v>#N/A</v>
      </c>
      <c r="W57" s="521" t="e">
        <f ca="1">+IF(AND(ISNUMBER(OFFSET('Sanitation Data'!$D$6,0,10*ROW('Sanitation Data'!D51))),'Data Summary'!CL57="Yes"),OFFSET('Sanitation Data'!$D$6,0,10*ROW('Sanitation Data'!D51)),NA())</f>
        <v>#N/A</v>
      </c>
      <c r="X57" s="521" t="e">
        <f ca="1">+IF(AND(ISNUMBER(OFFSET('Sanitation Data'!$D$10,0,10*ROW('Sanitation Data'!D51))),'Data Summary'!CM57="Yes"),OFFSET('Sanitation Data'!$D$10,0,10*ROW('Sanitation Data'!D51)),NA())</f>
        <v>#N/A</v>
      </c>
      <c r="Y57" s="521" t="e">
        <f ca="1">+IF(AND(ISNUMBER(OFFSET('Sanitation Data'!$D$11,0,10*ROW('Sanitation Data'!D51))),'Data Summary'!CN57="Yes"),OFFSET('Sanitation Data'!$D$11,0,10*ROW('Sanitation Data'!D51)),NA())</f>
        <v>#N/A</v>
      </c>
      <c r="Z57" s="521" t="e">
        <f ca="1">+IF(AND(ISNUMBER(OFFSET('Sanitation Data'!$D$12,0,10*ROW('Sanitation Data'!D51))),'Data Summary'!CO57="Yes"),OFFSET('Sanitation Data'!$D$12,0,10*ROW('Sanitation Data'!D51)),NA())</f>
        <v>#N/A</v>
      </c>
      <c r="AA57" s="521" t="e">
        <f ca="1">+IF(AND(ISNUMBER(OFFSET('Sanitation Data'!$E$4,0,10*ROW('Sanitation Data'!E51))),'Data Summary'!CP57="Yes"),100-OFFSET('Sanitation Data'!$E$4,0,10*ROW('Sanitation Data'!E51)),NA())</f>
        <v>#N/A</v>
      </c>
      <c r="AB57" s="521" t="e">
        <f ca="1">+IF(AND(ISNUMBER(OFFSET('Sanitation Data'!$E$6,0,10*ROW('Sanitation Data'!E51))),'Data Summary'!CQ57="Yes"),OFFSET('Sanitation Data'!$E$6,0,10*ROW('Sanitation Data'!E51)),NA())</f>
        <v>#N/A</v>
      </c>
      <c r="AC57" s="521" t="e">
        <f ca="1">+IF(AND(ISNUMBER(OFFSET('Sanitation Data'!$E$10,0,10*ROW('Sanitation Data'!E51))),'Data Summary'!CR57="Yes"),OFFSET('Sanitation Data'!$E$10,0,10*ROW('Sanitation Data'!E51)),NA())</f>
        <v>#N/A</v>
      </c>
      <c r="AD57" s="521" t="e">
        <f ca="1">+IF(AND(ISNUMBER(OFFSET('Sanitation Data'!$E$11,0,10*ROW('Sanitation Data'!E51))),'Data Summary'!CS57="Yes"),OFFSET('Sanitation Data'!$E$11,0,10*ROW('Sanitation Data'!E51)),NA())</f>
        <v>#N/A</v>
      </c>
      <c r="AE57" s="521" t="e">
        <f ca="1">+IF(AND(ISNUMBER(OFFSET('Sanitation Data'!$E$12,0,10*ROW('Sanitation Data'!E51))),'Data Summary'!CT57="Yes"),OFFSET('Sanitation Data'!$E$12,0,10*ROW('Sanitation Data'!E51)),NA())</f>
        <v>#N/A</v>
      </c>
      <c r="AF57" s="521" t="e">
        <f ca="1">+IF(AND(ISNUMBER(OFFSET('Sanitation Data'!$F$4,0,10*ROW('Sanitation Data'!F51))),'Data Summary'!CU57="Yes"),100-OFFSET('Sanitation Data'!$F$4,0,10*ROW('Sanitation Data'!F51)),NA())</f>
        <v>#N/A</v>
      </c>
      <c r="AG57" s="521" t="e">
        <f ca="1">+IF(AND(ISNUMBER(OFFSET('Sanitation Data'!$F$6,0,10*ROW('Sanitation Data'!F51))),'Data Summary'!CV57="Yes"),OFFSET('Sanitation Data'!$F$6,0,10*ROW('Sanitation Data'!F51)),NA())</f>
        <v>#N/A</v>
      </c>
      <c r="AH57" s="521" t="e">
        <f ca="1">+IF(AND(ISNUMBER(OFFSET('Sanitation Data'!$F$10,0,10*ROW('Sanitation Data'!F51))),'Data Summary'!CW57="Yes"),OFFSET('Sanitation Data'!$F$10,0,10*ROW('Sanitation Data'!F51)),NA())</f>
        <v>#N/A</v>
      </c>
      <c r="AI57" s="521" t="e">
        <f ca="1">+IF(AND(ISNUMBER(OFFSET('Sanitation Data'!$F$11,0,10*ROW('Sanitation Data'!F51))),'Data Summary'!CX57="Yes"),OFFSET('Sanitation Data'!$F$11,0,10*ROW('Sanitation Data'!F51)),NA())</f>
        <v>#N/A</v>
      </c>
      <c r="AJ57" s="521" t="e">
        <f ca="1">+IF(AND(ISNUMBER(OFFSET('Sanitation Data'!$F$12,0,10*ROW('Sanitation Data'!F51))),'Data Summary'!CY57="Yes"),OFFSET('Sanitation Data'!$F$12,0,10*ROW('Sanitation Data'!F51)),NA())</f>
        <v>#N/A</v>
      </c>
      <c r="AK57" s="521" t="e">
        <f ca="1">+IF(AND(ISNUMBER(OFFSET('Sanitation Data'!$G$4,0,10*ROW('Sanitation Data'!G51))),'Data Summary'!CZ57="Yes"),100-OFFSET('Sanitation Data'!$G$4,0,10*ROW('Sanitation Data'!G51)),NA())</f>
        <v>#N/A</v>
      </c>
      <c r="AL57" s="521" t="e">
        <f ca="1">+IF(AND(ISNUMBER(OFFSET('Sanitation Data'!$G$6,0,10*ROW('Sanitation Data'!G51))),'Data Summary'!DA57="Yes"),OFFSET('Sanitation Data'!$G$6,0,10*ROW('Sanitation Data'!G51)),NA())</f>
        <v>#N/A</v>
      </c>
      <c r="AM57" s="521" t="e">
        <f ca="1">+IF(AND(ISNUMBER(OFFSET('Sanitation Data'!$G$10,0,10*ROW('Sanitation Data'!G51))),'Data Summary'!DB57="Yes"),OFFSET('Sanitation Data'!$G$10,0,10*ROW('Sanitation Data'!G51)),NA())</f>
        <v>#N/A</v>
      </c>
      <c r="AN57" s="521" t="e">
        <f ca="1">+IF(AND(ISNUMBER(OFFSET('Sanitation Data'!$G$11,0,10*ROW('Sanitation Data'!G51))),'Data Summary'!DC57="Yes"),OFFSET('Sanitation Data'!$G$11,0,10*ROW('Sanitation Data'!G51)),NA())</f>
        <v>#N/A</v>
      </c>
      <c r="AO57" s="521" t="e">
        <f ca="1">+IF(AND(ISNUMBER(OFFSET('Sanitation Data'!$G$12,0,10*ROW('Sanitation Data'!G51))),'Data Summary'!DD57="Yes"),OFFSET('Sanitation Data'!$G$12,0,10*ROW('Sanitation Data'!G51)),NA())</f>
        <v>#N/A</v>
      </c>
      <c r="AP57" s="521" t="e">
        <f ca="1">+IF(AND(ISNUMBER(OFFSET('Sanitation Data'!$H$4,0,10*ROW('Sanitation Data'!H51))),'Data Summary'!DE57="Yes"),100-OFFSET('Sanitation Data'!$H$4,0,10*ROW('Sanitation Data'!H51)),NA())</f>
        <v>#N/A</v>
      </c>
      <c r="AQ57" s="521" t="e">
        <f ca="1">+IF(AND(ISNUMBER(OFFSET('Sanitation Data'!$H$6,0,10*ROW('Sanitation Data'!H51))),'Data Summary'!DF57="Yes"),OFFSET('Sanitation Data'!$H$6,0,10*ROW('Sanitation Data'!H51)),NA())</f>
        <v>#N/A</v>
      </c>
      <c r="AR57" s="521" t="e">
        <f ca="1">+IF(AND(ISNUMBER(OFFSET('Sanitation Data'!$H$10,0,10*ROW('Sanitation Data'!H51))),'Data Summary'!DG57="Yes"),OFFSET('Sanitation Data'!$H$10,0,10*ROW('Sanitation Data'!H51)),NA())</f>
        <v>#N/A</v>
      </c>
      <c r="AS57" s="521" t="e">
        <f ca="1">+IF(AND(ISNUMBER(OFFSET('Sanitation Data'!$H$11,0,10*ROW('Sanitation Data'!H51))),'Data Summary'!DH57="Yes"),OFFSET('Sanitation Data'!$H$11,0,10*ROW('Sanitation Data'!H51)),NA())</f>
        <v>#N/A</v>
      </c>
      <c r="AT57" s="521" t="e">
        <f ca="1">+IF(AND(ISNUMBER(OFFSET('Sanitation Data'!$H$12,0,10*ROW('Sanitation Data'!H51))),'Data Summary'!DI57="Yes"),OFFSET('Sanitation Data'!$H$12,0,10*ROW('Sanitation Data'!H51)),NA())</f>
        <v>#N/A</v>
      </c>
      <c r="AU57" s="521" t="e">
        <f ca="1">+IF(AND(ISNUMBER(OFFSET('Sanitation Data'!$I$4,0,10*ROW('Sanitation Data'!I51))),'Data Summary'!DJ57="Yes"),100-OFFSET('Sanitation Data'!$I$4,0,10*ROW('Sanitation Data'!I51)),NA())</f>
        <v>#N/A</v>
      </c>
      <c r="AV57" s="521" t="e">
        <f ca="1">+IF(AND(ISNUMBER(OFFSET('Sanitation Data'!$I$6,0,10*ROW('Sanitation Data'!I51))),'Data Summary'!DK57="Yes"),OFFSET('Sanitation Data'!$I$6,0,10*ROW('Sanitation Data'!I51)),NA())</f>
        <v>#N/A</v>
      </c>
      <c r="AW57" s="521" t="e">
        <f ca="1">+IF(AND(ISNUMBER(OFFSET('Sanitation Data'!$I$10,0,10*ROW('Sanitation Data'!I51))),'Data Summary'!DL57="Yes"),OFFSET('Sanitation Data'!$I$10,0,10*ROW('Sanitation Data'!I51)),NA())</f>
        <v>#N/A</v>
      </c>
      <c r="AX57" s="521" t="e">
        <f ca="1">+IF(AND(ISNUMBER(OFFSET('Sanitation Data'!$I$11,0,10*ROW('Sanitation Data'!I51))),'Data Summary'!DM57="Yes"),OFFSET('Sanitation Data'!$I$11,0,10*ROW('Sanitation Data'!I51)),NA())</f>
        <v>#N/A</v>
      </c>
      <c r="AY57" s="521" t="e">
        <f ca="1">+IF(AND(ISNUMBER(OFFSET('Sanitation Data'!$I$12,0,10*ROW('Sanitation Data'!I51))),'Data Summary'!DN57="Yes"),OFFSET('Sanitation Data'!$I$12,0,10*ROW('Sanitation Data'!I51)),NA())</f>
        <v>#N/A</v>
      </c>
      <c r="AZ57" s="522" t="e">
        <f ca="1">+IF(AND(ISNUMBER(OFFSET('Hygiene Data'!$D$5,0,10*ROW('Hygiene Data'!D51))),'Data Summary'!DO57="Yes"),OFFSET('Hygiene Data'!$D$5,0,10*ROW('Hygiene Data'!D51)),NA())</f>
        <v>#N/A</v>
      </c>
      <c r="BA57" s="522" t="e">
        <f ca="1">+IF(AND(ISNUMBER(OFFSET('Hygiene Data'!$D$7,0,10*ROW('Hygiene Data'!D51))),'Data Summary'!DP57="Yes"),OFFSET('Hygiene Data'!$D$7,0,10*ROW('Hygiene Data'!D51)),NA())</f>
        <v>#N/A</v>
      </c>
      <c r="BB57" s="522" t="e">
        <f ca="1">+IF(AND(ISNUMBER(OFFSET('Hygiene Data'!$D$9,0,10*ROW('Hygiene Data'!D51))),'Data Summary'!DQ57="Yes"),OFFSET('Hygiene Data'!$D$9,0,10*ROW('Hygiene Data'!D51)),NA())</f>
        <v>#N/A</v>
      </c>
      <c r="BC57" s="522" t="e">
        <f ca="1">+IF(AND(ISNUMBER(OFFSET('Hygiene Data'!$E$5,0,10*ROW('Hygiene Data'!E51))),'Data Summary'!DR57="Yes"),OFFSET('Hygiene Data'!$E$5,0,10*ROW('Hygiene Data'!E51)),NA())</f>
        <v>#N/A</v>
      </c>
      <c r="BD57" s="522" t="e">
        <f ca="1">+IF(AND(ISNUMBER(OFFSET('Hygiene Data'!$E$7,0,10*ROW('Hygiene Data'!E51))),'Data Summary'!DS57="Yes"),OFFSET('Hygiene Data'!$E$7,0,10*ROW('Hygiene Data'!E51)),NA())</f>
        <v>#N/A</v>
      </c>
      <c r="BE57" s="522" t="e">
        <f ca="1">+IF(AND(ISNUMBER(OFFSET('Hygiene Data'!$E$9,0,10*ROW('Hygiene Data'!E51))),'Data Summary'!DT57="Yes"),OFFSET('Hygiene Data'!$E$9,0,10*ROW('Hygiene Data'!E51)),NA())</f>
        <v>#N/A</v>
      </c>
      <c r="BF57" s="522" t="e">
        <f ca="1">+IF(AND(ISNUMBER(OFFSET('Hygiene Data'!$F$5,0,10*ROW('Hygiene Data'!F51))),'Data Summary'!DU57="Yes"),OFFSET('Hygiene Data'!$F$5,0,10*ROW('Hygiene Data'!F51)),NA())</f>
        <v>#N/A</v>
      </c>
      <c r="BG57" s="522" t="e">
        <f ca="1">+IF(AND(ISNUMBER(OFFSET('Hygiene Data'!$F$7,0,10*ROW('Hygiene Data'!F51))),'Data Summary'!DV57="Yes"),OFFSET('Hygiene Data'!$F$7,0,10*ROW('Hygiene Data'!F51)),NA())</f>
        <v>#N/A</v>
      </c>
      <c r="BH57" s="522" t="e">
        <f ca="1">+IF(AND(ISNUMBER(OFFSET('Hygiene Data'!$F$9,0,10*ROW('Hygiene Data'!F51))),'Data Summary'!DW57="Yes"),OFFSET('Hygiene Data'!$F$9,0,10*ROW('Hygiene Data'!F51)),NA())</f>
        <v>#N/A</v>
      </c>
      <c r="BI57" s="522" t="e">
        <f ca="1">+IF(AND(ISNUMBER(OFFSET('Hygiene Data'!$G$5,0,10*ROW('Hygiene Data'!G51))),'Data Summary'!DX57="Yes"),OFFSET('Hygiene Data'!$G$5,0,10*ROW('Hygiene Data'!G51)),NA())</f>
        <v>#N/A</v>
      </c>
      <c r="BJ57" s="522" t="e">
        <f ca="1">+IF(AND(ISNUMBER(OFFSET('Hygiene Data'!$G$7,0,10*ROW('Hygiene Data'!G51))),'Data Summary'!DY57="Yes"),OFFSET('Hygiene Data'!$G$7,0,10*ROW('Hygiene Data'!G51)),NA())</f>
        <v>#N/A</v>
      </c>
      <c r="BK57" s="522" t="e">
        <f ca="1">+IF(AND(ISNUMBER(OFFSET('Hygiene Data'!$G$9,0,10*ROW('Hygiene Data'!G51))),'Data Summary'!DZ57="Yes"),OFFSET('Hygiene Data'!$G$9,0,10*ROW('Hygiene Data'!G51)),NA())</f>
        <v>#N/A</v>
      </c>
      <c r="BL57" s="522" t="e">
        <f ca="1">+IF(AND(ISNUMBER(OFFSET('Hygiene Data'!$H$5,0,10*ROW('Hygiene Data'!H51))),'Data Summary'!EA57="Yes"),OFFSET('Hygiene Data'!$H$5,0,10*ROW('Hygiene Data'!H51)),NA())</f>
        <v>#N/A</v>
      </c>
      <c r="BM57" s="522" t="e">
        <f ca="1">+IF(AND(ISNUMBER(OFFSET('Hygiene Data'!$H$7,0,10*ROW('Hygiene Data'!H51))),'Data Summary'!EB57="Yes"),OFFSET('Hygiene Data'!$H$7,0,10*ROW('Hygiene Data'!H51)),NA())</f>
        <v>#N/A</v>
      </c>
      <c r="BN57" s="522" t="e">
        <f ca="1">+IF(AND(ISNUMBER(OFFSET('Hygiene Data'!$H$9,0,10*ROW('Hygiene Data'!H51))),'Data Summary'!EC57="Yes"),OFFSET('Hygiene Data'!$H$9,0,10*ROW('Hygiene Data'!H51)),NA())</f>
        <v>#N/A</v>
      </c>
      <c r="BO57" s="522" t="e">
        <f ca="1">+IF(AND(ISNUMBER(OFFSET('Hygiene Data'!$I$5,0,10*ROW('Hygiene Data'!I51))),'Data Summary'!ED57="Yes"),OFFSET('Hygiene Data'!$I$5,0,10*ROW('Hygiene Data'!I51)),NA())</f>
        <v>#N/A</v>
      </c>
      <c r="BP57" s="522" t="e">
        <f ca="1">+IF(AND(ISNUMBER(OFFSET('Hygiene Data'!$I$7,0,10*ROW('Hygiene Data'!I51))),'Data Summary'!EE57="Yes"),OFFSET('Hygiene Data'!$I$7,0,10*ROW('Hygiene Data'!I51)),NA())</f>
        <v>#N/A</v>
      </c>
      <c r="BQ57" s="522" t="e">
        <f ca="1">+IF(AND(ISNUMBER(OFFSET('Hygiene Data'!$I$9,0,10*ROW('Hygiene Data'!I51))),'Data Summary'!EF57="Yes"),OFFSET('Hygiene Data'!$I$9,0,10*ROW('Hygiene Data'!I51)),NA())</f>
        <v>#N/A</v>
      </c>
    </row>
    <row r="58" spans="1:69" x14ac:dyDescent="0.25">
      <c r="A58" s="518" t="e">
        <f ca="1">+RIGHT('Data Summary'!A58,LEN('Data Summary'!A58)-9)</f>
        <v>#VALUE!</v>
      </c>
      <c r="B58" s="492" t="str">
        <f ca="1">+IF(ISTEXT('Data Summary'!B58),'Data Summary'!B58,"")</f>
        <v/>
      </c>
      <c r="C58" s="519" t="e">
        <f ca="1">+VALUE('Data Summary'!C58)</f>
        <v>#VALUE!</v>
      </c>
      <c r="D58" s="520" t="e">
        <f ca="1">+IF(AND(ISNUMBER(OFFSET('Water Data'!$D$4,0,10*ROW('Water Data'!D52))),'Data Summary'!BS58="Yes"),100-OFFSET('Water Data'!$D$4,0,10*ROW('Water Data'!D52)),NA())</f>
        <v>#N/A</v>
      </c>
      <c r="E58" s="520" t="e">
        <f ca="1">+IF(AND(ISNUMBER(OFFSET('Water Data'!$D$6,0,10*ROW('Water Data'!D52))),'Data Summary'!BT58="Yes"),OFFSET('Water Data'!$D$6,0,10*ROW('Water Data'!D52)),NA())</f>
        <v>#N/A</v>
      </c>
      <c r="F58" s="520" t="e">
        <f ca="1">+IF(AND(ISNUMBER(OFFSET('Water Data'!$D$9,0,10*ROW('Water Data'!D52))),'Data Summary'!BU58="Yes"),OFFSET('Water Data'!$D$9,0,10*ROW('Water Data'!D52)),NA())</f>
        <v>#N/A</v>
      </c>
      <c r="G58" s="520" t="e">
        <f ca="1">+IF(AND(ISNUMBER(OFFSET('Water Data'!$E$4,0,10*ROW('Water Data'!E52))),'Data Summary'!BV58="Yes"),100-OFFSET('Water Data'!$E$4,0,10*ROW('Water Data'!E52)),NA())</f>
        <v>#N/A</v>
      </c>
      <c r="H58" s="520" t="e">
        <f ca="1">+IF(AND(ISNUMBER(OFFSET('Water Data'!$E$6,0,10*ROW('Water Data'!E52))),'Data Summary'!BW58="Yes"),OFFSET('Water Data'!$E$6,0,10*ROW('Water Data'!E52)),NA())</f>
        <v>#N/A</v>
      </c>
      <c r="I58" s="520" t="e">
        <f ca="1">+IF(AND(ISNUMBER(OFFSET('Water Data'!$E$9,0,10*ROW('Water Data'!E52))),'Data Summary'!BX58="Yes"),OFFSET('Water Data'!$E$9,0,10*ROW('Water Data'!E52)),NA())</f>
        <v>#N/A</v>
      </c>
      <c r="J58" s="520" t="e">
        <f ca="1">+IF(AND(ISNUMBER(OFFSET('Water Data'!$F$4,0,10*ROW('Water Data'!F52))),'Data Summary'!BY58="Yes"),100-OFFSET('Water Data'!$F$4,0,10*ROW('Water Data'!F52)),NA())</f>
        <v>#N/A</v>
      </c>
      <c r="K58" s="520" t="e">
        <f ca="1">+IF(AND(ISNUMBER(OFFSET('Water Data'!$F$6,0,10*ROW('Water Data'!F52))),'Data Summary'!BZ58="Yes"),OFFSET('Water Data'!$F$6,0,10*ROW('Water Data'!F52)),NA())</f>
        <v>#N/A</v>
      </c>
      <c r="L58" s="520" t="e">
        <f ca="1">+IF(AND(ISNUMBER(OFFSET('Water Data'!$F$9,0,10*ROW('Water Data'!F52))),'Data Summary'!CA58="Yes"),OFFSET('Water Data'!$F$9,0,10*ROW('Water Data'!F52)),NA())</f>
        <v>#N/A</v>
      </c>
      <c r="M58" s="520" t="e">
        <f ca="1">+IF(AND(ISNUMBER(OFFSET('Water Data'!$G$4,0,10*ROW('Water Data'!G52))),'Data Summary'!CB58="Yes"),100-OFFSET('Water Data'!$G$4,0,10*ROW('Water Data'!G52)),NA())</f>
        <v>#N/A</v>
      </c>
      <c r="N58" s="520" t="e">
        <f ca="1">+IF(AND(ISNUMBER(OFFSET('Water Data'!$G$6,0,10*ROW('Water Data'!G52))),'Data Summary'!CC58="Yes"),OFFSET('Water Data'!$G$6,0,10*ROW('Water Data'!G52)),NA())</f>
        <v>#N/A</v>
      </c>
      <c r="O58" s="520" t="e">
        <f ca="1">+IF(AND(ISNUMBER(OFFSET('Water Data'!$G$9,0,10*ROW('Water Data'!G52))),'Data Summary'!CD58="Yes"),OFFSET('Water Data'!$G$9,0,10*ROW('Water Data'!G52)),NA())</f>
        <v>#N/A</v>
      </c>
      <c r="P58" s="520" t="e">
        <f ca="1">+IF(AND(ISNUMBER(OFFSET('Water Data'!$H$4,0,10*ROW('Water Data'!H52))),'Data Summary'!CE58="Yes"),100-OFFSET('Water Data'!$H$4,0,10*ROW('Water Data'!H52)),NA())</f>
        <v>#N/A</v>
      </c>
      <c r="Q58" s="520" t="e">
        <f ca="1">+IF(AND(ISNUMBER(OFFSET('Water Data'!$H$6,0,10*ROW('Water Data'!H52))),'Data Summary'!CF58="Yes"),OFFSET('Water Data'!$H$6,0,10*ROW('Water Data'!H52)),NA())</f>
        <v>#N/A</v>
      </c>
      <c r="R58" s="520" t="e">
        <f ca="1">+IF(AND(ISNUMBER(OFFSET('Water Data'!$H$9,0,10*ROW('Water Data'!H52))),'Data Summary'!CG58="Yes"),OFFSET('Water Data'!$H$9,0,10*ROW('Water Data'!H52)),NA())</f>
        <v>#N/A</v>
      </c>
      <c r="S58" s="520" t="e">
        <f ca="1">+IF(AND(ISNUMBER(OFFSET('Water Data'!$I$4,0,10*ROW('Water Data'!I52))),'Data Summary'!CH58="Yes"),100-OFFSET('Water Data'!$I$4,0,10*ROW('Water Data'!I52)),NA())</f>
        <v>#N/A</v>
      </c>
      <c r="T58" s="520" t="e">
        <f ca="1">+IF(AND(ISNUMBER(OFFSET('Water Data'!$I$6,0,10*ROW('Water Data'!I52))),'Data Summary'!CI58="Yes"),OFFSET('Water Data'!$I$6,0,10*ROW('Water Data'!I52)),NA())</f>
        <v>#N/A</v>
      </c>
      <c r="U58" s="520" t="e">
        <f ca="1">+IF(AND(ISNUMBER(OFFSET('Water Data'!$I$9,0,10*ROW('Water Data'!I52))),'Data Summary'!CJ58="Yes"),OFFSET('Water Data'!$I$9,0,10*ROW('Water Data'!I52)),NA())</f>
        <v>#N/A</v>
      </c>
      <c r="V58" s="521" t="e">
        <f ca="1">+IF(AND(ISNUMBER(OFFSET('Sanitation Data'!$D$4,0,10*ROW('Sanitation Data'!D52))),'Data Summary'!CK58="Yes"),100-OFFSET('Sanitation Data'!$D$4,0,10*ROW('Sanitation Data'!D52)),NA())</f>
        <v>#N/A</v>
      </c>
      <c r="W58" s="521" t="e">
        <f ca="1">+IF(AND(ISNUMBER(OFFSET('Sanitation Data'!$D$6,0,10*ROW('Sanitation Data'!D52))),'Data Summary'!CL58="Yes"),OFFSET('Sanitation Data'!$D$6,0,10*ROW('Sanitation Data'!D52)),NA())</f>
        <v>#N/A</v>
      </c>
      <c r="X58" s="521" t="e">
        <f ca="1">+IF(AND(ISNUMBER(OFFSET('Sanitation Data'!$D$10,0,10*ROW('Sanitation Data'!D52))),'Data Summary'!CM58="Yes"),OFFSET('Sanitation Data'!$D$10,0,10*ROW('Sanitation Data'!D52)),NA())</f>
        <v>#N/A</v>
      </c>
      <c r="Y58" s="521" t="e">
        <f ca="1">+IF(AND(ISNUMBER(OFFSET('Sanitation Data'!$D$11,0,10*ROW('Sanitation Data'!D52))),'Data Summary'!CN58="Yes"),OFFSET('Sanitation Data'!$D$11,0,10*ROW('Sanitation Data'!D52)),NA())</f>
        <v>#N/A</v>
      </c>
      <c r="Z58" s="521" t="e">
        <f ca="1">+IF(AND(ISNUMBER(OFFSET('Sanitation Data'!$D$12,0,10*ROW('Sanitation Data'!D52))),'Data Summary'!CO58="Yes"),OFFSET('Sanitation Data'!$D$12,0,10*ROW('Sanitation Data'!D52)),NA())</f>
        <v>#N/A</v>
      </c>
      <c r="AA58" s="521" t="e">
        <f ca="1">+IF(AND(ISNUMBER(OFFSET('Sanitation Data'!$E$4,0,10*ROW('Sanitation Data'!E52))),'Data Summary'!CP58="Yes"),100-OFFSET('Sanitation Data'!$E$4,0,10*ROW('Sanitation Data'!E52)),NA())</f>
        <v>#N/A</v>
      </c>
      <c r="AB58" s="521" t="e">
        <f ca="1">+IF(AND(ISNUMBER(OFFSET('Sanitation Data'!$E$6,0,10*ROW('Sanitation Data'!E52))),'Data Summary'!CQ58="Yes"),OFFSET('Sanitation Data'!$E$6,0,10*ROW('Sanitation Data'!E52)),NA())</f>
        <v>#N/A</v>
      </c>
      <c r="AC58" s="521" t="e">
        <f ca="1">+IF(AND(ISNUMBER(OFFSET('Sanitation Data'!$E$10,0,10*ROW('Sanitation Data'!E52))),'Data Summary'!CR58="Yes"),OFFSET('Sanitation Data'!$E$10,0,10*ROW('Sanitation Data'!E52)),NA())</f>
        <v>#N/A</v>
      </c>
      <c r="AD58" s="521" t="e">
        <f ca="1">+IF(AND(ISNUMBER(OFFSET('Sanitation Data'!$E$11,0,10*ROW('Sanitation Data'!E52))),'Data Summary'!CS58="Yes"),OFFSET('Sanitation Data'!$E$11,0,10*ROW('Sanitation Data'!E52)),NA())</f>
        <v>#N/A</v>
      </c>
      <c r="AE58" s="521" t="e">
        <f ca="1">+IF(AND(ISNUMBER(OFFSET('Sanitation Data'!$E$12,0,10*ROW('Sanitation Data'!E52))),'Data Summary'!CT58="Yes"),OFFSET('Sanitation Data'!$E$12,0,10*ROW('Sanitation Data'!E52)),NA())</f>
        <v>#N/A</v>
      </c>
      <c r="AF58" s="521" t="e">
        <f ca="1">+IF(AND(ISNUMBER(OFFSET('Sanitation Data'!$F$4,0,10*ROW('Sanitation Data'!F52))),'Data Summary'!CU58="Yes"),100-OFFSET('Sanitation Data'!$F$4,0,10*ROW('Sanitation Data'!F52)),NA())</f>
        <v>#N/A</v>
      </c>
      <c r="AG58" s="521" t="e">
        <f ca="1">+IF(AND(ISNUMBER(OFFSET('Sanitation Data'!$F$6,0,10*ROW('Sanitation Data'!F52))),'Data Summary'!CV58="Yes"),OFFSET('Sanitation Data'!$F$6,0,10*ROW('Sanitation Data'!F52)),NA())</f>
        <v>#N/A</v>
      </c>
      <c r="AH58" s="521" t="e">
        <f ca="1">+IF(AND(ISNUMBER(OFFSET('Sanitation Data'!$F$10,0,10*ROW('Sanitation Data'!F52))),'Data Summary'!CW58="Yes"),OFFSET('Sanitation Data'!$F$10,0,10*ROW('Sanitation Data'!F52)),NA())</f>
        <v>#N/A</v>
      </c>
      <c r="AI58" s="521" t="e">
        <f ca="1">+IF(AND(ISNUMBER(OFFSET('Sanitation Data'!$F$11,0,10*ROW('Sanitation Data'!F52))),'Data Summary'!CX58="Yes"),OFFSET('Sanitation Data'!$F$11,0,10*ROW('Sanitation Data'!F52)),NA())</f>
        <v>#N/A</v>
      </c>
      <c r="AJ58" s="521" t="e">
        <f ca="1">+IF(AND(ISNUMBER(OFFSET('Sanitation Data'!$F$12,0,10*ROW('Sanitation Data'!F52))),'Data Summary'!CY58="Yes"),OFFSET('Sanitation Data'!$F$12,0,10*ROW('Sanitation Data'!F52)),NA())</f>
        <v>#N/A</v>
      </c>
      <c r="AK58" s="521" t="e">
        <f ca="1">+IF(AND(ISNUMBER(OFFSET('Sanitation Data'!$G$4,0,10*ROW('Sanitation Data'!G52))),'Data Summary'!CZ58="Yes"),100-OFFSET('Sanitation Data'!$G$4,0,10*ROW('Sanitation Data'!G52)),NA())</f>
        <v>#N/A</v>
      </c>
      <c r="AL58" s="521" t="e">
        <f ca="1">+IF(AND(ISNUMBER(OFFSET('Sanitation Data'!$G$6,0,10*ROW('Sanitation Data'!G52))),'Data Summary'!DA58="Yes"),OFFSET('Sanitation Data'!$G$6,0,10*ROW('Sanitation Data'!G52)),NA())</f>
        <v>#N/A</v>
      </c>
      <c r="AM58" s="521" t="e">
        <f ca="1">+IF(AND(ISNUMBER(OFFSET('Sanitation Data'!$G$10,0,10*ROW('Sanitation Data'!G52))),'Data Summary'!DB58="Yes"),OFFSET('Sanitation Data'!$G$10,0,10*ROW('Sanitation Data'!G52)),NA())</f>
        <v>#N/A</v>
      </c>
      <c r="AN58" s="521" t="e">
        <f ca="1">+IF(AND(ISNUMBER(OFFSET('Sanitation Data'!$G$11,0,10*ROW('Sanitation Data'!G52))),'Data Summary'!DC58="Yes"),OFFSET('Sanitation Data'!$G$11,0,10*ROW('Sanitation Data'!G52)),NA())</f>
        <v>#N/A</v>
      </c>
      <c r="AO58" s="521" t="e">
        <f ca="1">+IF(AND(ISNUMBER(OFFSET('Sanitation Data'!$G$12,0,10*ROW('Sanitation Data'!G52))),'Data Summary'!DD58="Yes"),OFFSET('Sanitation Data'!$G$12,0,10*ROW('Sanitation Data'!G52)),NA())</f>
        <v>#N/A</v>
      </c>
      <c r="AP58" s="521" t="e">
        <f ca="1">+IF(AND(ISNUMBER(OFFSET('Sanitation Data'!$H$4,0,10*ROW('Sanitation Data'!H52))),'Data Summary'!DE58="Yes"),100-OFFSET('Sanitation Data'!$H$4,0,10*ROW('Sanitation Data'!H52)),NA())</f>
        <v>#N/A</v>
      </c>
      <c r="AQ58" s="521" t="e">
        <f ca="1">+IF(AND(ISNUMBER(OFFSET('Sanitation Data'!$H$6,0,10*ROW('Sanitation Data'!H52))),'Data Summary'!DF58="Yes"),OFFSET('Sanitation Data'!$H$6,0,10*ROW('Sanitation Data'!H52)),NA())</f>
        <v>#N/A</v>
      </c>
      <c r="AR58" s="521" t="e">
        <f ca="1">+IF(AND(ISNUMBER(OFFSET('Sanitation Data'!$H$10,0,10*ROW('Sanitation Data'!H52))),'Data Summary'!DG58="Yes"),OFFSET('Sanitation Data'!$H$10,0,10*ROW('Sanitation Data'!H52)),NA())</f>
        <v>#N/A</v>
      </c>
      <c r="AS58" s="521" t="e">
        <f ca="1">+IF(AND(ISNUMBER(OFFSET('Sanitation Data'!$H$11,0,10*ROW('Sanitation Data'!H52))),'Data Summary'!DH58="Yes"),OFFSET('Sanitation Data'!$H$11,0,10*ROW('Sanitation Data'!H52)),NA())</f>
        <v>#N/A</v>
      </c>
      <c r="AT58" s="521" t="e">
        <f ca="1">+IF(AND(ISNUMBER(OFFSET('Sanitation Data'!$H$12,0,10*ROW('Sanitation Data'!H52))),'Data Summary'!DI58="Yes"),OFFSET('Sanitation Data'!$H$12,0,10*ROW('Sanitation Data'!H52)),NA())</f>
        <v>#N/A</v>
      </c>
      <c r="AU58" s="521" t="e">
        <f ca="1">+IF(AND(ISNUMBER(OFFSET('Sanitation Data'!$I$4,0,10*ROW('Sanitation Data'!I52))),'Data Summary'!DJ58="Yes"),100-OFFSET('Sanitation Data'!$I$4,0,10*ROW('Sanitation Data'!I52)),NA())</f>
        <v>#N/A</v>
      </c>
      <c r="AV58" s="521" t="e">
        <f ca="1">+IF(AND(ISNUMBER(OFFSET('Sanitation Data'!$I$6,0,10*ROW('Sanitation Data'!I52))),'Data Summary'!DK58="Yes"),OFFSET('Sanitation Data'!$I$6,0,10*ROW('Sanitation Data'!I52)),NA())</f>
        <v>#N/A</v>
      </c>
      <c r="AW58" s="521" t="e">
        <f ca="1">+IF(AND(ISNUMBER(OFFSET('Sanitation Data'!$I$10,0,10*ROW('Sanitation Data'!I52))),'Data Summary'!DL58="Yes"),OFFSET('Sanitation Data'!$I$10,0,10*ROW('Sanitation Data'!I52)),NA())</f>
        <v>#N/A</v>
      </c>
      <c r="AX58" s="521" t="e">
        <f ca="1">+IF(AND(ISNUMBER(OFFSET('Sanitation Data'!$I$11,0,10*ROW('Sanitation Data'!I52))),'Data Summary'!DM58="Yes"),OFFSET('Sanitation Data'!$I$11,0,10*ROW('Sanitation Data'!I52)),NA())</f>
        <v>#N/A</v>
      </c>
      <c r="AY58" s="521" t="e">
        <f ca="1">+IF(AND(ISNUMBER(OFFSET('Sanitation Data'!$I$12,0,10*ROW('Sanitation Data'!I52))),'Data Summary'!DN58="Yes"),OFFSET('Sanitation Data'!$I$12,0,10*ROW('Sanitation Data'!I52)),NA())</f>
        <v>#N/A</v>
      </c>
      <c r="AZ58" s="522" t="e">
        <f ca="1">+IF(AND(ISNUMBER(OFFSET('Hygiene Data'!$D$5,0,10*ROW('Hygiene Data'!D52))),'Data Summary'!DO58="Yes"),OFFSET('Hygiene Data'!$D$5,0,10*ROW('Hygiene Data'!D52)),NA())</f>
        <v>#N/A</v>
      </c>
      <c r="BA58" s="522" t="e">
        <f ca="1">+IF(AND(ISNUMBER(OFFSET('Hygiene Data'!$D$7,0,10*ROW('Hygiene Data'!D52))),'Data Summary'!DP58="Yes"),OFFSET('Hygiene Data'!$D$7,0,10*ROW('Hygiene Data'!D52)),NA())</f>
        <v>#N/A</v>
      </c>
      <c r="BB58" s="522" t="e">
        <f ca="1">+IF(AND(ISNUMBER(OFFSET('Hygiene Data'!$D$9,0,10*ROW('Hygiene Data'!D52))),'Data Summary'!DQ58="Yes"),OFFSET('Hygiene Data'!$D$9,0,10*ROW('Hygiene Data'!D52)),NA())</f>
        <v>#N/A</v>
      </c>
      <c r="BC58" s="522" t="e">
        <f ca="1">+IF(AND(ISNUMBER(OFFSET('Hygiene Data'!$E$5,0,10*ROW('Hygiene Data'!E52))),'Data Summary'!DR58="Yes"),OFFSET('Hygiene Data'!$E$5,0,10*ROW('Hygiene Data'!E52)),NA())</f>
        <v>#N/A</v>
      </c>
      <c r="BD58" s="522" t="e">
        <f ca="1">+IF(AND(ISNUMBER(OFFSET('Hygiene Data'!$E$7,0,10*ROW('Hygiene Data'!E52))),'Data Summary'!DS58="Yes"),OFFSET('Hygiene Data'!$E$7,0,10*ROW('Hygiene Data'!E52)),NA())</f>
        <v>#N/A</v>
      </c>
      <c r="BE58" s="522" t="e">
        <f ca="1">+IF(AND(ISNUMBER(OFFSET('Hygiene Data'!$E$9,0,10*ROW('Hygiene Data'!E52))),'Data Summary'!DT58="Yes"),OFFSET('Hygiene Data'!$E$9,0,10*ROW('Hygiene Data'!E52)),NA())</f>
        <v>#N/A</v>
      </c>
      <c r="BF58" s="522" t="e">
        <f ca="1">+IF(AND(ISNUMBER(OFFSET('Hygiene Data'!$F$5,0,10*ROW('Hygiene Data'!F52))),'Data Summary'!DU58="Yes"),OFFSET('Hygiene Data'!$F$5,0,10*ROW('Hygiene Data'!F52)),NA())</f>
        <v>#N/A</v>
      </c>
      <c r="BG58" s="522" t="e">
        <f ca="1">+IF(AND(ISNUMBER(OFFSET('Hygiene Data'!$F$7,0,10*ROW('Hygiene Data'!F52))),'Data Summary'!DV58="Yes"),OFFSET('Hygiene Data'!$F$7,0,10*ROW('Hygiene Data'!F52)),NA())</f>
        <v>#N/A</v>
      </c>
      <c r="BH58" s="522" t="e">
        <f ca="1">+IF(AND(ISNUMBER(OFFSET('Hygiene Data'!$F$9,0,10*ROW('Hygiene Data'!F52))),'Data Summary'!DW58="Yes"),OFFSET('Hygiene Data'!$F$9,0,10*ROW('Hygiene Data'!F52)),NA())</f>
        <v>#N/A</v>
      </c>
      <c r="BI58" s="522" t="e">
        <f ca="1">+IF(AND(ISNUMBER(OFFSET('Hygiene Data'!$G$5,0,10*ROW('Hygiene Data'!G52))),'Data Summary'!DX58="Yes"),OFFSET('Hygiene Data'!$G$5,0,10*ROW('Hygiene Data'!G52)),NA())</f>
        <v>#N/A</v>
      </c>
      <c r="BJ58" s="522" t="e">
        <f ca="1">+IF(AND(ISNUMBER(OFFSET('Hygiene Data'!$G$7,0,10*ROW('Hygiene Data'!G52))),'Data Summary'!DY58="Yes"),OFFSET('Hygiene Data'!$G$7,0,10*ROW('Hygiene Data'!G52)),NA())</f>
        <v>#N/A</v>
      </c>
      <c r="BK58" s="522" t="e">
        <f ca="1">+IF(AND(ISNUMBER(OFFSET('Hygiene Data'!$G$9,0,10*ROW('Hygiene Data'!G52))),'Data Summary'!DZ58="Yes"),OFFSET('Hygiene Data'!$G$9,0,10*ROW('Hygiene Data'!G52)),NA())</f>
        <v>#N/A</v>
      </c>
      <c r="BL58" s="522" t="e">
        <f ca="1">+IF(AND(ISNUMBER(OFFSET('Hygiene Data'!$H$5,0,10*ROW('Hygiene Data'!H52))),'Data Summary'!EA58="Yes"),OFFSET('Hygiene Data'!$H$5,0,10*ROW('Hygiene Data'!H52)),NA())</f>
        <v>#N/A</v>
      </c>
      <c r="BM58" s="522" t="e">
        <f ca="1">+IF(AND(ISNUMBER(OFFSET('Hygiene Data'!$H$7,0,10*ROW('Hygiene Data'!H52))),'Data Summary'!EB58="Yes"),OFFSET('Hygiene Data'!$H$7,0,10*ROW('Hygiene Data'!H52)),NA())</f>
        <v>#N/A</v>
      </c>
      <c r="BN58" s="522" t="e">
        <f ca="1">+IF(AND(ISNUMBER(OFFSET('Hygiene Data'!$H$9,0,10*ROW('Hygiene Data'!H52))),'Data Summary'!EC58="Yes"),OFFSET('Hygiene Data'!$H$9,0,10*ROW('Hygiene Data'!H52)),NA())</f>
        <v>#N/A</v>
      </c>
      <c r="BO58" s="522" t="e">
        <f ca="1">+IF(AND(ISNUMBER(OFFSET('Hygiene Data'!$I$5,0,10*ROW('Hygiene Data'!I52))),'Data Summary'!ED58="Yes"),OFFSET('Hygiene Data'!$I$5,0,10*ROW('Hygiene Data'!I52)),NA())</f>
        <v>#N/A</v>
      </c>
      <c r="BP58" s="522" t="e">
        <f ca="1">+IF(AND(ISNUMBER(OFFSET('Hygiene Data'!$I$7,0,10*ROW('Hygiene Data'!I52))),'Data Summary'!EE58="Yes"),OFFSET('Hygiene Data'!$I$7,0,10*ROW('Hygiene Data'!I52)),NA())</f>
        <v>#N/A</v>
      </c>
      <c r="BQ58" s="522" t="e">
        <f ca="1">+IF(AND(ISNUMBER(OFFSET('Hygiene Data'!$I$9,0,10*ROW('Hygiene Data'!I52))),'Data Summary'!EF58="Yes"),OFFSET('Hygiene Data'!$I$9,0,10*ROW('Hygiene Data'!I52)),NA())</f>
        <v>#N/A</v>
      </c>
    </row>
    <row r="59" spans="1:69" x14ac:dyDescent="0.25">
      <c r="A59" s="518" t="e">
        <f ca="1">+RIGHT('Data Summary'!A59,LEN('Data Summary'!A59)-9)</f>
        <v>#VALUE!</v>
      </c>
      <c r="B59" s="492" t="str">
        <f ca="1">+IF(ISTEXT('Data Summary'!B59),'Data Summary'!B59,"")</f>
        <v/>
      </c>
      <c r="C59" s="519" t="e">
        <f ca="1">+VALUE('Data Summary'!C59)</f>
        <v>#VALUE!</v>
      </c>
      <c r="D59" s="520" t="e">
        <f ca="1">+IF(AND(ISNUMBER(OFFSET('Water Data'!$D$4,0,10*ROW('Water Data'!D53))),'Data Summary'!BS59="Yes"),100-OFFSET('Water Data'!$D$4,0,10*ROW('Water Data'!D53)),NA())</f>
        <v>#N/A</v>
      </c>
      <c r="E59" s="520" t="e">
        <f ca="1">+IF(AND(ISNUMBER(OFFSET('Water Data'!$D$6,0,10*ROW('Water Data'!D53))),'Data Summary'!BT59="Yes"),OFFSET('Water Data'!$D$6,0,10*ROW('Water Data'!D53)),NA())</f>
        <v>#N/A</v>
      </c>
      <c r="F59" s="520" t="e">
        <f ca="1">+IF(AND(ISNUMBER(OFFSET('Water Data'!$D$9,0,10*ROW('Water Data'!D53))),'Data Summary'!BU59="Yes"),OFFSET('Water Data'!$D$9,0,10*ROW('Water Data'!D53)),NA())</f>
        <v>#N/A</v>
      </c>
      <c r="G59" s="520" t="e">
        <f ca="1">+IF(AND(ISNUMBER(OFFSET('Water Data'!$E$4,0,10*ROW('Water Data'!E53))),'Data Summary'!BV59="Yes"),100-OFFSET('Water Data'!$E$4,0,10*ROW('Water Data'!E53)),NA())</f>
        <v>#N/A</v>
      </c>
      <c r="H59" s="520" t="e">
        <f ca="1">+IF(AND(ISNUMBER(OFFSET('Water Data'!$E$6,0,10*ROW('Water Data'!E53))),'Data Summary'!BW59="Yes"),OFFSET('Water Data'!$E$6,0,10*ROW('Water Data'!E53)),NA())</f>
        <v>#N/A</v>
      </c>
      <c r="I59" s="520" t="e">
        <f ca="1">+IF(AND(ISNUMBER(OFFSET('Water Data'!$E$9,0,10*ROW('Water Data'!E53))),'Data Summary'!BX59="Yes"),OFFSET('Water Data'!$E$9,0,10*ROW('Water Data'!E53)),NA())</f>
        <v>#N/A</v>
      </c>
      <c r="J59" s="520" t="e">
        <f ca="1">+IF(AND(ISNUMBER(OFFSET('Water Data'!$F$4,0,10*ROW('Water Data'!F53))),'Data Summary'!BY59="Yes"),100-OFFSET('Water Data'!$F$4,0,10*ROW('Water Data'!F53)),NA())</f>
        <v>#N/A</v>
      </c>
      <c r="K59" s="520" t="e">
        <f ca="1">+IF(AND(ISNUMBER(OFFSET('Water Data'!$F$6,0,10*ROW('Water Data'!F53))),'Data Summary'!BZ59="Yes"),OFFSET('Water Data'!$F$6,0,10*ROW('Water Data'!F53)),NA())</f>
        <v>#N/A</v>
      </c>
      <c r="L59" s="520" t="e">
        <f ca="1">+IF(AND(ISNUMBER(OFFSET('Water Data'!$F$9,0,10*ROW('Water Data'!F53))),'Data Summary'!CA59="Yes"),OFFSET('Water Data'!$F$9,0,10*ROW('Water Data'!F53)),NA())</f>
        <v>#N/A</v>
      </c>
      <c r="M59" s="520" t="e">
        <f ca="1">+IF(AND(ISNUMBER(OFFSET('Water Data'!$G$4,0,10*ROW('Water Data'!G53))),'Data Summary'!CB59="Yes"),100-OFFSET('Water Data'!$G$4,0,10*ROW('Water Data'!G53)),NA())</f>
        <v>#N/A</v>
      </c>
      <c r="N59" s="520" t="e">
        <f ca="1">+IF(AND(ISNUMBER(OFFSET('Water Data'!$G$6,0,10*ROW('Water Data'!G53))),'Data Summary'!CC59="Yes"),OFFSET('Water Data'!$G$6,0,10*ROW('Water Data'!G53)),NA())</f>
        <v>#N/A</v>
      </c>
      <c r="O59" s="520" t="e">
        <f ca="1">+IF(AND(ISNUMBER(OFFSET('Water Data'!$G$9,0,10*ROW('Water Data'!G53))),'Data Summary'!CD59="Yes"),OFFSET('Water Data'!$G$9,0,10*ROW('Water Data'!G53)),NA())</f>
        <v>#N/A</v>
      </c>
      <c r="P59" s="520" t="e">
        <f ca="1">+IF(AND(ISNUMBER(OFFSET('Water Data'!$H$4,0,10*ROW('Water Data'!H53))),'Data Summary'!CE59="Yes"),100-OFFSET('Water Data'!$H$4,0,10*ROW('Water Data'!H53)),NA())</f>
        <v>#N/A</v>
      </c>
      <c r="Q59" s="520" t="e">
        <f ca="1">+IF(AND(ISNUMBER(OFFSET('Water Data'!$H$6,0,10*ROW('Water Data'!H53))),'Data Summary'!CF59="Yes"),OFFSET('Water Data'!$H$6,0,10*ROW('Water Data'!H53)),NA())</f>
        <v>#N/A</v>
      </c>
      <c r="R59" s="520" t="e">
        <f ca="1">+IF(AND(ISNUMBER(OFFSET('Water Data'!$H$9,0,10*ROW('Water Data'!H53))),'Data Summary'!CG59="Yes"),OFFSET('Water Data'!$H$9,0,10*ROW('Water Data'!H53)),NA())</f>
        <v>#N/A</v>
      </c>
      <c r="S59" s="520" t="e">
        <f ca="1">+IF(AND(ISNUMBER(OFFSET('Water Data'!$I$4,0,10*ROW('Water Data'!I53))),'Data Summary'!CH59="Yes"),100-OFFSET('Water Data'!$I$4,0,10*ROW('Water Data'!I53)),NA())</f>
        <v>#N/A</v>
      </c>
      <c r="T59" s="520" t="e">
        <f ca="1">+IF(AND(ISNUMBER(OFFSET('Water Data'!$I$6,0,10*ROW('Water Data'!I53))),'Data Summary'!CI59="Yes"),OFFSET('Water Data'!$I$6,0,10*ROW('Water Data'!I53)),NA())</f>
        <v>#N/A</v>
      </c>
      <c r="U59" s="520" t="e">
        <f ca="1">+IF(AND(ISNUMBER(OFFSET('Water Data'!$I$9,0,10*ROW('Water Data'!I53))),'Data Summary'!CJ59="Yes"),OFFSET('Water Data'!$I$9,0,10*ROW('Water Data'!I53)),NA())</f>
        <v>#N/A</v>
      </c>
      <c r="V59" s="521" t="e">
        <f ca="1">+IF(AND(ISNUMBER(OFFSET('Sanitation Data'!$D$4,0,10*ROW('Sanitation Data'!D53))),'Data Summary'!CK59="Yes"),100-OFFSET('Sanitation Data'!$D$4,0,10*ROW('Sanitation Data'!D53)),NA())</f>
        <v>#N/A</v>
      </c>
      <c r="W59" s="521" t="e">
        <f ca="1">+IF(AND(ISNUMBER(OFFSET('Sanitation Data'!$D$6,0,10*ROW('Sanitation Data'!D53))),'Data Summary'!CL59="Yes"),OFFSET('Sanitation Data'!$D$6,0,10*ROW('Sanitation Data'!D53)),NA())</f>
        <v>#N/A</v>
      </c>
      <c r="X59" s="521" t="e">
        <f ca="1">+IF(AND(ISNUMBER(OFFSET('Sanitation Data'!$D$10,0,10*ROW('Sanitation Data'!D53))),'Data Summary'!CM59="Yes"),OFFSET('Sanitation Data'!$D$10,0,10*ROW('Sanitation Data'!D53)),NA())</f>
        <v>#N/A</v>
      </c>
      <c r="Y59" s="521" t="e">
        <f ca="1">+IF(AND(ISNUMBER(OFFSET('Sanitation Data'!$D$11,0,10*ROW('Sanitation Data'!D53))),'Data Summary'!CN59="Yes"),OFFSET('Sanitation Data'!$D$11,0,10*ROW('Sanitation Data'!D53)),NA())</f>
        <v>#N/A</v>
      </c>
      <c r="Z59" s="521" t="e">
        <f ca="1">+IF(AND(ISNUMBER(OFFSET('Sanitation Data'!$D$12,0,10*ROW('Sanitation Data'!D53))),'Data Summary'!CO59="Yes"),OFFSET('Sanitation Data'!$D$12,0,10*ROW('Sanitation Data'!D53)),NA())</f>
        <v>#N/A</v>
      </c>
      <c r="AA59" s="521" t="e">
        <f ca="1">+IF(AND(ISNUMBER(OFFSET('Sanitation Data'!$E$4,0,10*ROW('Sanitation Data'!E53))),'Data Summary'!CP59="Yes"),100-OFFSET('Sanitation Data'!$E$4,0,10*ROW('Sanitation Data'!E53)),NA())</f>
        <v>#N/A</v>
      </c>
      <c r="AB59" s="521" t="e">
        <f ca="1">+IF(AND(ISNUMBER(OFFSET('Sanitation Data'!$E$6,0,10*ROW('Sanitation Data'!E53))),'Data Summary'!CQ59="Yes"),OFFSET('Sanitation Data'!$E$6,0,10*ROW('Sanitation Data'!E53)),NA())</f>
        <v>#N/A</v>
      </c>
      <c r="AC59" s="521" t="e">
        <f ca="1">+IF(AND(ISNUMBER(OFFSET('Sanitation Data'!$E$10,0,10*ROW('Sanitation Data'!E53))),'Data Summary'!CR59="Yes"),OFFSET('Sanitation Data'!$E$10,0,10*ROW('Sanitation Data'!E53)),NA())</f>
        <v>#N/A</v>
      </c>
      <c r="AD59" s="521" t="e">
        <f ca="1">+IF(AND(ISNUMBER(OFFSET('Sanitation Data'!$E$11,0,10*ROW('Sanitation Data'!E53))),'Data Summary'!CS59="Yes"),OFFSET('Sanitation Data'!$E$11,0,10*ROW('Sanitation Data'!E53)),NA())</f>
        <v>#N/A</v>
      </c>
      <c r="AE59" s="521" t="e">
        <f ca="1">+IF(AND(ISNUMBER(OFFSET('Sanitation Data'!$E$12,0,10*ROW('Sanitation Data'!E53))),'Data Summary'!CT59="Yes"),OFFSET('Sanitation Data'!$E$12,0,10*ROW('Sanitation Data'!E53)),NA())</f>
        <v>#N/A</v>
      </c>
      <c r="AF59" s="521" t="e">
        <f ca="1">+IF(AND(ISNUMBER(OFFSET('Sanitation Data'!$F$4,0,10*ROW('Sanitation Data'!F53))),'Data Summary'!CU59="Yes"),100-OFFSET('Sanitation Data'!$F$4,0,10*ROW('Sanitation Data'!F53)),NA())</f>
        <v>#N/A</v>
      </c>
      <c r="AG59" s="521" t="e">
        <f ca="1">+IF(AND(ISNUMBER(OFFSET('Sanitation Data'!$F$6,0,10*ROW('Sanitation Data'!F53))),'Data Summary'!CV59="Yes"),OFFSET('Sanitation Data'!$F$6,0,10*ROW('Sanitation Data'!F53)),NA())</f>
        <v>#N/A</v>
      </c>
      <c r="AH59" s="521" t="e">
        <f ca="1">+IF(AND(ISNUMBER(OFFSET('Sanitation Data'!$F$10,0,10*ROW('Sanitation Data'!F53))),'Data Summary'!CW59="Yes"),OFFSET('Sanitation Data'!$F$10,0,10*ROW('Sanitation Data'!F53)),NA())</f>
        <v>#N/A</v>
      </c>
      <c r="AI59" s="521" t="e">
        <f ca="1">+IF(AND(ISNUMBER(OFFSET('Sanitation Data'!$F$11,0,10*ROW('Sanitation Data'!F53))),'Data Summary'!CX59="Yes"),OFFSET('Sanitation Data'!$F$11,0,10*ROW('Sanitation Data'!F53)),NA())</f>
        <v>#N/A</v>
      </c>
      <c r="AJ59" s="521" t="e">
        <f ca="1">+IF(AND(ISNUMBER(OFFSET('Sanitation Data'!$F$12,0,10*ROW('Sanitation Data'!F53))),'Data Summary'!CY59="Yes"),OFFSET('Sanitation Data'!$F$12,0,10*ROW('Sanitation Data'!F53)),NA())</f>
        <v>#N/A</v>
      </c>
      <c r="AK59" s="521" t="e">
        <f ca="1">+IF(AND(ISNUMBER(OFFSET('Sanitation Data'!$G$4,0,10*ROW('Sanitation Data'!G53))),'Data Summary'!CZ59="Yes"),100-OFFSET('Sanitation Data'!$G$4,0,10*ROW('Sanitation Data'!G53)),NA())</f>
        <v>#N/A</v>
      </c>
      <c r="AL59" s="521" t="e">
        <f ca="1">+IF(AND(ISNUMBER(OFFSET('Sanitation Data'!$G$6,0,10*ROW('Sanitation Data'!G53))),'Data Summary'!DA59="Yes"),OFFSET('Sanitation Data'!$G$6,0,10*ROW('Sanitation Data'!G53)),NA())</f>
        <v>#N/A</v>
      </c>
      <c r="AM59" s="521" t="e">
        <f ca="1">+IF(AND(ISNUMBER(OFFSET('Sanitation Data'!$G$10,0,10*ROW('Sanitation Data'!G53))),'Data Summary'!DB59="Yes"),OFFSET('Sanitation Data'!$G$10,0,10*ROW('Sanitation Data'!G53)),NA())</f>
        <v>#N/A</v>
      </c>
      <c r="AN59" s="521" t="e">
        <f ca="1">+IF(AND(ISNUMBER(OFFSET('Sanitation Data'!$G$11,0,10*ROW('Sanitation Data'!G53))),'Data Summary'!DC59="Yes"),OFFSET('Sanitation Data'!$G$11,0,10*ROW('Sanitation Data'!G53)),NA())</f>
        <v>#N/A</v>
      </c>
      <c r="AO59" s="521" t="e">
        <f ca="1">+IF(AND(ISNUMBER(OFFSET('Sanitation Data'!$G$12,0,10*ROW('Sanitation Data'!G53))),'Data Summary'!DD59="Yes"),OFFSET('Sanitation Data'!$G$12,0,10*ROW('Sanitation Data'!G53)),NA())</f>
        <v>#N/A</v>
      </c>
      <c r="AP59" s="521" t="e">
        <f ca="1">+IF(AND(ISNUMBER(OFFSET('Sanitation Data'!$H$4,0,10*ROW('Sanitation Data'!H53))),'Data Summary'!DE59="Yes"),100-OFFSET('Sanitation Data'!$H$4,0,10*ROW('Sanitation Data'!H53)),NA())</f>
        <v>#N/A</v>
      </c>
      <c r="AQ59" s="521" t="e">
        <f ca="1">+IF(AND(ISNUMBER(OFFSET('Sanitation Data'!$H$6,0,10*ROW('Sanitation Data'!H53))),'Data Summary'!DF59="Yes"),OFFSET('Sanitation Data'!$H$6,0,10*ROW('Sanitation Data'!H53)),NA())</f>
        <v>#N/A</v>
      </c>
      <c r="AR59" s="521" t="e">
        <f ca="1">+IF(AND(ISNUMBER(OFFSET('Sanitation Data'!$H$10,0,10*ROW('Sanitation Data'!H53))),'Data Summary'!DG59="Yes"),OFFSET('Sanitation Data'!$H$10,0,10*ROW('Sanitation Data'!H53)),NA())</f>
        <v>#N/A</v>
      </c>
      <c r="AS59" s="521" t="e">
        <f ca="1">+IF(AND(ISNUMBER(OFFSET('Sanitation Data'!$H$11,0,10*ROW('Sanitation Data'!H53))),'Data Summary'!DH59="Yes"),OFFSET('Sanitation Data'!$H$11,0,10*ROW('Sanitation Data'!H53)),NA())</f>
        <v>#N/A</v>
      </c>
      <c r="AT59" s="521" t="e">
        <f ca="1">+IF(AND(ISNUMBER(OFFSET('Sanitation Data'!$H$12,0,10*ROW('Sanitation Data'!H53))),'Data Summary'!DI59="Yes"),OFFSET('Sanitation Data'!$H$12,0,10*ROW('Sanitation Data'!H53)),NA())</f>
        <v>#N/A</v>
      </c>
      <c r="AU59" s="521" t="e">
        <f ca="1">+IF(AND(ISNUMBER(OFFSET('Sanitation Data'!$I$4,0,10*ROW('Sanitation Data'!I53))),'Data Summary'!DJ59="Yes"),100-OFFSET('Sanitation Data'!$I$4,0,10*ROW('Sanitation Data'!I53)),NA())</f>
        <v>#N/A</v>
      </c>
      <c r="AV59" s="521" t="e">
        <f ca="1">+IF(AND(ISNUMBER(OFFSET('Sanitation Data'!$I$6,0,10*ROW('Sanitation Data'!I53))),'Data Summary'!DK59="Yes"),OFFSET('Sanitation Data'!$I$6,0,10*ROW('Sanitation Data'!I53)),NA())</f>
        <v>#N/A</v>
      </c>
      <c r="AW59" s="521" t="e">
        <f ca="1">+IF(AND(ISNUMBER(OFFSET('Sanitation Data'!$I$10,0,10*ROW('Sanitation Data'!I53))),'Data Summary'!DL59="Yes"),OFFSET('Sanitation Data'!$I$10,0,10*ROW('Sanitation Data'!I53)),NA())</f>
        <v>#N/A</v>
      </c>
      <c r="AX59" s="521" t="e">
        <f ca="1">+IF(AND(ISNUMBER(OFFSET('Sanitation Data'!$I$11,0,10*ROW('Sanitation Data'!I53))),'Data Summary'!DM59="Yes"),OFFSET('Sanitation Data'!$I$11,0,10*ROW('Sanitation Data'!I53)),NA())</f>
        <v>#N/A</v>
      </c>
      <c r="AY59" s="521" t="e">
        <f ca="1">+IF(AND(ISNUMBER(OFFSET('Sanitation Data'!$I$12,0,10*ROW('Sanitation Data'!I53))),'Data Summary'!DN59="Yes"),OFFSET('Sanitation Data'!$I$12,0,10*ROW('Sanitation Data'!I53)),NA())</f>
        <v>#N/A</v>
      </c>
      <c r="AZ59" s="522" t="e">
        <f ca="1">+IF(AND(ISNUMBER(OFFSET('Hygiene Data'!$D$5,0,10*ROW('Hygiene Data'!D53))),'Data Summary'!DO59="Yes"),OFFSET('Hygiene Data'!$D$5,0,10*ROW('Hygiene Data'!D53)),NA())</f>
        <v>#N/A</v>
      </c>
      <c r="BA59" s="522" t="e">
        <f ca="1">+IF(AND(ISNUMBER(OFFSET('Hygiene Data'!$D$7,0,10*ROW('Hygiene Data'!D53))),'Data Summary'!DP59="Yes"),OFFSET('Hygiene Data'!$D$7,0,10*ROW('Hygiene Data'!D53)),NA())</f>
        <v>#N/A</v>
      </c>
      <c r="BB59" s="522" t="e">
        <f ca="1">+IF(AND(ISNUMBER(OFFSET('Hygiene Data'!$D$9,0,10*ROW('Hygiene Data'!D53))),'Data Summary'!DQ59="Yes"),OFFSET('Hygiene Data'!$D$9,0,10*ROW('Hygiene Data'!D53)),NA())</f>
        <v>#N/A</v>
      </c>
      <c r="BC59" s="522" t="e">
        <f ca="1">+IF(AND(ISNUMBER(OFFSET('Hygiene Data'!$E$5,0,10*ROW('Hygiene Data'!E53))),'Data Summary'!DR59="Yes"),OFFSET('Hygiene Data'!$E$5,0,10*ROW('Hygiene Data'!E53)),NA())</f>
        <v>#N/A</v>
      </c>
      <c r="BD59" s="522" t="e">
        <f ca="1">+IF(AND(ISNUMBER(OFFSET('Hygiene Data'!$E$7,0,10*ROW('Hygiene Data'!E53))),'Data Summary'!DS59="Yes"),OFFSET('Hygiene Data'!$E$7,0,10*ROW('Hygiene Data'!E53)),NA())</f>
        <v>#N/A</v>
      </c>
      <c r="BE59" s="522" t="e">
        <f ca="1">+IF(AND(ISNUMBER(OFFSET('Hygiene Data'!$E$9,0,10*ROW('Hygiene Data'!E53))),'Data Summary'!DT59="Yes"),OFFSET('Hygiene Data'!$E$9,0,10*ROW('Hygiene Data'!E53)),NA())</f>
        <v>#N/A</v>
      </c>
      <c r="BF59" s="522" t="e">
        <f ca="1">+IF(AND(ISNUMBER(OFFSET('Hygiene Data'!$F$5,0,10*ROW('Hygiene Data'!F53))),'Data Summary'!DU59="Yes"),OFFSET('Hygiene Data'!$F$5,0,10*ROW('Hygiene Data'!F53)),NA())</f>
        <v>#N/A</v>
      </c>
      <c r="BG59" s="522" t="e">
        <f ca="1">+IF(AND(ISNUMBER(OFFSET('Hygiene Data'!$F$7,0,10*ROW('Hygiene Data'!F53))),'Data Summary'!DV59="Yes"),OFFSET('Hygiene Data'!$F$7,0,10*ROW('Hygiene Data'!F53)),NA())</f>
        <v>#N/A</v>
      </c>
      <c r="BH59" s="522" t="e">
        <f ca="1">+IF(AND(ISNUMBER(OFFSET('Hygiene Data'!$F$9,0,10*ROW('Hygiene Data'!F53))),'Data Summary'!DW59="Yes"),OFFSET('Hygiene Data'!$F$9,0,10*ROW('Hygiene Data'!F53)),NA())</f>
        <v>#N/A</v>
      </c>
      <c r="BI59" s="522" t="e">
        <f ca="1">+IF(AND(ISNUMBER(OFFSET('Hygiene Data'!$G$5,0,10*ROW('Hygiene Data'!G53))),'Data Summary'!DX59="Yes"),OFFSET('Hygiene Data'!$G$5,0,10*ROW('Hygiene Data'!G53)),NA())</f>
        <v>#N/A</v>
      </c>
      <c r="BJ59" s="522" t="e">
        <f ca="1">+IF(AND(ISNUMBER(OFFSET('Hygiene Data'!$G$7,0,10*ROW('Hygiene Data'!G53))),'Data Summary'!DY59="Yes"),OFFSET('Hygiene Data'!$G$7,0,10*ROW('Hygiene Data'!G53)),NA())</f>
        <v>#N/A</v>
      </c>
      <c r="BK59" s="522" t="e">
        <f ca="1">+IF(AND(ISNUMBER(OFFSET('Hygiene Data'!$G$9,0,10*ROW('Hygiene Data'!G53))),'Data Summary'!DZ59="Yes"),OFFSET('Hygiene Data'!$G$9,0,10*ROW('Hygiene Data'!G53)),NA())</f>
        <v>#N/A</v>
      </c>
      <c r="BL59" s="522" t="e">
        <f ca="1">+IF(AND(ISNUMBER(OFFSET('Hygiene Data'!$H$5,0,10*ROW('Hygiene Data'!H53))),'Data Summary'!EA59="Yes"),OFFSET('Hygiene Data'!$H$5,0,10*ROW('Hygiene Data'!H53)),NA())</f>
        <v>#N/A</v>
      </c>
      <c r="BM59" s="522" t="e">
        <f ca="1">+IF(AND(ISNUMBER(OFFSET('Hygiene Data'!$H$7,0,10*ROW('Hygiene Data'!H53))),'Data Summary'!EB59="Yes"),OFFSET('Hygiene Data'!$H$7,0,10*ROW('Hygiene Data'!H53)),NA())</f>
        <v>#N/A</v>
      </c>
      <c r="BN59" s="522" t="e">
        <f ca="1">+IF(AND(ISNUMBER(OFFSET('Hygiene Data'!$H$9,0,10*ROW('Hygiene Data'!H53))),'Data Summary'!EC59="Yes"),OFFSET('Hygiene Data'!$H$9,0,10*ROW('Hygiene Data'!H53)),NA())</f>
        <v>#N/A</v>
      </c>
      <c r="BO59" s="522" t="e">
        <f ca="1">+IF(AND(ISNUMBER(OFFSET('Hygiene Data'!$I$5,0,10*ROW('Hygiene Data'!I53))),'Data Summary'!ED59="Yes"),OFFSET('Hygiene Data'!$I$5,0,10*ROW('Hygiene Data'!I53)),NA())</f>
        <v>#N/A</v>
      </c>
      <c r="BP59" s="522" t="e">
        <f ca="1">+IF(AND(ISNUMBER(OFFSET('Hygiene Data'!$I$7,0,10*ROW('Hygiene Data'!I53))),'Data Summary'!EE59="Yes"),OFFSET('Hygiene Data'!$I$7,0,10*ROW('Hygiene Data'!I53)),NA())</f>
        <v>#N/A</v>
      </c>
      <c r="BQ59" s="522" t="e">
        <f ca="1">+IF(AND(ISNUMBER(OFFSET('Hygiene Data'!$I$9,0,10*ROW('Hygiene Data'!I53))),'Data Summary'!EF59="Yes"),OFFSET('Hygiene Data'!$I$9,0,10*ROW('Hygiene Data'!I53)),NA())</f>
        <v>#N/A</v>
      </c>
    </row>
    <row r="60" spans="1:69" x14ac:dyDescent="0.25">
      <c r="A60" s="518" t="e">
        <f ca="1">+RIGHT('Data Summary'!A60,LEN('Data Summary'!A60)-9)</f>
        <v>#VALUE!</v>
      </c>
      <c r="B60" s="492" t="str">
        <f ca="1">+IF(ISTEXT('Data Summary'!B60),'Data Summary'!B60,"")</f>
        <v/>
      </c>
      <c r="C60" s="519" t="e">
        <f ca="1">+VALUE('Data Summary'!C60)</f>
        <v>#VALUE!</v>
      </c>
      <c r="D60" s="520" t="e">
        <f ca="1">+IF(AND(ISNUMBER(OFFSET('Water Data'!$D$4,0,10*ROW('Water Data'!D54))),'Data Summary'!BS60="Yes"),100-OFFSET('Water Data'!$D$4,0,10*ROW('Water Data'!D54)),NA())</f>
        <v>#N/A</v>
      </c>
      <c r="E60" s="520" t="e">
        <f ca="1">+IF(AND(ISNUMBER(OFFSET('Water Data'!$D$6,0,10*ROW('Water Data'!D54))),'Data Summary'!BT60="Yes"),OFFSET('Water Data'!$D$6,0,10*ROW('Water Data'!D54)),NA())</f>
        <v>#N/A</v>
      </c>
      <c r="F60" s="520" t="e">
        <f ca="1">+IF(AND(ISNUMBER(OFFSET('Water Data'!$D$9,0,10*ROW('Water Data'!D54))),'Data Summary'!BU60="Yes"),OFFSET('Water Data'!$D$9,0,10*ROW('Water Data'!D54)),NA())</f>
        <v>#N/A</v>
      </c>
      <c r="G60" s="520" t="e">
        <f ca="1">+IF(AND(ISNUMBER(OFFSET('Water Data'!$E$4,0,10*ROW('Water Data'!E54))),'Data Summary'!BV60="Yes"),100-OFFSET('Water Data'!$E$4,0,10*ROW('Water Data'!E54)),NA())</f>
        <v>#N/A</v>
      </c>
      <c r="H60" s="520" t="e">
        <f ca="1">+IF(AND(ISNUMBER(OFFSET('Water Data'!$E$6,0,10*ROW('Water Data'!E54))),'Data Summary'!BW60="Yes"),OFFSET('Water Data'!$E$6,0,10*ROW('Water Data'!E54)),NA())</f>
        <v>#N/A</v>
      </c>
      <c r="I60" s="520" t="e">
        <f ca="1">+IF(AND(ISNUMBER(OFFSET('Water Data'!$E$9,0,10*ROW('Water Data'!E54))),'Data Summary'!BX60="Yes"),OFFSET('Water Data'!$E$9,0,10*ROW('Water Data'!E54)),NA())</f>
        <v>#N/A</v>
      </c>
      <c r="J60" s="520" t="e">
        <f ca="1">+IF(AND(ISNUMBER(OFFSET('Water Data'!$F$4,0,10*ROW('Water Data'!F54))),'Data Summary'!BY60="Yes"),100-OFFSET('Water Data'!$F$4,0,10*ROW('Water Data'!F54)),NA())</f>
        <v>#N/A</v>
      </c>
      <c r="K60" s="520" t="e">
        <f ca="1">+IF(AND(ISNUMBER(OFFSET('Water Data'!$F$6,0,10*ROW('Water Data'!F54))),'Data Summary'!BZ60="Yes"),OFFSET('Water Data'!$F$6,0,10*ROW('Water Data'!F54)),NA())</f>
        <v>#N/A</v>
      </c>
      <c r="L60" s="520" t="e">
        <f ca="1">+IF(AND(ISNUMBER(OFFSET('Water Data'!$F$9,0,10*ROW('Water Data'!F54))),'Data Summary'!CA60="Yes"),OFFSET('Water Data'!$F$9,0,10*ROW('Water Data'!F54)),NA())</f>
        <v>#N/A</v>
      </c>
      <c r="M60" s="520" t="e">
        <f ca="1">+IF(AND(ISNUMBER(OFFSET('Water Data'!$G$4,0,10*ROW('Water Data'!G54))),'Data Summary'!CB60="Yes"),100-OFFSET('Water Data'!$G$4,0,10*ROW('Water Data'!G54)),NA())</f>
        <v>#N/A</v>
      </c>
      <c r="N60" s="520" t="e">
        <f ca="1">+IF(AND(ISNUMBER(OFFSET('Water Data'!$G$6,0,10*ROW('Water Data'!G54))),'Data Summary'!CC60="Yes"),OFFSET('Water Data'!$G$6,0,10*ROW('Water Data'!G54)),NA())</f>
        <v>#N/A</v>
      </c>
      <c r="O60" s="520" t="e">
        <f ca="1">+IF(AND(ISNUMBER(OFFSET('Water Data'!$G$9,0,10*ROW('Water Data'!G54))),'Data Summary'!CD60="Yes"),OFFSET('Water Data'!$G$9,0,10*ROW('Water Data'!G54)),NA())</f>
        <v>#N/A</v>
      </c>
      <c r="P60" s="520" t="e">
        <f ca="1">+IF(AND(ISNUMBER(OFFSET('Water Data'!$H$4,0,10*ROW('Water Data'!H54))),'Data Summary'!CE60="Yes"),100-OFFSET('Water Data'!$H$4,0,10*ROW('Water Data'!H54)),NA())</f>
        <v>#N/A</v>
      </c>
      <c r="Q60" s="520" t="e">
        <f ca="1">+IF(AND(ISNUMBER(OFFSET('Water Data'!$H$6,0,10*ROW('Water Data'!H54))),'Data Summary'!CF60="Yes"),OFFSET('Water Data'!$H$6,0,10*ROW('Water Data'!H54)),NA())</f>
        <v>#N/A</v>
      </c>
      <c r="R60" s="520" t="e">
        <f ca="1">+IF(AND(ISNUMBER(OFFSET('Water Data'!$H$9,0,10*ROW('Water Data'!H54))),'Data Summary'!CG60="Yes"),OFFSET('Water Data'!$H$9,0,10*ROW('Water Data'!H54)),NA())</f>
        <v>#N/A</v>
      </c>
      <c r="S60" s="520" t="e">
        <f ca="1">+IF(AND(ISNUMBER(OFFSET('Water Data'!$I$4,0,10*ROW('Water Data'!I54))),'Data Summary'!CH60="Yes"),100-OFFSET('Water Data'!$I$4,0,10*ROW('Water Data'!I54)),NA())</f>
        <v>#N/A</v>
      </c>
      <c r="T60" s="520" t="e">
        <f ca="1">+IF(AND(ISNUMBER(OFFSET('Water Data'!$I$6,0,10*ROW('Water Data'!I54))),'Data Summary'!CI60="Yes"),OFFSET('Water Data'!$I$6,0,10*ROW('Water Data'!I54)),NA())</f>
        <v>#N/A</v>
      </c>
      <c r="U60" s="520" t="e">
        <f ca="1">+IF(AND(ISNUMBER(OFFSET('Water Data'!$I$9,0,10*ROW('Water Data'!I54))),'Data Summary'!CJ60="Yes"),OFFSET('Water Data'!$I$9,0,10*ROW('Water Data'!I54)),NA())</f>
        <v>#N/A</v>
      </c>
      <c r="V60" s="521" t="e">
        <f ca="1">+IF(AND(ISNUMBER(OFFSET('Sanitation Data'!$D$4,0,10*ROW('Sanitation Data'!D54))),'Data Summary'!CK60="Yes"),100-OFFSET('Sanitation Data'!$D$4,0,10*ROW('Sanitation Data'!D54)),NA())</f>
        <v>#N/A</v>
      </c>
      <c r="W60" s="521" t="e">
        <f ca="1">+IF(AND(ISNUMBER(OFFSET('Sanitation Data'!$D$6,0,10*ROW('Sanitation Data'!D54))),'Data Summary'!CL60="Yes"),OFFSET('Sanitation Data'!$D$6,0,10*ROW('Sanitation Data'!D54)),NA())</f>
        <v>#N/A</v>
      </c>
      <c r="X60" s="521" t="e">
        <f ca="1">+IF(AND(ISNUMBER(OFFSET('Sanitation Data'!$D$10,0,10*ROW('Sanitation Data'!D54))),'Data Summary'!CM60="Yes"),OFFSET('Sanitation Data'!$D$10,0,10*ROW('Sanitation Data'!D54)),NA())</f>
        <v>#N/A</v>
      </c>
      <c r="Y60" s="521" t="e">
        <f ca="1">+IF(AND(ISNUMBER(OFFSET('Sanitation Data'!$D$11,0,10*ROW('Sanitation Data'!D54))),'Data Summary'!CN60="Yes"),OFFSET('Sanitation Data'!$D$11,0,10*ROW('Sanitation Data'!D54)),NA())</f>
        <v>#N/A</v>
      </c>
      <c r="Z60" s="521" t="e">
        <f ca="1">+IF(AND(ISNUMBER(OFFSET('Sanitation Data'!$D$12,0,10*ROW('Sanitation Data'!D54))),'Data Summary'!CO60="Yes"),OFFSET('Sanitation Data'!$D$12,0,10*ROW('Sanitation Data'!D54)),NA())</f>
        <v>#N/A</v>
      </c>
      <c r="AA60" s="521" t="e">
        <f ca="1">+IF(AND(ISNUMBER(OFFSET('Sanitation Data'!$E$4,0,10*ROW('Sanitation Data'!E54))),'Data Summary'!CP60="Yes"),100-OFFSET('Sanitation Data'!$E$4,0,10*ROW('Sanitation Data'!E54)),NA())</f>
        <v>#N/A</v>
      </c>
      <c r="AB60" s="521" t="e">
        <f ca="1">+IF(AND(ISNUMBER(OFFSET('Sanitation Data'!$E$6,0,10*ROW('Sanitation Data'!E54))),'Data Summary'!CQ60="Yes"),OFFSET('Sanitation Data'!$E$6,0,10*ROW('Sanitation Data'!E54)),NA())</f>
        <v>#N/A</v>
      </c>
      <c r="AC60" s="521" t="e">
        <f ca="1">+IF(AND(ISNUMBER(OFFSET('Sanitation Data'!$E$10,0,10*ROW('Sanitation Data'!E54))),'Data Summary'!CR60="Yes"),OFFSET('Sanitation Data'!$E$10,0,10*ROW('Sanitation Data'!E54)),NA())</f>
        <v>#N/A</v>
      </c>
      <c r="AD60" s="521" t="e">
        <f ca="1">+IF(AND(ISNUMBER(OFFSET('Sanitation Data'!$E$11,0,10*ROW('Sanitation Data'!E54))),'Data Summary'!CS60="Yes"),OFFSET('Sanitation Data'!$E$11,0,10*ROW('Sanitation Data'!E54)),NA())</f>
        <v>#N/A</v>
      </c>
      <c r="AE60" s="521" t="e">
        <f ca="1">+IF(AND(ISNUMBER(OFFSET('Sanitation Data'!$E$12,0,10*ROW('Sanitation Data'!E54))),'Data Summary'!CT60="Yes"),OFFSET('Sanitation Data'!$E$12,0,10*ROW('Sanitation Data'!E54)),NA())</f>
        <v>#N/A</v>
      </c>
      <c r="AF60" s="521" t="e">
        <f ca="1">+IF(AND(ISNUMBER(OFFSET('Sanitation Data'!$F$4,0,10*ROW('Sanitation Data'!F54))),'Data Summary'!CU60="Yes"),100-OFFSET('Sanitation Data'!$F$4,0,10*ROW('Sanitation Data'!F54)),NA())</f>
        <v>#N/A</v>
      </c>
      <c r="AG60" s="521" t="e">
        <f ca="1">+IF(AND(ISNUMBER(OFFSET('Sanitation Data'!$F$6,0,10*ROW('Sanitation Data'!F54))),'Data Summary'!CV60="Yes"),OFFSET('Sanitation Data'!$F$6,0,10*ROW('Sanitation Data'!F54)),NA())</f>
        <v>#N/A</v>
      </c>
      <c r="AH60" s="521" t="e">
        <f ca="1">+IF(AND(ISNUMBER(OFFSET('Sanitation Data'!$F$10,0,10*ROW('Sanitation Data'!F54))),'Data Summary'!CW60="Yes"),OFFSET('Sanitation Data'!$F$10,0,10*ROW('Sanitation Data'!F54)),NA())</f>
        <v>#N/A</v>
      </c>
      <c r="AI60" s="521" t="e">
        <f ca="1">+IF(AND(ISNUMBER(OFFSET('Sanitation Data'!$F$11,0,10*ROW('Sanitation Data'!F54))),'Data Summary'!CX60="Yes"),OFFSET('Sanitation Data'!$F$11,0,10*ROW('Sanitation Data'!F54)),NA())</f>
        <v>#N/A</v>
      </c>
      <c r="AJ60" s="521" t="e">
        <f ca="1">+IF(AND(ISNUMBER(OFFSET('Sanitation Data'!$F$12,0,10*ROW('Sanitation Data'!F54))),'Data Summary'!CY60="Yes"),OFFSET('Sanitation Data'!$F$12,0,10*ROW('Sanitation Data'!F54)),NA())</f>
        <v>#N/A</v>
      </c>
      <c r="AK60" s="521" t="e">
        <f ca="1">+IF(AND(ISNUMBER(OFFSET('Sanitation Data'!$G$4,0,10*ROW('Sanitation Data'!G54))),'Data Summary'!CZ60="Yes"),100-OFFSET('Sanitation Data'!$G$4,0,10*ROW('Sanitation Data'!G54)),NA())</f>
        <v>#N/A</v>
      </c>
      <c r="AL60" s="521" t="e">
        <f ca="1">+IF(AND(ISNUMBER(OFFSET('Sanitation Data'!$G$6,0,10*ROW('Sanitation Data'!G54))),'Data Summary'!DA60="Yes"),OFFSET('Sanitation Data'!$G$6,0,10*ROW('Sanitation Data'!G54)),NA())</f>
        <v>#N/A</v>
      </c>
      <c r="AM60" s="521" t="e">
        <f ca="1">+IF(AND(ISNUMBER(OFFSET('Sanitation Data'!$G$10,0,10*ROW('Sanitation Data'!G54))),'Data Summary'!DB60="Yes"),OFFSET('Sanitation Data'!$G$10,0,10*ROW('Sanitation Data'!G54)),NA())</f>
        <v>#N/A</v>
      </c>
      <c r="AN60" s="521" t="e">
        <f ca="1">+IF(AND(ISNUMBER(OFFSET('Sanitation Data'!$G$11,0,10*ROW('Sanitation Data'!G54))),'Data Summary'!DC60="Yes"),OFFSET('Sanitation Data'!$G$11,0,10*ROW('Sanitation Data'!G54)),NA())</f>
        <v>#N/A</v>
      </c>
      <c r="AO60" s="521" t="e">
        <f ca="1">+IF(AND(ISNUMBER(OFFSET('Sanitation Data'!$G$12,0,10*ROW('Sanitation Data'!G54))),'Data Summary'!DD60="Yes"),OFFSET('Sanitation Data'!$G$12,0,10*ROW('Sanitation Data'!G54)),NA())</f>
        <v>#N/A</v>
      </c>
      <c r="AP60" s="521" t="e">
        <f ca="1">+IF(AND(ISNUMBER(OFFSET('Sanitation Data'!$H$4,0,10*ROW('Sanitation Data'!H54))),'Data Summary'!DE60="Yes"),100-OFFSET('Sanitation Data'!$H$4,0,10*ROW('Sanitation Data'!H54)),NA())</f>
        <v>#N/A</v>
      </c>
      <c r="AQ60" s="521" t="e">
        <f ca="1">+IF(AND(ISNUMBER(OFFSET('Sanitation Data'!$H$6,0,10*ROW('Sanitation Data'!H54))),'Data Summary'!DF60="Yes"),OFFSET('Sanitation Data'!$H$6,0,10*ROW('Sanitation Data'!H54)),NA())</f>
        <v>#N/A</v>
      </c>
      <c r="AR60" s="521" t="e">
        <f ca="1">+IF(AND(ISNUMBER(OFFSET('Sanitation Data'!$H$10,0,10*ROW('Sanitation Data'!H54))),'Data Summary'!DG60="Yes"),OFFSET('Sanitation Data'!$H$10,0,10*ROW('Sanitation Data'!H54)),NA())</f>
        <v>#N/A</v>
      </c>
      <c r="AS60" s="521" t="e">
        <f ca="1">+IF(AND(ISNUMBER(OFFSET('Sanitation Data'!$H$11,0,10*ROW('Sanitation Data'!H54))),'Data Summary'!DH60="Yes"),OFFSET('Sanitation Data'!$H$11,0,10*ROW('Sanitation Data'!H54)),NA())</f>
        <v>#N/A</v>
      </c>
      <c r="AT60" s="521" t="e">
        <f ca="1">+IF(AND(ISNUMBER(OFFSET('Sanitation Data'!$H$12,0,10*ROW('Sanitation Data'!H54))),'Data Summary'!DI60="Yes"),OFFSET('Sanitation Data'!$H$12,0,10*ROW('Sanitation Data'!H54)),NA())</f>
        <v>#N/A</v>
      </c>
      <c r="AU60" s="521" t="e">
        <f ca="1">+IF(AND(ISNUMBER(OFFSET('Sanitation Data'!$I$4,0,10*ROW('Sanitation Data'!I54))),'Data Summary'!DJ60="Yes"),100-OFFSET('Sanitation Data'!$I$4,0,10*ROW('Sanitation Data'!I54)),NA())</f>
        <v>#N/A</v>
      </c>
      <c r="AV60" s="521" t="e">
        <f ca="1">+IF(AND(ISNUMBER(OFFSET('Sanitation Data'!$I$6,0,10*ROW('Sanitation Data'!I54))),'Data Summary'!DK60="Yes"),OFFSET('Sanitation Data'!$I$6,0,10*ROW('Sanitation Data'!I54)),NA())</f>
        <v>#N/A</v>
      </c>
      <c r="AW60" s="521" t="e">
        <f ca="1">+IF(AND(ISNUMBER(OFFSET('Sanitation Data'!$I$10,0,10*ROW('Sanitation Data'!I54))),'Data Summary'!DL60="Yes"),OFFSET('Sanitation Data'!$I$10,0,10*ROW('Sanitation Data'!I54)),NA())</f>
        <v>#N/A</v>
      </c>
      <c r="AX60" s="521" t="e">
        <f ca="1">+IF(AND(ISNUMBER(OFFSET('Sanitation Data'!$I$11,0,10*ROW('Sanitation Data'!I54))),'Data Summary'!DM60="Yes"),OFFSET('Sanitation Data'!$I$11,0,10*ROW('Sanitation Data'!I54)),NA())</f>
        <v>#N/A</v>
      </c>
      <c r="AY60" s="521" t="e">
        <f ca="1">+IF(AND(ISNUMBER(OFFSET('Sanitation Data'!$I$12,0,10*ROW('Sanitation Data'!I54))),'Data Summary'!DN60="Yes"),OFFSET('Sanitation Data'!$I$12,0,10*ROW('Sanitation Data'!I54)),NA())</f>
        <v>#N/A</v>
      </c>
      <c r="AZ60" s="522" t="e">
        <f ca="1">+IF(AND(ISNUMBER(OFFSET('Hygiene Data'!$D$5,0,10*ROW('Hygiene Data'!D54))),'Data Summary'!DO60="Yes"),OFFSET('Hygiene Data'!$D$5,0,10*ROW('Hygiene Data'!D54)),NA())</f>
        <v>#N/A</v>
      </c>
      <c r="BA60" s="522" t="e">
        <f ca="1">+IF(AND(ISNUMBER(OFFSET('Hygiene Data'!$D$7,0,10*ROW('Hygiene Data'!D54))),'Data Summary'!DP60="Yes"),OFFSET('Hygiene Data'!$D$7,0,10*ROW('Hygiene Data'!D54)),NA())</f>
        <v>#N/A</v>
      </c>
      <c r="BB60" s="522" t="e">
        <f ca="1">+IF(AND(ISNUMBER(OFFSET('Hygiene Data'!$D$9,0,10*ROW('Hygiene Data'!D54))),'Data Summary'!DQ60="Yes"),OFFSET('Hygiene Data'!$D$9,0,10*ROW('Hygiene Data'!D54)),NA())</f>
        <v>#N/A</v>
      </c>
      <c r="BC60" s="522" t="e">
        <f ca="1">+IF(AND(ISNUMBER(OFFSET('Hygiene Data'!$E$5,0,10*ROW('Hygiene Data'!E54))),'Data Summary'!DR60="Yes"),OFFSET('Hygiene Data'!$E$5,0,10*ROW('Hygiene Data'!E54)),NA())</f>
        <v>#N/A</v>
      </c>
      <c r="BD60" s="522" t="e">
        <f ca="1">+IF(AND(ISNUMBER(OFFSET('Hygiene Data'!$E$7,0,10*ROW('Hygiene Data'!E54))),'Data Summary'!DS60="Yes"),OFFSET('Hygiene Data'!$E$7,0,10*ROW('Hygiene Data'!E54)),NA())</f>
        <v>#N/A</v>
      </c>
      <c r="BE60" s="522" t="e">
        <f ca="1">+IF(AND(ISNUMBER(OFFSET('Hygiene Data'!$E$9,0,10*ROW('Hygiene Data'!E54))),'Data Summary'!DT60="Yes"),OFFSET('Hygiene Data'!$E$9,0,10*ROW('Hygiene Data'!E54)),NA())</f>
        <v>#N/A</v>
      </c>
      <c r="BF60" s="522" t="e">
        <f ca="1">+IF(AND(ISNUMBER(OFFSET('Hygiene Data'!$F$5,0,10*ROW('Hygiene Data'!F54))),'Data Summary'!DU60="Yes"),OFFSET('Hygiene Data'!$F$5,0,10*ROW('Hygiene Data'!F54)),NA())</f>
        <v>#N/A</v>
      </c>
      <c r="BG60" s="522" t="e">
        <f ca="1">+IF(AND(ISNUMBER(OFFSET('Hygiene Data'!$F$7,0,10*ROW('Hygiene Data'!F54))),'Data Summary'!DV60="Yes"),OFFSET('Hygiene Data'!$F$7,0,10*ROW('Hygiene Data'!F54)),NA())</f>
        <v>#N/A</v>
      </c>
      <c r="BH60" s="522" t="e">
        <f ca="1">+IF(AND(ISNUMBER(OFFSET('Hygiene Data'!$F$9,0,10*ROW('Hygiene Data'!F54))),'Data Summary'!DW60="Yes"),OFFSET('Hygiene Data'!$F$9,0,10*ROW('Hygiene Data'!F54)),NA())</f>
        <v>#N/A</v>
      </c>
      <c r="BI60" s="522" t="e">
        <f ca="1">+IF(AND(ISNUMBER(OFFSET('Hygiene Data'!$G$5,0,10*ROW('Hygiene Data'!G54))),'Data Summary'!DX60="Yes"),OFFSET('Hygiene Data'!$G$5,0,10*ROW('Hygiene Data'!G54)),NA())</f>
        <v>#N/A</v>
      </c>
      <c r="BJ60" s="522" t="e">
        <f ca="1">+IF(AND(ISNUMBER(OFFSET('Hygiene Data'!$G$7,0,10*ROW('Hygiene Data'!G54))),'Data Summary'!DY60="Yes"),OFFSET('Hygiene Data'!$G$7,0,10*ROW('Hygiene Data'!G54)),NA())</f>
        <v>#N/A</v>
      </c>
      <c r="BK60" s="522" t="e">
        <f ca="1">+IF(AND(ISNUMBER(OFFSET('Hygiene Data'!$G$9,0,10*ROW('Hygiene Data'!G54))),'Data Summary'!DZ60="Yes"),OFFSET('Hygiene Data'!$G$9,0,10*ROW('Hygiene Data'!G54)),NA())</f>
        <v>#N/A</v>
      </c>
      <c r="BL60" s="522" t="e">
        <f ca="1">+IF(AND(ISNUMBER(OFFSET('Hygiene Data'!$H$5,0,10*ROW('Hygiene Data'!H54))),'Data Summary'!EA60="Yes"),OFFSET('Hygiene Data'!$H$5,0,10*ROW('Hygiene Data'!H54)),NA())</f>
        <v>#N/A</v>
      </c>
      <c r="BM60" s="522" t="e">
        <f ca="1">+IF(AND(ISNUMBER(OFFSET('Hygiene Data'!$H$7,0,10*ROW('Hygiene Data'!H54))),'Data Summary'!EB60="Yes"),OFFSET('Hygiene Data'!$H$7,0,10*ROW('Hygiene Data'!H54)),NA())</f>
        <v>#N/A</v>
      </c>
      <c r="BN60" s="522" t="e">
        <f ca="1">+IF(AND(ISNUMBER(OFFSET('Hygiene Data'!$H$9,0,10*ROW('Hygiene Data'!H54))),'Data Summary'!EC60="Yes"),OFFSET('Hygiene Data'!$H$9,0,10*ROW('Hygiene Data'!H54)),NA())</f>
        <v>#N/A</v>
      </c>
      <c r="BO60" s="522" t="e">
        <f ca="1">+IF(AND(ISNUMBER(OFFSET('Hygiene Data'!$I$5,0,10*ROW('Hygiene Data'!I54))),'Data Summary'!ED60="Yes"),OFFSET('Hygiene Data'!$I$5,0,10*ROW('Hygiene Data'!I54)),NA())</f>
        <v>#N/A</v>
      </c>
      <c r="BP60" s="522" t="e">
        <f ca="1">+IF(AND(ISNUMBER(OFFSET('Hygiene Data'!$I$7,0,10*ROW('Hygiene Data'!I54))),'Data Summary'!EE60="Yes"),OFFSET('Hygiene Data'!$I$7,0,10*ROW('Hygiene Data'!I54)),NA())</f>
        <v>#N/A</v>
      </c>
      <c r="BQ60" s="522" t="e">
        <f ca="1">+IF(AND(ISNUMBER(OFFSET('Hygiene Data'!$I$9,0,10*ROW('Hygiene Data'!I54))),'Data Summary'!EF60="Yes"),OFFSET('Hygiene Data'!$I$9,0,10*ROW('Hygiene Data'!I54)),NA())</f>
        <v>#N/A</v>
      </c>
    </row>
    <row r="61" spans="1:69" x14ac:dyDescent="0.25">
      <c r="A61" s="518" t="e">
        <f ca="1">+RIGHT('Data Summary'!A61,LEN('Data Summary'!A61)-9)</f>
        <v>#VALUE!</v>
      </c>
      <c r="B61" s="492" t="str">
        <f ca="1">+IF(ISTEXT('Data Summary'!B61),'Data Summary'!B61,"")</f>
        <v/>
      </c>
      <c r="C61" s="519" t="e">
        <f ca="1">+VALUE('Data Summary'!C61)</f>
        <v>#VALUE!</v>
      </c>
      <c r="D61" s="520" t="e">
        <f ca="1">+IF(AND(ISNUMBER(OFFSET('Water Data'!$D$4,0,10*ROW('Water Data'!D55))),'Data Summary'!BS61="Yes"),100-OFFSET('Water Data'!$D$4,0,10*ROW('Water Data'!D55)),NA())</f>
        <v>#N/A</v>
      </c>
      <c r="E61" s="520" t="e">
        <f ca="1">+IF(AND(ISNUMBER(OFFSET('Water Data'!$D$6,0,10*ROW('Water Data'!D55))),'Data Summary'!BT61="Yes"),OFFSET('Water Data'!$D$6,0,10*ROW('Water Data'!D55)),NA())</f>
        <v>#N/A</v>
      </c>
      <c r="F61" s="520" t="e">
        <f ca="1">+IF(AND(ISNUMBER(OFFSET('Water Data'!$D$9,0,10*ROW('Water Data'!D55))),'Data Summary'!BU61="Yes"),OFFSET('Water Data'!$D$9,0,10*ROW('Water Data'!D55)),NA())</f>
        <v>#N/A</v>
      </c>
      <c r="G61" s="520" t="e">
        <f ca="1">+IF(AND(ISNUMBER(OFFSET('Water Data'!$E$4,0,10*ROW('Water Data'!E55))),'Data Summary'!BV61="Yes"),100-OFFSET('Water Data'!$E$4,0,10*ROW('Water Data'!E55)),NA())</f>
        <v>#N/A</v>
      </c>
      <c r="H61" s="520" t="e">
        <f ca="1">+IF(AND(ISNUMBER(OFFSET('Water Data'!$E$6,0,10*ROW('Water Data'!E55))),'Data Summary'!BW61="Yes"),OFFSET('Water Data'!$E$6,0,10*ROW('Water Data'!E55)),NA())</f>
        <v>#N/A</v>
      </c>
      <c r="I61" s="520" t="e">
        <f ca="1">+IF(AND(ISNUMBER(OFFSET('Water Data'!$E$9,0,10*ROW('Water Data'!E55))),'Data Summary'!BX61="Yes"),OFFSET('Water Data'!$E$9,0,10*ROW('Water Data'!E55)),NA())</f>
        <v>#N/A</v>
      </c>
      <c r="J61" s="520" t="e">
        <f ca="1">+IF(AND(ISNUMBER(OFFSET('Water Data'!$F$4,0,10*ROW('Water Data'!F55))),'Data Summary'!BY61="Yes"),100-OFFSET('Water Data'!$F$4,0,10*ROW('Water Data'!F55)),NA())</f>
        <v>#N/A</v>
      </c>
      <c r="K61" s="520" t="e">
        <f ca="1">+IF(AND(ISNUMBER(OFFSET('Water Data'!$F$6,0,10*ROW('Water Data'!F55))),'Data Summary'!BZ61="Yes"),OFFSET('Water Data'!$F$6,0,10*ROW('Water Data'!F55)),NA())</f>
        <v>#N/A</v>
      </c>
      <c r="L61" s="520" t="e">
        <f ca="1">+IF(AND(ISNUMBER(OFFSET('Water Data'!$F$9,0,10*ROW('Water Data'!F55))),'Data Summary'!CA61="Yes"),OFFSET('Water Data'!$F$9,0,10*ROW('Water Data'!F55)),NA())</f>
        <v>#N/A</v>
      </c>
      <c r="M61" s="520" t="e">
        <f ca="1">+IF(AND(ISNUMBER(OFFSET('Water Data'!$G$4,0,10*ROW('Water Data'!G55))),'Data Summary'!CB61="Yes"),100-OFFSET('Water Data'!$G$4,0,10*ROW('Water Data'!G55)),NA())</f>
        <v>#N/A</v>
      </c>
      <c r="N61" s="520" t="e">
        <f ca="1">+IF(AND(ISNUMBER(OFFSET('Water Data'!$G$6,0,10*ROW('Water Data'!G55))),'Data Summary'!CC61="Yes"),OFFSET('Water Data'!$G$6,0,10*ROW('Water Data'!G55)),NA())</f>
        <v>#N/A</v>
      </c>
      <c r="O61" s="520" t="e">
        <f ca="1">+IF(AND(ISNUMBER(OFFSET('Water Data'!$G$9,0,10*ROW('Water Data'!G55))),'Data Summary'!CD61="Yes"),OFFSET('Water Data'!$G$9,0,10*ROW('Water Data'!G55)),NA())</f>
        <v>#N/A</v>
      </c>
      <c r="P61" s="520" t="e">
        <f ca="1">+IF(AND(ISNUMBER(OFFSET('Water Data'!$H$4,0,10*ROW('Water Data'!H55))),'Data Summary'!CE61="Yes"),100-OFFSET('Water Data'!$H$4,0,10*ROW('Water Data'!H55)),NA())</f>
        <v>#N/A</v>
      </c>
      <c r="Q61" s="520" t="e">
        <f ca="1">+IF(AND(ISNUMBER(OFFSET('Water Data'!$H$6,0,10*ROW('Water Data'!H55))),'Data Summary'!CF61="Yes"),OFFSET('Water Data'!$H$6,0,10*ROW('Water Data'!H55)),NA())</f>
        <v>#N/A</v>
      </c>
      <c r="R61" s="520" t="e">
        <f ca="1">+IF(AND(ISNUMBER(OFFSET('Water Data'!$H$9,0,10*ROW('Water Data'!H55))),'Data Summary'!CG61="Yes"),OFFSET('Water Data'!$H$9,0,10*ROW('Water Data'!H55)),NA())</f>
        <v>#N/A</v>
      </c>
      <c r="S61" s="520" t="e">
        <f ca="1">+IF(AND(ISNUMBER(OFFSET('Water Data'!$I$4,0,10*ROW('Water Data'!I55))),'Data Summary'!CH61="Yes"),100-OFFSET('Water Data'!$I$4,0,10*ROW('Water Data'!I55)),NA())</f>
        <v>#N/A</v>
      </c>
      <c r="T61" s="520" t="e">
        <f ca="1">+IF(AND(ISNUMBER(OFFSET('Water Data'!$I$6,0,10*ROW('Water Data'!I55))),'Data Summary'!CI61="Yes"),OFFSET('Water Data'!$I$6,0,10*ROW('Water Data'!I55)),NA())</f>
        <v>#N/A</v>
      </c>
      <c r="U61" s="520" t="e">
        <f ca="1">+IF(AND(ISNUMBER(OFFSET('Water Data'!$I$9,0,10*ROW('Water Data'!I55))),'Data Summary'!CJ61="Yes"),OFFSET('Water Data'!$I$9,0,10*ROW('Water Data'!I55)),NA())</f>
        <v>#N/A</v>
      </c>
      <c r="V61" s="521" t="e">
        <f ca="1">+IF(AND(ISNUMBER(OFFSET('Sanitation Data'!$D$4,0,10*ROW('Sanitation Data'!D55))),'Data Summary'!CK61="Yes"),100-OFFSET('Sanitation Data'!$D$4,0,10*ROW('Sanitation Data'!D55)),NA())</f>
        <v>#N/A</v>
      </c>
      <c r="W61" s="521" t="e">
        <f ca="1">+IF(AND(ISNUMBER(OFFSET('Sanitation Data'!$D$6,0,10*ROW('Sanitation Data'!D55))),'Data Summary'!CL61="Yes"),OFFSET('Sanitation Data'!$D$6,0,10*ROW('Sanitation Data'!D55)),NA())</f>
        <v>#N/A</v>
      </c>
      <c r="X61" s="521" t="e">
        <f ca="1">+IF(AND(ISNUMBER(OFFSET('Sanitation Data'!$D$10,0,10*ROW('Sanitation Data'!D55))),'Data Summary'!CM61="Yes"),OFFSET('Sanitation Data'!$D$10,0,10*ROW('Sanitation Data'!D55)),NA())</f>
        <v>#N/A</v>
      </c>
      <c r="Y61" s="521" t="e">
        <f ca="1">+IF(AND(ISNUMBER(OFFSET('Sanitation Data'!$D$11,0,10*ROW('Sanitation Data'!D55))),'Data Summary'!CN61="Yes"),OFFSET('Sanitation Data'!$D$11,0,10*ROW('Sanitation Data'!D55)),NA())</f>
        <v>#N/A</v>
      </c>
      <c r="Z61" s="521" t="e">
        <f ca="1">+IF(AND(ISNUMBER(OFFSET('Sanitation Data'!$D$12,0,10*ROW('Sanitation Data'!D55))),'Data Summary'!CO61="Yes"),OFFSET('Sanitation Data'!$D$12,0,10*ROW('Sanitation Data'!D55)),NA())</f>
        <v>#N/A</v>
      </c>
      <c r="AA61" s="521" t="e">
        <f ca="1">+IF(AND(ISNUMBER(OFFSET('Sanitation Data'!$E$4,0,10*ROW('Sanitation Data'!E55))),'Data Summary'!CP61="Yes"),100-OFFSET('Sanitation Data'!$E$4,0,10*ROW('Sanitation Data'!E55)),NA())</f>
        <v>#N/A</v>
      </c>
      <c r="AB61" s="521" t="e">
        <f ca="1">+IF(AND(ISNUMBER(OFFSET('Sanitation Data'!$E$6,0,10*ROW('Sanitation Data'!E55))),'Data Summary'!CQ61="Yes"),OFFSET('Sanitation Data'!$E$6,0,10*ROW('Sanitation Data'!E55)),NA())</f>
        <v>#N/A</v>
      </c>
      <c r="AC61" s="521" t="e">
        <f ca="1">+IF(AND(ISNUMBER(OFFSET('Sanitation Data'!$E$10,0,10*ROW('Sanitation Data'!E55))),'Data Summary'!CR61="Yes"),OFFSET('Sanitation Data'!$E$10,0,10*ROW('Sanitation Data'!E55)),NA())</f>
        <v>#N/A</v>
      </c>
      <c r="AD61" s="521" t="e">
        <f ca="1">+IF(AND(ISNUMBER(OFFSET('Sanitation Data'!$E$11,0,10*ROW('Sanitation Data'!E55))),'Data Summary'!CS61="Yes"),OFFSET('Sanitation Data'!$E$11,0,10*ROW('Sanitation Data'!E55)),NA())</f>
        <v>#N/A</v>
      </c>
      <c r="AE61" s="521" t="e">
        <f ca="1">+IF(AND(ISNUMBER(OFFSET('Sanitation Data'!$E$12,0,10*ROW('Sanitation Data'!E55))),'Data Summary'!CT61="Yes"),OFFSET('Sanitation Data'!$E$12,0,10*ROW('Sanitation Data'!E55)),NA())</f>
        <v>#N/A</v>
      </c>
      <c r="AF61" s="521" t="e">
        <f ca="1">+IF(AND(ISNUMBER(OFFSET('Sanitation Data'!$F$4,0,10*ROW('Sanitation Data'!F55))),'Data Summary'!CU61="Yes"),100-OFFSET('Sanitation Data'!$F$4,0,10*ROW('Sanitation Data'!F55)),NA())</f>
        <v>#N/A</v>
      </c>
      <c r="AG61" s="521" t="e">
        <f ca="1">+IF(AND(ISNUMBER(OFFSET('Sanitation Data'!$F$6,0,10*ROW('Sanitation Data'!F55))),'Data Summary'!CV61="Yes"),OFFSET('Sanitation Data'!$F$6,0,10*ROW('Sanitation Data'!F55)),NA())</f>
        <v>#N/A</v>
      </c>
      <c r="AH61" s="521" t="e">
        <f ca="1">+IF(AND(ISNUMBER(OFFSET('Sanitation Data'!$F$10,0,10*ROW('Sanitation Data'!F55))),'Data Summary'!CW61="Yes"),OFFSET('Sanitation Data'!$F$10,0,10*ROW('Sanitation Data'!F55)),NA())</f>
        <v>#N/A</v>
      </c>
      <c r="AI61" s="521" t="e">
        <f ca="1">+IF(AND(ISNUMBER(OFFSET('Sanitation Data'!$F$11,0,10*ROW('Sanitation Data'!F55))),'Data Summary'!CX61="Yes"),OFFSET('Sanitation Data'!$F$11,0,10*ROW('Sanitation Data'!F55)),NA())</f>
        <v>#N/A</v>
      </c>
      <c r="AJ61" s="521" t="e">
        <f ca="1">+IF(AND(ISNUMBER(OFFSET('Sanitation Data'!$F$12,0,10*ROW('Sanitation Data'!F55))),'Data Summary'!CY61="Yes"),OFFSET('Sanitation Data'!$F$12,0,10*ROW('Sanitation Data'!F55)),NA())</f>
        <v>#N/A</v>
      </c>
      <c r="AK61" s="521" t="e">
        <f ca="1">+IF(AND(ISNUMBER(OFFSET('Sanitation Data'!$G$4,0,10*ROW('Sanitation Data'!G55))),'Data Summary'!CZ61="Yes"),100-OFFSET('Sanitation Data'!$G$4,0,10*ROW('Sanitation Data'!G55)),NA())</f>
        <v>#N/A</v>
      </c>
      <c r="AL61" s="521" t="e">
        <f ca="1">+IF(AND(ISNUMBER(OFFSET('Sanitation Data'!$G$6,0,10*ROW('Sanitation Data'!G55))),'Data Summary'!DA61="Yes"),OFFSET('Sanitation Data'!$G$6,0,10*ROW('Sanitation Data'!G55)),NA())</f>
        <v>#N/A</v>
      </c>
      <c r="AM61" s="521" t="e">
        <f ca="1">+IF(AND(ISNUMBER(OFFSET('Sanitation Data'!$G$10,0,10*ROW('Sanitation Data'!G55))),'Data Summary'!DB61="Yes"),OFFSET('Sanitation Data'!$G$10,0,10*ROW('Sanitation Data'!G55)),NA())</f>
        <v>#N/A</v>
      </c>
      <c r="AN61" s="521" t="e">
        <f ca="1">+IF(AND(ISNUMBER(OFFSET('Sanitation Data'!$G$11,0,10*ROW('Sanitation Data'!G55))),'Data Summary'!DC61="Yes"),OFFSET('Sanitation Data'!$G$11,0,10*ROW('Sanitation Data'!G55)),NA())</f>
        <v>#N/A</v>
      </c>
      <c r="AO61" s="521" t="e">
        <f ca="1">+IF(AND(ISNUMBER(OFFSET('Sanitation Data'!$G$12,0,10*ROW('Sanitation Data'!G55))),'Data Summary'!DD61="Yes"),OFFSET('Sanitation Data'!$G$12,0,10*ROW('Sanitation Data'!G55)),NA())</f>
        <v>#N/A</v>
      </c>
      <c r="AP61" s="521" t="e">
        <f ca="1">+IF(AND(ISNUMBER(OFFSET('Sanitation Data'!$H$4,0,10*ROW('Sanitation Data'!H55))),'Data Summary'!DE61="Yes"),100-OFFSET('Sanitation Data'!$H$4,0,10*ROW('Sanitation Data'!H55)),NA())</f>
        <v>#N/A</v>
      </c>
      <c r="AQ61" s="521" t="e">
        <f ca="1">+IF(AND(ISNUMBER(OFFSET('Sanitation Data'!$H$6,0,10*ROW('Sanitation Data'!H55))),'Data Summary'!DF61="Yes"),OFFSET('Sanitation Data'!$H$6,0,10*ROW('Sanitation Data'!H55)),NA())</f>
        <v>#N/A</v>
      </c>
      <c r="AR61" s="521" t="e">
        <f ca="1">+IF(AND(ISNUMBER(OFFSET('Sanitation Data'!$H$10,0,10*ROW('Sanitation Data'!H55))),'Data Summary'!DG61="Yes"),OFFSET('Sanitation Data'!$H$10,0,10*ROW('Sanitation Data'!H55)),NA())</f>
        <v>#N/A</v>
      </c>
      <c r="AS61" s="521" t="e">
        <f ca="1">+IF(AND(ISNUMBER(OFFSET('Sanitation Data'!$H$11,0,10*ROW('Sanitation Data'!H55))),'Data Summary'!DH61="Yes"),OFFSET('Sanitation Data'!$H$11,0,10*ROW('Sanitation Data'!H55)),NA())</f>
        <v>#N/A</v>
      </c>
      <c r="AT61" s="521" t="e">
        <f ca="1">+IF(AND(ISNUMBER(OFFSET('Sanitation Data'!$H$12,0,10*ROW('Sanitation Data'!H55))),'Data Summary'!DI61="Yes"),OFFSET('Sanitation Data'!$H$12,0,10*ROW('Sanitation Data'!H55)),NA())</f>
        <v>#N/A</v>
      </c>
      <c r="AU61" s="521" t="e">
        <f ca="1">+IF(AND(ISNUMBER(OFFSET('Sanitation Data'!$I$4,0,10*ROW('Sanitation Data'!I55))),'Data Summary'!DJ61="Yes"),100-OFFSET('Sanitation Data'!$I$4,0,10*ROW('Sanitation Data'!I55)),NA())</f>
        <v>#N/A</v>
      </c>
      <c r="AV61" s="521" t="e">
        <f ca="1">+IF(AND(ISNUMBER(OFFSET('Sanitation Data'!$I$6,0,10*ROW('Sanitation Data'!I55))),'Data Summary'!DK61="Yes"),OFFSET('Sanitation Data'!$I$6,0,10*ROW('Sanitation Data'!I55)),NA())</f>
        <v>#N/A</v>
      </c>
      <c r="AW61" s="521" t="e">
        <f ca="1">+IF(AND(ISNUMBER(OFFSET('Sanitation Data'!$I$10,0,10*ROW('Sanitation Data'!I55))),'Data Summary'!DL61="Yes"),OFFSET('Sanitation Data'!$I$10,0,10*ROW('Sanitation Data'!I55)),NA())</f>
        <v>#N/A</v>
      </c>
      <c r="AX61" s="521" t="e">
        <f ca="1">+IF(AND(ISNUMBER(OFFSET('Sanitation Data'!$I$11,0,10*ROW('Sanitation Data'!I55))),'Data Summary'!DM61="Yes"),OFFSET('Sanitation Data'!$I$11,0,10*ROW('Sanitation Data'!I55)),NA())</f>
        <v>#N/A</v>
      </c>
      <c r="AY61" s="521" t="e">
        <f ca="1">+IF(AND(ISNUMBER(OFFSET('Sanitation Data'!$I$12,0,10*ROW('Sanitation Data'!I55))),'Data Summary'!DN61="Yes"),OFFSET('Sanitation Data'!$I$12,0,10*ROW('Sanitation Data'!I55)),NA())</f>
        <v>#N/A</v>
      </c>
      <c r="AZ61" s="522" t="e">
        <f ca="1">+IF(AND(ISNUMBER(OFFSET('Hygiene Data'!$D$5,0,10*ROW('Hygiene Data'!D55))),'Data Summary'!DO61="Yes"),OFFSET('Hygiene Data'!$D$5,0,10*ROW('Hygiene Data'!D55)),NA())</f>
        <v>#N/A</v>
      </c>
      <c r="BA61" s="522" t="e">
        <f ca="1">+IF(AND(ISNUMBER(OFFSET('Hygiene Data'!$D$7,0,10*ROW('Hygiene Data'!D55))),'Data Summary'!DP61="Yes"),OFFSET('Hygiene Data'!$D$7,0,10*ROW('Hygiene Data'!D55)),NA())</f>
        <v>#N/A</v>
      </c>
      <c r="BB61" s="522" t="e">
        <f ca="1">+IF(AND(ISNUMBER(OFFSET('Hygiene Data'!$D$9,0,10*ROW('Hygiene Data'!D55))),'Data Summary'!DQ61="Yes"),OFFSET('Hygiene Data'!$D$9,0,10*ROW('Hygiene Data'!D55)),NA())</f>
        <v>#N/A</v>
      </c>
      <c r="BC61" s="522" t="e">
        <f ca="1">+IF(AND(ISNUMBER(OFFSET('Hygiene Data'!$E$5,0,10*ROW('Hygiene Data'!E55))),'Data Summary'!DR61="Yes"),OFFSET('Hygiene Data'!$E$5,0,10*ROW('Hygiene Data'!E55)),NA())</f>
        <v>#N/A</v>
      </c>
      <c r="BD61" s="522" t="e">
        <f ca="1">+IF(AND(ISNUMBER(OFFSET('Hygiene Data'!$E$7,0,10*ROW('Hygiene Data'!E55))),'Data Summary'!DS61="Yes"),OFFSET('Hygiene Data'!$E$7,0,10*ROW('Hygiene Data'!E55)),NA())</f>
        <v>#N/A</v>
      </c>
      <c r="BE61" s="522" t="e">
        <f ca="1">+IF(AND(ISNUMBER(OFFSET('Hygiene Data'!$E$9,0,10*ROW('Hygiene Data'!E55))),'Data Summary'!DT61="Yes"),OFFSET('Hygiene Data'!$E$9,0,10*ROW('Hygiene Data'!E55)),NA())</f>
        <v>#N/A</v>
      </c>
      <c r="BF61" s="522" t="e">
        <f ca="1">+IF(AND(ISNUMBER(OFFSET('Hygiene Data'!$F$5,0,10*ROW('Hygiene Data'!F55))),'Data Summary'!DU61="Yes"),OFFSET('Hygiene Data'!$F$5,0,10*ROW('Hygiene Data'!F55)),NA())</f>
        <v>#N/A</v>
      </c>
      <c r="BG61" s="522" t="e">
        <f ca="1">+IF(AND(ISNUMBER(OFFSET('Hygiene Data'!$F$7,0,10*ROW('Hygiene Data'!F55))),'Data Summary'!DV61="Yes"),OFFSET('Hygiene Data'!$F$7,0,10*ROW('Hygiene Data'!F55)),NA())</f>
        <v>#N/A</v>
      </c>
      <c r="BH61" s="522" t="e">
        <f ca="1">+IF(AND(ISNUMBER(OFFSET('Hygiene Data'!$F$9,0,10*ROW('Hygiene Data'!F55))),'Data Summary'!DW61="Yes"),OFFSET('Hygiene Data'!$F$9,0,10*ROW('Hygiene Data'!F55)),NA())</f>
        <v>#N/A</v>
      </c>
      <c r="BI61" s="522" t="e">
        <f ca="1">+IF(AND(ISNUMBER(OFFSET('Hygiene Data'!$G$5,0,10*ROW('Hygiene Data'!G55))),'Data Summary'!DX61="Yes"),OFFSET('Hygiene Data'!$G$5,0,10*ROW('Hygiene Data'!G55)),NA())</f>
        <v>#N/A</v>
      </c>
      <c r="BJ61" s="522" t="e">
        <f ca="1">+IF(AND(ISNUMBER(OFFSET('Hygiene Data'!$G$7,0,10*ROW('Hygiene Data'!G55))),'Data Summary'!DY61="Yes"),OFFSET('Hygiene Data'!$G$7,0,10*ROW('Hygiene Data'!G55)),NA())</f>
        <v>#N/A</v>
      </c>
      <c r="BK61" s="522" t="e">
        <f ca="1">+IF(AND(ISNUMBER(OFFSET('Hygiene Data'!$G$9,0,10*ROW('Hygiene Data'!G55))),'Data Summary'!DZ61="Yes"),OFFSET('Hygiene Data'!$G$9,0,10*ROW('Hygiene Data'!G55)),NA())</f>
        <v>#N/A</v>
      </c>
      <c r="BL61" s="522" t="e">
        <f ca="1">+IF(AND(ISNUMBER(OFFSET('Hygiene Data'!$H$5,0,10*ROW('Hygiene Data'!H55))),'Data Summary'!EA61="Yes"),OFFSET('Hygiene Data'!$H$5,0,10*ROW('Hygiene Data'!H55)),NA())</f>
        <v>#N/A</v>
      </c>
      <c r="BM61" s="522" t="e">
        <f ca="1">+IF(AND(ISNUMBER(OFFSET('Hygiene Data'!$H$7,0,10*ROW('Hygiene Data'!H55))),'Data Summary'!EB61="Yes"),OFFSET('Hygiene Data'!$H$7,0,10*ROW('Hygiene Data'!H55)),NA())</f>
        <v>#N/A</v>
      </c>
      <c r="BN61" s="522" t="e">
        <f ca="1">+IF(AND(ISNUMBER(OFFSET('Hygiene Data'!$H$9,0,10*ROW('Hygiene Data'!H55))),'Data Summary'!EC61="Yes"),OFFSET('Hygiene Data'!$H$9,0,10*ROW('Hygiene Data'!H55)),NA())</f>
        <v>#N/A</v>
      </c>
      <c r="BO61" s="522" t="e">
        <f ca="1">+IF(AND(ISNUMBER(OFFSET('Hygiene Data'!$I$5,0,10*ROW('Hygiene Data'!I55))),'Data Summary'!ED61="Yes"),OFFSET('Hygiene Data'!$I$5,0,10*ROW('Hygiene Data'!I55)),NA())</f>
        <v>#N/A</v>
      </c>
      <c r="BP61" s="522" t="e">
        <f ca="1">+IF(AND(ISNUMBER(OFFSET('Hygiene Data'!$I$7,0,10*ROW('Hygiene Data'!I55))),'Data Summary'!EE61="Yes"),OFFSET('Hygiene Data'!$I$7,0,10*ROW('Hygiene Data'!I55)),NA())</f>
        <v>#N/A</v>
      </c>
      <c r="BQ61" s="522" t="e">
        <f ca="1">+IF(AND(ISNUMBER(OFFSET('Hygiene Data'!$I$9,0,10*ROW('Hygiene Data'!I55))),'Data Summary'!EF61="Yes"),OFFSET('Hygiene Data'!$I$9,0,10*ROW('Hygiene Data'!I55)),NA())</f>
        <v>#N/A</v>
      </c>
    </row>
    <row r="62" spans="1:69" x14ac:dyDescent="0.25">
      <c r="A62" s="518" t="e">
        <f ca="1">+RIGHT('Data Summary'!A62,LEN('Data Summary'!A62)-9)</f>
        <v>#VALUE!</v>
      </c>
      <c r="B62" s="492" t="str">
        <f ca="1">+IF(ISTEXT('Data Summary'!B62),'Data Summary'!B62,"")</f>
        <v/>
      </c>
      <c r="C62" s="519" t="e">
        <f ca="1">+VALUE('Data Summary'!C62)</f>
        <v>#VALUE!</v>
      </c>
      <c r="D62" s="520" t="e">
        <f ca="1">+IF(AND(ISNUMBER(OFFSET('Water Data'!$D$4,0,10*ROW('Water Data'!D56))),'Data Summary'!BS62="Yes"),100-OFFSET('Water Data'!$D$4,0,10*ROW('Water Data'!D56)),NA())</f>
        <v>#N/A</v>
      </c>
      <c r="E62" s="520" t="e">
        <f ca="1">+IF(AND(ISNUMBER(OFFSET('Water Data'!$D$6,0,10*ROW('Water Data'!D56))),'Data Summary'!BT62="Yes"),OFFSET('Water Data'!$D$6,0,10*ROW('Water Data'!D56)),NA())</f>
        <v>#N/A</v>
      </c>
      <c r="F62" s="520" t="e">
        <f ca="1">+IF(AND(ISNUMBER(OFFSET('Water Data'!$D$9,0,10*ROW('Water Data'!D56))),'Data Summary'!BU62="Yes"),OFFSET('Water Data'!$D$9,0,10*ROW('Water Data'!D56)),NA())</f>
        <v>#N/A</v>
      </c>
      <c r="G62" s="520" t="e">
        <f ca="1">+IF(AND(ISNUMBER(OFFSET('Water Data'!$E$4,0,10*ROW('Water Data'!E56))),'Data Summary'!BV62="Yes"),100-OFFSET('Water Data'!$E$4,0,10*ROW('Water Data'!E56)),NA())</f>
        <v>#N/A</v>
      </c>
      <c r="H62" s="520" t="e">
        <f ca="1">+IF(AND(ISNUMBER(OFFSET('Water Data'!$E$6,0,10*ROW('Water Data'!E56))),'Data Summary'!BW62="Yes"),OFFSET('Water Data'!$E$6,0,10*ROW('Water Data'!E56)),NA())</f>
        <v>#N/A</v>
      </c>
      <c r="I62" s="520" t="e">
        <f ca="1">+IF(AND(ISNUMBER(OFFSET('Water Data'!$E$9,0,10*ROW('Water Data'!E56))),'Data Summary'!BX62="Yes"),OFFSET('Water Data'!$E$9,0,10*ROW('Water Data'!E56)),NA())</f>
        <v>#N/A</v>
      </c>
      <c r="J62" s="520" t="e">
        <f ca="1">+IF(AND(ISNUMBER(OFFSET('Water Data'!$F$4,0,10*ROW('Water Data'!F56))),'Data Summary'!BY62="Yes"),100-OFFSET('Water Data'!$F$4,0,10*ROW('Water Data'!F56)),NA())</f>
        <v>#N/A</v>
      </c>
      <c r="K62" s="520" t="e">
        <f ca="1">+IF(AND(ISNUMBER(OFFSET('Water Data'!$F$6,0,10*ROW('Water Data'!F56))),'Data Summary'!BZ62="Yes"),OFFSET('Water Data'!$F$6,0,10*ROW('Water Data'!F56)),NA())</f>
        <v>#N/A</v>
      </c>
      <c r="L62" s="520" t="e">
        <f ca="1">+IF(AND(ISNUMBER(OFFSET('Water Data'!$F$9,0,10*ROW('Water Data'!F56))),'Data Summary'!CA62="Yes"),OFFSET('Water Data'!$F$9,0,10*ROW('Water Data'!F56)),NA())</f>
        <v>#N/A</v>
      </c>
      <c r="M62" s="520" t="e">
        <f ca="1">+IF(AND(ISNUMBER(OFFSET('Water Data'!$G$4,0,10*ROW('Water Data'!G56))),'Data Summary'!CB62="Yes"),100-OFFSET('Water Data'!$G$4,0,10*ROW('Water Data'!G56)),NA())</f>
        <v>#N/A</v>
      </c>
      <c r="N62" s="520" t="e">
        <f ca="1">+IF(AND(ISNUMBER(OFFSET('Water Data'!$G$6,0,10*ROW('Water Data'!G56))),'Data Summary'!CC62="Yes"),OFFSET('Water Data'!$G$6,0,10*ROW('Water Data'!G56)),NA())</f>
        <v>#N/A</v>
      </c>
      <c r="O62" s="520" t="e">
        <f ca="1">+IF(AND(ISNUMBER(OFFSET('Water Data'!$G$9,0,10*ROW('Water Data'!G56))),'Data Summary'!CD62="Yes"),OFFSET('Water Data'!$G$9,0,10*ROW('Water Data'!G56)),NA())</f>
        <v>#N/A</v>
      </c>
      <c r="P62" s="520" t="e">
        <f ca="1">+IF(AND(ISNUMBER(OFFSET('Water Data'!$H$4,0,10*ROW('Water Data'!H56))),'Data Summary'!CE62="Yes"),100-OFFSET('Water Data'!$H$4,0,10*ROW('Water Data'!H56)),NA())</f>
        <v>#N/A</v>
      </c>
      <c r="Q62" s="520" t="e">
        <f ca="1">+IF(AND(ISNUMBER(OFFSET('Water Data'!$H$6,0,10*ROW('Water Data'!H56))),'Data Summary'!CF62="Yes"),OFFSET('Water Data'!$H$6,0,10*ROW('Water Data'!H56)),NA())</f>
        <v>#N/A</v>
      </c>
      <c r="R62" s="520" t="e">
        <f ca="1">+IF(AND(ISNUMBER(OFFSET('Water Data'!$H$9,0,10*ROW('Water Data'!H56))),'Data Summary'!CG62="Yes"),OFFSET('Water Data'!$H$9,0,10*ROW('Water Data'!H56)),NA())</f>
        <v>#N/A</v>
      </c>
      <c r="S62" s="520" t="e">
        <f ca="1">+IF(AND(ISNUMBER(OFFSET('Water Data'!$I$4,0,10*ROW('Water Data'!I56))),'Data Summary'!CH62="Yes"),100-OFFSET('Water Data'!$I$4,0,10*ROW('Water Data'!I56)),NA())</f>
        <v>#N/A</v>
      </c>
      <c r="T62" s="520" t="e">
        <f ca="1">+IF(AND(ISNUMBER(OFFSET('Water Data'!$I$6,0,10*ROW('Water Data'!I56))),'Data Summary'!CI62="Yes"),OFFSET('Water Data'!$I$6,0,10*ROW('Water Data'!I56)),NA())</f>
        <v>#N/A</v>
      </c>
      <c r="U62" s="520" t="e">
        <f ca="1">+IF(AND(ISNUMBER(OFFSET('Water Data'!$I$9,0,10*ROW('Water Data'!I56))),'Data Summary'!CJ62="Yes"),OFFSET('Water Data'!$I$9,0,10*ROW('Water Data'!I56)),NA())</f>
        <v>#N/A</v>
      </c>
      <c r="V62" s="521" t="e">
        <f ca="1">+IF(AND(ISNUMBER(OFFSET('Sanitation Data'!$D$4,0,10*ROW('Sanitation Data'!D56))),'Data Summary'!CK62="Yes"),100-OFFSET('Sanitation Data'!$D$4,0,10*ROW('Sanitation Data'!D56)),NA())</f>
        <v>#N/A</v>
      </c>
      <c r="W62" s="521" t="e">
        <f ca="1">+IF(AND(ISNUMBER(OFFSET('Sanitation Data'!$D$6,0,10*ROW('Sanitation Data'!D56))),'Data Summary'!CL62="Yes"),OFFSET('Sanitation Data'!$D$6,0,10*ROW('Sanitation Data'!D56)),NA())</f>
        <v>#N/A</v>
      </c>
      <c r="X62" s="521" t="e">
        <f ca="1">+IF(AND(ISNUMBER(OFFSET('Sanitation Data'!$D$10,0,10*ROW('Sanitation Data'!D56))),'Data Summary'!CM62="Yes"),OFFSET('Sanitation Data'!$D$10,0,10*ROW('Sanitation Data'!D56)),NA())</f>
        <v>#N/A</v>
      </c>
      <c r="Y62" s="521" t="e">
        <f ca="1">+IF(AND(ISNUMBER(OFFSET('Sanitation Data'!$D$11,0,10*ROW('Sanitation Data'!D56))),'Data Summary'!CN62="Yes"),OFFSET('Sanitation Data'!$D$11,0,10*ROW('Sanitation Data'!D56)),NA())</f>
        <v>#N/A</v>
      </c>
      <c r="Z62" s="521" t="e">
        <f ca="1">+IF(AND(ISNUMBER(OFFSET('Sanitation Data'!$D$12,0,10*ROW('Sanitation Data'!D56))),'Data Summary'!CO62="Yes"),OFFSET('Sanitation Data'!$D$12,0,10*ROW('Sanitation Data'!D56)),NA())</f>
        <v>#N/A</v>
      </c>
      <c r="AA62" s="521" t="e">
        <f ca="1">+IF(AND(ISNUMBER(OFFSET('Sanitation Data'!$E$4,0,10*ROW('Sanitation Data'!E56))),'Data Summary'!CP62="Yes"),100-OFFSET('Sanitation Data'!$E$4,0,10*ROW('Sanitation Data'!E56)),NA())</f>
        <v>#N/A</v>
      </c>
      <c r="AB62" s="521" t="e">
        <f ca="1">+IF(AND(ISNUMBER(OFFSET('Sanitation Data'!$E$6,0,10*ROW('Sanitation Data'!E56))),'Data Summary'!CQ62="Yes"),OFFSET('Sanitation Data'!$E$6,0,10*ROW('Sanitation Data'!E56)),NA())</f>
        <v>#N/A</v>
      </c>
      <c r="AC62" s="521" t="e">
        <f ca="1">+IF(AND(ISNUMBER(OFFSET('Sanitation Data'!$E$10,0,10*ROW('Sanitation Data'!E56))),'Data Summary'!CR62="Yes"),OFFSET('Sanitation Data'!$E$10,0,10*ROW('Sanitation Data'!E56)),NA())</f>
        <v>#N/A</v>
      </c>
      <c r="AD62" s="521" t="e">
        <f ca="1">+IF(AND(ISNUMBER(OFFSET('Sanitation Data'!$E$11,0,10*ROW('Sanitation Data'!E56))),'Data Summary'!CS62="Yes"),OFFSET('Sanitation Data'!$E$11,0,10*ROW('Sanitation Data'!E56)),NA())</f>
        <v>#N/A</v>
      </c>
      <c r="AE62" s="521" t="e">
        <f ca="1">+IF(AND(ISNUMBER(OFFSET('Sanitation Data'!$E$12,0,10*ROW('Sanitation Data'!E56))),'Data Summary'!CT62="Yes"),OFFSET('Sanitation Data'!$E$12,0,10*ROW('Sanitation Data'!E56)),NA())</f>
        <v>#N/A</v>
      </c>
      <c r="AF62" s="521" t="e">
        <f ca="1">+IF(AND(ISNUMBER(OFFSET('Sanitation Data'!$F$4,0,10*ROW('Sanitation Data'!F56))),'Data Summary'!CU62="Yes"),100-OFFSET('Sanitation Data'!$F$4,0,10*ROW('Sanitation Data'!F56)),NA())</f>
        <v>#N/A</v>
      </c>
      <c r="AG62" s="521" t="e">
        <f ca="1">+IF(AND(ISNUMBER(OFFSET('Sanitation Data'!$F$6,0,10*ROW('Sanitation Data'!F56))),'Data Summary'!CV62="Yes"),OFFSET('Sanitation Data'!$F$6,0,10*ROW('Sanitation Data'!F56)),NA())</f>
        <v>#N/A</v>
      </c>
      <c r="AH62" s="521" t="e">
        <f ca="1">+IF(AND(ISNUMBER(OFFSET('Sanitation Data'!$F$10,0,10*ROW('Sanitation Data'!F56))),'Data Summary'!CW62="Yes"),OFFSET('Sanitation Data'!$F$10,0,10*ROW('Sanitation Data'!F56)),NA())</f>
        <v>#N/A</v>
      </c>
      <c r="AI62" s="521" t="e">
        <f ca="1">+IF(AND(ISNUMBER(OFFSET('Sanitation Data'!$F$11,0,10*ROW('Sanitation Data'!F56))),'Data Summary'!CX62="Yes"),OFFSET('Sanitation Data'!$F$11,0,10*ROW('Sanitation Data'!F56)),NA())</f>
        <v>#N/A</v>
      </c>
      <c r="AJ62" s="521" t="e">
        <f ca="1">+IF(AND(ISNUMBER(OFFSET('Sanitation Data'!$F$12,0,10*ROW('Sanitation Data'!F56))),'Data Summary'!CY62="Yes"),OFFSET('Sanitation Data'!$F$12,0,10*ROW('Sanitation Data'!F56)),NA())</f>
        <v>#N/A</v>
      </c>
      <c r="AK62" s="521" t="e">
        <f ca="1">+IF(AND(ISNUMBER(OFFSET('Sanitation Data'!$G$4,0,10*ROW('Sanitation Data'!G56))),'Data Summary'!CZ62="Yes"),100-OFFSET('Sanitation Data'!$G$4,0,10*ROW('Sanitation Data'!G56)),NA())</f>
        <v>#N/A</v>
      </c>
      <c r="AL62" s="521" t="e">
        <f ca="1">+IF(AND(ISNUMBER(OFFSET('Sanitation Data'!$G$6,0,10*ROW('Sanitation Data'!G56))),'Data Summary'!DA62="Yes"),OFFSET('Sanitation Data'!$G$6,0,10*ROW('Sanitation Data'!G56)),NA())</f>
        <v>#N/A</v>
      </c>
      <c r="AM62" s="521" t="e">
        <f ca="1">+IF(AND(ISNUMBER(OFFSET('Sanitation Data'!$G$10,0,10*ROW('Sanitation Data'!G56))),'Data Summary'!DB62="Yes"),OFFSET('Sanitation Data'!$G$10,0,10*ROW('Sanitation Data'!G56)),NA())</f>
        <v>#N/A</v>
      </c>
      <c r="AN62" s="521" t="e">
        <f ca="1">+IF(AND(ISNUMBER(OFFSET('Sanitation Data'!$G$11,0,10*ROW('Sanitation Data'!G56))),'Data Summary'!DC62="Yes"),OFFSET('Sanitation Data'!$G$11,0,10*ROW('Sanitation Data'!G56)),NA())</f>
        <v>#N/A</v>
      </c>
      <c r="AO62" s="521" t="e">
        <f ca="1">+IF(AND(ISNUMBER(OFFSET('Sanitation Data'!$G$12,0,10*ROW('Sanitation Data'!G56))),'Data Summary'!DD62="Yes"),OFFSET('Sanitation Data'!$G$12,0,10*ROW('Sanitation Data'!G56)),NA())</f>
        <v>#N/A</v>
      </c>
      <c r="AP62" s="521" t="e">
        <f ca="1">+IF(AND(ISNUMBER(OFFSET('Sanitation Data'!$H$4,0,10*ROW('Sanitation Data'!H56))),'Data Summary'!DE62="Yes"),100-OFFSET('Sanitation Data'!$H$4,0,10*ROW('Sanitation Data'!H56)),NA())</f>
        <v>#N/A</v>
      </c>
      <c r="AQ62" s="521" t="e">
        <f ca="1">+IF(AND(ISNUMBER(OFFSET('Sanitation Data'!$H$6,0,10*ROW('Sanitation Data'!H56))),'Data Summary'!DF62="Yes"),OFFSET('Sanitation Data'!$H$6,0,10*ROW('Sanitation Data'!H56)),NA())</f>
        <v>#N/A</v>
      </c>
      <c r="AR62" s="521" t="e">
        <f ca="1">+IF(AND(ISNUMBER(OFFSET('Sanitation Data'!$H$10,0,10*ROW('Sanitation Data'!H56))),'Data Summary'!DG62="Yes"),OFFSET('Sanitation Data'!$H$10,0,10*ROW('Sanitation Data'!H56)),NA())</f>
        <v>#N/A</v>
      </c>
      <c r="AS62" s="521" t="e">
        <f ca="1">+IF(AND(ISNUMBER(OFFSET('Sanitation Data'!$H$11,0,10*ROW('Sanitation Data'!H56))),'Data Summary'!DH62="Yes"),OFFSET('Sanitation Data'!$H$11,0,10*ROW('Sanitation Data'!H56)),NA())</f>
        <v>#N/A</v>
      </c>
      <c r="AT62" s="521" t="e">
        <f ca="1">+IF(AND(ISNUMBER(OFFSET('Sanitation Data'!$H$12,0,10*ROW('Sanitation Data'!H56))),'Data Summary'!DI62="Yes"),OFFSET('Sanitation Data'!$H$12,0,10*ROW('Sanitation Data'!H56)),NA())</f>
        <v>#N/A</v>
      </c>
      <c r="AU62" s="521" t="e">
        <f ca="1">+IF(AND(ISNUMBER(OFFSET('Sanitation Data'!$I$4,0,10*ROW('Sanitation Data'!I56))),'Data Summary'!DJ62="Yes"),100-OFFSET('Sanitation Data'!$I$4,0,10*ROW('Sanitation Data'!I56)),NA())</f>
        <v>#N/A</v>
      </c>
      <c r="AV62" s="521" t="e">
        <f ca="1">+IF(AND(ISNUMBER(OFFSET('Sanitation Data'!$I$6,0,10*ROW('Sanitation Data'!I56))),'Data Summary'!DK62="Yes"),OFFSET('Sanitation Data'!$I$6,0,10*ROW('Sanitation Data'!I56)),NA())</f>
        <v>#N/A</v>
      </c>
      <c r="AW62" s="521" t="e">
        <f ca="1">+IF(AND(ISNUMBER(OFFSET('Sanitation Data'!$I$10,0,10*ROW('Sanitation Data'!I56))),'Data Summary'!DL62="Yes"),OFFSET('Sanitation Data'!$I$10,0,10*ROW('Sanitation Data'!I56)),NA())</f>
        <v>#N/A</v>
      </c>
      <c r="AX62" s="521" t="e">
        <f ca="1">+IF(AND(ISNUMBER(OFFSET('Sanitation Data'!$I$11,0,10*ROW('Sanitation Data'!I56))),'Data Summary'!DM62="Yes"),OFFSET('Sanitation Data'!$I$11,0,10*ROW('Sanitation Data'!I56)),NA())</f>
        <v>#N/A</v>
      </c>
      <c r="AY62" s="521" t="e">
        <f ca="1">+IF(AND(ISNUMBER(OFFSET('Sanitation Data'!$I$12,0,10*ROW('Sanitation Data'!I56))),'Data Summary'!DN62="Yes"),OFFSET('Sanitation Data'!$I$12,0,10*ROW('Sanitation Data'!I56)),NA())</f>
        <v>#N/A</v>
      </c>
      <c r="AZ62" s="522" t="e">
        <f ca="1">+IF(AND(ISNUMBER(OFFSET('Hygiene Data'!$D$5,0,10*ROW('Hygiene Data'!D56))),'Data Summary'!DO62="Yes"),OFFSET('Hygiene Data'!$D$5,0,10*ROW('Hygiene Data'!D56)),NA())</f>
        <v>#N/A</v>
      </c>
      <c r="BA62" s="522" t="e">
        <f ca="1">+IF(AND(ISNUMBER(OFFSET('Hygiene Data'!$D$7,0,10*ROW('Hygiene Data'!D56))),'Data Summary'!DP62="Yes"),OFFSET('Hygiene Data'!$D$7,0,10*ROW('Hygiene Data'!D56)),NA())</f>
        <v>#N/A</v>
      </c>
      <c r="BB62" s="522" t="e">
        <f ca="1">+IF(AND(ISNUMBER(OFFSET('Hygiene Data'!$D$9,0,10*ROW('Hygiene Data'!D56))),'Data Summary'!DQ62="Yes"),OFFSET('Hygiene Data'!$D$9,0,10*ROW('Hygiene Data'!D56)),NA())</f>
        <v>#N/A</v>
      </c>
      <c r="BC62" s="522" t="e">
        <f ca="1">+IF(AND(ISNUMBER(OFFSET('Hygiene Data'!$E$5,0,10*ROW('Hygiene Data'!E56))),'Data Summary'!DR62="Yes"),OFFSET('Hygiene Data'!$E$5,0,10*ROW('Hygiene Data'!E56)),NA())</f>
        <v>#N/A</v>
      </c>
      <c r="BD62" s="522" t="e">
        <f ca="1">+IF(AND(ISNUMBER(OFFSET('Hygiene Data'!$E$7,0,10*ROW('Hygiene Data'!E56))),'Data Summary'!DS62="Yes"),OFFSET('Hygiene Data'!$E$7,0,10*ROW('Hygiene Data'!E56)),NA())</f>
        <v>#N/A</v>
      </c>
      <c r="BE62" s="522" t="e">
        <f ca="1">+IF(AND(ISNUMBER(OFFSET('Hygiene Data'!$E$9,0,10*ROW('Hygiene Data'!E56))),'Data Summary'!DT62="Yes"),OFFSET('Hygiene Data'!$E$9,0,10*ROW('Hygiene Data'!E56)),NA())</f>
        <v>#N/A</v>
      </c>
      <c r="BF62" s="522" t="e">
        <f ca="1">+IF(AND(ISNUMBER(OFFSET('Hygiene Data'!$F$5,0,10*ROW('Hygiene Data'!F56))),'Data Summary'!DU62="Yes"),OFFSET('Hygiene Data'!$F$5,0,10*ROW('Hygiene Data'!F56)),NA())</f>
        <v>#N/A</v>
      </c>
      <c r="BG62" s="522" t="e">
        <f ca="1">+IF(AND(ISNUMBER(OFFSET('Hygiene Data'!$F$7,0,10*ROW('Hygiene Data'!F56))),'Data Summary'!DV62="Yes"),OFFSET('Hygiene Data'!$F$7,0,10*ROW('Hygiene Data'!F56)),NA())</f>
        <v>#N/A</v>
      </c>
      <c r="BH62" s="522" t="e">
        <f ca="1">+IF(AND(ISNUMBER(OFFSET('Hygiene Data'!$F$9,0,10*ROW('Hygiene Data'!F56))),'Data Summary'!DW62="Yes"),OFFSET('Hygiene Data'!$F$9,0,10*ROW('Hygiene Data'!F56)),NA())</f>
        <v>#N/A</v>
      </c>
      <c r="BI62" s="522" t="e">
        <f ca="1">+IF(AND(ISNUMBER(OFFSET('Hygiene Data'!$G$5,0,10*ROW('Hygiene Data'!G56))),'Data Summary'!DX62="Yes"),OFFSET('Hygiene Data'!$G$5,0,10*ROW('Hygiene Data'!G56)),NA())</f>
        <v>#N/A</v>
      </c>
      <c r="BJ62" s="522" t="e">
        <f ca="1">+IF(AND(ISNUMBER(OFFSET('Hygiene Data'!$G$7,0,10*ROW('Hygiene Data'!G56))),'Data Summary'!DY62="Yes"),OFFSET('Hygiene Data'!$G$7,0,10*ROW('Hygiene Data'!G56)),NA())</f>
        <v>#N/A</v>
      </c>
      <c r="BK62" s="522" t="e">
        <f ca="1">+IF(AND(ISNUMBER(OFFSET('Hygiene Data'!$G$9,0,10*ROW('Hygiene Data'!G56))),'Data Summary'!DZ62="Yes"),OFFSET('Hygiene Data'!$G$9,0,10*ROW('Hygiene Data'!G56)),NA())</f>
        <v>#N/A</v>
      </c>
      <c r="BL62" s="522" t="e">
        <f ca="1">+IF(AND(ISNUMBER(OFFSET('Hygiene Data'!$H$5,0,10*ROW('Hygiene Data'!H56))),'Data Summary'!EA62="Yes"),OFFSET('Hygiene Data'!$H$5,0,10*ROW('Hygiene Data'!H56)),NA())</f>
        <v>#N/A</v>
      </c>
      <c r="BM62" s="522" t="e">
        <f ca="1">+IF(AND(ISNUMBER(OFFSET('Hygiene Data'!$H$7,0,10*ROW('Hygiene Data'!H56))),'Data Summary'!EB62="Yes"),OFFSET('Hygiene Data'!$H$7,0,10*ROW('Hygiene Data'!H56)),NA())</f>
        <v>#N/A</v>
      </c>
      <c r="BN62" s="522" t="e">
        <f ca="1">+IF(AND(ISNUMBER(OFFSET('Hygiene Data'!$H$9,0,10*ROW('Hygiene Data'!H56))),'Data Summary'!EC62="Yes"),OFFSET('Hygiene Data'!$H$9,0,10*ROW('Hygiene Data'!H56)),NA())</f>
        <v>#N/A</v>
      </c>
      <c r="BO62" s="522" t="e">
        <f ca="1">+IF(AND(ISNUMBER(OFFSET('Hygiene Data'!$I$5,0,10*ROW('Hygiene Data'!I56))),'Data Summary'!ED62="Yes"),OFFSET('Hygiene Data'!$I$5,0,10*ROW('Hygiene Data'!I56)),NA())</f>
        <v>#N/A</v>
      </c>
      <c r="BP62" s="522" t="e">
        <f ca="1">+IF(AND(ISNUMBER(OFFSET('Hygiene Data'!$I$7,0,10*ROW('Hygiene Data'!I56))),'Data Summary'!EE62="Yes"),OFFSET('Hygiene Data'!$I$7,0,10*ROW('Hygiene Data'!I56)),NA())</f>
        <v>#N/A</v>
      </c>
      <c r="BQ62" s="522" t="e">
        <f ca="1">+IF(AND(ISNUMBER(OFFSET('Hygiene Data'!$I$9,0,10*ROW('Hygiene Data'!I56))),'Data Summary'!EF62="Yes"),OFFSET('Hygiene Data'!$I$9,0,10*ROW('Hygiene Data'!I56)),NA())</f>
        <v>#N/A</v>
      </c>
    </row>
    <row r="63" spans="1:69" x14ac:dyDescent="0.25">
      <c r="A63" s="518" t="e">
        <f ca="1">+RIGHT('Data Summary'!A63,LEN('Data Summary'!A63)-9)</f>
        <v>#VALUE!</v>
      </c>
      <c r="B63" s="492" t="str">
        <f ca="1">+IF(ISTEXT('Data Summary'!B63),'Data Summary'!B63,"")</f>
        <v/>
      </c>
      <c r="C63" s="519" t="e">
        <f ca="1">+VALUE('Data Summary'!C63)</f>
        <v>#VALUE!</v>
      </c>
      <c r="D63" s="520" t="e">
        <f ca="1">+IF(AND(ISNUMBER(OFFSET('Water Data'!$D$4,0,10*ROW('Water Data'!D57))),'Data Summary'!BS63="Yes"),100-OFFSET('Water Data'!$D$4,0,10*ROW('Water Data'!D57)),NA())</f>
        <v>#N/A</v>
      </c>
      <c r="E63" s="520" t="e">
        <f ca="1">+IF(AND(ISNUMBER(OFFSET('Water Data'!$D$6,0,10*ROW('Water Data'!D57))),'Data Summary'!BT63="Yes"),OFFSET('Water Data'!$D$6,0,10*ROW('Water Data'!D57)),NA())</f>
        <v>#N/A</v>
      </c>
      <c r="F63" s="520" t="e">
        <f ca="1">+IF(AND(ISNUMBER(OFFSET('Water Data'!$D$9,0,10*ROW('Water Data'!D57))),'Data Summary'!BU63="Yes"),OFFSET('Water Data'!$D$9,0,10*ROW('Water Data'!D57)),NA())</f>
        <v>#N/A</v>
      </c>
      <c r="G63" s="520" t="e">
        <f ca="1">+IF(AND(ISNUMBER(OFFSET('Water Data'!$E$4,0,10*ROW('Water Data'!E57))),'Data Summary'!BV63="Yes"),100-OFFSET('Water Data'!$E$4,0,10*ROW('Water Data'!E57)),NA())</f>
        <v>#N/A</v>
      </c>
      <c r="H63" s="520" t="e">
        <f ca="1">+IF(AND(ISNUMBER(OFFSET('Water Data'!$E$6,0,10*ROW('Water Data'!E57))),'Data Summary'!BW63="Yes"),OFFSET('Water Data'!$E$6,0,10*ROW('Water Data'!E57)),NA())</f>
        <v>#N/A</v>
      </c>
      <c r="I63" s="520" t="e">
        <f ca="1">+IF(AND(ISNUMBER(OFFSET('Water Data'!$E$9,0,10*ROW('Water Data'!E57))),'Data Summary'!BX63="Yes"),OFFSET('Water Data'!$E$9,0,10*ROW('Water Data'!E57)),NA())</f>
        <v>#N/A</v>
      </c>
      <c r="J63" s="520" t="e">
        <f ca="1">+IF(AND(ISNUMBER(OFFSET('Water Data'!$F$4,0,10*ROW('Water Data'!F57))),'Data Summary'!BY63="Yes"),100-OFFSET('Water Data'!$F$4,0,10*ROW('Water Data'!F57)),NA())</f>
        <v>#N/A</v>
      </c>
      <c r="K63" s="520" t="e">
        <f ca="1">+IF(AND(ISNUMBER(OFFSET('Water Data'!$F$6,0,10*ROW('Water Data'!F57))),'Data Summary'!BZ63="Yes"),OFFSET('Water Data'!$F$6,0,10*ROW('Water Data'!F57)),NA())</f>
        <v>#N/A</v>
      </c>
      <c r="L63" s="520" t="e">
        <f ca="1">+IF(AND(ISNUMBER(OFFSET('Water Data'!$F$9,0,10*ROW('Water Data'!F57))),'Data Summary'!CA63="Yes"),OFFSET('Water Data'!$F$9,0,10*ROW('Water Data'!F57)),NA())</f>
        <v>#N/A</v>
      </c>
      <c r="M63" s="520" t="e">
        <f ca="1">+IF(AND(ISNUMBER(OFFSET('Water Data'!$G$4,0,10*ROW('Water Data'!G57))),'Data Summary'!CB63="Yes"),100-OFFSET('Water Data'!$G$4,0,10*ROW('Water Data'!G57)),NA())</f>
        <v>#N/A</v>
      </c>
      <c r="N63" s="520" t="e">
        <f ca="1">+IF(AND(ISNUMBER(OFFSET('Water Data'!$G$6,0,10*ROW('Water Data'!G57))),'Data Summary'!CC63="Yes"),OFFSET('Water Data'!$G$6,0,10*ROW('Water Data'!G57)),NA())</f>
        <v>#N/A</v>
      </c>
      <c r="O63" s="520" t="e">
        <f ca="1">+IF(AND(ISNUMBER(OFFSET('Water Data'!$G$9,0,10*ROW('Water Data'!G57))),'Data Summary'!CD63="Yes"),OFFSET('Water Data'!$G$9,0,10*ROW('Water Data'!G57)),NA())</f>
        <v>#N/A</v>
      </c>
      <c r="P63" s="520" t="e">
        <f ca="1">+IF(AND(ISNUMBER(OFFSET('Water Data'!$H$4,0,10*ROW('Water Data'!H57))),'Data Summary'!CE63="Yes"),100-OFFSET('Water Data'!$H$4,0,10*ROW('Water Data'!H57)),NA())</f>
        <v>#N/A</v>
      </c>
      <c r="Q63" s="520" t="e">
        <f ca="1">+IF(AND(ISNUMBER(OFFSET('Water Data'!$H$6,0,10*ROW('Water Data'!H57))),'Data Summary'!CF63="Yes"),OFFSET('Water Data'!$H$6,0,10*ROW('Water Data'!H57)),NA())</f>
        <v>#N/A</v>
      </c>
      <c r="R63" s="520" t="e">
        <f ca="1">+IF(AND(ISNUMBER(OFFSET('Water Data'!$H$9,0,10*ROW('Water Data'!H57))),'Data Summary'!CG63="Yes"),OFFSET('Water Data'!$H$9,0,10*ROW('Water Data'!H57)),NA())</f>
        <v>#N/A</v>
      </c>
      <c r="S63" s="520" t="e">
        <f ca="1">+IF(AND(ISNUMBER(OFFSET('Water Data'!$I$4,0,10*ROW('Water Data'!I57))),'Data Summary'!CH63="Yes"),100-OFFSET('Water Data'!$I$4,0,10*ROW('Water Data'!I57)),NA())</f>
        <v>#N/A</v>
      </c>
      <c r="T63" s="520" t="e">
        <f ca="1">+IF(AND(ISNUMBER(OFFSET('Water Data'!$I$6,0,10*ROW('Water Data'!I57))),'Data Summary'!CI63="Yes"),OFFSET('Water Data'!$I$6,0,10*ROW('Water Data'!I57)),NA())</f>
        <v>#N/A</v>
      </c>
      <c r="U63" s="520" t="e">
        <f ca="1">+IF(AND(ISNUMBER(OFFSET('Water Data'!$I$9,0,10*ROW('Water Data'!I57))),'Data Summary'!CJ63="Yes"),OFFSET('Water Data'!$I$9,0,10*ROW('Water Data'!I57)),NA())</f>
        <v>#N/A</v>
      </c>
      <c r="V63" s="521" t="e">
        <f ca="1">+IF(AND(ISNUMBER(OFFSET('Sanitation Data'!$D$4,0,10*ROW('Sanitation Data'!D57))),'Data Summary'!CK63="Yes"),100-OFFSET('Sanitation Data'!$D$4,0,10*ROW('Sanitation Data'!D57)),NA())</f>
        <v>#N/A</v>
      </c>
      <c r="W63" s="521" t="e">
        <f ca="1">+IF(AND(ISNUMBER(OFFSET('Sanitation Data'!$D$6,0,10*ROW('Sanitation Data'!D57))),'Data Summary'!CL63="Yes"),OFFSET('Sanitation Data'!$D$6,0,10*ROW('Sanitation Data'!D57)),NA())</f>
        <v>#N/A</v>
      </c>
      <c r="X63" s="521" t="e">
        <f ca="1">+IF(AND(ISNUMBER(OFFSET('Sanitation Data'!$D$10,0,10*ROW('Sanitation Data'!D57))),'Data Summary'!CM63="Yes"),OFFSET('Sanitation Data'!$D$10,0,10*ROW('Sanitation Data'!D57)),NA())</f>
        <v>#N/A</v>
      </c>
      <c r="Y63" s="521" t="e">
        <f ca="1">+IF(AND(ISNUMBER(OFFSET('Sanitation Data'!$D$11,0,10*ROW('Sanitation Data'!D57))),'Data Summary'!CN63="Yes"),OFFSET('Sanitation Data'!$D$11,0,10*ROW('Sanitation Data'!D57)),NA())</f>
        <v>#N/A</v>
      </c>
      <c r="Z63" s="521" t="e">
        <f ca="1">+IF(AND(ISNUMBER(OFFSET('Sanitation Data'!$D$12,0,10*ROW('Sanitation Data'!D57))),'Data Summary'!CO63="Yes"),OFFSET('Sanitation Data'!$D$12,0,10*ROW('Sanitation Data'!D57)),NA())</f>
        <v>#N/A</v>
      </c>
      <c r="AA63" s="521" t="e">
        <f ca="1">+IF(AND(ISNUMBER(OFFSET('Sanitation Data'!$E$4,0,10*ROW('Sanitation Data'!E57))),'Data Summary'!CP63="Yes"),100-OFFSET('Sanitation Data'!$E$4,0,10*ROW('Sanitation Data'!E57)),NA())</f>
        <v>#N/A</v>
      </c>
      <c r="AB63" s="521" t="e">
        <f ca="1">+IF(AND(ISNUMBER(OFFSET('Sanitation Data'!$E$6,0,10*ROW('Sanitation Data'!E57))),'Data Summary'!CQ63="Yes"),OFFSET('Sanitation Data'!$E$6,0,10*ROW('Sanitation Data'!E57)),NA())</f>
        <v>#N/A</v>
      </c>
      <c r="AC63" s="521" t="e">
        <f ca="1">+IF(AND(ISNUMBER(OFFSET('Sanitation Data'!$E$10,0,10*ROW('Sanitation Data'!E57))),'Data Summary'!CR63="Yes"),OFFSET('Sanitation Data'!$E$10,0,10*ROW('Sanitation Data'!E57)),NA())</f>
        <v>#N/A</v>
      </c>
      <c r="AD63" s="521" t="e">
        <f ca="1">+IF(AND(ISNUMBER(OFFSET('Sanitation Data'!$E$11,0,10*ROW('Sanitation Data'!E57))),'Data Summary'!CS63="Yes"),OFFSET('Sanitation Data'!$E$11,0,10*ROW('Sanitation Data'!E57)),NA())</f>
        <v>#N/A</v>
      </c>
      <c r="AE63" s="521" t="e">
        <f ca="1">+IF(AND(ISNUMBER(OFFSET('Sanitation Data'!$E$12,0,10*ROW('Sanitation Data'!E57))),'Data Summary'!CT63="Yes"),OFFSET('Sanitation Data'!$E$12,0,10*ROW('Sanitation Data'!E57)),NA())</f>
        <v>#N/A</v>
      </c>
      <c r="AF63" s="521" t="e">
        <f ca="1">+IF(AND(ISNUMBER(OFFSET('Sanitation Data'!$F$4,0,10*ROW('Sanitation Data'!F57))),'Data Summary'!CU63="Yes"),100-OFFSET('Sanitation Data'!$F$4,0,10*ROW('Sanitation Data'!F57)),NA())</f>
        <v>#N/A</v>
      </c>
      <c r="AG63" s="521" t="e">
        <f ca="1">+IF(AND(ISNUMBER(OFFSET('Sanitation Data'!$F$6,0,10*ROW('Sanitation Data'!F57))),'Data Summary'!CV63="Yes"),OFFSET('Sanitation Data'!$F$6,0,10*ROW('Sanitation Data'!F57)),NA())</f>
        <v>#N/A</v>
      </c>
      <c r="AH63" s="521" t="e">
        <f ca="1">+IF(AND(ISNUMBER(OFFSET('Sanitation Data'!$F$10,0,10*ROW('Sanitation Data'!F57))),'Data Summary'!CW63="Yes"),OFFSET('Sanitation Data'!$F$10,0,10*ROW('Sanitation Data'!F57)),NA())</f>
        <v>#N/A</v>
      </c>
      <c r="AI63" s="521" t="e">
        <f ca="1">+IF(AND(ISNUMBER(OFFSET('Sanitation Data'!$F$11,0,10*ROW('Sanitation Data'!F57))),'Data Summary'!CX63="Yes"),OFFSET('Sanitation Data'!$F$11,0,10*ROW('Sanitation Data'!F57)),NA())</f>
        <v>#N/A</v>
      </c>
      <c r="AJ63" s="521" t="e">
        <f ca="1">+IF(AND(ISNUMBER(OFFSET('Sanitation Data'!$F$12,0,10*ROW('Sanitation Data'!F57))),'Data Summary'!CY63="Yes"),OFFSET('Sanitation Data'!$F$12,0,10*ROW('Sanitation Data'!F57)),NA())</f>
        <v>#N/A</v>
      </c>
      <c r="AK63" s="521" t="e">
        <f ca="1">+IF(AND(ISNUMBER(OFFSET('Sanitation Data'!$G$4,0,10*ROW('Sanitation Data'!G57))),'Data Summary'!CZ63="Yes"),100-OFFSET('Sanitation Data'!$G$4,0,10*ROW('Sanitation Data'!G57)),NA())</f>
        <v>#N/A</v>
      </c>
      <c r="AL63" s="521" t="e">
        <f ca="1">+IF(AND(ISNUMBER(OFFSET('Sanitation Data'!$G$6,0,10*ROW('Sanitation Data'!G57))),'Data Summary'!DA63="Yes"),OFFSET('Sanitation Data'!$G$6,0,10*ROW('Sanitation Data'!G57)),NA())</f>
        <v>#N/A</v>
      </c>
      <c r="AM63" s="521" t="e">
        <f ca="1">+IF(AND(ISNUMBER(OFFSET('Sanitation Data'!$G$10,0,10*ROW('Sanitation Data'!G57))),'Data Summary'!DB63="Yes"),OFFSET('Sanitation Data'!$G$10,0,10*ROW('Sanitation Data'!G57)),NA())</f>
        <v>#N/A</v>
      </c>
      <c r="AN63" s="521" t="e">
        <f ca="1">+IF(AND(ISNUMBER(OFFSET('Sanitation Data'!$G$11,0,10*ROW('Sanitation Data'!G57))),'Data Summary'!DC63="Yes"),OFFSET('Sanitation Data'!$G$11,0,10*ROW('Sanitation Data'!G57)),NA())</f>
        <v>#N/A</v>
      </c>
      <c r="AO63" s="521" t="e">
        <f ca="1">+IF(AND(ISNUMBER(OFFSET('Sanitation Data'!$G$12,0,10*ROW('Sanitation Data'!G57))),'Data Summary'!DD63="Yes"),OFFSET('Sanitation Data'!$G$12,0,10*ROW('Sanitation Data'!G57)),NA())</f>
        <v>#N/A</v>
      </c>
      <c r="AP63" s="521" t="e">
        <f ca="1">+IF(AND(ISNUMBER(OFFSET('Sanitation Data'!$H$4,0,10*ROW('Sanitation Data'!H57))),'Data Summary'!DE63="Yes"),100-OFFSET('Sanitation Data'!$H$4,0,10*ROW('Sanitation Data'!H57)),NA())</f>
        <v>#N/A</v>
      </c>
      <c r="AQ63" s="521" t="e">
        <f ca="1">+IF(AND(ISNUMBER(OFFSET('Sanitation Data'!$H$6,0,10*ROW('Sanitation Data'!H57))),'Data Summary'!DF63="Yes"),OFFSET('Sanitation Data'!$H$6,0,10*ROW('Sanitation Data'!H57)),NA())</f>
        <v>#N/A</v>
      </c>
      <c r="AR63" s="521" t="e">
        <f ca="1">+IF(AND(ISNUMBER(OFFSET('Sanitation Data'!$H$10,0,10*ROW('Sanitation Data'!H57))),'Data Summary'!DG63="Yes"),OFFSET('Sanitation Data'!$H$10,0,10*ROW('Sanitation Data'!H57)),NA())</f>
        <v>#N/A</v>
      </c>
      <c r="AS63" s="521" t="e">
        <f ca="1">+IF(AND(ISNUMBER(OFFSET('Sanitation Data'!$H$11,0,10*ROW('Sanitation Data'!H57))),'Data Summary'!DH63="Yes"),OFFSET('Sanitation Data'!$H$11,0,10*ROW('Sanitation Data'!H57)),NA())</f>
        <v>#N/A</v>
      </c>
      <c r="AT63" s="521" t="e">
        <f ca="1">+IF(AND(ISNUMBER(OFFSET('Sanitation Data'!$H$12,0,10*ROW('Sanitation Data'!H57))),'Data Summary'!DI63="Yes"),OFFSET('Sanitation Data'!$H$12,0,10*ROW('Sanitation Data'!H57)),NA())</f>
        <v>#N/A</v>
      </c>
      <c r="AU63" s="521" t="e">
        <f ca="1">+IF(AND(ISNUMBER(OFFSET('Sanitation Data'!$I$4,0,10*ROW('Sanitation Data'!I57))),'Data Summary'!DJ63="Yes"),100-OFFSET('Sanitation Data'!$I$4,0,10*ROW('Sanitation Data'!I57)),NA())</f>
        <v>#N/A</v>
      </c>
      <c r="AV63" s="521" t="e">
        <f ca="1">+IF(AND(ISNUMBER(OFFSET('Sanitation Data'!$I$6,0,10*ROW('Sanitation Data'!I57))),'Data Summary'!DK63="Yes"),OFFSET('Sanitation Data'!$I$6,0,10*ROW('Sanitation Data'!I57)),NA())</f>
        <v>#N/A</v>
      </c>
      <c r="AW63" s="521" t="e">
        <f ca="1">+IF(AND(ISNUMBER(OFFSET('Sanitation Data'!$I$10,0,10*ROW('Sanitation Data'!I57))),'Data Summary'!DL63="Yes"),OFFSET('Sanitation Data'!$I$10,0,10*ROW('Sanitation Data'!I57)),NA())</f>
        <v>#N/A</v>
      </c>
      <c r="AX63" s="521" t="e">
        <f ca="1">+IF(AND(ISNUMBER(OFFSET('Sanitation Data'!$I$11,0,10*ROW('Sanitation Data'!I57))),'Data Summary'!DM63="Yes"),OFFSET('Sanitation Data'!$I$11,0,10*ROW('Sanitation Data'!I57)),NA())</f>
        <v>#N/A</v>
      </c>
      <c r="AY63" s="521" t="e">
        <f ca="1">+IF(AND(ISNUMBER(OFFSET('Sanitation Data'!$I$12,0,10*ROW('Sanitation Data'!I57))),'Data Summary'!DN63="Yes"),OFFSET('Sanitation Data'!$I$12,0,10*ROW('Sanitation Data'!I57)),NA())</f>
        <v>#N/A</v>
      </c>
      <c r="AZ63" s="522" t="e">
        <f ca="1">+IF(AND(ISNUMBER(OFFSET('Hygiene Data'!$D$5,0,10*ROW('Hygiene Data'!D57))),'Data Summary'!DO63="Yes"),OFFSET('Hygiene Data'!$D$5,0,10*ROW('Hygiene Data'!D57)),NA())</f>
        <v>#N/A</v>
      </c>
      <c r="BA63" s="522" t="e">
        <f ca="1">+IF(AND(ISNUMBER(OFFSET('Hygiene Data'!$D$7,0,10*ROW('Hygiene Data'!D57))),'Data Summary'!DP63="Yes"),OFFSET('Hygiene Data'!$D$7,0,10*ROW('Hygiene Data'!D57)),NA())</f>
        <v>#N/A</v>
      </c>
      <c r="BB63" s="522" t="e">
        <f ca="1">+IF(AND(ISNUMBER(OFFSET('Hygiene Data'!$D$9,0,10*ROW('Hygiene Data'!D57))),'Data Summary'!DQ63="Yes"),OFFSET('Hygiene Data'!$D$9,0,10*ROW('Hygiene Data'!D57)),NA())</f>
        <v>#N/A</v>
      </c>
      <c r="BC63" s="522" t="e">
        <f ca="1">+IF(AND(ISNUMBER(OFFSET('Hygiene Data'!$E$5,0,10*ROW('Hygiene Data'!E57))),'Data Summary'!DR63="Yes"),OFFSET('Hygiene Data'!$E$5,0,10*ROW('Hygiene Data'!E57)),NA())</f>
        <v>#N/A</v>
      </c>
      <c r="BD63" s="522" t="e">
        <f ca="1">+IF(AND(ISNUMBER(OFFSET('Hygiene Data'!$E$7,0,10*ROW('Hygiene Data'!E57))),'Data Summary'!DS63="Yes"),OFFSET('Hygiene Data'!$E$7,0,10*ROW('Hygiene Data'!E57)),NA())</f>
        <v>#N/A</v>
      </c>
      <c r="BE63" s="522" t="e">
        <f ca="1">+IF(AND(ISNUMBER(OFFSET('Hygiene Data'!$E$9,0,10*ROW('Hygiene Data'!E57))),'Data Summary'!DT63="Yes"),OFFSET('Hygiene Data'!$E$9,0,10*ROW('Hygiene Data'!E57)),NA())</f>
        <v>#N/A</v>
      </c>
      <c r="BF63" s="522" t="e">
        <f ca="1">+IF(AND(ISNUMBER(OFFSET('Hygiene Data'!$F$5,0,10*ROW('Hygiene Data'!F57))),'Data Summary'!DU63="Yes"),OFFSET('Hygiene Data'!$F$5,0,10*ROW('Hygiene Data'!F57)),NA())</f>
        <v>#N/A</v>
      </c>
      <c r="BG63" s="522" t="e">
        <f ca="1">+IF(AND(ISNUMBER(OFFSET('Hygiene Data'!$F$7,0,10*ROW('Hygiene Data'!F57))),'Data Summary'!DV63="Yes"),OFFSET('Hygiene Data'!$F$7,0,10*ROW('Hygiene Data'!F57)),NA())</f>
        <v>#N/A</v>
      </c>
      <c r="BH63" s="522" t="e">
        <f ca="1">+IF(AND(ISNUMBER(OFFSET('Hygiene Data'!$F$9,0,10*ROW('Hygiene Data'!F57))),'Data Summary'!DW63="Yes"),OFFSET('Hygiene Data'!$F$9,0,10*ROW('Hygiene Data'!F57)),NA())</f>
        <v>#N/A</v>
      </c>
      <c r="BI63" s="522" t="e">
        <f ca="1">+IF(AND(ISNUMBER(OFFSET('Hygiene Data'!$G$5,0,10*ROW('Hygiene Data'!G57))),'Data Summary'!DX63="Yes"),OFFSET('Hygiene Data'!$G$5,0,10*ROW('Hygiene Data'!G57)),NA())</f>
        <v>#N/A</v>
      </c>
      <c r="BJ63" s="522" t="e">
        <f ca="1">+IF(AND(ISNUMBER(OFFSET('Hygiene Data'!$G$7,0,10*ROW('Hygiene Data'!G57))),'Data Summary'!DY63="Yes"),OFFSET('Hygiene Data'!$G$7,0,10*ROW('Hygiene Data'!G57)),NA())</f>
        <v>#N/A</v>
      </c>
      <c r="BK63" s="522" t="e">
        <f ca="1">+IF(AND(ISNUMBER(OFFSET('Hygiene Data'!$G$9,0,10*ROW('Hygiene Data'!G57))),'Data Summary'!DZ63="Yes"),OFFSET('Hygiene Data'!$G$9,0,10*ROW('Hygiene Data'!G57)),NA())</f>
        <v>#N/A</v>
      </c>
      <c r="BL63" s="522" t="e">
        <f ca="1">+IF(AND(ISNUMBER(OFFSET('Hygiene Data'!$H$5,0,10*ROW('Hygiene Data'!H57))),'Data Summary'!EA63="Yes"),OFFSET('Hygiene Data'!$H$5,0,10*ROW('Hygiene Data'!H57)),NA())</f>
        <v>#N/A</v>
      </c>
      <c r="BM63" s="522" t="e">
        <f ca="1">+IF(AND(ISNUMBER(OFFSET('Hygiene Data'!$H$7,0,10*ROW('Hygiene Data'!H57))),'Data Summary'!EB63="Yes"),OFFSET('Hygiene Data'!$H$7,0,10*ROW('Hygiene Data'!H57)),NA())</f>
        <v>#N/A</v>
      </c>
      <c r="BN63" s="522" t="e">
        <f ca="1">+IF(AND(ISNUMBER(OFFSET('Hygiene Data'!$H$9,0,10*ROW('Hygiene Data'!H57))),'Data Summary'!EC63="Yes"),OFFSET('Hygiene Data'!$H$9,0,10*ROW('Hygiene Data'!H57)),NA())</f>
        <v>#N/A</v>
      </c>
      <c r="BO63" s="522" t="e">
        <f ca="1">+IF(AND(ISNUMBER(OFFSET('Hygiene Data'!$I$5,0,10*ROW('Hygiene Data'!I57))),'Data Summary'!ED63="Yes"),OFFSET('Hygiene Data'!$I$5,0,10*ROW('Hygiene Data'!I57)),NA())</f>
        <v>#N/A</v>
      </c>
      <c r="BP63" s="522" t="e">
        <f ca="1">+IF(AND(ISNUMBER(OFFSET('Hygiene Data'!$I$7,0,10*ROW('Hygiene Data'!I57))),'Data Summary'!EE63="Yes"),OFFSET('Hygiene Data'!$I$7,0,10*ROW('Hygiene Data'!I57)),NA())</f>
        <v>#N/A</v>
      </c>
      <c r="BQ63" s="522" t="e">
        <f ca="1">+IF(AND(ISNUMBER(OFFSET('Hygiene Data'!$I$9,0,10*ROW('Hygiene Data'!I57))),'Data Summary'!EF63="Yes"),OFFSET('Hygiene Data'!$I$9,0,10*ROW('Hygiene Data'!I57)),NA())</f>
        <v>#N/A</v>
      </c>
    </row>
    <row r="64" spans="1:69" x14ac:dyDescent="0.25">
      <c r="A64" s="518" t="e">
        <f ca="1">+RIGHT('Data Summary'!A64,LEN('Data Summary'!A64)-9)</f>
        <v>#VALUE!</v>
      </c>
      <c r="B64" s="492" t="str">
        <f ca="1">+IF(ISTEXT('Data Summary'!B64),'Data Summary'!B64,"")</f>
        <v/>
      </c>
      <c r="C64" s="519" t="e">
        <f ca="1">+VALUE('Data Summary'!C64)</f>
        <v>#VALUE!</v>
      </c>
      <c r="D64" s="520" t="e">
        <f ca="1">+IF(AND(ISNUMBER(OFFSET('Water Data'!$D$4,0,10*ROW('Water Data'!D58))),'Data Summary'!BS64="Yes"),100-OFFSET('Water Data'!$D$4,0,10*ROW('Water Data'!D58)),NA())</f>
        <v>#N/A</v>
      </c>
      <c r="E64" s="520" t="e">
        <f ca="1">+IF(AND(ISNUMBER(OFFSET('Water Data'!$D$6,0,10*ROW('Water Data'!D58))),'Data Summary'!BT64="Yes"),OFFSET('Water Data'!$D$6,0,10*ROW('Water Data'!D58)),NA())</f>
        <v>#N/A</v>
      </c>
      <c r="F64" s="520" t="e">
        <f ca="1">+IF(AND(ISNUMBER(OFFSET('Water Data'!$D$9,0,10*ROW('Water Data'!D58))),'Data Summary'!BU64="Yes"),OFFSET('Water Data'!$D$9,0,10*ROW('Water Data'!D58)),NA())</f>
        <v>#N/A</v>
      </c>
      <c r="G64" s="520" t="e">
        <f ca="1">+IF(AND(ISNUMBER(OFFSET('Water Data'!$E$4,0,10*ROW('Water Data'!E58))),'Data Summary'!BV64="Yes"),100-OFFSET('Water Data'!$E$4,0,10*ROW('Water Data'!E58)),NA())</f>
        <v>#N/A</v>
      </c>
      <c r="H64" s="520" t="e">
        <f ca="1">+IF(AND(ISNUMBER(OFFSET('Water Data'!$E$6,0,10*ROW('Water Data'!E58))),'Data Summary'!BW64="Yes"),OFFSET('Water Data'!$E$6,0,10*ROW('Water Data'!E58)),NA())</f>
        <v>#N/A</v>
      </c>
      <c r="I64" s="520" t="e">
        <f ca="1">+IF(AND(ISNUMBER(OFFSET('Water Data'!$E$9,0,10*ROW('Water Data'!E58))),'Data Summary'!BX64="Yes"),OFFSET('Water Data'!$E$9,0,10*ROW('Water Data'!E58)),NA())</f>
        <v>#N/A</v>
      </c>
      <c r="J64" s="520" t="e">
        <f ca="1">+IF(AND(ISNUMBER(OFFSET('Water Data'!$F$4,0,10*ROW('Water Data'!F58))),'Data Summary'!BY64="Yes"),100-OFFSET('Water Data'!$F$4,0,10*ROW('Water Data'!F58)),NA())</f>
        <v>#N/A</v>
      </c>
      <c r="K64" s="520" t="e">
        <f ca="1">+IF(AND(ISNUMBER(OFFSET('Water Data'!$F$6,0,10*ROW('Water Data'!F58))),'Data Summary'!BZ64="Yes"),OFFSET('Water Data'!$F$6,0,10*ROW('Water Data'!F58)),NA())</f>
        <v>#N/A</v>
      </c>
      <c r="L64" s="520" t="e">
        <f ca="1">+IF(AND(ISNUMBER(OFFSET('Water Data'!$F$9,0,10*ROW('Water Data'!F58))),'Data Summary'!CA64="Yes"),OFFSET('Water Data'!$F$9,0,10*ROW('Water Data'!F58)),NA())</f>
        <v>#N/A</v>
      </c>
      <c r="M64" s="520" t="e">
        <f ca="1">+IF(AND(ISNUMBER(OFFSET('Water Data'!$G$4,0,10*ROW('Water Data'!G58))),'Data Summary'!CB64="Yes"),100-OFFSET('Water Data'!$G$4,0,10*ROW('Water Data'!G58)),NA())</f>
        <v>#N/A</v>
      </c>
      <c r="N64" s="520" t="e">
        <f ca="1">+IF(AND(ISNUMBER(OFFSET('Water Data'!$G$6,0,10*ROW('Water Data'!G58))),'Data Summary'!CC64="Yes"),OFFSET('Water Data'!$G$6,0,10*ROW('Water Data'!G58)),NA())</f>
        <v>#N/A</v>
      </c>
      <c r="O64" s="520" t="e">
        <f ca="1">+IF(AND(ISNUMBER(OFFSET('Water Data'!$G$9,0,10*ROW('Water Data'!G58))),'Data Summary'!CD64="Yes"),OFFSET('Water Data'!$G$9,0,10*ROW('Water Data'!G58)),NA())</f>
        <v>#N/A</v>
      </c>
      <c r="P64" s="520" t="e">
        <f ca="1">+IF(AND(ISNUMBER(OFFSET('Water Data'!$H$4,0,10*ROW('Water Data'!H58))),'Data Summary'!CE64="Yes"),100-OFFSET('Water Data'!$H$4,0,10*ROW('Water Data'!H58)),NA())</f>
        <v>#N/A</v>
      </c>
      <c r="Q64" s="520" t="e">
        <f ca="1">+IF(AND(ISNUMBER(OFFSET('Water Data'!$H$6,0,10*ROW('Water Data'!H58))),'Data Summary'!CF64="Yes"),OFFSET('Water Data'!$H$6,0,10*ROW('Water Data'!H58)),NA())</f>
        <v>#N/A</v>
      </c>
      <c r="R64" s="520" t="e">
        <f ca="1">+IF(AND(ISNUMBER(OFFSET('Water Data'!$H$9,0,10*ROW('Water Data'!H58))),'Data Summary'!CG64="Yes"),OFFSET('Water Data'!$H$9,0,10*ROW('Water Data'!H58)),NA())</f>
        <v>#N/A</v>
      </c>
      <c r="S64" s="520" t="e">
        <f ca="1">+IF(AND(ISNUMBER(OFFSET('Water Data'!$I$4,0,10*ROW('Water Data'!I58))),'Data Summary'!CH64="Yes"),100-OFFSET('Water Data'!$I$4,0,10*ROW('Water Data'!I58)),NA())</f>
        <v>#N/A</v>
      </c>
      <c r="T64" s="520" t="e">
        <f ca="1">+IF(AND(ISNUMBER(OFFSET('Water Data'!$I$6,0,10*ROW('Water Data'!I58))),'Data Summary'!CI64="Yes"),OFFSET('Water Data'!$I$6,0,10*ROW('Water Data'!I58)),NA())</f>
        <v>#N/A</v>
      </c>
      <c r="U64" s="520" t="e">
        <f ca="1">+IF(AND(ISNUMBER(OFFSET('Water Data'!$I$9,0,10*ROW('Water Data'!I58))),'Data Summary'!CJ64="Yes"),OFFSET('Water Data'!$I$9,0,10*ROW('Water Data'!I58)),NA())</f>
        <v>#N/A</v>
      </c>
      <c r="V64" s="521" t="e">
        <f ca="1">+IF(AND(ISNUMBER(OFFSET('Sanitation Data'!$D$4,0,10*ROW('Sanitation Data'!D58))),'Data Summary'!CK64="Yes"),100-OFFSET('Sanitation Data'!$D$4,0,10*ROW('Sanitation Data'!D58)),NA())</f>
        <v>#N/A</v>
      </c>
      <c r="W64" s="521" t="e">
        <f ca="1">+IF(AND(ISNUMBER(OFFSET('Sanitation Data'!$D$6,0,10*ROW('Sanitation Data'!D58))),'Data Summary'!CL64="Yes"),OFFSET('Sanitation Data'!$D$6,0,10*ROW('Sanitation Data'!D58)),NA())</f>
        <v>#N/A</v>
      </c>
      <c r="X64" s="521" t="e">
        <f ca="1">+IF(AND(ISNUMBER(OFFSET('Sanitation Data'!$D$10,0,10*ROW('Sanitation Data'!D58))),'Data Summary'!CM64="Yes"),OFFSET('Sanitation Data'!$D$10,0,10*ROW('Sanitation Data'!D58)),NA())</f>
        <v>#N/A</v>
      </c>
      <c r="Y64" s="521" t="e">
        <f ca="1">+IF(AND(ISNUMBER(OFFSET('Sanitation Data'!$D$11,0,10*ROW('Sanitation Data'!D58))),'Data Summary'!CN64="Yes"),OFFSET('Sanitation Data'!$D$11,0,10*ROW('Sanitation Data'!D58)),NA())</f>
        <v>#N/A</v>
      </c>
      <c r="Z64" s="521" t="e">
        <f ca="1">+IF(AND(ISNUMBER(OFFSET('Sanitation Data'!$D$12,0,10*ROW('Sanitation Data'!D58))),'Data Summary'!CO64="Yes"),OFFSET('Sanitation Data'!$D$12,0,10*ROW('Sanitation Data'!D58)),NA())</f>
        <v>#N/A</v>
      </c>
      <c r="AA64" s="521" t="e">
        <f ca="1">+IF(AND(ISNUMBER(OFFSET('Sanitation Data'!$E$4,0,10*ROW('Sanitation Data'!E58))),'Data Summary'!CP64="Yes"),100-OFFSET('Sanitation Data'!$E$4,0,10*ROW('Sanitation Data'!E58)),NA())</f>
        <v>#N/A</v>
      </c>
      <c r="AB64" s="521" t="e">
        <f ca="1">+IF(AND(ISNUMBER(OFFSET('Sanitation Data'!$E$6,0,10*ROW('Sanitation Data'!E58))),'Data Summary'!CQ64="Yes"),OFFSET('Sanitation Data'!$E$6,0,10*ROW('Sanitation Data'!E58)),NA())</f>
        <v>#N/A</v>
      </c>
      <c r="AC64" s="521" t="e">
        <f ca="1">+IF(AND(ISNUMBER(OFFSET('Sanitation Data'!$E$10,0,10*ROW('Sanitation Data'!E58))),'Data Summary'!CR64="Yes"),OFFSET('Sanitation Data'!$E$10,0,10*ROW('Sanitation Data'!E58)),NA())</f>
        <v>#N/A</v>
      </c>
      <c r="AD64" s="521" t="e">
        <f ca="1">+IF(AND(ISNUMBER(OFFSET('Sanitation Data'!$E$11,0,10*ROW('Sanitation Data'!E58))),'Data Summary'!CS64="Yes"),OFFSET('Sanitation Data'!$E$11,0,10*ROW('Sanitation Data'!E58)),NA())</f>
        <v>#N/A</v>
      </c>
      <c r="AE64" s="521" t="e">
        <f ca="1">+IF(AND(ISNUMBER(OFFSET('Sanitation Data'!$E$12,0,10*ROW('Sanitation Data'!E58))),'Data Summary'!CT64="Yes"),OFFSET('Sanitation Data'!$E$12,0,10*ROW('Sanitation Data'!E58)),NA())</f>
        <v>#N/A</v>
      </c>
      <c r="AF64" s="521" t="e">
        <f ca="1">+IF(AND(ISNUMBER(OFFSET('Sanitation Data'!$F$4,0,10*ROW('Sanitation Data'!F58))),'Data Summary'!CU64="Yes"),100-OFFSET('Sanitation Data'!$F$4,0,10*ROW('Sanitation Data'!F58)),NA())</f>
        <v>#N/A</v>
      </c>
      <c r="AG64" s="521" t="e">
        <f ca="1">+IF(AND(ISNUMBER(OFFSET('Sanitation Data'!$F$6,0,10*ROW('Sanitation Data'!F58))),'Data Summary'!CV64="Yes"),OFFSET('Sanitation Data'!$F$6,0,10*ROW('Sanitation Data'!F58)),NA())</f>
        <v>#N/A</v>
      </c>
      <c r="AH64" s="521" t="e">
        <f ca="1">+IF(AND(ISNUMBER(OFFSET('Sanitation Data'!$F$10,0,10*ROW('Sanitation Data'!F58))),'Data Summary'!CW64="Yes"),OFFSET('Sanitation Data'!$F$10,0,10*ROW('Sanitation Data'!F58)),NA())</f>
        <v>#N/A</v>
      </c>
      <c r="AI64" s="521" t="e">
        <f ca="1">+IF(AND(ISNUMBER(OFFSET('Sanitation Data'!$F$11,0,10*ROW('Sanitation Data'!F58))),'Data Summary'!CX64="Yes"),OFFSET('Sanitation Data'!$F$11,0,10*ROW('Sanitation Data'!F58)),NA())</f>
        <v>#N/A</v>
      </c>
      <c r="AJ64" s="521" t="e">
        <f ca="1">+IF(AND(ISNUMBER(OFFSET('Sanitation Data'!$F$12,0,10*ROW('Sanitation Data'!F58))),'Data Summary'!CY64="Yes"),OFFSET('Sanitation Data'!$F$12,0,10*ROW('Sanitation Data'!F58)),NA())</f>
        <v>#N/A</v>
      </c>
      <c r="AK64" s="521" t="e">
        <f ca="1">+IF(AND(ISNUMBER(OFFSET('Sanitation Data'!$G$4,0,10*ROW('Sanitation Data'!G58))),'Data Summary'!CZ64="Yes"),100-OFFSET('Sanitation Data'!$G$4,0,10*ROW('Sanitation Data'!G58)),NA())</f>
        <v>#N/A</v>
      </c>
      <c r="AL64" s="521" t="e">
        <f ca="1">+IF(AND(ISNUMBER(OFFSET('Sanitation Data'!$G$6,0,10*ROW('Sanitation Data'!G58))),'Data Summary'!DA64="Yes"),OFFSET('Sanitation Data'!$G$6,0,10*ROW('Sanitation Data'!G58)),NA())</f>
        <v>#N/A</v>
      </c>
      <c r="AM64" s="521" t="e">
        <f ca="1">+IF(AND(ISNUMBER(OFFSET('Sanitation Data'!$G$10,0,10*ROW('Sanitation Data'!G58))),'Data Summary'!DB64="Yes"),OFFSET('Sanitation Data'!$G$10,0,10*ROW('Sanitation Data'!G58)),NA())</f>
        <v>#N/A</v>
      </c>
      <c r="AN64" s="521" t="e">
        <f ca="1">+IF(AND(ISNUMBER(OFFSET('Sanitation Data'!$G$11,0,10*ROW('Sanitation Data'!G58))),'Data Summary'!DC64="Yes"),OFFSET('Sanitation Data'!$G$11,0,10*ROW('Sanitation Data'!G58)),NA())</f>
        <v>#N/A</v>
      </c>
      <c r="AO64" s="521" t="e">
        <f ca="1">+IF(AND(ISNUMBER(OFFSET('Sanitation Data'!$G$12,0,10*ROW('Sanitation Data'!G58))),'Data Summary'!DD64="Yes"),OFFSET('Sanitation Data'!$G$12,0,10*ROW('Sanitation Data'!G58)),NA())</f>
        <v>#N/A</v>
      </c>
      <c r="AP64" s="521" t="e">
        <f ca="1">+IF(AND(ISNUMBER(OFFSET('Sanitation Data'!$H$4,0,10*ROW('Sanitation Data'!H58))),'Data Summary'!DE64="Yes"),100-OFFSET('Sanitation Data'!$H$4,0,10*ROW('Sanitation Data'!H58)),NA())</f>
        <v>#N/A</v>
      </c>
      <c r="AQ64" s="521" t="e">
        <f ca="1">+IF(AND(ISNUMBER(OFFSET('Sanitation Data'!$H$6,0,10*ROW('Sanitation Data'!H58))),'Data Summary'!DF64="Yes"),OFFSET('Sanitation Data'!$H$6,0,10*ROW('Sanitation Data'!H58)),NA())</f>
        <v>#N/A</v>
      </c>
      <c r="AR64" s="521" t="e">
        <f ca="1">+IF(AND(ISNUMBER(OFFSET('Sanitation Data'!$H$10,0,10*ROW('Sanitation Data'!H58))),'Data Summary'!DG64="Yes"),OFFSET('Sanitation Data'!$H$10,0,10*ROW('Sanitation Data'!H58)),NA())</f>
        <v>#N/A</v>
      </c>
      <c r="AS64" s="521" t="e">
        <f ca="1">+IF(AND(ISNUMBER(OFFSET('Sanitation Data'!$H$11,0,10*ROW('Sanitation Data'!H58))),'Data Summary'!DH64="Yes"),OFFSET('Sanitation Data'!$H$11,0,10*ROW('Sanitation Data'!H58)),NA())</f>
        <v>#N/A</v>
      </c>
      <c r="AT64" s="521" t="e">
        <f ca="1">+IF(AND(ISNUMBER(OFFSET('Sanitation Data'!$H$12,0,10*ROW('Sanitation Data'!H58))),'Data Summary'!DI64="Yes"),OFFSET('Sanitation Data'!$H$12,0,10*ROW('Sanitation Data'!H58)),NA())</f>
        <v>#N/A</v>
      </c>
      <c r="AU64" s="521" t="e">
        <f ca="1">+IF(AND(ISNUMBER(OFFSET('Sanitation Data'!$I$4,0,10*ROW('Sanitation Data'!I58))),'Data Summary'!DJ64="Yes"),100-OFFSET('Sanitation Data'!$I$4,0,10*ROW('Sanitation Data'!I58)),NA())</f>
        <v>#N/A</v>
      </c>
      <c r="AV64" s="521" t="e">
        <f ca="1">+IF(AND(ISNUMBER(OFFSET('Sanitation Data'!$I$6,0,10*ROW('Sanitation Data'!I58))),'Data Summary'!DK64="Yes"),OFFSET('Sanitation Data'!$I$6,0,10*ROW('Sanitation Data'!I58)),NA())</f>
        <v>#N/A</v>
      </c>
      <c r="AW64" s="521" t="e">
        <f ca="1">+IF(AND(ISNUMBER(OFFSET('Sanitation Data'!$I$10,0,10*ROW('Sanitation Data'!I58))),'Data Summary'!DL64="Yes"),OFFSET('Sanitation Data'!$I$10,0,10*ROW('Sanitation Data'!I58)),NA())</f>
        <v>#N/A</v>
      </c>
      <c r="AX64" s="521" t="e">
        <f ca="1">+IF(AND(ISNUMBER(OFFSET('Sanitation Data'!$I$11,0,10*ROW('Sanitation Data'!I58))),'Data Summary'!DM64="Yes"),OFFSET('Sanitation Data'!$I$11,0,10*ROW('Sanitation Data'!I58)),NA())</f>
        <v>#N/A</v>
      </c>
      <c r="AY64" s="521" t="e">
        <f ca="1">+IF(AND(ISNUMBER(OFFSET('Sanitation Data'!$I$12,0,10*ROW('Sanitation Data'!I58))),'Data Summary'!DN64="Yes"),OFFSET('Sanitation Data'!$I$12,0,10*ROW('Sanitation Data'!I58)),NA())</f>
        <v>#N/A</v>
      </c>
      <c r="AZ64" s="522" t="e">
        <f ca="1">+IF(AND(ISNUMBER(OFFSET('Hygiene Data'!$D$5,0,10*ROW('Hygiene Data'!D58))),'Data Summary'!DO64="Yes"),OFFSET('Hygiene Data'!$D$5,0,10*ROW('Hygiene Data'!D58)),NA())</f>
        <v>#N/A</v>
      </c>
      <c r="BA64" s="522" t="e">
        <f ca="1">+IF(AND(ISNUMBER(OFFSET('Hygiene Data'!$D$7,0,10*ROW('Hygiene Data'!D58))),'Data Summary'!DP64="Yes"),OFFSET('Hygiene Data'!$D$7,0,10*ROW('Hygiene Data'!D58)),NA())</f>
        <v>#N/A</v>
      </c>
      <c r="BB64" s="522" t="e">
        <f ca="1">+IF(AND(ISNUMBER(OFFSET('Hygiene Data'!$D$9,0,10*ROW('Hygiene Data'!D58))),'Data Summary'!DQ64="Yes"),OFFSET('Hygiene Data'!$D$9,0,10*ROW('Hygiene Data'!D58)),NA())</f>
        <v>#N/A</v>
      </c>
      <c r="BC64" s="522" t="e">
        <f ca="1">+IF(AND(ISNUMBER(OFFSET('Hygiene Data'!$E$5,0,10*ROW('Hygiene Data'!E58))),'Data Summary'!DR64="Yes"),OFFSET('Hygiene Data'!$E$5,0,10*ROW('Hygiene Data'!E58)),NA())</f>
        <v>#N/A</v>
      </c>
      <c r="BD64" s="522" t="e">
        <f ca="1">+IF(AND(ISNUMBER(OFFSET('Hygiene Data'!$E$7,0,10*ROW('Hygiene Data'!E58))),'Data Summary'!DS64="Yes"),OFFSET('Hygiene Data'!$E$7,0,10*ROW('Hygiene Data'!E58)),NA())</f>
        <v>#N/A</v>
      </c>
      <c r="BE64" s="522" t="e">
        <f ca="1">+IF(AND(ISNUMBER(OFFSET('Hygiene Data'!$E$9,0,10*ROW('Hygiene Data'!E58))),'Data Summary'!DT64="Yes"),OFFSET('Hygiene Data'!$E$9,0,10*ROW('Hygiene Data'!E58)),NA())</f>
        <v>#N/A</v>
      </c>
      <c r="BF64" s="522" t="e">
        <f ca="1">+IF(AND(ISNUMBER(OFFSET('Hygiene Data'!$F$5,0,10*ROW('Hygiene Data'!F58))),'Data Summary'!DU64="Yes"),OFFSET('Hygiene Data'!$F$5,0,10*ROW('Hygiene Data'!F58)),NA())</f>
        <v>#N/A</v>
      </c>
      <c r="BG64" s="522" t="e">
        <f ca="1">+IF(AND(ISNUMBER(OFFSET('Hygiene Data'!$F$7,0,10*ROW('Hygiene Data'!F58))),'Data Summary'!DV64="Yes"),OFFSET('Hygiene Data'!$F$7,0,10*ROW('Hygiene Data'!F58)),NA())</f>
        <v>#N/A</v>
      </c>
      <c r="BH64" s="522" t="e">
        <f ca="1">+IF(AND(ISNUMBER(OFFSET('Hygiene Data'!$F$9,0,10*ROW('Hygiene Data'!F58))),'Data Summary'!DW64="Yes"),OFFSET('Hygiene Data'!$F$9,0,10*ROW('Hygiene Data'!F58)),NA())</f>
        <v>#N/A</v>
      </c>
      <c r="BI64" s="522" t="e">
        <f ca="1">+IF(AND(ISNUMBER(OFFSET('Hygiene Data'!$G$5,0,10*ROW('Hygiene Data'!G58))),'Data Summary'!DX64="Yes"),OFFSET('Hygiene Data'!$G$5,0,10*ROW('Hygiene Data'!G58)),NA())</f>
        <v>#N/A</v>
      </c>
      <c r="BJ64" s="522" t="e">
        <f ca="1">+IF(AND(ISNUMBER(OFFSET('Hygiene Data'!$G$7,0,10*ROW('Hygiene Data'!G58))),'Data Summary'!DY64="Yes"),OFFSET('Hygiene Data'!$G$7,0,10*ROW('Hygiene Data'!G58)),NA())</f>
        <v>#N/A</v>
      </c>
      <c r="BK64" s="522" t="e">
        <f ca="1">+IF(AND(ISNUMBER(OFFSET('Hygiene Data'!$G$9,0,10*ROW('Hygiene Data'!G58))),'Data Summary'!DZ64="Yes"),OFFSET('Hygiene Data'!$G$9,0,10*ROW('Hygiene Data'!G58)),NA())</f>
        <v>#N/A</v>
      </c>
      <c r="BL64" s="522" t="e">
        <f ca="1">+IF(AND(ISNUMBER(OFFSET('Hygiene Data'!$H$5,0,10*ROW('Hygiene Data'!H58))),'Data Summary'!EA64="Yes"),OFFSET('Hygiene Data'!$H$5,0,10*ROW('Hygiene Data'!H58)),NA())</f>
        <v>#N/A</v>
      </c>
      <c r="BM64" s="522" t="e">
        <f ca="1">+IF(AND(ISNUMBER(OFFSET('Hygiene Data'!$H$7,0,10*ROW('Hygiene Data'!H58))),'Data Summary'!EB64="Yes"),OFFSET('Hygiene Data'!$H$7,0,10*ROW('Hygiene Data'!H58)),NA())</f>
        <v>#N/A</v>
      </c>
      <c r="BN64" s="522" t="e">
        <f ca="1">+IF(AND(ISNUMBER(OFFSET('Hygiene Data'!$H$9,0,10*ROW('Hygiene Data'!H58))),'Data Summary'!EC64="Yes"),OFFSET('Hygiene Data'!$H$9,0,10*ROW('Hygiene Data'!H58)),NA())</f>
        <v>#N/A</v>
      </c>
      <c r="BO64" s="522" t="e">
        <f ca="1">+IF(AND(ISNUMBER(OFFSET('Hygiene Data'!$I$5,0,10*ROW('Hygiene Data'!I58))),'Data Summary'!ED64="Yes"),OFFSET('Hygiene Data'!$I$5,0,10*ROW('Hygiene Data'!I58)),NA())</f>
        <v>#N/A</v>
      </c>
      <c r="BP64" s="522" t="e">
        <f ca="1">+IF(AND(ISNUMBER(OFFSET('Hygiene Data'!$I$7,0,10*ROW('Hygiene Data'!I58))),'Data Summary'!EE64="Yes"),OFFSET('Hygiene Data'!$I$7,0,10*ROW('Hygiene Data'!I58)),NA())</f>
        <v>#N/A</v>
      </c>
      <c r="BQ64" s="522" t="e">
        <f ca="1">+IF(AND(ISNUMBER(OFFSET('Hygiene Data'!$I$9,0,10*ROW('Hygiene Data'!I58))),'Data Summary'!EF64="Yes"),OFFSET('Hygiene Data'!$I$9,0,10*ROW('Hygiene Data'!I58)),NA())</f>
        <v>#N/A</v>
      </c>
    </row>
    <row r="65" spans="1:69" x14ac:dyDescent="0.25">
      <c r="A65" s="518" t="e">
        <f ca="1">+RIGHT('Data Summary'!A65,LEN('Data Summary'!A65)-9)</f>
        <v>#VALUE!</v>
      </c>
      <c r="B65" s="492" t="str">
        <f ca="1">+IF(ISTEXT('Data Summary'!B65),'Data Summary'!B65,"")</f>
        <v/>
      </c>
      <c r="C65" s="519" t="e">
        <f ca="1">+VALUE('Data Summary'!C65)</f>
        <v>#VALUE!</v>
      </c>
      <c r="D65" s="520" t="e">
        <f ca="1">+IF(AND(ISNUMBER(OFFSET('Water Data'!$D$4,0,10*ROW('Water Data'!D59))),'Data Summary'!BS65="Yes"),100-OFFSET('Water Data'!$D$4,0,10*ROW('Water Data'!D59)),NA())</f>
        <v>#N/A</v>
      </c>
      <c r="E65" s="520" t="e">
        <f ca="1">+IF(AND(ISNUMBER(OFFSET('Water Data'!$D$6,0,10*ROW('Water Data'!D59))),'Data Summary'!BT65="Yes"),OFFSET('Water Data'!$D$6,0,10*ROW('Water Data'!D59)),NA())</f>
        <v>#N/A</v>
      </c>
      <c r="F65" s="520" t="e">
        <f ca="1">+IF(AND(ISNUMBER(OFFSET('Water Data'!$D$9,0,10*ROW('Water Data'!D59))),'Data Summary'!BU65="Yes"),OFFSET('Water Data'!$D$9,0,10*ROW('Water Data'!D59)),NA())</f>
        <v>#N/A</v>
      </c>
      <c r="G65" s="520" t="e">
        <f ca="1">+IF(AND(ISNUMBER(OFFSET('Water Data'!$E$4,0,10*ROW('Water Data'!E59))),'Data Summary'!BV65="Yes"),100-OFFSET('Water Data'!$E$4,0,10*ROW('Water Data'!E59)),NA())</f>
        <v>#N/A</v>
      </c>
      <c r="H65" s="520" t="e">
        <f ca="1">+IF(AND(ISNUMBER(OFFSET('Water Data'!$E$6,0,10*ROW('Water Data'!E59))),'Data Summary'!BW65="Yes"),OFFSET('Water Data'!$E$6,0,10*ROW('Water Data'!E59)),NA())</f>
        <v>#N/A</v>
      </c>
      <c r="I65" s="520" t="e">
        <f ca="1">+IF(AND(ISNUMBER(OFFSET('Water Data'!$E$9,0,10*ROW('Water Data'!E59))),'Data Summary'!BX65="Yes"),OFFSET('Water Data'!$E$9,0,10*ROW('Water Data'!E59)),NA())</f>
        <v>#N/A</v>
      </c>
      <c r="J65" s="520" t="e">
        <f ca="1">+IF(AND(ISNUMBER(OFFSET('Water Data'!$F$4,0,10*ROW('Water Data'!F59))),'Data Summary'!BY65="Yes"),100-OFFSET('Water Data'!$F$4,0,10*ROW('Water Data'!F59)),NA())</f>
        <v>#N/A</v>
      </c>
      <c r="K65" s="520" t="e">
        <f ca="1">+IF(AND(ISNUMBER(OFFSET('Water Data'!$F$6,0,10*ROW('Water Data'!F59))),'Data Summary'!BZ65="Yes"),OFFSET('Water Data'!$F$6,0,10*ROW('Water Data'!F59)),NA())</f>
        <v>#N/A</v>
      </c>
      <c r="L65" s="520" t="e">
        <f ca="1">+IF(AND(ISNUMBER(OFFSET('Water Data'!$F$9,0,10*ROW('Water Data'!F59))),'Data Summary'!CA65="Yes"),OFFSET('Water Data'!$F$9,0,10*ROW('Water Data'!F59)),NA())</f>
        <v>#N/A</v>
      </c>
      <c r="M65" s="520" t="e">
        <f ca="1">+IF(AND(ISNUMBER(OFFSET('Water Data'!$G$4,0,10*ROW('Water Data'!G59))),'Data Summary'!CB65="Yes"),100-OFFSET('Water Data'!$G$4,0,10*ROW('Water Data'!G59)),NA())</f>
        <v>#N/A</v>
      </c>
      <c r="N65" s="520" t="e">
        <f ca="1">+IF(AND(ISNUMBER(OFFSET('Water Data'!$G$6,0,10*ROW('Water Data'!G59))),'Data Summary'!CC65="Yes"),OFFSET('Water Data'!$G$6,0,10*ROW('Water Data'!G59)),NA())</f>
        <v>#N/A</v>
      </c>
      <c r="O65" s="520" t="e">
        <f ca="1">+IF(AND(ISNUMBER(OFFSET('Water Data'!$G$9,0,10*ROW('Water Data'!G59))),'Data Summary'!CD65="Yes"),OFFSET('Water Data'!$G$9,0,10*ROW('Water Data'!G59)),NA())</f>
        <v>#N/A</v>
      </c>
      <c r="P65" s="520" t="e">
        <f ca="1">+IF(AND(ISNUMBER(OFFSET('Water Data'!$H$4,0,10*ROW('Water Data'!H59))),'Data Summary'!CE65="Yes"),100-OFFSET('Water Data'!$H$4,0,10*ROW('Water Data'!H59)),NA())</f>
        <v>#N/A</v>
      </c>
      <c r="Q65" s="520" t="e">
        <f ca="1">+IF(AND(ISNUMBER(OFFSET('Water Data'!$H$6,0,10*ROW('Water Data'!H59))),'Data Summary'!CF65="Yes"),OFFSET('Water Data'!$H$6,0,10*ROW('Water Data'!H59)),NA())</f>
        <v>#N/A</v>
      </c>
      <c r="R65" s="520" t="e">
        <f ca="1">+IF(AND(ISNUMBER(OFFSET('Water Data'!$H$9,0,10*ROW('Water Data'!H59))),'Data Summary'!CG65="Yes"),OFFSET('Water Data'!$H$9,0,10*ROW('Water Data'!H59)),NA())</f>
        <v>#N/A</v>
      </c>
      <c r="S65" s="520" t="e">
        <f ca="1">+IF(AND(ISNUMBER(OFFSET('Water Data'!$I$4,0,10*ROW('Water Data'!I59))),'Data Summary'!CH65="Yes"),100-OFFSET('Water Data'!$I$4,0,10*ROW('Water Data'!I59)),NA())</f>
        <v>#N/A</v>
      </c>
      <c r="T65" s="520" t="e">
        <f ca="1">+IF(AND(ISNUMBER(OFFSET('Water Data'!$I$6,0,10*ROW('Water Data'!I59))),'Data Summary'!CI65="Yes"),OFFSET('Water Data'!$I$6,0,10*ROW('Water Data'!I59)),NA())</f>
        <v>#N/A</v>
      </c>
      <c r="U65" s="520" t="e">
        <f ca="1">+IF(AND(ISNUMBER(OFFSET('Water Data'!$I$9,0,10*ROW('Water Data'!I59))),'Data Summary'!CJ65="Yes"),OFFSET('Water Data'!$I$9,0,10*ROW('Water Data'!I59)),NA())</f>
        <v>#N/A</v>
      </c>
      <c r="V65" s="521" t="e">
        <f ca="1">+IF(AND(ISNUMBER(OFFSET('Sanitation Data'!$D$4,0,10*ROW('Sanitation Data'!D59))),'Data Summary'!CK65="Yes"),100-OFFSET('Sanitation Data'!$D$4,0,10*ROW('Sanitation Data'!D59)),NA())</f>
        <v>#N/A</v>
      </c>
      <c r="W65" s="521" t="e">
        <f ca="1">+IF(AND(ISNUMBER(OFFSET('Sanitation Data'!$D$6,0,10*ROW('Sanitation Data'!D59))),'Data Summary'!CL65="Yes"),OFFSET('Sanitation Data'!$D$6,0,10*ROW('Sanitation Data'!D59)),NA())</f>
        <v>#N/A</v>
      </c>
      <c r="X65" s="521" t="e">
        <f ca="1">+IF(AND(ISNUMBER(OFFSET('Sanitation Data'!$D$10,0,10*ROW('Sanitation Data'!D59))),'Data Summary'!CM65="Yes"),OFFSET('Sanitation Data'!$D$10,0,10*ROW('Sanitation Data'!D59)),NA())</f>
        <v>#N/A</v>
      </c>
      <c r="Y65" s="521" t="e">
        <f ca="1">+IF(AND(ISNUMBER(OFFSET('Sanitation Data'!$D$11,0,10*ROW('Sanitation Data'!D59))),'Data Summary'!CN65="Yes"),OFFSET('Sanitation Data'!$D$11,0,10*ROW('Sanitation Data'!D59)),NA())</f>
        <v>#N/A</v>
      </c>
      <c r="Z65" s="521" t="e">
        <f ca="1">+IF(AND(ISNUMBER(OFFSET('Sanitation Data'!$D$12,0,10*ROW('Sanitation Data'!D59))),'Data Summary'!CO65="Yes"),OFFSET('Sanitation Data'!$D$12,0,10*ROW('Sanitation Data'!D59)),NA())</f>
        <v>#N/A</v>
      </c>
      <c r="AA65" s="521" t="e">
        <f ca="1">+IF(AND(ISNUMBER(OFFSET('Sanitation Data'!$E$4,0,10*ROW('Sanitation Data'!E59))),'Data Summary'!CP65="Yes"),100-OFFSET('Sanitation Data'!$E$4,0,10*ROW('Sanitation Data'!E59)),NA())</f>
        <v>#N/A</v>
      </c>
      <c r="AB65" s="521" t="e">
        <f ca="1">+IF(AND(ISNUMBER(OFFSET('Sanitation Data'!$E$6,0,10*ROW('Sanitation Data'!E59))),'Data Summary'!CQ65="Yes"),OFFSET('Sanitation Data'!$E$6,0,10*ROW('Sanitation Data'!E59)),NA())</f>
        <v>#N/A</v>
      </c>
      <c r="AC65" s="521" t="e">
        <f ca="1">+IF(AND(ISNUMBER(OFFSET('Sanitation Data'!$E$10,0,10*ROW('Sanitation Data'!E59))),'Data Summary'!CR65="Yes"),OFFSET('Sanitation Data'!$E$10,0,10*ROW('Sanitation Data'!E59)),NA())</f>
        <v>#N/A</v>
      </c>
      <c r="AD65" s="521" t="e">
        <f ca="1">+IF(AND(ISNUMBER(OFFSET('Sanitation Data'!$E$11,0,10*ROW('Sanitation Data'!E59))),'Data Summary'!CS65="Yes"),OFFSET('Sanitation Data'!$E$11,0,10*ROW('Sanitation Data'!E59)),NA())</f>
        <v>#N/A</v>
      </c>
      <c r="AE65" s="521" t="e">
        <f ca="1">+IF(AND(ISNUMBER(OFFSET('Sanitation Data'!$E$12,0,10*ROW('Sanitation Data'!E59))),'Data Summary'!CT65="Yes"),OFFSET('Sanitation Data'!$E$12,0,10*ROW('Sanitation Data'!E59)),NA())</f>
        <v>#N/A</v>
      </c>
      <c r="AF65" s="521" t="e">
        <f ca="1">+IF(AND(ISNUMBER(OFFSET('Sanitation Data'!$F$4,0,10*ROW('Sanitation Data'!F59))),'Data Summary'!CU65="Yes"),100-OFFSET('Sanitation Data'!$F$4,0,10*ROW('Sanitation Data'!F59)),NA())</f>
        <v>#N/A</v>
      </c>
      <c r="AG65" s="521" t="e">
        <f ca="1">+IF(AND(ISNUMBER(OFFSET('Sanitation Data'!$F$6,0,10*ROW('Sanitation Data'!F59))),'Data Summary'!CV65="Yes"),OFFSET('Sanitation Data'!$F$6,0,10*ROW('Sanitation Data'!F59)),NA())</f>
        <v>#N/A</v>
      </c>
      <c r="AH65" s="521" t="e">
        <f ca="1">+IF(AND(ISNUMBER(OFFSET('Sanitation Data'!$F$10,0,10*ROW('Sanitation Data'!F59))),'Data Summary'!CW65="Yes"),OFFSET('Sanitation Data'!$F$10,0,10*ROW('Sanitation Data'!F59)),NA())</f>
        <v>#N/A</v>
      </c>
      <c r="AI65" s="521" t="e">
        <f ca="1">+IF(AND(ISNUMBER(OFFSET('Sanitation Data'!$F$11,0,10*ROW('Sanitation Data'!F59))),'Data Summary'!CX65="Yes"),OFFSET('Sanitation Data'!$F$11,0,10*ROW('Sanitation Data'!F59)),NA())</f>
        <v>#N/A</v>
      </c>
      <c r="AJ65" s="521" t="e">
        <f ca="1">+IF(AND(ISNUMBER(OFFSET('Sanitation Data'!$F$12,0,10*ROW('Sanitation Data'!F59))),'Data Summary'!CY65="Yes"),OFFSET('Sanitation Data'!$F$12,0,10*ROW('Sanitation Data'!F59)),NA())</f>
        <v>#N/A</v>
      </c>
      <c r="AK65" s="521" t="e">
        <f ca="1">+IF(AND(ISNUMBER(OFFSET('Sanitation Data'!$G$4,0,10*ROW('Sanitation Data'!G59))),'Data Summary'!CZ65="Yes"),100-OFFSET('Sanitation Data'!$G$4,0,10*ROW('Sanitation Data'!G59)),NA())</f>
        <v>#N/A</v>
      </c>
      <c r="AL65" s="521" t="e">
        <f ca="1">+IF(AND(ISNUMBER(OFFSET('Sanitation Data'!$G$6,0,10*ROW('Sanitation Data'!G59))),'Data Summary'!DA65="Yes"),OFFSET('Sanitation Data'!$G$6,0,10*ROW('Sanitation Data'!G59)),NA())</f>
        <v>#N/A</v>
      </c>
      <c r="AM65" s="521" t="e">
        <f ca="1">+IF(AND(ISNUMBER(OFFSET('Sanitation Data'!$G$10,0,10*ROW('Sanitation Data'!G59))),'Data Summary'!DB65="Yes"),OFFSET('Sanitation Data'!$G$10,0,10*ROW('Sanitation Data'!G59)),NA())</f>
        <v>#N/A</v>
      </c>
      <c r="AN65" s="521" t="e">
        <f ca="1">+IF(AND(ISNUMBER(OFFSET('Sanitation Data'!$G$11,0,10*ROW('Sanitation Data'!G59))),'Data Summary'!DC65="Yes"),OFFSET('Sanitation Data'!$G$11,0,10*ROW('Sanitation Data'!G59)),NA())</f>
        <v>#N/A</v>
      </c>
      <c r="AO65" s="521" t="e">
        <f ca="1">+IF(AND(ISNUMBER(OFFSET('Sanitation Data'!$G$12,0,10*ROW('Sanitation Data'!G59))),'Data Summary'!DD65="Yes"),OFFSET('Sanitation Data'!$G$12,0,10*ROW('Sanitation Data'!G59)),NA())</f>
        <v>#N/A</v>
      </c>
      <c r="AP65" s="521" t="e">
        <f ca="1">+IF(AND(ISNUMBER(OFFSET('Sanitation Data'!$H$4,0,10*ROW('Sanitation Data'!H59))),'Data Summary'!DE65="Yes"),100-OFFSET('Sanitation Data'!$H$4,0,10*ROW('Sanitation Data'!H59)),NA())</f>
        <v>#N/A</v>
      </c>
      <c r="AQ65" s="521" t="e">
        <f ca="1">+IF(AND(ISNUMBER(OFFSET('Sanitation Data'!$H$6,0,10*ROW('Sanitation Data'!H59))),'Data Summary'!DF65="Yes"),OFFSET('Sanitation Data'!$H$6,0,10*ROW('Sanitation Data'!H59)),NA())</f>
        <v>#N/A</v>
      </c>
      <c r="AR65" s="521" t="e">
        <f ca="1">+IF(AND(ISNUMBER(OFFSET('Sanitation Data'!$H$10,0,10*ROW('Sanitation Data'!H59))),'Data Summary'!DG65="Yes"),OFFSET('Sanitation Data'!$H$10,0,10*ROW('Sanitation Data'!H59)),NA())</f>
        <v>#N/A</v>
      </c>
      <c r="AS65" s="521" t="e">
        <f ca="1">+IF(AND(ISNUMBER(OFFSET('Sanitation Data'!$H$11,0,10*ROW('Sanitation Data'!H59))),'Data Summary'!DH65="Yes"),OFFSET('Sanitation Data'!$H$11,0,10*ROW('Sanitation Data'!H59)),NA())</f>
        <v>#N/A</v>
      </c>
      <c r="AT65" s="521" t="e">
        <f ca="1">+IF(AND(ISNUMBER(OFFSET('Sanitation Data'!$H$12,0,10*ROW('Sanitation Data'!H59))),'Data Summary'!DI65="Yes"),OFFSET('Sanitation Data'!$H$12,0,10*ROW('Sanitation Data'!H59)),NA())</f>
        <v>#N/A</v>
      </c>
      <c r="AU65" s="521" t="e">
        <f ca="1">+IF(AND(ISNUMBER(OFFSET('Sanitation Data'!$I$4,0,10*ROW('Sanitation Data'!I59))),'Data Summary'!DJ65="Yes"),100-OFFSET('Sanitation Data'!$I$4,0,10*ROW('Sanitation Data'!I59)),NA())</f>
        <v>#N/A</v>
      </c>
      <c r="AV65" s="521" t="e">
        <f ca="1">+IF(AND(ISNUMBER(OFFSET('Sanitation Data'!$I$6,0,10*ROW('Sanitation Data'!I59))),'Data Summary'!DK65="Yes"),OFFSET('Sanitation Data'!$I$6,0,10*ROW('Sanitation Data'!I59)),NA())</f>
        <v>#N/A</v>
      </c>
      <c r="AW65" s="521" t="e">
        <f ca="1">+IF(AND(ISNUMBER(OFFSET('Sanitation Data'!$I$10,0,10*ROW('Sanitation Data'!I59))),'Data Summary'!DL65="Yes"),OFFSET('Sanitation Data'!$I$10,0,10*ROW('Sanitation Data'!I59)),NA())</f>
        <v>#N/A</v>
      </c>
      <c r="AX65" s="521" t="e">
        <f ca="1">+IF(AND(ISNUMBER(OFFSET('Sanitation Data'!$I$11,0,10*ROW('Sanitation Data'!I59))),'Data Summary'!DM65="Yes"),OFFSET('Sanitation Data'!$I$11,0,10*ROW('Sanitation Data'!I59)),NA())</f>
        <v>#N/A</v>
      </c>
      <c r="AY65" s="521" t="e">
        <f ca="1">+IF(AND(ISNUMBER(OFFSET('Sanitation Data'!$I$12,0,10*ROW('Sanitation Data'!I59))),'Data Summary'!DN65="Yes"),OFFSET('Sanitation Data'!$I$12,0,10*ROW('Sanitation Data'!I59)),NA())</f>
        <v>#N/A</v>
      </c>
      <c r="AZ65" s="522" t="e">
        <f ca="1">+IF(AND(ISNUMBER(OFFSET('Hygiene Data'!$D$5,0,10*ROW('Hygiene Data'!D59))),'Data Summary'!DO65="Yes"),OFFSET('Hygiene Data'!$D$5,0,10*ROW('Hygiene Data'!D59)),NA())</f>
        <v>#N/A</v>
      </c>
      <c r="BA65" s="522" t="e">
        <f ca="1">+IF(AND(ISNUMBER(OFFSET('Hygiene Data'!$D$7,0,10*ROW('Hygiene Data'!D59))),'Data Summary'!DP65="Yes"),OFFSET('Hygiene Data'!$D$7,0,10*ROW('Hygiene Data'!D59)),NA())</f>
        <v>#N/A</v>
      </c>
      <c r="BB65" s="522" t="e">
        <f ca="1">+IF(AND(ISNUMBER(OFFSET('Hygiene Data'!$D$9,0,10*ROW('Hygiene Data'!D59))),'Data Summary'!DQ65="Yes"),OFFSET('Hygiene Data'!$D$9,0,10*ROW('Hygiene Data'!D59)),NA())</f>
        <v>#N/A</v>
      </c>
      <c r="BC65" s="522" t="e">
        <f ca="1">+IF(AND(ISNUMBER(OFFSET('Hygiene Data'!$E$5,0,10*ROW('Hygiene Data'!E59))),'Data Summary'!DR65="Yes"),OFFSET('Hygiene Data'!$E$5,0,10*ROW('Hygiene Data'!E59)),NA())</f>
        <v>#N/A</v>
      </c>
      <c r="BD65" s="522" t="e">
        <f ca="1">+IF(AND(ISNUMBER(OFFSET('Hygiene Data'!$E$7,0,10*ROW('Hygiene Data'!E59))),'Data Summary'!DS65="Yes"),OFFSET('Hygiene Data'!$E$7,0,10*ROW('Hygiene Data'!E59)),NA())</f>
        <v>#N/A</v>
      </c>
      <c r="BE65" s="522" t="e">
        <f ca="1">+IF(AND(ISNUMBER(OFFSET('Hygiene Data'!$E$9,0,10*ROW('Hygiene Data'!E59))),'Data Summary'!DT65="Yes"),OFFSET('Hygiene Data'!$E$9,0,10*ROW('Hygiene Data'!E59)),NA())</f>
        <v>#N/A</v>
      </c>
      <c r="BF65" s="522" t="e">
        <f ca="1">+IF(AND(ISNUMBER(OFFSET('Hygiene Data'!$F$5,0,10*ROW('Hygiene Data'!F59))),'Data Summary'!DU65="Yes"),OFFSET('Hygiene Data'!$F$5,0,10*ROW('Hygiene Data'!F59)),NA())</f>
        <v>#N/A</v>
      </c>
      <c r="BG65" s="522" t="e">
        <f ca="1">+IF(AND(ISNUMBER(OFFSET('Hygiene Data'!$F$7,0,10*ROW('Hygiene Data'!F59))),'Data Summary'!DV65="Yes"),OFFSET('Hygiene Data'!$F$7,0,10*ROW('Hygiene Data'!F59)),NA())</f>
        <v>#N/A</v>
      </c>
      <c r="BH65" s="522" t="e">
        <f ca="1">+IF(AND(ISNUMBER(OFFSET('Hygiene Data'!$F$9,0,10*ROW('Hygiene Data'!F59))),'Data Summary'!DW65="Yes"),OFFSET('Hygiene Data'!$F$9,0,10*ROW('Hygiene Data'!F59)),NA())</f>
        <v>#N/A</v>
      </c>
      <c r="BI65" s="522" t="e">
        <f ca="1">+IF(AND(ISNUMBER(OFFSET('Hygiene Data'!$G$5,0,10*ROW('Hygiene Data'!G59))),'Data Summary'!DX65="Yes"),OFFSET('Hygiene Data'!$G$5,0,10*ROW('Hygiene Data'!G59)),NA())</f>
        <v>#N/A</v>
      </c>
      <c r="BJ65" s="522" t="e">
        <f ca="1">+IF(AND(ISNUMBER(OFFSET('Hygiene Data'!$G$7,0,10*ROW('Hygiene Data'!G59))),'Data Summary'!DY65="Yes"),OFFSET('Hygiene Data'!$G$7,0,10*ROW('Hygiene Data'!G59)),NA())</f>
        <v>#N/A</v>
      </c>
      <c r="BK65" s="522" t="e">
        <f ca="1">+IF(AND(ISNUMBER(OFFSET('Hygiene Data'!$G$9,0,10*ROW('Hygiene Data'!G59))),'Data Summary'!DZ65="Yes"),OFFSET('Hygiene Data'!$G$9,0,10*ROW('Hygiene Data'!G59)),NA())</f>
        <v>#N/A</v>
      </c>
      <c r="BL65" s="522" t="e">
        <f ca="1">+IF(AND(ISNUMBER(OFFSET('Hygiene Data'!$H$5,0,10*ROW('Hygiene Data'!H59))),'Data Summary'!EA65="Yes"),OFFSET('Hygiene Data'!$H$5,0,10*ROW('Hygiene Data'!H59)),NA())</f>
        <v>#N/A</v>
      </c>
      <c r="BM65" s="522" t="e">
        <f ca="1">+IF(AND(ISNUMBER(OFFSET('Hygiene Data'!$H$7,0,10*ROW('Hygiene Data'!H59))),'Data Summary'!EB65="Yes"),OFFSET('Hygiene Data'!$H$7,0,10*ROW('Hygiene Data'!H59)),NA())</f>
        <v>#N/A</v>
      </c>
      <c r="BN65" s="522" t="e">
        <f ca="1">+IF(AND(ISNUMBER(OFFSET('Hygiene Data'!$H$9,0,10*ROW('Hygiene Data'!H59))),'Data Summary'!EC65="Yes"),OFFSET('Hygiene Data'!$H$9,0,10*ROW('Hygiene Data'!H59)),NA())</f>
        <v>#N/A</v>
      </c>
      <c r="BO65" s="522" t="e">
        <f ca="1">+IF(AND(ISNUMBER(OFFSET('Hygiene Data'!$I$5,0,10*ROW('Hygiene Data'!I59))),'Data Summary'!ED65="Yes"),OFFSET('Hygiene Data'!$I$5,0,10*ROW('Hygiene Data'!I59)),NA())</f>
        <v>#N/A</v>
      </c>
      <c r="BP65" s="522" t="e">
        <f ca="1">+IF(AND(ISNUMBER(OFFSET('Hygiene Data'!$I$7,0,10*ROW('Hygiene Data'!I59))),'Data Summary'!EE65="Yes"),OFFSET('Hygiene Data'!$I$7,0,10*ROW('Hygiene Data'!I59)),NA())</f>
        <v>#N/A</v>
      </c>
      <c r="BQ65" s="522" t="e">
        <f ca="1">+IF(AND(ISNUMBER(OFFSET('Hygiene Data'!$I$9,0,10*ROW('Hygiene Data'!I59))),'Data Summary'!EF65="Yes"),OFFSET('Hygiene Data'!$I$9,0,10*ROW('Hygiene Data'!I59)),NA())</f>
        <v>#N/A</v>
      </c>
    </row>
    <row r="66" spans="1:69" x14ac:dyDescent="0.25">
      <c r="A66" s="518" t="e">
        <f ca="1">+RIGHT('Data Summary'!A66,LEN('Data Summary'!A66)-9)</f>
        <v>#VALUE!</v>
      </c>
      <c r="B66" s="492" t="str">
        <f ca="1">+IF(ISTEXT('Data Summary'!B66),'Data Summary'!B66,"")</f>
        <v/>
      </c>
      <c r="C66" s="519" t="e">
        <f ca="1">+VALUE('Data Summary'!C66)</f>
        <v>#VALUE!</v>
      </c>
      <c r="D66" s="520" t="e">
        <f ca="1">+IF(AND(ISNUMBER(OFFSET('Water Data'!$D$4,0,10*ROW('Water Data'!D60))),'Data Summary'!BS66="Yes"),100-OFFSET('Water Data'!$D$4,0,10*ROW('Water Data'!D60)),NA())</f>
        <v>#N/A</v>
      </c>
      <c r="E66" s="520" t="e">
        <f ca="1">+IF(AND(ISNUMBER(OFFSET('Water Data'!$D$6,0,10*ROW('Water Data'!D60))),'Data Summary'!BT66="Yes"),OFFSET('Water Data'!$D$6,0,10*ROW('Water Data'!D60)),NA())</f>
        <v>#N/A</v>
      </c>
      <c r="F66" s="520" t="e">
        <f ca="1">+IF(AND(ISNUMBER(OFFSET('Water Data'!$D$9,0,10*ROW('Water Data'!D60))),'Data Summary'!BU66="Yes"),OFFSET('Water Data'!$D$9,0,10*ROW('Water Data'!D60)),NA())</f>
        <v>#N/A</v>
      </c>
      <c r="G66" s="520" t="e">
        <f ca="1">+IF(AND(ISNUMBER(OFFSET('Water Data'!$E$4,0,10*ROW('Water Data'!E60))),'Data Summary'!BV66="Yes"),100-OFFSET('Water Data'!$E$4,0,10*ROW('Water Data'!E60)),NA())</f>
        <v>#N/A</v>
      </c>
      <c r="H66" s="520" t="e">
        <f ca="1">+IF(AND(ISNUMBER(OFFSET('Water Data'!$E$6,0,10*ROW('Water Data'!E60))),'Data Summary'!BW66="Yes"),OFFSET('Water Data'!$E$6,0,10*ROW('Water Data'!E60)),NA())</f>
        <v>#N/A</v>
      </c>
      <c r="I66" s="520" t="e">
        <f ca="1">+IF(AND(ISNUMBER(OFFSET('Water Data'!$E$9,0,10*ROW('Water Data'!E60))),'Data Summary'!BX66="Yes"),OFFSET('Water Data'!$E$9,0,10*ROW('Water Data'!E60)),NA())</f>
        <v>#N/A</v>
      </c>
      <c r="J66" s="520" t="e">
        <f ca="1">+IF(AND(ISNUMBER(OFFSET('Water Data'!$F$4,0,10*ROW('Water Data'!F60))),'Data Summary'!BY66="Yes"),100-OFFSET('Water Data'!$F$4,0,10*ROW('Water Data'!F60)),NA())</f>
        <v>#N/A</v>
      </c>
      <c r="K66" s="520" t="e">
        <f ca="1">+IF(AND(ISNUMBER(OFFSET('Water Data'!$F$6,0,10*ROW('Water Data'!F60))),'Data Summary'!BZ66="Yes"),OFFSET('Water Data'!$F$6,0,10*ROW('Water Data'!F60)),NA())</f>
        <v>#N/A</v>
      </c>
      <c r="L66" s="520" t="e">
        <f ca="1">+IF(AND(ISNUMBER(OFFSET('Water Data'!$F$9,0,10*ROW('Water Data'!F60))),'Data Summary'!CA66="Yes"),OFFSET('Water Data'!$F$9,0,10*ROW('Water Data'!F60)),NA())</f>
        <v>#N/A</v>
      </c>
      <c r="M66" s="520" t="e">
        <f ca="1">+IF(AND(ISNUMBER(OFFSET('Water Data'!$G$4,0,10*ROW('Water Data'!G60))),'Data Summary'!CB66="Yes"),100-OFFSET('Water Data'!$G$4,0,10*ROW('Water Data'!G60)),NA())</f>
        <v>#N/A</v>
      </c>
      <c r="N66" s="520" t="e">
        <f ca="1">+IF(AND(ISNUMBER(OFFSET('Water Data'!$G$6,0,10*ROW('Water Data'!G60))),'Data Summary'!CC66="Yes"),OFFSET('Water Data'!$G$6,0,10*ROW('Water Data'!G60)),NA())</f>
        <v>#N/A</v>
      </c>
      <c r="O66" s="520" t="e">
        <f ca="1">+IF(AND(ISNUMBER(OFFSET('Water Data'!$G$9,0,10*ROW('Water Data'!G60))),'Data Summary'!CD66="Yes"),OFFSET('Water Data'!$G$9,0,10*ROW('Water Data'!G60)),NA())</f>
        <v>#N/A</v>
      </c>
      <c r="P66" s="520" t="e">
        <f ca="1">+IF(AND(ISNUMBER(OFFSET('Water Data'!$H$4,0,10*ROW('Water Data'!H60))),'Data Summary'!CE66="Yes"),100-OFFSET('Water Data'!$H$4,0,10*ROW('Water Data'!H60)),NA())</f>
        <v>#N/A</v>
      </c>
      <c r="Q66" s="520" t="e">
        <f ca="1">+IF(AND(ISNUMBER(OFFSET('Water Data'!$H$6,0,10*ROW('Water Data'!H60))),'Data Summary'!CF66="Yes"),OFFSET('Water Data'!$H$6,0,10*ROW('Water Data'!H60)),NA())</f>
        <v>#N/A</v>
      </c>
      <c r="R66" s="520" t="e">
        <f ca="1">+IF(AND(ISNUMBER(OFFSET('Water Data'!$H$9,0,10*ROW('Water Data'!H60))),'Data Summary'!CG66="Yes"),OFFSET('Water Data'!$H$9,0,10*ROW('Water Data'!H60)),NA())</f>
        <v>#N/A</v>
      </c>
      <c r="S66" s="520" t="e">
        <f ca="1">+IF(AND(ISNUMBER(OFFSET('Water Data'!$I$4,0,10*ROW('Water Data'!I60))),'Data Summary'!CH66="Yes"),100-OFFSET('Water Data'!$I$4,0,10*ROW('Water Data'!I60)),NA())</f>
        <v>#N/A</v>
      </c>
      <c r="T66" s="520" t="e">
        <f ca="1">+IF(AND(ISNUMBER(OFFSET('Water Data'!$I$6,0,10*ROW('Water Data'!I60))),'Data Summary'!CI66="Yes"),OFFSET('Water Data'!$I$6,0,10*ROW('Water Data'!I60)),NA())</f>
        <v>#N/A</v>
      </c>
      <c r="U66" s="520" t="e">
        <f ca="1">+IF(AND(ISNUMBER(OFFSET('Water Data'!$I$9,0,10*ROW('Water Data'!I60))),'Data Summary'!CJ66="Yes"),OFFSET('Water Data'!$I$9,0,10*ROW('Water Data'!I60)),NA())</f>
        <v>#N/A</v>
      </c>
      <c r="V66" s="521" t="e">
        <f ca="1">+IF(AND(ISNUMBER(OFFSET('Sanitation Data'!$D$4,0,10*ROW('Sanitation Data'!D60))),'Data Summary'!CK66="Yes"),100-OFFSET('Sanitation Data'!$D$4,0,10*ROW('Sanitation Data'!D60)),NA())</f>
        <v>#N/A</v>
      </c>
      <c r="W66" s="521" t="e">
        <f ca="1">+IF(AND(ISNUMBER(OFFSET('Sanitation Data'!$D$6,0,10*ROW('Sanitation Data'!D60))),'Data Summary'!CL66="Yes"),OFFSET('Sanitation Data'!$D$6,0,10*ROW('Sanitation Data'!D60)),NA())</f>
        <v>#N/A</v>
      </c>
      <c r="X66" s="521" t="e">
        <f ca="1">+IF(AND(ISNUMBER(OFFSET('Sanitation Data'!$D$10,0,10*ROW('Sanitation Data'!D60))),'Data Summary'!CM66="Yes"),OFFSET('Sanitation Data'!$D$10,0,10*ROW('Sanitation Data'!D60)),NA())</f>
        <v>#N/A</v>
      </c>
      <c r="Y66" s="521" t="e">
        <f ca="1">+IF(AND(ISNUMBER(OFFSET('Sanitation Data'!$D$11,0,10*ROW('Sanitation Data'!D60))),'Data Summary'!CN66="Yes"),OFFSET('Sanitation Data'!$D$11,0,10*ROW('Sanitation Data'!D60)),NA())</f>
        <v>#N/A</v>
      </c>
      <c r="Z66" s="521" t="e">
        <f ca="1">+IF(AND(ISNUMBER(OFFSET('Sanitation Data'!$D$12,0,10*ROW('Sanitation Data'!D60))),'Data Summary'!CO66="Yes"),OFFSET('Sanitation Data'!$D$12,0,10*ROW('Sanitation Data'!D60)),NA())</f>
        <v>#N/A</v>
      </c>
      <c r="AA66" s="521" t="e">
        <f ca="1">+IF(AND(ISNUMBER(OFFSET('Sanitation Data'!$E$4,0,10*ROW('Sanitation Data'!E60))),'Data Summary'!CP66="Yes"),100-OFFSET('Sanitation Data'!$E$4,0,10*ROW('Sanitation Data'!E60)),NA())</f>
        <v>#N/A</v>
      </c>
      <c r="AB66" s="521" t="e">
        <f ca="1">+IF(AND(ISNUMBER(OFFSET('Sanitation Data'!$E$6,0,10*ROW('Sanitation Data'!E60))),'Data Summary'!CQ66="Yes"),OFFSET('Sanitation Data'!$E$6,0,10*ROW('Sanitation Data'!E60)),NA())</f>
        <v>#N/A</v>
      </c>
      <c r="AC66" s="521" t="e">
        <f ca="1">+IF(AND(ISNUMBER(OFFSET('Sanitation Data'!$E$10,0,10*ROW('Sanitation Data'!E60))),'Data Summary'!CR66="Yes"),OFFSET('Sanitation Data'!$E$10,0,10*ROW('Sanitation Data'!E60)),NA())</f>
        <v>#N/A</v>
      </c>
      <c r="AD66" s="521" t="e">
        <f ca="1">+IF(AND(ISNUMBER(OFFSET('Sanitation Data'!$E$11,0,10*ROW('Sanitation Data'!E60))),'Data Summary'!CS66="Yes"),OFFSET('Sanitation Data'!$E$11,0,10*ROW('Sanitation Data'!E60)),NA())</f>
        <v>#N/A</v>
      </c>
      <c r="AE66" s="521" t="e">
        <f ca="1">+IF(AND(ISNUMBER(OFFSET('Sanitation Data'!$E$12,0,10*ROW('Sanitation Data'!E60))),'Data Summary'!CT66="Yes"),OFFSET('Sanitation Data'!$E$12,0,10*ROW('Sanitation Data'!E60)),NA())</f>
        <v>#N/A</v>
      </c>
      <c r="AF66" s="521" t="e">
        <f ca="1">+IF(AND(ISNUMBER(OFFSET('Sanitation Data'!$F$4,0,10*ROW('Sanitation Data'!F60))),'Data Summary'!CU66="Yes"),100-OFFSET('Sanitation Data'!$F$4,0,10*ROW('Sanitation Data'!F60)),NA())</f>
        <v>#N/A</v>
      </c>
      <c r="AG66" s="521" t="e">
        <f ca="1">+IF(AND(ISNUMBER(OFFSET('Sanitation Data'!$F$6,0,10*ROW('Sanitation Data'!F60))),'Data Summary'!CV66="Yes"),OFFSET('Sanitation Data'!$F$6,0,10*ROW('Sanitation Data'!F60)),NA())</f>
        <v>#N/A</v>
      </c>
      <c r="AH66" s="521" t="e">
        <f ca="1">+IF(AND(ISNUMBER(OFFSET('Sanitation Data'!$F$10,0,10*ROW('Sanitation Data'!F60))),'Data Summary'!CW66="Yes"),OFFSET('Sanitation Data'!$F$10,0,10*ROW('Sanitation Data'!F60)),NA())</f>
        <v>#N/A</v>
      </c>
      <c r="AI66" s="521" t="e">
        <f ca="1">+IF(AND(ISNUMBER(OFFSET('Sanitation Data'!$F$11,0,10*ROW('Sanitation Data'!F60))),'Data Summary'!CX66="Yes"),OFFSET('Sanitation Data'!$F$11,0,10*ROW('Sanitation Data'!F60)),NA())</f>
        <v>#N/A</v>
      </c>
      <c r="AJ66" s="521" t="e">
        <f ca="1">+IF(AND(ISNUMBER(OFFSET('Sanitation Data'!$F$12,0,10*ROW('Sanitation Data'!F60))),'Data Summary'!CY66="Yes"),OFFSET('Sanitation Data'!$F$12,0,10*ROW('Sanitation Data'!F60)),NA())</f>
        <v>#N/A</v>
      </c>
      <c r="AK66" s="521" t="e">
        <f ca="1">+IF(AND(ISNUMBER(OFFSET('Sanitation Data'!$G$4,0,10*ROW('Sanitation Data'!G60))),'Data Summary'!CZ66="Yes"),100-OFFSET('Sanitation Data'!$G$4,0,10*ROW('Sanitation Data'!G60)),NA())</f>
        <v>#N/A</v>
      </c>
      <c r="AL66" s="521" t="e">
        <f ca="1">+IF(AND(ISNUMBER(OFFSET('Sanitation Data'!$G$6,0,10*ROW('Sanitation Data'!G60))),'Data Summary'!DA66="Yes"),OFFSET('Sanitation Data'!$G$6,0,10*ROW('Sanitation Data'!G60)),NA())</f>
        <v>#N/A</v>
      </c>
      <c r="AM66" s="521" t="e">
        <f ca="1">+IF(AND(ISNUMBER(OFFSET('Sanitation Data'!$G$10,0,10*ROW('Sanitation Data'!G60))),'Data Summary'!DB66="Yes"),OFFSET('Sanitation Data'!$G$10,0,10*ROW('Sanitation Data'!G60)),NA())</f>
        <v>#N/A</v>
      </c>
      <c r="AN66" s="521" t="e">
        <f ca="1">+IF(AND(ISNUMBER(OFFSET('Sanitation Data'!$G$11,0,10*ROW('Sanitation Data'!G60))),'Data Summary'!DC66="Yes"),OFFSET('Sanitation Data'!$G$11,0,10*ROW('Sanitation Data'!G60)),NA())</f>
        <v>#N/A</v>
      </c>
      <c r="AO66" s="521" t="e">
        <f ca="1">+IF(AND(ISNUMBER(OFFSET('Sanitation Data'!$G$12,0,10*ROW('Sanitation Data'!G60))),'Data Summary'!DD66="Yes"),OFFSET('Sanitation Data'!$G$12,0,10*ROW('Sanitation Data'!G60)),NA())</f>
        <v>#N/A</v>
      </c>
      <c r="AP66" s="521" t="e">
        <f ca="1">+IF(AND(ISNUMBER(OFFSET('Sanitation Data'!$H$4,0,10*ROW('Sanitation Data'!H60))),'Data Summary'!DE66="Yes"),100-OFFSET('Sanitation Data'!$H$4,0,10*ROW('Sanitation Data'!H60)),NA())</f>
        <v>#N/A</v>
      </c>
      <c r="AQ66" s="521" t="e">
        <f ca="1">+IF(AND(ISNUMBER(OFFSET('Sanitation Data'!$H$6,0,10*ROW('Sanitation Data'!H60))),'Data Summary'!DF66="Yes"),OFFSET('Sanitation Data'!$H$6,0,10*ROW('Sanitation Data'!H60)),NA())</f>
        <v>#N/A</v>
      </c>
      <c r="AR66" s="521" t="e">
        <f ca="1">+IF(AND(ISNUMBER(OFFSET('Sanitation Data'!$H$10,0,10*ROW('Sanitation Data'!H60))),'Data Summary'!DG66="Yes"),OFFSET('Sanitation Data'!$H$10,0,10*ROW('Sanitation Data'!H60)),NA())</f>
        <v>#N/A</v>
      </c>
      <c r="AS66" s="521" t="e">
        <f ca="1">+IF(AND(ISNUMBER(OFFSET('Sanitation Data'!$H$11,0,10*ROW('Sanitation Data'!H60))),'Data Summary'!DH66="Yes"),OFFSET('Sanitation Data'!$H$11,0,10*ROW('Sanitation Data'!H60)),NA())</f>
        <v>#N/A</v>
      </c>
      <c r="AT66" s="521" t="e">
        <f ca="1">+IF(AND(ISNUMBER(OFFSET('Sanitation Data'!$H$12,0,10*ROW('Sanitation Data'!H60))),'Data Summary'!DI66="Yes"),OFFSET('Sanitation Data'!$H$12,0,10*ROW('Sanitation Data'!H60)),NA())</f>
        <v>#N/A</v>
      </c>
      <c r="AU66" s="521" t="e">
        <f ca="1">+IF(AND(ISNUMBER(OFFSET('Sanitation Data'!$I$4,0,10*ROW('Sanitation Data'!I60))),'Data Summary'!DJ66="Yes"),100-OFFSET('Sanitation Data'!$I$4,0,10*ROW('Sanitation Data'!I60)),NA())</f>
        <v>#N/A</v>
      </c>
      <c r="AV66" s="521" t="e">
        <f ca="1">+IF(AND(ISNUMBER(OFFSET('Sanitation Data'!$I$6,0,10*ROW('Sanitation Data'!I60))),'Data Summary'!DK66="Yes"),OFFSET('Sanitation Data'!$I$6,0,10*ROW('Sanitation Data'!I60)),NA())</f>
        <v>#N/A</v>
      </c>
      <c r="AW66" s="521" t="e">
        <f ca="1">+IF(AND(ISNUMBER(OFFSET('Sanitation Data'!$I$10,0,10*ROW('Sanitation Data'!I60))),'Data Summary'!DL66="Yes"),OFFSET('Sanitation Data'!$I$10,0,10*ROW('Sanitation Data'!I60)),NA())</f>
        <v>#N/A</v>
      </c>
      <c r="AX66" s="521" t="e">
        <f ca="1">+IF(AND(ISNUMBER(OFFSET('Sanitation Data'!$I$11,0,10*ROW('Sanitation Data'!I60))),'Data Summary'!DM66="Yes"),OFFSET('Sanitation Data'!$I$11,0,10*ROW('Sanitation Data'!I60)),NA())</f>
        <v>#N/A</v>
      </c>
      <c r="AY66" s="521" t="e">
        <f ca="1">+IF(AND(ISNUMBER(OFFSET('Sanitation Data'!$I$12,0,10*ROW('Sanitation Data'!I60))),'Data Summary'!DN66="Yes"),OFFSET('Sanitation Data'!$I$12,0,10*ROW('Sanitation Data'!I60)),NA())</f>
        <v>#N/A</v>
      </c>
      <c r="AZ66" s="522" t="e">
        <f ca="1">+IF(AND(ISNUMBER(OFFSET('Hygiene Data'!$D$5,0,10*ROW('Hygiene Data'!D60))),'Data Summary'!DO66="Yes"),OFFSET('Hygiene Data'!$D$5,0,10*ROW('Hygiene Data'!D60)),NA())</f>
        <v>#N/A</v>
      </c>
      <c r="BA66" s="522" t="e">
        <f ca="1">+IF(AND(ISNUMBER(OFFSET('Hygiene Data'!$D$7,0,10*ROW('Hygiene Data'!D60))),'Data Summary'!DP66="Yes"),OFFSET('Hygiene Data'!$D$7,0,10*ROW('Hygiene Data'!D60)),NA())</f>
        <v>#N/A</v>
      </c>
      <c r="BB66" s="522" t="e">
        <f ca="1">+IF(AND(ISNUMBER(OFFSET('Hygiene Data'!$D$9,0,10*ROW('Hygiene Data'!D60))),'Data Summary'!DQ66="Yes"),OFFSET('Hygiene Data'!$D$9,0,10*ROW('Hygiene Data'!D60)),NA())</f>
        <v>#N/A</v>
      </c>
      <c r="BC66" s="522" t="e">
        <f ca="1">+IF(AND(ISNUMBER(OFFSET('Hygiene Data'!$E$5,0,10*ROW('Hygiene Data'!E60))),'Data Summary'!DR66="Yes"),OFFSET('Hygiene Data'!$E$5,0,10*ROW('Hygiene Data'!E60)),NA())</f>
        <v>#N/A</v>
      </c>
      <c r="BD66" s="522" t="e">
        <f ca="1">+IF(AND(ISNUMBER(OFFSET('Hygiene Data'!$E$7,0,10*ROW('Hygiene Data'!E60))),'Data Summary'!DS66="Yes"),OFFSET('Hygiene Data'!$E$7,0,10*ROW('Hygiene Data'!E60)),NA())</f>
        <v>#N/A</v>
      </c>
      <c r="BE66" s="522" t="e">
        <f ca="1">+IF(AND(ISNUMBER(OFFSET('Hygiene Data'!$E$9,0,10*ROW('Hygiene Data'!E60))),'Data Summary'!DT66="Yes"),OFFSET('Hygiene Data'!$E$9,0,10*ROW('Hygiene Data'!E60)),NA())</f>
        <v>#N/A</v>
      </c>
      <c r="BF66" s="522" t="e">
        <f ca="1">+IF(AND(ISNUMBER(OFFSET('Hygiene Data'!$F$5,0,10*ROW('Hygiene Data'!F60))),'Data Summary'!DU66="Yes"),OFFSET('Hygiene Data'!$F$5,0,10*ROW('Hygiene Data'!F60)),NA())</f>
        <v>#N/A</v>
      </c>
      <c r="BG66" s="522" t="e">
        <f ca="1">+IF(AND(ISNUMBER(OFFSET('Hygiene Data'!$F$7,0,10*ROW('Hygiene Data'!F60))),'Data Summary'!DV66="Yes"),OFFSET('Hygiene Data'!$F$7,0,10*ROW('Hygiene Data'!F60)),NA())</f>
        <v>#N/A</v>
      </c>
      <c r="BH66" s="522" t="e">
        <f ca="1">+IF(AND(ISNUMBER(OFFSET('Hygiene Data'!$F$9,0,10*ROW('Hygiene Data'!F60))),'Data Summary'!DW66="Yes"),OFFSET('Hygiene Data'!$F$9,0,10*ROW('Hygiene Data'!F60)),NA())</f>
        <v>#N/A</v>
      </c>
      <c r="BI66" s="522" t="e">
        <f ca="1">+IF(AND(ISNUMBER(OFFSET('Hygiene Data'!$G$5,0,10*ROW('Hygiene Data'!G60))),'Data Summary'!DX66="Yes"),OFFSET('Hygiene Data'!$G$5,0,10*ROW('Hygiene Data'!G60)),NA())</f>
        <v>#N/A</v>
      </c>
      <c r="BJ66" s="522" t="e">
        <f ca="1">+IF(AND(ISNUMBER(OFFSET('Hygiene Data'!$G$7,0,10*ROW('Hygiene Data'!G60))),'Data Summary'!DY66="Yes"),OFFSET('Hygiene Data'!$G$7,0,10*ROW('Hygiene Data'!G60)),NA())</f>
        <v>#N/A</v>
      </c>
      <c r="BK66" s="522" t="e">
        <f ca="1">+IF(AND(ISNUMBER(OFFSET('Hygiene Data'!$G$9,0,10*ROW('Hygiene Data'!G60))),'Data Summary'!DZ66="Yes"),OFFSET('Hygiene Data'!$G$9,0,10*ROW('Hygiene Data'!G60)),NA())</f>
        <v>#N/A</v>
      </c>
      <c r="BL66" s="522" t="e">
        <f ca="1">+IF(AND(ISNUMBER(OFFSET('Hygiene Data'!$H$5,0,10*ROW('Hygiene Data'!H60))),'Data Summary'!EA66="Yes"),OFFSET('Hygiene Data'!$H$5,0,10*ROW('Hygiene Data'!H60)),NA())</f>
        <v>#N/A</v>
      </c>
      <c r="BM66" s="522" t="e">
        <f ca="1">+IF(AND(ISNUMBER(OFFSET('Hygiene Data'!$H$7,0,10*ROW('Hygiene Data'!H60))),'Data Summary'!EB66="Yes"),OFFSET('Hygiene Data'!$H$7,0,10*ROW('Hygiene Data'!H60)),NA())</f>
        <v>#N/A</v>
      </c>
      <c r="BN66" s="522" t="e">
        <f ca="1">+IF(AND(ISNUMBER(OFFSET('Hygiene Data'!$H$9,0,10*ROW('Hygiene Data'!H60))),'Data Summary'!EC66="Yes"),OFFSET('Hygiene Data'!$H$9,0,10*ROW('Hygiene Data'!H60)),NA())</f>
        <v>#N/A</v>
      </c>
      <c r="BO66" s="522" t="e">
        <f ca="1">+IF(AND(ISNUMBER(OFFSET('Hygiene Data'!$I$5,0,10*ROW('Hygiene Data'!I60))),'Data Summary'!ED66="Yes"),OFFSET('Hygiene Data'!$I$5,0,10*ROW('Hygiene Data'!I60)),NA())</f>
        <v>#N/A</v>
      </c>
      <c r="BP66" s="522" t="e">
        <f ca="1">+IF(AND(ISNUMBER(OFFSET('Hygiene Data'!$I$7,0,10*ROW('Hygiene Data'!I60))),'Data Summary'!EE66="Yes"),OFFSET('Hygiene Data'!$I$7,0,10*ROW('Hygiene Data'!I60)),NA())</f>
        <v>#N/A</v>
      </c>
      <c r="BQ66" s="522" t="e">
        <f ca="1">+IF(AND(ISNUMBER(OFFSET('Hygiene Data'!$I$9,0,10*ROW('Hygiene Data'!I60))),'Data Summary'!EF66="Yes"),OFFSET('Hygiene Data'!$I$9,0,10*ROW('Hygiene Data'!I60)),NA())</f>
        <v>#N/A</v>
      </c>
    </row>
    <row r="67" spans="1:69" x14ac:dyDescent="0.25">
      <c r="A67" s="518" t="e">
        <f ca="1">+RIGHT('Data Summary'!A67,LEN('Data Summary'!A67)-9)</f>
        <v>#VALUE!</v>
      </c>
      <c r="B67" s="492" t="str">
        <f ca="1">+IF(ISTEXT('Data Summary'!B67),'Data Summary'!B67,"")</f>
        <v/>
      </c>
      <c r="C67" s="519" t="e">
        <f ca="1">+VALUE('Data Summary'!C67)</f>
        <v>#VALUE!</v>
      </c>
      <c r="D67" s="520" t="e">
        <f ca="1">+IF(AND(ISNUMBER(OFFSET('Water Data'!$D$4,0,10*ROW('Water Data'!D61))),'Data Summary'!BS67="Yes"),100-OFFSET('Water Data'!$D$4,0,10*ROW('Water Data'!D61)),NA())</f>
        <v>#N/A</v>
      </c>
      <c r="E67" s="520" t="e">
        <f ca="1">+IF(AND(ISNUMBER(OFFSET('Water Data'!$D$6,0,10*ROW('Water Data'!D61))),'Data Summary'!BT67="Yes"),OFFSET('Water Data'!$D$6,0,10*ROW('Water Data'!D61)),NA())</f>
        <v>#N/A</v>
      </c>
      <c r="F67" s="520" t="e">
        <f ca="1">+IF(AND(ISNUMBER(OFFSET('Water Data'!$D$9,0,10*ROW('Water Data'!D61))),'Data Summary'!BU67="Yes"),OFFSET('Water Data'!$D$9,0,10*ROW('Water Data'!D61)),NA())</f>
        <v>#N/A</v>
      </c>
      <c r="G67" s="520" t="e">
        <f ca="1">+IF(AND(ISNUMBER(OFFSET('Water Data'!$E$4,0,10*ROW('Water Data'!E61))),'Data Summary'!BV67="Yes"),100-OFFSET('Water Data'!$E$4,0,10*ROW('Water Data'!E61)),NA())</f>
        <v>#N/A</v>
      </c>
      <c r="H67" s="520" t="e">
        <f ca="1">+IF(AND(ISNUMBER(OFFSET('Water Data'!$E$6,0,10*ROW('Water Data'!E61))),'Data Summary'!BW67="Yes"),OFFSET('Water Data'!$E$6,0,10*ROW('Water Data'!E61)),NA())</f>
        <v>#N/A</v>
      </c>
      <c r="I67" s="520" t="e">
        <f ca="1">+IF(AND(ISNUMBER(OFFSET('Water Data'!$E$9,0,10*ROW('Water Data'!E61))),'Data Summary'!BX67="Yes"),OFFSET('Water Data'!$E$9,0,10*ROW('Water Data'!E61)),NA())</f>
        <v>#N/A</v>
      </c>
      <c r="J67" s="520" t="e">
        <f ca="1">+IF(AND(ISNUMBER(OFFSET('Water Data'!$F$4,0,10*ROW('Water Data'!F61))),'Data Summary'!BY67="Yes"),100-OFFSET('Water Data'!$F$4,0,10*ROW('Water Data'!F61)),NA())</f>
        <v>#N/A</v>
      </c>
      <c r="K67" s="520" t="e">
        <f ca="1">+IF(AND(ISNUMBER(OFFSET('Water Data'!$F$6,0,10*ROW('Water Data'!F61))),'Data Summary'!BZ67="Yes"),OFFSET('Water Data'!$F$6,0,10*ROW('Water Data'!F61)),NA())</f>
        <v>#N/A</v>
      </c>
      <c r="L67" s="520" t="e">
        <f ca="1">+IF(AND(ISNUMBER(OFFSET('Water Data'!$F$9,0,10*ROW('Water Data'!F61))),'Data Summary'!CA67="Yes"),OFFSET('Water Data'!$F$9,0,10*ROW('Water Data'!F61)),NA())</f>
        <v>#N/A</v>
      </c>
      <c r="M67" s="520" t="e">
        <f ca="1">+IF(AND(ISNUMBER(OFFSET('Water Data'!$G$4,0,10*ROW('Water Data'!G61))),'Data Summary'!CB67="Yes"),100-OFFSET('Water Data'!$G$4,0,10*ROW('Water Data'!G61)),NA())</f>
        <v>#N/A</v>
      </c>
      <c r="N67" s="520" t="e">
        <f ca="1">+IF(AND(ISNUMBER(OFFSET('Water Data'!$G$6,0,10*ROW('Water Data'!G61))),'Data Summary'!CC67="Yes"),OFFSET('Water Data'!$G$6,0,10*ROW('Water Data'!G61)),NA())</f>
        <v>#N/A</v>
      </c>
      <c r="O67" s="520" t="e">
        <f ca="1">+IF(AND(ISNUMBER(OFFSET('Water Data'!$G$9,0,10*ROW('Water Data'!G61))),'Data Summary'!CD67="Yes"),OFFSET('Water Data'!$G$9,0,10*ROW('Water Data'!G61)),NA())</f>
        <v>#N/A</v>
      </c>
      <c r="P67" s="520" t="e">
        <f ca="1">+IF(AND(ISNUMBER(OFFSET('Water Data'!$H$4,0,10*ROW('Water Data'!H61))),'Data Summary'!CE67="Yes"),100-OFFSET('Water Data'!$H$4,0,10*ROW('Water Data'!H61)),NA())</f>
        <v>#N/A</v>
      </c>
      <c r="Q67" s="520" t="e">
        <f ca="1">+IF(AND(ISNUMBER(OFFSET('Water Data'!$H$6,0,10*ROW('Water Data'!H61))),'Data Summary'!CF67="Yes"),OFFSET('Water Data'!$H$6,0,10*ROW('Water Data'!H61)),NA())</f>
        <v>#N/A</v>
      </c>
      <c r="R67" s="520" t="e">
        <f ca="1">+IF(AND(ISNUMBER(OFFSET('Water Data'!$H$9,0,10*ROW('Water Data'!H61))),'Data Summary'!CG67="Yes"),OFFSET('Water Data'!$H$9,0,10*ROW('Water Data'!H61)),NA())</f>
        <v>#N/A</v>
      </c>
      <c r="S67" s="520" t="e">
        <f ca="1">+IF(AND(ISNUMBER(OFFSET('Water Data'!$I$4,0,10*ROW('Water Data'!I61))),'Data Summary'!CH67="Yes"),100-OFFSET('Water Data'!$I$4,0,10*ROW('Water Data'!I61)),NA())</f>
        <v>#N/A</v>
      </c>
      <c r="T67" s="520" t="e">
        <f ca="1">+IF(AND(ISNUMBER(OFFSET('Water Data'!$I$6,0,10*ROW('Water Data'!I61))),'Data Summary'!CI67="Yes"),OFFSET('Water Data'!$I$6,0,10*ROW('Water Data'!I61)),NA())</f>
        <v>#N/A</v>
      </c>
      <c r="U67" s="520" t="e">
        <f ca="1">+IF(AND(ISNUMBER(OFFSET('Water Data'!$I$9,0,10*ROW('Water Data'!I61))),'Data Summary'!CJ67="Yes"),OFFSET('Water Data'!$I$9,0,10*ROW('Water Data'!I61)),NA())</f>
        <v>#N/A</v>
      </c>
      <c r="V67" s="521" t="e">
        <f ca="1">+IF(AND(ISNUMBER(OFFSET('Sanitation Data'!$D$4,0,10*ROW('Sanitation Data'!D61))),'Data Summary'!CK67="Yes"),100-OFFSET('Sanitation Data'!$D$4,0,10*ROW('Sanitation Data'!D61)),NA())</f>
        <v>#N/A</v>
      </c>
      <c r="W67" s="521" t="e">
        <f ca="1">+IF(AND(ISNUMBER(OFFSET('Sanitation Data'!$D$6,0,10*ROW('Sanitation Data'!D61))),'Data Summary'!CL67="Yes"),OFFSET('Sanitation Data'!$D$6,0,10*ROW('Sanitation Data'!D61)),NA())</f>
        <v>#N/A</v>
      </c>
      <c r="X67" s="521" t="e">
        <f ca="1">+IF(AND(ISNUMBER(OFFSET('Sanitation Data'!$D$10,0,10*ROW('Sanitation Data'!D61))),'Data Summary'!CM67="Yes"),OFFSET('Sanitation Data'!$D$10,0,10*ROW('Sanitation Data'!D61)),NA())</f>
        <v>#N/A</v>
      </c>
      <c r="Y67" s="521" t="e">
        <f ca="1">+IF(AND(ISNUMBER(OFFSET('Sanitation Data'!$D$11,0,10*ROW('Sanitation Data'!D61))),'Data Summary'!CN67="Yes"),OFFSET('Sanitation Data'!$D$11,0,10*ROW('Sanitation Data'!D61)),NA())</f>
        <v>#N/A</v>
      </c>
      <c r="Z67" s="521" t="e">
        <f ca="1">+IF(AND(ISNUMBER(OFFSET('Sanitation Data'!$D$12,0,10*ROW('Sanitation Data'!D61))),'Data Summary'!CO67="Yes"),OFFSET('Sanitation Data'!$D$12,0,10*ROW('Sanitation Data'!D61)),NA())</f>
        <v>#N/A</v>
      </c>
      <c r="AA67" s="521" t="e">
        <f ca="1">+IF(AND(ISNUMBER(OFFSET('Sanitation Data'!$E$4,0,10*ROW('Sanitation Data'!E61))),'Data Summary'!CP67="Yes"),100-OFFSET('Sanitation Data'!$E$4,0,10*ROW('Sanitation Data'!E61)),NA())</f>
        <v>#N/A</v>
      </c>
      <c r="AB67" s="521" t="e">
        <f ca="1">+IF(AND(ISNUMBER(OFFSET('Sanitation Data'!$E$6,0,10*ROW('Sanitation Data'!E61))),'Data Summary'!CQ67="Yes"),OFFSET('Sanitation Data'!$E$6,0,10*ROW('Sanitation Data'!E61)),NA())</f>
        <v>#N/A</v>
      </c>
      <c r="AC67" s="521" t="e">
        <f ca="1">+IF(AND(ISNUMBER(OFFSET('Sanitation Data'!$E$10,0,10*ROW('Sanitation Data'!E61))),'Data Summary'!CR67="Yes"),OFFSET('Sanitation Data'!$E$10,0,10*ROW('Sanitation Data'!E61)),NA())</f>
        <v>#N/A</v>
      </c>
      <c r="AD67" s="521" t="e">
        <f ca="1">+IF(AND(ISNUMBER(OFFSET('Sanitation Data'!$E$11,0,10*ROW('Sanitation Data'!E61))),'Data Summary'!CS67="Yes"),OFFSET('Sanitation Data'!$E$11,0,10*ROW('Sanitation Data'!E61)),NA())</f>
        <v>#N/A</v>
      </c>
      <c r="AE67" s="521" t="e">
        <f ca="1">+IF(AND(ISNUMBER(OFFSET('Sanitation Data'!$E$12,0,10*ROW('Sanitation Data'!E61))),'Data Summary'!CT67="Yes"),OFFSET('Sanitation Data'!$E$12,0,10*ROW('Sanitation Data'!E61)),NA())</f>
        <v>#N/A</v>
      </c>
      <c r="AF67" s="521" t="e">
        <f ca="1">+IF(AND(ISNUMBER(OFFSET('Sanitation Data'!$F$4,0,10*ROW('Sanitation Data'!F61))),'Data Summary'!CU67="Yes"),100-OFFSET('Sanitation Data'!$F$4,0,10*ROW('Sanitation Data'!F61)),NA())</f>
        <v>#N/A</v>
      </c>
      <c r="AG67" s="521" t="e">
        <f ca="1">+IF(AND(ISNUMBER(OFFSET('Sanitation Data'!$F$6,0,10*ROW('Sanitation Data'!F61))),'Data Summary'!CV67="Yes"),OFFSET('Sanitation Data'!$F$6,0,10*ROW('Sanitation Data'!F61)),NA())</f>
        <v>#N/A</v>
      </c>
      <c r="AH67" s="521" t="e">
        <f ca="1">+IF(AND(ISNUMBER(OFFSET('Sanitation Data'!$F$10,0,10*ROW('Sanitation Data'!F61))),'Data Summary'!CW67="Yes"),OFFSET('Sanitation Data'!$F$10,0,10*ROW('Sanitation Data'!F61)),NA())</f>
        <v>#N/A</v>
      </c>
      <c r="AI67" s="521" t="e">
        <f ca="1">+IF(AND(ISNUMBER(OFFSET('Sanitation Data'!$F$11,0,10*ROW('Sanitation Data'!F61))),'Data Summary'!CX67="Yes"),OFFSET('Sanitation Data'!$F$11,0,10*ROW('Sanitation Data'!F61)),NA())</f>
        <v>#N/A</v>
      </c>
      <c r="AJ67" s="521" t="e">
        <f ca="1">+IF(AND(ISNUMBER(OFFSET('Sanitation Data'!$F$12,0,10*ROW('Sanitation Data'!F61))),'Data Summary'!CY67="Yes"),OFFSET('Sanitation Data'!$F$12,0,10*ROW('Sanitation Data'!F61)),NA())</f>
        <v>#N/A</v>
      </c>
      <c r="AK67" s="521" t="e">
        <f ca="1">+IF(AND(ISNUMBER(OFFSET('Sanitation Data'!$G$4,0,10*ROW('Sanitation Data'!G61))),'Data Summary'!CZ67="Yes"),100-OFFSET('Sanitation Data'!$G$4,0,10*ROW('Sanitation Data'!G61)),NA())</f>
        <v>#N/A</v>
      </c>
      <c r="AL67" s="521" t="e">
        <f ca="1">+IF(AND(ISNUMBER(OFFSET('Sanitation Data'!$G$6,0,10*ROW('Sanitation Data'!G61))),'Data Summary'!DA67="Yes"),OFFSET('Sanitation Data'!$G$6,0,10*ROW('Sanitation Data'!G61)),NA())</f>
        <v>#N/A</v>
      </c>
      <c r="AM67" s="521" t="e">
        <f ca="1">+IF(AND(ISNUMBER(OFFSET('Sanitation Data'!$G$10,0,10*ROW('Sanitation Data'!G61))),'Data Summary'!DB67="Yes"),OFFSET('Sanitation Data'!$G$10,0,10*ROW('Sanitation Data'!G61)),NA())</f>
        <v>#N/A</v>
      </c>
      <c r="AN67" s="521" t="e">
        <f ca="1">+IF(AND(ISNUMBER(OFFSET('Sanitation Data'!$G$11,0,10*ROW('Sanitation Data'!G61))),'Data Summary'!DC67="Yes"),OFFSET('Sanitation Data'!$G$11,0,10*ROW('Sanitation Data'!G61)),NA())</f>
        <v>#N/A</v>
      </c>
      <c r="AO67" s="521" t="e">
        <f ca="1">+IF(AND(ISNUMBER(OFFSET('Sanitation Data'!$G$12,0,10*ROW('Sanitation Data'!G61))),'Data Summary'!DD67="Yes"),OFFSET('Sanitation Data'!$G$12,0,10*ROW('Sanitation Data'!G61)),NA())</f>
        <v>#N/A</v>
      </c>
      <c r="AP67" s="521" t="e">
        <f ca="1">+IF(AND(ISNUMBER(OFFSET('Sanitation Data'!$H$4,0,10*ROW('Sanitation Data'!H61))),'Data Summary'!DE67="Yes"),100-OFFSET('Sanitation Data'!$H$4,0,10*ROW('Sanitation Data'!H61)),NA())</f>
        <v>#N/A</v>
      </c>
      <c r="AQ67" s="521" t="e">
        <f ca="1">+IF(AND(ISNUMBER(OFFSET('Sanitation Data'!$H$6,0,10*ROW('Sanitation Data'!H61))),'Data Summary'!DF67="Yes"),OFFSET('Sanitation Data'!$H$6,0,10*ROW('Sanitation Data'!H61)),NA())</f>
        <v>#N/A</v>
      </c>
      <c r="AR67" s="521" t="e">
        <f ca="1">+IF(AND(ISNUMBER(OFFSET('Sanitation Data'!$H$10,0,10*ROW('Sanitation Data'!H61))),'Data Summary'!DG67="Yes"),OFFSET('Sanitation Data'!$H$10,0,10*ROW('Sanitation Data'!H61)),NA())</f>
        <v>#N/A</v>
      </c>
      <c r="AS67" s="521" t="e">
        <f ca="1">+IF(AND(ISNUMBER(OFFSET('Sanitation Data'!$H$11,0,10*ROW('Sanitation Data'!H61))),'Data Summary'!DH67="Yes"),OFFSET('Sanitation Data'!$H$11,0,10*ROW('Sanitation Data'!H61)),NA())</f>
        <v>#N/A</v>
      </c>
      <c r="AT67" s="521" t="e">
        <f ca="1">+IF(AND(ISNUMBER(OFFSET('Sanitation Data'!$H$12,0,10*ROW('Sanitation Data'!H61))),'Data Summary'!DI67="Yes"),OFFSET('Sanitation Data'!$H$12,0,10*ROW('Sanitation Data'!H61)),NA())</f>
        <v>#N/A</v>
      </c>
      <c r="AU67" s="521" t="e">
        <f ca="1">+IF(AND(ISNUMBER(OFFSET('Sanitation Data'!$I$4,0,10*ROW('Sanitation Data'!I61))),'Data Summary'!DJ67="Yes"),100-OFFSET('Sanitation Data'!$I$4,0,10*ROW('Sanitation Data'!I61)),NA())</f>
        <v>#N/A</v>
      </c>
      <c r="AV67" s="521" t="e">
        <f ca="1">+IF(AND(ISNUMBER(OFFSET('Sanitation Data'!$I$6,0,10*ROW('Sanitation Data'!I61))),'Data Summary'!DK67="Yes"),OFFSET('Sanitation Data'!$I$6,0,10*ROW('Sanitation Data'!I61)),NA())</f>
        <v>#N/A</v>
      </c>
      <c r="AW67" s="521" t="e">
        <f ca="1">+IF(AND(ISNUMBER(OFFSET('Sanitation Data'!$I$10,0,10*ROW('Sanitation Data'!I61))),'Data Summary'!DL67="Yes"),OFFSET('Sanitation Data'!$I$10,0,10*ROW('Sanitation Data'!I61)),NA())</f>
        <v>#N/A</v>
      </c>
      <c r="AX67" s="521" t="e">
        <f ca="1">+IF(AND(ISNUMBER(OFFSET('Sanitation Data'!$I$11,0,10*ROW('Sanitation Data'!I61))),'Data Summary'!DM67="Yes"),OFFSET('Sanitation Data'!$I$11,0,10*ROW('Sanitation Data'!I61)),NA())</f>
        <v>#N/A</v>
      </c>
      <c r="AY67" s="521" t="e">
        <f ca="1">+IF(AND(ISNUMBER(OFFSET('Sanitation Data'!$I$12,0,10*ROW('Sanitation Data'!I61))),'Data Summary'!DN67="Yes"),OFFSET('Sanitation Data'!$I$12,0,10*ROW('Sanitation Data'!I61)),NA())</f>
        <v>#N/A</v>
      </c>
      <c r="AZ67" s="522" t="e">
        <f ca="1">+IF(AND(ISNUMBER(OFFSET('Hygiene Data'!$D$5,0,10*ROW('Hygiene Data'!D61))),'Data Summary'!DO67="Yes"),OFFSET('Hygiene Data'!$D$5,0,10*ROW('Hygiene Data'!D61)),NA())</f>
        <v>#N/A</v>
      </c>
      <c r="BA67" s="522" t="e">
        <f ca="1">+IF(AND(ISNUMBER(OFFSET('Hygiene Data'!$D$7,0,10*ROW('Hygiene Data'!D61))),'Data Summary'!DP67="Yes"),OFFSET('Hygiene Data'!$D$7,0,10*ROW('Hygiene Data'!D61)),NA())</f>
        <v>#N/A</v>
      </c>
      <c r="BB67" s="522" t="e">
        <f ca="1">+IF(AND(ISNUMBER(OFFSET('Hygiene Data'!$D$9,0,10*ROW('Hygiene Data'!D61))),'Data Summary'!DQ67="Yes"),OFFSET('Hygiene Data'!$D$9,0,10*ROW('Hygiene Data'!D61)),NA())</f>
        <v>#N/A</v>
      </c>
      <c r="BC67" s="522" t="e">
        <f ca="1">+IF(AND(ISNUMBER(OFFSET('Hygiene Data'!$E$5,0,10*ROW('Hygiene Data'!E61))),'Data Summary'!DR67="Yes"),OFFSET('Hygiene Data'!$E$5,0,10*ROW('Hygiene Data'!E61)),NA())</f>
        <v>#N/A</v>
      </c>
      <c r="BD67" s="522" t="e">
        <f ca="1">+IF(AND(ISNUMBER(OFFSET('Hygiene Data'!$E$7,0,10*ROW('Hygiene Data'!E61))),'Data Summary'!DS67="Yes"),OFFSET('Hygiene Data'!$E$7,0,10*ROW('Hygiene Data'!E61)),NA())</f>
        <v>#N/A</v>
      </c>
      <c r="BE67" s="522" t="e">
        <f ca="1">+IF(AND(ISNUMBER(OFFSET('Hygiene Data'!$E$9,0,10*ROW('Hygiene Data'!E61))),'Data Summary'!DT67="Yes"),OFFSET('Hygiene Data'!$E$9,0,10*ROW('Hygiene Data'!E61)),NA())</f>
        <v>#N/A</v>
      </c>
      <c r="BF67" s="522" t="e">
        <f ca="1">+IF(AND(ISNUMBER(OFFSET('Hygiene Data'!$F$5,0,10*ROW('Hygiene Data'!F61))),'Data Summary'!DU67="Yes"),OFFSET('Hygiene Data'!$F$5,0,10*ROW('Hygiene Data'!F61)),NA())</f>
        <v>#N/A</v>
      </c>
      <c r="BG67" s="522" t="e">
        <f ca="1">+IF(AND(ISNUMBER(OFFSET('Hygiene Data'!$F$7,0,10*ROW('Hygiene Data'!F61))),'Data Summary'!DV67="Yes"),OFFSET('Hygiene Data'!$F$7,0,10*ROW('Hygiene Data'!F61)),NA())</f>
        <v>#N/A</v>
      </c>
      <c r="BH67" s="522" t="e">
        <f ca="1">+IF(AND(ISNUMBER(OFFSET('Hygiene Data'!$F$9,0,10*ROW('Hygiene Data'!F61))),'Data Summary'!DW67="Yes"),OFFSET('Hygiene Data'!$F$9,0,10*ROW('Hygiene Data'!F61)),NA())</f>
        <v>#N/A</v>
      </c>
      <c r="BI67" s="522" t="e">
        <f ca="1">+IF(AND(ISNUMBER(OFFSET('Hygiene Data'!$G$5,0,10*ROW('Hygiene Data'!G61))),'Data Summary'!DX67="Yes"),OFFSET('Hygiene Data'!$G$5,0,10*ROW('Hygiene Data'!G61)),NA())</f>
        <v>#N/A</v>
      </c>
      <c r="BJ67" s="522" t="e">
        <f ca="1">+IF(AND(ISNUMBER(OFFSET('Hygiene Data'!$G$7,0,10*ROW('Hygiene Data'!G61))),'Data Summary'!DY67="Yes"),OFFSET('Hygiene Data'!$G$7,0,10*ROW('Hygiene Data'!G61)),NA())</f>
        <v>#N/A</v>
      </c>
      <c r="BK67" s="522" t="e">
        <f ca="1">+IF(AND(ISNUMBER(OFFSET('Hygiene Data'!$G$9,0,10*ROW('Hygiene Data'!G61))),'Data Summary'!DZ67="Yes"),OFFSET('Hygiene Data'!$G$9,0,10*ROW('Hygiene Data'!G61)),NA())</f>
        <v>#N/A</v>
      </c>
      <c r="BL67" s="522" t="e">
        <f ca="1">+IF(AND(ISNUMBER(OFFSET('Hygiene Data'!$H$5,0,10*ROW('Hygiene Data'!H61))),'Data Summary'!EA67="Yes"),OFFSET('Hygiene Data'!$H$5,0,10*ROW('Hygiene Data'!H61)),NA())</f>
        <v>#N/A</v>
      </c>
      <c r="BM67" s="522" t="e">
        <f ca="1">+IF(AND(ISNUMBER(OFFSET('Hygiene Data'!$H$7,0,10*ROW('Hygiene Data'!H61))),'Data Summary'!EB67="Yes"),OFFSET('Hygiene Data'!$H$7,0,10*ROW('Hygiene Data'!H61)),NA())</f>
        <v>#N/A</v>
      </c>
      <c r="BN67" s="522" t="e">
        <f ca="1">+IF(AND(ISNUMBER(OFFSET('Hygiene Data'!$H$9,0,10*ROW('Hygiene Data'!H61))),'Data Summary'!EC67="Yes"),OFFSET('Hygiene Data'!$H$9,0,10*ROW('Hygiene Data'!H61)),NA())</f>
        <v>#N/A</v>
      </c>
      <c r="BO67" s="522" t="e">
        <f ca="1">+IF(AND(ISNUMBER(OFFSET('Hygiene Data'!$I$5,0,10*ROW('Hygiene Data'!I61))),'Data Summary'!ED67="Yes"),OFFSET('Hygiene Data'!$I$5,0,10*ROW('Hygiene Data'!I61)),NA())</f>
        <v>#N/A</v>
      </c>
      <c r="BP67" s="522" t="e">
        <f ca="1">+IF(AND(ISNUMBER(OFFSET('Hygiene Data'!$I$7,0,10*ROW('Hygiene Data'!I61))),'Data Summary'!EE67="Yes"),OFFSET('Hygiene Data'!$I$7,0,10*ROW('Hygiene Data'!I61)),NA())</f>
        <v>#N/A</v>
      </c>
      <c r="BQ67" s="522" t="e">
        <f ca="1">+IF(AND(ISNUMBER(OFFSET('Hygiene Data'!$I$9,0,10*ROW('Hygiene Data'!I61))),'Data Summary'!EF67="Yes"),OFFSET('Hygiene Data'!$I$9,0,10*ROW('Hygiene Data'!I61)),NA())</f>
        <v>#N/A</v>
      </c>
    </row>
    <row r="68" spans="1:69" x14ac:dyDescent="0.25">
      <c r="A68" s="518" t="e">
        <f ca="1">+RIGHT('Data Summary'!A68,LEN('Data Summary'!A68)-9)</f>
        <v>#VALUE!</v>
      </c>
      <c r="B68" s="492" t="str">
        <f ca="1">+IF(ISTEXT('Data Summary'!B68),'Data Summary'!B68,"")</f>
        <v/>
      </c>
      <c r="C68" s="519" t="e">
        <f ca="1">+VALUE('Data Summary'!C68)</f>
        <v>#VALUE!</v>
      </c>
      <c r="D68" s="520" t="e">
        <f ca="1">+IF(AND(ISNUMBER(OFFSET('Water Data'!$D$4,0,10*ROW('Water Data'!D62))),'Data Summary'!BS68="Yes"),100-OFFSET('Water Data'!$D$4,0,10*ROW('Water Data'!D62)),NA())</f>
        <v>#N/A</v>
      </c>
      <c r="E68" s="520" t="e">
        <f ca="1">+IF(AND(ISNUMBER(OFFSET('Water Data'!$D$6,0,10*ROW('Water Data'!D62))),'Data Summary'!BT68="Yes"),OFFSET('Water Data'!$D$6,0,10*ROW('Water Data'!D62)),NA())</f>
        <v>#N/A</v>
      </c>
      <c r="F68" s="520" t="e">
        <f ca="1">+IF(AND(ISNUMBER(OFFSET('Water Data'!$D$9,0,10*ROW('Water Data'!D62))),'Data Summary'!BU68="Yes"),OFFSET('Water Data'!$D$9,0,10*ROW('Water Data'!D62)),NA())</f>
        <v>#N/A</v>
      </c>
      <c r="G68" s="520" t="e">
        <f ca="1">+IF(AND(ISNUMBER(OFFSET('Water Data'!$E$4,0,10*ROW('Water Data'!E62))),'Data Summary'!BV68="Yes"),100-OFFSET('Water Data'!$E$4,0,10*ROW('Water Data'!E62)),NA())</f>
        <v>#N/A</v>
      </c>
      <c r="H68" s="520" t="e">
        <f ca="1">+IF(AND(ISNUMBER(OFFSET('Water Data'!$E$6,0,10*ROW('Water Data'!E62))),'Data Summary'!BW68="Yes"),OFFSET('Water Data'!$E$6,0,10*ROW('Water Data'!E62)),NA())</f>
        <v>#N/A</v>
      </c>
      <c r="I68" s="520" t="e">
        <f ca="1">+IF(AND(ISNUMBER(OFFSET('Water Data'!$E$9,0,10*ROW('Water Data'!E62))),'Data Summary'!BX68="Yes"),OFFSET('Water Data'!$E$9,0,10*ROW('Water Data'!E62)),NA())</f>
        <v>#N/A</v>
      </c>
      <c r="J68" s="520" t="e">
        <f ca="1">+IF(AND(ISNUMBER(OFFSET('Water Data'!$F$4,0,10*ROW('Water Data'!F62))),'Data Summary'!BY68="Yes"),100-OFFSET('Water Data'!$F$4,0,10*ROW('Water Data'!F62)),NA())</f>
        <v>#N/A</v>
      </c>
      <c r="K68" s="520" t="e">
        <f ca="1">+IF(AND(ISNUMBER(OFFSET('Water Data'!$F$6,0,10*ROW('Water Data'!F62))),'Data Summary'!BZ68="Yes"),OFFSET('Water Data'!$F$6,0,10*ROW('Water Data'!F62)),NA())</f>
        <v>#N/A</v>
      </c>
      <c r="L68" s="520" t="e">
        <f ca="1">+IF(AND(ISNUMBER(OFFSET('Water Data'!$F$9,0,10*ROW('Water Data'!F62))),'Data Summary'!CA68="Yes"),OFFSET('Water Data'!$F$9,0,10*ROW('Water Data'!F62)),NA())</f>
        <v>#N/A</v>
      </c>
      <c r="M68" s="520" t="e">
        <f ca="1">+IF(AND(ISNUMBER(OFFSET('Water Data'!$G$4,0,10*ROW('Water Data'!G62))),'Data Summary'!CB68="Yes"),100-OFFSET('Water Data'!$G$4,0,10*ROW('Water Data'!G62)),NA())</f>
        <v>#N/A</v>
      </c>
      <c r="N68" s="520" t="e">
        <f ca="1">+IF(AND(ISNUMBER(OFFSET('Water Data'!$G$6,0,10*ROW('Water Data'!G62))),'Data Summary'!CC68="Yes"),OFFSET('Water Data'!$G$6,0,10*ROW('Water Data'!G62)),NA())</f>
        <v>#N/A</v>
      </c>
      <c r="O68" s="520" t="e">
        <f ca="1">+IF(AND(ISNUMBER(OFFSET('Water Data'!$G$9,0,10*ROW('Water Data'!G62))),'Data Summary'!CD68="Yes"),OFFSET('Water Data'!$G$9,0,10*ROW('Water Data'!G62)),NA())</f>
        <v>#N/A</v>
      </c>
      <c r="P68" s="520" t="e">
        <f ca="1">+IF(AND(ISNUMBER(OFFSET('Water Data'!$H$4,0,10*ROW('Water Data'!H62))),'Data Summary'!CE68="Yes"),100-OFFSET('Water Data'!$H$4,0,10*ROW('Water Data'!H62)),NA())</f>
        <v>#N/A</v>
      </c>
      <c r="Q68" s="520" t="e">
        <f ca="1">+IF(AND(ISNUMBER(OFFSET('Water Data'!$H$6,0,10*ROW('Water Data'!H62))),'Data Summary'!CF68="Yes"),OFFSET('Water Data'!$H$6,0,10*ROW('Water Data'!H62)),NA())</f>
        <v>#N/A</v>
      </c>
      <c r="R68" s="520" t="e">
        <f ca="1">+IF(AND(ISNUMBER(OFFSET('Water Data'!$H$9,0,10*ROW('Water Data'!H62))),'Data Summary'!CG68="Yes"),OFFSET('Water Data'!$H$9,0,10*ROW('Water Data'!H62)),NA())</f>
        <v>#N/A</v>
      </c>
      <c r="S68" s="520" t="e">
        <f ca="1">+IF(AND(ISNUMBER(OFFSET('Water Data'!$I$4,0,10*ROW('Water Data'!I62))),'Data Summary'!CH68="Yes"),100-OFFSET('Water Data'!$I$4,0,10*ROW('Water Data'!I62)),NA())</f>
        <v>#N/A</v>
      </c>
      <c r="T68" s="520" t="e">
        <f ca="1">+IF(AND(ISNUMBER(OFFSET('Water Data'!$I$6,0,10*ROW('Water Data'!I62))),'Data Summary'!CI68="Yes"),OFFSET('Water Data'!$I$6,0,10*ROW('Water Data'!I62)),NA())</f>
        <v>#N/A</v>
      </c>
      <c r="U68" s="520" t="e">
        <f ca="1">+IF(AND(ISNUMBER(OFFSET('Water Data'!$I$9,0,10*ROW('Water Data'!I62))),'Data Summary'!CJ68="Yes"),OFFSET('Water Data'!$I$9,0,10*ROW('Water Data'!I62)),NA())</f>
        <v>#N/A</v>
      </c>
      <c r="V68" s="521" t="e">
        <f ca="1">+IF(AND(ISNUMBER(OFFSET('Sanitation Data'!$D$4,0,10*ROW('Sanitation Data'!D62))),'Data Summary'!CK68="Yes"),100-OFFSET('Sanitation Data'!$D$4,0,10*ROW('Sanitation Data'!D62)),NA())</f>
        <v>#N/A</v>
      </c>
      <c r="W68" s="521" t="e">
        <f ca="1">+IF(AND(ISNUMBER(OFFSET('Sanitation Data'!$D$6,0,10*ROW('Sanitation Data'!D62))),'Data Summary'!CL68="Yes"),OFFSET('Sanitation Data'!$D$6,0,10*ROW('Sanitation Data'!D62)),NA())</f>
        <v>#N/A</v>
      </c>
      <c r="X68" s="521" t="e">
        <f ca="1">+IF(AND(ISNUMBER(OFFSET('Sanitation Data'!$D$10,0,10*ROW('Sanitation Data'!D62))),'Data Summary'!CM68="Yes"),OFFSET('Sanitation Data'!$D$10,0,10*ROW('Sanitation Data'!D62)),NA())</f>
        <v>#N/A</v>
      </c>
      <c r="Y68" s="521" t="e">
        <f ca="1">+IF(AND(ISNUMBER(OFFSET('Sanitation Data'!$D$11,0,10*ROW('Sanitation Data'!D62))),'Data Summary'!CN68="Yes"),OFFSET('Sanitation Data'!$D$11,0,10*ROW('Sanitation Data'!D62)),NA())</f>
        <v>#N/A</v>
      </c>
      <c r="Z68" s="521" t="e">
        <f ca="1">+IF(AND(ISNUMBER(OFFSET('Sanitation Data'!$D$12,0,10*ROW('Sanitation Data'!D62))),'Data Summary'!CO68="Yes"),OFFSET('Sanitation Data'!$D$12,0,10*ROW('Sanitation Data'!D62)),NA())</f>
        <v>#N/A</v>
      </c>
      <c r="AA68" s="521" t="e">
        <f ca="1">+IF(AND(ISNUMBER(OFFSET('Sanitation Data'!$E$4,0,10*ROW('Sanitation Data'!E62))),'Data Summary'!CP68="Yes"),100-OFFSET('Sanitation Data'!$E$4,0,10*ROW('Sanitation Data'!E62)),NA())</f>
        <v>#N/A</v>
      </c>
      <c r="AB68" s="521" t="e">
        <f ca="1">+IF(AND(ISNUMBER(OFFSET('Sanitation Data'!$E$6,0,10*ROW('Sanitation Data'!E62))),'Data Summary'!CQ68="Yes"),OFFSET('Sanitation Data'!$E$6,0,10*ROW('Sanitation Data'!E62)),NA())</f>
        <v>#N/A</v>
      </c>
      <c r="AC68" s="521" t="e">
        <f ca="1">+IF(AND(ISNUMBER(OFFSET('Sanitation Data'!$E$10,0,10*ROW('Sanitation Data'!E62))),'Data Summary'!CR68="Yes"),OFFSET('Sanitation Data'!$E$10,0,10*ROW('Sanitation Data'!E62)),NA())</f>
        <v>#N/A</v>
      </c>
      <c r="AD68" s="521" t="e">
        <f ca="1">+IF(AND(ISNUMBER(OFFSET('Sanitation Data'!$E$11,0,10*ROW('Sanitation Data'!E62))),'Data Summary'!CS68="Yes"),OFFSET('Sanitation Data'!$E$11,0,10*ROW('Sanitation Data'!E62)),NA())</f>
        <v>#N/A</v>
      </c>
      <c r="AE68" s="521" t="e">
        <f ca="1">+IF(AND(ISNUMBER(OFFSET('Sanitation Data'!$E$12,0,10*ROW('Sanitation Data'!E62))),'Data Summary'!CT68="Yes"),OFFSET('Sanitation Data'!$E$12,0,10*ROW('Sanitation Data'!E62)),NA())</f>
        <v>#N/A</v>
      </c>
      <c r="AF68" s="521" t="e">
        <f ca="1">+IF(AND(ISNUMBER(OFFSET('Sanitation Data'!$F$4,0,10*ROW('Sanitation Data'!F62))),'Data Summary'!CU68="Yes"),100-OFFSET('Sanitation Data'!$F$4,0,10*ROW('Sanitation Data'!F62)),NA())</f>
        <v>#N/A</v>
      </c>
      <c r="AG68" s="521" t="e">
        <f ca="1">+IF(AND(ISNUMBER(OFFSET('Sanitation Data'!$F$6,0,10*ROW('Sanitation Data'!F62))),'Data Summary'!CV68="Yes"),OFFSET('Sanitation Data'!$F$6,0,10*ROW('Sanitation Data'!F62)),NA())</f>
        <v>#N/A</v>
      </c>
      <c r="AH68" s="521" t="e">
        <f ca="1">+IF(AND(ISNUMBER(OFFSET('Sanitation Data'!$F$10,0,10*ROW('Sanitation Data'!F62))),'Data Summary'!CW68="Yes"),OFFSET('Sanitation Data'!$F$10,0,10*ROW('Sanitation Data'!F62)),NA())</f>
        <v>#N/A</v>
      </c>
      <c r="AI68" s="521" t="e">
        <f ca="1">+IF(AND(ISNUMBER(OFFSET('Sanitation Data'!$F$11,0,10*ROW('Sanitation Data'!F62))),'Data Summary'!CX68="Yes"),OFFSET('Sanitation Data'!$F$11,0,10*ROW('Sanitation Data'!F62)),NA())</f>
        <v>#N/A</v>
      </c>
      <c r="AJ68" s="521" t="e">
        <f ca="1">+IF(AND(ISNUMBER(OFFSET('Sanitation Data'!$F$12,0,10*ROW('Sanitation Data'!F62))),'Data Summary'!CY68="Yes"),OFFSET('Sanitation Data'!$F$12,0,10*ROW('Sanitation Data'!F62)),NA())</f>
        <v>#N/A</v>
      </c>
      <c r="AK68" s="521" t="e">
        <f ca="1">+IF(AND(ISNUMBER(OFFSET('Sanitation Data'!$G$4,0,10*ROW('Sanitation Data'!G62))),'Data Summary'!CZ68="Yes"),100-OFFSET('Sanitation Data'!$G$4,0,10*ROW('Sanitation Data'!G62)),NA())</f>
        <v>#N/A</v>
      </c>
      <c r="AL68" s="521" t="e">
        <f ca="1">+IF(AND(ISNUMBER(OFFSET('Sanitation Data'!$G$6,0,10*ROW('Sanitation Data'!G62))),'Data Summary'!DA68="Yes"),OFFSET('Sanitation Data'!$G$6,0,10*ROW('Sanitation Data'!G62)),NA())</f>
        <v>#N/A</v>
      </c>
      <c r="AM68" s="521" t="e">
        <f ca="1">+IF(AND(ISNUMBER(OFFSET('Sanitation Data'!$G$10,0,10*ROW('Sanitation Data'!G62))),'Data Summary'!DB68="Yes"),OFFSET('Sanitation Data'!$G$10,0,10*ROW('Sanitation Data'!G62)),NA())</f>
        <v>#N/A</v>
      </c>
      <c r="AN68" s="521" t="e">
        <f ca="1">+IF(AND(ISNUMBER(OFFSET('Sanitation Data'!$G$11,0,10*ROW('Sanitation Data'!G62))),'Data Summary'!DC68="Yes"),OFFSET('Sanitation Data'!$G$11,0,10*ROW('Sanitation Data'!G62)),NA())</f>
        <v>#N/A</v>
      </c>
      <c r="AO68" s="521" t="e">
        <f ca="1">+IF(AND(ISNUMBER(OFFSET('Sanitation Data'!$G$12,0,10*ROW('Sanitation Data'!G62))),'Data Summary'!DD68="Yes"),OFFSET('Sanitation Data'!$G$12,0,10*ROW('Sanitation Data'!G62)),NA())</f>
        <v>#N/A</v>
      </c>
      <c r="AP68" s="521" t="e">
        <f ca="1">+IF(AND(ISNUMBER(OFFSET('Sanitation Data'!$H$4,0,10*ROW('Sanitation Data'!H62))),'Data Summary'!DE68="Yes"),100-OFFSET('Sanitation Data'!$H$4,0,10*ROW('Sanitation Data'!H62)),NA())</f>
        <v>#N/A</v>
      </c>
      <c r="AQ68" s="521" t="e">
        <f ca="1">+IF(AND(ISNUMBER(OFFSET('Sanitation Data'!$H$6,0,10*ROW('Sanitation Data'!H62))),'Data Summary'!DF68="Yes"),OFFSET('Sanitation Data'!$H$6,0,10*ROW('Sanitation Data'!H62)),NA())</f>
        <v>#N/A</v>
      </c>
      <c r="AR68" s="521" t="e">
        <f ca="1">+IF(AND(ISNUMBER(OFFSET('Sanitation Data'!$H$10,0,10*ROW('Sanitation Data'!H62))),'Data Summary'!DG68="Yes"),OFFSET('Sanitation Data'!$H$10,0,10*ROW('Sanitation Data'!H62)),NA())</f>
        <v>#N/A</v>
      </c>
      <c r="AS68" s="521" t="e">
        <f ca="1">+IF(AND(ISNUMBER(OFFSET('Sanitation Data'!$H$11,0,10*ROW('Sanitation Data'!H62))),'Data Summary'!DH68="Yes"),OFFSET('Sanitation Data'!$H$11,0,10*ROW('Sanitation Data'!H62)),NA())</f>
        <v>#N/A</v>
      </c>
      <c r="AT68" s="521" t="e">
        <f ca="1">+IF(AND(ISNUMBER(OFFSET('Sanitation Data'!$H$12,0,10*ROW('Sanitation Data'!H62))),'Data Summary'!DI68="Yes"),OFFSET('Sanitation Data'!$H$12,0,10*ROW('Sanitation Data'!H62)),NA())</f>
        <v>#N/A</v>
      </c>
      <c r="AU68" s="521" t="e">
        <f ca="1">+IF(AND(ISNUMBER(OFFSET('Sanitation Data'!$I$4,0,10*ROW('Sanitation Data'!I62))),'Data Summary'!DJ68="Yes"),100-OFFSET('Sanitation Data'!$I$4,0,10*ROW('Sanitation Data'!I62)),NA())</f>
        <v>#N/A</v>
      </c>
      <c r="AV68" s="521" t="e">
        <f ca="1">+IF(AND(ISNUMBER(OFFSET('Sanitation Data'!$I$6,0,10*ROW('Sanitation Data'!I62))),'Data Summary'!DK68="Yes"),OFFSET('Sanitation Data'!$I$6,0,10*ROW('Sanitation Data'!I62)),NA())</f>
        <v>#N/A</v>
      </c>
      <c r="AW68" s="521" t="e">
        <f ca="1">+IF(AND(ISNUMBER(OFFSET('Sanitation Data'!$I$10,0,10*ROW('Sanitation Data'!I62))),'Data Summary'!DL68="Yes"),OFFSET('Sanitation Data'!$I$10,0,10*ROW('Sanitation Data'!I62)),NA())</f>
        <v>#N/A</v>
      </c>
      <c r="AX68" s="521" t="e">
        <f ca="1">+IF(AND(ISNUMBER(OFFSET('Sanitation Data'!$I$11,0,10*ROW('Sanitation Data'!I62))),'Data Summary'!DM68="Yes"),OFFSET('Sanitation Data'!$I$11,0,10*ROW('Sanitation Data'!I62)),NA())</f>
        <v>#N/A</v>
      </c>
      <c r="AY68" s="521" t="e">
        <f ca="1">+IF(AND(ISNUMBER(OFFSET('Sanitation Data'!$I$12,0,10*ROW('Sanitation Data'!I62))),'Data Summary'!DN68="Yes"),OFFSET('Sanitation Data'!$I$12,0,10*ROW('Sanitation Data'!I62)),NA())</f>
        <v>#N/A</v>
      </c>
      <c r="AZ68" s="522" t="e">
        <f ca="1">+IF(AND(ISNUMBER(OFFSET('Hygiene Data'!$D$5,0,10*ROW('Hygiene Data'!D62))),'Data Summary'!DO68="Yes"),OFFSET('Hygiene Data'!$D$5,0,10*ROW('Hygiene Data'!D62)),NA())</f>
        <v>#N/A</v>
      </c>
      <c r="BA68" s="522" t="e">
        <f ca="1">+IF(AND(ISNUMBER(OFFSET('Hygiene Data'!$D$7,0,10*ROW('Hygiene Data'!D62))),'Data Summary'!DP68="Yes"),OFFSET('Hygiene Data'!$D$7,0,10*ROW('Hygiene Data'!D62)),NA())</f>
        <v>#N/A</v>
      </c>
      <c r="BB68" s="522" t="e">
        <f ca="1">+IF(AND(ISNUMBER(OFFSET('Hygiene Data'!$D$9,0,10*ROW('Hygiene Data'!D62))),'Data Summary'!DQ68="Yes"),OFFSET('Hygiene Data'!$D$9,0,10*ROW('Hygiene Data'!D62)),NA())</f>
        <v>#N/A</v>
      </c>
      <c r="BC68" s="522" t="e">
        <f ca="1">+IF(AND(ISNUMBER(OFFSET('Hygiene Data'!$E$5,0,10*ROW('Hygiene Data'!E62))),'Data Summary'!DR68="Yes"),OFFSET('Hygiene Data'!$E$5,0,10*ROW('Hygiene Data'!E62)),NA())</f>
        <v>#N/A</v>
      </c>
      <c r="BD68" s="522" t="e">
        <f ca="1">+IF(AND(ISNUMBER(OFFSET('Hygiene Data'!$E$7,0,10*ROW('Hygiene Data'!E62))),'Data Summary'!DS68="Yes"),OFFSET('Hygiene Data'!$E$7,0,10*ROW('Hygiene Data'!E62)),NA())</f>
        <v>#N/A</v>
      </c>
      <c r="BE68" s="522" t="e">
        <f ca="1">+IF(AND(ISNUMBER(OFFSET('Hygiene Data'!$E$9,0,10*ROW('Hygiene Data'!E62))),'Data Summary'!DT68="Yes"),OFFSET('Hygiene Data'!$E$9,0,10*ROW('Hygiene Data'!E62)),NA())</f>
        <v>#N/A</v>
      </c>
      <c r="BF68" s="522" t="e">
        <f ca="1">+IF(AND(ISNUMBER(OFFSET('Hygiene Data'!$F$5,0,10*ROW('Hygiene Data'!F62))),'Data Summary'!DU68="Yes"),OFFSET('Hygiene Data'!$F$5,0,10*ROW('Hygiene Data'!F62)),NA())</f>
        <v>#N/A</v>
      </c>
      <c r="BG68" s="522" t="e">
        <f ca="1">+IF(AND(ISNUMBER(OFFSET('Hygiene Data'!$F$7,0,10*ROW('Hygiene Data'!F62))),'Data Summary'!DV68="Yes"),OFFSET('Hygiene Data'!$F$7,0,10*ROW('Hygiene Data'!F62)),NA())</f>
        <v>#N/A</v>
      </c>
      <c r="BH68" s="522" t="e">
        <f ca="1">+IF(AND(ISNUMBER(OFFSET('Hygiene Data'!$F$9,0,10*ROW('Hygiene Data'!F62))),'Data Summary'!DW68="Yes"),OFFSET('Hygiene Data'!$F$9,0,10*ROW('Hygiene Data'!F62)),NA())</f>
        <v>#N/A</v>
      </c>
      <c r="BI68" s="522" t="e">
        <f ca="1">+IF(AND(ISNUMBER(OFFSET('Hygiene Data'!$G$5,0,10*ROW('Hygiene Data'!G62))),'Data Summary'!DX68="Yes"),OFFSET('Hygiene Data'!$G$5,0,10*ROW('Hygiene Data'!G62)),NA())</f>
        <v>#N/A</v>
      </c>
      <c r="BJ68" s="522" t="e">
        <f ca="1">+IF(AND(ISNUMBER(OFFSET('Hygiene Data'!$G$7,0,10*ROW('Hygiene Data'!G62))),'Data Summary'!DY68="Yes"),OFFSET('Hygiene Data'!$G$7,0,10*ROW('Hygiene Data'!G62)),NA())</f>
        <v>#N/A</v>
      </c>
      <c r="BK68" s="522" t="e">
        <f ca="1">+IF(AND(ISNUMBER(OFFSET('Hygiene Data'!$G$9,0,10*ROW('Hygiene Data'!G62))),'Data Summary'!DZ68="Yes"),OFFSET('Hygiene Data'!$G$9,0,10*ROW('Hygiene Data'!G62)),NA())</f>
        <v>#N/A</v>
      </c>
      <c r="BL68" s="522" t="e">
        <f ca="1">+IF(AND(ISNUMBER(OFFSET('Hygiene Data'!$H$5,0,10*ROW('Hygiene Data'!H62))),'Data Summary'!EA68="Yes"),OFFSET('Hygiene Data'!$H$5,0,10*ROW('Hygiene Data'!H62)),NA())</f>
        <v>#N/A</v>
      </c>
      <c r="BM68" s="522" t="e">
        <f ca="1">+IF(AND(ISNUMBER(OFFSET('Hygiene Data'!$H$7,0,10*ROW('Hygiene Data'!H62))),'Data Summary'!EB68="Yes"),OFFSET('Hygiene Data'!$H$7,0,10*ROW('Hygiene Data'!H62)),NA())</f>
        <v>#N/A</v>
      </c>
      <c r="BN68" s="522" t="e">
        <f ca="1">+IF(AND(ISNUMBER(OFFSET('Hygiene Data'!$H$9,0,10*ROW('Hygiene Data'!H62))),'Data Summary'!EC68="Yes"),OFFSET('Hygiene Data'!$H$9,0,10*ROW('Hygiene Data'!H62)),NA())</f>
        <v>#N/A</v>
      </c>
      <c r="BO68" s="522" t="e">
        <f ca="1">+IF(AND(ISNUMBER(OFFSET('Hygiene Data'!$I$5,0,10*ROW('Hygiene Data'!I62))),'Data Summary'!ED68="Yes"),OFFSET('Hygiene Data'!$I$5,0,10*ROW('Hygiene Data'!I62)),NA())</f>
        <v>#N/A</v>
      </c>
      <c r="BP68" s="522" t="e">
        <f ca="1">+IF(AND(ISNUMBER(OFFSET('Hygiene Data'!$I$7,0,10*ROW('Hygiene Data'!I62))),'Data Summary'!EE68="Yes"),OFFSET('Hygiene Data'!$I$7,0,10*ROW('Hygiene Data'!I62)),NA())</f>
        <v>#N/A</v>
      </c>
      <c r="BQ68" s="522" t="e">
        <f ca="1">+IF(AND(ISNUMBER(OFFSET('Hygiene Data'!$I$9,0,10*ROW('Hygiene Data'!I62))),'Data Summary'!EF68="Yes"),OFFSET('Hygiene Data'!$I$9,0,10*ROW('Hygiene Data'!I62)),NA())</f>
        <v>#N/A</v>
      </c>
    </row>
    <row r="69" spans="1:69" x14ac:dyDescent="0.25">
      <c r="A69" s="518" t="e">
        <f ca="1">+RIGHT('Data Summary'!A69,LEN('Data Summary'!A69)-9)</f>
        <v>#VALUE!</v>
      </c>
      <c r="B69" s="492" t="str">
        <f ca="1">+IF(ISTEXT('Data Summary'!B69),'Data Summary'!B69,"")</f>
        <v/>
      </c>
      <c r="C69" s="519" t="e">
        <f ca="1">+VALUE('Data Summary'!C69)</f>
        <v>#VALUE!</v>
      </c>
      <c r="D69" s="520" t="e">
        <f ca="1">+IF(AND(ISNUMBER(OFFSET('Water Data'!$D$4,0,10*ROW('Water Data'!D63))),'Data Summary'!BS69="Yes"),100-OFFSET('Water Data'!$D$4,0,10*ROW('Water Data'!D63)),NA())</f>
        <v>#N/A</v>
      </c>
      <c r="E69" s="520" t="e">
        <f ca="1">+IF(AND(ISNUMBER(OFFSET('Water Data'!$D$6,0,10*ROW('Water Data'!D63))),'Data Summary'!BT69="Yes"),OFFSET('Water Data'!$D$6,0,10*ROW('Water Data'!D63)),NA())</f>
        <v>#N/A</v>
      </c>
      <c r="F69" s="520" t="e">
        <f ca="1">+IF(AND(ISNUMBER(OFFSET('Water Data'!$D$9,0,10*ROW('Water Data'!D63))),'Data Summary'!BU69="Yes"),OFFSET('Water Data'!$D$9,0,10*ROW('Water Data'!D63)),NA())</f>
        <v>#N/A</v>
      </c>
      <c r="G69" s="520" t="e">
        <f ca="1">+IF(AND(ISNUMBER(OFFSET('Water Data'!$E$4,0,10*ROW('Water Data'!E63))),'Data Summary'!BV69="Yes"),100-OFFSET('Water Data'!$E$4,0,10*ROW('Water Data'!E63)),NA())</f>
        <v>#N/A</v>
      </c>
      <c r="H69" s="520" t="e">
        <f ca="1">+IF(AND(ISNUMBER(OFFSET('Water Data'!$E$6,0,10*ROW('Water Data'!E63))),'Data Summary'!BW69="Yes"),OFFSET('Water Data'!$E$6,0,10*ROW('Water Data'!E63)),NA())</f>
        <v>#N/A</v>
      </c>
      <c r="I69" s="520" t="e">
        <f ca="1">+IF(AND(ISNUMBER(OFFSET('Water Data'!$E$9,0,10*ROW('Water Data'!E63))),'Data Summary'!BX69="Yes"),OFFSET('Water Data'!$E$9,0,10*ROW('Water Data'!E63)),NA())</f>
        <v>#N/A</v>
      </c>
      <c r="J69" s="520" t="e">
        <f ca="1">+IF(AND(ISNUMBER(OFFSET('Water Data'!$F$4,0,10*ROW('Water Data'!F63))),'Data Summary'!BY69="Yes"),100-OFFSET('Water Data'!$F$4,0,10*ROW('Water Data'!F63)),NA())</f>
        <v>#N/A</v>
      </c>
      <c r="K69" s="520" t="e">
        <f ca="1">+IF(AND(ISNUMBER(OFFSET('Water Data'!$F$6,0,10*ROW('Water Data'!F63))),'Data Summary'!BZ69="Yes"),OFFSET('Water Data'!$F$6,0,10*ROW('Water Data'!F63)),NA())</f>
        <v>#N/A</v>
      </c>
      <c r="L69" s="520" t="e">
        <f ca="1">+IF(AND(ISNUMBER(OFFSET('Water Data'!$F$9,0,10*ROW('Water Data'!F63))),'Data Summary'!CA69="Yes"),OFFSET('Water Data'!$F$9,0,10*ROW('Water Data'!F63)),NA())</f>
        <v>#N/A</v>
      </c>
      <c r="M69" s="520" t="e">
        <f ca="1">+IF(AND(ISNUMBER(OFFSET('Water Data'!$G$4,0,10*ROW('Water Data'!G63))),'Data Summary'!CB69="Yes"),100-OFFSET('Water Data'!$G$4,0,10*ROW('Water Data'!G63)),NA())</f>
        <v>#N/A</v>
      </c>
      <c r="N69" s="520" t="e">
        <f ca="1">+IF(AND(ISNUMBER(OFFSET('Water Data'!$G$6,0,10*ROW('Water Data'!G63))),'Data Summary'!CC69="Yes"),OFFSET('Water Data'!$G$6,0,10*ROW('Water Data'!G63)),NA())</f>
        <v>#N/A</v>
      </c>
      <c r="O69" s="520" t="e">
        <f ca="1">+IF(AND(ISNUMBER(OFFSET('Water Data'!$G$9,0,10*ROW('Water Data'!G63))),'Data Summary'!CD69="Yes"),OFFSET('Water Data'!$G$9,0,10*ROW('Water Data'!G63)),NA())</f>
        <v>#N/A</v>
      </c>
      <c r="P69" s="520" t="e">
        <f ca="1">+IF(AND(ISNUMBER(OFFSET('Water Data'!$H$4,0,10*ROW('Water Data'!H63))),'Data Summary'!CE69="Yes"),100-OFFSET('Water Data'!$H$4,0,10*ROW('Water Data'!H63)),NA())</f>
        <v>#N/A</v>
      </c>
      <c r="Q69" s="520" t="e">
        <f ca="1">+IF(AND(ISNUMBER(OFFSET('Water Data'!$H$6,0,10*ROW('Water Data'!H63))),'Data Summary'!CF69="Yes"),OFFSET('Water Data'!$H$6,0,10*ROW('Water Data'!H63)),NA())</f>
        <v>#N/A</v>
      </c>
      <c r="R69" s="520" t="e">
        <f ca="1">+IF(AND(ISNUMBER(OFFSET('Water Data'!$H$9,0,10*ROW('Water Data'!H63))),'Data Summary'!CG69="Yes"),OFFSET('Water Data'!$H$9,0,10*ROW('Water Data'!H63)),NA())</f>
        <v>#N/A</v>
      </c>
      <c r="S69" s="520" t="e">
        <f ca="1">+IF(AND(ISNUMBER(OFFSET('Water Data'!$I$4,0,10*ROW('Water Data'!I63))),'Data Summary'!CH69="Yes"),100-OFFSET('Water Data'!$I$4,0,10*ROW('Water Data'!I63)),NA())</f>
        <v>#N/A</v>
      </c>
      <c r="T69" s="520" t="e">
        <f ca="1">+IF(AND(ISNUMBER(OFFSET('Water Data'!$I$6,0,10*ROW('Water Data'!I63))),'Data Summary'!CI69="Yes"),OFFSET('Water Data'!$I$6,0,10*ROW('Water Data'!I63)),NA())</f>
        <v>#N/A</v>
      </c>
      <c r="U69" s="520" t="e">
        <f ca="1">+IF(AND(ISNUMBER(OFFSET('Water Data'!$I$9,0,10*ROW('Water Data'!I63))),'Data Summary'!CJ69="Yes"),OFFSET('Water Data'!$I$9,0,10*ROW('Water Data'!I63)),NA())</f>
        <v>#N/A</v>
      </c>
      <c r="V69" s="521" t="e">
        <f ca="1">+IF(AND(ISNUMBER(OFFSET('Sanitation Data'!$D$4,0,10*ROW('Sanitation Data'!D63))),'Data Summary'!CK69="Yes"),100-OFFSET('Sanitation Data'!$D$4,0,10*ROW('Sanitation Data'!D63)),NA())</f>
        <v>#N/A</v>
      </c>
      <c r="W69" s="521" t="e">
        <f ca="1">+IF(AND(ISNUMBER(OFFSET('Sanitation Data'!$D$6,0,10*ROW('Sanitation Data'!D63))),'Data Summary'!CL69="Yes"),OFFSET('Sanitation Data'!$D$6,0,10*ROW('Sanitation Data'!D63)),NA())</f>
        <v>#N/A</v>
      </c>
      <c r="X69" s="521" t="e">
        <f ca="1">+IF(AND(ISNUMBER(OFFSET('Sanitation Data'!$D$10,0,10*ROW('Sanitation Data'!D63))),'Data Summary'!CM69="Yes"),OFFSET('Sanitation Data'!$D$10,0,10*ROW('Sanitation Data'!D63)),NA())</f>
        <v>#N/A</v>
      </c>
      <c r="Y69" s="521" t="e">
        <f ca="1">+IF(AND(ISNUMBER(OFFSET('Sanitation Data'!$D$11,0,10*ROW('Sanitation Data'!D63))),'Data Summary'!CN69="Yes"),OFFSET('Sanitation Data'!$D$11,0,10*ROW('Sanitation Data'!D63)),NA())</f>
        <v>#N/A</v>
      </c>
      <c r="Z69" s="521" t="e">
        <f ca="1">+IF(AND(ISNUMBER(OFFSET('Sanitation Data'!$D$12,0,10*ROW('Sanitation Data'!D63))),'Data Summary'!CO69="Yes"),OFFSET('Sanitation Data'!$D$12,0,10*ROW('Sanitation Data'!D63)),NA())</f>
        <v>#N/A</v>
      </c>
      <c r="AA69" s="521" t="e">
        <f ca="1">+IF(AND(ISNUMBER(OFFSET('Sanitation Data'!$E$4,0,10*ROW('Sanitation Data'!E63))),'Data Summary'!CP69="Yes"),100-OFFSET('Sanitation Data'!$E$4,0,10*ROW('Sanitation Data'!E63)),NA())</f>
        <v>#N/A</v>
      </c>
      <c r="AB69" s="521" t="e">
        <f ca="1">+IF(AND(ISNUMBER(OFFSET('Sanitation Data'!$E$6,0,10*ROW('Sanitation Data'!E63))),'Data Summary'!CQ69="Yes"),OFFSET('Sanitation Data'!$E$6,0,10*ROW('Sanitation Data'!E63)),NA())</f>
        <v>#N/A</v>
      </c>
      <c r="AC69" s="521" t="e">
        <f ca="1">+IF(AND(ISNUMBER(OFFSET('Sanitation Data'!$E$10,0,10*ROW('Sanitation Data'!E63))),'Data Summary'!CR69="Yes"),OFFSET('Sanitation Data'!$E$10,0,10*ROW('Sanitation Data'!E63)),NA())</f>
        <v>#N/A</v>
      </c>
      <c r="AD69" s="521" t="e">
        <f ca="1">+IF(AND(ISNUMBER(OFFSET('Sanitation Data'!$E$11,0,10*ROW('Sanitation Data'!E63))),'Data Summary'!CS69="Yes"),OFFSET('Sanitation Data'!$E$11,0,10*ROW('Sanitation Data'!E63)),NA())</f>
        <v>#N/A</v>
      </c>
      <c r="AE69" s="521" t="e">
        <f ca="1">+IF(AND(ISNUMBER(OFFSET('Sanitation Data'!$E$12,0,10*ROW('Sanitation Data'!E63))),'Data Summary'!CT69="Yes"),OFFSET('Sanitation Data'!$E$12,0,10*ROW('Sanitation Data'!E63)),NA())</f>
        <v>#N/A</v>
      </c>
      <c r="AF69" s="521" t="e">
        <f ca="1">+IF(AND(ISNUMBER(OFFSET('Sanitation Data'!$F$4,0,10*ROW('Sanitation Data'!F63))),'Data Summary'!CU69="Yes"),100-OFFSET('Sanitation Data'!$F$4,0,10*ROW('Sanitation Data'!F63)),NA())</f>
        <v>#N/A</v>
      </c>
      <c r="AG69" s="521" t="e">
        <f ca="1">+IF(AND(ISNUMBER(OFFSET('Sanitation Data'!$F$6,0,10*ROW('Sanitation Data'!F63))),'Data Summary'!CV69="Yes"),OFFSET('Sanitation Data'!$F$6,0,10*ROW('Sanitation Data'!F63)),NA())</f>
        <v>#N/A</v>
      </c>
      <c r="AH69" s="521" t="e">
        <f ca="1">+IF(AND(ISNUMBER(OFFSET('Sanitation Data'!$F$10,0,10*ROW('Sanitation Data'!F63))),'Data Summary'!CW69="Yes"),OFFSET('Sanitation Data'!$F$10,0,10*ROW('Sanitation Data'!F63)),NA())</f>
        <v>#N/A</v>
      </c>
      <c r="AI69" s="521" t="e">
        <f ca="1">+IF(AND(ISNUMBER(OFFSET('Sanitation Data'!$F$11,0,10*ROW('Sanitation Data'!F63))),'Data Summary'!CX69="Yes"),OFFSET('Sanitation Data'!$F$11,0,10*ROW('Sanitation Data'!F63)),NA())</f>
        <v>#N/A</v>
      </c>
      <c r="AJ69" s="521" t="e">
        <f ca="1">+IF(AND(ISNUMBER(OFFSET('Sanitation Data'!$F$12,0,10*ROW('Sanitation Data'!F63))),'Data Summary'!CY69="Yes"),OFFSET('Sanitation Data'!$F$12,0,10*ROW('Sanitation Data'!F63)),NA())</f>
        <v>#N/A</v>
      </c>
      <c r="AK69" s="521" t="e">
        <f ca="1">+IF(AND(ISNUMBER(OFFSET('Sanitation Data'!$G$4,0,10*ROW('Sanitation Data'!G63))),'Data Summary'!CZ69="Yes"),100-OFFSET('Sanitation Data'!$G$4,0,10*ROW('Sanitation Data'!G63)),NA())</f>
        <v>#N/A</v>
      </c>
      <c r="AL69" s="521" t="e">
        <f ca="1">+IF(AND(ISNUMBER(OFFSET('Sanitation Data'!$G$6,0,10*ROW('Sanitation Data'!G63))),'Data Summary'!DA69="Yes"),OFFSET('Sanitation Data'!$G$6,0,10*ROW('Sanitation Data'!G63)),NA())</f>
        <v>#N/A</v>
      </c>
      <c r="AM69" s="521" t="e">
        <f ca="1">+IF(AND(ISNUMBER(OFFSET('Sanitation Data'!$G$10,0,10*ROW('Sanitation Data'!G63))),'Data Summary'!DB69="Yes"),OFFSET('Sanitation Data'!$G$10,0,10*ROW('Sanitation Data'!G63)),NA())</f>
        <v>#N/A</v>
      </c>
      <c r="AN69" s="521" t="e">
        <f ca="1">+IF(AND(ISNUMBER(OFFSET('Sanitation Data'!$G$11,0,10*ROW('Sanitation Data'!G63))),'Data Summary'!DC69="Yes"),OFFSET('Sanitation Data'!$G$11,0,10*ROW('Sanitation Data'!G63)),NA())</f>
        <v>#N/A</v>
      </c>
      <c r="AO69" s="521" t="e">
        <f ca="1">+IF(AND(ISNUMBER(OFFSET('Sanitation Data'!$G$12,0,10*ROW('Sanitation Data'!G63))),'Data Summary'!DD69="Yes"),OFFSET('Sanitation Data'!$G$12,0,10*ROW('Sanitation Data'!G63)),NA())</f>
        <v>#N/A</v>
      </c>
      <c r="AP69" s="521" t="e">
        <f ca="1">+IF(AND(ISNUMBER(OFFSET('Sanitation Data'!$H$4,0,10*ROW('Sanitation Data'!H63))),'Data Summary'!DE69="Yes"),100-OFFSET('Sanitation Data'!$H$4,0,10*ROW('Sanitation Data'!H63)),NA())</f>
        <v>#N/A</v>
      </c>
      <c r="AQ69" s="521" t="e">
        <f ca="1">+IF(AND(ISNUMBER(OFFSET('Sanitation Data'!$H$6,0,10*ROW('Sanitation Data'!H63))),'Data Summary'!DF69="Yes"),OFFSET('Sanitation Data'!$H$6,0,10*ROW('Sanitation Data'!H63)),NA())</f>
        <v>#N/A</v>
      </c>
      <c r="AR69" s="521" t="e">
        <f ca="1">+IF(AND(ISNUMBER(OFFSET('Sanitation Data'!$H$10,0,10*ROW('Sanitation Data'!H63))),'Data Summary'!DG69="Yes"),OFFSET('Sanitation Data'!$H$10,0,10*ROW('Sanitation Data'!H63)),NA())</f>
        <v>#N/A</v>
      </c>
      <c r="AS69" s="521" t="e">
        <f ca="1">+IF(AND(ISNUMBER(OFFSET('Sanitation Data'!$H$11,0,10*ROW('Sanitation Data'!H63))),'Data Summary'!DH69="Yes"),OFFSET('Sanitation Data'!$H$11,0,10*ROW('Sanitation Data'!H63)),NA())</f>
        <v>#N/A</v>
      </c>
      <c r="AT69" s="521" t="e">
        <f ca="1">+IF(AND(ISNUMBER(OFFSET('Sanitation Data'!$H$12,0,10*ROW('Sanitation Data'!H63))),'Data Summary'!DI69="Yes"),OFFSET('Sanitation Data'!$H$12,0,10*ROW('Sanitation Data'!H63)),NA())</f>
        <v>#N/A</v>
      </c>
      <c r="AU69" s="521" t="e">
        <f ca="1">+IF(AND(ISNUMBER(OFFSET('Sanitation Data'!$I$4,0,10*ROW('Sanitation Data'!I63))),'Data Summary'!DJ69="Yes"),100-OFFSET('Sanitation Data'!$I$4,0,10*ROW('Sanitation Data'!I63)),NA())</f>
        <v>#N/A</v>
      </c>
      <c r="AV69" s="521" t="e">
        <f ca="1">+IF(AND(ISNUMBER(OFFSET('Sanitation Data'!$I$6,0,10*ROW('Sanitation Data'!I63))),'Data Summary'!DK69="Yes"),OFFSET('Sanitation Data'!$I$6,0,10*ROW('Sanitation Data'!I63)),NA())</f>
        <v>#N/A</v>
      </c>
      <c r="AW69" s="521" t="e">
        <f ca="1">+IF(AND(ISNUMBER(OFFSET('Sanitation Data'!$I$10,0,10*ROW('Sanitation Data'!I63))),'Data Summary'!DL69="Yes"),OFFSET('Sanitation Data'!$I$10,0,10*ROW('Sanitation Data'!I63)),NA())</f>
        <v>#N/A</v>
      </c>
      <c r="AX69" s="521" t="e">
        <f ca="1">+IF(AND(ISNUMBER(OFFSET('Sanitation Data'!$I$11,0,10*ROW('Sanitation Data'!I63))),'Data Summary'!DM69="Yes"),OFFSET('Sanitation Data'!$I$11,0,10*ROW('Sanitation Data'!I63)),NA())</f>
        <v>#N/A</v>
      </c>
      <c r="AY69" s="521" t="e">
        <f ca="1">+IF(AND(ISNUMBER(OFFSET('Sanitation Data'!$I$12,0,10*ROW('Sanitation Data'!I63))),'Data Summary'!DN69="Yes"),OFFSET('Sanitation Data'!$I$12,0,10*ROW('Sanitation Data'!I63)),NA())</f>
        <v>#N/A</v>
      </c>
      <c r="AZ69" s="522" t="e">
        <f ca="1">+IF(AND(ISNUMBER(OFFSET('Hygiene Data'!$D$5,0,10*ROW('Hygiene Data'!D63))),'Data Summary'!DO69="Yes"),OFFSET('Hygiene Data'!$D$5,0,10*ROW('Hygiene Data'!D63)),NA())</f>
        <v>#N/A</v>
      </c>
      <c r="BA69" s="522" t="e">
        <f ca="1">+IF(AND(ISNUMBER(OFFSET('Hygiene Data'!$D$7,0,10*ROW('Hygiene Data'!D63))),'Data Summary'!DP69="Yes"),OFFSET('Hygiene Data'!$D$7,0,10*ROW('Hygiene Data'!D63)),NA())</f>
        <v>#N/A</v>
      </c>
      <c r="BB69" s="522" t="e">
        <f ca="1">+IF(AND(ISNUMBER(OFFSET('Hygiene Data'!$D$9,0,10*ROW('Hygiene Data'!D63))),'Data Summary'!DQ69="Yes"),OFFSET('Hygiene Data'!$D$9,0,10*ROW('Hygiene Data'!D63)),NA())</f>
        <v>#N/A</v>
      </c>
      <c r="BC69" s="522" t="e">
        <f ca="1">+IF(AND(ISNUMBER(OFFSET('Hygiene Data'!$E$5,0,10*ROW('Hygiene Data'!E63))),'Data Summary'!DR69="Yes"),OFFSET('Hygiene Data'!$E$5,0,10*ROW('Hygiene Data'!E63)),NA())</f>
        <v>#N/A</v>
      </c>
      <c r="BD69" s="522" t="e">
        <f ca="1">+IF(AND(ISNUMBER(OFFSET('Hygiene Data'!$E$7,0,10*ROW('Hygiene Data'!E63))),'Data Summary'!DS69="Yes"),OFFSET('Hygiene Data'!$E$7,0,10*ROW('Hygiene Data'!E63)),NA())</f>
        <v>#N/A</v>
      </c>
      <c r="BE69" s="522" t="e">
        <f ca="1">+IF(AND(ISNUMBER(OFFSET('Hygiene Data'!$E$9,0,10*ROW('Hygiene Data'!E63))),'Data Summary'!DT69="Yes"),OFFSET('Hygiene Data'!$E$9,0,10*ROW('Hygiene Data'!E63)),NA())</f>
        <v>#N/A</v>
      </c>
      <c r="BF69" s="522" t="e">
        <f ca="1">+IF(AND(ISNUMBER(OFFSET('Hygiene Data'!$F$5,0,10*ROW('Hygiene Data'!F63))),'Data Summary'!DU69="Yes"),OFFSET('Hygiene Data'!$F$5,0,10*ROW('Hygiene Data'!F63)),NA())</f>
        <v>#N/A</v>
      </c>
      <c r="BG69" s="522" t="e">
        <f ca="1">+IF(AND(ISNUMBER(OFFSET('Hygiene Data'!$F$7,0,10*ROW('Hygiene Data'!F63))),'Data Summary'!DV69="Yes"),OFFSET('Hygiene Data'!$F$7,0,10*ROW('Hygiene Data'!F63)),NA())</f>
        <v>#N/A</v>
      </c>
      <c r="BH69" s="522" t="e">
        <f ca="1">+IF(AND(ISNUMBER(OFFSET('Hygiene Data'!$F$9,0,10*ROW('Hygiene Data'!F63))),'Data Summary'!DW69="Yes"),OFFSET('Hygiene Data'!$F$9,0,10*ROW('Hygiene Data'!F63)),NA())</f>
        <v>#N/A</v>
      </c>
      <c r="BI69" s="522" t="e">
        <f ca="1">+IF(AND(ISNUMBER(OFFSET('Hygiene Data'!$G$5,0,10*ROW('Hygiene Data'!G63))),'Data Summary'!DX69="Yes"),OFFSET('Hygiene Data'!$G$5,0,10*ROW('Hygiene Data'!G63)),NA())</f>
        <v>#N/A</v>
      </c>
      <c r="BJ69" s="522" t="e">
        <f ca="1">+IF(AND(ISNUMBER(OFFSET('Hygiene Data'!$G$7,0,10*ROW('Hygiene Data'!G63))),'Data Summary'!DY69="Yes"),OFFSET('Hygiene Data'!$G$7,0,10*ROW('Hygiene Data'!G63)),NA())</f>
        <v>#N/A</v>
      </c>
      <c r="BK69" s="522" t="e">
        <f ca="1">+IF(AND(ISNUMBER(OFFSET('Hygiene Data'!$G$9,0,10*ROW('Hygiene Data'!G63))),'Data Summary'!DZ69="Yes"),OFFSET('Hygiene Data'!$G$9,0,10*ROW('Hygiene Data'!G63)),NA())</f>
        <v>#N/A</v>
      </c>
      <c r="BL69" s="522" t="e">
        <f ca="1">+IF(AND(ISNUMBER(OFFSET('Hygiene Data'!$H$5,0,10*ROW('Hygiene Data'!H63))),'Data Summary'!EA69="Yes"),OFFSET('Hygiene Data'!$H$5,0,10*ROW('Hygiene Data'!H63)),NA())</f>
        <v>#N/A</v>
      </c>
      <c r="BM69" s="522" t="e">
        <f ca="1">+IF(AND(ISNUMBER(OFFSET('Hygiene Data'!$H$7,0,10*ROW('Hygiene Data'!H63))),'Data Summary'!EB69="Yes"),OFFSET('Hygiene Data'!$H$7,0,10*ROW('Hygiene Data'!H63)),NA())</f>
        <v>#N/A</v>
      </c>
      <c r="BN69" s="522" t="e">
        <f ca="1">+IF(AND(ISNUMBER(OFFSET('Hygiene Data'!$H$9,0,10*ROW('Hygiene Data'!H63))),'Data Summary'!EC69="Yes"),OFFSET('Hygiene Data'!$H$9,0,10*ROW('Hygiene Data'!H63)),NA())</f>
        <v>#N/A</v>
      </c>
      <c r="BO69" s="522" t="e">
        <f ca="1">+IF(AND(ISNUMBER(OFFSET('Hygiene Data'!$I$5,0,10*ROW('Hygiene Data'!I63))),'Data Summary'!ED69="Yes"),OFFSET('Hygiene Data'!$I$5,0,10*ROW('Hygiene Data'!I63)),NA())</f>
        <v>#N/A</v>
      </c>
      <c r="BP69" s="522" t="e">
        <f ca="1">+IF(AND(ISNUMBER(OFFSET('Hygiene Data'!$I$7,0,10*ROW('Hygiene Data'!I63))),'Data Summary'!EE69="Yes"),OFFSET('Hygiene Data'!$I$7,0,10*ROW('Hygiene Data'!I63)),NA())</f>
        <v>#N/A</v>
      </c>
      <c r="BQ69" s="522" t="e">
        <f ca="1">+IF(AND(ISNUMBER(OFFSET('Hygiene Data'!$I$9,0,10*ROW('Hygiene Data'!I63))),'Data Summary'!EF69="Yes"),OFFSET('Hygiene Data'!$I$9,0,10*ROW('Hygiene Data'!I63)),NA())</f>
        <v>#N/A</v>
      </c>
    </row>
    <row r="70" spans="1:69" x14ac:dyDescent="0.25">
      <c r="A70" s="518" t="e">
        <f ca="1">+RIGHT('Data Summary'!A70,LEN('Data Summary'!A70)-9)</f>
        <v>#VALUE!</v>
      </c>
      <c r="B70" s="492" t="str">
        <f ca="1">+IF(ISTEXT('Data Summary'!B70),'Data Summary'!B70,"")</f>
        <v/>
      </c>
      <c r="C70" s="519" t="e">
        <f ca="1">+VALUE('Data Summary'!C70)</f>
        <v>#VALUE!</v>
      </c>
      <c r="D70" s="520" t="e">
        <f ca="1">+IF(AND(ISNUMBER(OFFSET('Water Data'!$D$4,0,10*ROW('Water Data'!D64))),'Data Summary'!BS70="Yes"),100-OFFSET('Water Data'!$D$4,0,10*ROW('Water Data'!D64)),NA())</f>
        <v>#N/A</v>
      </c>
      <c r="E70" s="520" t="e">
        <f ca="1">+IF(AND(ISNUMBER(OFFSET('Water Data'!$D$6,0,10*ROW('Water Data'!D64))),'Data Summary'!BT70="Yes"),OFFSET('Water Data'!$D$6,0,10*ROW('Water Data'!D64)),NA())</f>
        <v>#N/A</v>
      </c>
      <c r="F70" s="520" t="e">
        <f ca="1">+IF(AND(ISNUMBER(OFFSET('Water Data'!$D$9,0,10*ROW('Water Data'!D64))),'Data Summary'!BU70="Yes"),OFFSET('Water Data'!$D$9,0,10*ROW('Water Data'!D64)),NA())</f>
        <v>#N/A</v>
      </c>
      <c r="G70" s="520" t="e">
        <f ca="1">+IF(AND(ISNUMBER(OFFSET('Water Data'!$E$4,0,10*ROW('Water Data'!E64))),'Data Summary'!BV70="Yes"),100-OFFSET('Water Data'!$E$4,0,10*ROW('Water Data'!E64)),NA())</f>
        <v>#N/A</v>
      </c>
      <c r="H70" s="520" t="e">
        <f ca="1">+IF(AND(ISNUMBER(OFFSET('Water Data'!$E$6,0,10*ROW('Water Data'!E64))),'Data Summary'!BW70="Yes"),OFFSET('Water Data'!$E$6,0,10*ROW('Water Data'!E64)),NA())</f>
        <v>#N/A</v>
      </c>
      <c r="I70" s="520" t="e">
        <f ca="1">+IF(AND(ISNUMBER(OFFSET('Water Data'!$E$9,0,10*ROW('Water Data'!E64))),'Data Summary'!BX70="Yes"),OFFSET('Water Data'!$E$9,0,10*ROW('Water Data'!E64)),NA())</f>
        <v>#N/A</v>
      </c>
      <c r="J70" s="520" t="e">
        <f ca="1">+IF(AND(ISNUMBER(OFFSET('Water Data'!$F$4,0,10*ROW('Water Data'!F64))),'Data Summary'!BY70="Yes"),100-OFFSET('Water Data'!$F$4,0,10*ROW('Water Data'!F64)),NA())</f>
        <v>#N/A</v>
      </c>
      <c r="K70" s="520" t="e">
        <f ca="1">+IF(AND(ISNUMBER(OFFSET('Water Data'!$F$6,0,10*ROW('Water Data'!F64))),'Data Summary'!BZ70="Yes"),OFFSET('Water Data'!$F$6,0,10*ROW('Water Data'!F64)),NA())</f>
        <v>#N/A</v>
      </c>
      <c r="L70" s="520" t="e">
        <f ca="1">+IF(AND(ISNUMBER(OFFSET('Water Data'!$F$9,0,10*ROW('Water Data'!F64))),'Data Summary'!CA70="Yes"),OFFSET('Water Data'!$F$9,0,10*ROW('Water Data'!F64)),NA())</f>
        <v>#N/A</v>
      </c>
      <c r="M70" s="520" t="e">
        <f ca="1">+IF(AND(ISNUMBER(OFFSET('Water Data'!$G$4,0,10*ROW('Water Data'!G64))),'Data Summary'!CB70="Yes"),100-OFFSET('Water Data'!$G$4,0,10*ROW('Water Data'!G64)),NA())</f>
        <v>#N/A</v>
      </c>
      <c r="N70" s="520" t="e">
        <f ca="1">+IF(AND(ISNUMBER(OFFSET('Water Data'!$G$6,0,10*ROW('Water Data'!G64))),'Data Summary'!CC70="Yes"),OFFSET('Water Data'!$G$6,0,10*ROW('Water Data'!G64)),NA())</f>
        <v>#N/A</v>
      </c>
      <c r="O70" s="520" t="e">
        <f ca="1">+IF(AND(ISNUMBER(OFFSET('Water Data'!$G$9,0,10*ROW('Water Data'!G64))),'Data Summary'!CD70="Yes"),OFFSET('Water Data'!$G$9,0,10*ROW('Water Data'!G64)),NA())</f>
        <v>#N/A</v>
      </c>
      <c r="P70" s="520" t="e">
        <f ca="1">+IF(AND(ISNUMBER(OFFSET('Water Data'!$H$4,0,10*ROW('Water Data'!H64))),'Data Summary'!CE70="Yes"),100-OFFSET('Water Data'!$H$4,0,10*ROW('Water Data'!H64)),NA())</f>
        <v>#N/A</v>
      </c>
      <c r="Q70" s="520" t="e">
        <f ca="1">+IF(AND(ISNUMBER(OFFSET('Water Data'!$H$6,0,10*ROW('Water Data'!H64))),'Data Summary'!CF70="Yes"),OFFSET('Water Data'!$H$6,0,10*ROW('Water Data'!H64)),NA())</f>
        <v>#N/A</v>
      </c>
      <c r="R70" s="520" t="e">
        <f ca="1">+IF(AND(ISNUMBER(OFFSET('Water Data'!$H$9,0,10*ROW('Water Data'!H64))),'Data Summary'!CG70="Yes"),OFFSET('Water Data'!$H$9,0,10*ROW('Water Data'!H64)),NA())</f>
        <v>#N/A</v>
      </c>
      <c r="S70" s="520" t="e">
        <f ca="1">+IF(AND(ISNUMBER(OFFSET('Water Data'!$I$4,0,10*ROW('Water Data'!I64))),'Data Summary'!CH70="Yes"),100-OFFSET('Water Data'!$I$4,0,10*ROW('Water Data'!I64)),NA())</f>
        <v>#N/A</v>
      </c>
      <c r="T70" s="520" t="e">
        <f ca="1">+IF(AND(ISNUMBER(OFFSET('Water Data'!$I$6,0,10*ROW('Water Data'!I64))),'Data Summary'!CI70="Yes"),OFFSET('Water Data'!$I$6,0,10*ROW('Water Data'!I64)),NA())</f>
        <v>#N/A</v>
      </c>
      <c r="U70" s="520" t="e">
        <f ca="1">+IF(AND(ISNUMBER(OFFSET('Water Data'!$I$9,0,10*ROW('Water Data'!I64))),'Data Summary'!CJ70="Yes"),OFFSET('Water Data'!$I$9,0,10*ROW('Water Data'!I64)),NA())</f>
        <v>#N/A</v>
      </c>
      <c r="V70" s="521" t="e">
        <f ca="1">+IF(AND(ISNUMBER(OFFSET('Sanitation Data'!$D$4,0,10*ROW('Sanitation Data'!D64))),'Data Summary'!CK70="Yes"),100-OFFSET('Sanitation Data'!$D$4,0,10*ROW('Sanitation Data'!D64)),NA())</f>
        <v>#N/A</v>
      </c>
      <c r="W70" s="521" t="e">
        <f ca="1">+IF(AND(ISNUMBER(OFFSET('Sanitation Data'!$D$6,0,10*ROW('Sanitation Data'!D64))),'Data Summary'!CL70="Yes"),OFFSET('Sanitation Data'!$D$6,0,10*ROW('Sanitation Data'!D64)),NA())</f>
        <v>#N/A</v>
      </c>
      <c r="X70" s="521" t="e">
        <f ca="1">+IF(AND(ISNUMBER(OFFSET('Sanitation Data'!$D$10,0,10*ROW('Sanitation Data'!D64))),'Data Summary'!CM70="Yes"),OFFSET('Sanitation Data'!$D$10,0,10*ROW('Sanitation Data'!D64)),NA())</f>
        <v>#N/A</v>
      </c>
      <c r="Y70" s="521" t="e">
        <f ca="1">+IF(AND(ISNUMBER(OFFSET('Sanitation Data'!$D$11,0,10*ROW('Sanitation Data'!D64))),'Data Summary'!CN70="Yes"),OFFSET('Sanitation Data'!$D$11,0,10*ROW('Sanitation Data'!D64)),NA())</f>
        <v>#N/A</v>
      </c>
      <c r="Z70" s="521" t="e">
        <f ca="1">+IF(AND(ISNUMBER(OFFSET('Sanitation Data'!$D$12,0,10*ROW('Sanitation Data'!D64))),'Data Summary'!CO70="Yes"),OFFSET('Sanitation Data'!$D$12,0,10*ROW('Sanitation Data'!D64)),NA())</f>
        <v>#N/A</v>
      </c>
      <c r="AA70" s="521" t="e">
        <f ca="1">+IF(AND(ISNUMBER(OFFSET('Sanitation Data'!$E$4,0,10*ROW('Sanitation Data'!E64))),'Data Summary'!CP70="Yes"),100-OFFSET('Sanitation Data'!$E$4,0,10*ROW('Sanitation Data'!E64)),NA())</f>
        <v>#N/A</v>
      </c>
      <c r="AB70" s="521" t="e">
        <f ca="1">+IF(AND(ISNUMBER(OFFSET('Sanitation Data'!$E$6,0,10*ROW('Sanitation Data'!E64))),'Data Summary'!CQ70="Yes"),OFFSET('Sanitation Data'!$E$6,0,10*ROW('Sanitation Data'!E64)),NA())</f>
        <v>#N/A</v>
      </c>
      <c r="AC70" s="521" t="e">
        <f ca="1">+IF(AND(ISNUMBER(OFFSET('Sanitation Data'!$E$10,0,10*ROW('Sanitation Data'!E64))),'Data Summary'!CR70="Yes"),OFFSET('Sanitation Data'!$E$10,0,10*ROW('Sanitation Data'!E64)),NA())</f>
        <v>#N/A</v>
      </c>
      <c r="AD70" s="521" t="e">
        <f ca="1">+IF(AND(ISNUMBER(OFFSET('Sanitation Data'!$E$11,0,10*ROW('Sanitation Data'!E64))),'Data Summary'!CS70="Yes"),OFFSET('Sanitation Data'!$E$11,0,10*ROW('Sanitation Data'!E64)),NA())</f>
        <v>#N/A</v>
      </c>
      <c r="AE70" s="521" t="e">
        <f ca="1">+IF(AND(ISNUMBER(OFFSET('Sanitation Data'!$E$12,0,10*ROW('Sanitation Data'!E64))),'Data Summary'!CT70="Yes"),OFFSET('Sanitation Data'!$E$12,0,10*ROW('Sanitation Data'!E64)),NA())</f>
        <v>#N/A</v>
      </c>
      <c r="AF70" s="521" t="e">
        <f ca="1">+IF(AND(ISNUMBER(OFFSET('Sanitation Data'!$F$4,0,10*ROW('Sanitation Data'!F64))),'Data Summary'!CU70="Yes"),100-OFFSET('Sanitation Data'!$F$4,0,10*ROW('Sanitation Data'!F64)),NA())</f>
        <v>#N/A</v>
      </c>
      <c r="AG70" s="521" t="e">
        <f ca="1">+IF(AND(ISNUMBER(OFFSET('Sanitation Data'!$F$6,0,10*ROW('Sanitation Data'!F64))),'Data Summary'!CV70="Yes"),OFFSET('Sanitation Data'!$F$6,0,10*ROW('Sanitation Data'!F64)),NA())</f>
        <v>#N/A</v>
      </c>
      <c r="AH70" s="521" t="e">
        <f ca="1">+IF(AND(ISNUMBER(OFFSET('Sanitation Data'!$F$10,0,10*ROW('Sanitation Data'!F64))),'Data Summary'!CW70="Yes"),OFFSET('Sanitation Data'!$F$10,0,10*ROW('Sanitation Data'!F64)),NA())</f>
        <v>#N/A</v>
      </c>
      <c r="AI70" s="521" t="e">
        <f ca="1">+IF(AND(ISNUMBER(OFFSET('Sanitation Data'!$F$11,0,10*ROW('Sanitation Data'!F64))),'Data Summary'!CX70="Yes"),OFFSET('Sanitation Data'!$F$11,0,10*ROW('Sanitation Data'!F64)),NA())</f>
        <v>#N/A</v>
      </c>
      <c r="AJ70" s="521" t="e">
        <f ca="1">+IF(AND(ISNUMBER(OFFSET('Sanitation Data'!$F$12,0,10*ROW('Sanitation Data'!F64))),'Data Summary'!CY70="Yes"),OFFSET('Sanitation Data'!$F$12,0,10*ROW('Sanitation Data'!F64)),NA())</f>
        <v>#N/A</v>
      </c>
      <c r="AK70" s="521" t="e">
        <f ca="1">+IF(AND(ISNUMBER(OFFSET('Sanitation Data'!$G$4,0,10*ROW('Sanitation Data'!G64))),'Data Summary'!CZ70="Yes"),100-OFFSET('Sanitation Data'!$G$4,0,10*ROW('Sanitation Data'!G64)),NA())</f>
        <v>#N/A</v>
      </c>
      <c r="AL70" s="521" t="e">
        <f ca="1">+IF(AND(ISNUMBER(OFFSET('Sanitation Data'!$G$6,0,10*ROW('Sanitation Data'!G64))),'Data Summary'!DA70="Yes"),OFFSET('Sanitation Data'!$G$6,0,10*ROW('Sanitation Data'!G64)),NA())</f>
        <v>#N/A</v>
      </c>
      <c r="AM70" s="521" t="e">
        <f ca="1">+IF(AND(ISNUMBER(OFFSET('Sanitation Data'!$G$10,0,10*ROW('Sanitation Data'!G64))),'Data Summary'!DB70="Yes"),OFFSET('Sanitation Data'!$G$10,0,10*ROW('Sanitation Data'!G64)),NA())</f>
        <v>#N/A</v>
      </c>
      <c r="AN70" s="521" t="e">
        <f ca="1">+IF(AND(ISNUMBER(OFFSET('Sanitation Data'!$G$11,0,10*ROW('Sanitation Data'!G64))),'Data Summary'!DC70="Yes"),OFFSET('Sanitation Data'!$G$11,0,10*ROW('Sanitation Data'!G64)),NA())</f>
        <v>#N/A</v>
      </c>
      <c r="AO70" s="521" t="e">
        <f ca="1">+IF(AND(ISNUMBER(OFFSET('Sanitation Data'!$G$12,0,10*ROW('Sanitation Data'!G64))),'Data Summary'!DD70="Yes"),OFFSET('Sanitation Data'!$G$12,0,10*ROW('Sanitation Data'!G64)),NA())</f>
        <v>#N/A</v>
      </c>
      <c r="AP70" s="521" t="e">
        <f ca="1">+IF(AND(ISNUMBER(OFFSET('Sanitation Data'!$H$4,0,10*ROW('Sanitation Data'!H64))),'Data Summary'!DE70="Yes"),100-OFFSET('Sanitation Data'!$H$4,0,10*ROW('Sanitation Data'!H64)),NA())</f>
        <v>#N/A</v>
      </c>
      <c r="AQ70" s="521" t="e">
        <f ca="1">+IF(AND(ISNUMBER(OFFSET('Sanitation Data'!$H$6,0,10*ROW('Sanitation Data'!H64))),'Data Summary'!DF70="Yes"),OFFSET('Sanitation Data'!$H$6,0,10*ROW('Sanitation Data'!H64)),NA())</f>
        <v>#N/A</v>
      </c>
      <c r="AR70" s="521" t="e">
        <f ca="1">+IF(AND(ISNUMBER(OFFSET('Sanitation Data'!$H$10,0,10*ROW('Sanitation Data'!H64))),'Data Summary'!DG70="Yes"),OFFSET('Sanitation Data'!$H$10,0,10*ROW('Sanitation Data'!H64)),NA())</f>
        <v>#N/A</v>
      </c>
      <c r="AS70" s="521" t="e">
        <f ca="1">+IF(AND(ISNUMBER(OFFSET('Sanitation Data'!$H$11,0,10*ROW('Sanitation Data'!H64))),'Data Summary'!DH70="Yes"),OFFSET('Sanitation Data'!$H$11,0,10*ROW('Sanitation Data'!H64)),NA())</f>
        <v>#N/A</v>
      </c>
      <c r="AT70" s="521" t="e">
        <f ca="1">+IF(AND(ISNUMBER(OFFSET('Sanitation Data'!$H$12,0,10*ROW('Sanitation Data'!H64))),'Data Summary'!DI70="Yes"),OFFSET('Sanitation Data'!$H$12,0,10*ROW('Sanitation Data'!H64)),NA())</f>
        <v>#N/A</v>
      </c>
      <c r="AU70" s="521" t="e">
        <f ca="1">+IF(AND(ISNUMBER(OFFSET('Sanitation Data'!$I$4,0,10*ROW('Sanitation Data'!I64))),'Data Summary'!DJ70="Yes"),100-OFFSET('Sanitation Data'!$I$4,0,10*ROW('Sanitation Data'!I64)),NA())</f>
        <v>#N/A</v>
      </c>
      <c r="AV70" s="521" t="e">
        <f ca="1">+IF(AND(ISNUMBER(OFFSET('Sanitation Data'!$I$6,0,10*ROW('Sanitation Data'!I64))),'Data Summary'!DK70="Yes"),OFFSET('Sanitation Data'!$I$6,0,10*ROW('Sanitation Data'!I64)),NA())</f>
        <v>#N/A</v>
      </c>
      <c r="AW70" s="521" t="e">
        <f ca="1">+IF(AND(ISNUMBER(OFFSET('Sanitation Data'!$I$10,0,10*ROW('Sanitation Data'!I64))),'Data Summary'!DL70="Yes"),OFFSET('Sanitation Data'!$I$10,0,10*ROW('Sanitation Data'!I64)),NA())</f>
        <v>#N/A</v>
      </c>
      <c r="AX70" s="521" t="e">
        <f ca="1">+IF(AND(ISNUMBER(OFFSET('Sanitation Data'!$I$11,0,10*ROW('Sanitation Data'!I64))),'Data Summary'!DM70="Yes"),OFFSET('Sanitation Data'!$I$11,0,10*ROW('Sanitation Data'!I64)),NA())</f>
        <v>#N/A</v>
      </c>
      <c r="AY70" s="521" t="e">
        <f ca="1">+IF(AND(ISNUMBER(OFFSET('Sanitation Data'!$I$12,0,10*ROW('Sanitation Data'!I64))),'Data Summary'!DN70="Yes"),OFFSET('Sanitation Data'!$I$12,0,10*ROW('Sanitation Data'!I64)),NA())</f>
        <v>#N/A</v>
      </c>
      <c r="AZ70" s="522" t="e">
        <f ca="1">+IF(AND(ISNUMBER(OFFSET('Hygiene Data'!$D$5,0,10*ROW('Hygiene Data'!D64))),'Data Summary'!DO70="Yes"),OFFSET('Hygiene Data'!$D$5,0,10*ROW('Hygiene Data'!D64)),NA())</f>
        <v>#N/A</v>
      </c>
      <c r="BA70" s="522" t="e">
        <f ca="1">+IF(AND(ISNUMBER(OFFSET('Hygiene Data'!$D$7,0,10*ROW('Hygiene Data'!D64))),'Data Summary'!DP70="Yes"),OFFSET('Hygiene Data'!$D$7,0,10*ROW('Hygiene Data'!D64)),NA())</f>
        <v>#N/A</v>
      </c>
      <c r="BB70" s="522" t="e">
        <f ca="1">+IF(AND(ISNUMBER(OFFSET('Hygiene Data'!$D$9,0,10*ROW('Hygiene Data'!D64))),'Data Summary'!DQ70="Yes"),OFFSET('Hygiene Data'!$D$9,0,10*ROW('Hygiene Data'!D64)),NA())</f>
        <v>#N/A</v>
      </c>
      <c r="BC70" s="522" t="e">
        <f ca="1">+IF(AND(ISNUMBER(OFFSET('Hygiene Data'!$E$5,0,10*ROW('Hygiene Data'!E64))),'Data Summary'!DR70="Yes"),OFFSET('Hygiene Data'!$E$5,0,10*ROW('Hygiene Data'!E64)),NA())</f>
        <v>#N/A</v>
      </c>
      <c r="BD70" s="522" t="e">
        <f ca="1">+IF(AND(ISNUMBER(OFFSET('Hygiene Data'!$E$7,0,10*ROW('Hygiene Data'!E64))),'Data Summary'!DS70="Yes"),OFFSET('Hygiene Data'!$E$7,0,10*ROW('Hygiene Data'!E64)),NA())</f>
        <v>#N/A</v>
      </c>
      <c r="BE70" s="522" t="e">
        <f ca="1">+IF(AND(ISNUMBER(OFFSET('Hygiene Data'!$E$9,0,10*ROW('Hygiene Data'!E64))),'Data Summary'!DT70="Yes"),OFFSET('Hygiene Data'!$E$9,0,10*ROW('Hygiene Data'!E64)),NA())</f>
        <v>#N/A</v>
      </c>
      <c r="BF70" s="522" t="e">
        <f ca="1">+IF(AND(ISNUMBER(OFFSET('Hygiene Data'!$F$5,0,10*ROW('Hygiene Data'!F64))),'Data Summary'!DU70="Yes"),OFFSET('Hygiene Data'!$F$5,0,10*ROW('Hygiene Data'!F64)),NA())</f>
        <v>#N/A</v>
      </c>
      <c r="BG70" s="522" t="e">
        <f ca="1">+IF(AND(ISNUMBER(OFFSET('Hygiene Data'!$F$7,0,10*ROW('Hygiene Data'!F64))),'Data Summary'!DV70="Yes"),OFFSET('Hygiene Data'!$F$7,0,10*ROW('Hygiene Data'!F64)),NA())</f>
        <v>#N/A</v>
      </c>
      <c r="BH70" s="522" t="e">
        <f ca="1">+IF(AND(ISNUMBER(OFFSET('Hygiene Data'!$F$9,0,10*ROW('Hygiene Data'!F64))),'Data Summary'!DW70="Yes"),OFFSET('Hygiene Data'!$F$9,0,10*ROW('Hygiene Data'!F64)),NA())</f>
        <v>#N/A</v>
      </c>
      <c r="BI70" s="522" t="e">
        <f ca="1">+IF(AND(ISNUMBER(OFFSET('Hygiene Data'!$G$5,0,10*ROW('Hygiene Data'!G64))),'Data Summary'!DX70="Yes"),OFFSET('Hygiene Data'!$G$5,0,10*ROW('Hygiene Data'!G64)),NA())</f>
        <v>#N/A</v>
      </c>
      <c r="BJ70" s="522" t="e">
        <f ca="1">+IF(AND(ISNUMBER(OFFSET('Hygiene Data'!$G$7,0,10*ROW('Hygiene Data'!G64))),'Data Summary'!DY70="Yes"),OFFSET('Hygiene Data'!$G$7,0,10*ROW('Hygiene Data'!G64)),NA())</f>
        <v>#N/A</v>
      </c>
      <c r="BK70" s="522" t="e">
        <f ca="1">+IF(AND(ISNUMBER(OFFSET('Hygiene Data'!$G$9,0,10*ROW('Hygiene Data'!G64))),'Data Summary'!DZ70="Yes"),OFFSET('Hygiene Data'!$G$9,0,10*ROW('Hygiene Data'!G64)),NA())</f>
        <v>#N/A</v>
      </c>
      <c r="BL70" s="522" t="e">
        <f ca="1">+IF(AND(ISNUMBER(OFFSET('Hygiene Data'!$H$5,0,10*ROW('Hygiene Data'!H64))),'Data Summary'!EA70="Yes"),OFFSET('Hygiene Data'!$H$5,0,10*ROW('Hygiene Data'!H64)),NA())</f>
        <v>#N/A</v>
      </c>
      <c r="BM70" s="522" t="e">
        <f ca="1">+IF(AND(ISNUMBER(OFFSET('Hygiene Data'!$H$7,0,10*ROW('Hygiene Data'!H64))),'Data Summary'!EB70="Yes"),OFFSET('Hygiene Data'!$H$7,0,10*ROW('Hygiene Data'!H64)),NA())</f>
        <v>#N/A</v>
      </c>
      <c r="BN70" s="522" t="e">
        <f ca="1">+IF(AND(ISNUMBER(OFFSET('Hygiene Data'!$H$9,0,10*ROW('Hygiene Data'!H64))),'Data Summary'!EC70="Yes"),OFFSET('Hygiene Data'!$H$9,0,10*ROW('Hygiene Data'!H64)),NA())</f>
        <v>#N/A</v>
      </c>
      <c r="BO70" s="522" t="e">
        <f ca="1">+IF(AND(ISNUMBER(OFFSET('Hygiene Data'!$I$5,0,10*ROW('Hygiene Data'!I64))),'Data Summary'!ED70="Yes"),OFFSET('Hygiene Data'!$I$5,0,10*ROW('Hygiene Data'!I64)),NA())</f>
        <v>#N/A</v>
      </c>
      <c r="BP70" s="522" t="e">
        <f ca="1">+IF(AND(ISNUMBER(OFFSET('Hygiene Data'!$I$7,0,10*ROW('Hygiene Data'!I64))),'Data Summary'!EE70="Yes"),OFFSET('Hygiene Data'!$I$7,0,10*ROW('Hygiene Data'!I64)),NA())</f>
        <v>#N/A</v>
      </c>
      <c r="BQ70" s="522" t="e">
        <f ca="1">+IF(AND(ISNUMBER(OFFSET('Hygiene Data'!$I$9,0,10*ROW('Hygiene Data'!I64))),'Data Summary'!EF70="Yes"),OFFSET('Hygiene Data'!$I$9,0,10*ROW('Hygiene Data'!I64)),NA())</f>
        <v>#N/A</v>
      </c>
    </row>
    <row r="71" spans="1:69" x14ac:dyDescent="0.25">
      <c r="A71" s="518" t="e">
        <f ca="1">+RIGHT('Data Summary'!A71,LEN('Data Summary'!A71)-9)</f>
        <v>#VALUE!</v>
      </c>
      <c r="B71" s="492" t="str">
        <f ca="1">+IF(ISTEXT('Data Summary'!B71),'Data Summary'!B71,"")</f>
        <v/>
      </c>
      <c r="C71" s="519" t="e">
        <f ca="1">+VALUE('Data Summary'!C71)</f>
        <v>#VALUE!</v>
      </c>
      <c r="D71" s="520" t="e">
        <f ca="1">+IF(AND(ISNUMBER(OFFSET('Water Data'!$D$4,0,10*ROW('Water Data'!D65))),'Data Summary'!BS71="Yes"),100-OFFSET('Water Data'!$D$4,0,10*ROW('Water Data'!D65)),NA())</f>
        <v>#N/A</v>
      </c>
      <c r="E71" s="520" t="e">
        <f ca="1">+IF(AND(ISNUMBER(OFFSET('Water Data'!$D$6,0,10*ROW('Water Data'!D65))),'Data Summary'!BT71="Yes"),OFFSET('Water Data'!$D$6,0,10*ROW('Water Data'!D65)),NA())</f>
        <v>#N/A</v>
      </c>
      <c r="F71" s="520" t="e">
        <f ca="1">+IF(AND(ISNUMBER(OFFSET('Water Data'!$D$9,0,10*ROW('Water Data'!D65))),'Data Summary'!BU71="Yes"),OFFSET('Water Data'!$D$9,0,10*ROW('Water Data'!D65)),NA())</f>
        <v>#N/A</v>
      </c>
      <c r="G71" s="520" t="e">
        <f ca="1">+IF(AND(ISNUMBER(OFFSET('Water Data'!$E$4,0,10*ROW('Water Data'!E65))),'Data Summary'!BV71="Yes"),100-OFFSET('Water Data'!$E$4,0,10*ROW('Water Data'!E65)),NA())</f>
        <v>#N/A</v>
      </c>
      <c r="H71" s="520" t="e">
        <f ca="1">+IF(AND(ISNUMBER(OFFSET('Water Data'!$E$6,0,10*ROW('Water Data'!E65))),'Data Summary'!BW71="Yes"),OFFSET('Water Data'!$E$6,0,10*ROW('Water Data'!E65)),NA())</f>
        <v>#N/A</v>
      </c>
      <c r="I71" s="520" t="e">
        <f ca="1">+IF(AND(ISNUMBER(OFFSET('Water Data'!$E$9,0,10*ROW('Water Data'!E65))),'Data Summary'!BX71="Yes"),OFFSET('Water Data'!$E$9,0,10*ROW('Water Data'!E65)),NA())</f>
        <v>#N/A</v>
      </c>
      <c r="J71" s="520" t="e">
        <f ca="1">+IF(AND(ISNUMBER(OFFSET('Water Data'!$F$4,0,10*ROW('Water Data'!F65))),'Data Summary'!BY71="Yes"),100-OFFSET('Water Data'!$F$4,0,10*ROW('Water Data'!F65)),NA())</f>
        <v>#N/A</v>
      </c>
      <c r="K71" s="520" t="e">
        <f ca="1">+IF(AND(ISNUMBER(OFFSET('Water Data'!$F$6,0,10*ROW('Water Data'!F65))),'Data Summary'!BZ71="Yes"),OFFSET('Water Data'!$F$6,0,10*ROW('Water Data'!F65)),NA())</f>
        <v>#N/A</v>
      </c>
      <c r="L71" s="520" t="e">
        <f ca="1">+IF(AND(ISNUMBER(OFFSET('Water Data'!$F$9,0,10*ROW('Water Data'!F65))),'Data Summary'!CA71="Yes"),OFFSET('Water Data'!$F$9,0,10*ROW('Water Data'!F65)),NA())</f>
        <v>#N/A</v>
      </c>
      <c r="M71" s="520" t="e">
        <f ca="1">+IF(AND(ISNUMBER(OFFSET('Water Data'!$G$4,0,10*ROW('Water Data'!G65))),'Data Summary'!CB71="Yes"),100-OFFSET('Water Data'!$G$4,0,10*ROW('Water Data'!G65)),NA())</f>
        <v>#N/A</v>
      </c>
      <c r="N71" s="520" t="e">
        <f ca="1">+IF(AND(ISNUMBER(OFFSET('Water Data'!$G$6,0,10*ROW('Water Data'!G65))),'Data Summary'!CC71="Yes"),OFFSET('Water Data'!$G$6,0,10*ROW('Water Data'!G65)),NA())</f>
        <v>#N/A</v>
      </c>
      <c r="O71" s="520" t="e">
        <f ca="1">+IF(AND(ISNUMBER(OFFSET('Water Data'!$G$9,0,10*ROW('Water Data'!G65))),'Data Summary'!CD71="Yes"),OFFSET('Water Data'!$G$9,0,10*ROW('Water Data'!G65)),NA())</f>
        <v>#N/A</v>
      </c>
      <c r="P71" s="520" t="e">
        <f ca="1">+IF(AND(ISNUMBER(OFFSET('Water Data'!$H$4,0,10*ROW('Water Data'!H65))),'Data Summary'!CE71="Yes"),100-OFFSET('Water Data'!$H$4,0,10*ROW('Water Data'!H65)),NA())</f>
        <v>#N/A</v>
      </c>
      <c r="Q71" s="520" t="e">
        <f ca="1">+IF(AND(ISNUMBER(OFFSET('Water Data'!$H$6,0,10*ROW('Water Data'!H65))),'Data Summary'!CF71="Yes"),OFFSET('Water Data'!$H$6,0,10*ROW('Water Data'!H65)),NA())</f>
        <v>#N/A</v>
      </c>
      <c r="R71" s="520" t="e">
        <f ca="1">+IF(AND(ISNUMBER(OFFSET('Water Data'!$H$9,0,10*ROW('Water Data'!H65))),'Data Summary'!CG71="Yes"),OFFSET('Water Data'!$H$9,0,10*ROW('Water Data'!H65)),NA())</f>
        <v>#N/A</v>
      </c>
      <c r="S71" s="520" t="e">
        <f ca="1">+IF(AND(ISNUMBER(OFFSET('Water Data'!$I$4,0,10*ROW('Water Data'!I65))),'Data Summary'!CH71="Yes"),100-OFFSET('Water Data'!$I$4,0,10*ROW('Water Data'!I65)),NA())</f>
        <v>#N/A</v>
      </c>
      <c r="T71" s="520" t="e">
        <f ca="1">+IF(AND(ISNUMBER(OFFSET('Water Data'!$I$6,0,10*ROW('Water Data'!I65))),'Data Summary'!CI71="Yes"),OFFSET('Water Data'!$I$6,0,10*ROW('Water Data'!I65)),NA())</f>
        <v>#N/A</v>
      </c>
      <c r="U71" s="520" t="e">
        <f ca="1">+IF(AND(ISNUMBER(OFFSET('Water Data'!$I$9,0,10*ROW('Water Data'!I65))),'Data Summary'!CJ71="Yes"),OFFSET('Water Data'!$I$9,0,10*ROW('Water Data'!I65)),NA())</f>
        <v>#N/A</v>
      </c>
      <c r="V71" s="521" t="e">
        <f ca="1">+IF(AND(ISNUMBER(OFFSET('Sanitation Data'!$D$4,0,10*ROW('Sanitation Data'!D65))),'Data Summary'!CK71="Yes"),100-OFFSET('Sanitation Data'!$D$4,0,10*ROW('Sanitation Data'!D65)),NA())</f>
        <v>#N/A</v>
      </c>
      <c r="W71" s="521" t="e">
        <f ca="1">+IF(AND(ISNUMBER(OFFSET('Sanitation Data'!$D$6,0,10*ROW('Sanitation Data'!D65))),'Data Summary'!CL71="Yes"),OFFSET('Sanitation Data'!$D$6,0,10*ROW('Sanitation Data'!D65)),NA())</f>
        <v>#N/A</v>
      </c>
      <c r="X71" s="521" t="e">
        <f ca="1">+IF(AND(ISNUMBER(OFFSET('Sanitation Data'!$D$10,0,10*ROW('Sanitation Data'!D65))),'Data Summary'!CM71="Yes"),OFFSET('Sanitation Data'!$D$10,0,10*ROW('Sanitation Data'!D65)),NA())</f>
        <v>#N/A</v>
      </c>
      <c r="Y71" s="521" t="e">
        <f ca="1">+IF(AND(ISNUMBER(OFFSET('Sanitation Data'!$D$11,0,10*ROW('Sanitation Data'!D65))),'Data Summary'!CN71="Yes"),OFFSET('Sanitation Data'!$D$11,0,10*ROW('Sanitation Data'!D65)),NA())</f>
        <v>#N/A</v>
      </c>
      <c r="Z71" s="521" t="e">
        <f ca="1">+IF(AND(ISNUMBER(OFFSET('Sanitation Data'!$D$12,0,10*ROW('Sanitation Data'!D65))),'Data Summary'!CO71="Yes"),OFFSET('Sanitation Data'!$D$12,0,10*ROW('Sanitation Data'!D65)),NA())</f>
        <v>#N/A</v>
      </c>
      <c r="AA71" s="521" t="e">
        <f ca="1">+IF(AND(ISNUMBER(OFFSET('Sanitation Data'!$E$4,0,10*ROW('Sanitation Data'!E65))),'Data Summary'!CP71="Yes"),100-OFFSET('Sanitation Data'!$E$4,0,10*ROW('Sanitation Data'!E65)),NA())</f>
        <v>#N/A</v>
      </c>
      <c r="AB71" s="521" t="e">
        <f ca="1">+IF(AND(ISNUMBER(OFFSET('Sanitation Data'!$E$6,0,10*ROW('Sanitation Data'!E65))),'Data Summary'!CQ71="Yes"),OFFSET('Sanitation Data'!$E$6,0,10*ROW('Sanitation Data'!E65)),NA())</f>
        <v>#N/A</v>
      </c>
      <c r="AC71" s="521" t="e">
        <f ca="1">+IF(AND(ISNUMBER(OFFSET('Sanitation Data'!$E$10,0,10*ROW('Sanitation Data'!E65))),'Data Summary'!CR71="Yes"),OFFSET('Sanitation Data'!$E$10,0,10*ROW('Sanitation Data'!E65)),NA())</f>
        <v>#N/A</v>
      </c>
      <c r="AD71" s="521" t="e">
        <f ca="1">+IF(AND(ISNUMBER(OFFSET('Sanitation Data'!$E$11,0,10*ROW('Sanitation Data'!E65))),'Data Summary'!CS71="Yes"),OFFSET('Sanitation Data'!$E$11,0,10*ROW('Sanitation Data'!E65)),NA())</f>
        <v>#N/A</v>
      </c>
      <c r="AE71" s="521" t="e">
        <f ca="1">+IF(AND(ISNUMBER(OFFSET('Sanitation Data'!$E$12,0,10*ROW('Sanitation Data'!E65))),'Data Summary'!CT71="Yes"),OFFSET('Sanitation Data'!$E$12,0,10*ROW('Sanitation Data'!E65)),NA())</f>
        <v>#N/A</v>
      </c>
      <c r="AF71" s="521" t="e">
        <f ca="1">+IF(AND(ISNUMBER(OFFSET('Sanitation Data'!$F$4,0,10*ROW('Sanitation Data'!F65))),'Data Summary'!CU71="Yes"),100-OFFSET('Sanitation Data'!$F$4,0,10*ROW('Sanitation Data'!F65)),NA())</f>
        <v>#N/A</v>
      </c>
      <c r="AG71" s="521" t="e">
        <f ca="1">+IF(AND(ISNUMBER(OFFSET('Sanitation Data'!$F$6,0,10*ROW('Sanitation Data'!F65))),'Data Summary'!CV71="Yes"),OFFSET('Sanitation Data'!$F$6,0,10*ROW('Sanitation Data'!F65)),NA())</f>
        <v>#N/A</v>
      </c>
      <c r="AH71" s="521" t="e">
        <f ca="1">+IF(AND(ISNUMBER(OFFSET('Sanitation Data'!$F$10,0,10*ROW('Sanitation Data'!F65))),'Data Summary'!CW71="Yes"),OFFSET('Sanitation Data'!$F$10,0,10*ROW('Sanitation Data'!F65)),NA())</f>
        <v>#N/A</v>
      </c>
      <c r="AI71" s="521" t="e">
        <f ca="1">+IF(AND(ISNUMBER(OFFSET('Sanitation Data'!$F$11,0,10*ROW('Sanitation Data'!F65))),'Data Summary'!CX71="Yes"),OFFSET('Sanitation Data'!$F$11,0,10*ROW('Sanitation Data'!F65)),NA())</f>
        <v>#N/A</v>
      </c>
      <c r="AJ71" s="521" t="e">
        <f ca="1">+IF(AND(ISNUMBER(OFFSET('Sanitation Data'!$F$12,0,10*ROW('Sanitation Data'!F65))),'Data Summary'!CY71="Yes"),OFFSET('Sanitation Data'!$F$12,0,10*ROW('Sanitation Data'!F65)),NA())</f>
        <v>#N/A</v>
      </c>
      <c r="AK71" s="521" t="e">
        <f ca="1">+IF(AND(ISNUMBER(OFFSET('Sanitation Data'!$G$4,0,10*ROW('Sanitation Data'!G65))),'Data Summary'!CZ71="Yes"),100-OFFSET('Sanitation Data'!$G$4,0,10*ROW('Sanitation Data'!G65)),NA())</f>
        <v>#N/A</v>
      </c>
      <c r="AL71" s="521" t="e">
        <f ca="1">+IF(AND(ISNUMBER(OFFSET('Sanitation Data'!$G$6,0,10*ROW('Sanitation Data'!G65))),'Data Summary'!DA71="Yes"),OFFSET('Sanitation Data'!$G$6,0,10*ROW('Sanitation Data'!G65)),NA())</f>
        <v>#N/A</v>
      </c>
      <c r="AM71" s="521" t="e">
        <f ca="1">+IF(AND(ISNUMBER(OFFSET('Sanitation Data'!$G$10,0,10*ROW('Sanitation Data'!G65))),'Data Summary'!DB71="Yes"),OFFSET('Sanitation Data'!$G$10,0,10*ROW('Sanitation Data'!G65)),NA())</f>
        <v>#N/A</v>
      </c>
      <c r="AN71" s="521" t="e">
        <f ca="1">+IF(AND(ISNUMBER(OFFSET('Sanitation Data'!$G$11,0,10*ROW('Sanitation Data'!G65))),'Data Summary'!DC71="Yes"),OFFSET('Sanitation Data'!$G$11,0,10*ROW('Sanitation Data'!G65)),NA())</f>
        <v>#N/A</v>
      </c>
      <c r="AO71" s="521" t="e">
        <f ca="1">+IF(AND(ISNUMBER(OFFSET('Sanitation Data'!$G$12,0,10*ROW('Sanitation Data'!G65))),'Data Summary'!DD71="Yes"),OFFSET('Sanitation Data'!$G$12,0,10*ROW('Sanitation Data'!G65)),NA())</f>
        <v>#N/A</v>
      </c>
      <c r="AP71" s="521" t="e">
        <f ca="1">+IF(AND(ISNUMBER(OFFSET('Sanitation Data'!$H$4,0,10*ROW('Sanitation Data'!H65))),'Data Summary'!DE71="Yes"),100-OFFSET('Sanitation Data'!$H$4,0,10*ROW('Sanitation Data'!H65)),NA())</f>
        <v>#N/A</v>
      </c>
      <c r="AQ71" s="521" t="e">
        <f ca="1">+IF(AND(ISNUMBER(OFFSET('Sanitation Data'!$H$6,0,10*ROW('Sanitation Data'!H65))),'Data Summary'!DF71="Yes"),OFFSET('Sanitation Data'!$H$6,0,10*ROW('Sanitation Data'!H65)),NA())</f>
        <v>#N/A</v>
      </c>
      <c r="AR71" s="521" t="e">
        <f ca="1">+IF(AND(ISNUMBER(OFFSET('Sanitation Data'!$H$10,0,10*ROW('Sanitation Data'!H65))),'Data Summary'!DG71="Yes"),OFFSET('Sanitation Data'!$H$10,0,10*ROW('Sanitation Data'!H65)),NA())</f>
        <v>#N/A</v>
      </c>
      <c r="AS71" s="521" t="e">
        <f ca="1">+IF(AND(ISNUMBER(OFFSET('Sanitation Data'!$H$11,0,10*ROW('Sanitation Data'!H65))),'Data Summary'!DH71="Yes"),OFFSET('Sanitation Data'!$H$11,0,10*ROW('Sanitation Data'!H65)),NA())</f>
        <v>#N/A</v>
      </c>
      <c r="AT71" s="521" t="e">
        <f ca="1">+IF(AND(ISNUMBER(OFFSET('Sanitation Data'!$H$12,0,10*ROW('Sanitation Data'!H65))),'Data Summary'!DI71="Yes"),OFFSET('Sanitation Data'!$H$12,0,10*ROW('Sanitation Data'!H65)),NA())</f>
        <v>#N/A</v>
      </c>
      <c r="AU71" s="521" t="e">
        <f ca="1">+IF(AND(ISNUMBER(OFFSET('Sanitation Data'!$I$4,0,10*ROW('Sanitation Data'!I65))),'Data Summary'!DJ71="Yes"),100-OFFSET('Sanitation Data'!$I$4,0,10*ROW('Sanitation Data'!I65)),NA())</f>
        <v>#N/A</v>
      </c>
      <c r="AV71" s="521" t="e">
        <f ca="1">+IF(AND(ISNUMBER(OFFSET('Sanitation Data'!$I$6,0,10*ROW('Sanitation Data'!I65))),'Data Summary'!DK71="Yes"),OFFSET('Sanitation Data'!$I$6,0,10*ROW('Sanitation Data'!I65)),NA())</f>
        <v>#N/A</v>
      </c>
      <c r="AW71" s="521" t="e">
        <f ca="1">+IF(AND(ISNUMBER(OFFSET('Sanitation Data'!$I$10,0,10*ROW('Sanitation Data'!I65))),'Data Summary'!DL71="Yes"),OFFSET('Sanitation Data'!$I$10,0,10*ROW('Sanitation Data'!I65)),NA())</f>
        <v>#N/A</v>
      </c>
      <c r="AX71" s="521" t="e">
        <f ca="1">+IF(AND(ISNUMBER(OFFSET('Sanitation Data'!$I$11,0,10*ROW('Sanitation Data'!I65))),'Data Summary'!DM71="Yes"),OFFSET('Sanitation Data'!$I$11,0,10*ROW('Sanitation Data'!I65)),NA())</f>
        <v>#N/A</v>
      </c>
      <c r="AY71" s="521" t="e">
        <f ca="1">+IF(AND(ISNUMBER(OFFSET('Sanitation Data'!$I$12,0,10*ROW('Sanitation Data'!I65))),'Data Summary'!DN71="Yes"),OFFSET('Sanitation Data'!$I$12,0,10*ROW('Sanitation Data'!I65)),NA())</f>
        <v>#N/A</v>
      </c>
      <c r="AZ71" s="522" t="e">
        <f ca="1">+IF(AND(ISNUMBER(OFFSET('Hygiene Data'!$D$5,0,10*ROW('Hygiene Data'!D65))),'Data Summary'!DO71="Yes"),OFFSET('Hygiene Data'!$D$5,0,10*ROW('Hygiene Data'!D65)),NA())</f>
        <v>#N/A</v>
      </c>
      <c r="BA71" s="522" t="e">
        <f ca="1">+IF(AND(ISNUMBER(OFFSET('Hygiene Data'!$D$7,0,10*ROW('Hygiene Data'!D65))),'Data Summary'!DP71="Yes"),OFFSET('Hygiene Data'!$D$7,0,10*ROW('Hygiene Data'!D65)),NA())</f>
        <v>#N/A</v>
      </c>
      <c r="BB71" s="522" t="e">
        <f ca="1">+IF(AND(ISNUMBER(OFFSET('Hygiene Data'!$D$9,0,10*ROW('Hygiene Data'!D65))),'Data Summary'!DQ71="Yes"),OFFSET('Hygiene Data'!$D$9,0,10*ROW('Hygiene Data'!D65)),NA())</f>
        <v>#N/A</v>
      </c>
      <c r="BC71" s="522" t="e">
        <f ca="1">+IF(AND(ISNUMBER(OFFSET('Hygiene Data'!$E$5,0,10*ROW('Hygiene Data'!E65))),'Data Summary'!DR71="Yes"),OFFSET('Hygiene Data'!$E$5,0,10*ROW('Hygiene Data'!E65)),NA())</f>
        <v>#N/A</v>
      </c>
      <c r="BD71" s="522" t="e">
        <f ca="1">+IF(AND(ISNUMBER(OFFSET('Hygiene Data'!$E$7,0,10*ROW('Hygiene Data'!E65))),'Data Summary'!DS71="Yes"),OFFSET('Hygiene Data'!$E$7,0,10*ROW('Hygiene Data'!E65)),NA())</f>
        <v>#N/A</v>
      </c>
      <c r="BE71" s="522" t="e">
        <f ca="1">+IF(AND(ISNUMBER(OFFSET('Hygiene Data'!$E$9,0,10*ROW('Hygiene Data'!E65))),'Data Summary'!DT71="Yes"),OFFSET('Hygiene Data'!$E$9,0,10*ROW('Hygiene Data'!E65)),NA())</f>
        <v>#N/A</v>
      </c>
      <c r="BF71" s="522" t="e">
        <f ca="1">+IF(AND(ISNUMBER(OFFSET('Hygiene Data'!$F$5,0,10*ROW('Hygiene Data'!F65))),'Data Summary'!DU71="Yes"),OFFSET('Hygiene Data'!$F$5,0,10*ROW('Hygiene Data'!F65)),NA())</f>
        <v>#N/A</v>
      </c>
      <c r="BG71" s="522" t="e">
        <f ca="1">+IF(AND(ISNUMBER(OFFSET('Hygiene Data'!$F$7,0,10*ROW('Hygiene Data'!F65))),'Data Summary'!DV71="Yes"),OFFSET('Hygiene Data'!$F$7,0,10*ROW('Hygiene Data'!F65)),NA())</f>
        <v>#N/A</v>
      </c>
      <c r="BH71" s="522" t="e">
        <f ca="1">+IF(AND(ISNUMBER(OFFSET('Hygiene Data'!$F$9,0,10*ROW('Hygiene Data'!F65))),'Data Summary'!DW71="Yes"),OFFSET('Hygiene Data'!$F$9,0,10*ROW('Hygiene Data'!F65)),NA())</f>
        <v>#N/A</v>
      </c>
      <c r="BI71" s="522" t="e">
        <f ca="1">+IF(AND(ISNUMBER(OFFSET('Hygiene Data'!$G$5,0,10*ROW('Hygiene Data'!G65))),'Data Summary'!DX71="Yes"),OFFSET('Hygiene Data'!$G$5,0,10*ROW('Hygiene Data'!G65)),NA())</f>
        <v>#N/A</v>
      </c>
      <c r="BJ71" s="522" t="e">
        <f ca="1">+IF(AND(ISNUMBER(OFFSET('Hygiene Data'!$G$7,0,10*ROW('Hygiene Data'!G65))),'Data Summary'!DY71="Yes"),OFFSET('Hygiene Data'!$G$7,0,10*ROW('Hygiene Data'!G65)),NA())</f>
        <v>#N/A</v>
      </c>
      <c r="BK71" s="522" t="e">
        <f ca="1">+IF(AND(ISNUMBER(OFFSET('Hygiene Data'!$G$9,0,10*ROW('Hygiene Data'!G65))),'Data Summary'!DZ71="Yes"),OFFSET('Hygiene Data'!$G$9,0,10*ROW('Hygiene Data'!G65)),NA())</f>
        <v>#N/A</v>
      </c>
      <c r="BL71" s="522" t="e">
        <f ca="1">+IF(AND(ISNUMBER(OFFSET('Hygiene Data'!$H$5,0,10*ROW('Hygiene Data'!H65))),'Data Summary'!EA71="Yes"),OFFSET('Hygiene Data'!$H$5,0,10*ROW('Hygiene Data'!H65)),NA())</f>
        <v>#N/A</v>
      </c>
      <c r="BM71" s="522" t="e">
        <f ca="1">+IF(AND(ISNUMBER(OFFSET('Hygiene Data'!$H$7,0,10*ROW('Hygiene Data'!H65))),'Data Summary'!EB71="Yes"),OFFSET('Hygiene Data'!$H$7,0,10*ROW('Hygiene Data'!H65)),NA())</f>
        <v>#N/A</v>
      </c>
      <c r="BN71" s="522" t="e">
        <f ca="1">+IF(AND(ISNUMBER(OFFSET('Hygiene Data'!$H$9,0,10*ROW('Hygiene Data'!H65))),'Data Summary'!EC71="Yes"),OFFSET('Hygiene Data'!$H$9,0,10*ROW('Hygiene Data'!H65)),NA())</f>
        <v>#N/A</v>
      </c>
      <c r="BO71" s="522" t="e">
        <f ca="1">+IF(AND(ISNUMBER(OFFSET('Hygiene Data'!$I$5,0,10*ROW('Hygiene Data'!I65))),'Data Summary'!ED71="Yes"),OFFSET('Hygiene Data'!$I$5,0,10*ROW('Hygiene Data'!I65)),NA())</f>
        <v>#N/A</v>
      </c>
      <c r="BP71" s="522" t="e">
        <f ca="1">+IF(AND(ISNUMBER(OFFSET('Hygiene Data'!$I$7,0,10*ROW('Hygiene Data'!I65))),'Data Summary'!EE71="Yes"),OFFSET('Hygiene Data'!$I$7,0,10*ROW('Hygiene Data'!I65)),NA())</f>
        <v>#N/A</v>
      </c>
      <c r="BQ71" s="522" t="e">
        <f ca="1">+IF(AND(ISNUMBER(OFFSET('Hygiene Data'!$I$9,0,10*ROW('Hygiene Data'!I65))),'Data Summary'!EF71="Yes"),OFFSET('Hygiene Data'!$I$9,0,10*ROW('Hygiene Data'!I65)),NA())</f>
        <v>#N/A</v>
      </c>
    </row>
    <row r="72" spans="1:69" x14ac:dyDescent="0.25">
      <c r="A72" s="518" t="e">
        <f ca="1">+RIGHT('Data Summary'!A72,LEN('Data Summary'!A72)-9)</f>
        <v>#VALUE!</v>
      </c>
      <c r="B72" s="492" t="str">
        <f ca="1">+IF(ISTEXT('Data Summary'!B72),'Data Summary'!B72,"")</f>
        <v/>
      </c>
      <c r="C72" s="519" t="e">
        <f ca="1">+VALUE('Data Summary'!C72)</f>
        <v>#VALUE!</v>
      </c>
      <c r="D72" s="520" t="e">
        <f ca="1">+IF(AND(ISNUMBER(OFFSET('Water Data'!$D$4,0,10*ROW('Water Data'!D66))),'Data Summary'!BS72="Yes"),100-OFFSET('Water Data'!$D$4,0,10*ROW('Water Data'!D66)),NA())</f>
        <v>#N/A</v>
      </c>
      <c r="E72" s="520" t="e">
        <f ca="1">+IF(AND(ISNUMBER(OFFSET('Water Data'!$D$6,0,10*ROW('Water Data'!D66))),'Data Summary'!BT72="Yes"),OFFSET('Water Data'!$D$6,0,10*ROW('Water Data'!D66)),NA())</f>
        <v>#N/A</v>
      </c>
      <c r="F72" s="520" t="e">
        <f ca="1">+IF(AND(ISNUMBER(OFFSET('Water Data'!$D$9,0,10*ROW('Water Data'!D66))),'Data Summary'!BU72="Yes"),OFFSET('Water Data'!$D$9,0,10*ROW('Water Data'!D66)),NA())</f>
        <v>#N/A</v>
      </c>
      <c r="G72" s="520" t="e">
        <f ca="1">+IF(AND(ISNUMBER(OFFSET('Water Data'!$E$4,0,10*ROW('Water Data'!E66))),'Data Summary'!BV72="Yes"),100-OFFSET('Water Data'!$E$4,0,10*ROW('Water Data'!E66)),NA())</f>
        <v>#N/A</v>
      </c>
      <c r="H72" s="520" t="e">
        <f ca="1">+IF(AND(ISNUMBER(OFFSET('Water Data'!$E$6,0,10*ROW('Water Data'!E66))),'Data Summary'!BW72="Yes"),OFFSET('Water Data'!$E$6,0,10*ROW('Water Data'!E66)),NA())</f>
        <v>#N/A</v>
      </c>
      <c r="I72" s="520" t="e">
        <f ca="1">+IF(AND(ISNUMBER(OFFSET('Water Data'!$E$9,0,10*ROW('Water Data'!E66))),'Data Summary'!BX72="Yes"),OFFSET('Water Data'!$E$9,0,10*ROW('Water Data'!E66)),NA())</f>
        <v>#N/A</v>
      </c>
      <c r="J72" s="520" t="e">
        <f ca="1">+IF(AND(ISNUMBER(OFFSET('Water Data'!$F$4,0,10*ROW('Water Data'!F66))),'Data Summary'!BY72="Yes"),100-OFFSET('Water Data'!$F$4,0,10*ROW('Water Data'!F66)),NA())</f>
        <v>#N/A</v>
      </c>
      <c r="K72" s="520" t="e">
        <f ca="1">+IF(AND(ISNUMBER(OFFSET('Water Data'!$F$6,0,10*ROW('Water Data'!F66))),'Data Summary'!BZ72="Yes"),OFFSET('Water Data'!$F$6,0,10*ROW('Water Data'!F66)),NA())</f>
        <v>#N/A</v>
      </c>
      <c r="L72" s="520" t="e">
        <f ca="1">+IF(AND(ISNUMBER(OFFSET('Water Data'!$F$9,0,10*ROW('Water Data'!F66))),'Data Summary'!CA72="Yes"),OFFSET('Water Data'!$F$9,0,10*ROW('Water Data'!F66)),NA())</f>
        <v>#N/A</v>
      </c>
      <c r="M72" s="520" t="e">
        <f ca="1">+IF(AND(ISNUMBER(OFFSET('Water Data'!$G$4,0,10*ROW('Water Data'!G66))),'Data Summary'!CB72="Yes"),100-OFFSET('Water Data'!$G$4,0,10*ROW('Water Data'!G66)),NA())</f>
        <v>#N/A</v>
      </c>
      <c r="N72" s="520" t="e">
        <f ca="1">+IF(AND(ISNUMBER(OFFSET('Water Data'!$G$6,0,10*ROW('Water Data'!G66))),'Data Summary'!CC72="Yes"),OFFSET('Water Data'!$G$6,0,10*ROW('Water Data'!G66)),NA())</f>
        <v>#N/A</v>
      </c>
      <c r="O72" s="520" t="e">
        <f ca="1">+IF(AND(ISNUMBER(OFFSET('Water Data'!$G$9,0,10*ROW('Water Data'!G66))),'Data Summary'!CD72="Yes"),OFFSET('Water Data'!$G$9,0,10*ROW('Water Data'!G66)),NA())</f>
        <v>#N/A</v>
      </c>
      <c r="P72" s="520" t="e">
        <f ca="1">+IF(AND(ISNUMBER(OFFSET('Water Data'!$H$4,0,10*ROW('Water Data'!H66))),'Data Summary'!CE72="Yes"),100-OFFSET('Water Data'!$H$4,0,10*ROW('Water Data'!H66)),NA())</f>
        <v>#N/A</v>
      </c>
      <c r="Q72" s="520" t="e">
        <f ca="1">+IF(AND(ISNUMBER(OFFSET('Water Data'!$H$6,0,10*ROW('Water Data'!H66))),'Data Summary'!CF72="Yes"),OFFSET('Water Data'!$H$6,0,10*ROW('Water Data'!H66)),NA())</f>
        <v>#N/A</v>
      </c>
      <c r="R72" s="520" t="e">
        <f ca="1">+IF(AND(ISNUMBER(OFFSET('Water Data'!$H$9,0,10*ROW('Water Data'!H66))),'Data Summary'!CG72="Yes"),OFFSET('Water Data'!$H$9,0,10*ROW('Water Data'!H66)),NA())</f>
        <v>#N/A</v>
      </c>
      <c r="S72" s="520" t="e">
        <f ca="1">+IF(AND(ISNUMBER(OFFSET('Water Data'!$I$4,0,10*ROW('Water Data'!I66))),'Data Summary'!CH72="Yes"),100-OFFSET('Water Data'!$I$4,0,10*ROW('Water Data'!I66)),NA())</f>
        <v>#N/A</v>
      </c>
      <c r="T72" s="520" t="e">
        <f ca="1">+IF(AND(ISNUMBER(OFFSET('Water Data'!$I$6,0,10*ROW('Water Data'!I66))),'Data Summary'!CI72="Yes"),OFFSET('Water Data'!$I$6,0,10*ROW('Water Data'!I66)),NA())</f>
        <v>#N/A</v>
      </c>
      <c r="U72" s="520" t="e">
        <f ca="1">+IF(AND(ISNUMBER(OFFSET('Water Data'!$I$9,0,10*ROW('Water Data'!I66))),'Data Summary'!CJ72="Yes"),OFFSET('Water Data'!$I$9,0,10*ROW('Water Data'!I66)),NA())</f>
        <v>#N/A</v>
      </c>
      <c r="V72" s="521" t="e">
        <f ca="1">+IF(AND(ISNUMBER(OFFSET('Sanitation Data'!$D$4,0,10*ROW('Sanitation Data'!D66))),'Data Summary'!CK72="Yes"),100-OFFSET('Sanitation Data'!$D$4,0,10*ROW('Sanitation Data'!D66)),NA())</f>
        <v>#N/A</v>
      </c>
      <c r="W72" s="521" t="e">
        <f ca="1">+IF(AND(ISNUMBER(OFFSET('Sanitation Data'!$D$6,0,10*ROW('Sanitation Data'!D66))),'Data Summary'!CL72="Yes"),OFFSET('Sanitation Data'!$D$6,0,10*ROW('Sanitation Data'!D66)),NA())</f>
        <v>#N/A</v>
      </c>
      <c r="X72" s="521" t="e">
        <f ca="1">+IF(AND(ISNUMBER(OFFSET('Sanitation Data'!$D$10,0,10*ROW('Sanitation Data'!D66))),'Data Summary'!CM72="Yes"),OFFSET('Sanitation Data'!$D$10,0,10*ROW('Sanitation Data'!D66)),NA())</f>
        <v>#N/A</v>
      </c>
      <c r="Y72" s="521" t="e">
        <f ca="1">+IF(AND(ISNUMBER(OFFSET('Sanitation Data'!$D$11,0,10*ROW('Sanitation Data'!D66))),'Data Summary'!CN72="Yes"),OFFSET('Sanitation Data'!$D$11,0,10*ROW('Sanitation Data'!D66)),NA())</f>
        <v>#N/A</v>
      </c>
      <c r="Z72" s="521" t="e">
        <f ca="1">+IF(AND(ISNUMBER(OFFSET('Sanitation Data'!$D$12,0,10*ROW('Sanitation Data'!D66))),'Data Summary'!CO72="Yes"),OFFSET('Sanitation Data'!$D$12,0,10*ROW('Sanitation Data'!D66)),NA())</f>
        <v>#N/A</v>
      </c>
      <c r="AA72" s="521" t="e">
        <f ca="1">+IF(AND(ISNUMBER(OFFSET('Sanitation Data'!$E$4,0,10*ROW('Sanitation Data'!E66))),'Data Summary'!CP72="Yes"),100-OFFSET('Sanitation Data'!$E$4,0,10*ROW('Sanitation Data'!E66)),NA())</f>
        <v>#N/A</v>
      </c>
      <c r="AB72" s="521" t="e">
        <f ca="1">+IF(AND(ISNUMBER(OFFSET('Sanitation Data'!$E$6,0,10*ROW('Sanitation Data'!E66))),'Data Summary'!CQ72="Yes"),OFFSET('Sanitation Data'!$E$6,0,10*ROW('Sanitation Data'!E66)),NA())</f>
        <v>#N/A</v>
      </c>
      <c r="AC72" s="521" t="e">
        <f ca="1">+IF(AND(ISNUMBER(OFFSET('Sanitation Data'!$E$10,0,10*ROW('Sanitation Data'!E66))),'Data Summary'!CR72="Yes"),OFFSET('Sanitation Data'!$E$10,0,10*ROW('Sanitation Data'!E66)),NA())</f>
        <v>#N/A</v>
      </c>
      <c r="AD72" s="521" t="e">
        <f ca="1">+IF(AND(ISNUMBER(OFFSET('Sanitation Data'!$E$11,0,10*ROW('Sanitation Data'!E66))),'Data Summary'!CS72="Yes"),OFFSET('Sanitation Data'!$E$11,0,10*ROW('Sanitation Data'!E66)),NA())</f>
        <v>#N/A</v>
      </c>
      <c r="AE72" s="521" t="e">
        <f ca="1">+IF(AND(ISNUMBER(OFFSET('Sanitation Data'!$E$12,0,10*ROW('Sanitation Data'!E66))),'Data Summary'!CT72="Yes"),OFFSET('Sanitation Data'!$E$12,0,10*ROW('Sanitation Data'!E66)),NA())</f>
        <v>#N/A</v>
      </c>
      <c r="AF72" s="521" t="e">
        <f ca="1">+IF(AND(ISNUMBER(OFFSET('Sanitation Data'!$F$4,0,10*ROW('Sanitation Data'!F66))),'Data Summary'!CU72="Yes"),100-OFFSET('Sanitation Data'!$F$4,0,10*ROW('Sanitation Data'!F66)),NA())</f>
        <v>#N/A</v>
      </c>
      <c r="AG72" s="521" t="e">
        <f ca="1">+IF(AND(ISNUMBER(OFFSET('Sanitation Data'!$F$6,0,10*ROW('Sanitation Data'!F66))),'Data Summary'!CV72="Yes"),OFFSET('Sanitation Data'!$F$6,0,10*ROW('Sanitation Data'!F66)),NA())</f>
        <v>#N/A</v>
      </c>
      <c r="AH72" s="521" t="e">
        <f ca="1">+IF(AND(ISNUMBER(OFFSET('Sanitation Data'!$F$10,0,10*ROW('Sanitation Data'!F66))),'Data Summary'!CW72="Yes"),OFFSET('Sanitation Data'!$F$10,0,10*ROW('Sanitation Data'!F66)),NA())</f>
        <v>#N/A</v>
      </c>
      <c r="AI72" s="521" t="e">
        <f ca="1">+IF(AND(ISNUMBER(OFFSET('Sanitation Data'!$F$11,0,10*ROW('Sanitation Data'!F66))),'Data Summary'!CX72="Yes"),OFFSET('Sanitation Data'!$F$11,0,10*ROW('Sanitation Data'!F66)),NA())</f>
        <v>#N/A</v>
      </c>
      <c r="AJ72" s="521" t="e">
        <f ca="1">+IF(AND(ISNUMBER(OFFSET('Sanitation Data'!$F$12,0,10*ROW('Sanitation Data'!F66))),'Data Summary'!CY72="Yes"),OFFSET('Sanitation Data'!$F$12,0,10*ROW('Sanitation Data'!F66)),NA())</f>
        <v>#N/A</v>
      </c>
      <c r="AK72" s="521" t="e">
        <f ca="1">+IF(AND(ISNUMBER(OFFSET('Sanitation Data'!$G$4,0,10*ROW('Sanitation Data'!G66))),'Data Summary'!CZ72="Yes"),100-OFFSET('Sanitation Data'!$G$4,0,10*ROW('Sanitation Data'!G66)),NA())</f>
        <v>#N/A</v>
      </c>
      <c r="AL72" s="521" t="e">
        <f ca="1">+IF(AND(ISNUMBER(OFFSET('Sanitation Data'!$G$6,0,10*ROW('Sanitation Data'!G66))),'Data Summary'!DA72="Yes"),OFFSET('Sanitation Data'!$G$6,0,10*ROW('Sanitation Data'!G66)),NA())</f>
        <v>#N/A</v>
      </c>
      <c r="AM72" s="521" t="e">
        <f ca="1">+IF(AND(ISNUMBER(OFFSET('Sanitation Data'!$G$10,0,10*ROW('Sanitation Data'!G66))),'Data Summary'!DB72="Yes"),OFFSET('Sanitation Data'!$G$10,0,10*ROW('Sanitation Data'!G66)),NA())</f>
        <v>#N/A</v>
      </c>
      <c r="AN72" s="521" t="e">
        <f ca="1">+IF(AND(ISNUMBER(OFFSET('Sanitation Data'!$G$11,0,10*ROW('Sanitation Data'!G66))),'Data Summary'!DC72="Yes"),OFFSET('Sanitation Data'!$G$11,0,10*ROW('Sanitation Data'!G66)),NA())</f>
        <v>#N/A</v>
      </c>
      <c r="AO72" s="521" t="e">
        <f ca="1">+IF(AND(ISNUMBER(OFFSET('Sanitation Data'!$G$12,0,10*ROW('Sanitation Data'!G66))),'Data Summary'!DD72="Yes"),OFFSET('Sanitation Data'!$G$12,0,10*ROW('Sanitation Data'!G66)),NA())</f>
        <v>#N/A</v>
      </c>
      <c r="AP72" s="521" t="e">
        <f ca="1">+IF(AND(ISNUMBER(OFFSET('Sanitation Data'!$H$4,0,10*ROW('Sanitation Data'!H66))),'Data Summary'!DE72="Yes"),100-OFFSET('Sanitation Data'!$H$4,0,10*ROW('Sanitation Data'!H66)),NA())</f>
        <v>#N/A</v>
      </c>
      <c r="AQ72" s="521" t="e">
        <f ca="1">+IF(AND(ISNUMBER(OFFSET('Sanitation Data'!$H$6,0,10*ROW('Sanitation Data'!H66))),'Data Summary'!DF72="Yes"),OFFSET('Sanitation Data'!$H$6,0,10*ROW('Sanitation Data'!H66)),NA())</f>
        <v>#N/A</v>
      </c>
      <c r="AR72" s="521" t="e">
        <f ca="1">+IF(AND(ISNUMBER(OFFSET('Sanitation Data'!$H$10,0,10*ROW('Sanitation Data'!H66))),'Data Summary'!DG72="Yes"),OFFSET('Sanitation Data'!$H$10,0,10*ROW('Sanitation Data'!H66)),NA())</f>
        <v>#N/A</v>
      </c>
      <c r="AS72" s="521" t="e">
        <f ca="1">+IF(AND(ISNUMBER(OFFSET('Sanitation Data'!$H$11,0,10*ROW('Sanitation Data'!H66))),'Data Summary'!DH72="Yes"),OFFSET('Sanitation Data'!$H$11,0,10*ROW('Sanitation Data'!H66)),NA())</f>
        <v>#N/A</v>
      </c>
      <c r="AT72" s="521" t="e">
        <f ca="1">+IF(AND(ISNUMBER(OFFSET('Sanitation Data'!$H$12,0,10*ROW('Sanitation Data'!H66))),'Data Summary'!DI72="Yes"),OFFSET('Sanitation Data'!$H$12,0,10*ROW('Sanitation Data'!H66)),NA())</f>
        <v>#N/A</v>
      </c>
      <c r="AU72" s="521" t="e">
        <f ca="1">+IF(AND(ISNUMBER(OFFSET('Sanitation Data'!$I$4,0,10*ROW('Sanitation Data'!I66))),'Data Summary'!DJ72="Yes"),100-OFFSET('Sanitation Data'!$I$4,0,10*ROW('Sanitation Data'!I66)),NA())</f>
        <v>#N/A</v>
      </c>
      <c r="AV72" s="521" t="e">
        <f ca="1">+IF(AND(ISNUMBER(OFFSET('Sanitation Data'!$I$6,0,10*ROW('Sanitation Data'!I66))),'Data Summary'!DK72="Yes"),OFFSET('Sanitation Data'!$I$6,0,10*ROW('Sanitation Data'!I66)),NA())</f>
        <v>#N/A</v>
      </c>
      <c r="AW72" s="521" t="e">
        <f ca="1">+IF(AND(ISNUMBER(OFFSET('Sanitation Data'!$I$10,0,10*ROW('Sanitation Data'!I66))),'Data Summary'!DL72="Yes"),OFFSET('Sanitation Data'!$I$10,0,10*ROW('Sanitation Data'!I66)),NA())</f>
        <v>#N/A</v>
      </c>
      <c r="AX72" s="521" t="e">
        <f ca="1">+IF(AND(ISNUMBER(OFFSET('Sanitation Data'!$I$11,0,10*ROW('Sanitation Data'!I66))),'Data Summary'!DM72="Yes"),OFFSET('Sanitation Data'!$I$11,0,10*ROW('Sanitation Data'!I66)),NA())</f>
        <v>#N/A</v>
      </c>
      <c r="AY72" s="521" t="e">
        <f ca="1">+IF(AND(ISNUMBER(OFFSET('Sanitation Data'!$I$12,0,10*ROW('Sanitation Data'!I66))),'Data Summary'!DN72="Yes"),OFFSET('Sanitation Data'!$I$12,0,10*ROW('Sanitation Data'!I66)),NA())</f>
        <v>#N/A</v>
      </c>
      <c r="AZ72" s="522" t="e">
        <f ca="1">+IF(AND(ISNUMBER(OFFSET('Hygiene Data'!$D$5,0,10*ROW('Hygiene Data'!D66))),'Data Summary'!DO72="Yes"),OFFSET('Hygiene Data'!$D$5,0,10*ROW('Hygiene Data'!D66)),NA())</f>
        <v>#N/A</v>
      </c>
      <c r="BA72" s="522" t="e">
        <f ca="1">+IF(AND(ISNUMBER(OFFSET('Hygiene Data'!$D$7,0,10*ROW('Hygiene Data'!D66))),'Data Summary'!DP72="Yes"),OFFSET('Hygiene Data'!$D$7,0,10*ROW('Hygiene Data'!D66)),NA())</f>
        <v>#N/A</v>
      </c>
      <c r="BB72" s="522" t="e">
        <f ca="1">+IF(AND(ISNUMBER(OFFSET('Hygiene Data'!$D$9,0,10*ROW('Hygiene Data'!D66))),'Data Summary'!DQ72="Yes"),OFFSET('Hygiene Data'!$D$9,0,10*ROW('Hygiene Data'!D66)),NA())</f>
        <v>#N/A</v>
      </c>
      <c r="BC72" s="522" t="e">
        <f ca="1">+IF(AND(ISNUMBER(OFFSET('Hygiene Data'!$E$5,0,10*ROW('Hygiene Data'!E66))),'Data Summary'!DR72="Yes"),OFFSET('Hygiene Data'!$E$5,0,10*ROW('Hygiene Data'!E66)),NA())</f>
        <v>#N/A</v>
      </c>
      <c r="BD72" s="522" t="e">
        <f ca="1">+IF(AND(ISNUMBER(OFFSET('Hygiene Data'!$E$7,0,10*ROW('Hygiene Data'!E66))),'Data Summary'!DS72="Yes"),OFFSET('Hygiene Data'!$E$7,0,10*ROW('Hygiene Data'!E66)),NA())</f>
        <v>#N/A</v>
      </c>
      <c r="BE72" s="522" t="e">
        <f ca="1">+IF(AND(ISNUMBER(OFFSET('Hygiene Data'!$E$9,0,10*ROW('Hygiene Data'!E66))),'Data Summary'!DT72="Yes"),OFFSET('Hygiene Data'!$E$9,0,10*ROW('Hygiene Data'!E66)),NA())</f>
        <v>#N/A</v>
      </c>
      <c r="BF72" s="522" t="e">
        <f ca="1">+IF(AND(ISNUMBER(OFFSET('Hygiene Data'!$F$5,0,10*ROW('Hygiene Data'!F66))),'Data Summary'!DU72="Yes"),OFFSET('Hygiene Data'!$F$5,0,10*ROW('Hygiene Data'!F66)),NA())</f>
        <v>#N/A</v>
      </c>
      <c r="BG72" s="522" t="e">
        <f ca="1">+IF(AND(ISNUMBER(OFFSET('Hygiene Data'!$F$7,0,10*ROW('Hygiene Data'!F66))),'Data Summary'!DV72="Yes"),OFFSET('Hygiene Data'!$F$7,0,10*ROW('Hygiene Data'!F66)),NA())</f>
        <v>#N/A</v>
      </c>
      <c r="BH72" s="522" t="e">
        <f ca="1">+IF(AND(ISNUMBER(OFFSET('Hygiene Data'!$F$9,0,10*ROW('Hygiene Data'!F66))),'Data Summary'!DW72="Yes"),OFFSET('Hygiene Data'!$F$9,0,10*ROW('Hygiene Data'!F66)),NA())</f>
        <v>#N/A</v>
      </c>
      <c r="BI72" s="522" t="e">
        <f ca="1">+IF(AND(ISNUMBER(OFFSET('Hygiene Data'!$G$5,0,10*ROW('Hygiene Data'!G66))),'Data Summary'!DX72="Yes"),OFFSET('Hygiene Data'!$G$5,0,10*ROW('Hygiene Data'!G66)),NA())</f>
        <v>#N/A</v>
      </c>
      <c r="BJ72" s="522" t="e">
        <f ca="1">+IF(AND(ISNUMBER(OFFSET('Hygiene Data'!$G$7,0,10*ROW('Hygiene Data'!G66))),'Data Summary'!DY72="Yes"),OFFSET('Hygiene Data'!$G$7,0,10*ROW('Hygiene Data'!G66)),NA())</f>
        <v>#N/A</v>
      </c>
      <c r="BK72" s="522" t="e">
        <f ca="1">+IF(AND(ISNUMBER(OFFSET('Hygiene Data'!$G$9,0,10*ROW('Hygiene Data'!G66))),'Data Summary'!DZ72="Yes"),OFFSET('Hygiene Data'!$G$9,0,10*ROW('Hygiene Data'!G66)),NA())</f>
        <v>#N/A</v>
      </c>
      <c r="BL72" s="522" t="e">
        <f ca="1">+IF(AND(ISNUMBER(OFFSET('Hygiene Data'!$H$5,0,10*ROW('Hygiene Data'!H66))),'Data Summary'!EA72="Yes"),OFFSET('Hygiene Data'!$H$5,0,10*ROW('Hygiene Data'!H66)),NA())</f>
        <v>#N/A</v>
      </c>
      <c r="BM72" s="522" t="e">
        <f ca="1">+IF(AND(ISNUMBER(OFFSET('Hygiene Data'!$H$7,0,10*ROW('Hygiene Data'!H66))),'Data Summary'!EB72="Yes"),OFFSET('Hygiene Data'!$H$7,0,10*ROW('Hygiene Data'!H66)),NA())</f>
        <v>#N/A</v>
      </c>
      <c r="BN72" s="522" t="e">
        <f ca="1">+IF(AND(ISNUMBER(OFFSET('Hygiene Data'!$H$9,0,10*ROW('Hygiene Data'!H66))),'Data Summary'!EC72="Yes"),OFFSET('Hygiene Data'!$H$9,0,10*ROW('Hygiene Data'!H66)),NA())</f>
        <v>#N/A</v>
      </c>
      <c r="BO72" s="522" t="e">
        <f ca="1">+IF(AND(ISNUMBER(OFFSET('Hygiene Data'!$I$5,0,10*ROW('Hygiene Data'!I66))),'Data Summary'!ED72="Yes"),OFFSET('Hygiene Data'!$I$5,0,10*ROW('Hygiene Data'!I66)),NA())</f>
        <v>#N/A</v>
      </c>
      <c r="BP72" s="522" t="e">
        <f ca="1">+IF(AND(ISNUMBER(OFFSET('Hygiene Data'!$I$7,0,10*ROW('Hygiene Data'!I66))),'Data Summary'!EE72="Yes"),OFFSET('Hygiene Data'!$I$7,0,10*ROW('Hygiene Data'!I66)),NA())</f>
        <v>#N/A</v>
      </c>
      <c r="BQ72" s="522" t="e">
        <f ca="1">+IF(AND(ISNUMBER(OFFSET('Hygiene Data'!$I$9,0,10*ROW('Hygiene Data'!I66))),'Data Summary'!EF72="Yes"),OFFSET('Hygiene Data'!$I$9,0,10*ROW('Hygiene Data'!I66)),NA())</f>
        <v>#N/A</v>
      </c>
    </row>
    <row r="73" spans="1:69" x14ac:dyDescent="0.25">
      <c r="A73" s="518" t="e">
        <f ca="1">+RIGHT('Data Summary'!A73,LEN('Data Summary'!A73)-9)</f>
        <v>#VALUE!</v>
      </c>
      <c r="B73" s="492" t="str">
        <f ca="1">+IF(ISTEXT('Data Summary'!B73),'Data Summary'!B73,"")</f>
        <v/>
      </c>
      <c r="C73" s="519" t="e">
        <f ca="1">+VALUE('Data Summary'!C73)</f>
        <v>#VALUE!</v>
      </c>
      <c r="D73" s="520" t="e">
        <f ca="1">+IF(AND(ISNUMBER(OFFSET('Water Data'!$D$4,0,10*ROW('Water Data'!D67))),'Data Summary'!BS73="Yes"),100-OFFSET('Water Data'!$D$4,0,10*ROW('Water Data'!D67)),NA())</f>
        <v>#N/A</v>
      </c>
      <c r="E73" s="520" t="e">
        <f ca="1">+IF(AND(ISNUMBER(OFFSET('Water Data'!$D$6,0,10*ROW('Water Data'!D67))),'Data Summary'!BT73="Yes"),OFFSET('Water Data'!$D$6,0,10*ROW('Water Data'!D67)),NA())</f>
        <v>#N/A</v>
      </c>
      <c r="F73" s="520" t="e">
        <f ca="1">+IF(AND(ISNUMBER(OFFSET('Water Data'!$D$9,0,10*ROW('Water Data'!D67))),'Data Summary'!BU73="Yes"),OFFSET('Water Data'!$D$9,0,10*ROW('Water Data'!D67)),NA())</f>
        <v>#N/A</v>
      </c>
      <c r="G73" s="520" t="e">
        <f ca="1">+IF(AND(ISNUMBER(OFFSET('Water Data'!$E$4,0,10*ROW('Water Data'!E67))),'Data Summary'!BV73="Yes"),100-OFFSET('Water Data'!$E$4,0,10*ROW('Water Data'!E67)),NA())</f>
        <v>#N/A</v>
      </c>
      <c r="H73" s="520" t="e">
        <f ca="1">+IF(AND(ISNUMBER(OFFSET('Water Data'!$E$6,0,10*ROW('Water Data'!E67))),'Data Summary'!BW73="Yes"),OFFSET('Water Data'!$E$6,0,10*ROW('Water Data'!E67)),NA())</f>
        <v>#N/A</v>
      </c>
      <c r="I73" s="520" t="e">
        <f ca="1">+IF(AND(ISNUMBER(OFFSET('Water Data'!$E$9,0,10*ROW('Water Data'!E67))),'Data Summary'!BX73="Yes"),OFFSET('Water Data'!$E$9,0,10*ROW('Water Data'!E67)),NA())</f>
        <v>#N/A</v>
      </c>
      <c r="J73" s="520" t="e">
        <f ca="1">+IF(AND(ISNUMBER(OFFSET('Water Data'!$F$4,0,10*ROW('Water Data'!F67))),'Data Summary'!BY73="Yes"),100-OFFSET('Water Data'!$F$4,0,10*ROW('Water Data'!F67)),NA())</f>
        <v>#N/A</v>
      </c>
      <c r="K73" s="520" t="e">
        <f ca="1">+IF(AND(ISNUMBER(OFFSET('Water Data'!$F$6,0,10*ROW('Water Data'!F67))),'Data Summary'!BZ73="Yes"),OFFSET('Water Data'!$F$6,0,10*ROW('Water Data'!F67)),NA())</f>
        <v>#N/A</v>
      </c>
      <c r="L73" s="520" t="e">
        <f ca="1">+IF(AND(ISNUMBER(OFFSET('Water Data'!$F$9,0,10*ROW('Water Data'!F67))),'Data Summary'!CA73="Yes"),OFFSET('Water Data'!$F$9,0,10*ROW('Water Data'!F67)),NA())</f>
        <v>#N/A</v>
      </c>
      <c r="M73" s="520" t="e">
        <f ca="1">+IF(AND(ISNUMBER(OFFSET('Water Data'!$G$4,0,10*ROW('Water Data'!G67))),'Data Summary'!CB73="Yes"),100-OFFSET('Water Data'!$G$4,0,10*ROW('Water Data'!G67)),NA())</f>
        <v>#N/A</v>
      </c>
      <c r="N73" s="520" t="e">
        <f ca="1">+IF(AND(ISNUMBER(OFFSET('Water Data'!$G$6,0,10*ROW('Water Data'!G67))),'Data Summary'!CC73="Yes"),OFFSET('Water Data'!$G$6,0,10*ROW('Water Data'!G67)),NA())</f>
        <v>#N/A</v>
      </c>
      <c r="O73" s="520" t="e">
        <f ca="1">+IF(AND(ISNUMBER(OFFSET('Water Data'!$G$9,0,10*ROW('Water Data'!G67))),'Data Summary'!CD73="Yes"),OFFSET('Water Data'!$G$9,0,10*ROW('Water Data'!G67)),NA())</f>
        <v>#N/A</v>
      </c>
      <c r="P73" s="520" t="e">
        <f ca="1">+IF(AND(ISNUMBER(OFFSET('Water Data'!$H$4,0,10*ROW('Water Data'!H67))),'Data Summary'!CE73="Yes"),100-OFFSET('Water Data'!$H$4,0,10*ROW('Water Data'!H67)),NA())</f>
        <v>#N/A</v>
      </c>
      <c r="Q73" s="520" t="e">
        <f ca="1">+IF(AND(ISNUMBER(OFFSET('Water Data'!$H$6,0,10*ROW('Water Data'!H67))),'Data Summary'!CF73="Yes"),OFFSET('Water Data'!$H$6,0,10*ROW('Water Data'!H67)),NA())</f>
        <v>#N/A</v>
      </c>
      <c r="R73" s="520" t="e">
        <f ca="1">+IF(AND(ISNUMBER(OFFSET('Water Data'!$H$9,0,10*ROW('Water Data'!H67))),'Data Summary'!CG73="Yes"),OFFSET('Water Data'!$H$9,0,10*ROW('Water Data'!H67)),NA())</f>
        <v>#N/A</v>
      </c>
      <c r="S73" s="520" t="e">
        <f ca="1">+IF(AND(ISNUMBER(OFFSET('Water Data'!$I$4,0,10*ROW('Water Data'!I67))),'Data Summary'!CH73="Yes"),100-OFFSET('Water Data'!$I$4,0,10*ROW('Water Data'!I67)),NA())</f>
        <v>#N/A</v>
      </c>
      <c r="T73" s="520" t="e">
        <f ca="1">+IF(AND(ISNUMBER(OFFSET('Water Data'!$I$6,0,10*ROW('Water Data'!I67))),'Data Summary'!CI73="Yes"),OFFSET('Water Data'!$I$6,0,10*ROW('Water Data'!I67)),NA())</f>
        <v>#N/A</v>
      </c>
      <c r="U73" s="520" t="e">
        <f ca="1">+IF(AND(ISNUMBER(OFFSET('Water Data'!$I$9,0,10*ROW('Water Data'!I67))),'Data Summary'!CJ73="Yes"),OFFSET('Water Data'!$I$9,0,10*ROW('Water Data'!I67)),NA())</f>
        <v>#N/A</v>
      </c>
      <c r="V73" s="521" t="e">
        <f ca="1">+IF(AND(ISNUMBER(OFFSET('Sanitation Data'!$D$4,0,10*ROW('Sanitation Data'!D67))),'Data Summary'!CK73="Yes"),100-OFFSET('Sanitation Data'!$D$4,0,10*ROW('Sanitation Data'!D67)),NA())</f>
        <v>#N/A</v>
      </c>
      <c r="W73" s="521" t="e">
        <f ca="1">+IF(AND(ISNUMBER(OFFSET('Sanitation Data'!$D$6,0,10*ROW('Sanitation Data'!D67))),'Data Summary'!CL73="Yes"),OFFSET('Sanitation Data'!$D$6,0,10*ROW('Sanitation Data'!D67)),NA())</f>
        <v>#N/A</v>
      </c>
      <c r="X73" s="521" t="e">
        <f ca="1">+IF(AND(ISNUMBER(OFFSET('Sanitation Data'!$D$10,0,10*ROW('Sanitation Data'!D67))),'Data Summary'!CM73="Yes"),OFFSET('Sanitation Data'!$D$10,0,10*ROW('Sanitation Data'!D67)),NA())</f>
        <v>#N/A</v>
      </c>
      <c r="Y73" s="521" t="e">
        <f ca="1">+IF(AND(ISNUMBER(OFFSET('Sanitation Data'!$D$11,0,10*ROW('Sanitation Data'!D67))),'Data Summary'!CN73="Yes"),OFFSET('Sanitation Data'!$D$11,0,10*ROW('Sanitation Data'!D67)),NA())</f>
        <v>#N/A</v>
      </c>
      <c r="Z73" s="521" t="e">
        <f ca="1">+IF(AND(ISNUMBER(OFFSET('Sanitation Data'!$D$12,0,10*ROW('Sanitation Data'!D67))),'Data Summary'!CO73="Yes"),OFFSET('Sanitation Data'!$D$12,0,10*ROW('Sanitation Data'!D67)),NA())</f>
        <v>#N/A</v>
      </c>
      <c r="AA73" s="521" t="e">
        <f ca="1">+IF(AND(ISNUMBER(OFFSET('Sanitation Data'!$E$4,0,10*ROW('Sanitation Data'!E67))),'Data Summary'!CP73="Yes"),100-OFFSET('Sanitation Data'!$E$4,0,10*ROW('Sanitation Data'!E67)),NA())</f>
        <v>#N/A</v>
      </c>
      <c r="AB73" s="521" t="e">
        <f ca="1">+IF(AND(ISNUMBER(OFFSET('Sanitation Data'!$E$6,0,10*ROW('Sanitation Data'!E67))),'Data Summary'!CQ73="Yes"),OFFSET('Sanitation Data'!$E$6,0,10*ROW('Sanitation Data'!E67)),NA())</f>
        <v>#N/A</v>
      </c>
      <c r="AC73" s="521" t="e">
        <f ca="1">+IF(AND(ISNUMBER(OFFSET('Sanitation Data'!$E$10,0,10*ROW('Sanitation Data'!E67))),'Data Summary'!CR73="Yes"),OFFSET('Sanitation Data'!$E$10,0,10*ROW('Sanitation Data'!E67)),NA())</f>
        <v>#N/A</v>
      </c>
      <c r="AD73" s="521" t="e">
        <f ca="1">+IF(AND(ISNUMBER(OFFSET('Sanitation Data'!$E$11,0,10*ROW('Sanitation Data'!E67))),'Data Summary'!CS73="Yes"),OFFSET('Sanitation Data'!$E$11,0,10*ROW('Sanitation Data'!E67)),NA())</f>
        <v>#N/A</v>
      </c>
      <c r="AE73" s="521" t="e">
        <f ca="1">+IF(AND(ISNUMBER(OFFSET('Sanitation Data'!$E$12,0,10*ROW('Sanitation Data'!E67))),'Data Summary'!CT73="Yes"),OFFSET('Sanitation Data'!$E$12,0,10*ROW('Sanitation Data'!E67)),NA())</f>
        <v>#N/A</v>
      </c>
      <c r="AF73" s="521" t="e">
        <f ca="1">+IF(AND(ISNUMBER(OFFSET('Sanitation Data'!$F$4,0,10*ROW('Sanitation Data'!F67))),'Data Summary'!CU73="Yes"),100-OFFSET('Sanitation Data'!$F$4,0,10*ROW('Sanitation Data'!F67)),NA())</f>
        <v>#N/A</v>
      </c>
      <c r="AG73" s="521" t="e">
        <f ca="1">+IF(AND(ISNUMBER(OFFSET('Sanitation Data'!$F$6,0,10*ROW('Sanitation Data'!F67))),'Data Summary'!CV73="Yes"),OFFSET('Sanitation Data'!$F$6,0,10*ROW('Sanitation Data'!F67)),NA())</f>
        <v>#N/A</v>
      </c>
      <c r="AH73" s="521" t="e">
        <f ca="1">+IF(AND(ISNUMBER(OFFSET('Sanitation Data'!$F$10,0,10*ROW('Sanitation Data'!F67))),'Data Summary'!CW73="Yes"),OFFSET('Sanitation Data'!$F$10,0,10*ROW('Sanitation Data'!F67)),NA())</f>
        <v>#N/A</v>
      </c>
      <c r="AI73" s="521" t="e">
        <f ca="1">+IF(AND(ISNUMBER(OFFSET('Sanitation Data'!$F$11,0,10*ROW('Sanitation Data'!F67))),'Data Summary'!CX73="Yes"),OFFSET('Sanitation Data'!$F$11,0,10*ROW('Sanitation Data'!F67)),NA())</f>
        <v>#N/A</v>
      </c>
      <c r="AJ73" s="521" t="e">
        <f ca="1">+IF(AND(ISNUMBER(OFFSET('Sanitation Data'!$F$12,0,10*ROW('Sanitation Data'!F67))),'Data Summary'!CY73="Yes"),OFFSET('Sanitation Data'!$F$12,0,10*ROW('Sanitation Data'!F67)),NA())</f>
        <v>#N/A</v>
      </c>
      <c r="AK73" s="521" t="e">
        <f ca="1">+IF(AND(ISNUMBER(OFFSET('Sanitation Data'!$G$4,0,10*ROW('Sanitation Data'!G67))),'Data Summary'!CZ73="Yes"),100-OFFSET('Sanitation Data'!$G$4,0,10*ROW('Sanitation Data'!G67)),NA())</f>
        <v>#N/A</v>
      </c>
      <c r="AL73" s="521" t="e">
        <f ca="1">+IF(AND(ISNUMBER(OFFSET('Sanitation Data'!$G$6,0,10*ROW('Sanitation Data'!G67))),'Data Summary'!DA73="Yes"),OFFSET('Sanitation Data'!$G$6,0,10*ROW('Sanitation Data'!G67)),NA())</f>
        <v>#N/A</v>
      </c>
      <c r="AM73" s="521" t="e">
        <f ca="1">+IF(AND(ISNUMBER(OFFSET('Sanitation Data'!$G$10,0,10*ROW('Sanitation Data'!G67))),'Data Summary'!DB73="Yes"),OFFSET('Sanitation Data'!$G$10,0,10*ROW('Sanitation Data'!G67)),NA())</f>
        <v>#N/A</v>
      </c>
      <c r="AN73" s="521" t="e">
        <f ca="1">+IF(AND(ISNUMBER(OFFSET('Sanitation Data'!$G$11,0,10*ROW('Sanitation Data'!G67))),'Data Summary'!DC73="Yes"),OFFSET('Sanitation Data'!$G$11,0,10*ROW('Sanitation Data'!G67)),NA())</f>
        <v>#N/A</v>
      </c>
      <c r="AO73" s="521" t="e">
        <f ca="1">+IF(AND(ISNUMBER(OFFSET('Sanitation Data'!$G$12,0,10*ROW('Sanitation Data'!G67))),'Data Summary'!DD73="Yes"),OFFSET('Sanitation Data'!$G$12,0,10*ROW('Sanitation Data'!G67)),NA())</f>
        <v>#N/A</v>
      </c>
      <c r="AP73" s="521" t="e">
        <f ca="1">+IF(AND(ISNUMBER(OFFSET('Sanitation Data'!$H$4,0,10*ROW('Sanitation Data'!H67))),'Data Summary'!DE73="Yes"),100-OFFSET('Sanitation Data'!$H$4,0,10*ROW('Sanitation Data'!H67)),NA())</f>
        <v>#N/A</v>
      </c>
      <c r="AQ73" s="521" t="e">
        <f ca="1">+IF(AND(ISNUMBER(OFFSET('Sanitation Data'!$H$6,0,10*ROW('Sanitation Data'!H67))),'Data Summary'!DF73="Yes"),OFFSET('Sanitation Data'!$H$6,0,10*ROW('Sanitation Data'!H67)),NA())</f>
        <v>#N/A</v>
      </c>
      <c r="AR73" s="521" t="e">
        <f ca="1">+IF(AND(ISNUMBER(OFFSET('Sanitation Data'!$H$10,0,10*ROW('Sanitation Data'!H67))),'Data Summary'!DG73="Yes"),OFFSET('Sanitation Data'!$H$10,0,10*ROW('Sanitation Data'!H67)),NA())</f>
        <v>#N/A</v>
      </c>
      <c r="AS73" s="521" t="e">
        <f ca="1">+IF(AND(ISNUMBER(OFFSET('Sanitation Data'!$H$11,0,10*ROW('Sanitation Data'!H67))),'Data Summary'!DH73="Yes"),OFFSET('Sanitation Data'!$H$11,0,10*ROW('Sanitation Data'!H67)),NA())</f>
        <v>#N/A</v>
      </c>
      <c r="AT73" s="521" t="e">
        <f ca="1">+IF(AND(ISNUMBER(OFFSET('Sanitation Data'!$H$12,0,10*ROW('Sanitation Data'!H67))),'Data Summary'!DI73="Yes"),OFFSET('Sanitation Data'!$H$12,0,10*ROW('Sanitation Data'!H67)),NA())</f>
        <v>#N/A</v>
      </c>
      <c r="AU73" s="521" t="e">
        <f ca="1">+IF(AND(ISNUMBER(OFFSET('Sanitation Data'!$I$4,0,10*ROW('Sanitation Data'!I67))),'Data Summary'!DJ73="Yes"),100-OFFSET('Sanitation Data'!$I$4,0,10*ROW('Sanitation Data'!I67)),NA())</f>
        <v>#N/A</v>
      </c>
      <c r="AV73" s="521" t="e">
        <f ca="1">+IF(AND(ISNUMBER(OFFSET('Sanitation Data'!$I$6,0,10*ROW('Sanitation Data'!I67))),'Data Summary'!DK73="Yes"),OFFSET('Sanitation Data'!$I$6,0,10*ROW('Sanitation Data'!I67)),NA())</f>
        <v>#N/A</v>
      </c>
      <c r="AW73" s="521" t="e">
        <f ca="1">+IF(AND(ISNUMBER(OFFSET('Sanitation Data'!$I$10,0,10*ROW('Sanitation Data'!I67))),'Data Summary'!DL73="Yes"),OFFSET('Sanitation Data'!$I$10,0,10*ROW('Sanitation Data'!I67)),NA())</f>
        <v>#N/A</v>
      </c>
      <c r="AX73" s="521" t="e">
        <f ca="1">+IF(AND(ISNUMBER(OFFSET('Sanitation Data'!$I$11,0,10*ROW('Sanitation Data'!I67))),'Data Summary'!DM73="Yes"),OFFSET('Sanitation Data'!$I$11,0,10*ROW('Sanitation Data'!I67)),NA())</f>
        <v>#N/A</v>
      </c>
      <c r="AY73" s="521" t="e">
        <f ca="1">+IF(AND(ISNUMBER(OFFSET('Sanitation Data'!$I$12,0,10*ROW('Sanitation Data'!I67))),'Data Summary'!DN73="Yes"),OFFSET('Sanitation Data'!$I$12,0,10*ROW('Sanitation Data'!I67)),NA())</f>
        <v>#N/A</v>
      </c>
      <c r="AZ73" s="522" t="e">
        <f ca="1">+IF(AND(ISNUMBER(OFFSET('Hygiene Data'!$D$5,0,10*ROW('Hygiene Data'!D67))),'Data Summary'!DO73="Yes"),OFFSET('Hygiene Data'!$D$5,0,10*ROW('Hygiene Data'!D67)),NA())</f>
        <v>#N/A</v>
      </c>
      <c r="BA73" s="522" t="e">
        <f ca="1">+IF(AND(ISNUMBER(OFFSET('Hygiene Data'!$D$7,0,10*ROW('Hygiene Data'!D67))),'Data Summary'!DP73="Yes"),OFFSET('Hygiene Data'!$D$7,0,10*ROW('Hygiene Data'!D67)),NA())</f>
        <v>#N/A</v>
      </c>
      <c r="BB73" s="522" t="e">
        <f ca="1">+IF(AND(ISNUMBER(OFFSET('Hygiene Data'!$D$9,0,10*ROW('Hygiene Data'!D67))),'Data Summary'!DQ73="Yes"),OFFSET('Hygiene Data'!$D$9,0,10*ROW('Hygiene Data'!D67)),NA())</f>
        <v>#N/A</v>
      </c>
      <c r="BC73" s="522" t="e">
        <f ca="1">+IF(AND(ISNUMBER(OFFSET('Hygiene Data'!$E$5,0,10*ROW('Hygiene Data'!E67))),'Data Summary'!DR73="Yes"),OFFSET('Hygiene Data'!$E$5,0,10*ROW('Hygiene Data'!E67)),NA())</f>
        <v>#N/A</v>
      </c>
      <c r="BD73" s="522" t="e">
        <f ca="1">+IF(AND(ISNUMBER(OFFSET('Hygiene Data'!$E$7,0,10*ROW('Hygiene Data'!E67))),'Data Summary'!DS73="Yes"),OFFSET('Hygiene Data'!$E$7,0,10*ROW('Hygiene Data'!E67)),NA())</f>
        <v>#N/A</v>
      </c>
      <c r="BE73" s="522" t="e">
        <f ca="1">+IF(AND(ISNUMBER(OFFSET('Hygiene Data'!$E$9,0,10*ROW('Hygiene Data'!E67))),'Data Summary'!DT73="Yes"),OFFSET('Hygiene Data'!$E$9,0,10*ROW('Hygiene Data'!E67)),NA())</f>
        <v>#N/A</v>
      </c>
      <c r="BF73" s="522" t="e">
        <f ca="1">+IF(AND(ISNUMBER(OFFSET('Hygiene Data'!$F$5,0,10*ROW('Hygiene Data'!F67))),'Data Summary'!DU73="Yes"),OFFSET('Hygiene Data'!$F$5,0,10*ROW('Hygiene Data'!F67)),NA())</f>
        <v>#N/A</v>
      </c>
      <c r="BG73" s="522" t="e">
        <f ca="1">+IF(AND(ISNUMBER(OFFSET('Hygiene Data'!$F$7,0,10*ROW('Hygiene Data'!F67))),'Data Summary'!DV73="Yes"),OFFSET('Hygiene Data'!$F$7,0,10*ROW('Hygiene Data'!F67)),NA())</f>
        <v>#N/A</v>
      </c>
      <c r="BH73" s="522" t="e">
        <f ca="1">+IF(AND(ISNUMBER(OFFSET('Hygiene Data'!$F$9,0,10*ROW('Hygiene Data'!F67))),'Data Summary'!DW73="Yes"),OFFSET('Hygiene Data'!$F$9,0,10*ROW('Hygiene Data'!F67)),NA())</f>
        <v>#N/A</v>
      </c>
      <c r="BI73" s="522" t="e">
        <f ca="1">+IF(AND(ISNUMBER(OFFSET('Hygiene Data'!$G$5,0,10*ROW('Hygiene Data'!G67))),'Data Summary'!DX73="Yes"),OFFSET('Hygiene Data'!$G$5,0,10*ROW('Hygiene Data'!G67)),NA())</f>
        <v>#N/A</v>
      </c>
      <c r="BJ73" s="522" t="e">
        <f ca="1">+IF(AND(ISNUMBER(OFFSET('Hygiene Data'!$G$7,0,10*ROW('Hygiene Data'!G67))),'Data Summary'!DY73="Yes"),OFFSET('Hygiene Data'!$G$7,0,10*ROW('Hygiene Data'!G67)),NA())</f>
        <v>#N/A</v>
      </c>
      <c r="BK73" s="522" t="e">
        <f ca="1">+IF(AND(ISNUMBER(OFFSET('Hygiene Data'!$G$9,0,10*ROW('Hygiene Data'!G67))),'Data Summary'!DZ73="Yes"),OFFSET('Hygiene Data'!$G$9,0,10*ROW('Hygiene Data'!G67)),NA())</f>
        <v>#N/A</v>
      </c>
      <c r="BL73" s="522" t="e">
        <f ca="1">+IF(AND(ISNUMBER(OFFSET('Hygiene Data'!$H$5,0,10*ROW('Hygiene Data'!H67))),'Data Summary'!EA73="Yes"),OFFSET('Hygiene Data'!$H$5,0,10*ROW('Hygiene Data'!H67)),NA())</f>
        <v>#N/A</v>
      </c>
      <c r="BM73" s="522" t="e">
        <f ca="1">+IF(AND(ISNUMBER(OFFSET('Hygiene Data'!$H$7,0,10*ROW('Hygiene Data'!H67))),'Data Summary'!EB73="Yes"),OFFSET('Hygiene Data'!$H$7,0,10*ROW('Hygiene Data'!H67)),NA())</f>
        <v>#N/A</v>
      </c>
      <c r="BN73" s="522" t="e">
        <f ca="1">+IF(AND(ISNUMBER(OFFSET('Hygiene Data'!$H$9,0,10*ROW('Hygiene Data'!H67))),'Data Summary'!EC73="Yes"),OFFSET('Hygiene Data'!$H$9,0,10*ROW('Hygiene Data'!H67)),NA())</f>
        <v>#N/A</v>
      </c>
      <c r="BO73" s="522" t="e">
        <f ca="1">+IF(AND(ISNUMBER(OFFSET('Hygiene Data'!$I$5,0,10*ROW('Hygiene Data'!I67))),'Data Summary'!ED73="Yes"),OFFSET('Hygiene Data'!$I$5,0,10*ROW('Hygiene Data'!I67)),NA())</f>
        <v>#N/A</v>
      </c>
      <c r="BP73" s="522" t="e">
        <f ca="1">+IF(AND(ISNUMBER(OFFSET('Hygiene Data'!$I$7,0,10*ROW('Hygiene Data'!I67))),'Data Summary'!EE73="Yes"),OFFSET('Hygiene Data'!$I$7,0,10*ROW('Hygiene Data'!I67)),NA())</f>
        <v>#N/A</v>
      </c>
      <c r="BQ73" s="522" t="e">
        <f ca="1">+IF(AND(ISNUMBER(OFFSET('Hygiene Data'!$I$9,0,10*ROW('Hygiene Data'!I67))),'Data Summary'!EF73="Yes"),OFFSET('Hygiene Data'!$I$9,0,10*ROW('Hygiene Data'!I67)),NA())</f>
        <v>#N/A</v>
      </c>
    </row>
    <row r="74" spans="1:69" x14ac:dyDescent="0.25">
      <c r="A74" s="518" t="e">
        <f ca="1">+RIGHT('Data Summary'!A74,LEN('Data Summary'!A74)-9)</f>
        <v>#VALUE!</v>
      </c>
      <c r="B74" s="492" t="str">
        <f ca="1">+IF(ISTEXT('Data Summary'!B74),'Data Summary'!B74,"")</f>
        <v/>
      </c>
      <c r="C74" s="519" t="e">
        <f ca="1">+VALUE('Data Summary'!C74)</f>
        <v>#VALUE!</v>
      </c>
      <c r="D74" s="520" t="e">
        <f ca="1">+IF(AND(ISNUMBER(OFFSET('Water Data'!$D$4,0,10*ROW('Water Data'!D68))),'Data Summary'!BS74="Yes"),100-OFFSET('Water Data'!$D$4,0,10*ROW('Water Data'!D68)),NA())</f>
        <v>#N/A</v>
      </c>
      <c r="E74" s="520" t="e">
        <f ca="1">+IF(AND(ISNUMBER(OFFSET('Water Data'!$D$6,0,10*ROW('Water Data'!D68))),'Data Summary'!BT74="Yes"),OFFSET('Water Data'!$D$6,0,10*ROW('Water Data'!D68)),NA())</f>
        <v>#N/A</v>
      </c>
      <c r="F74" s="520" t="e">
        <f ca="1">+IF(AND(ISNUMBER(OFFSET('Water Data'!$D$9,0,10*ROW('Water Data'!D68))),'Data Summary'!BU74="Yes"),OFFSET('Water Data'!$D$9,0,10*ROW('Water Data'!D68)),NA())</f>
        <v>#N/A</v>
      </c>
      <c r="G74" s="520" t="e">
        <f ca="1">+IF(AND(ISNUMBER(OFFSET('Water Data'!$E$4,0,10*ROW('Water Data'!E68))),'Data Summary'!BV74="Yes"),100-OFFSET('Water Data'!$E$4,0,10*ROW('Water Data'!E68)),NA())</f>
        <v>#N/A</v>
      </c>
      <c r="H74" s="520" t="e">
        <f ca="1">+IF(AND(ISNUMBER(OFFSET('Water Data'!$E$6,0,10*ROW('Water Data'!E68))),'Data Summary'!BW74="Yes"),OFFSET('Water Data'!$E$6,0,10*ROW('Water Data'!E68)),NA())</f>
        <v>#N/A</v>
      </c>
      <c r="I74" s="520" t="e">
        <f ca="1">+IF(AND(ISNUMBER(OFFSET('Water Data'!$E$9,0,10*ROW('Water Data'!E68))),'Data Summary'!BX74="Yes"),OFFSET('Water Data'!$E$9,0,10*ROW('Water Data'!E68)),NA())</f>
        <v>#N/A</v>
      </c>
      <c r="J74" s="520" t="e">
        <f ca="1">+IF(AND(ISNUMBER(OFFSET('Water Data'!$F$4,0,10*ROW('Water Data'!F68))),'Data Summary'!BY74="Yes"),100-OFFSET('Water Data'!$F$4,0,10*ROW('Water Data'!F68)),NA())</f>
        <v>#N/A</v>
      </c>
      <c r="K74" s="520" t="e">
        <f ca="1">+IF(AND(ISNUMBER(OFFSET('Water Data'!$F$6,0,10*ROW('Water Data'!F68))),'Data Summary'!BZ74="Yes"),OFFSET('Water Data'!$F$6,0,10*ROW('Water Data'!F68)),NA())</f>
        <v>#N/A</v>
      </c>
      <c r="L74" s="520" t="e">
        <f ca="1">+IF(AND(ISNUMBER(OFFSET('Water Data'!$F$9,0,10*ROW('Water Data'!F68))),'Data Summary'!CA74="Yes"),OFFSET('Water Data'!$F$9,0,10*ROW('Water Data'!F68)),NA())</f>
        <v>#N/A</v>
      </c>
      <c r="M74" s="520" t="e">
        <f ca="1">+IF(AND(ISNUMBER(OFFSET('Water Data'!$G$4,0,10*ROW('Water Data'!G68))),'Data Summary'!CB74="Yes"),100-OFFSET('Water Data'!$G$4,0,10*ROW('Water Data'!G68)),NA())</f>
        <v>#N/A</v>
      </c>
      <c r="N74" s="520" t="e">
        <f ca="1">+IF(AND(ISNUMBER(OFFSET('Water Data'!$G$6,0,10*ROW('Water Data'!G68))),'Data Summary'!CC74="Yes"),OFFSET('Water Data'!$G$6,0,10*ROW('Water Data'!G68)),NA())</f>
        <v>#N/A</v>
      </c>
      <c r="O74" s="520" t="e">
        <f ca="1">+IF(AND(ISNUMBER(OFFSET('Water Data'!$G$9,0,10*ROW('Water Data'!G68))),'Data Summary'!CD74="Yes"),OFFSET('Water Data'!$G$9,0,10*ROW('Water Data'!G68)),NA())</f>
        <v>#N/A</v>
      </c>
      <c r="P74" s="520" t="e">
        <f ca="1">+IF(AND(ISNUMBER(OFFSET('Water Data'!$H$4,0,10*ROW('Water Data'!H68))),'Data Summary'!CE74="Yes"),100-OFFSET('Water Data'!$H$4,0,10*ROW('Water Data'!H68)),NA())</f>
        <v>#N/A</v>
      </c>
      <c r="Q74" s="520" t="e">
        <f ca="1">+IF(AND(ISNUMBER(OFFSET('Water Data'!$H$6,0,10*ROW('Water Data'!H68))),'Data Summary'!CF74="Yes"),OFFSET('Water Data'!$H$6,0,10*ROW('Water Data'!H68)),NA())</f>
        <v>#N/A</v>
      </c>
      <c r="R74" s="520" t="e">
        <f ca="1">+IF(AND(ISNUMBER(OFFSET('Water Data'!$H$9,0,10*ROW('Water Data'!H68))),'Data Summary'!CG74="Yes"),OFFSET('Water Data'!$H$9,0,10*ROW('Water Data'!H68)),NA())</f>
        <v>#N/A</v>
      </c>
      <c r="S74" s="520" t="e">
        <f ca="1">+IF(AND(ISNUMBER(OFFSET('Water Data'!$I$4,0,10*ROW('Water Data'!I68))),'Data Summary'!CH74="Yes"),100-OFFSET('Water Data'!$I$4,0,10*ROW('Water Data'!I68)),NA())</f>
        <v>#N/A</v>
      </c>
      <c r="T74" s="520" t="e">
        <f ca="1">+IF(AND(ISNUMBER(OFFSET('Water Data'!$I$6,0,10*ROW('Water Data'!I68))),'Data Summary'!CI74="Yes"),OFFSET('Water Data'!$I$6,0,10*ROW('Water Data'!I68)),NA())</f>
        <v>#N/A</v>
      </c>
      <c r="U74" s="520" t="e">
        <f ca="1">+IF(AND(ISNUMBER(OFFSET('Water Data'!$I$9,0,10*ROW('Water Data'!I68))),'Data Summary'!CJ74="Yes"),OFFSET('Water Data'!$I$9,0,10*ROW('Water Data'!I68)),NA())</f>
        <v>#N/A</v>
      </c>
      <c r="V74" s="521" t="e">
        <f ca="1">+IF(AND(ISNUMBER(OFFSET('Sanitation Data'!$D$4,0,10*ROW('Sanitation Data'!D68))),'Data Summary'!CK74="Yes"),100-OFFSET('Sanitation Data'!$D$4,0,10*ROW('Sanitation Data'!D68)),NA())</f>
        <v>#N/A</v>
      </c>
      <c r="W74" s="521" t="e">
        <f ca="1">+IF(AND(ISNUMBER(OFFSET('Sanitation Data'!$D$6,0,10*ROW('Sanitation Data'!D68))),'Data Summary'!CL74="Yes"),OFFSET('Sanitation Data'!$D$6,0,10*ROW('Sanitation Data'!D68)),NA())</f>
        <v>#N/A</v>
      </c>
      <c r="X74" s="521" t="e">
        <f ca="1">+IF(AND(ISNUMBER(OFFSET('Sanitation Data'!$D$10,0,10*ROW('Sanitation Data'!D68))),'Data Summary'!CM74="Yes"),OFFSET('Sanitation Data'!$D$10,0,10*ROW('Sanitation Data'!D68)),NA())</f>
        <v>#N/A</v>
      </c>
      <c r="Y74" s="521" t="e">
        <f ca="1">+IF(AND(ISNUMBER(OFFSET('Sanitation Data'!$D$11,0,10*ROW('Sanitation Data'!D68))),'Data Summary'!CN74="Yes"),OFFSET('Sanitation Data'!$D$11,0,10*ROW('Sanitation Data'!D68)),NA())</f>
        <v>#N/A</v>
      </c>
      <c r="Z74" s="521" t="e">
        <f ca="1">+IF(AND(ISNUMBER(OFFSET('Sanitation Data'!$D$12,0,10*ROW('Sanitation Data'!D68))),'Data Summary'!CO74="Yes"),OFFSET('Sanitation Data'!$D$12,0,10*ROW('Sanitation Data'!D68)),NA())</f>
        <v>#N/A</v>
      </c>
      <c r="AA74" s="521" t="e">
        <f ca="1">+IF(AND(ISNUMBER(OFFSET('Sanitation Data'!$E$4,0,10*ROW('Sanitation Data'!E68))),'Data Summary'!CP74="Yes"),100-OFFSET('Sanitation Data'!$E$4,0,10*ROW('Sanitation Data'!E68)),NA())</f>
        <v>#N/A</v>
      </c>
      <c r="AB74" s="521" t="e">
        <f ca="1">+IF(AND(ISNUMBER(OFFSET('Sanitation Data'!$E$6,0,10*ROW('Sanitation Data'!E68))),'Data Summary'!CQ74="Yes"),OFFSET('Sanitation Data'!$E$6,0,10*ROW('Sanitation Data'!E68)),NA())</f>
        <v>#N/A</v>
      </c>
      <c r="AC74" s="521" t="e">
        <f ca="1">+IF(AND(ISNUMBER(OFFSET('Sanitation Data'!$E$10,0,10*ROW('Sanitation Data'!E68))),'Data Summary'!CR74="Yes"),OFFSET('Sanitation Data'!$E$10,0,10*ROW('Sanitation Data'!E68)),NA())</f>
        <v>#N/A</v>
      </c>
      <c r="AD74" s="521" t="e">
        <f ca="1">+IF(AND(ISNUMBER(OFFSET('Sanitation Data'!$E$11,0,10*ROW('Sanitation Data'!E68))),'Data Summary'!CS74="Yes"),OFFSET('Sanitation Data'!$E$11,0,10*ROW('Sanitation Data'!E68)),NA())</f>
        <v>#N/A</v>
      </c>
      <c r="AE74" s="521" t="e">
        <f ca="1">+IF(AND(ISNUMBER(OFFSET('Sanitation Data'!$E$12,0,10*ROW('Sanitation Data'!E68))),'Data Summary'!CT74="Yes"),OFFSET('Sanitation Data'!$E$12,0,10*ROW('Sanitation Data'!E68)),NA())</f>
        <v>#N/A</v>
      </c>
      <c r="AF74" s="521" t="e">
        <f ca="1">+IF(AND(ISNUMBER(OFFSET('Sanitation Data'!$F$4,0,10*ROW('Sanitation Data'!F68))),'Data Summary'!CU74="Yes"),100-OFFSET('Sanitation Data'!$F$4,0,10*ROW('Sanitation Data'!F68)),NA())</f>
        <v>#N/A</v>
      </c>
      <c r="AG74" s="521" t="e">
        <f ca="1">+IF(AND(ISNUMBER(OFFSET('Sanitation Data'!$F$6,0,10*ROW('Sanitation Data'!F68))),'Data Summary'!CV74="Yes"),OFFSET('Sanitation Data'!$F$6,0,10*ROW('Sanitation Data'!F68)),NA())</f>
        <v>#N/A</v>
      </c>
      <c r="AH74" s="521" t="e">
        <f ca="1">+IF(AND(ISNUMBER(OFFSET('Sanitation Data'!$F$10,0,10*ROW('Sanitation Data'!F68))),'Data Summary'!CW74="Yes"),OFFSET('Sanitation Data'!$F$10,0,10*ROW('Sanitation Data'!F68)),NA())</f>
        <v>#N/A</v>
      </c>
      <c r="AI74" s="521" t="e">
        <f ca="1">+IF(AND(ISNUMBER(OFFSET('Sanitation Data'!$F$11,0,10*ROW('Sanitation Data'!F68))),'Data Summary'!CX74="Yes"),OFFSET('Sanitation Data'!$F$11,0,10*ROW('Sanitation Data'!F68)),NA())</f>
        <v>#N/A</v>
      </c>
      <c r="AJ74" s="521" t="e">
        <f ca="1">+IF(AND(ISNUMBER(OFFSET('Sanitation Data'!$F$12,0,10*ROW('Sanitation Data'!F68))),'Data Summary'!CY74="Yes"),OFFSET('Sanitation Data'!$F$12,0,10*ROW('Sanitation Data'!F68)),NA())</f>
        <v>#N/A</v>
      </c>
      <c r="AK74" s="521" t="e">
        <f ca="1">+IF(AND(ISNUMBER(OFFSET('Sanitation Data'!$G$4,0,10*ROW('Sanitation Data'!G68))),'Data Summary'!CZ74="Yes"),100-OFFSET('Sanitation Data'!$G$4,0,10*ROW('Sanitation Data'!G68)),NA())</f>
        <v>#N/A</v>
      </c>
      <c r="AL74" s="521" t="e">
        <f ca="1">+IF(AND(ISNUMBER(OFFSET('Sanitation Data'!$G$6,0,10*ROW('Sanitation Data'!G68))),'Data Summary'!DA74="Yes"),OFFSET('Sanitation Data'!$G$6,0,10*ROW('Sanitation Data'!G68)),NA())</f>
        <v>#N/A</v>
      </c>
      <c r="AM74" s="521" t="e">
        <f ca="1">+IF(AND(ISNUMBER(OFFSET('Sanitation Data'!$G$10,0,10*ROW('Sanitation Data'!G68))),'Data Summary'!DB74="Yes"),OFFSET('Sanitation Data'!$G$10,0,10*ROW('Sanitation Data'!G68)),NA())</f>
        <v>#N/A</v>
      </c>
      <c r="AN74" s="521" t="e">
        <f ca="1">+IF(AND(ISNUMBER(OFFSET('Sanitation Data'!$G$11,0,10*ROW('Sanitation Data'!G68))),'Data Summary'!DC74="Yes"),OFFSET('Sanitation Data'!$G$11,0,10*ROW('Sanitation Data'!G68)),NA())</f>
        <v>#N/A</v>
      </c>
      <c r="AO74" s="521" t="e">
        <f ca="1">+IF(AND(ISNUMBER(OFFSET('Sanitation Data'!$G$12,0,10*ROW('Sanitation Data'!G68))),'Data Summary'!DD74="Yes"),OFFSET('Sanitation Data'!$G$12,0,10*ROW('Sanitation Data'!G68)),NA())</f>
        <v>#N/A</v>
      </c>
      <c r="AP74" s="521" t="e">
        <f ca="1">+IF(AND(ISNUMBER(OFFSET('Sanitation Data'!$H$4,0,10*ROW('Sanitation Data'!H68))),'Data Summary'!DE74="Yes"),100-OFFSET('Sanitation Data'!$H$4,0,10*ROW('Sanitation Data'!H68)),NA())</f>
        <v>#N/A</v>
      </c>
      <c r="AQ74" s="521" t="e">
        <f ca="1">+IF(AND(ISNUMBER(OFFSET('Sanitation Data'!$H$6,0,10*ROW('Sanitation Data'!H68))),'Data Summary'!DF74="Yes"),OFFSET('Sanitation Data'!$H$6,0,10*ROW('Sanitation Data'!H68)),NA())</f>
        <v>#N/A</v>
      </c>
      <c r="AR74" s="521" t="e">
        <f ca="1">+IF(AND(ISNUMBER(OFFSET('Sanitation Data'!$H$10,0,10*ROW('Sanitation Data'!H68))),'Data Summary'!DG74="Yes"),OFFSET('Sanitation Data'!$H$10,0,10*ROW('Sanitation Data'!H68)),NA())</f>
        <v>#N/A</v>
      </c>
      <c r="AS74" s="521" t="e">
        <f ca="1">+IF(AND(ISNUMBER(OFFSET('Sanitation Data'!$H$11,0,10*ROW('Sanitation Data'!H68))),'Data Summary'!DH74="Yes"),OFFSET('Sanitation Data'!$H$11,0,10*ROW('Sanitation Data'!H68)),NA())</f>
        <v>#N/A</v>
      </c>
      <c r="AT74" s="521" t="e">
        <f ca="1">+IF(AND(ISNUMBER(OFFSET('Sanitation Data'!$H$12,0,10*ROW('Sanitation Data'!H68))),'Data Summary'!DI74="Yes"),OFFSET('Sanitation Data'!$H$12,0,10*ROW('Sanitation Data'!H68)),NA())</f>
        <v>#N/A</v>
      </c>
      <c r="AU74" s="521" t="e">
        <f ca="1">+IF(AND(ISNUMBER(OFFSET('Sanitation Data'!$I$4,0,10*ROW('Sanitation Data'!I68))),'Data Summary'!DJ74="Yes"),100-OFFSET('Sanitation Data'!$I$4,0,10*ROW('Sanitation Data'!I68)),NA())</f>
        <v>#N/A</v>
      </c>
      <c r="AV74" s="521" t="e">
        <f ca="1">+IF(AND(ISNUMBER(OFFSET('Sanitation Data'!$I$6,0,10*ROW('Sanitation Data'!I68))),'Data Summary'!DK74="Yes"),OFFSET('Sanitation Data'!$I$6,0,10*ROW('Sanitation Data'!I68)),NA())</f>
        <v>#N/A</v>
      </c>
      <c r="AW74" s="521" t="e">
        <f ca="1">+IF(AND(ISNUMBER(OFFSET('Sanitation Data'!$I$10,0,10*ROW('Sanitation Data'!I68))),'Data Summary'!DL74="Yes"),OFFSET('Sanitation Data'!$I$10,0,10*ROW('Sanitation Data'!I68)),NA())</f>
        <v>#N/A</v>
      </c>
      <c r="AX74" s="521" t="e">
        <f ca="1">+IF(AND(ISNUMBER(OFFSET('Sanitation Data'!$I$11,0,10*ROW('Sanitation Data'!I68))),'Data Summary'!DM74="Yes"),OFFSET('Sanitation Data'!$I$11,0,10*ROW('Sanitation Data'!I68)),NA())</f>
        <v>#N/A</v>
      </c>
      <c r="AY74" s="521" t="e">
        <f ca="1">+IF(AND(ISNUMBER(OFFSET('Sanitation Data'!$I$12,0,10*ROW('Sanitation Data'!I68))),'Data Summary'!DN74="Yes"),OFFSET('Sanitation Data'!$I$12,0,10*ROW('Sanitation Data'!I68)),NA())</f>
        <v>#N/A</v>
      </c>
      <c r="AZ74" s="522" t="e">
        <f ca="1">+IF(AND(ISNUMBER(OFFSET('Hygiene Data'!$D$5,0,10*ROW('Hygiene Data'!D68))),'Data Summary'!DO74="Yes"),OFFSET('Hygiene Data'!$D$5,0,10*ROW('Hygiene Data'!D68)),NA())</f>
        <v>#N/A</v>
      </c>
      <c r="BA74" s="522" t="e">
        <f ca="1">+IF(AND(ISNUMBER(OFFSET('Hygiene Data'!$D$7,0,10*ROW('Hygiene Data'!D68))),'Data Summary'!DP74="Yes"),OFFSET('Hygiene Data'!$D$7,0,10*ROW('Hygiene Data'!D68)),NA())</f>
        <v>#N/A</v>
      </c>
      <c r="BB74" s="522" t="e">
        <f ca="1">+IF(AND(ISNUMBER(OFFSET('Hygiene Data'!$D$9,0,10*ROW('Hygiene Data'!D68))),'Data Summary'!DQ74="Yes"),OFFSET('Hygiene Data'!$D$9,0,10*ROW('Hygiene Data'!D68)),NA())</f>
        <v>#N/A</v>
      </c>
      <c r="BC74" s="522" t="e">
        <f ca="1">+IF(AND(ISNUMBER(OFFSET('Hygiene Data'!$E$5,0,10*ROW('Hygiene Data'!E68))),'Data Summary'!DR74="Yes"),OFFSET('Hygiene Data'!$E$5,0,10*ROW('Hygiene Data'!E68)),NA())</f>
        <v>#N/A</v>
      </c>
      <c r="BD74" s="522" t="e">
        <f ca="1">+IF(AND(ISNUMBER(OFFSET('Hygiene Data'!$E$7,0,10*ROW('Hygiene Data'!E68))),'Data Summary'!DS74="Yes"),OFFSET('Hygiene Data'!$E$7,0,10*ROW('Hygiene Data'!E68)),NA())</f>
        <v>#N/A</v>
      </c>
      <c r="BE74" s="522" t="e">
        <f ca="1">+IF(AND(ISNUMBER(OFFSET('Hygiene Data'!$E$9,0,10*ROW('Hygiene Data'!E68))),'Data Summary'!DT74="Yes"),OFFSET('Hygiene Data'!$E$9,0,10*ROW('Hygiene Data'!E68)),NA())</f>
        <v>#N/A</v>
      </c>
      <c r="BF74" s="522" t="e">
        <f ca="1">+IF(AND(ISNUMBER(OFFSET('Hygiene Data'!$F$5,0,10*ROW('Hygiene Data'!F68))),'Data Summary'!DU74="Yes"),OFFSET('Hygiene Data'!$F$5,0,10*ROW('Hygiene Data'!F68)),NA())</f>
        <v>#N/A</v>
      </c>
      <c r="BG74" s="522" t="e">
        <f ca="1">+IF(AND(ISNUMBER(OFFSET('Hygiene Data'!$F$7,0,10*ROW('Hygiene Data'!F68))),'Data Summary'!DV74="Yes"),OFFSET('Hygiene Data'!$F$7,0,10*ROW('Hygiene Data'!F68)),NA())</f>
        <v>#N/A</v>
      </c>
      <c r="BH74" s="522" t="e">
        <f ca="1">+IF(AND(ISNUMBER(OFFSET('Hygiene Data'!$F$9,0,10*ROW('Hygiene Data'!F68))),'Data Summary'!DW74="Yes"),OFFSET('Hygiene Data'!$F$9,0,10*ROW('Hygiene Data'!F68)),NA())</f>
        <v>#N/A</v>
      </c>
      <c r="BI74" s="522" t="e">
        <f ca="1">+IF(AND(ISNUMBER(OFFSET('Hygiene Data'!$G$5,0,10*ROW('Hygiene Data'!G68))),'Data Summary'!DX74="Yes"),OFFSET('Hygiene Data'!$G$5,0,10*ROW('Hygiene Data'!G68)),NA())</f>
        <v>#N/A</v>
      </c>
      <c r="BJ74" s="522" t="e">
        <f ca="1">+IF(AND(ISNUMBER(OFFSET('Hygiene Data'!$G$7,0,10*ROW('Hygiene Data'!G68))),'Data Summary'!DY74="Yes"),OFFSET('Hygiene Data'!$G$7,0,10*ROW('Hygiene Data'!G68)),NA())</f>
        <v>#N/A</v>
      </c>
      <c r="BK74" s="522" t="e">
        <f ca="1">+IF(AND(ISNUMBER(OFFSET('Hygiene Data'!$G$9,0,10*ROW('Hygiene Data'!G68))),'Data Summary'!DZ74="Yes"),OFFSET('Hygiene Data'!$G$9,0,10*ROW('Hygiene Data'!G68)),NA())</f>
        <v>#N/A</v>
      </c>
      <c r="BL74" s="522" t="e">
        <f ca="1">+IF(AND(ISNUMBER(OFFSET('Hygiene Data'!$H$5,0,10*ROW('Hygiene Data'!H68))),'Data Summary'!EA74="Yes"),OFFSET('Hygiene Data'!$H$5,0,10*ROW('Hygiene Data'!H68)),NA())</f>
        <v>#N/A</v>
      </c>
      <c r="BM74" s="522" t="e">
        <f ca="1">+IF(AND(ISNUMBER(OFFSET('Hygiene Data'!$H$7,0,10*ROW('Hygiene Data'!H68))),'Data Summary'!EB74="Yes"),OFFSET('Hygiene Data'!$H$7,0,10*ROW('Hygiene Data'!H68)),NA())</f>
        <v>#N/A</v>
      </c>
      <c r="BN74" s="522" t="e">
        <f ca="1">+IF(AND(ISNUMBER(OFFSET('Hygiene Data'!$H$9,0,10*ROW('Hygiene Data'!H68))),'Data Summary'!EC74="Yes"),OFFSET('Hygiene Data'!$H$9,0,10*ROW('Hygiene Data'!H68)),NA())</f>
        <v>#N/A</v>
      </c>
      <c r="BO74" s="522" t="e">
        <f ca="1">+IF(AND(ISNUMBER(OFFSET('Hygiene Data'!$I$5,0,10*ROW('Hygiene Data'!I68))),'Data Summary'!ED74="Yes"),OFFSET('Hygiene Data'!$I$5,0,10*ROW('Hygiene Data'!I68)),NA())</f>
        <v>#N/A</v>
      </c>
      <c r="BP74" s="522" t="e">
        <f ca="1">+IF(AND(ISNUMBER(OFFSET('Hygiene Data'!$I$7,0,10*ROW('Hygiene Data'!I68))),'Data Summary'!EE74="Yes"),OFFSET('Hygiene Data'!$I$7,0,10*ROW('Hygiene Data'!I68)),NA())</f>
        <v>#N/A</v>
      </c>
      <c r="BQ74" s="522" t="e">
        <f ca="1">+IF(AND(ISNUMBER(OFFSET('Hygiene Data'!$I$9,0,10*ROW('Hygiene Data'!I68))),'Data Summary'!EF74="Yes"),OFFSET('Hygiene Data'!$I$9,0,10*ROW('Hygiene Data'!I68)),NA())</f>
        <v>#N/A</v>
      </c>
    </row>
    <row r="75" spans="1:69" x14ac:dyDescent="0.25">
      <c r="A75" s="518" t="e">
        <f ca="1">+RIGHT('Data Summary'!A75,LEN('Data Summary'!A75)-9)</f>
        <v>#VALUE!</v>
      </c>
      <c r="B75" s="492" t="str">
        <f ca="1">+IF(ISTEXT('Data Summary'!B75),'Data Summary'!B75,"")</f>
        <v/>
      </c>
      <c r="C75" s="519" t="e">
        <f ca="1">+VALUE('Data Summary'!C75)</f>
        <v>#VALUE!</v>
      </c>
      <c r="D75" s="520" t="e">
        <f ca="1">+IF(AND(ISNUMBER(OFFSET('Water Data'!$D$4,0,10*ROW('Water Data'!D69))),'Data Summary'!BS75="Yes"),100-OFFSET('Water Data'!$D$4,0,10*ROW('Water Data'!D69)),NA())</f>
        <v>#N/A</v>
      </c>
      <c r="E75" s="520" t="e">
        <f ca="1">+IF(AND(ISNUMBER(OFFSET('Water Data'!$D$6,0,10*ROW('Water Data'!D69))),'Data Summary'!BT75="Yes"),OFFSET('Water Data'!$D$6,0,10*ROW('Water Data'!D69)),NA())</f>
        <v>#N/A</v>
      </c>
      <c r="F75" s="520" t="e">
        <f ca="1">+IF(AND(ISNUMBER(OFFSET('Water Data'!$D$9,0,10*ROW('Water Data'!D69))),'Data Summary'!BU75="Yes"),OFFSET('Water Data'!$D$9,0,10*ROW('Water Data'!D69)),NA())</f>
        <v>#N/A</v>
      </c>
      <c r="G75" s="520" t="e">
        <f ca="1">+IF(AND(ISNUMBER(OFFSET('Water Data'!$E$4,0,10*ROW('Water Data'!E69))),'Data Summary'!BV75="Yes"),100-OFFSET('Water Data'!$E$4,0,10*ROW('Water Data'!E69)),NA())</f>
        <v>#N/A</v>
      </c>
      <c r="H75" s="520" t="e">
        <f ca="1">+IF(AND(ISNUMBER(OFFSET('Water Data'!$E$6,0,10*ROW('Water Data'!E69))),'Data Summary'!BW75="Yes"),OFFSET('Water Data'!$E$6,0,10*ROW('Water Data'!E69)),NA())</f>
        <v>#N/A</v>
      </c>
      <c r="I75" s="520" t="e">
        <f ca="1">+IF(AND(ISNUMBER(OFFSET('Water Data'!$E$9,0,10*ROW('Water Data'!E69))),'Data Summary'!BX75="Yes"),OFFSET('Water Data'!$E$9,0,10*ROW('Water Data'!E69)),NA())</f>
        <v>#N/A</v>
      </c>
      <c r="J75" s="520" t="e">
        <f ca="1">+IF(AND(ISNUMBER(OFFSET('Water Data'!$F$4,0,10*ROW('Water Data'!F69))),'Data Summary'!BY75="Yes"),100-OFFSET('Water Data'!$F$4,0,10*ROW('Water Data'!F69)),NA())</f>
        <v>#N/A</v>
      </c>
      <c r="K75" s="520" t="e">
        <f ca="1">+IF(AND(ISNUMBER(OFFSET('Water Data'!$F$6,0,10*ROW('Water Data'!F69))),'Data Summary'!BZ75="Yes"),OFFSET('Water Data'!$F$6,0,10*ROW('Water Data'!F69)),NA())</f>
        <v>#N/A</v>
      </c>
      <c r="L75" s="520" t="e">
        <f ca="1">+IF(AND(ISNUMBER(OFFSET('Water Data'!$F$9,0,10*ROW('Water Data'!F69))),'Data Summary'!CA75="Yes"),OFFSET('Water Data'!$F$9,0,10*ROW('Water Data'!F69)),NA())</f>
        <v>#N/A</v>
      </c>
      <c r="M75" s="520" t="e">
        <f ca="1">+IF(AND(ISNUMBER(OFFSET('Water Data'!$G$4,0,10*ROW('Water Data'!G69))),'Data Summary'!CB75="Yes"),100-OFFSET('Water Data'!$G$4,0,10*ROW('Water Data'!G69)),NA())</f>
        <v>#N/A</v>
      </c>
      <c r="N75" s="520" t="e">
        <f ca="1">+IF(AND(ISNUMBER(OFFSET('Water Data'!$G$6,0,10*ROW('Water Data'!G69))),'Data Summary'!CC75="Yes"),OFFSET('Water Data'!$G$6,0,10*ROW('Water Data'!G69)),NA())</f>
        <v>#N/A</v>
      </c>
      <c r="O75" s="520" t="e">
        <f ca="1">+IF(AND(ISNUMBER(OFFSET('Water Data'!$G$9,0,10*ROW('Water Data'!G69))),'Data Summary'!CD75="Yes"),OFFSET('Water Data'!$G$9,0,10*ROW('Water Data'!G69)),NA())</f>
        <v>#N/A</v>
      </c>
      <c r="P75" s="520" t="e">
        <f ca="1">+IF(AND(ISNUMBER(OFFSET('Water Data'!$H$4,0,10*ROW('Water Data'!H69))),'Data Summary'!CE75="Yes"),100-OFFSET('Water Data'!$H$4,0,10*ROW('Water Data'!H69)),NA())</f>
        <v>#N/A</v>
      </c>
      <c r="Q75" s="520" t="e">
        <f ca="1">+IF(AND(ISNUMBER(OFFSET('Water Data'!$H$6,0,10*ROW('Water Data'!H69))),'Data Summary'!CF75="Yes"),OFFSET('Water Data'!$H$6,0,10*ROW('Water Data'!H69)),NA())</f>
        <v>#N/A</v>
      </c>
      <c r="R75" s="520" t="e">
        <f ca="1">+IF(AND(ISNUMBER(OFFSET('Water Data'!$H$9,0,10*ROW('Water Data'!H69))),'Data Summary'!CG75="Yes"),OFFSET('Water Data'!$H$9,0,10*ROW('Water Data'!H69)),NA())</f>
        <v>#N/A</v>
      </c>
      <c r="S75" s="520" t="e">
        <f ca="1">+IF(AND(ISNUMBER(OFFSET('Water Data'!$I$4,0,10*ROW('Water Data'!I69))),'Data Summary'!CH75="Yes"),100-OFFSET('Water Data'!$I$4,0,10*ROW('Water Data'!I69)),NA())</f>
        <v>#N/A</v>
      </c>
      <c r="T75" s="520" t="e">
        <f ca="1">+IF(AND(ISNUMBER(OFFSET('Water Data'!$I$6,0,10*ROW('Water Data'!I69))),'Data Summary'!CI75="Yes"),OFFSET('Water Data'!$I$6,0,10*ROW('Water Data'!I69)),NA())</f>
        <v>#N/A</v>
      </c>
      <c r="U75" s="520" t="e">
        <f ca="1">+IF(AND(ISNUMBER(OFFSET('Water Data'!$I$9,0,10*ROW('Water Data'!I69))),'Data Summary'!CJ75="Yes"),OFFSET('Water Data'!$I$9,0,10*ROW('Water Data'!I69)),NA())</f>
        <v>#N/A</v>
      </c>
      <c r="V75" s="521" t="e">
        <f ca="1">+IF(AND(ISNUMBER(OFFSET('Sanitation Data'!$D$4,0,10*ROW('Sanitation Data'!D69))),'Data Summary'!CK75="Yes"),100-OFFSET('Sanitation Data'!$D$4,0,10*ROW('Sanitation Data'!D69)),NA())</f>
        <v>#N/A</v>
      </c>
      <c r="W75" s="521" t="e">
        <f ca="1">+IF(AND(ISNUMBER(OFFSET('Sanitation Data'!$D$6,0,10*ROW('Sanitation Data'!D69))),'Data Summary'!CL75="Yes"),OFFSET('Sanitation Data'!$D$6,0,10*ROW('Sanitation Data'!D69)),NA())</f>
        <v>#N/A</v>
      </c>
      <c r="X75" s="521" t="e">
        <f ca="1">+IF(AND(ISNUMBER(OFFSET('Sanitation Data'!$D$10,0,10*ROW('Sanitation Data'!D69))),'Data Summary'!CM75="Yes"),OFFSET('Sanitation Data'!$D$10,0,10*ROW('Sanitation Data'!D69)),NA())</f>
        <v>#N/A</v>
      </c>
      <c r="Y75" s="521" t="e">
        <f ca="1">+IF(AND(ISNUMBER(OFFSET('Sanitation Data'!$D$11,0,10*ROW('Sanitation Data'!D69))),'Data Summary'!CN75="Yes"),OFFSET('Sanitation Data'!$D$11,0,10*ROW('Sanitation Data'!D69)),NA())</f>
        <v>#N/A</v>
      </c>
      <c r="Z75" s="521" t="e">
        <f ca="1">+IF(AND(ISNUMBER(OFFSET('Sanitation Data'!$D$12,0,10*ROW('Sanitation Data'!D69))),'Data Summary'!CO75="Yes"),OFFSET('Sanitation Data'!$D$12,0,10*ROW('Sanitation Data'!D69)),NA())</f>
        <v>#N/A</v>
      </c>
      <c r="AA75" s="521" t="e">
        <f ca="1">+IF(AND(ISNUMBER(OFFSET('Sanitation Data'!$E$4,0,10*ROW('Sanitation Data'!E69))),'Data Summary'!CP75="Yes"),100-OFFSET('Sanitation Data'!$E$4,0,10*ROW('Sanitation Data'!E69)),NA())</f>
        <v>#N/A</v>
      </c>
      <c r="AB75" s="521" t="e">
        <f ca="1">+IF(AND(ISNUMBER(OFFSET('Sanitation Data'!$E$6,0,10*ROW('Sanitation Data'!E69))),'Data Summary'!CQ75="Yes"),OFFSET('Sanitation Data'!$E$6,0,10*ROW('Sanitation Data'!E69)),NA())</f>
        <v>#N/A</v>
      </c>
      <c r="AC75" s="521" t="e">
        <f ca="1">+IF(AND(ISNUMBER(OFFSET('Sanitation Data'!$E$10,0,10*ROW('Sanitation Data'!E69))),'Data Summary'!CR75="Yes"),OFFSET('Sanitation Data'!$E$10,0,10*ROW('Sanitation Data'!E69)),NA())</f>
        <v>#N/A</v>
      </c>
      <c r="AD75" s="521" t="e">
        <f ca="1">+IF(AND(ISNUMBER(OFFSET('Sanitation Data'!$E$11,0,10*ROW('Sanitation Data'!E69))),'Data Summary'!CS75="Yes"),OFFSET('Sanitation Data'!$E$11,0,10*ROW('Sanitation Data'!E69)),NA())</f>
        <v>#N/A</v>
      </c>
      <c r="AE75" s="521" t="e">
        <f ca="1">+IF(AND(ISNUMBER(OFFSET('Sanitation Data'!$E$12,0,10*ROW('Sanitation Data'!E69))),'Data Summary'!CT75="Yes"),OFFSET('Sanitation Data'!$E$12,0,10*ROW('Sanitation Data'!E69)),NA())</f>
        <v>#N/A</v>
      </c>
      <c r="AF75" s="521" t="e">
        <f ca="1">+IF(AND(ISNUMBER(OFFSET('Sanitation Data'!$F$4,0,10*ROW('Sanitation Data'!F69))),'Data Summary'!CU75="Yes"),100-OFFSET('Sanitation Data'!$F$4,0,10*ROW('Sanitation Data'!F69)),NA())</f>
        <v>#N/A</v>
      </c>
      <c r="AG75" s="521" t="e">
        <f ca="1">+IF(AND(ISNUMBER(OFFSET('Sanitation Data'!$F$6,0,10*ROW('Sanitation Data'!F69))),'Data Summary'!CV75="Yes"),OFFSET('Sanitation Data'!$F$6,0,10*ROW('Sanitation Data'!F69)),NA())</f>
        <v>#N/A</v>
      </c>
      <c r="AH75" s="521" t="e">
        <f ca="1">+IF(AND(ISNUMBER(OFFSET('Sanitation Data'!$F$10,0,10*ROW('Sanitation Data'!F69))),'Data Summary'!CW75="Yes"),OFFSET('Sanitation Data'!$F$10,0,10*ROW('Sanitation Data'!F69)),NA())</f>
        <v>#N/A</v>
      </c>
      <c r="AI75" s="521" t="e">
        <f ca="1">+IF(AND(ISNUMBER(OFFSET('Sanitation Data'!$F$11,0,10*ROW('Sanitation Data'!F69))),'Data Summary'!CX75="Yes"),OFFSET('Sanitation Data'!$F$11,0,10*ROW('Sanitation Data'!F69)),NA())</f>
        <v>#N/A</v>
      </c>
      <c r="AJ75" s="521" t="e">
        <f ca="1">+IF(AND(ISNUMBER(OFFSET('Sanitation Data'!$F$12,0,10*ROW('Sanitation Data'!F69))),'Data Summary'!CY75="Yes"),OFFSET('Sanitation Data'!$F$12,0,10*ROW('Sanitation Data'!F69)),NA())</f>
        <v>#N/A</v>
      </c>
      <c r="AK75" s="521" t="e">
        <f ca="1">+IF(AND(ISNUMBER(OFFSET('Sanitation Data'!$G$4,0,10*ROW('Sanitation Data'!G69))),'Data Summary'!CZ75="Yes"),100-OFFSET('Sanitation Data'!$G$4,0,10*ROW('Sanitation Data'!G69)),NA())</f>
        <v>#N/A</v>
      </c>
      <c r="AL75" s="521" t="e">
        <f ca="1">+IF(AND(ISNUMBER(OFFSET('Sanitation Data'!$G$6,0,10*ROW('Sanitation Data'!G69))),'Data Summary'!DA75="Yes"),OFFSET('Sanitation Data'!$G$6,0,10*ROW('Sanitation Data'!G69)),NA())</f>
        <v>#N/A</v>
      </c>
      <c r="AM75" s="521" t="e">
        <f ca="1">+IF(AND(ISNUMBER(OFFSET('Sanitation Data'!$G$10,0,10*ROW('Sanitation Data'!G69))),'Data Summary'!DB75="Yes"),OFFSET('Sanitation Data'!$G$10,0,10*ROW('Sanitation Data'!G69)),NA())</f>
        <v>#N/A</v>
      </c>
      <c r="AN75" s="521" t="e">
        <f ca="1">+IF(AND(ISNUMBER(OFFSET('Sanitation Data'!$G$11,0,10*ROW('Sanitation Data'!G69))),'Data Summary'!DC75="Yes"),OFFSET('Sanitation Data'!$G$11,0,10*ROW('Sanitation Data'!G69)),NA())</f>
        <v>#N/A</v>
      </c>
      <c r="AO75" s="521" t="e">
        <f ca="1">+IF(AND(ISNUMBER(OFFSET('Sanitation Data'!$G$12,0,10*ROW('Sanitation Data'!G69))),'Data Summary'!DD75="Yes"),OFFSET('Sanitation Data'!$G$12,0,10*ROW('Sanitation Data'!G69)),NA())</f>
        <v>#N/A</v>
      </c>
      <c r="AP75" s="521" t="e">
        <f ca="1">+IF(AND(ISNUMBER(OFFSET('Sanitation Data'!$H$4,0,10*ROW('Sanitation Data'!H69))),'Data Summary'!DE75="Yes"),100-OFFSET('Sanitation Data'!$H$4,0,10*ROW('Sanitation Data'!H69)),NA())</f>
        <v>#N/A</v>
      </c>
      <c r="AQ75" s="521" t="e">
        <f ca="1">+IF(AND(ISNUMBER(OFFSET('Sanitation Data'!$H$6,0,10*ROW('Sanitation Data'!H69))),'Data Summary'!DF75="Yes"),OFFSET('Sanitation Data'!$H$6,0,10*ROW('Sanitation Data'!H69)),NA())</f>
        <v>#N/A</v>
      </c>
      <c r="AR75" s="521" t="e">
        <f ca="1">+IF(AND(ISNUMBER(OFFSET('Sanitation Data'!$H$10,0,10*ROW('Sanitation Data'!H69))),'Data Summary'!DG75="Yes"),OFFSET('Sanitation Data'!$H$10,0,10*ROW('Sanitation Data'!H69)),NA())</f>
        <v>#N/A</v>
      </c>
      <c r="AS75" s="521" t="e">
        <f ca="1">+IF(AND(ISNUMBER(OFFSET('Sanitation Data'!$H$11,0,10*ROW('Sanitation Data'!H69))),'Data Summary'!DH75="Yes"),OFFSET('Sanitation Data'!$H$11,0,10*ROW('Sanitation Data'!H69)),NA())</f>
        <v>#N/A</v>
      </c>
      <c r="AT75" s="521" t="e">
        <f ca="1">+IF(AND(ISNUMBER(OFFSET('Sanitation Data'!$H$12,0,10*ROW('Sanitation Data'!H69))),'Data Summary'!DI75="Yes"),OFFSET('Sanitation Data'!$H$12,0,10*ROW('Sanitation Data'!H69)),NA())</f>
        <v>#N/A</v>
      </c>
      <c r="AU75" s="521" t="e">
        <f ca="1">+IF(AND(ISNUMBER(OFFSET('Sanitation Data'!$I$4,0,10*ROW('Sanitation Data'!I69))),'Data Summary'!DJ75="Yes"),100-OFFSET('Sanitation Data'!$I$4,0,10*ROW('Sanitation Data'!I69)),NA())</f>
        <v>#N/A</v>
      </c>
      <c r="AV75" s="521" t="e">
        <f ca="1">+IF(AND(ISNUMBER(OFFSET('Sanitation Data'!$I$6,0,10*ROW('Sanitation Data'!I69))),'Data Summary'!DK75="Yes"),OFFSET('Sanitation Data'!$I$6,0,10*ROW('Sanitation Data'!I69)),NA())</f>
        <v>#N/A</v>
      </c>
      <c r="AW75" s="521" t="e">
        <f ca="1">+IF(AND(ISNUMBER(OFFSET('Sanitation Data'!$I$10,0,10*ROW('Sanitation Data'!I69))),'Data Summary'!DL75="Yes"),OFFSET('Sanitation Data'!$I$10,0,10*ROW('Sanitation Data'!I69)),NA())</f>
        <v>#N/A</v>
      </c>
      <c r="AX75" s="521" t="e">
        <f ca="1">+IF(AND(ISNUMBER(OFFSET('Sanitation Data'!$I$11,0,10*ROW('Sanitation Data'!I69))),'Data Summary'!DM75="Yes"),OFFSET('Sanitation Data'!$I$11,0,10*ROW('Sanitation Data'!I69)),NA())</f>
        <v>#N/A</v>
      </c>
      <c r="AY75" s="521" t="e">
        <f ca="1">+IF(AND(ISNUMBER(OFFSET('Sanitation Data'!$I$12,0,10*ROW('Sanitation Data'!I69))),'Data Summary'!DN75="Yes"),OFFSET('Sanitation Data'!$I$12,0,10*ROW('Sanitation Data'!I69)),NA())</f>
        <v>#N/A</v>
      </c>
      <c r="AZ75" s="522" t="e">
        <f ca="1">+IF(AND(ISNUMBER(OFFSET('Hygiene Data'!$D$5,0,10*ROW('Hygiene Data'!D69))),'Data Summary'!DO75="Yes"),OFFSET('Hygiene Data'!$D$5,0,10*ROW('Hygiene Data'!D69)),NA())</f>
        <v>#N/A</v>
      </c>
      <c r="BA75" s="522" t="e">
        <f ca="1">+IF(AND(ISNUMBER(OFFSET('Hygiene Data'!$D$7,0,10*ROW('Hygiene Data'!D69))),'Data Summary'!DP75="Yes"),OFFSET('Hygiene Data'!$D$7,0,10*ROW('Hygiene Data'!D69)),NA())</f>
        <v>#N/A</v>
      </c>
      <c r="BB75" s="522" t="e">
        <f ca="1">+IF(AND(ISNUMBER(OFFSET('Hygiene Data'!$D$9,0,10*ROW('Hygiene Data'!D69))),'Data Summary'!DQ75="Yes"),OFFSET('Hygiene Data'!$D$9,0,10*ROW('Hygiene Data'!D69)),NA())</f>
        <v>#N/A</v>
      </c>
      <c r="BC75" s="522" t="e">
        <f ca="1">+IF(AND(ISNUMBER(OFFSET('Hygiene Data'!$E$5,0,10*ROW('Hygiene Data'!E69))),'Data Summary'!DR75="Yes"),OFFSET('Hygiene Data'!$E$5,0,10*ROW('Hygiene Data'!E69)),NA())</f>
        <v>#N/A</v>
      </c>
      <c r="BD75" s="522" t="e">
        <f ca="1">+IF(AND(ISNUMBER(OFFSET('Hygiene Data'!$E$7,0,10*ROW('Hygiene Data'!E69))),'Data Summary'!DS75="Yes"),OFFSET('Hygiene Data'!$E$7,0,10*ROW('Hygiene Data'!E69)),NA())</f>
        <v>#N/A</v>
      </c>
      <c r="BE75" s="522" t="e">
        <f ca="1">+IF(AND(ISNUMBER(OFFSET('Hygiene Data'!$E$9,0,10*ROW('Hygiene Data'!E69))),'Data Summary'!DT75="Yes"),OFFSET('Hygiene Data'!$E$9,0,10*ROW('Hygiene Data'!E69)),NA())</f>
        <v>#N/A</v>
      </c>
      <c r="BF75" s="522" t="e">
        <f ca="1">+IF(AND(ISNUMBER(OFFSET('Hygiene Data'!$F$5,0,10*ROW('Hygiene Data'!F69))),'Data Summary'!DU75="Yes"),OFFSET('Hygiene Data'!$F$5,0,10*ROW('Hygiene Data'!F69)),NA())</f>
        <v>#N/A</v>
      </c>
      <c r="BG75" s="522" t="e">
        <f ca="1">+IF(AND(ISNUMBER(OFFSET('Hygiene Data'!$F$7,0,10*ROW('Hygiene Data'!F69))),'Data Summary'!DV75="Yes"),OFFSET('Hygiene Data'!$F$7,0,10*ROW('Hygiene Data'!F69)),NA())</f>
        <v>#N/A</v>
      </c>
      <c r="BH75" s="522" t="e">
        <f ca="1">+IF(AND(ISNUMBER(OFFSET('Hygiene Data'!$F$9,0,10*ROW('Hygiene Data'!F69))),'Data Summary'!DW75="Yes"),OFFSET('Hygiene Data'!$F$9,0,10*ROW('Hygiene Data'!F69)),NA())</f>
        <v>#N/A</v>
      </c>
      <c r="BI75" s="522" t="e">
        <f ca="1">+IF(AND(ISNUMBER(OFFSET('Hygiene Data'!$G$5,0,10*ROW('Hygiene Data'!G69))),'Data Summary'!DX75="Yes"),OFFSET('Hygiene Data'!$G$5,0,10*ROW('Hygiene Data'!G69)),NA())</f>
        <v>#N/A</v>
      </c>
      <c r="BJ75" s="522" t="e">
        <f ca="1">+IF(AND(ISNUMBER(OFFSET('Hygiene Data'!$G$7,0,10*ROW('Hygiene Data'!G69))),'Data Summary'!DY75="Yes"),OFFSET('Hygiene Data'!$G$7,0,10*ROW('Hygiene Data'!G69)),NA())</f>
        <v>#N/A</v>
      </c>
      <c r="BK75" s="522" t="e">
        <f ca="1">+IF(AND(ISNUMBER(OFFSET('Hygiene Data'!$G$9,0,10*ROW('Hygiene Data'!G69))),'Data Summary'!DZ75="Yes"),OFFSET('Hygiene Data'!$G$9,0,10*ROW('Hygiene Data'!G69)),NA())</f>
        <v>#N/A</v>
      </c>
      <c r="BL75" s="522" t="e">
        <f ca="1">+IF(AND(ISNUMBER(OFFSET('Hygiene Data'!$H$5,0,10*ROW('Hygiene Data'!H69))),'Data Summary'!EA75="Yes"),OFFSET('Hygiene Data'!$H$5,0,10*ROW('Hygiene Data'!H69)),NA())</f>
        <v>#N/A</v>
      </c>
      <c r="BM75" s="522" t="e">
        <f ca="1">+IF(AND(ISNUMBER(OFFSET('Hygiene Data'!$H$7,0,10*ROW('Hygiene Data'!H69))),'Data Summary'!EB75="Yes"),OFFSET('Hygiene Data'!$H$7,0,10*ROW('Hygiene Data'!H69)),NA())</f>
        <v>#N/A</v>
      </c>
      <c r="BN75" s="522" t="e">
        <f ca="1">+IF(AND(ISNUMBER(OFFSET('Hygiene Data'!$H$9,0,10*ROW('Hygiene Data'!H69))),'Data Summary'!EC75="Yes"),OFFSET('Hygiene Data'!$H$9,0,10*ROW('Hygiene Data'!H69)),NA())</f>
        <v>#N/A</v>
      </c>
      <c r="BO75" s="522" t="e">
        <f ca="1">+IF(AND(ISNUMBER(OFFSET('Hygiene Data'!$I$5,0,10*ROW('Hygiene Data'!I69))),'Data Summary'!ED75="Yes"),OFFSET('Hygiene Data'!$I$5,0,10*ROW('Hygiene Data'!I69)),NA())</f>
        <v>#N/A</v>
      </c>
      <c r="BP75" s="522" t="e">
        <f ca="1">+IF(AND(ISNUMBER(OFFSET('Hygiene Data'!$I$7,0,10*ROW('Hygiene Data'!I69))),'Data Summary'!EE75="Yes"),OFFSET('Hygiene Data'!$I$7,0,10*ROW('Hygiene Data'!I69)),NA())</f>
        <v>#N/A</v>
      </c>
      <c r="BQ75" s="522" t="e">
        <f ca="1">+IF(AND(ISNUMBER(OFFSET('Hygiene Data'!$I$9,0,10*ROW('Hygiene Data'!I69))),'Data Summary'!EF75="Yes"),OFFSET('Hygiene Data'!$I$9,0,10*ROW('Hygiene Data'!I69)),NA())</f>
        <v>#N/A</v>
      </c>
    </row>
    <row r="76" spans="1:69" x14ac:dyDescent="0.25">
      <c r="A76" s="518" t="e">
        <f ca="1">+RIGHT('Data Summary'!A76,LEN('Data Summary'!A76)-9)</f>
        <v>#VALUE!</v>
      </c>
      <c r="B76" s="492" t="str">
        <f ca="1">+IF(ISTEXT('Data Summary'!B76),'Data Summary'!B76,"")</f>
        <v/>
      </c>
      <c r="C76" s="519" t="e">
        <f ca="1">+VALUE('Data Summary'!C76)</f>
        <v>#VALUE!</v>
      </c>
      <c r="D76" s="520" t="e">
        <f ca="1">+IF(AND(ISNUMBER(OFFSET('Water Data'!$D$4,0,10*ROW('Water Data'!D70))),'Data Summary'!BS76="Yes"),100-OFFSET('Water Data'!$D$4,0,10*ROW('Water Data'!D70)),NA())</f>
        <v>#N/A</v>
      </c>
      <c r="E76" s="520" t="e">
        <f ca="1">+IF(AND(ISNUMBER(OFFSET('Water Data'!$D$6,0,10*ROW('Water Data'!D70))),'Data Summary'!BT76="Yes"),OFFSET('Water Data'!$D$6,0,10*ROW('Water Data'!D70)),NA())</f>
        <v>#N/A</v>
      </c>
      <c r="F76" s="520" t="e">
        <f ca="1">+IF(AND(ISNUMBER(OFFSET('Water Data'!$D$9,0,10*ROW('Water Data'!D70))),'Data Summary'!BU76="Yes"),OFFSET('Water Data'!$D$9,0,10*ROW('Water Data'!D70)),NA())</f>
        <v>#N/A</v>
      </c>
      <c r="G76" s="520" t="e">
        <f ca="1">+IF(AND(ISNUMBER(OFFSET('Water Data'!$E$4,0,10*ROW('Water Data'!E70))),'Data Summary'!BV76="Yes"),100-OFFSET('Water Data'!$E$4,0,10*ROW('Water Data'!E70)),NA())</f>
        <v>#N/A</v>
      </c>
      <c r="H76" s="520" t="e">
        <f ca="1">+IF(AND(ISNUMBER(OFFSET('Water Data'!$E$6,0,10*ROW('Water Data'!E70))),'Data Summary'!BW76="Yes"),OFFSET('Water Data'!$E$6,0,10*ROW('Water Data'!E70)),NA())</f>
        <v>#N/A</v>
      </c>
      <c r="I76" s="520" t="e">
        <f ca="1">+IF(AND(ISNUMBER(OFFSET('Water Data'!$E$9,0,10*ROW('Water Data'!E70))),'Data Summary'!BX76="Yes"),OFFSET('Water Data'!$E$9,0,10*ROW('Water Data'!E70)),NA())</f>
        <v>#N/A</v>
      </c>
      <c r="J76" s="520" t="e">
        <f ca="1">+IF(AND(ISNUMBER(OFFSET('Water Data'!$F$4,0,10*ROW('Water Data'!F70))),'Data Summary'!BY76="Yes"),100-OFFSET('Water Data'!$F$4,0,10*ROW('Water Data'!F70)),NA())</f>
        <v>#N/A</v>
      </c>
      <c r="K76" s="520" t="e">
        <f ca="1">+IF(AND(ISNUMBER(OFFSET('Water Data'!$F$6,0,10*ROW('Water Data'!F70))),'Data Summary'!BZ76="Yes"),OFFSET('Water Data'!$F$6,0,10*ROW('Water Data'!F70)),NA())</f>
        <v>#N/A</v>
      </c>
      <c r="L76" s="520" t="e">
        <f ca="1">+IF(AND(ISNUMBER(OFFSET('Water Data'!$F$9,0,10*ROW('Water Data'!F70))),'Data Summary'!CA76="Yes"),OFFSET('Water Data'!$F$9,0,10*ROW('Water Data'!F70)),NA())</f>
        <v>#N/A</v>
      </c>
      <c r="M76" s="520" t="e">
        <f ca="1">+IF(AND(ISNUMBER(OFFSET('Water Data'!$G$4,0,10*ROW('Water Data'!G70))),'Data Summary'!CB76="Yes"),100-OFFSET('Water Data'!$G$4,0,10*ROW('Water Data'!G70)),NA())</f>
        <v>#N/A</v>
      </c>
      <c r="N76" s="520" t="e">
        <f ca="1">+IF(AND(ISNUMBER(OFFSET('Water Data'!$G$6,0,10*ROW('Water Data'!G70))),'Data Summary'!CC76="Yes"),OFFSET('Water Data'!$G$6,0,10*ROW('Water Data'!G70)),NA())</f>
        <v>#N/A</v>
      </c>
      <c r="O76" s="520" t="e">
        <f ca="1">+IF(AND(ISNUMBER(OFFSET('Water Data'!$G$9,0,10*ROW('Water Data'!G70))),'Data Summary'!CD76="Yes"),OFFSET('Water Data'!$G$9,0,10*ROW('Water Data'!G70)),NA())</f>
        <v>#N/A</v>
      </c>
      <c r="P76" s="520" t="e">
        <f ca="1">+IF(AND(ISNUMBER(OFFSET('Water Data'!$H$4,0,10*ROW('Water Data'!H70))),'Data Summary'!CE76="Yes"),100-OFFSET('Water Data'!$H$4,0,10*ROW('Water Data'!H70)),NA())</f>
        <v>#N/A</v>
      </c>
      <c r="Q76" s="520" t="e">
        <f ca="1">+IF(AND(ISNUMBER(OFFSET('Water Data'!$H$6,0,10*ROW('Water Data'!H70))),'Data Summary'!CF76="Yes"),OFFSET('Water Data'!$H$6,0,10*ROW('Water Data'!H70)),NA())</f>
        <v>#N/A</v>
      </c>
      <c r="R76" s="520" t="e">
        <f ca="1">+IF(AND(ISNUMBER(OFFSET('Water Data'!$H$9,0,10*ROW('Water Data'!H70))),'Data Summary'!CG76="Yes"),OFFSET('Water Data'!$H$9,0,10*ROW('Water Data'!H70)),NA())</f>
        <v>#N/A</v>
      </c>
      <c r="S76" s="520" t="e">
        <f ca="1">+IF(AND(ISNUMBER(OFFSET('Water Data'!$I$4,0,10*ROW('Water Data'!I70))),'Data Summary'!CH76="Yes"),100-OFFSET('Water Data'!$I$4,0,10*ROW('Water Data'!I70)),NA())</f>
        <v>#N/A</v>
      </c>
      <c r="T76" s="520" t="e">
        <f ca="1">+IF(AND(ISNUMBER(OFFSET('Water Data'!$I$6,0,10*ROW('Water Data'!I70))),'Data Summary'!CI76="Yes"),OFFSET('Water Data'!$I$6,0,10*ROW('Water Data'!I70)),NA())</f>
        <v>#N/A</v>
      </c>
      <c r="U76" s="520" t="e">
        <f ca="1">+IF(AND(ISNUMBER(OFFSET('Water Data'!$I$9,0,10*ROW('Water Data'!I70))),'Data Summary'!CJ76="Yes"),OFFSET('Water Data'!$I$9,0,10*ROW('Water Data'!I70)),NA())</f>
        <v>#N/A</v>
      </c>
      <c r="V76" s="521" t="e">
        <f ca="1">+IF(AND(ISNUMBER(OFFSET('Sanitation Data'!$D$4,0,10*ROW('Sanitation Data'!D70))),'Data Summary'!CK76="Yes"),100-OFFSET('Sanitation Data'!$D$4,0,10*ROW('Sanitation Data'!D70)),NA())</f>
        <v>#N/A</v>
      </c>
      <c r="W76" s="521" t="e">
        <f ca="1">+IF(AND(ISNUMBER(OFFSET('Sanitation Data'!$D$6,0,10*ROW('Sanitation Data'!D70))),'Data Summary'!CL76="Yes"),OFFSET('Sanitation Data'!$D$6,0,10*ROW('Sanitation Data'!D70)),NA())</f>
        <v>#N/A</v>
      </c>
      <c r="X76" s="521" t="e">
        <f ca="1">+IF(AND(ISNUMBER(OFFSET('Sanitation Data'!$D$10,0,10*ROW('Sanitation Data'!D70))),'Data Summary'!CM76="Yes"),OFFSET('Sanitation Data'!$D$10,0,10*ROW('Sanitation Data'!D70)),NA())</f>
        <v>#N/A</v>
      </c>
      <c r="Y76" s="521" t="e">
        <f ca="1">+IF(AND(ISNUMBER(OFFSET('Sanitation Data'!$D$11,0,10*ROW('Sanitation Data'!D70))),'Data Summary'!CN76="Yes"),OFFSET('Sanitation Data'!$D$11,0,10*ROW('Sanitation Data'!D70)),NA())</f>
        <v>#N/A</v>
      </c>
      <c r="Z76" s="521" t="e">
        <f ca="1">+IF(AND(ISNUMBER(OFFSET('Sanitation Data'!$D$12,0,10*ROW('Sanitation Data'!D70))),'Data Summary'!CO76="Yes"),OFFSET('Sanitation Data'!$D$12,0,10*ROW('Sanitation Data'!D70)),NA())</f>
        <v>#N/A</v>
      </c>
      <c r="AA76" s="521" t="e">
        <f ca="1">+IF(AND(ISNUMBER(OFFSET('Sanitation Data'!$E$4,0,10*ROW('Sanitation Data'!E70))),'Data Summary'!CP76="Yes"),100-OFFSET('Sanitation Data'!$E$4,0,10*ROW('Sanitation Data'!E70)),NA())</f>
        <v>#N/A</v>
      </c>
      <c r="AB76" s="521" t="e">
        <f ca="1">+IF(AND(ISNUMBER(OFFSET('Sanitation Data'!$E$6,0,10*ROW('Sanitation Data'!E70))),'Data Summary'!CQ76="Yes"),OFFSET('Sanitation Data'!$E$6,0,10*ROW('Sanitation Data'!E70)),NA())</f>
        <v>#N/A</v>
      </c>
      <c r="AC76" s="521" t="e">
        <f ca="1">+IF(AND(ISNUMBER(OFFSET('Sanitation Data'!$E$10,0,10*ROW('Sanitation Data'!E70))),'Data Summary'!CR76="Yes"),OFFSET('Sanitation Data'!$E$10,0,10*ROW('Sanitation Data'!E70)),NA())</f>
        <v>#N/A</v>
      </c>
      <c r="AD76" s="521" t="e">
        <f ca="1">+IF(AND(ISNUMBER(OFFSET('Sanitation Data'!$E$11,0,10*ROW('Sanitation Data'!E70))),'Data Summary'!CS76="Yes"),OFFSET('Sanitation Data'!$E$11,0,10*ROW('Sanitation Data'!E70)),NA())</f>
        <v>#N/A</v>
      </c>
      <c r="AE76" s="521" t="e">
        <f ca="1">+IF(AND(ISNUMBER(OFFSET('Sanitation Data'!$E$12,0,10*ROW('Sanitation Data'!E70))),'Data Summary'!CT76="Yes"),OFFSET('Sanitation Data'!$E$12,0,10*ROW('Sanitation Data'!E70)),NA())</f>
        <v>#N/A</v>
      </c>
      <c r="AF76" s="521" t="e">
        <f ca="1">+IF(AND(ISNUMBER(OFFSET('Sanitation Data'!$F$4,0,10*ROW('Sanitation Data'!F70))),'Data Summary'!CU76="Yes"),100-OFFSET('Sanitation Data'!$F$4,0,10*ROW('Sanitation Data'!F70)),NA())</f>
        <v>#N/A</v>
      </c>
      <c r="AG76" s="521" t="e">
        <f ca="1">+IF(AND(ISNUMBER(OFFSET('Sanitation Data'!$F$6,0,10*ROW('Sanitation Data'!F70))),'Data Summary'!CV76="Yes"),OFFSET('Sanitation Data'!$F$6,0,10*ROW('Sanitation Data'!F70)),NA())</f>
        <v>#N/A</v>
      </c>
      <c r="AH76" s="521" t="e">
        <f ca="1">+IF(AND(ISNUMBER(OFFSET('Sanitation Data'!$F$10,0,10*ROW('Sanitation Data'!F70))),'Data Summary'!CW76="Yes"),OFFSET('Sanitation Data'!$F$10,0,10*ROW('Sanitation Data'!F70)),NA())</f>
        <v>#N/A</v>
      </c>
      <c r="AI76" s="521" t="e">
        <f ca="1">+IF(AND(ISNUMBER(OFFSET('Sanitation Data'!$F$11,0,10*ROW('Sanitation Data'!F70))),'Data Summary'!CX76="Yes"),OFFSET('Sanitation Data'!$F$11,0,10*ROW('Sanitation Data'!F70)),NA())</f>
        <v>#N/A</v>
      </c>
      <c r="AJ76" s="521" t="e">
        <f ca="1">+IF(AND(ISNUMBER(OFFSET('Sanitation Data'!$F$12,0,10*ROW('Sanitation Data'!F70))),'Data Summary'!CY76="Yes"),OFFSET('Sanitation Data'!$F$12,0,10*ROW('Sanitation Data'!F70)),NA())</f>
        <v>#N/A</v>
      </c>
      <c r="AK76" s="521" t="e">
        <f ca="1">+IF(AND(ISNUMBER(OFFSET('Sanitation Data'!$G$4,0,10*ROW('Sanitation Data'!G70))),'Data Summary'!CZ76="Yes"),100-OFFSET('Sanitation Data'!$G$4,0,10*ROW('Sanitation Data'!G70)),NA())</f>
        <v>#N/A</v>
      </c>
      <c r="AL76" s="521" t="e">
        <f ca="1">+IF(AND(ISNUMBER(OFFSET('Sanitation Data'!$G$6,0,10*ROW('Sanitation Data'!G70))),'Data Summary'!DA76="Yes"),OFFSET('Sanitation Data'!$G$6,0,10*ROW('Sanitation Data'!G70)),NA())</f>
        <v>#N/A</v>
      </c>
      <c r="AM76" s="521" t="e">
        <f ca="1">+IF(AND(ISNUMBER(OFFSET('Sanitation Data'!$G$10,0,10*ROW('Sanitation Data'!G70))),'Data Summary'!DB76="Yes"),OFFSET('Sanitation Data'!$G$10,0,10*ROW('Sanitation Data'!G70)),NA())</f>
        <v>#N/A</v>
      </c>
      <c r="AN76" s="521" t="e">
        <f ca="1">+IF(AND(ISNUMBER(OFFSET('Sanitation Data'!$G$11,0,10*ROW('Sanitation Data'!G70))),'Data Summary'!DC76="Yes"),OFFSET('Sanitation Data'!$G$11,0,10*ROW('Sanitation Data'!G70)),NA())</f>
        <v>#N/A</v>
      </c>
      <c r="AO76" s="521" t="e">
        <f ca="1">+IF(AND(ISNUMBER(OFFSET('Sanitation Data'!$G$12,0,10*ROW('Sanitation Data'!G70))),'Data Summary'!DD76="Yes"),OFFSET('Sanitation Data'!$G$12,0,10*ROW('Sanitation Data'!G70)),NA())</f>
        <v>#N/A</v>
      </c>
      <c r="AP76" s="521" t="e">
        <f ca="1">+IF(AND(ISNUMBER(OFFSET('Sanitation Data'!$H$4,0,10*ROW('Sanitation Data'!H70))),'Data Summary'!DE76="Yes"),100-OFFSET('Sanitation Data'!$H$4,0,10*ROW('Sanitation Data'!H70)),NA())</f>
        <v>#N/A</v>
      </c>
      <c r="AQ76" s="521" t="e">
        <f ca="1">+IF(AND(ISNUMBER(OFFSET('Sanitation Data'!$H$6,0,10*ROW('Sanitation Data'!H70))),'Data Summary'!DF76="Yes"),OFFSET('Sanitation Data'!$H$6,0,10*ROW('Sanitation Data'!H70)),NA())</f>
        <v>#N/A</v>
      </c>
      <c r="AR76" s="521" t="e">
        <f ca="1">+IF(AND(ISNUMBER(OFFSET('Sanitation Data'!$H$10,0,10*ROW('Sanitation Data'!H70))),'Data Summary'!DG76="Yes"),OFFSET('Sanitation Data'!$H$10,0,10*ROW('Sanitation Data'!H70)),NA())</f>
        <v>#N/A</v>
      </c>
      <c r="AS76" s="521" t="e">
        <f ca="1">+IF(AND(ISNUMBER(OFFSET('Sanitation Data'!$H$11,0,10*ROW('Sanitation Data'!H70))),'Data Summary'!DH76="Yes"),OFFSET('Sanitation Data'!$H$11,0,10*ROW('Sanitation Data'!H70)),NA())</f>
        <v>#N/A</v>
      </c>
      <c r="AT76" s="521" t="e">
        <f ca="1">+IF(AND(ISNUMBER(OFFSET('Sanitation Data'!$H$12,0,10*ROW('Sanitation Data'!H70))),'Data Summary'!DI76="Yes"),OFFSET('Sanitation Data'!$H$12,0,10*ROW('Sanitation Data'!H70)),NA())</f>
        <v>#N/A</v>
      </c>
      <c r="AU76" s="521" t="e">
        <f ca="1">+IF(AND(ISNUMBER(OFFSET('Sanitation Data'!$I$4,0,10*ROW('Sanitation Data'!I70))),'Data Summary'!DJ76="Yes"),100-OFFSET('Sanitation Data'!$I$4,0,10*ROW('Sanitation Data'!I70)),NA())</f>
        <v>#N/A</v>
      </c>
      <c r="AV76" s="521" t="e">
        <f ca="1">+IF(AND(ISNUMBER(OFFSET('Sanitation Data'!$I$6,0,10*ROW('Sanitation Data'!I70))),'Data Summary'!DK76="Yes"),OFFSET('Sanitation Data'!$I$6,0,10*ROW('Sanitation Data'!I70)),NA())</f>
        <v>#N/A</v>
      </c>
      <c r="AW76" s="521" t="e">
        <f ca="1">+IF(AND(ISNUMBER(OFFSET('Sanitation Data'!$I$10,0,10*ROW('Sanitation Data'!I70))),'Data Summary'!DL76="Yes"),OFFSET('Sanitation Data'!$I$10,0,10*ROW('Sanitation Data'!I70)),NA())</f>
        <v>#N/A</v>
      </c>
      <c r="AX76" s="521" t="e">
        <f ca="1">+IF(AND(ISNUMBER(OFFSET('Sanitation Data'!$I$11,0,10*ROW('Sanitation Data'!I70))),'Data Summary'!DM76="Yes"),OFFSET('Sanitation Data'!$I$11,0,10*ROW('Sanitation Data'!I70)),NA())</f>
        <v>#N/A</v>
      </c>
      <c r="AY76" s="521" t="e">
        <f ca="1">+IF(AND(ISNUMBER(OFFSET('Sanitation Data'!$I$12,0,10*ROW('Sanitation Data'!I70))),'Data Summary'!DN76="Yes"),OFFSET('Sanitation Data'!$I$12,0,10*ROW('Sanitation Data'!I70)),NA())</f>
        <v>#N/A</v>
      </c>
      <c r="AZ76" s="522" t="e">
        <f ca="1">+IF(AND(ISNUMBER(OFFSET('Hygiene Data'!$D$5,0,10*ROW('Hygiene Data'!D70))),'Data Summary'!DO76="Yes"),OFFSET('Hygiene Data'!$D$5,0,10*ROW('Hygiene Data'!D70)),NA())</f>
        <v>#N/A</v>
      </c>
      <c r="BA76" s="522" t="e">
        <f ca="1">+IF(AND(ISNUMBER(OFFSET('Hygiene Data'!$D$7,0,10*ROW('Hygiene Data'!D70))),'Data Summary'!DP76="Yes"),OFFSET('Hygiene Data'!$D$7,0,10*ROW('Hygiene Data'!D70)),NA())</f>
        <v>#N/A</v>
      </c>
      <c r="BB76" s="522" t="e">
        <f ca="1">+IF(AND(ISNUMBER(OFFSET('Hygiene Data'!$D$9,0,10*ROW('Hygiene Data'!D70))),'Data Summary'!DQ76="Yes"),OFFSET('Hygiene Data'!$D$9,0,10*ROW('Hygiene Data'!D70)),NA())</f>
        <v>#N/A</v>
      </c>
      <c r="BC76" s="522" t="e">
        <f ca="1">+IF(AND(ISNUMBER(OFFSET('Hygiene Data'!$E$5,0,10*ROW('Hygiene Data'!E70))),'Data Summary'!DR76="Yes"),OFFSET('Hygiene Data'!$E$5,0,10*ROW('Hygiene Data'!E70)),NA())</f>
        <v>#N/A</v>
      </c>
      <c r="BD76" s="522" t="e">
        <f ca="1">+IF(AND(ISNUMBER(OFFSET('Hygiene Data'!$E$7,0,10*ROW('Hygiene Data'!E70))),'Data Summary'!DS76="Yes"),OFFSET('Hygiene Data'!$E$7,0,10*ROW('Hygiene Data'!E70)),NA())</f>
        <v>#N/A</v>
      </c>
      <c r="BE76" s="522" t="e">
        <f ca="1">+IF(AND(ISNUMBER(OFFSET('Hygiene Data'!$E$9,0,10*ROW('Hygiene Data'!E70))),'Data Summary'!DT76="Yes"),OFFSET('Hygiene Data'!$E$9,0,10*ROW('Hygiene Data'!E70)),NA())</f>
        <v>#N/A</v>
      </c>
      <c r="BF76" s="522" t="e">
        <f ca="1">+IF(AND(ISNUMBER(OFFSET('Hygiene Data'!$F$5,0,10*ROW('Hygiene Data'!F70))),'Data Summary'!DU76="Yes"),OFFSET('Hygiene Data'!$F$5,0,10*ROW('Hygiene Data'!F70)),NA())</f>
        <v>#N/A</v>
      </c>
      <c r="BG76" s="522" t="e">
        <f ca="1">+IF(AND(ISNUMBER(OFFSET('Hygiene Data'!$F$7,0,10*ROW('Hygiene Data'!F70))),'Data Summary'!DV76="Yes"),OFFSET('Hygiene Data'!$F$7,0,10*ROW('Hygiene Data'!F70)),NA())</f>
        <v>#N/A</v>
      </c>
      <c r="BH76" s="522" t="e">
        <f ca="1">+IF(AND(ISNUMBER(OFFSET('Hygiene Data'!$F$9,0,10*ROW('Hygiene Data'!F70))),'Data Summary'!DW76="Yes"),OFFSET('Hygiene Data'!$F$9,0,10*ROW('Hygiene Data'!F70)),NA())</f>
        <v>#N/A</v>
      </c>
      <c r="BI76" s="522" t="e">
        <f ca="1">+IF(AND(ISNUMBER(OFFSET('Hygiene Data'!$G$5,0,10*ROW('Hygiene Data'!G70))),'Data Summary'!DX76="Yes"),OFFSET('Hygiene Data'!$G$5,0,10*ROW('Hygiene Data'!G70)),NA())</f>
        <v>#N/A</v>
      </c>
      <c r="BJ76" s="522" t="e">
        <f ca="1">+IF(AND(ISNUMBER(OFFSET('Hygiene Data'!$G$7,0,10*ROW('Hygiene Data'!G70))),'Data Summary'!DY76="Yes"),OFFSET('Hygiene Data'!$G$7,0,10*ROW('Hygiene Data'!G70)),NA())</f>
        <v>#N/A</v>
      </c>
      <c r="BK76" s="522" t="e">
        <f ca="1">+IF(AND(ISNUMBER(OFFSET('Hygiene Data'!$G$9,0,10*ROW('Hygiene Data'!G70))),'Data Summary'!DZ76="Yes"),OFFSET('Hygiene Data'!$G$9,0,10*ROW('Hygiene Data'!G70)),NA())</f>
        <v>#N/A</v>
      </c>
      <c r="BL76" s="522" t="e">
        <f ca="1">+IF(AND(ISNUMBER(OFFSET('Hygiene Data'!$H$5,0,10*ROW('Hygiene Data'!H70))),'Data Summary'!EA76="Yes"),OFFSET('Hygiene Data'!$H$5,0,10*ROW('Hygiene Data'!H70)),NA())</f>
        <v>#N/A</v>
      </c>
      <c r="BM76" s="522" t="e">
        <f ca="1">+IF(AND(ISNUMBER(OFFSET('Hygiene Data'!$H$7,0,10*ROW('Hygiene Data'!H70))),'Data Summary'!EB76="Yes"),OFFSET('Hygiene Data'!$H$7,0,10*ROW('Hygiene Data'!H70)),NA())</f>
        <v>#N/A</v>
      </c>
      <c r="BN76" s="522" t="e">
        <f ca="1">+IF(AND(ISNUMBER(OFFSET('Hygiene Data'!$H$9,0,10*ROW('Hygiene Data'!H70))),'Data Summary'!EC76="Yes"),OFFSET('Hygiene Data'!$H$9,0,10*ROW('Hygiene Data'!H70)),NA())</f>
        <v>#N/A</v>
      </c>
      <c r="BO76" s="522" t="e">
        <f ca="1">+IF(AND(ISNUMBER(OFFSET('Hygiene Data'!$I$5,0,10*ROW('Hygiene Data'!I70))),'Data Summary'!ED76="Yes"),OFFSET('Hygiene Data'!$I$5,0,10*ROW('Hygiene Data'!I70)),NA())</f>
        <v>#N/A</v>
      </c>
      <c r="BP76" s="522" t="e">
        <f ca="1">+IF(AND(ISNUMBER(OFFSET('Hygiene Data'!$I$7,0,10*ROW('Hygiene Data'!I70))),'Data Summary'!EE76="Yes"),OFFSET('Hygiene Data'!$I$7,0,10*ROW('Hygiene Data'!I70)),NA())</f>
        <v>#N/A</v>
      </c>
      <c r="BQ76" s="522" t="e">
        <f ca="1">+IF(AND(ISNUMBER(OFFSET('Hygiene Data'!$I$9,0,10*ROW('Hygiene Data'!I70))),'Data Summary'!EF76="Yes"),OFFSET('Hygiene Data'!$I$9,0,10*ROW('Hygiene Data'!I70)),NA())</f>
        <v>#N/A</v>
      </c>
    </row>
    <row r="77" spans="1:69" x14ac:dyDescent="0.25">
      <c r="A77" s="518" t="e">
        <f ca="1">+RIGHT('Data Summary'!A77,LEN('Data Summary'!A77)-9)</f>
        <v>#VALUE!</v>
      </c>
      <c r="B77" s="492" t="str">
        <f ca="1">+IF(ISTEXT('Data Summary'!B77),'Data Summary'!B77,"")</f>
        <v/>
      </c>
      <c r="C77" s="519" t="e">
        <f ca="1">+VALUE('Data Summary'!C77)</f>
        <v>#VALUE!</v>
      </c>
      <c r="D77" s="520" t="e">
        <f ca="1">+IF(AND(ISNUMBER(OFFSET('Water Data'!$D$4,0,10*ROW('Water Data'!D71))),'Data Summary'!BS77="Yes"),100-OFFSET('Water Data'!$D$4,0,10*ROW('Water Data'!D71)),NA())</f>
        <v>#N/A</v>
      </c>
      <c r="E77" s="520" t="e">
        <f ca="1">+IF(AND(ISNUMBER(OFFSET('Water Data'!$D$6,0,10*ROW('Water Data'!D71))),'Data Summary'!BT77="Yes"),OFFSET('Water Data'!$D$6,0,10*ROW('Water Data'!D71)),NA())</f>
        <v>#N/A</v>
      </c>
      <c r="F77" s="520" t="e">
        <f ca="1">+IF(AND(ISNUMBER(OFFSET('Water Data'!$D$9,0,10*ROW('Water Data'!D71))),'Data Summary'!BU77="Yes"),OFFSET('Water Data'!$D$9,0,10*ROW('Water Data'!D71)),NA())</f>
        <v>#N/A</v>
      </c>
      <c r="G77" s="520" t="e">
        <f ca="1">+IF(AND(ISNUMBER(OFFSET('Water Data'!$E$4,0,10*ROW('Water Data'!E71))),'Data Summary'!BV77="Yes"),100-OFFSET('Water Data'!$E$4,0,10*ROW('Water Data'!E71)),NA())</f>
        <v>#N/A</v>
      </c>
      <c r="H77" s="520" t="e">
        <f ca="1">+IF(AND(ISNUMBER(OFFSET('Water Data'!$E$6,0,10*ROW('Water Data'!E71))),'Data Summary'!BW77="Yes"),OFFSET('Water Data'!$E$6,0,10*ROW('Water Data'!E71)),NA())</f>
        <v>#N/A</v>
      </c>
      <c r="I77" s="520" t="e">
        <f ca="1">+IF(AND(ISNUMBER(OFFSET('Water Data'!$E$9,0,10*ROW('Water Data'!E71))),'Data Summary'!BX77="Yes"),OFFSET('Water Data'!$E$9,0,10*ROW('Water Data'!E71)),NA())</f>
        <v>#N/A</v>
      </c>
      <c r="J77" s="520" t="e">
        <f ca="1">+IF(AND(ISNUMBER(OFFSET('Water Data'!$F$4,0,10*ROW('Water Data'!F71))),'Data Summary'!BY77="Yes"),100-OFFSET('Water Data'!$F$4,0,10*ROW('Water Data'!F71)),NA())</f>
        <v>#N/A</v>
      </c>
      <c r="K77" s="520" t="e">
        <f ca="1">+IF(AND(ISNUMBER(OFFSET('Water Data'!$F$6,0,10*ROW('Water Data'!F71))),'Data Summary'!BZ77="Yes"),OFFSET('Water Data'!$F$6,0,10*ROW('Water Data'!F71)),NA())</f>
        <v>#N/A</v>
      </c>
      <c r="L77" s="520" t="e">
        <f ca="1">+IF(AND(ISNUMBER(OFFSET('Water Data'!$F$9,0,10*ROW('Water Data'!F71))),'Data Summary'!CA77="Yes"),OFFSET('Water Data'!$F$9,0,10*ROW('Water Data'!F71)),NA())</f>
        <v>#N/A</v>
      </c>
      <c r="M77" s="520" t="e">
        <f ca="1">+IF(AND(ISNUMBER(OFFSET('Water Data'!$G$4,0,10*ROW('Water Data'!G71))),'Data Summary'!CB77="Yes"),100-OFFSET('Water Data'!$G$4,0,10*ROW('Water Data'!G71)),NA())</f>
        <v>#N/A</v>
      </c>
      <c r="N77" s="520" t="e">
        <f ca="1">+IF(AND(ISNUMBER(OFFSET('Water Data'!$G$6,0,10*ROW('Water Data'!G71))),'Data Summary'!CC77="Yes"),OFFSET('Water Data'!$G$6,0,10*ROW('Water Data'!G71)),NA())</f>
        <v>#N/A</v>
      </c>
      <c r="O77" s="520" t="e">
        <f ca="1">+IF(AND(ISNUMBER(OFFSET('Water Data'!$G$9,0,10*ROW('Water Data'!G71))),'Data Summary'!CD77="Yes"),OFFSET('Water Data'!$G$9,0,10*ROW('Water Data'!G71)),NA())</f>
        <v>#N/A</v>
      </c>
      <c r="P77" s="520" t="e">
        <f ca="1">+IF(AND(ISNUMBER(OFFSET('Water Data'!$H$4,0,10*ROW('Water Data'!H71))),'Data Summary'!CE77="Yes"),100-OFFSET('Water Data'!$H$4,0,10*ROW('Water Data'!H71)),NA())</f>
        <v>#N/A</v>
      </c>
      <c r="Q77" s="520" t="e">
        <f ca="1">+IF(AND(ISNUMBER(OFFSET('Water Data'!$H$6,0,10*ROW('Water Data'!H71))),'Data Summary'!CF77="Yes"),OFFSET('Water Data'!$H$6,0,10*ROW('Water Data'!H71)),NA())</f>
        <v>#N/A</v>
      </c>
      <c r="R77" s="520" t="e">
        <f ca="1">+IF(AND(ISNUMBER(OFFSET('Water Data'!$H$9,0,10*ROW('Water Data'!H71))),'Data Summary'!CG77="Yes"),OFFSET('Water Data'!$H$9,0,10*ROW('Water Data'!H71)),NA())</f>
        <v>#N/A</v>
      </c>
      <c r="S77" s="520" t="e">
        <f ca="1">+IF(AND(ISNUMBER(OFFSET('Water Data'!$I$4,0,10*ROW('Water Data'!I71))),'Data Summary'!CH77="Yes"),100-OFFSET('Water Data'!$I$4,0,10*ROW('Water Data'!I71)),NA())</f>
        <v>#N/A</v>
      </c>
      <c r="T77" s="520" t="e">
        <f ca="1">+IF(AND(ISNUMBER(OFFSET('Water Data'!$I$6,0,10*ROW('Water Data'!I71))),'Data Summary'!CI77="Yes"),OFFSET('Water Data'!$I$6,0,10*ROW('Water Data'!I71)),NA())</f>
        <v>#N/A</v>
      </c>
      <c r="U77" s="520" t="e">
        <f ca="1">+IF(AND(ISNUMBER(OFFSET('Water Data'!$I$9,0,10*ROW('Water Data'!I71))),'Data Summary'!CJ77="Yes"),OFFSET('Water Data'!$I$9,0,10*ROW('Water Data'!I71)),NA())</f>
        <v>#N/A</v>
      </c>
      <c r="V77" s="521" t="e">
        <f ca="1">+IF(AND(ISNUMBER(OFFSET('Sanitation Data'!$D$4,0,10*ROW('Sanitation Data'!D71))),'Data Summary'!CK77="Yes"),100-OFFSET('Sanitation Data'!$D$4,0,10*ROW('Sanitation Data'!D71)),NA())</f>
        <v>#N/A</v>
      </c>
      <c r="W77" s="521" t="e">
        <f ca="1">+IF(AND(ISNUMBER(OFFSET('Sanitation Data'!$D$6,0,10*ROW('Sanitation Data'!D71))),'Data Summary'!CL77="Yes"),OFFSET('Sanitation Data'!$D$6,0,10*ROW('Sanitation Data'!D71)),NA())</f>
        <v>#N/A</v>
      </c>
      <c r="X77" s="521" t="e">
        <f ca="1">+IF(AND(ISNUMBER(OFFSET('Sanitation Data'!$D$10,0,10*ROW('Sanitation Data'!D71))),'Data Summary'!CM77="Yes"),OFFSET('Sanitation Data'!$D$10,0,10*ROW('Sanitation Data'!D71)),NA())</f>
        <v>#N/A</v>
      </c>
      <c r="Y77" s="521" t="e">
        <f ca="1">+IF(AND(ISNUMBER(OFFSET('Sanitation Data'!$D$11,0,10*ROW('Sanitation Data'!D71))),'Data Summary'!CN77="Yes"),OFFSET('Sanitation Data'!$D$11,0,10*ROW('Sanitation Data'!D71)),NA())</f>
        <v>#N/A</v>
      </c>
      <c r="Z77" s="521" t="e">
        <f ca="1">+IF(AND(ISNUMBER(OFFSET('Sanitation Data'!$D$12,0,10*ROW('Sanitation Data'!D71))),'Data Summary'!CO77="Yes"),OFFSET('Sanitation Data'!$D$12,0,10*ROW('Sanitation Data'!D71)),NA())</f>
        <v>#N/A</v>
      </c>
      <c r="AA77" s="521" t="e">
        <f ca="1">+IF(AND(ISNUMBER(OFFSET('Sanitation Data'!$E$4,0,10*ROW('Sanitation Data'!E71))),'Data Summary'!CP77="Yes"),100-OFFSET('Sanitation Data'!$E$4,0,10*ROW('Sanitation Data'!E71)),NA())</f>
        <v>#N/A</v>
      </c>
      <c r="AB77" s="521" t="e">
        <f ca="1">+IF(AND(ISNUMBER(OFFSET('Sanitation Data'!$E$6,0,10*ROW('Sanitation Data'!E71))),'Data Summary'!CQ77="Yes"),OFFSET('Sanitation Data'!$E$6,0,10*ROW('Sanitation Data'!E71)),NA())</f>
        <v>#N/A</v>
      </c>
      <c r="AC77" s="521" t="e">
        <f ca="1">+IF(AND(ISNUMBER(OFFSET('Sanitation Data'!$E$10,0,10*ROW('Sanitation Data'!E71))),'Data Summary'!CR77="Yes"),OFFSET('Sanitation Data'!$E$10,0,10*ROW('Sanitation Data'!E71)),NA())</f>
        <v>#N/A</v>
      </c>
      <c r="AD77" s="521" t="e">
        <f ca="1">+IF(AND(ISNUMBER(OFFSET('Sanitation Data'!$E$11,0,10*ROW('Sanitation Data'!E71))),'Data Summary'!CS77="Yes"),OFFSET('Sanitation Data'!$E$11,0,10*ROW('Sanitation Data'!E71)),NA())</f>
        <v>#N/A</v>
      </c>
      <c r="AE77" s="521" t="e">
        <f ca="1">+IF(AND(ISNUMBER(OFFSET('Sanitation Data'!$E$12,0,10*ROW('Sanitation Data'!E71))),'Data Summary'!CT77="Yes"),OFFSET('Sanitation Data'!$E$12,0,10*ROW('Sanitation Data'!E71)),NA())</f>
        <v>#N/A</v>
      </c>
      <c r="AF77" s="521" t="e">
        <f ca="1">+IF(AND(ISNUMBER(OFFSET('Sanitation Data'!$F$4,0,10*ROW('Sanitation Data'!F71))),'Data Summary'!CU77="Yes"),100-OFFSET('Sanitation Data'!$F$4,0,10*ROW('Sanitation Data'!F71)),NA())</f>
        <v>#N/A</v>
      </c>
      <c r="AG77" s="521" t="e">
        <f ca="1">+IF(AND(ISNUMBER(OFFSET('Sanitation Data'!$F$6,0,10*ROW('Sanitation Data'!F71))),'Data Summary'!CV77="Yes"),OFFSET('Sanitation Data'!$F$6,0,10*ROW('Sanitation Data'!F71)),NA())</f>
        <v>#N/A</v>
      </c>
      <c r="AH77" s="521" t="e">
        <f ca="1">+IF(AND(ISNUMBER(OFFSET('Sanitation Data'!$F$10,0,10*ROW('Sanitation Data'!F71))),'Data Summary'!CW77="Yes"),OFFSET('Sanitation Data'!$F$10,0,10*ROW('Sanitation Data'!F71)),NA())</f>
        <v>#N/A</v>
      </c>
      <c r="AI77" s="521" t="e">
        <f ca="1">+IF(AND(ISNUMBER(OFFSET('Sanitation Data'!$F$11,0,10*ROW('Sanitation Data'!F71))),'Data Summary'!CX77="Yes"),OFFSET('Sanitation Data'!$F$11,0,10*ROW('Sanitation Data'!F71)),NA())</f>
        <v>#N/A</v>
      </c>
      <c r="AJ77" s="521" t="e">
        <f ca="1">+IF(AND(ISNUMBER(OFFSET('Sanitation Data'!$F$12,0,10*ROW('Sanitation Data'!F71))),'Data Summary'!CY77="Yes"),OFFSET('Sanitation Data'!$F$12,0,10*ROW('Sanitation Data'!F71)),NA())</f>
        <v>#N/A</v>
      </c>
      <c r="AK77" s="521" t="e">
        <f ca="1">+IF(AND(ISNUMBER(OFFSET('Sanitation Data'!$G$4,0,10*ROW('Sanitation Data'!G71))),'Data Summary'!CZ77="Yes"),100-OFFSET('Sanitation Data'!$G$4,0,10*ROW('Sanitation Data'!G71)),NA())</f>
        <v>#N/A</v>
      </c>
      <c r="AL77" s="521" t="e">
        <f ca="1">+IF(AND(ISNUMBER(OFFSET('Sanitation Data'!$G$6,0,10*ROW('Sanitation Data'!G71))),'Data Summary'!DA77="Yes"),OFFSET('Sanitation Data'!$G$6,0,10*ROW('Sanitation Data'!G71)),NA())</f>
        <v>#N/A</v>
      </c>
      <c r="AM77" s="521" t="e">
        <f ca="1">+IF(AND(ISNUMBER(OFFSET('Sanitation Data'!$G$10,0,10*ROW('Sanitation Data'!G71))),'Data Summary'!DB77="Yes"),OFFSET('Sanitation Data'!$G$10,0,10*ROW('Sanitation Data'!G71)),NA())</f>
        <v>#N/A</v>
      </c>
      <c r="AN77" s="521" t="e">
        <f ca="1">+IF(AND(ISNUMBER(OFFSET('Sanitation Data'!$G$11,0,10*ROW('Sanitation Data'!G71))),'Data Summary'!DC77="Yes"),OFFSET('Sanitation Data'!$G$11,0,10*ROW('Sanitation Data'!G71)),NA())</f>
        <v>#N/A</v>
      </c>
      <c r="AO77" s="521" t="e">
        <f ca="1">+IF(AND(ISNUMBER(OFFSET('Sanitation Data'!$G$12,0,10*ROW('Sanitation Data'!G71))),'Data Summary'!DD77="Yes"),OFFSET('Sanitation Data'!$G$12,0,10*ROW('Sanitation Data'!G71)),NA())</f>
        <v>#N/A</v>
      </c>
      <c r="AP77" s="521" t="e">
        <f ca="1">+IF(AND(ISNUMBER(OFFSET('Sanitation Data'!$H$4,0,10*ROW('Sanitation Data'!H71))),'Data Summary'!DE77="Yes"),100-OFFSET('Sanitation Data'!$H$4,0,10*ROW('Sanitation Data'!H71)),NA())</f>
        <v>#N/A</v>
      </c>
      <c r="AQ77" s="521" t="e">
        <f ca="1">+IF(AND(ISNUMBER(OFFSET('Sanitation Data'!$H$6,0,10*ROW('Sanitation Data'!H71))),'Data Summary'!DF77="Yes"),OFFSET('Sanitation Data'!$H$6,0,10*ROW('Sanitation Data'!H71)),NA())</f>
        <v>#N/A</v>
      </c>
      <c r="AR77" s="521" t="e">
        <f ca="1">+IF(AND(ISNUMBER(OFFSET('Sanitation Data'!$H$10,0,10*ROW('Sanitation Data'!H71))),'Data Summary'!DG77="Yes"),OFFSET('Sanitation Data'!$H$10,0,10*ROW('Sanitation Data'!H71)),NA())</f>
        <v>#N/A</v>
      </c>
      <c r="AS77" s="521" t="e">
        <f ca="1">+IF(AND(ISNUMBER(OFFSET('Sanitation Data'!$H$11,0,10*ROW('Sanitation Data'!H71))),'Data Summary'!DH77="Yes"),OFFSET('Sanitation Data'!$H$11,0,10*ROW('Sanitation Data'!H71)),NA())</f>
        <v>#N/A</v>
      </c>
      <c r="AT77" s="521" t="e">
        <f ca="1">+IF(AND(ISNUMBER(OFFSET('Sanitation Data'!$H$12,0,10*ROW('Sanitation Data'!H71))),'Data Summary'!DI77="Yes"),OFFSET('Sanitation Data'!$H$12,0,10*ROW('Sanitation Data'!H71)),NA())</f>
        <v>#N/A</v>
      </c>
      <c r="AU77" s="521" t="e">
        <f ca="1">+IF(AND(ISNUMBER(OFFSET('Sanitation Data'!$I$4,0,10*ROW('Sanitation Data'!I71))),'Data Summary'!DJ77="Yes"),100-OFFSET('Sanitation Data'!$I$4,0,10*ROW('Sanitation Data'!I71)),NA())</f>
        <v>#N/A</v>
      </c>
      <c r="AV77" s="521" t="e">
        <f ca="1">+IF(AND(ISNUMBER(OFFSET('Sanitation Data'!$I$6,0,10*ROW('Sanitation Data'!I71))),'Data Summary'!DK77="Yes"),OFFSET('Sanitation Data'!$I$6,0,10*ROW('Sanitation Data'!I71)),NA())</f>
        <v>#N/A</v>
      </c>
      <c r="AW77" s="521" t="e">
        <f ca="1">+IF(AND(ISNUMBER(OFFSET('Sanitation Data'!$I$10,0,10*ROW('Sanitation Data'!I71))),'Data Summary'!DL77="Yes"),OFFSET('Sanitation Data'!$I$10,0,10*ROW('Sanitation Data'!I71)),NA())</f>
        <v>#N/A</v>
      </c>
      <c r="AX77" s="521" t="e">
        <f ca="1">+IF(AND(ISNUMBER(OFFSET('Sanitation Data'!$I$11,0,10*ROW('Sanitation Data'!I71))),'Data Summary'!DM77="Yes"),OFFSET('Sanitation Data'!$I$11,0,10*ROW('Sanitation Data'!I71)),NA())</f>
        <v>#N/A</v>
      </c>
      <c r="AY77" s="521" t="e">
        <f ca="1">+IF(AND(ISNUMBER(OFFSET('Sanitation Data'!$I$12,0,10*ROW('Sanitation Data'!I71))),'Data Summary'!DN77="Yes"),OFFSET('Sanitation Data'!$I$12,0,10*ROW('Sanitation Data'!I71)),NA())</f>
        <v>#N/A</v>
      </c>
      <c r="AZ77" s="522" t="e">
        <f ca="1">+IF(AND(ISNUMBER(OFFSET('Hygiene Data'!$D$5,0,10*ROW('Hygiene Data'!D71))),'Data Summary'!DO77="Yes"),OFFSET('Hygiene Data'!$D$5,0,10*ROW('Hygiene Data'!D71)),NA())</f>
        <v>#N/A</v>
      </c>
      <c r="BA77" s="522" t="e">
        <f ca="1">+IF(AND(ISNUMBER(OFFSET('Hygiene Data'!$D$7,0,10*ROW('Hygiene Data'!D71))),'Data Summary'!DP77="Yes"),OFFSET('Hygiene Data'!$D$7,0,10*ROW('Hygiene Data'!D71)),NA())</f>
        <v>#N/A</v>
      </c>
      <c r="BB77" s="522" t="e">
        <f ca="1">+IF(AND(ISNUMBER(OFFSET('Hygiene Data'!$D$9,0,10*ROW('Hygiene Data'!D71))),'Data Summary'!DQ77="Yes"),OFFSET('Hygiene Data'!$D$9,0,10*ROW('Hygiene Data'!D71)),NA())</f>
        <v>#N/A</v>
      </c>
      <c r="BC77" s="522" t="e">
        <f ca="1">+IF(AND(ISNUMBER(OFFSET('Hygiene Data'!$E$5,0,10*ROW('Hygiene Data'!E71))),'Data Summary'!DR77="Yes"),OFFSET('Hygiene Data'!$E$5,0,10*ROW('Hygiene Data'!E71)),NA())</f>
        <v>#N/A</v>
      </c>
      <c r="BD77" s="522" t="e">
        <f ca="1">+IF(AND(ISNUMBER(OFFSET('Hygiene Data'!$E$7,0,10*ROW('Hygiene Data'!E71))),'Data Summary'!DS77="Yes"),OFFSET('Hygiene Data'!$E$7,0,10*ROW('Hygiene Data'!E71)),NA())</f>
        <v>#N/A</v>
      </c>
      <c r="BE77" s="522" t="e">
        <f ca="1">+IF(AND(ISNUMBER(OFFSET('Hygiene Data'!$E$9,0,10*ROW('Hygiene Data'!E71))),'Data Summary'!DT77="Yes"),OFFSET('Hygiene Data'!$E$9,0,10*ROW('Hygiene Data'!E71)),NA())</f>
        <v>#N/A</v>
      </c>
      <c r="BF77" s="522" t="e">
        <f ca="1">+IF(AND(ISNUMBER(OFFSET('Hygiene Data'!$F$5,0,10*ROW('Hygiene Data'!F71))),'Data Summary'!DU77="Yes"),OFFSET('Hygiene Data'!$F$5,0,10*ROW('Hygiene Data'!F71)),NA())</f>
        <v>#N/A</v>
      </c>
      <c r="BG77" s="522" t="e">
        <f ca="1">+IF(AND(ISNUMBER(OFFSET('Hygiene Data'!$F$7,0,10*ROW('Hygiene Data'!F71))),'Data Summary'!DV77="Yes"),OFFSET('Hygiene Data'!$F$7,0,10*ROW('Hygiene Data'!F71)),NA())</f>
        <v>#N/A</v>
      </c>
      <c r="BH77" s="522" t="e">
        <f ca="1">+IF(AND(ISNUMBER(OFFSET('Hygiene Data'!$F$9,0,10*ROW('Hygiene Data'!F71))),'Data Summary'!DW77="Yes"),OFFSET('Hygiene Data'!$F$9,0,10*ROW('Hygiene Data'!F71)),NA())</f>
        <v>#N/A</v>
      </c>
      <c r="BI77" s="522" t="e">
        <f ca="1">+IF(AND(ISNUMBER(OFFSET('Hygiene Data'!$G$5,0,10*ROW('Hygiene Data'!G71))),'Data Summary'!DX77="Yes"),OFFSET('Hygiene Data'!$G$5,0,10*ROW('Hygiene Data'!G71)),NA())</f>
        <v>#N/A</v>
      </c>
      <c r="BJ77" s="522" t="e">
        <f ca="1">+IF(AND(ISNUMBER(OFFSET('Hygiene Data'!$G$7,0,10*ROW('Hygiene Data'!G71))),'Data Summary'!DY77="Yes"),OFFSET('Hygiene Data'!$G$7,0,10*ROW('Hygiene Data'!G71)),NA())</f>
        <v>#N/A</v>
      </c>
      <c r="BK77" s="522" t="e">
        <f ca="1">+IF(AND(ISNUMBER(OFFSET('Hygiene Data'!$G$9,0,10*ROW('Hygiene Data'!G71))),'Data Summary'!DZ77="Yes"),OFFSET('Hygiene Data'!$G$9,0,10*ROW('Hygiene Data'!G71)),NA())</f>
        <v>#N/A</v>
      </c>
      <c r="BL77" s="522" t="e">
        <f ca="1">+IF(AND(ISNUMBER(OFFSET('Hygiene Data'!$H$5,0,10*ROW('Hygiene Data'!H71))),'Data Summary'!EA77="Yes"),OFFSET('Hygiene Data'!$H$5,0,10*ROW('Hygiene Data'!H71)),NA())</f>
        <v>#N/A</v>
      </c>
      <c r="BM77" s="522" t="e">
        <f ca="1">+IF(AND(ISNUMBER(OFFSET('Hygiene Data'!$H$7,0,10*ROW('Hygiene Data'!H71))),'Data Summary'!EB77="Yes"),OFFSET('Hygiene Data'!$H$7,0,10*ROW('Hygiene Data'!H71)),NA())</f>
        <v>#N/A</v>
      </c>
      <c r="BN77" s="522" t="e">
        <f ca="1">+IF(AND(ISNUMBER(OFFSET('Hygiene Data'!$H$9,0,10*ROW('Hygiene Data'!H71))),'Data Summary'!EC77="Yes"),OFFSET('Hygiene Data'!$H$9,0,10*ROW('Hygiene Data'!H71)),NA())</f>
        <v>#N/A</v>
      </c>
      <c r="BO77" s="522" t="e">
        <f ca="1">+IF(AND(ISNUMBER(OFFSET('Hygiene Data'!$I$5,0,10*ROW('Hygiene Data'!I71))),'Data Summary'!ED77="Yes"),OFFSET('Hygiene Data'!$I$5,0,10*ROW('Hygiene Data'!I71)),NA())</f>
        <v>#N/A</v>
      </c>
      <c r="BP77" s="522" t="e">
        <f ca="1">+IF(AND(ISNUMBER(OFFSET('Hygiene Data'!$I$7,0,10*ROW('Hygiene Data'!I71))),'Data Summary'!EE77="Yes"),OFFSET('Hygiene Data'!$I$7,0,10*ROW('Hygiene Data'!I71)),NA())</f>
        <v>#N/A</v>
      </c>
      <c r="BQ77" s="522" t="e">
        <f ca="1">+IF(AND(ISNUMBER(OFFSET('Hygiene Data'!$I$9,0,10*ROW('Hygiene Data'!I71))),'Data Summary'!EF77="Yes"),OFFSET('Hygiene Data'!$I$9,0,10*ROW('Hygiene Data'!I71)),NA())</f>
        <v>#N/A</v>
      </c>
    </row>
    <row r="78" spans="1:69" x14ac:dyDescent="0.25">
      <c r="A78" s="518" t="e">
        <f ca="1">+RIGHT('Data Summary'!A78,LEN('Data Summary'!A78)-9)</f>
        <v>#VALUE!</v>
      </c>
      <c r="B78" s="492" t="str">
        <f ca="1">+IF(ISTEXT('Data Summary'!B78),'Data Summary'!B78,"")</f>
        <v/>
      </c>
      <c r="C78" s="519" t="e">
        <f ca="1">+VALUE('Data Summary'!C78)</f>
        <v>#VALUE!</v>
      </c>
      <c r="D78" s="520" t="e">
        <f ca="1">+IF(AND(ISNUMBER(OFFSET('Water Data'!$D$4,0,10*ROW('Water Data'!D72))),'Data Summary'!BS78="Yes"),100-OFFSET('Water Data'!$D$4,0,10*ROW('Water Data'!D72)),NA())</f>
        <v>#N/A</v>
      </c>
      <c r="E78" s="520" t="e">
        <f ca="1">+IF(AND(ISNUMBER(OFFSET('Water Data'!$D$6,0,10*ROW('Water Data'!D72))),'Data Summary'!BT78="Yes"),OFFSET('Water Data'!$D$6,0,10*ROW('Water Data'!D72)),NA())</f>
        <v>#N/A</v>
      </c>
      <c r="F78" s="520" t="e">
        <f ca="1">+IF(AND(ISNUMBER(OFFSET('Water Data'!$D$9,0,10*ROW('Water Data'!D72))),'Data Summary'!BU78="Yes"),OFFSET('Water Data'!$D$9,0,10*ROW('Water Data'!D72)),NA())</f>
        <v>#N/A</v>
      </c>
      <c r="G78" s="520" t="e">
        <f ca="1">+IF(AND(ISNUMBER(OFFSET('Water Data'!$E$4,0,10*ROW('Water Data'!E72))),'Data Summary'!BV78="Yes"),100-OFFSET('Water Data'!$E$4,0,10*ROW('Water Data'!E72)),NA())</f>
        <v>#N/A</v>
      </c>
      <c r="H78" s="520" t="e">
        <f ca="1">+IF(AND(ISNUMBER(OFFSET('Water Data'!$E$6,0,10*ROW('Water Data'!E72))),'Data Summary'!BW78="Yes"),OFFSET('Water Data'!$E$6,0,10*ROW('Water Data'!E72)),NA())</f>
        <v>#N/A</v>
      </c>
      <c r="I78" s="520" t="e">
        <f ca="1">+IF(AND(ISNUMBER(OFFSET('Water Data'!$E$9,0,10*ROW('Water Data'!E72))),'Data Summary'!BX78="Yes"),OFFSET('Water Data'!$E$9,0,10*ROW('Water Data'!E72)),NA())</f>
        <v>#N/A</v>
      </c>
      <c r="J78" s="520" t="e">
        <f ca="1">+IF(AND(ISNUMBER(OFFSET('Water Data'!$F$4,0,10*ROW('Water Data'!F72))),'Data Summary'!BY78="Yes"),100-OFFSET('Water Data'!$F$4,0,10*ROW('Water Data'!F72)),NA())</f>
        <v>#N/A</v>
      </c>
      <c r="K78" s="520" t="e">
        <f ca="1">+IF(AND(ISNUMBER(OFFSET('Water Data'!$F$6,0,10*ROW('Water Data'!F72))),'Data Summary'!BZ78="Yes"),OFFSET('Water Data'!$F$6,0,10*ROW('Water Data'!F72)),NA())</f>
        <v>#N/A</v>
      </c>
      <c r="L78" s="520" t="e">
        <f ca="1">+IF(AND(ISNUMBER(OFFSET('Water Data'!$F$9,0,10*ROW('Water Data'!F72))),'Data Summary'!CA78="Yes"),OFFSET('Water Data'!$F$9,0,10*ROW('Water Data'!F72)),NA())</f>
        <v>#N/A</v>
      </c>
      <c r="M78" s="520" t="e">
        <f ca="1">+IF(AND(ISNUMBER(OFFSET('Water Data'!$G$4,0,10*ROW('Water Data'!G72))),'Data Summary'!CB78="Yes"),100-OFFSET('Water Data'!$G$4,0,10*ROW('Water Data'!G72)),NA())</f>
        <v>#N/A</v>
      </c>
      <c r="N78" s="520" t="e">
        <f ca="1">+IF(AND(ISNUMBER(OFFSET('Water Data'!$G$6,0,10*ROW('Water Data'!G72))),'Data Summary'!CC78="Yes"),OFFSET('Water Data'!$G$6,0,10*ROW('Water Data'!G72)),NA())</f>
        <v>#N/A</v>
      </c>
      <c r="O78" s="520" t="e">
        <f ca="1">+IF(AND(ISNUMBER(OFFSET('Water Data'!$G$9,0,10*ROW('Water Data'!G72))),'Data Summary'!CD78="Yes"),OFFSET('Water Data'!$G$9,0,10*ROW('Water Data'!G72)),NA())</f>
        <v>#N/A</v>
      </c>
      <c r="P78" s="520" t="e">
        <f ca="1">+IF(AND(ISNUMBER(OFFSET('Water Data'!$H$4,0,10*ROW('Water Data'!H72))),'Data Summary'!CE78="Yes"),100-OFFSET('Water Data'!$H$4,0,10*ROW('Water Data'!H72)),NA())</f>
        <v>#N/A</v>
      </c>
      <c r="Q78" s="520" t="e">
        <f ca="1">+IF(AND(ISNUMBER(OFFSET('Water Data'!$H$6,0,10*ROW('Water Data'!H72))),'Data Summary'!CF78="Yes"),OFFSET('Water Data'!$H$6,0,10*ROW('Water Data'!H72)),NA())</f>
        <v>#N/A</v>
      </c>
      <c r="R78" s="520" t="e">
        <f ca="1">+IF(AND(ISNUMBER(OFFSET('Water Data'!$H$9,0,10*ROW('Water Data'!H72))),'Data Summary'!CG78="Yes"),OFFSET('Water Data'!$H$9,0,10*ROW('Water Data'!H72)),NA())</f>
        <v>#N/A</v>
      </c>
      <c r="S78" s="520" t="e">
        <f ca="1">+IF(AND(ISNUMBER(OFFSET('Water Data'!$I$4,0,10*ROW('Water Data'!I72))),'Data Summary'!CH78="Yes"),100-OFFSET('Water Data'!$I$4,0,10*ROW('Water Data'!I72)),NA())</f>
        <v>#N/A</v>
      </c>
      <c r="T78" s="520" t="e">
        <f ca="1">+IF(AND(ISNUMBER(OFFSET('Water Data'!$I$6,0,10*ROW('Water Data'!I72))),'Data Summary'!CI78="Yes"),OFFSET('Water Data'!$I$6,0,10*ROW('Water Data'!I72)),NA())</f>
        <v>#N/A</v>
      </c>
      <c r="U78" s="520" t="e">
        <f ca="1">+IF(AND(ISNUMBER(OFFSET('Water Data'!$I$9,0,10*ROW('Water Data'!I72))),'Data Summary'!CJ78="Yes"),OFFSET('Water Data'!$I$9,0,10*ROW('Water Data'!I72)),NA())</f>
        <v>#N/A</v>
      </c>
      <c r="V78" s="521" t="e">
        <f ca="1">+IF(AND(ISNUMBER(OFFSET('Sanitation Data'!$D$4,0,10*ROW('Sanitation Data'!D72))),'Data Summary'!CK78="Yes"),100-OFFSET('Sanitation Data'!$D$4,0,10*ROW('Sanitation Data'!D72)),NA())</f>
        <v>#N/A</v>
      </c>
      <c r="W78" s="521" t="e">
        <f ca="1">+IF(AND(ISNUMBER(OFFSET('Sanitation Data'!$D$6,0,10*ROW('Sanitation Data'!D72))),'Data Summary'!CL78="Yes"),OFFSET('Sanitation Data'!$D$6,0,10*ROW('Sanitation Data'!D72)),NA())</f>
        <v>#N/A</v>
      </c>
      <c r="X78" s="521" t="e">
        <f ca="1">+IF(AND(ISNUMBER(OFFSET('Sanitation Data'!$D$10,0,10*ROW('Sanitation Data'!D72))),'Data Summary'!CM78="Yes"),OFFSET('Sanitation Data'!$D$10,0,10*ROW('Sanitation Data'!D72)),NA())</f>
        <v>#N/A</v>
      </c>
      <c r="Y78" s="521" t="e">
        <f ca="1">+IF(AND(ISNUMBER(OFFSET('Sanitation Data'!$D$11,0,10*ROW('Sanitation Data'!D72))),'Data Summary'!CN78="Yes"),OFFSET('Sanitation Data'!$D$11,0,10*ROW('Sanitation Data'!D72)),NA())</f>
        <v>#N/A</v>
      </c>
      <c r="Z78" s="521" t="e">
        <f ca="1">+IF(AND(ISNUMBER(OFFSET('Sanitation Data'!$D$12,0,10*ROW('Sanitation Data'!D72))),'Data Summary'!CO78="Yes"),OFFSET('Sanitation Data'!$D$12,0,10*ROW('Sanitation Data'!D72)),NA())</f>
        <v>#N/A</v>
      </c>
      <c r="AA78" s="521" t="e">
        <f ca="1">+IF(AND(ISNUMBER(OFFSET('Sanitation Data'!$E$4,0,10*ROW('Sanitation Data'!E72))),'Data Summary'!CP78="Yes"),100-OFFSET('Sanitation Data'!$E$4,0,10*ROW('Sanitation Data'!E72)),NA())</f>
        <v>#N/A</v>
      </c>
      <c r="AB78" s="521" t="e">
        <f ca="1">+IF(AND(ISNUMBER(OFFSET('Sanitation Data'!$E$6,0,10*ROW('Sanitation Data'!E72))),'Data Summary'!CQ78="Yes"),OFFSET('Sanitation Data'!$E$6,0,10*ROW('Sanitation Data'!E72)),NA())</f>
        <v>#N/A</v>
      </c>
      <c r="AC78" s="521" t="e">
        <f ca="1">+IF(AND(ISNUMBER(OFFSET('Sanitation Data'!$E$10,0,10*ROW('Sanitation Data'!E72))),'Data Summary'!CR78="Yes"),OFFSET('Sanitation Data'!$E$10,0,10*ROW('Sanitation Data'!E72)),NA())</f>
        <v>#N/A</v>
      </c>
      <c r="AD78" s="521" t="e">
        <f ca="1">+IF(AND(ISNUMBER(OFFSET('Sanitation Data'!$E$11,0,10*ROW('Sanitation Data'!E72))),'Data Summary'!CS78="Yes"),OFFSET('Sanitation Data'!$E$11,0,10*ROW('Sanitation Data'!E72)),NA())</f>
        <v>#N/A</v>
      </c>
      <c r="AE78" s="521" t="e">
        <f ca="1">+IF(AND(ISNUMBER(OFFSET('Sanitation Data'!$E$12,0,10*ROW('Sanitation Data'!E72))),'Data Summary'!CT78="Yes"),OFFSET('Sanitation Data'!$E$12,0,10*ROW('Sanitation Data'!E72)),NA())</f>
        <v>#N/A</v>
      </c>
      <c r="AF78" s="521" t="e">
        <f ca="1">+IF(AND(ISNUMBER(OFFSET('Sanitation Data'!$F$4,0,10*ROW('Sanitation Data'!F72))),'Data Summary'!CU78="Yes"),100-OFFSET('Sanitation Data'!$F$4,0,10*ROW('Sanitation Data'!F72)),NA())</f>
        <v>#N/A</v>
      </c>
      <c r="AG78" s="521" t="e">
        <f ca="1">+IF(AND(ISNUMBER(OFFSET('Sanitation Data'!$F$6,0,10*ROW('Sanitation Data'!F72))),'Data Summary'!CV78="Yes"),OFFSET('Sanitation Data'!$F$6,0,10*ROW('Sanitation Data'!F72)),NA())</f>
        <v>#N/A</v>
      </c>
      <c r="AH78" s="521" t="e">
        <f ca="1">+IF(AND(ISNUMBER(OFFSET('Sanitation Data'!$F$10,0,10*ROW('Sanitation Data'!F72))),'Data Summary'!CW78="Yes"),OFFSET('Sanitation Data'!$F$10,0,10*ROW('Sanitation Data'!F72)),NA())</f>
        <v>#N/A</v>
      </c>
      <c r="AI78" s="521" t="e">
        <f ca="1">+IF(AND(ISNUMBER(OFFSET('Sanitation Data'!$F$11,0,10*ROW('Sanitation Data'!F72))),'Data Summary'!CX78="Yes"),OFFSET('Sanitation Data'!$F$11,0,10*ROW('Sanitation Data'!F72)),NA())</f>
        <v>#N/A</v>
      </c>
      <c r="AJ78" s="521" t="e">
        <f ca="1">+IF(AND(ISNUMBER(OFFSET('Sanitation Data'!$F$12,0,10*ROW('Sanitation Data'!F72))),'Data Summary'!CY78="Yes"),OFFSET('Sanitation Data'!$F$12,0,10*ROW('Sanitation Data'!F72)),NA())</f>
        <v>#N/A</v>
      </c>
      <c r="AK78" s="521" t="e">
        <f ca="1">+IF(AND(ISNUMBER(OFFSET('Sanitation Data'!$G$4,0,10*ROW('Sanitation Data'!G72))),'Data Summary'!CZ78="Yes"),100-OFFSET('Sanitation Data'!$G$4,0,10*ROW('Sanitation Data'!G72)),NA())</f>
        <v>#N/A</v>
      </c>
      <c r="AL78" s="521" t="e">
        <f ca="1">+IF(AND(ISNUMBER(OFFSET('Sanitation Data'!$G$6,0,10*ROW('Sanitation Data'!G72))),'Data Summary'!DA78="Yes"),OFFSET('Sanitation Data'!$G$6,0,10*ROW('Sanitation Data'!G72)),NA())</f>
        <v>#N/A</v>
      </c>
      <c r="AM78" s="521" t="e">
        <f ca="1">+IF(AND(ISNUMBER(OFFSET('Sanitation Data'!$G$10,0,10*ROW('Sanitation Data'!G72))),'Data Summary'!DB78="Yes"),OFFSET('Sanitation Data'!$G$10,0,10*ROW('Sanitation Data'!G72)),NA())</f>
        <v>#N/A</v>
      </c>
      <c r="AN78" s="521" t="e">
        <f ca="1">+IF(AND(ISNUMBER(OFFSET('Sanitation Data'!$G$11,0,10*ROW('Sanitation Data'!G72))),'Data Summary'!DC78="Yes"),OFFSET('Sanitation Data'!$G$11,0,10*ROW('Sanitation Data'!G72)),NA())</f>
        <v>#N/A</v>
      </c>
      <c r="AO78" s="521" t="e">
        <f ca="1">+IF(AND(ISNUMBER(OFFSET('Sanitation Data'!$G$12,0,10*ROW('Sanitation Data'!G72))),'Data Summary'!DD78="Yes"),OFFSET('Sanitation Data'!$G$12,0,10*ROW('Sanitation Data'!G72)),NA())</f>
        <v>#N/A</v>
      </c>
      <c r="AP78" s="521" t="e">
        <f ca="1">+IF(AND(ISNUMBER(OFFSET('Sanitation Data'!$H$4,0,10*ROW('Sanitation Data'!H72))),'Data Summary'!DE78="Yes"),100-OFFSET('Sanitation Data'!$H$4,0,10*ROW('Sanitation Data'!H72)),NA())</f>
        <v>#N/A</v>
      </c>
      <c r="AQ78" s="521" t="e">
        <f ca="1">+IF(AND(ISNUMBER(OFFSET('Sanitation Data'!$H$6,0,10*ROW('Sanitation Data'!H72))),'Data Summary'!DF78="Yes"),OFFSET('Sanitation Data'!$H$6,0,10*ROW('Sanitation Data'!H72)),NA())</f>
        <v>#N/A</v>
      </c>
      <c r="AR78" s="521" t="e">
        <f ca="1">+IF(AND(ISNUMBER(OFFSET('Sanitation Data'!$H$10,0,10*ROW('Sanitation Data'!H72))),'Data Summary'!DG78="Yes"),OFFSET('Sanitation Data'!$H$10,0,10*ROW('Sanitation Data'!H72)),NA())</f>
        <v>#N/A</v>
      </c>
      <c r="AS78" s="521" t="e">
        <f ca="1">+IF(AND(ISNUMBER(OFFSET('Sanitation Data'!$H$11,0,10*ROW('Sanitation Data'!H72))),'Data Summary'!DH78="Yes"),OFFSET('Sanitation Data'!$H$11,0,10*ROW('Sanitation Data'!H72)),NA())</f>
        <v>#N/A</v>
      </c>
      <c r="AT78" s="521" t="e">
        <f ca="1">+IF(AND(ISNUMBER(OFFSET('Sanitation Data'!$H$12,0,10*ROW('Sanitation Data'!H72))),'Data Summary'!DI78="Yes"),OFFSET('Sanitation Data'!$H$12,0,10*ROW('Sanitation Data'!H72)),NA())</f>
        <v>#N/A</v>
      </c>
      <c r="AU78" s="521" t="e">
        <f ca="1">+IF(AND(ISNUMBER(OFFSET('Sanitation Data'!$I$4,0,10*ROW('Sanitation Data'!I72))),'Data Summary'!DJ78="Yes"),100-OFFSET('Sanitation Data'!$I$4,0,10*ROW('Sanitation Data'!I72)),NA())</f>
        <v>#N/A</v>
      </c>
      <c r="AV78" s="521" t="e">
        <f ca="1">+IF(AND(ISNUMBER(OFFSET('Sanitation Data'!$I$6,0,10*ROW('Sanitation Data'!I72))),'Data Summary'!DK78="Yes"),OFFSET('Sanitation Data'!$I$6,0,10*ROW('Sanitation Data'!I72)),NA())</f>
        <v>#N/A</v>
      </c>
      <c r="AW78" s="521" t="e">
        <f ca="1">+IF(AND(ISNUMBER(OFFSET('Sanitation Data'!$I$10,0,10*ROW('Sanitation Data'!I72))),'Data Summary'!DL78="Yes"),OFFSET('Sanitation Data'!$I$10,0,10*ROW('Sanitation Data'!I72)),NA())</f>
        <v>#N/A</v>
      </c>
      <c r="AX78" s="521" t="e">
        <f ca="1">+IF(AND(ISNUMBER(OFFSET('Sanitation Data'!$I$11,0,10*ROW('Sanitation Data'!I72))),'Data Summary'!DM78="Yes"),OFFSET('Sanitation Data'!$I$11,0,10*ROW('Sanitation Data'!I72)),NA())</f>
        <v>#N/A</v>
      </c>
      <c r="AY78" s="521" t="e">
        <f ca="1">+IF(AND(ISNUMBER(OFFSET('Sanitation Data'!$I$12,0,10*ROW('Sanitation Data'!I72))),'Data Summary'!DN78="Yes"),OFFSET('Sanitation Data'!$I$12,0,10*ROW('Sanitation Data'!I72)),NA())</f>
        <v>#N/A</v>
      </c>
      <c r="AZ78" s="522" t="e">
        <f ca="1">+IF(AND(ISNUMBER(OFFSET('Hygiene Data'!$D$5,0,10*ROW('Hygiene Data'!D72))),'Data Summary'!DO78="Yes"),OFFSET('Hygiene Data'!$D$5,0,10*ROW('Hygiene Data'!D72)),NA())</f>
        <v>#N/A</v>
      </c>
      <c r="BA78" s="522" t="e">
        <f ca="1">+IF(AND(ISNUMBER(OFFSET('Hygiene Data'!$D$7,0,10*ROW('Hygiene Data'!D72))),'Data Summary'!DP78="Yes"),OFFSET('Hygiene Data'!$D$7,0,10*ROW('Hygiene Data'!D72)),NA())</f>
        <v>#N/A</v>
      </c>
      <c r="BB78" s="522" t="e">
        <f ca="1">+IF(AND(ISNUMBER(OFFSET('Hygiene Data'!$D$9,0,10*ROW('Hygiene Data'!D72))),'Data Summary'!DQ78="Yes"),OFFSET('Hygiene Data'!$D$9,0,10*ROW('Hygiene Data'!D72)),NA())</f>
        <v>#N/A</v>
      </c>
      <c r="BC78" s="522" t="e">
        <f ca="1">+IF(AND(ISNUMBER(OFFSET('Hygiene Data'!$E$5,0,10*ROW('Hygiene Data'!E72))),'Data Summary'!DR78="Yes"),OFFSET('Hygiene Data'!$E$5,0,10*ROW('Hygiene Data'!E72)),NA())</f>
        <v>#N/A</v>
      </c>
      <c r="BD78" s="522" t="e">
        <f ca="1">+IF(AND(ISNUMBER(OFFSET('Hygiene Data'!$E$7,0,10*ROW('Hygiene Data'!E72))),'Data Summary'!DS78="Yes"),OFFSET('Hygiene Data'!$E$7,0,10*ROW('Hygiene Data'!E72)),NA())</f>
        <v>#N/A</v>
      </c>
      <c r="BE78" s="522" t="e">
        <f ca="1">+IF(AND(ISNUMBER(OFFSET('Hygiene Data'!$E$9,0,10*ROW('Hygiene Data'!E72))),'Data Summary'!DT78="Yes"),OFFSET('Hygiene Data'!$E$9,0,10*ROW('Hygiene Data'!E72)),NA())</f>
        <v>#N/A</v>
      </c>
      <c r="BF78" s="522" t="e">
        <f ca="1">+IF(AND(ISNUMBER(OFFSET('Hygiene Data'!$F$5,0,10*ROW('Hygiene Data'!F72))),'Data Summary'!DU78="Yes"),OFFSET('Hygiene Data'!$F$5,0,10*ROW('Hygiene Data'!F72)),NA())</f>
        <v>#N/A</v>
      </c>
      <c r="BG78" s="522" t="e">
        <f ca="1">+IF(AND(ISNUMBER(OFFSET('Hygiene Data'!$F$7,0,10*ROW('Hygiene Data'!F72))),'Data Summary'!DV78="Yes"),OFFSET('Hygiene Data'!$F$7,0,10*ROW('Hygiene Data'!F72)),NA())</f>
        <v>#N/A</v>
      </c>
      <c r="BH78" s="522" t="e">
        <f ca="1">+IF(AND(ISNUMBER(OFFSET('Hygiene Data'!$F$9,0,10*ROW('Hygiene Data'!F72))),'Data Summary'!DW78="Yes"),OFFSET('Hygiene Data'!$F$9,0,10*ROW('Hygiene Data'!F72)),NA())</f>
        <v>#N/A</v>
      </c>
      <c r="BI78" s="522" t="e">
        <f ca="1">+IF(AND(ISNUMBER(OFFSET('Hygiene Data'!$G$5,0,10*ROW('Hygiene Data'!G72))),'Data Summary'!DX78="Yes"),OFFSET('Hygiene Data'!$G$5,0,10*ROW('Hygiene Data'!G72)),NA())</f>
        <v>#N/A</v>
      </c>
      <c r="BJ78" s="522" t="e">
        <f ca="1">+IF(AND(ISNUMBER(OFFSET('Hygiene Data'!$G$7,0,10*ROW('Hygiene Data'!G72))),'Data Summary'!DY78="Yes"),OFFSET('Hygiene Data'!$G$7,0,10*ROW('Hygiene Data'!G72)),NA())</f>
        <v>#N/A</v>
      </c>
      <c r="BK78" s="522" t="e">
        <f ca="1">+IF(AND(ISNUMBER(OFFSET('Hygiene Data'!$G$9,0,10*ROW('Hygiene Data'!G72))),'Data Summary'!DZ78="Yes"),OFFSET('Hygiene Data'!$G$9,0,10*ROW('Hygiene Data'!G72)),NA())</f>
        <v>#N/A</v>
      </c>
      <c r="BL78" s="522" t="e">
        <f ca="1">+IF(AND(ISNUMBER(OFFSET('Hygiene Data'!$H$5,0,10*ROW('Hygiene Data'!H72))),'Data Summary'!EA78="Yes"),OFFSET('Hygiene Data'!$H$5,0,10*ROW('Hygiene Data'!H72)),NA())</f>
        <v>#N/A</v>
      </c>
      <c r="BM78" s="522" t="e">
        <f ca="1">+IF(AND(ISNUMBER(OFFSET('Hygiene Data'!$H$7,0,10*ROW('Hygiene Data'!H72))),'Data Summary'!EB78="Yes"),OFFSET('Hygiene Data'!$H$7,0,10*ROW('Hygiene Data'!H72)),NA())</f>
        <v>#N/A</v>
      </c>
      <c r="BN78" s="522" t="e">
        <f ca="1">+IF(AND(ISNUMBER(OFFSET('Hygiene Data'!$H$9,0,10*ROW('Hygiene Data'!H72))),'Data Summary'!EC78="Yes"),OFFSET('Hygiene Data'!$H$9,0,10*ROW('Hygiene Data'!H72)),NA())</f>
        <v>#N/A</v>
      </c>
      <c r="BO78" s="522" t="e">
        <f ca="1">+IF(AND(ISNUMBER(OFFSET('Hygiene Data'!$I$5,0,10*ROW('Hygiene Data'!I72))),'Data Summary'!ED78="Yes"),OFFSET('Hygiene Data'!$I$5,0,10*ROW('Hygiene Data'!I72)),NA())</f>
        <v>#N/A</v>
      </c>
      <c r="BP78" s="522" t="e">
        <f ca="1">+IF(AND(ISNUMBER(OFFSET('Hygiene Data'!$I$7,0,10*ROW('Hygiene Data'!I72))),'Data Summary'!EE78="Yes"),OFFSET('Hygiene Data'!$I$7,0,10*ROW('Hygiene Data'!I72)),NA())</f>
        <v>#N/A</v>
      </c>
      <c r="BQ78" s="522" t="e">
        <f ca="1">+IF(AND(ISNUMBER(OFFSET('Hygiene Data'!$I$9,0,10*ROW('Hygiene Data'!I72))),'Data Summary'!EF78="Yes"),OFFSET('Hygiene Data'!$I$9,0,10*ROW('Hygiene Data'!I72)),NA())</f>
        <v>#N/A</v>
      </c>
    </row>
    <row r="79" spans="1:69" x14ac:dyDescent="0.25">
      <c r="A79" s="518" t="e">
        <f ca="1">+RIGHT('Data Summary'!A79,LEN('Data Summary'!A79)-9)</f>
        <v>#VALUE!</v>
      </c>
      <c r="B79" s="492" t="str">
        <f ca="1">+IF(ISTEXT('Data Summary'!B79),'Data Summary'!B79,"")</f>
        <v/>
      </c>
      <c r="C79" s="519" t="e">
        <f ca="1">+VALUE('Data Summary'!C79)</f>
        <v>#VALUE!</v>
      </c>
      <c r="D79" s="520" t="e">
        <f ca="1">+IF(AND(ISNUMBER(OFFSET('Water Data'!$D$4,0,10*ROW('Water Data'!D73))),'Data Summary'!BS79="Yes"),100-OFFSET('Water Data'!$D$4,0,10*ROW('Water Data'!D73)),NA())</f>
        <v>#N/A</v>
      </c>
      <c r="E79" s="520" t="e">
        <f ca="1">+IF(AND(ISNUMBER(OFFSET('Water Data'!$D$6,0,10*ROW('Water Data'!D73))),'Data Summary'!BT79="Yes"),OFFSET('Water Data'!$D$6,0,10*ROW('Water Data'!D73)),NA())</f>
        <v>#N/A</v>
      </c>
      <c r="F79" s="520" t="e">
        <f ca="1">+IF(AND(ISNUMBER(OFFSET('Water Data'!$D$9,0,10*ROW('Water Data'!D73))),'Data Summary'!BU79="Yes"),OFFSET('Water Data'!$D$9,0,10*ROW('Water Data'!D73)),NA())</f>
        <v>#N/A</v>
      </c>
      <c r="G79" s="520" t="e">
        <f ca="1">+IF(AND(ISNUMBER(OFFSET('Water Data'!$E$4,0,10*ROW('Water Data'!E73))),'Data Summary'!BV79="Yes"),100-OFFSET('Water Data'!$E$4,0,10*ROW('Water Data'!E73)),NA())</f>
        <v>#N/A</v>
      </c>
      <c r="H79" s="520" t="e">
        <f ca="1">+IF(AND(ISNUMBER(OFFSET('Water Data'!$E$6,0,10*ROW('Water Data'!E73))),'Data Summary'!BW79="Yes"),OFFSET('Water Data'!$E$6,0,10*ROW('Water Data'!E73)),NA())</f>
        <v>#N/A</v>
      </c>
      <c r="I79" s="520" t="e">
        <f ca="1">+IF(AND(ISNUMBER(OFFSET('Water Data'!$E$9,0,10*ROW('Water Data'!E73))),'Data Summary'!BX79="Yes"),OFFSET('Water Data'!$E$9,0,10*ROW('Water Data'!E73)),NA())</f>
        <v>#N/A</v>
      </c>
      <c r="J79" s="520" t="e">
        <f ca="1">+IF(AND(ISNUMBER(OFFSET('Water Data'!$F$4,0,10*ROW('Water Data'!F73))),'Data Summary'!BY79="Yes"),100-OFFSET('Water Data'!$F$4,0,10*ROW('Water Data'!F73)),NA())</f>
        <v>#N/A</v>
      </c>
      <c r="K79" s="520" t="e">
        <f ca="1">+IF(AND(ISNUMBER(OFFSET('Water Data'!$F$6,0,10*ROW('Water Data'!F73))),'Data Summary'!BZ79="Yes"),OFFSET('Water Data'!$F$6,0,10*ROW('Water Data'!F73)),NA())</f>
        <v>#N/A</v>
      </c>
      <c r="L79" s="520" t="e">
        <f ca="1">+IF(AND(ISNUMBER(OFFSET('Water Data'!$F$9,0,10*ROW('Water Data'!F73))),'Data Summary'!CA79="Yes"),OFFSET('Water Data'!$F$9,0,10*ROW('Water Data'!F73)),NA())</f>
        <v>#N/A</v>
      </c>
      <c r="M79" s="520" t="e">
        <f ca="1">+IF(AND(ISNUMBER(OFFSET('Water Data'!$G$4,0,10*ROW('Water Data'!G73))),'Data Summary'!CB79="Yes"),100-OFFSET('Water Data'!$G$4,0,10*ROW('Water Data'!G73)),NA())</f>
        <v>#N/A</v>
      </c>
      <c r="N79" s="520" t="e">
        <f ca="1">+IF(AND(ISNUMBER(OFFSET('Water Data'!$G$6,0,10*ROW('Water Data'!G73))),'Data Summary'!CC79="Yes"),OFFSET('Water Data'!$G$6,0,10*ROW('Water Data'!G73)),NA())</f>
        <v>#N/A</v>
      </c>
      <c r="O79" s="520" t="e">
        <f ca="1">+IF(AND(ISNUMBER(OFFSET('Water Data'!$G$9,0,10*ROW('Water Data'!G73))),'Data Summary'!CD79="Yes"),OFFSET('Water Data'!$G$9,0,10*ROW('Water Data'!G73)),NA())</f>
        <v>#N/A</v>
      </c>
      <c r="P79" s="520" t="e">
        <f ca="1">+IF(AND(ISNUMBER(OFFSET('Water Data'!$H$4,0,10*ROW('Water Data'!H73))),'Data Summary'!CE79="Yes"),100-OFFSET('Water Data'!$H$4,0,10*ROW('Water Data'!H73)),NA())</f>
        <v>#N/A</v>
      </c>
      <c r="Q79" s="520" t="e">
        <f ca="1">+IF(AND(ISNUMBER(OFFSET('Water Data'!$H$6,0,10*ROW('Water Data'!H73))),'Data Summary'!CF79="Yes"),OFFSET('Water Data'!$H$6,0,10*ROW('Water Data'!H73)),NA())</f>
        <v>#N/A</v>
      </c>
      <c r="R79" s="520" t="e">
        <f ca="1">+IF(AND(ISNUMBER(OFFSET('Water Data'!$H$9,0,10*ROW('Water Data'!H73))),'Data Summary'!CG79="Yes"),OFFSET('Water Data'!$H$9,0,10*ROW('Water Data'!H73)),NA())</f>
        <v>#N/A</v>
      </c>
      <c r="S79" s="520" t="e">
        <f ca="1">+IF(AND(ISNUMBER(OFFSET('Water Data'!$I$4,0,10*ROW('Water Data'!I73))),'Data Summary'!CH79="Yes"),100-OFFSET('Water Data'!$I$4,0,10*ROW('Water Data'!I73)),NA())</f>
        <v>#N/A</v>
      </c>
      <c r="T79" s="520" t="e">
        <f ca="1">+IF(AND(ISNUMBER(OFFSET('Water Data'!$I$6,0,10*ROW('Water Data'!I73))),'Data Summary'!CI79="Yes"),OFFSET('Water Data'!$I$6,0,10*ROW('Water Data'!I73)),NA())</f>
        <v>#N/A</v>
      </c>
      <c r="U79" s="520" t="e">
        <f ca="1">+IF(AND(ISNUMBER(OFFSET('Water Data'!$I$9,0,10*ROW('Water Data'!I73))),'Data Summary'!CJ79="Yes"),OFFSET('Water Data'!$I$9,0,10*ROW('Water Data'!I73)),NA())</f>
        <v>#N/A</v>
      </c>
      <c r="V79" s="521" t="e">
        <f ca="1">+IF(AND(ISNUMBER(OFFSET('Sanitation Data'!$D$4,0,10*ROW('Sanitation Data'!D73))),'Data Summary'!CK79="Yes"),100-OFFSET('Sanitation Data'!$D$4,0,10*ROW('Sanitation Data'!D73)),NA())</f>
        <v>#N/A</v>
      </c>
      <c r="W79" s="521" t="e">
        <f ca="1">+IF(AND(ISNUMBER(OFFSET('Sanitation Data'!$D$6,0,10*ROW('Sanitation Data'!D73))),'Data Summary'!CL79="Yes"),OFFSET('Sanitation Data'!$D$6,0,10*ROW('Sanitation Data'!D73)),NA())</f>
        <v>#N/A</v>
      </c>
      <c r="X79" s="521" t="e">
        <f ca="1">+IF(AND(ISNUMBER(OFFSET('Sanitation Data'!$D$10,0,10*ROW('Sanitation Data'!D73))),'Data Summary'!CM79="Yes"),OFFSET('Sanitation Data'!$D$10,0,10*ROW('Sanitation Data'!D73)),NA())</f>
        <v>#N/A</v>
      </c>
      <c r="Y79" s="521" t="e">
        <f ca="1">+IF(AND(ISNUMBER(OFFSET('Sanitation Data'!$D$11,0,10*ROW('Sanitation Data'!D73))),'Data Summary'!CN79="Yes"),OFFSET('Sanitation Data'!$D$11,0,10*ROW('Sanitation Data'!D73)),NA())</f>
        <v>#N/A</v>
      </c>
      <c r="Z79" s="521" t="e">
        <f ca="1">+IF(AND(ISNUMBER(OFFSET('Sanitation Data'!$D$12,0,10*ROW('Sanitation Data'!D73))),'Data Summary'!CO79="Yes"),OFFSET('Sanitation Data'!$D$12,0,10*ROW('Sanitation Data'!D73)),NA())</f>
        <v>#N/A</v>
      </c>
      <c r="AA79" s="521" t="e">
        <f ca="1">+IF(AND(ISNUMBER(OFFSET('Sanitation Data'!$E$4,0,10*ROW('Sanitation Data'!E73))),'Data Summary'!CP79="Yes"),100-OFFSET('Sanitation Data'!$E$4,0,10*ROW('Sanitation Data'!E73)),NA())</f>
        <v>#N/A</v>
      </c>
      <c r="AB79" s="521" t="e">
        <f ca="1">+IF(AND(ISNUMBER(OFFSET('Sanitation Data'!$E$6,0,10*ROW('Sanitation Data'!E73))),'Data Summary'!CQ79="Yes"),OFFSET('Sanitation Data'!$E$6,0,10*ROW('Sanitation Data'!E73)),NA())</f>
        <v>#N/A</v>
      </c>
      <c r="AC79" s="521" t="e">
        <f ca="1">+IF(AND(ISNUMBER(OFFSET('Sanitation Data'!$E$10,0,10*ROW('Sanitation Data'!E73))),'Data Summary'!CR79="Yes"),OFFSET('Sanitation Data'!$E$10,0,10*ROW('Sanitation Data'!E73)),NA())</f>
        <v>#N/A</v>
      </c>
      <c r="AD79" s="521" t="e">
        <f ca="1">+IF(AND(ISNUMBER(OFFSET('Sanitation Data'!$E$11,0,10*ROW('Sanitation Data'!E73))),'Data Summary'!CS79="Yes"),OFFSET('Sanitation Data'!$E$11,0,10*ROW('Sanitation Data'!E73)),NA())</f>
        <v>#N/A</v>
      </c>
      <c r="AE79" s="521" t="e">
        <f ca="1">+IF(AND(ISNUMBER(OFFSET('Sanitation Data'!$E$12,0,10*ROW('Sanitation Data'!E73))),'Data Summary'!CT79="Yes"),OFFSET('Sanitation Data'!$E$12,0,10*ROW('Sanitation Data'!E73)),NA())</f>
        <v>#N/A</v>
      </c>
      <c r="AF79" s="521" t="e">
        <f ca="1">+IF(AND(ISNUMBER(OFFSET('Sanitation Data'!$F$4,0,10*ROW('Sanitation Data'!F73))),'Data Summary'!CU79="Yes"),100-OFFSET('Sanitation Data'!$F$4,0,10*ROW('Sanitation Data'!F73)),NA())</f>
        <v>#N/A</v>
      </c>
      <c r="AG79" s="521" t="e">
        <f ca="1">+IF(AND(ISNUMBER(OFFSET('Sanitation Data'!$F$6,0,10*ROW('Sanitation Data'!F73))),'Data Summary'!CV79="Yes"),OFFSET('Sanitation Data'!$F$6,0,10*ROW('Sanitation Data'!F73)),NA())</f>
        <v>#N/A</v>
      </c>
      <c r="AH79" s="521" t="e">
        <f ca="1">+IF(AND(ISNUMBER(OFFSET('Sanitation Data'!$F$10,0,10*ROW('Sanitation Data'!F73))),'Data Summary'!CW79="Yes"),OFFSET('Sanitation Data'!$F$10,0,10*ROW('Sanitation Data'!F73)),NA())</f>
        <v>#N/A</v>
      </c>
      <c r="AI79" s="521" t="e">
        <f ca="1">+IF(AND(ISNUMBER(OFFSET('Sanitation Data'!$F$11,0,10*ROW('Sanitation Data'!F73))),'Data Summary'!CX79="Yes"),OFFSET('Sanitation Data'!$F$11,0,10*ROW('Sanitation Data'!F73)),NA())</f>
        <v>#N/A</v>
      </c>
      <c r="AJ79" s="521" t="e">
        <f ca="1">+IF(AND(ISNUMBER(OFFSET('Sanitation Data'!$F$12,0,10*ROW('Sanitation Data'!F73))),'Data Summary'!CY79="Yes"),OFFSET('Sanitation Data'!$F$12,0,10*ROW('Sanitation Data'!F73)),NA())</f>
        <v>#N/A</v>
      </c>
      <c r="AK79" s="521" t="e">
        <f ca="1">+IF(AND(ISNUMBER(OFFSET('Sanitation Data'!$G$4,0,10*ROW('Sanitation Data'!G73))),'Data Summary'!CZ79="Yes"),100-OFFSET('Sanitation Data'!$G$4,0,10*ROW('Sanitation Data'!G73)),NA())</f>
        <v>#N/A</v>
      </c>
      <c r="AL79" s="521" t="e">
        <f ca="1">+IF(AND(ISNUMBER(OFFSET('Sanitation Data'!$G$6,0,10*ROW('Sanitation Data'!G73))),'Data Summary'!DA79="Yes"),OFFSET('Sanitation Data'!$G$6,0,10*ROW('Sanitation Data'!G73)),NA())</f>
        <v>#N/A</v>
      </c>
      <c r="AM79" s="521" t="e">
        <f ca="1">+IF(AND(ISNUMBER(OFFSET('Sanitation Data'!$G$10,0,10*ROW('Sanitation Data'!G73))),'Data Summary'!DB79="Yes"),OFFSET('Sanitation Data'!$G$10,0,10*ROW('Sanitation Data'!G73)),NA())</f>
        <v>#N/A</v>
      </c>
      <c r="AN79" s="521" t="e">
        <f ca="1">+IF(AND(ISNUMBER(OFFSET('Sanitation Data'!$G$11,0,10*ROW('Sanitation Data'!G73))),'Data Summary'!DC79="Yes"),OFFSET('Sanitation Data'!$G$11,0,10*ROW('Sanitation Data'!G73)),NA())</f>
        <v>#N/A</v>
      </c>
      <c r="AO79" s="521" t="e">
        <f ca="1">+IF(AND(ISNUMBER(OFFSET('Sanitation Data'!$G$12,0,10*ROW('Sanitation Data'!G73))),'Data Summary'!DD79="Yes"),OFFSET('Sanitation Data'!$G$12,0,10*ROW('Sanitation Data'!G73)),NA())</f>
        <v>#N/A</v>
      </c>
      <c r="AP79" s="521" t="e">
        <f ca="1">+IF(AND(ISNUMBER(OFFSET('Sanitation Data'!$H$4,0,10*ROW('Sanitation Data'!H73))),'Data Summary'!DE79="Yes"),100-OFFSET('Sanitation Data'!$H$4,0,10*ROW('Sanitation Data'!H73)),NA())</f>
        <v>#N/A</v>
      </c>
      <c r="AQ79" s="521" t="e">
        <f ca="1">+IF(AND(ISNUMBER(OFFSET('Sanitation Data'!$H$6,0,10*ROW('Sanitation Data'!H73))),'Data Summary'!DF79="Yes"),OFFSET('Sanitation Data'!$H$6,0,10*ROW('Sanitation Data'!H73)),NA())</f>
        <v>#N/A</v>
      </c>
      <c r="AR79" s="521" t="e">
        <f ca="1">+IF(AND(ISNUMBER(OFFSET('Sanitation Data'!$H$10,0,10*ROW('Sanitation Data'!H73))),'Data Summary'!DG79="Yes"),OFFSET('Sanitation Data'!$H$10,0,10*ROW('Sanitation Data'!H73)),NA())</f>
        <v>#N/A</v>
      </c>
      <c r="AS79" s="521" t="e">
        <f ca="1">+IF(AND(ISNUMBER(OFFSET('Sanitation Data'!$H$11,0,10*ROW('Sanitation Data'!H73))),'Data Summary'!DH79="Yes"),OFFSET('Sanitation Data'!$H$11,0,10*ROW('Sanitation Data'!H73)),NA())</f>
        <v>#N/A</v>
      </c>
      <c r="AT79" s="521" t="e">
        <f ca="1">+IF(AND(ISNUMBER(OFFSET('Sanitation Data'!$H$12,0,10*ROW('Sanitation Data'!H73))),'Data Summary'!DI79="Yes"),OFFSET('Sanitation Data'!$H$12,0,10*ROW('Sanitation Data'!H73)),NA())</f>
        <v>#N/A</v>
      </c>
      <c r="AU79" s="521" t="e">
        <f ca="1">+IF(AND(ISNUMBER(OFFSET('Sanitation Data'!$I$4,0,10*ROW('Sanitation Data'!I73))),'Data Summary'!DJ79="Yes"),100-OFFSET('Sanitation Data'!$I$4,0,10*ROW('Sanitation Data'!I73)),NA())</f>
        <v>#N/A</v>
      </c>
      <c r="AV79" s="521" t="e">
        <f ca="1">+IF(AND(ISNUMBER(OFFSET('Sanitation Data'!$I$6,0,10*ROW('Sanitation Data'!I73))),'Data Summary'!DK79="Yes"),OFFSET('Sanitation Data'!$I$6,0,10*ROW('Sanitation Data'!I73)),NA())</f>
        <v>#N/A</v>
      </c>
      <c r="AW79" s="521" t="e">
        <f ca="1">+IF(AND(ISNUMBER(OFFSET('Sanitation Data'!$I$10,0,10*ROW('Sanitation Data'!I73))),'Data Summary'!DL79="Yes"),OFFSET('Sanitation Data'!$I$10,0,10*ROW('Sanitation Data'!I73)),NA())</f>
        <v>#N/A</v>
      </c>
      <c r="AX79" s="521" t="e">
        <f ca="1">+IF(AND(ISNUMBER(OFFSET('Sanitation Data'!$I$11,0,10*ROW('Sanitation Data'!I73))),'Data Summary'!DM79="Yes"),OFFSET('Sanitation Data'!$I$11,0,10*ROW('Sanitation Data'!I73)),NA())</f>
        <v>#N/A</v>
      </c>
      <c r="AY79" s="521" t="e">
        <f ca="1">+IF(AND(ISNUMBER(OFFSET('Sanitation Data'!$I$12,0,10*ROW('Sanitation Data'!I73))),'Data Summary'!DN79="Yes"),OFFSET('Sanitation Data'!$I$12,0,10*ROW('Sanitation Data'!I73)),NA())</f>
        <v>#N/A</v>
      </c>
      <c r="AZ79" s="522" t="e">
        <f ca="1">+IF(AND(ISNUMBER(OFFSET('Hygiene Data'!$D$5,0,10*ROW('Hygiene Data'!D73))),'Data Summary'!DO79="Yes"),OFFSET('Hygiene Data'!$D$5,0,10*ROW('Hygiene Data'!D73)),NA())</f>
        <v>#N/A</v>
      </c>
      <c r="BA79" s="522" t="e">
        <f ca="1">+IF(AND(ISNUMBER(OFFSET('Hygiene Data'!$D$7,0,10*ROW('Hygiene Data'!D73))),'Data Summary'!DP79="Yes"),OFFSET('Hygiene Data'!$D$7,0,10*ROW('Hygiene Data'!D73)),NA())</f>
        <v>#N/A</v>
      </c>
      <c r="BB79" s="522" t="e">
        <f ca="1">+IF(AND(ISNUMBER(OFFSET('Hygiene Data'!$D$9,0,10*ROW('Hygiene Data'!D73))),'Data Summary'!DQ79="Yes"),OFFSET('Hygiene Data'!$D$9,0,10*ROW('Hygiene Data'!D73)),NA())</f>
        <v>#N/A</v>
      </c>
      <c r="BC79" s="522" t="e">
        <f ca="1">+IF(AND(ISNUMBER(OFFSET('Hygiene Data'!$E$5,0,10*ROW('Hygiene Data'!E73))),'Data Summary'!DR79="Yes"),OFFSET('Hygiene Data'!$E$5,0,10*ROW('Hygiene Data'!E73)),NA())</f>
        <v>#N/A</v>
      </c>
      <c r="BD79" s="522" t="e">
        <f ca="1">+IF(AND(ISNUMBER(OFFSET('Hygiene Data'!$E$7,0,10*ROW('Hygiene Data'!E73))),'Data Summary'!DS79="Yes"),OFFSET('Hygiene Data'!$E$7,0,10*ROW('Hygiene Data'!E73)),NA())</f>
        <v>#N/A</v>
      </c>
      <c r="BE79" s="522" t="e">
        <f ca="1">+IF(AND(ISNUMBER(OFFSET('Hygiene Data'!$E$9,0,10*ROW('Hygiene Data'!E73))),'Data Summary'!DT79="Yes"),OFFSET('Hygiene Data'!$E$9,0,10*ROW('Hygiene Data'!E73)),NA())</f>
        <v>#N/A</v>
      </c>
      <c r="BF79" s="522" t="e">
        <f ca="1">+IF(AND(ISNUMBER(OFFSET('Hygiene Data'!$F$5,0,10*ROW('Hygiene Data'!F73))),'Data Summary'!DU79="Yes"),OFFSET('Hygiene Data'!$F$5,0,10*ROW('Hygiene Data'!F73)),NA())</f>
        <v>#N/A</v>
      </c>
      <c r="BG79" s="522" t="e">
        <f ca="1">+IF(AND(ISNUMBER(OFFSET('Hygiene Data'!$F$7,0,10*ROW('Hygiene Data'!F73))),'Data Summary'!DV79="Yes"),OFFSET('Hygiene Data'!$F$7,0,10*ROW('Hygiene Data'!F73)),NA())</f>
        <v>#N/A</v>
      </c>
      <c r="BH79" s="522" t="e">
        <f ca="1">+IF(AND(ISNUMBER(OFFSET('Hygiene Data'!$F$9,0,10*ROW('Hygiene Data'!F73))),'Data Summary'!DW79="Yes"),OFFSET('Hygiene Data'!$F$9,0,10*ROW('Hygiene Data'!F73)),NA())</f>
        <v>#N/A</v>
      </c>
      <c r="BI79" s="522" t="e">
        <f ca="1">+IF(AND(ISNUMBER(OFFSET('Hygiene Data'!$G$5,0,10*ROW('Hygiene Data'!G73))),'Data Summary'!DX79="Yes"),OFFSET('Hygiene Data'!$G$5,0,10*ROW('Hygiene Data'!G73)),NA())</f>
        <v>#N/A</v>
      </c>
      <c r="BJ79" s="522" t="e">
        <f ca="1">+IF(AND(ISNUMBER(OFFSET('Hygiene Data'!$G$7,0,10*ROW('Hygiene Data'!G73))),'Data Summary'!DY79="Yes"),OFFSET('Hygiene Data'!$G$7,0,10*ROW('Hygiene Data'!G73)),NA())</f>
        <v>#N/A</v>
      </c>
      <c r="BK79" s="522" t="e">
        <f ca="1">+IF(AND(ISNUMBER(OFFSET('Hygiene Data'!$G$9,0,10*ROW('Hygiene Data'!G73))),'Data Summary'!DZ79="Yes"),OFFSET('Hygiene Data'!$G$9,0,10*ROW('Hygiene Data'!G73)),NA())</f>
        <v>#N/A</v>
      </c>
      <c r="BL79" s="522" t="e">
        <f ca="1">+IF(AND(ISNUMBER(OFFSET('Hygiene Data'!$H$5,0,10*ROW('Hygiene Data'!H73))),'Data Summary'!EA79="Yes"),OFFSET('Hygiene Data'!$H$5,0,10*ROW('Hygiene Data'!H73)),NA())</f>
        <v>#N/A</v>
      </c>
      <c r="BM79" s="522" t="e">
        <f ca="1">+IF(AND(ISNUMBER(OFFSET('Hygiene Data'!$H$7,0,10*ROW('Hygiene Data'!H73))),'Data Summary'!EB79="Yes"),OFFSET('Hygiene Data'!$H$7,0,10*ROW('Hygiene Data'!H73)),NA())</f>
        <v>#N/A</v>
      </c>
      <c r="BN79" s="522" t="e">
        <f ca="1">+IF(AND(ISNUMBER(OFFSET('Hygiene Data'!$H$9,0,10*ROW('Hygiene Data'!H73))),'Data Summary'!EC79="Yes"),OFFSET('Hygiene Data'!$H$9,0,10*ROW('Hygiene Data'!H73)),NA())</f>
        <v>#N/A</v>
      </c>
      <c r="BO79" s="522" t="e">
        <f ca="1">+IF(AND(ISNUMBER(OFFSET('Hygiene Data'!$I$5,0,10*ROW('Hygiene Data'!I73))),'Data Summary'!ED79="Yes"),OFFSET('Hygiene Data'!$I$5,0,10*ROW('Hygiene Data'!I73)),NA())</f>
        <v>#N/A</v>
      </c>
      <c r="BP79" s="522" t="e">
        <f ca="1">+IF(AND(ISNUMBER(OFFSET('Hygiene Data'!$I$7,0,10*ROW('Hygiene Data'!I73))),'Data Summary'!EE79="Yes"),OFFSET('Hygiene Data'!$I$7,0,10*ROW('Hygiene Data'!I73)),NA())</f>
        <v>#N/A</v>
      </c>
      <c r="BQ79" s="522" t="e">
        <f ca="1">+IF(AND(ISNUMBER(OFFSET('Hygiene Data'!$I$9,0,10*ROW('Hygiene Data'!I73))),'Data Summary'!EF79="Yes"),OFFSET('Hygiene Data'!$I$9,0,10*ROW('Hygiene Data'!I73)),NA())</f>
        <v>#N/A</v>
      </c>
    </row>
    <row r="80" spans="1:69" x14ac:dyDescent="0.25">
      <c r="A80" s="518" t="e">
        <f ca="1">+RIGHT('Data Summary'!A80,LEN('Data Summary'!A80)-9)</f>
        <v>#VALUE!</v>
      </c>
      <c r="B80" s="492" t="str">
        <f ca="1">+IF(ISTEXT('Data Summary'!B80),'Data Summary'!B80,"")</f>
        <v/>
      </c>
      <c r="C80" s="519" t="e">
        <f ca="1">+VALUE('Data Summary'!C80)</f>
        <v>#VALUE!</v>
      </c>
      <c r="D80" s="520" t="e">
        <f ca="1">+IF(AND(ISNUMBER(OFFSET('Water Data'!$D$4,0,10*ROW('Water Data'!D74))),'Data Summary'!BS80="Yes"),100-OFFSET('Water Data'!$D$4,0,10*ROW('Water Data'!D74)),NA())</f>
        <v>#N/A</v>
      </c>
      <c r="E80" s="520" t="e">
        <f ca="1">+IF(AND(ISNUMBER(OFFSET('Water Data'!$D$6,0,10*ROW('Water Data'!D74))),'Data Summary'!BT80="Yes"),OFFSET('Water Data'!$D$6,0,10*ROW('Water Data'!D74)),NA())</f>
        <v>#N/A</v>
      </c>
      <c r="F80" s="520" t="e">
        <f ca="1">+IF(AND(ISNUMBER(OFFSET('Water Data'!$D$9,0,10*ROW('Water Data'!D74))),'Data Summary'!BU80="Yes"),OFFSET('Water Data'!$D$9,0,10*ROW('Water Data'!D74)),NA())</f>
        <v>#N/A</v>
      </c>
      <c r="G80" s="520" t="e">
        <f ca="1">+IF(AND(ISNUMBER(OFFSET('Water Data'!$E$4,0,10*ROW('Water Data'!E74))),'Data Summary'!BV80="Yes"),100-OFFSET('Water Data'!$E$4,0,10*ROW('Water Data'!E74)),NA())</f>
        <v>#N/A</v>
      </c>
      <c r="H80" s="520" t="e">
        <f ca="1">+IF(AND(ISNUMBER(OFFSET('Water Data'!$E$6,0,10*ROW('Water Data'!E74))),'Data Summary'!BW80="Yes"),OFFSET('Water Data'!$E$6,0,10*ROW('Water Data'!E74)),NA())</f>
        <v>#N/A</v>
      </c>
      <c r="I80" s="520" t="e">
        <f ca="1">+IF(AND(ISNUMBER(OFFSET('Water Data'!$E$9,0,10*ROW('Water Data'!E74))),'Data Summary'!BX80="Yes"),OFFSET('Water Data'!$E$9,0,10*ROW('Water Data'!E74)),NA())</f>
        <v>#N/A</v>
      </c>
      <c r="J80" s="520" t="e">
        <f ca="1">+IF(AND(ISNUMBER(OFFSET('Water Data'!$F$4,0,10*ROW('Water Data'!F74))),'Data Summary'!BY80="Yes"),100-OFFSET('Water Data'!$F$4,0,10*ROW('Water Data'!F74)),NA())</f>
        <v>#N/A</v>
      </c>
      <c r="K80" s="520" t="e">
        <f ca="1">+IF(AND(ISNUMBER(OFFSET('Water Data'!$F$6,0,10*ROW('Water Data'!F74))),'Data Summary'!BZ80="Yes"),OFFSET('Water Data'!$F$6,0,10*ROW('Water Data'!F74)),NA())</f>
        <v>#N/A</v>
      </c>
      <c r="L80" s="520" t="e">
        <f ca="1">+IF(AND(ISNUMBER(OFFSET('Water Data'!$F$9,0,10*ROW('Water Data'!F74))),'Data Summary'!CA80="Yes"),OFFSET('Water Data'!$F$9,0,10*ROW('Water Data'!F74)),NA())</f>
        <v>#N/A</v>
      </c>
      <c r="M80" s="520" t="e">
        <f ca="1">+IF(AND(ISNUMBER(OFFSET('Water Data'!$G$4,0,10*ROW('Water Data'!G74))),'Data Summary'!CB80="Yes"),100-OFFSET('Water Data'!$G$4,0,10*ROW('Water Data'!G74)),NA())</f>
        <v>#N/A</v>
      </c>
      <c r="N80" s="520" t="e">
        <f ca="1">+IF(AND(ISNUMBER(OFFSET('Water Data'!$G$6,0,10*ROW('Water Data'!G74))),'Data Summary'!CC80="Yes"),OFFSET('Water Data'!$G$6,0,10*ROW('Water Data'!G74)),NA())</f>
        <v>#N/A</v>
      </c>
      <c r="O80" s="520" t="e">
        <f ca="1">+IF(AND(ISNUMBER(OFFSET('Water Data'!$G$9,0,10*ROW('Water Data'!G74))),'Data Summary'!CD80="Yes"),OFFSET('Water Data'!$G$9,0,10*ROW('Water Data'!G74)),NA())</f>
        <v>#N/A</v>
      </c>
      <c r="P80" s="520" t="e">
        <f ca="1">+IF(AND(ISNUMBER(OFFSET('Water Data'!$H$4,0,10*ROW('Water Data'!H74))),'Data Summary'!CE80="Yes"),100-OFFSET('Water Data'!$H$4,0,10*ROW('Water Data'!H74)),NA())</f>
        <v>#N/A</v>
      </c>
      <c r="Q80" s="520" t="e">
        <f ca="1">+IF(AND(ISNUMBER(OFFSET('Water Data'!$H$6,0,10*ROW('Water Data'!H74))),'Data Summary'!CF80="Yes"),OFFSET('Water Data'!$H$6,0,10*ROW('Water Data'!H74)),NA())</f>
        <v>#N/A</v>
      </c>
      <c r="R80" s="520" t="e">
        <f ca="1">+IF(AND(ISNUMBER(OFFSET('Water Data'!$H$9,0,10*ROW('Water Data'!H74))),'Data Summary'!CG80="Yes"),OFFSET('Water Data'!$H$9,0,10*ROW('Water Data'!H74)),NA())</f>
        <v>#N/A</v>
      </c>
      <c r="S80" s="520" t="e">
        <f ca="1">+IF(AND(ISNUMBER(OFFSET('Water Data'!$I$4,0,10*ROW('Water Data'!I74))),'Data Summary'!CH80="Yes"),100-OFFSET('Water Data'!$I$4,0,10*ROW('Water Data'!I74)),NA())</f>
        <v>#N/A</v>
      </c>
      <c r="T80" s="520" t="e">
        <f ca="1">+IF(AND(ISNUMBER(OFFSET('Water Data'!$I$6,0,10*ROW('Water Data'!I74))),'Data Summary'!CI80="Yes"),OFFSET('Water Data'!$I$6,0,10*ROW('Water Data'!I74)),NA())</f>
        <v>#N/A</v>
      </c>
      <c r="U80" s="520" t="e">
        <f ca="1">+IF(AND(ISNUMBER(OFFSET('Water Data'!$I$9,0,10*ROW('Water Data'!I74))),'Data Summary'!CJ80="Yes"),OFFSET('Water Data'!$I$9,0,10*ROW('Water Data'!I74)),NA())</f>
        <v>#N/A</v>
      </c>
      <c r="V80" s="521" t="e">
        <f ca="1">+IF(AND(ISNUMBER(OFFSET('Sanitation Data'!$D$4,0,10*ROW('Sanitation Data'!D74))),'Data Summary'!CK80="Yes"),100-OFFSET('Sanitation Data'!$D$4,0,10*ROW('Sanitation Data'!D74)),NA())</f>
        <v>#N/A</v>
      </c>
      <c r="W80" s="521" t="e">
        <f ca="1">+IF(AND(ISNUMBER(OFFSET('Sanitation Data'!$D$6,0,10*ROW('Sanitation Data'!D74))),'Data Summary'!CL80="Yes"),OFFSET('Sanitation Data'!$D$6,0,10*ROW('Sanitation Data'!D74)),NA())</f>
        <v>#N/A</v>
      </c>
      <c r="X80" s="521" t="e">
        <f ca="1">+IF(AND(ISNUMBER(OFFSET('Sanitation Data'!$D$10,0,10*ROW('Sanitation Data'!D74))),'Data Summary'!CM80="Yes"),OFFSET('Sanitation Data'!$D$10,0,10*ROW('Sanitation Data'!D74)),NA())</f>
        <v>#N/A</v>
      </c>
      <c r="Y80" s="521" t="e">
        <f ca="1">+IF(AND(ISNUMBER(OFFSET('Sanitation Data'!$D$11,0,10*ROW('Sanitation Data'!D74))),'Data Summary'!CN80="Yes"),OFFSET('Sanitation Data'!$D$11,0,10*ROW('Sanitation Data'!D74)),NA())</f>
        <v>#N/A</v>
      </c>
      <c r="Z80" s="521" t="e">
        <f ca="1">+IF(AND(ISNUMBER(OFFSET('Sanitation Data'!$D$12,0,10*ROW('Sanitation Data'!D74))),'Data Summary'!CO80="Yes"),OFFSET('Sanitation Data'!$D$12,0,10*ROW('Sanitation Data'!D74)),NA())</f>
        <v>#N/A</v>
      </c>
      <c r="AA80" s="521" t="e">
        <f ca="1">+IF(AND(ISNUMBER(OFFSET('Sanitation Data'!$E$4,0,10*ROW('Sanitation Data'!E74))),'Data Summary'!CP80="Yes"),100-OFFSET('Sanitation Data'!$E$4,0,10*ROW('Sanitation Data'!E74)),NA())</f>
        <v>#N/A</v>
      </c>
      <c r="AB80" s="521" t="e">
        <f ca="1">+IF(AND(ISNUMBER(OFFSET('Sanitation Data'!$E$6,0,10*ROW('Sanitation Data'!E74))),'Data Summary'!CQ80="Yes"),OFFSET('Sanitation Data'!$E$6,0,10*ROW('Sanitation Data'!E74)),NA())</f>
        <v>#N/A</v>
      </c>
      <c r="AC80" s="521" t="e">
        <f ca="1">+IF(AND(ISNUMBER(OFFSET('Sanitation Data'!$E$10,0,10*ROW('Sanitation Data'!E74))),'Data Summary'!CR80="Yes"),OFFSET('Sanitation Data'!$E$10,0,10*ROW('Sanitation Data'!E74)),NA())</f>
        <v>#N/A</v>
      </c>
      <c r="AD80" s="521" t="e">
        <f ca="1">+IF(AND(ISNUMBER(OFFSET('Sanitation Data'!$E$11,0,10*ROW('Sanitation Data'!E74))),'Data Summary'!CS80="Yes"),OFFSET('Sanitation Data'!$E$11,0,10*ROW('Sanitation Data'!E74)),NA())</f>
        <v>#N/A</v>
      </c>
      <c r="AE80" s="521" t="e">
        <f ca="1">+IF(AND(ISNUMBER(OFFSET('Sanitation Data'!$E$12,0,10*ROW('Sanitation Data'!E74))),'Data Summary'!CT80="Yes"),OFFSET('Sanitation Data'!$E$12,0,10*ROW('Sanitation Data'!E74)),NA())</f>
        <v>#N/A</v>
      </c>
      <c r="AF80" s="521" t="e">
        <f ca="1">+IF(AND(ISNUMBER(OFFSET('Sanitation Data'!$F$4,0,10*ROW('Sanitation Data'!F74))),'Data Summary'!CU80="Yes"),100-OFFSET('Sanitation Data'!$F$4,0,10*ROW('Sanitation Data'!F74)),NA())</f>
        <v>#N/A</v>
      </c>
      <c r="AG80" s="521" t="e">
        <f ca="1">+IF(AND(ISNUMBER(OFFSET('Sanitation Data'!$F$6,0,10*ROW('Sanitation Data'!F74))),'Data Summary'!CV80="Yes"),OFFSET('Sanitation Data'!$F$6,0,10*ROW('Sanitation Data'!F74)),NA())</f>
        <v>#N/A</v>
      </c>
      <c r="AH80" s="521" t="e">
        <f ca="1">+IF(AND(ISNUMBER(OFFSET('Sanitation Data'!$F$10,0,10*ROW('Sanitation Data'!F74))),'Data Summary'!CW80="Yes"),OFFSET('Sanitation Data'!$F$10,0,10*ROW('Sanitation Data'!F74)),NA())</f>
        <v>#N/A</v>
      </c>
      <c r="AI80" s="521" t="e">
        <f ca="1">+IF(AND(ISNUMBER(OFFSET('Sanitation Data'!$F$11,0,10*ROW('Sanitation Data'!F74))),'Data Summary'!CX80="Yes"),OFFSET('Sanitation Data'!$F$11,0,10*ROW('Sanitation Data'!F74)),NA())</f>
        <v>#N/A</v>
      </c>
      <c r="AJ80" s="521" t="e">
        <f ca="1">+IF(AND(ISNUMBER(OFFSET('Sanitation Data'!$F$12,0,10*ROW('Sanitation Data'!F74))),'Data Summary'!CY80="Yes"),OFFSET('Sanitation Data'!$F$12,0,10*ROW('Sanitation Data'!F74)),NA())</f>
        <v>#N/A</v>
      </c>
      <c r="AK80" s="521" t="e">
        <f ca="1">+IF(AND(ISNUMBER(OFFSET('Sanitation Data'!$G$4,0,10*ROW('Sanitation Data'!G74))),'Data Summary'!CZ80="Yes"),100-OFFSET('Sanitation Data'!$G$4,0,10*ROW('Sanitation Data'!G74)),NA())</f>
        <v>#N/A</v>
      </c>
      <c r="AL80" s="521" t="e">
        <f ca="1">+IF(AND(ISNUMBER(OFFSET('Sanitation Data'!$G$6,0,10*ROW('Sanitation Data'!G74))),'Data Summary'!DA80="Yes"),OFFSET('Sanitation Data'!$G$6,0,10*ROW('Sanitation Data'!G74)),NA())</f>
        <v>#N/A</v>
      </c>
      <c r="AM80" s="521" t="e">
        <f ca="1">+IF(AND(ISNUMBER(OFFSET('Sanitation Data'!$G$10,0,10*ROW('Sanitation Data'!G74))),'Data Summary'!DB80="Yes"),OFFSET('Sanitation Data'!$G$10,0,10*ROW('Sanitation Data'!G74)),NA())</f>
        <v>#N/A</v>
      </c>
      <c r="AN80" s="521" t="e">
        <f ca="1">+IF(AND(ISNUMBER(OFFSET('Sanitation Data'!$G$11,0,10*ROW('Sanitation Data'!G74))),'Data Summary'!DC80="Yes"),OFFSET('Sanitation Data'!$G$11,0,10*ROW('Sanitation Data'!G74)),NA())</f>
        <v>#N/A</v>
      </c>
      <c r="AO80" s="521" t="e">
        <f ca="1">+IF(AND(ISNUMBER(OFFSET('Sanitation Data'!$G$12,0,10*ROW('Sanitation Data'!G74))),'Data Summary'!DD80="Yes"),OFFSET('Sanitation Data'!$G$12,0,10*ROW('Sanitation Data'!G74)),NA())</f>
        <v>#N/A</v>
      </c>
      <c r="AP80" s="521" t="e">
        <f ca="1">+IF(AND(ISNUMBER(OFFSET('Sanitation Data'!$H$4,0,10*ROW('Sanitation Data'!H74))),'Data Summary'!DE80="Yes"),100-OFFSET('Sanitation Data'!$H$4,0,10*ROW('Sanitation Data'!H74)),NA())</f>
        <v>#N/A</v>
      </c>
      <c r="AQ80" s="521" t="e">
        <f ca="1">+IF(AND(ISNUMBER(OFFSET('Sanitation Data'!$H$6,0,10*ROW('Sanitation Data'!H74))),'Data Summary'!DF80="Yes"),OFFSET('Sanitation Data'!$H$6,0,10*ROW('Sanitation Data'!H74)),NA())</f>
        <v>#N/A</v>
      </c>
      <c r="AR80" s="521" t="e">
        <f ca="1">+IF(AND(ISNUMBER(OFFSET('Sanitation Data'!$H$10,0,10*ROW('Sanitation Data'!H74))),'Data Summary'!DG80="Yes"),OFFSET('Sanitation Data'!$H$10,0,10*ROW('Sanitation Data'!H74)),NA())</f>
        <v>#N/A</v>
      </c>
      <c r="AS80" s="521" t="e">
        <f ca="1">+IF(AND(ISNUMBER(OFFSET('Sanitation Data'!$H$11,0,10*ROW('Sanitation Data'!H74))),'Data Summary'!DH80="Yes"),OFFSET('Sanitation Data'!$H$11,0,10*ROW('Sanitation Data'!H74)),NA())</f>
        <v>#N/A</v>
      </c>
      <c r="AT80" s="521" t="e">
        <f ca="1">+IF(AND(ISNUMBER(OFFSET('Sanitation Data'!$H$12,0,10*ROW('Sanitation Data'!H74))),'Data Summary'!DI80="Yes"),OFFSET('Sanitation Data'!$H$12,0,10*ROW('Sanitation Data'!H74)),NA())</f>
        <v>#N/A</v>
      </c>
      <c r="AU80" s="521" t="e">
        <f ca="1">+IF(AND(ISNUMBER(OFFSET('Sanitation Data'!$I$4,0,10*ROW('Sanitation Data'!I74))),'Data Summary'!DJ80="Yes"),100-OFFSET('Sanitation Data'!$I$4,0,10*ROW('Sanitation Data'!I74)),NA())</f>
        <v>#N/A</v>
      </c>
      <c r="AV80" s="521" t="e">
        <f ca="1">+IF(AND(ISNUMBER(OFFSET('Sanitation Data'!$I$6,0,10*ROW('Sanitation Data'!I74))),'Data Summary'!DK80="Yes"),OFFSET('Sanitation Data'!$I$6,0,10*ROW('Sanitation Data'!I74)),NA())</f>
        <v>#N/A</v>
      </c>
      <c r="AW80" s="521" t="e">
        <f ca="1">+IF(AND(ISNUMBER(OFFSET('Sanitation Data'!$I$10,0,10*ROW('Sanitation Data'!I74))),'Data Summary'!DL80="Yes"),OFFSET('Sanitation Data'!$I$10,0,10*ROW('Sanitation Data'!I74)),NA())</f>
        <v>#N/A</v>
      </c>
      <c r="AX80" s="521" t="e">
        <f ca="1">+IF(AND(ISNUMBER(OFFSET('Sanitation Data'!$I$11,0,10*ROW('Sanitation Data'!I74))),'Data Summary'!DM80="Yes"),OFFSET('Sanitation Data'!$I$11,0,10*ROW('Sanitation Data'!I74)),NA())</f>
        <v>#N/A</v>
      </c>
      <c r="AY80" s="521" t="e">
        <f ca="1">+IF(AND(ISNUMBER(OFFSET('Sanitation Data'!$I$12,0,10*ROW('Sanitation Data'!I74))),'Data Summary'!DN80="Yes"),OFFSET('Sanitation Data'!$I$12,0,10*ROW('Sanitation Data'!I74)),NA())</f>
        <v>#N/A</v>
      </c>
      <c r="AZ80" s="522" t="e">
        <f ca="1">+IF(AND(ISNUMBER(OFFSET('Hygiene Data'!$D$5,0,10*ROW('Hygiene Data'!D74))),'Data Summary'!DO80="Yes"),OFFSET('Hygiene Data'!$D$5,0,10*ROW('Hygiene Data'!D74)),NA())</f>
        <v>#N/A</v>
      </c>
      <c r="BA80" s="522" t="e">
        <f ca="1">+IF(AND(ISNUMBER(OFFSET('Hygiene Data'!$D$7,0,10*ROW('Hygiene Data'!D74))),'Data Summary'!DP80="Yes"),OFFSET('Hygiene Data'!$D$7,0,10*ROW('Hygiene Data'!D74)),NA())</f>
        <v>#N/A</v>
      </c>
      <c r="BB80" s="522" t="e">
        <f ca="1">+IF(AND(ISNUMBER(OFFSET('Hygiene Data'!$D$9,0,10*ROW('Hygiene Data'!D74))),'Data Summary'!DQ80="Yes"),OFFSET('Hygiene Data'!$D$9,0,10*ROW('Hygiene Data'!D74)),NA())</f>
        <v>#N/A</v>
      </c>
      <c r="BC80" s="522" t="e">
        <f ca="1">+IF(AND(ISNUMBER(OFFSET('Hygiene Data'!$E$5,0,10*ROW('Hygiene Data'!E74))),'Data Summary'!DR80="Yes"),OFFSET('Hygiene Data'!$E$5,0,10*ROW('Hygiene Data'!E74)),NA())</f>
        <v>#N/A</v>
      </c>
      <c r="BD80" s="522" t="e">
        <f ca="1">+IF(AND(ISNUMBER(OFFSET('Hygiene Data'!$E$7,0,10*ROW('Hygiene Data'!E74))),'Data Summary'!DS80="Yes"),OFFSET('Hygiene Data'!$E$7,0,10*ROW('Hygiene Data'!E74)),NA())</f>
        <v>#N/A</v>
      </c>
      <c r="BE80" s="522" t="e">
        <f ca="1">+IF(AND(ISNUMBER(OFFSET('Hygiene Data'!$E$9,0,10*ROW('Hygiene Data'!E74))),'Data Summary'!DT80="Yes"),OFFSET('Hygiene Data'!$E$9,0,10*ROW('Hygiene Data'!E74)),NA())</f>
        <v>#N/A</v>
      </c>
      <c r="BF80" s="522" t="e">
        <f ca="1">+IF(AND(ISNUMBER(OFFSET('Hygiene Data'!$F$5,0,10*ROW('Hygiene Data'!F74))),'Data Summary'!DU80="Yes"),OFFSET('Hygiene Data'!$F$5,0,10*ROW('Hygiene Data'!F74)),NA())</f>
        <v>#N/A</v>
      </c>
      <c r="BG80" s="522" t="e">
        <f ca="1">+IF(AND(ISNUMBER(OFFSET('Hygiene Data'!$F$7,0,10*ROW('Hygiene Data'!F74))),'Data Summary'!DV80="Yes"),OFFSET('Hygiene Data'!$F$7,0,10*ROW('Hygiene Data'!F74)),NA())</f>
        <v>#N/A</v>
      </c>
      <c r="BH80" s="522" t="e">
        <f ca="1">+IF(AND(ISNUMBER(OFFSET('Hygiene Data'!$F$9,0,10*ROW('Hygiene Data'!F74))),'Data Summary'!DW80="Yes"),OFFSET('Hygiene Data'!$F$9,0,10*ROW('Hygiene Data'!F74)),NA())</f>
        <v>#N/A</v>
      </c>
      <c r="BI80" s="522" t="e">
        <f ca="1">+IF(AND(ISNUMBER(OFFSET('Hygiene Data'!$G$5,0,10*ROW('Hygiene Data'!G74))),'Data Summary'!DX80="Yes"),OFFSET('Hygiene Data'!$G$5,0,10*ROW('Hygiene Data'!G74)),NA())</f>
        <v>#N/A</v>
      </c>
      <c r="BJ80" s="522" t="e">
        <f ca="1">+IF(AND(ISNUMBER(OFFSET('Hygiene Data'!$G$7,0,10*ROW('Hygiene Data'!G74))),'Data Summary'!DY80="Yes"),OFFSET('Hygiene Data'!$G$7,0,10*ROW('Hygiene Data'!G74)),NA())</f>
        <v>#N/A</v>
      </c>
      <c r="BK80" s="522" t="e">
        <f ca="1">+IF(AND(ISNUMBER(OFFSET('Hygiene Data'!$G$9,0,10*ROW('Hygiene Data'!G74))),'Data Summary'!DZ80="Yes"),OFFSET('Hygiene Data'!$G$9,0,10*ROW('Hygiene Data'!G74)),NA())</f>
        <v>#N/A</v>
      </c>
      <c r="BL80" s="522" t="e">
        <f ca="1">+IF(AND(ISNUMBER(OFFSET('Hygiene Data'!$H$5,0,10*ROW('Hygiene Data'!H74))),'Data Summary'!EA80="Yes"),OFFSET('Hygiene Data'!$H$5,0,10*ROW('Hygiene Data'!H74)),NA())</f>
        <v>#N/A</v>
      </c>
      <c r="BM80" s="522" t="e">
        <f ca="1">+IF(AND(ISNUMBER(OFFSET('Hygiene Data'!$H$7,0,10*ROW('Hygiene Data'!H74))),'Data Summary'!EB80="Yes"),OFFSET('Hygiene Data'!$H$7,0,10*ROW('Hygiene Data'!H74)),NA())</f>
        <v>#N/A</v>
      </c>
      <c r="BN80" s="522" t="e">
        <f ca="1">+IF(AND(ISNUMBER(OFFSET('Hygiene Data'!$H$9,0,10*ROW('Hygiene Data'!H74))),'Data Summary'!EC80="Yes"),OFFSET('Hygiene Data'!$H$9,0,10*ROW('Hygiene Data'!H74)),NA())</f>
        <v>#N/A</v>
      </c>
      <c r="BO80" s="522" t="e">
        <f ca="1">+IF(AND(ISNUMBER(OFFSET('Hygiene Data'!$I$5,0,10*ROW('Hygiene Data'!I74))),'Data Summary'!ED80="Yes"),OFFSET('Hygiene Data'!$I$5,0,10*ROW('Hygiene Data'!I74)),NA())</f>
        <v>#N/A</v>
      </c>
      <c r="BP80" s="522" t="e">
        <f ca="1">+IF(AND(ISNUMBER(OFFSET('Hygiene Data'!$I$7,0,10*ROW('Hygiene Data'!I74))),'Data Summary'!EE80="Yes"),OFFSET('Hygiene Data'!$I$7,0,10*ROW('Hygiene Data'!I74)),NA())</f>
        <v>#N/A</v>
      </c>
      <c r="BQ80" s="522" t="e">
        <f ca="1">+IF(AND(ISNUMBER(OFFSET('Hygiene Data'!$I$9,0,10*ROW('Hygiene Data'!I74))),'Data Summary'!EF80="Yes"),OFFSET('Hygiene Data'!$I$9,0,10*ROW('Hygiene Data'!I74)),NA())</f>
        <v>#N/A</v>
      </c>
    </row>
    <row r="81" spans="1:69" x14ac:dyDescent="0.25">
      <c r="A81" s="518" t="e">
        <f ca="1">+RIGHT('Data Summary'!A81,LEN('Data Summary'!A81)-9)</f>
        <v>#VALUE!</v>
      </c>
      <c r="B81" s="492" t="str">
        <f ca="1">+IF(ISTEXT('Data Summary'!B81),'Data Summary'!B81,"")</f>
        <v/>
      </c>
      <c r="C81" s="519" t="e">
        <f ca="1">+VALUE('Data Summary'!C81)</f>
        <v>#VALUE!</v>
      </c>
      <c r="D81" s="520" t="e">
        <f ca="1">+IF(AND(ISNUMBER(OFFSET('Water Data'!$D$4,0,10*ROW('Water Data'!D75))),'Data Summary'!BS81="Yes"),100-OFFSET('Water Data'!$D$4,0,10*ROW('Water Data'!D75)),NA())</f>
        <v>#N/A</v>
      </c>
      <c r="E81" s="520" t="e">
        <f ca="1">+IF(AND(ISNUMBER(OFFSET('Water Data'!$D$6,0,10*ROW('Water Data'!D75))),'Data Summary'!BT81="Yes"),OFFSET('Water Data'!$D$6,0,10*ROW('Water Data'!D75)),NA())</f>
        <v>#N/A</v>
      </c>
      <c r="F81" s="520" t="e">
        <f ca="1">+IF(AND(ISNUMBER(OFFSET('Water Data'!$D$9,0,10*ROW('Water Data'!D75))),'Data Summary'!BU81="Yes"),OFFSET('Water Data'!$D$9,0,10*ROW('Water Data'!D75)),NA())</f>
        <v>#N/A</v>
      </c>
      <c r="G81" s="520" t="e">
        <f ca="1">+IF(AND(ISNUMBER(OFFSET('Water Data'!$E$4,0,10*ROW('Water Data'!E75))),'Data Summary'!BV81="Yes"),100-OFFSET('Water Data'!$E$4,0,10*ROW('Water Data'!E75)),NA())</f>
        <v>#N/A</v>
      </c>
      <c r="H81" s="520" t="e">
        <f ca="1">+IF(AND(ISNUMBER(OFFSET('Water Data'!$E$6,0,10*ROW('Water Data'!E75))),'Data Summary'!BW81="Yes"),OFFSET('Water Data'!$E$6,0,10*ROW('Water Data'!E75)),NA())</f>
        <v>#N/A</v>
      </c>
      <c r="I81" s="520" t="e">
        <f ca="1">+IF(AND(ISNUMBER(OFFSET('Water Data'!$E$9,0,10*ROW('Water Data'!E75))),'Data Summary'!BX81="Yes"),OFFSET('Water Data'!$E$9,0,10*ROW('Water Data'!E75)),NA())</f>
        <v>#N/A</v>
      </c>
      <c r="J81" s="520" t="e">
        <f ca="1">+IF(AND(ISNUMBER(OFFSET('Water Data'!$F$4,0,10*ROW('Water Data'!F75))),'Data Summary'!BY81="Yes"),100-OFFSET('Water Data'!$F$4,0,10*ROW('Water Data'!F75)),NA())</f>
        <v>#N/A</v>
      </c>
      <c r="K81" s="520" t="e">
        <f ca="1">+IF(AND(ISNUMBER(OFFSET('Water Data'!$F$6,0,10*ROW('Water Data'!F75))),'Data Summary'!BZ81="Yes"),OFFSET('Water Data'!$F$6,0,10*ROW('Water Data'!F75)),NA())</f>
        <v>#N/A</v>
      </c>
      <c r="L81" s="520" t="e">
        <f ca="1">+IF(AND(ISNUMBER(OFFSET('Water Data'!$F$9,0,10*ROW('Water Data'!F75))),'Data Summary'!CA81="Yes"),OFFSET('Water Data'!$F$9,0,10*ROW('Water Data'!F75)),NA())</f>
        <v>#N/A</v>
      </c>
      <c r="M81" s="520" t="e">
        <f ca="1">+IF(AND(ISNUMBER(OFFSET('Water Data'!$G$4,0,10*ROW('Water Data'!G75))),'Data Summary'!CB81="Yes"),100-OFFSET('Water Data'!$G$4,0,10*ROW('Water Data'!G75)),NA())</f>
        <v>#N/A</v>
      </c>
      <c r="N81" s="520" t="e">
        <f ca="1">+IF(AND(ISNUMBER(OFFSET('Water Data'!$G$6,0,10*ROW('Water Data'!G75))),'Data Summary'!CC81="Yes"),OFFSET('Water Data'!$G$6,0,10*ROW('Water Data'!G75)),NA())</f>
        <v>#N/A</v>
      </c>
      <c r="O81" s="520" t="e">
        <f ca="1">+IF(AND(ISNUMBER(OFFSET('Water Data'!$G$9,0,10*ROW('Water Data'!G75))),'Data Summary'!CD81="Yes"),OFFSET('Water Data'!$G$9,0,10*ROW('Water Data'!G75)),NA())</f>
        <v>#N/A</v>
      </c>
      <c r="P81" s="520" t="e">
        <f ca="1">+IF(AND(ISNUMBER(OFFSET('Water Data'!$H$4,0,10*ROW('Water Data'!H75))),'Data Summary'!CE81="Yes"),100-OFFSET('Water Data'!$H$4,0,10*ROW('Water Data'!H75)),NA())</f>
        <v>#N/A</v>
      </c>
      <c r="Q81" s="520" t="e">
        <f ca="1">+IF(AND(ISNUMBER(OFFSET('Water Data'!$H$6,0,10*ROW('Water Data'!H75))),'Data Summary'!CF81="Yes"),OFFSET('Water Data'!$H$6,0,10*ROW('Water Data'!H75)),NA())</f>
        <v>#N/A</v>
      </c>
      <c r="R81" s="520" t="e">
        <f ca="1">+IF(AND(ISNUMBER(OFFSET('Water Data'!$H$9,0,10*ROW('Water Data'!H75))),'Data Summary'!CG81="Yes"),OFFSET('Water Data'!$H$9,0,10*ROW('Water Data'!H75)),NA())</f>
        <v>#N/A</v>
      </c>
      <c r="S81" s="520" t="e">
        <f ca="1">+IF(AND(ISNUMBER(OFFSET('Water Data'!$I$4,0,10*ROW('Water Data'!I75))),'Data Summary'!CH81="Yes"),100-OFFSET('Water Data'!$I$4,0,10*ROW('Water Data'!I75)),NA())</f>
        <v>#N/A</v>
      </c>
      <c r="T81" s="520" t="e">
        <f ca="1">+IF(AND(ISNUMBER(OFFSET('Water Data'!$I$6,0,10*ROW('Water Data'!I75))),'Data Summary'!CI81="Yes"),OFFSET('Water Data'!$I$6,0,10*ROW('Water Data'!I75)),NA())</f>
        <v>#N/A</v>
      </c>
      <c r="U81" s="520" t="e">
        <f ca="1">+IF(AND(ISNUMBER(OFFSET('Water Data'!$I$9,0,10*ROW('Water Data'!I75))),'Data Summary'!CJ81="Yes"),OFFSET('Water Data'!$I$9,0,10*ROW('Water Data'!I75)),NA())</f>
        <v>#N/A</v>
      </c>
      <c r="V81" s="521" t="e">
        <f ca="1">+IF(AND(ISNUMBER(OFFSET('Sanitation Data'!$D$4,0,10*ROW('Sanitation Data'!D75))),'Data Summary'!CK81="Yes"),100-OFFSET('Sanitation Data'!$D$4,0,10*ROW('Sanitation Data'!D75)),NA())</f>
        <v>#N/A</v>
      </c>
      <c r="W81" s="521" t="e">
        <f ca="1">+IF(AND(ISNUMBER(OFFSET('Sanitation Data'!$D$6,0,10*ROW('Sanitation Data'!D75))),'Data Summary'!CL81="Yes"),OFFSET('Sanitation Data'!$D$6,0,10*ROW('Sanitation Data'!D75)),NA())</f>
        <v>#N/A</v>
      </c>
      <c r="X81" s="521" t="e">
        <f ca="1">+IF(AND(ISNUMBER(OFFSET('Sanitation Data'!$D$10,0,10*ROW('Sanitation Data'!D75))),'Data Summary'!CM81="Yes"),OFFSET('Sanitation Data'!$D$10,0,10*ROW('Sanitation Data'!D75)),NA())</f>
        <v>#N/A</v>
      </c>
      <c r="Y81" s="521" t="e">
        <f ca="1">+IF(AND(ISNUMBER(OFFSET('Sanitation Data'!$D$11,0,10*ROW('Sanitation Data'!D75))),'Data Summary'!CN81="Yes"),OFFSET('Sanitation Data'!$D$11,0,10*ROW('Sanitation Data'!D75)),NA())</f>
        <v>#N/A</v>
      </c>
      <c r="Z81" s="521" t="e">
        <f ca="1">+IF(AND(ISNUMBER(OFFSET('Sanitation Data'!$D$12,0,10*ROW('Sanitation Data'!D75))),'Data Summary'!CO81="Yes"),OFFSET('Sanitation Data'!$D$12,0,10*ROW('Sanitation Data'!D75)),NA())</f>
        <v>#N/A</v>
      </c>
      <c r="AA81" s="521" t="e">
        <f ca="1">+IF(AND(ISNUMBER(OFFSET('Sanitation Data'!$E$4,0,10*ROW('Sanitation Data'!E75))),'Data Summary'!CP81="Yes"),100-OFFSET('Sanitation Data'!$E$4,0,10*ROW('Sanitation Data'!E75)),NA())</f>
        <v>#N/A</v>
      </c>
      <c r="AB81" s="521" t="e">
        <f ca="1">+IF(AND(ISNUMBER(OFFSET('Sanitation Data'!$E$6,0,10*ROW('Sanitation Data'!E75))),'Data Summary'!CQ81="Yes"),OFFSET('Sanitation Data'!$E$6,0,10*ROW('Sanitation Data'!E75)),NA())</f>
        <v>#N/A</v>
      </c>
      <c r="AC81" s="521" t="e">
        <f ca="1">+IF(AND(ISNUMBER(OFFSET('Sanitation Data'!$E$10,0,10*ROW('Sanitation Data'!E75))),'Data Summary'!CR81="Yes"),OFFSET('Sanitation Data'!$E$10,0,10*ROW('Sanitation Data'!E75)),NA())</f>
        <v>#N/A</v>
      </c>
      <c r="AD81" s="521" t="e">
        <f ca="1">+IF(AND(ISNUMBER(OFFSET('Sanitation Data'!$E$11,0,10*ROW('Sanitation Data'!E75))),'Data Summary'!CS81="Yes"),OFFSET('Sanitation Data'!$E$11,0,10*ROW('Sanitation Data'!E75)),NA())</f>
        <v>#N/A</v>
      </c>
      <c r="AE81" s="521" t="e">
        <f ca="1">+IF(AND(ISNUMBER(OFFSET('Sanitation Data'!$E$12,0,10*ROW('Sanitation Data'!E75))),'Data Summary'!CT81="Yes"),OFFSET('Sanitation Data'!$E$12,0,10*ROW('Sanitation Data'!E75)),NA())</f>
        <v>#N/A</v>
      </c>
      <c r="AF81" s="521" t="e">
        <f ca="1">+IF(AND(ISNUMBER(OFFSET('Sanitation Data'!$F$4,0,10*ROW('Sanitation Data'!F75))),'Data Summary'!CU81="Yes"),100-OFFSET('Sanitation Data'!$F$4,0,10*ROW('Sanitation Data'!F75)),NA())</f>
        <v>#N/A</v>
      </c>
      <c r="AG81" s="521" t="e">
        <f ca="1">+IF(AND(ISNUMBER(OFFSET('Sanitation Data'!$F$6,0,10*ROW('Sanitation Data'!F75))),'Data Summary'!CV81="Yes"),OFFSET('Sanitation Data'!$F$6,0,10*ROW('Sanitation Data'!F75)),NA())</f>
        <v>#N/A</v>
      </c>
      <c r="AH81" s="521" t="e">
        <f ca="1">+IF(AND(ISNUMBER(OFFSET('Sanitation Data'!$F$10,0,10*ROW('Sanitation Data'!F75))),'Data Summary'!CW81="Yes"),OFFSET('Sanitation Data'!$F$10,0,10*ROW('Sanitation Data'!F75)),NA())</f>
        <v>#N/A</v>
      </c>
      <c r="AI81" s="521" t="e">
        <f ca="1">+IF(AND(ISNUMBER(OFFSET('Sanitation Data'!$F$11,0,10*ROW('Sanitation Data'!F75))),'Data Summary'!CX81="Yes"),OFFSET('Sanitation Data'!$F$11,0,10*ROW('Sanitation Data'!F75)),NA())</f>
        <v>#N/A</v>
      </c>
      <c r="AJ81" s="521" t="e">
        <f ca="1">+IF(AND(ISNUMBER(OFFSET('Sanitation Data'!$F$12,0,10*ROW('Sanitation Data'!F75))),'Data Summary'!CY81="Yes"),OFFSET('Sanitation Data'!$F$12,0,10*ROW('Sanitation Data'!F75)),NA())</f>
        <v>#N/A</v>
      </c>
      <c r="AK81" s="521" t="e">
        <f ca="1">+IF(AND(ISNUMBER(OFFSET('Sanitation Data'!$G$4,0,10*ROW('Sanitation Data'!G75))),'Data Summary'!CZ81="Yes"),100-OFFSET('Sanitation Data'!$G$4,0,10*ROW('Sanitation Data'!G75)),NA())</f>
        <v>#N/A</v>
      </c>
      <c r="AL81" s="521" t="e">
        <f ca="1">+IF(AND(ISNUMBER(OFFSET('Sanitation Data'!$G$6,0,10*ROW('Sanitation Data'!G75))),'Data Summary'!DA81="Yes"),OFFSET('Sanitation Data'!$G$6,0,10*ROW('Sanitation Data'!G75)),NA())</f>
        <v>#N/A</v>
      </c>
      <c r="AM81" s="521" t="e">
        <f ca="1">+IF(AND(ISNUMBER(OFFSET('Sanitation Data'!$G$10,0,10*ROW('Sanitation Data'!G75))),'Data Summary'!DB81="Yes"),OFFSET('Sanitation Data'!$G$10,0,10*ROW('Sanitation Data'!G75)),NA())</f>
        <v>#N/A</v>
      </c>
      <c r="AN81" s="521" t="e">
        <f ca="1">+IF(AND(ISNUMBER(OFFSET('Sanitation Data'!$G$11,0,10*ROW('Sanitation Data'!G75))),'Data Summary'!DC81="Yes"),OFFSET('Sanitation Data'!$G$11,0,10*ROW('Sanitation Data'!G75)),NA())</f>
        <v>#N/A</v>
      </c>
      <c r="AO81" s="521" t="e">
        <f ca="1">+IF(AND(ISNUMBER(OFFSET('Sanitation Data'!$G$12,0,10*ROW('Sanitation Data'!G75))),'Data Summary'!DD81="Yes"),OFFSET('Sanitation Data'!$G$12,0,10*ROW('Sanitation Data'!G75)),NA())</f>
        <v>#N/A</v>
      </c>
      <c r="AP81" s="521" t="e">
        <f ca="1">+IF(AND(ISNUMBER(OFFSET('Sanitation Data'!$H$4,0,10*ROW('Sanitation Data'!H75))),'Data Summary'!DE81="Yes"),100-OFFSET('Sanitation Data'!$H$4,0,10*ROW('Sanitation Data'!H75)),NA())</f>
        <v>#N/A</v>
      </c>
      <c r="AQ81" s="521" t="e">
        <f ca="1">+IF(AND(ISNUMBER(OFFSET('Sanitation Data'!$H$6,0,10*ROW('Sanitation Data'!H75))),'Data Summary'!DF81="Yes"),OFFSET('Sanitation Data'!$H$6,0,10*ROW('Sanitation Data'!H75)),NA())</f>
        <v>#N/A</v>
      </c>
      <c r="AR81" s="521" t="e">
        <f ca="1">+IF(AND(ISNUMBER(OFFSET('Sanitation Data'!$H$10,0,10*ROW('Sanitation Data'!H75))),'Data Summary'!DG81="Yes"),OFFSET('Sanitation Data'!$H$10,0,10*ROW('Sanitation Data'!H75)),NA())</f>
        <v>#N/A</v>
      </c>
      <c r="AS81" s="521" t="e">
        <f ca="1">+IF(AND(ISNUMBER(OFFSET('Sanitation Data'!$H$11,0,10*ROW('Sanitation Data'!H75))),'Data Summary'!DH81="Yes"),OFFSET('Sanitation Data'!$H$11,0,10*ROW('Sanitation Data'!H75)),NA())</f>
        <v>#N/A</v>
      </c>
      <c r="AT81" s="521" t="e">
        <f ca="1">+IF(AND(ISNUMBER(OFFSET('Sanitation Data'!$H$12,0,10*ROW('Sanitation Data'!H75))),'Data Summary'!DI81="Yes"),OFFSET('Sanitation Data'!$H$12,0,10*ROW('Sanitation Data'!H75)),NA())</f>
        <v>#N/A</v>
      </c>
      <c r="AU81" s="521" t="e">
        <f ca="1">+IF(AND(ISNUMBER(OFFSET('Sanitation Data'!$I$4,0,10*ROW('Sanitation Data'!I75))),'Data Summary'!DJ81="Yes"),100-OFFSET('Sanitation Data'!$I$4,0,10*ROW('Sanitation Data'!I75)),NA())</f>
        <v>#N/A</v>
      </c>
      <c r="AV81" s="521" t="e">
        <f ca="1">+IF(AND(ISNUMBER(OFFSET('Sanitation Data'!$I$6,0,10*ROW('Sanitation Data'!I75))),'Data Summary'!DK81="Yes"),OFFSET('Sanitation Data'!$I$6,0,10*ROW('Sanitation Data'!I75)),NA())</f>
        <v>#N/A</v>
      </c>
      <c r="AW81" s="521" t="e">
        <f ca="1">+IF(AND(ISNUMBER(OFFSET('Sanitation Data'!$I$10,0,10*ROW('Sanitation Data'!I75))),'Data Summary'!DL81="Yes"),OFFSET('Sanitation Data'!$I$10,0,10*ROW('Sanitation Data'!I75)),NA())</f>
        <v>#N/A</v>
      </c>
      <c r="AX81" s="521" t="e">
        <f ca="1">+IF(AND(ISNUMBER(OFFSET('Sanitation Data'!$I$11,0,10*ROW('Sanitation Data'!I75))),'Data Summary'!DM81="Yes"),OFFSET('Sanitation Data'!$I$11,0,10*ROW('Sanitation Data'!I75)),NA())</f>
        <v>#N/A</v>
      </c>
      <c r="AY81" s="521" t="e">
        <f ca="1">+IF(AND(ISNUMBER(OFFSET('Sanitation Data'!$I$12,0,10*ROW('Sanitation Data'!I75))),'Data Summary'!DN81="Yes"),OFFSET('Sanitation Data'!$I$12,0,10*ROW('Sanitation Data'!I75)),NA())</f>
        <v>#N/A</v>
      </c>
      <c r="AZ81" s="522" t="e">
        <f ca="1">+IF(AND(ISNUMBER(OFFSET('Hygiene Data'!$D$5,0,10*ROW('Hygiene Data'!D75))),'Data Summary'!DO81="Yes"),OFFSET('Hygiene Data'!$D$5,0,10*ROW('Hygiene Data'!D75)),NA())</f>
        <v>#N/A</v>
      </c>
      <c r="BA81" s="522" t="e">
        <f ca="1">+IF(AND(ISNUMBER(OFFSET('Hygiene Data'!$D$7,0,10*ROW('Hygiene Data'!D75))),'Data Summary'!DP81="Yes"),OFFSET('Hygiene Data'!$D$7,0,10*ROW('Hygiene Data'!D75)),NA())</f>
        <v>#N/A</v>
      </c>
      <c r="BB81" s="522" t="e">
        <f ca="1">+IF(AND(ISNUMBER(OFFSET('Hygiene Data'!$D$9,0,10*ROW('Hygiene Data'!D75))),'Data Summary'!DQ81="Yes"),OFFSET('Hygiene Data'!$D$9,0,10*ROW('Hygiene Data'!D75)),NA())</f>
        <v>#N/A</v>
      </c>
      <c r="BC81" s="522" t="e">
        <f ca="1">+IF(AND(ISNUMBER(OFFSET('Hygiene Data'!$E$5,0,10*ROW('Hygiene Data'!E75))),'Data Summary'!DR81="Yes"),OFFSET('Hygiene Data'!$E$5,0,10*ROW('Hygiene Data'!E75)),NA())</f>
        <v>#N/A</v>
      </c>
      <c r="BD81" s="522" t="e">
        <f ca="1">+IF(AND(ISNUMBER(OFFSET('Hygiene Data'!$E$7,0,10*ROW('Hygiene Data'!E75))),'Data Summary'!DS81="Yes"),OFFSET('Hygiene Data'!$E$7,0,10*ROW('Hygiene Data'!E75)),NA())</f>
        <v>#N/A</v>
      </c>
      <c r="BE81" s="522" t="e">
        <f ca="1">+IF(AND(ISNUMBER(OFFSET('Hygiene Data'!$E$9,0,10*ROW('Hygiene Data'!E75))),'Data Summary'!DT81="Yes"),OFFSET('Hygiene Data'!$E$9,0,10*ROW('Hygiene Data'!E75)),NA())</f>
        <v>#N/A</v>
      </c>
      <c r="BF81" s="522" t="e">
        <f ca="1">+IF(AND(ISNUMBER(OFFSET('Hygiene Data'!$F$5,0,10*ROW('Hygiene Data'!F75))),'Data Summary'!DU81="Yes"),OFFSET('Hygiene Data'!$F$5,0,10*ROW('Hygiene Data'!F75)),NA())</f>
        <v>#N/A</v>
      </c>
      <c r="BG81" s="522" t="e">
        <f ca="1">+IF(AND(ISNUMBER(OFFSET('Hygiene Data'!$F$7,0,10*ROW('Hygiene Data'!F75))),'Data Summary'!DV81="Yes"),OFFSET('Hygiene Data'!$F$7,0,10*ROW('Hygiene Data'!F75)),NA())</f>
        <v>#N/A</v>
      </c>
      <c r="BH81" s="522" t="e">
        <f ca="1">+IF(AND(ISNUMBER(OFFSET('Hygiene Data'!$F$9,0,10*ROW('Hygiene Data'!F75))),'Data Summary'!DW81="Yes"),OFFSET('Hygiene Data'!$F$9,0,10*ROW('Hygiene Data'!F75)),NA())</f>
        <v>#N/A</v>
      </c>
      <c r="BI81" s="522" t="e">
        <f ca="1">+IF(AND(ISNUMBER(OFFSET('Hygiene Data'!$G$5,0,10*ROW('Hygiene Data'!G75))),'Data Summary'!DX81="Yes"),OFFSET('Hygiene Data'!$G$5,0,10*ROW('Hygiene Data'!G75)),NA())</f>
        <v>#N/A</v>
      </c>
      <c r="BJ81" s="522" t="e">
        <f ca="1">+IF(AND(ISNUMBER(OFFSET('Hygiene Data'!$G$7,0,10*ROW('Hygiene Data'!G75))),'Data Summary'!DY81="Yes"),OFFSET('Hygiene Data'!$G$7,0,10*ROW('Hygiene Data'!G75)),NA())</f>
        <v>#N/A</v>
      </c>
      <c r="BK81" s="522" t="e">
        <f ca="1">+IF(AND(ISNUMBER(OFFSET('Hygiene Data'!$G$9,0,10*ROW('Hygiene Data'!G75))),'Data Summary'!DZ81="Yes"),OFFSET('Hygiene Data'!$G$9,0,10*ROW('Hygiene Data'!G75)),NA())</f>
        <v>#N/A</v>
      </c>
      <c r="BL81" s="522" t="e">
        <f ca="1">+IF(AND(ISNUMBER(OFFSET('Hygiene Data'!$H$5,0,10*ROW('Hygiene Data'!H75))),'Data Summary'!EA81="Yes"),OFFSET('Hygiene Data'!$H$5,0,10*ROW('Hygiene Data'!H75)),NA())</f>
        <v>#N/A</v>
      </c>
      <c r="BM81" s="522" t="e">
        <f ca="1">+IF(AND(ISNUMBER(OFFSET('Hygiene Data'!$H$7,0,10*ROW('Hygiene Data'!H75))),'Data Summary'!EB81="Yes"),OFFSET('Hygiene Data'!$H$7,0,10*ROW('Hygiene Data'!H75)),NA())</f>
        <v>#N/A</v>
      </c>
      <c r="BN81" s="522" t="e">
        <f ca="1">+IF(AND(ISNUMBER(OFFSET('Hygiene Data'!$H$9,0,10*ROW('Hygiene Data'!H75))),'Data Summary'!EC81="Yes"),OFFSET('Hygiene Data'!$H$9,0,10*ROW('Hygiene Data'!H75)),NA())</f>
        <v>#N/A</v>
      </c>
      <c r="BO81" s="522" t="e">
        <f ca="1">+IF(AND(ISNUMBER(OFFSET('Hygiene Data'!$I$5,0,10*ROW('Hygiene Data'!I75))),'Data Summary'!ED81="Yes"),OFFSET('Hygiene Data'!$I$5,0,10*ROW('Hygiene Data'!I75)),NA())</f>
        <v>#N/A</v>
      </c>
      <c r="BP81" s="522" t="e">
        <f ca="1">+IF(AND(ISNUMBER(OFFSET('Hygiene Data'!$I$7,0,10*ROW('Hygiene Data'!I75))),'Data Summary'!EE81="Yes"),OFFSET('Hygiene Data'!$I$7,0,10*ROW('Hygiene Data'!I75)),NA())</f>
        <v>#N/A</v>
      </c>
      <c r="BQ81" s="522" t="e">
        <f ca="1">+IF(AND(ISNUMBER(OFFSET('Hygiene Data'!$I$9,0,10*ROW('Hygiene Data'!I75))),'Data Summary'!EF81="Yes"),OFFSET('Hygiene Data'!$I$9,0,10*ROW('Hygiene Data'!I75)),NA())</f>
        <v>#N/A</v>
      </c>
    </row>
    <row r="82" spans="1:69" x14ac:dyDescent="0.25">
      <c r="A82" s="518" t="e">
        <f ca="1">+RIGHT('Data Summary'!A82,LEN('Data Summary'!A82)-9)</f>
        <v>#VALUE!</v>
      </c>
      <c r="B82" s="492" t="str">
        <f ca="1">+IF(ISTEXT('Data Summary'!B82),'Data Summary'!B82,"")</f>
        <v/>
      </c>
      <c r="C82" s="519" t="e">
        <f ca="1">+VALUE('Data Summary'!C82)</f>
        <v>#VALUE!</v>
      </c>
      <c r="D82" s="520" t="e">
        <f ca="1">+IF(AND(ISNUMBER(OFFSET('Water Data'!$D$4,0,10*ROW('Water Data'!D76))),'Data Summary'!BS82="Yes"),100-OFFSET('Water Data'!$D$4,0,10*ROW('Water Data'!D76)),NA())</f>
        <v>#N/A</v>
      </c>
      <c r="E82" s="520" t="e">
        <f ca="1">+IF(AND(ISNUMBER(OFFSET('Water Data'!$D$6,0,10*ROW('Water Data'!D76))),'Data Summary'!BT82="Yes"),OFFSET('Water Data'!$D$6,0,10*ROW('Water Data'!D76)),NA())</f>
        <v>#N/A</v>
      </c>
      <c r="F82" s="520" t="e">
        <f ca="1">+IF(AND(ISNUMBER(OFFSET('Water Data'!$D$9,0,10*ROW('Water Data'!D76))),'Data Summary'!BU82="Yes"),OFFSET('Water Data'!$D$9,0,10*ROW('Water Data'!D76)),NA())</f>
        <v>#N/A</v>
      </c>
      <c r="G82" s="520" t="e">
        <f ca="1">+IF(AND(ISNUMBER(OFFSET('Water Data'!$E$4,0,10*ROW('Water Data'!E76))),'Data Summary'!BV82="Yes"),100-OFFSET('Water Data'!$E$4,0,10*ROW('Water Data'!E76)),NA())</f>
        <v>#N/A</v>
      </c>
      <c r="H82" s="520" t="e">
        <f ca="1">+IF(AND(ISNUMBER(OFFSET('Water Data'!$E$6,0,10*ROW('Water Data'!E76))),'Data Summary'!BW82="Yes"),OFFSET('Water Data'!$E$6,0,10*ROW('Water Data'!E76)),NA())</f>
        <v>#N/A</v>
      </c>
      <c r="I82" s="520" t="e">
        <f ca="1">+IF(AND(ISNUMBER(OFFSET('Water Data'!$E$9,0,10*ROW('Water Data'!E76))),'Data Summary'!BX82="Yes"),OFFSET('Water Data'!$E$9,0,10*ROW('Water Data'!E76)),NA())</f>
        <v>#N/A</v>
      </c>
      <c r="J82" s="520" t="e">
        <f ca="1">+IF(AND(ISNUMBER(OFFSET('Water Data'!$F$4,0,10*ROW('Water Data'!F76))),'Data Summary'!BY82="Yes"),100-OFFSET('Water Data'!$F$4,0,10*ROW('Water Data'!F76)),NA())</f>
        <v>#N/A</v>
      </c>
      <c r="K82" s="520" t="e">
        <f ca="1">+IF(AND(ISNUMBER(OFFSET('Water Data'!$F$6,0,10*ROW('Water Data'!F76))),'Data Summary'!BZ82="Yes"),OFFSET('Water Data'!$F$6,0,10*ROW('Water Data'!F76)),NA())</f>
        <v>#N/A</v>
      </c>
      <c r="L82" s="520" t="e">
        <f ca="1">+IF(AND(ISNUMBER(OFFSET('Water Data'!$F$9,0,10*ROW('Water Data'!F76))),'Data Summary'!CA82="Yes"),OFFSET('Water Data'!$F$9,0,10*ROW('Water Data'!F76)),NA())</f>
        <v>#N/A</v>
      </c>
      <c r="M82" s="520" t="e">
        <f ca="1">+IF(AND(ISNUMBER(OFFSET('Water Data'!$G$4,0,10*ROW('Water Data'!G76))),'Data Summary'!CB82="Yes"),100-OFFSET('Water Data'!$G$4,0,10*ROW('Water Data'!G76)),NA())</f>
        <v>#N/A</v>
      </c>
      <c r="N82" s="520" t="e">
        <f ca="1">+IF(AND(ISNUMBER(OFFSET('Water Data'!$G$6,0,10*ROW('Water Data'!G76))),'Data Summary'!CC82="Yes"),OFFSET('Water Data'!$G$6,0,10*ROW('Water Data'!G76)),NA())</f>
        <v>#N/A</v>
      </c>
      <c r="O82" s="520" t="e">
        <f ca="1">+IF(AND(ISNUMBER(OFFSET('Water Data'!$G$9,0,10*ROW('Water Data'!G76))),'Data Summary'!CD82="Yes"),OFFSET('Water Data'!$G$9,0,10*ROW('Water Data'!G76)),NA())</f>
        <v>#N/A</v>
      </c>
      <c r="P82" s="520" t="e">
        <f ca="1">+IF(AND(ISNUMBER(OFFSET('Water Data'!$H$4,0,10*ROW('Water Data'!H76))),'Data Summary'!CE82="Yes"),100-OFFSET('Water Data'!$H$4,0,10*ROW('Water Data'!H76)),NA())</f>
        <v>#N/A</v>
      </c>
      <c r="Q82" s="520" t="e">
        <f ca="1">+IF(AND(ISNUMBER(OFFSET('Water Data'!$H$6,0,10*ROW('Water Data'!H76))),'Data Summary'!CF82="Yes"),OFFSET('Water Data'!$H$6,0,10*ROW('Water Data'!H76)),NA())</f>
        <v>#N/A</v>
      </c>
      <c r="R82" s="520" t="e">
        <f ca="1">+IF(AND(ISNUMBER(OFFSET('Water Data'!$H$9,0,10*ROW('Water Data'!H76))),'Data Summary'!CG82="Yes"),OFFSET('Water Data'!$H$9,0,10*ROW('Water Data'!H76)),NA())</f>
        <v>#N/A</v>
      </c>
      <c r="S82" s="520" t="e">
        <f ca="1">+IF(AND(ISNUMBER(OFFSET('Water Data'!$I$4,0,10*ROW('Water Data'!I76))),'Data Summary'!CH82="Yes"),100-OFFSET('Water Data'!$I$4,0,10*ROW('Water Data'!I76)),NA())</f>
        <v>#N/A</v>
      </c>
      <c r="T82" s="520" t="e">
        <f ca="1">+IF(AND(ISNUMBER(OFFSET('Water Data'!$I$6,0,10*ROW('Water Data'!I76))),'Data Summary'!CI82="Yes"),OFFSET('Water Data'!$I$6,0,10*ROW('Water Data'!I76)),NA())</f>
        <v>#N/A</v>
      </c>
      <c r="U82" s="520" t="e">
        <f ca="1">+IF(AND(ISNUMBER(OFFSET('Water Data'!$I$9,0,10*ROW('Water Data'!I76))),'Data Summary'!CJ82="Yes"),OFFSET('Water Data'!$I$9,0,10*ROW('Water Data'!I76)),NA())</f>
        <v>#N/A</v>
      </c>
      <c r="V82" s="521" t="e">
        <f ca="1">+IF(AND(ISNUMBER(OFFSET('Sanitation Data'!$D$4,0,10*ROW('Sanitation Data'!D76))),'Data Summary'!CK82="Yes"),100-OFFSET('Sanitation Data'!$D$4,0,10*ROW('Sanitation Data'!D76)),NA())</f>
        <v>#N/A</v>
      </c>
      <c r="W82" s="521" t="e">
        <f ca="1">+IF(AND(ISNUMBER(OFFSET('Sanitation Data'!$D$6,0,10*ROW('Sanitation Data'!D76))),'Data Summary'!CL82="Yes"),OFFSET('Sanitation Data'!$D$6,0,10*ROW('Sanitation Data'!D76)),NA())</f>
        <v>#N/A</v>
      </c>
      <c r="X82" s="521" t="e">
        <f ca="1">+IF(AND(ISNUMBER(OFFSET('Sanitation Data'!$D$10,0,10*ROW('Sanitation Data'!D76))),'Data Summary'!CM82="Yes"),OFFSET('Sanitation Data'!$D$10,0,10*ROW('Sanitation Data'!D76)),NA())</f>
        <v>#N/A</v>
      </c>
      <c r="Y82" s="521" t="e">
        <f ca="1">+IF(AND(ISNUMBER(OFFSET('Sanitation Data'!$D$11,0,10*ROW('Sanitation Data'!D76))),'Data Summary'!CN82="Yes"),OFFSET('Sanitation Data'!$D$11,0,10*ROW('Sanitation Data'!D76)),NA())</f>
        <v>#N/A</v>
      </c>
      <c r="Z82" s="521" t="e">
        <f ca="1">+IF(AND(ISNUMBER(OFFSET('Sanitation Data'!$D$12,0,10*ROW('Sanitation Data'!D76))),'Data Summary'!CO82="Yes"),OFFSET('Sanitation Data'!$D$12,0,10*ROW('Sanitation Data'!D76)),NA())</f>
        <v>#N/A</v>
      </c>
      <c r="AA82" s="521" t="e">
        <f ca="1">+IF(AND(ISNUMBER(OFFSET('Sanitation Data'!$E$4,0,10*ROW('Sanitation Data'!E76))),'Data Summary'!CP82="Yes"),100-OFFSET('Sanitation Data'!$E$4,0,10*ROW('Sanitation Data'!E76)),NA())</f>
        <v>#N/A</v>
      </c>
      <c r="AB82" s="521" t="e">
        <f ca="1">+IF(AND(ISNUMBER(OFFSET('Sanitation Data'!$E$6,0,10*ROW('Sanitation Data'!E76))),'Data Summary'!CQ82="Yes"),OFFSET('Sanitation Data'!$E$6,0,10*ROW('Sanitation Data'!E76)),NA())</f>
        <v>#N/A</v>
      </c>
      <c r="AC82" s="521" t="e">
        <f ca="1">+IF(AND(ISNUMBER(OFFSET('Sanitation Data'!$E$10,0,10*ROW('Sanitation Data'!E76))),'Data Summary'!CR82="Yes"),OFFSET('Sanitation Data'!$E$10,0,10*ROW('Sanitation Data'!E76)),NA())</f>
        <v>#N/A</v>
      </c>
      <c r="AD82" s="521" t="e">
        <f ca="1">+IF(AND(ISNUMBER(OFFSET('Sanitation Data'!$E$11,0,10*ROW('Sanitation Data'!E76))),'Data Summary'!CS82="Yes"),OFFSET('Sanitation Data'!$E$11,0,10*ROW('Sanitation Data'!E76)),NA())</f>
        <v>#N/A</v>
      </c>
      <c r="AE82" s="521" t="e">
        <f ca="1">+IF(AND(ISNUMBER(OFFSET('Sanitation Data'!$E$12,0,10*ROW('Sanitation Data'!E76))),'Data Summary'!CT82="Yes"),OFFSET('Sanitation Data'!$E$12,0,10*ROW('Sanitation Data'!E76)),NA())</f>
        <v>#N/A</v>
      </c>
      <c r="AF82" s="521" t="e">
        <f ca="1">+IF(AND(ISNUMBER(OFFSET('Sanitation Data'!$F$4,0,10*ROW('Sanitation Data'!F76))),'Data Summary'!CU82="Yes"),100-OFFSET('Sanitation Data'!$F$4,0,10*ROW('Sanitation Data'!F76)),NA())</f>
        <v>#N/A</v>
      </c>
      <c r="AG82" s="521" t="e">
        <f ca="1">+IF(AND(ISNUMBER(OFFSET('Sanitation Data'!$F$6,0,10*ROW('Sanitation Data'!F76))),'Data Summary'!CV82="Yes"),OFFSET('Sanitation Data'!$F$6,0,10*ROW('Sanitation Data'!F76)),NA())</f>
        <v>#N/A</v>
      </c>
      <c r="AH82" s="521" t="e">
        <f ca="1">+IF(AND(ISNUMBER(OFFSET('Sanitation Data'!$F$10,0,10*ROW('Sanitation Data'!F76))),'Data Summary'!CW82="Yes"),OFFSET('Sanitation Data'!$F$10,0,10*ROW('Sanitation Data'!F76)),NA())</f>
        <v>#N/A</v>
      </c>
      <c r="AI82" s="521" t="e">
        <f ca="1">+IF(AND(ISNUMBER(OFFSET('Sanitation Data'!$F$11,0,10*ROW('Sanitation Data'!F76))),'Data Summary'!CX82="Yes"),OFFSET('Sanitation Data'!$F$11,0,10*ROW('Sanitation Data'!F76)),NA())</f>
        <v>#N/A</v>
      </c>
      <c r="AJ82" s="521" t="e">
        <f ca="1">+IF(AND(ISNUMBER(OFFSET('Sanitation Data'!$F$12,0,10*ROW('Sanitation Data'!F76))),'Data Summary'!CY82="Yes"),OFFSET('Sanitation Data'!$F$12,0,10*ROW('Sanitation Data'!F76)),NA())</f>
        <v>#N/A</v>
      </c>
      <c r="AK82" s="521" t="e">
        <f ca="1">+IF(AND(ISNUMBER(OFFSET('Sanitation Data'!$G$4,0,10*ROW('Sanitation Data'!G76))),'Data Summary'!CZ82="Yes"),100-OFFSET('Sanitation Data'!$G$4,0,10*ROW('Sanitation Data'!G76)),NA())</f>
        <v>#N/A</v>
      </c>
      <c r="AL82" s="521" t="e">
        <f ca="1">+IF(AND(ISNUMBER(OFFSET('Sanitation Data'!$G$6,0,10*ROW('Sanitation Data'!G76))),'Data Summary'!DA82="Yes"),OFFSET('Sanitation Data'!$G$6,0,10*ROW('Sanitation Data'!G76)),NA())</f>
        <v>#N/A</v>
      </c>
      <c r="AM82" s="521" t="e">
        <f ca="1">+IF(AND(ISNUMBER(OFFSET('Sanitation Data'!$G$10,0,10*ROW('Sanitation Data'!G76))),'Data Summary'!DB82="Yes"),OFFSET('Sanitation Data'!$G$10,0,10*ROW('Sanitation Data'!G76)),NA())</f>
        <v>#N/A</v>
      </c>
      <c r="AN82" s="521" t="e">
        <f ca="1">+IF(AND(ISNUMBER(OFFSET('Sanitation Data'!$G$11,0,10*ROW('Sanitation Data'!G76))),'Data Summary'!DC82="Yes"),OFFSET('Sanitation Data'!$G$11,0,10*ROW('Sanitation Data'!G76)),NA())</f>
        <v>#N/A</v>
      </c>
      <c r="AO82" s="521" t="e">
        <f ca="1">+IF(AND(ISNUMBER(OFFSET('Sanitation Data'!$G$12,0,10*ROW('Sanitation Data'!G76))),'Data Summary'!DD82="Yes"),OFFSET('Sanitation Data'!$G$12,0,10*ROW('Sanitation Data'!G76)),NA())</f>
        <v>#N/A</v>
      </c>
      <c r="AP82" s="521" t="e">
        <f ca="1">+IF(AND(ISNUMBER(OFFSET('Sanitation Data'!$H$4,0,10*ROW('Sanitation Data'!H76))),'Data Summary'!DE82="Yes"),100-OFFSET('Sanitation Data'!$H$4,0,10*ROW('Sanitation Data'!H76)),NA())</f>
        <v>#N/A</v>
      </c>
      <c r="AQ82" s="521" t="e">
        <f ca="1">+IF(AND(ISNUMBER(OFFSET('Sanitation Data'!$H$6,0,10*ROW('Sanitation Data'!H76))),'Data Summary'!DF82="Yes"),OFFSET('Sanitation Data'!$H$6,0,10*ROW('Sanitation Data'!H76)),NA())</f>
        <v>#N/A</v>
      </c>
      <c r="AR82" s="521" t="e">
        <f ca="1">+IF(AND(ISNUMBER(OFFSET('Sanitation Data'!$H$10,0,10*ROW('Sanitation Data'!H76))),'Data Summary'!DG82="Yes"),OFFSET('Sanitation Data'!$H$10,0,10*ROW('Sanitation Data'!H76)),NA())</f>
        <v>#N/A</v>
      </c>
      <c r="AS82" s="521" t="e">
        <f ca="1">+IF(AND(ISNUMBER(OFFSET('Sanitation Data'!$H$11,0,10*ROW('Sanitation Data'!H76))),'Data Summary'!DH82="Yes"),OFFSET('Sanitation Data'!$H$11,0,10*ROW('Sanitation Data'!H76)),NA())</f>
        <v>#N/A</v>
      </c>
      <c r="AT82" s="521" t="e">
        <f ca="1">+IF(AND(ISNUMBER(OFFSET('Sanitation Data'!$H$12,0,10*ROW('Sanitation Data'!H76))),'Data Summary'!DI82="Yes"),OFFSET('Sanitation Data'!$H$12,0,10*ROW('Sanitation Data'!H76)),NA())</f>
        <v>#N/A</v>
      </c>
      <c r="AU82" s="521" t="e">
        <f ca="1">+IF(AND(ISNUMBER(OFFSET('Sanitation Data'!$I$4,0,10*ROW('Sanitation Data'!I76))),'Data Summary'!DJ82="Yes"),100-OFFSET('Sanitation Data'!$I$4,0,10*ROW('Sanitation Data'!I76)),NA())</f>
        <v>#N/A</v>
      </c>
      <c r="AV82" s="521" t="e">
        <f ca="1">+IF(AND(ISNUMBER(OFFSET('Sanitation Data'!$I$6,0,10*ROW('Sanitation Data'!I76))),'Data Summary'!DK82="Yes"),OFFSET('Sanitation Data'!$I$6,0,10*ROW('Sanitation Data'!I76)),NA())</f>
        <v>#N/A</v>
      </c>
      <c r="AW82" s="521" t="e">
        <f ca="1">+IF(AND(ISNUMBER(OFFSET('Sanitation Data'!$I$10,0,10*ROW('Sanitation Data'!I76))),'Data Summary'!DL82="Yes"),OFFSET('Sanitation Data'!$I$10,0,10*ROW('Sanitation Data'!I76)),NA())</f>
        <v>#N/A</v>
      </c>
      <c r="AX82" s="521" t="e">
        <f ca="1">+IF(AND(ISNUMBER(OFFSET('Sanitation Data'!$I$11,0,10*ROW('Sanitation Data'!I76))),'Data Summary'!DM82="Yes"),OFFSET('Sanitation Data'!$I$11,0,10*ROW('Sanitation Data'!I76)),NA())</f>
        <v>#N/A</v>
      </c>
      <c r="AY82" s="521" t="e">
        <f ca="1">+IF(AND(ISNUMBER(OFFSET('Sanitation Data'!$I$12,0,10*ROW('Sanitation Data'!I76))),'Data Summary'!DN82="Yes"),OFFSET('Sanitation Data'!$I$12,0,10*ROW('Sanitation Data'!I76)),NA())</f>
        <v>#N/A</v>
      </c>
      <c r="AZ82" s="522" t="e">
        <f ca="1">+IF(AND(ISNUMBER(OFFSET('Hygiene Data'!$D$5,0,10*ROW('Hygiene Data'!D76))),'Data Summary'!DO82="Yes"),OFFSET('Hygiene Data'!$D$5,0,10*ROW('Hygiene Data'!D76)),NA())</f>
        <v>#N/A</v>
      </c>
      <c r="BA82" s="522" t="e">
        <f ca="1">+IF(AND(ISNUMBER(OFFSET('Hygiene Data'!$D$7,0,10*ROW('Hygiene Data'!D76))),'Data Summary'!DP82="Yes"),OFFSET('Hygiene Data'!$D$7,0,10*ROW('Hygiene Data'!D76)),NA())</f>
        <v>#N/A</v>
      </c>
      <c r="BB82" s="522" t="e">
        <f ca="1">+IF(AND(ISNUMBER(OFFSET('Hygiene Data'!$D$9,0,10*ROW('Hygiene Data'!D76))),'Data Summary'!DQ82="Yes"),OFFSET('Hygiene Data'!$D$9,0,10*ROW('Hygiene Data'!D76)),NA())</f>
        <v>#N/A</v>
      </c>
      <c r="BC82" s="522" t="e">
        <f ca="1">+IF(AND(ISNUMBER(OFFSET('Hygiene Data'!$E$5,0,10*ROW('Hygiene Data'!E76))),'Data Summary'!DR82="Yes"),OFFSET('Hygiene Data'!$E$5,0,10*ROW('Hygiene Data'!E76)),NA())</f>
        <v>#N/A</v>
      </c>
      <c r="BD82" s="522" t="e">
        <f ca="1">+IF(AND(ISNUMBER(OFFSET('Hygiene Data'!$E$7,0,10*ROW('Hygiene Data'!E76))),'Data Summary'!DS82="Yes"),OFFSET('Hygiene Data'!$E$7,0,10*ROW('Hygiene Data'!E76)),NA())</f>
        <v>#N/A</v>
      </c>
      <c r="BE82" s="522" t="e">
        <f ca="1">+IF(AND(ISNUMBER(OFFSET('Hygiene Data'!$E$9,0,10*ROW('Hygiene Data'!E76))),'Data Summary'!DT82="Yes"),OFFSET('Hygiene Data'!$E$9,0,10*ROW('Hygiene Data'!E76)),NA())</f>
        <v>#N/A</v>
      </c>
      <c r="BF82" s="522" t="e">
        <f ca="1">+IF(AND(ISNUMBER(OFFSET('Hygiene Data'!$F$5,0,10*ROW('Hygiene Data'!F76))),'Data Summary'!DU82="Yes"),OFFSET('Hygiene Data'!$F$5,0,10*ROW('Hygiene Data'!F76)),NA())</f>
        <v>#N/A</v>
      </c>
      <c r="BG82" s="522" t="e">
        <f ca="1">+IF(AND(ISNUMBER(OFFSET('Hygiene Data'!$F$7,0,10*ROW('Hygiene Data'!F76))),'Data Summary'!DV82="Yes"),OFFSET('Hygiene Data'!$F$7,0,10*ROW('Hygiene Data'!F76)),NA())</f>
        <v>#N/A</v>
      </c>
      <c r="BH82" s="522" t="e">
        <f ca="1">+IF(AND(ISNUMBER(OFFSET('Hygiene Data'!$F$9,0,10*ROW('Hygiene Data'!F76))),'Data Summary'!DW82="Yes"),OFFSET('Hygiene Data'!$F$9,0,10*ROW('Hygiene Data'!F76)),NA())</f>
        <v>#N/A</v>
      </c>
      <c r="BI82" s="522" t="e">
        <f ca="1">+IF(AND(ISNUMBER(OFFSET('Hygiene Data'!$G$5,0,10*ROW('Hygiene Data'!G76))),'Data Summary'!DX82="Yes"),OFFSET('Hygiene Data'!$G$5,0,10*ROW('Hygiene Data'!G76)),NA())</f>
        <v>#N/A</v>
      </c>
      <c r="BJ82" s="522" t="e">
        <f ca="1">+IF(AND(ISNUMBER(OFFSET('Hygiene Data'!$G$7,0,10*ROW('Hygiene Data'!G76))),'Data Summary'!DY82="Yes"),OFFSET('Hygiene Data'!$G$7,0,10*ROW('Hygiene Data'!G76)),NA())</f>
        <v>#N/A</v>
      </c>
      <c r="BK82" s="522" t="e">
        <f ca="1">+IF(AND(ISNUMBER(OFFSET('Hygiene Data'!$G$9,0,10*ROW('Hygiene Data'!G76))),'Data Summary'!DZ82="Yes"),OFFSET('Hygiene Data'!$G$9,0,10*ROW('Hygiene Data'!G76)),NA())</f>
        <v>#N/A</v>
      </c>
      <c r="BL82" s="522" t="e">
        <f ca="1">+IF(AND(ISNUMBER(OFFSET('Hygiene Data'!$H$5,0,10*ROW('Hygiene Data'!H76))),'Data Summary'!EA82="Yes"),OFFSET('Hygiene Data'!$H$5,0,10*ROW('Hygiene Data'!H76)),NA())</f>
        <v>#N/A</v>
      </c>
      <c r="BM82" s="522" t="e">
        <f ca="1">+IF(AND(ISNUMBER(OFFSET('Hygiene Data'!$H$7,0,10*ROW('Hygiene Data'!H76))),'Data Summary'!EB82="Yes"),OFFSET('Hygiene Data'!$H$7,0,10*ROW('Hygiene Data'!H76)),NA())</f>
        <v>#N/A</v>
      </c>
      <c r="BN82" s="522" t="e">
        <f ca="1">+IF(AND(ISNUMBER(OFFSET('Hygiene Data'!$H$9,0,10*ROW('Hygiene Data'!H76))),'Data Summary'!EC82="Yes"),OFFSET('Hygiene Data'!$H$9,0,10*ROW('Hygiene Data'!H76)),NA())</f>
        <v>#N/A</v>
      </c>
      <c r="BO82" s="522" t="e">
        <f ca="1">+IF(AND(ISNUMBER(OFFSET('Hygiene Data'!$I$5,0,10*ROW('Hygiene Data'!I76))),'Data Summary'!ED82="Yes"),OFFSET('Hygiene Data'!$I$5,0,10*ROW('Hygiene Data'!I76)),NA())</f>
        <v>#N/A</v>
      </c>
      <c r="BP82" s="522" t="e">
        <f ca="1">+IF(AND(ISNUMBER(OFFSET('Hygiene Data'!$I$7,0,10*ROW('Hygiene Data'!I76))),'Data Summary'!EE82="Yes"),OFFSET('Hygiene Data'!$I$7,0,10*ROW('Hygiene Data'!I76)),NA())</f>
        <v>#N/A</v>
      </c>
      <c r="BQ82" s="522" t="e">
        <f ca="1">+IF(AND(ISNUMBER(OFFSET('Hygiene Data'!$I$9,0,10*ROW('Hygiene Data'!I76))),'Data Summary'!EF82="Yes"),OFFSET('Hygiene Data'!$I$9,0,10*ROW('Hygiene Data'!I76)),NA())</f>
        <v>#N/A</v>
      </c>
    </row>
    <row r="83" spans="1:69" x14ac:dyDescent="0.25">
      <c r="A83" s="518" t="e">
        <f ca="1">+RIGHT('Data Summary'!A83,LEN('Data Summary'!A83)-9)</f>
        <v>#VALUE!</v>
      </c>
      <c r="B83" s="492" t="str">
        <f ca="1">+IF(ISTEXT('Data Summary'!B83),'Data Summary'!B83,"")</f>
        <v/>
      </c>
      <c r="C83" s="519" t="e">
        <f ca="1">+VALUE('Data Summary'!C83)</f>
        <v>#VALUE!</v>
      </c>
      <c r="D83" s="520" t="e">
        <f ca="1">+IF(AND(ISNUMBER(OFFSET('Water Data'!$D$4,0,10*ROW('Water Data'!D77))),'Data Summary'!BS83="Yes"),100-OFFSET('Water Data'!$D$4,0,10*ROW('Water Data'!D77)),NA())</f>
        <v>#N/A</v>
      </c>
      <c r="E83" s="520" t="e">
        <f ca="1">+IF(AND(ISNUMBER(OFFSET('Water Data'!$D$6,0,10*ROW('Water Data'!D77))),'Data Summary'!BT83="Yes"),OFFSET('Water Data'!$D$6,0,10*ROW('Water Data'!D77)),NA())</f>
        <v>#N/A</v>
      </c>
      <c r="F83" s="520" t="e">
        <f ca="1">+IF(AND(ISNUMBER(OFFSET('Water Data'!$D$9,0,10*ROW('Water Data'!D77))),'Data Summary'!BU83="Yes"),OFFSET('Water Data'!$D$9,0,10*ROW('Water Data'!D77)),NA())</f>
        <v>#N/A</v>
      </c>
      <c r="G83" s="520" t="e">
        <f ca="1">+IF(AND(ISNUMBER(OFFSET('Water Data'!$E$4,0,10*ROW('Water Data'!E77))),'Data Summary'!BV83="Yes"),100-OFFSET('Water Data'!$E$4,0,10*ROW('Water Data'!E77)),NA())</f>
        <v>#N/A</v>
      </c>
      <c r="H83" s="520" t="e">
        <f ca="1">+IF(AND(ISNUMBER(OFFSET('Water Data'!$E$6,0,10*ROW('Water Data'!E77))),'Data Summary'!BW83="Yes"),OFFSET('Water Data'!$E$6,0,10*ROW('Water Data'!E77)),NA())</f>
        <v>#N/A</v>
      </c>
      <c r="I83" s="520" t="e">
        <f ca="1">+IF(AND(ISNUMBER(OFFSET('Water Data'!$E$9,0,10*ROW('Water Data'!E77))),'Data Summary'!BX83="Yes"),OFFSET('Water Data'!$E$9,0,10*ROW('Water Data'!E77)),NA())</f>
        <v>#N/A</v>
      </c>
      <c r="J83" s="520" t="e">
        <f ca="1">+IF(AND(ISNUMBER(OFFSET('Water Data'!$F$4,0,10*ROW('Water Data'!F77))),'Data Summary'!BY83="Yes"),100-OFFSET('Water Data'!$F$4,0,10*ROW('Water Data'!F77)),NA())</f>
        <v>#N/A</v>
      </c>
      <c r="K83" s="520" t="e">
        <f ca="1">+IF(AND(ISNUMBER(OFFSET('Water Data'!$F$6,0,10*ROW('Water Data'!F77))),'Data Summary'!BZ83="Yes"),OFFSET('Water Data'!$F$6,0,10*ROW('Water Data'!F77)),NA())</f>
        <v>#N/A</v>
      </c>
      <c r="L83" s="520" t="e">
        <f ca="1">+IF(AND(ISNUMBER(OFFSET('Water Data'!$F$9,0,10*ROW('Water Data'!F77))),'Data Summary'!CA83="Yes"),OFFSET('Water Data'!$F$9,0,10*ROW('Water Data'!F77)),NA())</f>
        <v>#N/A</v>
      </c>
      <c r="M83" s="520" t="e">
        <f ca="1">+IF(AND(ISNUMBER(OFFSET('Water Data'!$G$4,0,10*ROW('Water Data'!G77))),'Data Summary'!CB83="Yes"),100-OFFSET('Water Data'!$G$4,0,10*ROW('Water Data'!G77)),NA())</f>
        <v>#N/A</v>
      </c>
      <c r="N83" s="520" t="e">
        <f ca="1">+IF(AND(ISNUMBER(OFFSET('Water Data'!$G$6,0,10*ROW('Water Data'!G77))),'Data Summary'!CC83="Yes"),OFFSET('Water Data'!$G$6,0,10*ROW('Water Data'!G77)),NA())</f>
        <v>#N/A</v>
      </c>
      <c r="O83" s="520" t="e">
        <f ca="1">+IF(AND(ISNUMBER(OFFSET('Water Data'!$G$9,0,10*ROW('Water Data'!G77))),'Data Summary'!CD83="Yes"),OFFSET('Water Data'!$G$9,0,10*ROW('Water Data'!G77)),NA())</f>
        <v>#N/A</v>
      </c>
      <c r="P83" s="520" t="e">
        <f ca="1">+IF(AND(ISNUMBER(OFFSET('Water Data'!$H$4,0,10*ROW('Water Data'!H77))),'Data Summary'!CE83="Yes"),100-OFFSET('Water Data'!$H$4,0,10*ROW('Water Data'!H77)),NA())</f>
        <v>#N/A</v>
      </c>
      <c r="Q83" s="520" t="e">
        <f ca="1">+IF(AND(ISNUMBER(OFFSET('Water Data'!$H$6,0,10*ROW('Water Data'!H77))),'Data Summary'!CF83="Yes"),OFFSET('Water Data'!$H$6,0,10*ROW('Water Data'!H77)),NA())</f>
        <v>#N/A</v>
      </c>
      <c r="R83" s="520" t="e">
        <f ca="1">+IF(AND(ISNUMBER(OFFSET('Water Data'!$H$9,0,10*ROW('Water Data'!H77))),'Data Summary'!CG83="Yes"),OFFSET('Water Data'!$H$9,0,10*ROW('Water Data'!H77)),NA())</f>
        <v>#N/A</v>
      </c>
      <c r="S83" s="520" t="e">
        <f ca="1">+IF(AND(ISNUMBER(OFFSET('Water Data'!$I$4,0,10*ROW('Water Data'!I77))),'Data Summary'!CH83="Yes"),100-OFFSET('Water Data'!$I$4,0,10*ROW('Water Data'!I77)),NA())</f>
        <v>#N/A</v>
      </c>
      <c r="T83" s="520" t="e">
        <f ca="1">+IF(AND(ISNUMBER(OFFSET('Water Data'!$I$6,0,10*ROW('Water Data'!I77))),'Data Summary'!CI83="Yes"),OFFSET('Water Data'!$I$6,0,10*ROW('Water Data'!I77)),NA())</f>
        <v>#N/A</v>
      </c>
      <c r="U83" s="520" t="e">
        <f ca="1">+IF(AND(ISNUMBER(OFFSET('Water Data'!$I$9,0,10*ROW('Water Data'!I77))),'Data Summary'!CJ83="Yes"),OFFSET('Water Data'!$I$9,0,10*ROW('Water Data'!I77)),NA())</f>
        <v>#N/A</v>
      </c>
      <c r="V83" s="521" t="e">
        <f ca="1">+IF(AND(ISNUMBER(OFFSET('Sanitation Data'!$D$4,0,10*ROW('Sanitation Data'!D77))),'Data Summary'!CK83="Yes"),100-OFFSET('Sanitation Data'!$D$4,0,10*ROW('Sanitation Data'!D77)),NA())</f>
        <v>#N/A</v>
      </c>
      <c r="W83" s="521" t="e">
        <f ca="1">+IF(AND(ISNUMBER(OFFSET('Sanitation Data'!$D$6,0,10*ROW('Sanitation Data'!D77))),'Data Summary'!CL83="Yes"),OFFSET('Sanitation Data'!$D$6,0,10*ROW('Sanitation Data'!D77)),NA())</f>
        <v>#N/A</v>
      </c>
      <c r="X83" s="521" t="e">
        <f ca="1">+IF(AND(ISNUMBER(OFFSET('Sanitation Data'!$D$10,0,10*ROW('Sanitation Data'!D77))),'Data Summary'!CM83="Yes"),OFFSET('Sanitation Data'!$D$10,0,10*ROW('Sanitation Data'!D77)),NA())</f>
        <v>#N/A</v>
      </c>
      <c r="Y83" s="521" t="e">
        <f ca="1">+IF(AND(ISNUMBER(OFFSET('Sanitation Data'!$D$11,0,10*ROW('Sanitation Data'!D77))),'Data Summary'!CN83="Yes"),OFFSET('Sanitation Data'!$D$11,0,10*ROW('Sanitation Data'!D77)),NA())</f>
        <v>#N/A</v>
      </c>
      <c r="Z83" s="521" t="e">
        <f ca="1">+IF(AND(ISNUMBER(OFFSET('Sanitation Data'!$D$12,0,10*ROW('Sanitation Data'!D77))),'Data Summary'!CO83="Yes"),OFFSET('Sanitation Data'!$D$12,0,10*ROW('Sanitation Data'!D77)),NA())</f>
        <v>#N/A</v>
      </c>
      <c r="AA83" s="521" t="e">
        <f ca="1">+IF(AND(ISNUMBER(OFFSET('Sanitation Data'!$E$4,0,10*ROW('Sanitation Data'!E77))),'Data Summary'!CP83="Yes"),100-OFFSET('Sanitation Data'!$E$4,0,10*ROW('Sanitation Data'!E77)),NA())</f>
        <v>#N/A</v>
      </c>
      <c r="AB83" s="521" t="e">
        <f ca="1">+IF(AND(ISNUMBER(OFFSET('Sanitation Data'!$E$6,0,10*ROW('Sanitation Data'!E77))),'Data Summary'!CQ83="Yes"),OFFSET('Sanitation Data'!$E$6,0,10*ROW('Sanitation Data'!E77)),NA())</f>
        <v>#N/A</v>
      </c>
      <c r="AC83" s="521" t="e">
        <f ca="1">+IF(AND(ISNUMBER(OFFSET('Sanitation Data'!$E$10,0,10*ROW('Sanitation Data'!E77))),'Data Summary'!CR83="Yes"),OFFSET('Sanitation Data'!$E$10,0,10*ROW('Sanitation Data'!E77)),NA())</f>
        <v>#N/A</v>
      </c>
      <c r="AD83" s="521" t="e">
        <f ca="1">+IF(AND(ISNUMBER(OFFSET('Sanitation Data'!$E$11,0,10*ROW('Sanitation Data'!E77))),'Data Summary'!CS83="Yes"),OFFSET('Sanitation Data'!$E$11,0,10*ROW('Sanitation Data'!E77)),NA())</f>
        <v>#N/A</v>
      </c>
      <c r="AE83" s="521" t="e">
        <f ca="1">+IF(AND(ISNUMBER(OFFSET('Sanitation Data'!$E$12,0,10*ROW('Sanitation Data'!E77))),'Data Summary'!CT83="Yes"),OFFSET('Sanitation Data'!$E$12,0,10*ROW('Sanitation Data'!E77)),NA())</f>
        <v>#N/A</v>
      </c>
      <c r="AF83" s="521" t="e">
        <f ca="1">+IF(AND(ISNUMBER(OFFSET('Sanitation Data'!$F$4,0,10*ROW('Sanitation Data'!F77))),'Data Summary'!CU83="Yes"),100-OFFSET('Sanitation Data'!$F$4,0,10*ROW('Sanitation Data'!F77)),NA())</f>
        <v>#N/A</v>
      </c>
      <c r="AG83" s="521" t="e">
        <f ca="1">+IF(AND(ISNUMBER(OFFSET('Sanitation Data'!$F$6,0,10*ROW('Sanitation Data'!F77))),'Data Summary'!CV83="Yes"),OFFSET('Sanitation Data'!$F$6,0,10*ROW('Sanitation Data'!F77)),NA())</f>
        <v>#N/A</v>
      </c>
      <c r="AH83" s="521" t="e">
        <f ca="1">+IF(AND(ISNUMBER(OFFSET('Sanitation Data'!$F$10,0,10*ROW('Sanitation Data'!F77))),'Data Summary'!CW83="Yes"),OFFSET('Sanitation Data'!$F$10,0,10*ROW('Sanitation Data'!F77)),NA())</f>
        <v>#N/A</v>
      </c>
      <c r="AI83" s="521" t="e">
        <f ca="1">+IF(AND(ISNUMBER(OFFSET('Sanitation Data'!$F$11,0,10*ROW('Sanitation Data'!F77))),'Data Summary'!CX83="Yes"),OFFSET('Sanitation Data'!$F$11,0,10*ROW('Sanitation Data'!F77)),NA())</f>
        <v>#N/A</v>
      </c>
      <c r="AJ83" s="521" t="e">
        <f ca="1">+IF(AND(ISNUMBER(OFFSET('Sanitation Data'!$F$12,0,10*ROW('Sanitation Data'!F77))),'Data Summary'!CY83="Yes"),OFFSET('Sanitation Data'!$F$12,0,10*ROW('Sanitation Data'!F77)),NA())</f>
        <v>#N/A</v>
      </c>
      <c r="AK83" s="521" t="e">
        <f ca="1">+IF(AND(ISNUMBER(OFFSET('Sanitation Data'!$G$4,0,10*ROW('Sanitation Data'!G77))),'Data Summary'!CZ83="Yes"),100-OFFSET('Sanitation Data'!$G$4,0,10*ROW('Sanitation Data'!G77)),NA())</f>
        <v>#N/A</v>
      </c>
      <c r="AL83" s="521" t="e">
        <f ca="1">+IF(AND(ISNUMBER(OFFSET('Sanitation Data'!$G$6,0,10*ROW('Sanitation Data'!G77))),'Data Summary'!DA83="Yes"),OFFSET('Sanitation Data'!$G$6,0,10*ROW('Sanitation Data'!G77)),NA())</f>
        <v>#N/A</v>
      </c>
      <c r="AM83" s="521" t="e">
        <f ca="1">+IF(AND(ISNUMBER(OFFSET('Sanitation Data'!$G$10,0,10*ROW('Sanitation Data'!G77))),'Data Summary'!DB83="Yes"),OFFSET('Sanitation Data'!$G$10,0,10*ROW('Sanitation Data'!G77)),NA())</f>
        <v>#N/A</v>
      </c>
      <c r="AN83" s="521" t="e">
        <f ca="1">+IF(AND(ISNUMBER(OFFSET('Sanitation Data'!$G$11,0,10*ROW('Sanitation Data'!G77))),'Data Summary'!DC83="Yes"),OFFSET('Sanitation Data'!$G$11,0,10*ROW('Sanitation Data'!G77)),NA())</f>
        <v>#N/A</v>
      </c>
      <c r="AO83" s="521" t="e">
        <f ca="1">+IF(AND(ISNUMBER(OFFSET('Sanitation Data'!$G$12,0,10*ROW('Sanitation Data'!G77))),'Data Summary'!DD83="Yes"),OFFSET('Sanitation Data'!$G$12,0,10*ROW('Sanitation Data'!G77)),NA())</f>
        <v>#N/A</v>
      </c>
      <c r="AP83" s="521" t="e">
        <f ca="1">+IF(AND(ISNUMBER(OFFSET('Sanitation Data'!$H$4,0,10*ROW('Sanitation Data'!H77))),'Data Summary'!DE83="Yes"),100-OFFSET('Sanitation Data'!$H$4,0,10*ROW('Sanitation Data'!H77)),NA())</f>
        <v>#N/A</v>
      </c>
      <c r="AQ83" s="521" t="e">
        <f ca="1">+IF(AND(ISNUMBER(OFFSET('Sanitation Data'!$H$6,0,10*ROW('Sanitation Data'!H77))),'Data Summary'!DF83="Yes"),OFFSET('Sanitation Data'!$H$6,0,10*ROW('Sanitation Data'!H77)),NA())</f>
        <v>#N/A</v>
      </c>
      <c r="AR83" s="521" t="e">
        <f ca="1">+IF(AND(ISNUMBER(OFFSET('Sanitation Data'!$H$10,0,10*ROW('Sanitation Data'!H77))),'Data Summary'!DG83="Yes"),OFFSET('Sanitation Data'!$H$10,0,10*ROW('Sanitation Data'!H77)),NA())</f>
        <v>#N/A</v>
      </c>
      <c r="AS83" s="521" t="e">
        <f ca="1">+IF(AND(ISNUMBER(OFFSET('Sanitation Data'!$H$11,0,10*ROW('Sanitation Data'!H77))),'Data Summary'!DH83="Yes"),OFFSET('Sanitation Data'!$H$11,0,10*ROW('Sanitation Data'!H77)),NA())</f>
        <v>#N/A</v>
      </c>
      <c r="AT83" s="521" t="e">
        <f ca="1">+IF(AND(ISNUMBER(OFFSET('Sanitation Data'!$H$12,0,10*ROW('Sanitation Data'!H77))),'Data Summary'!DI83="Yes"),OFFSET('Sanitation Data'!$H$12,0,10*ROW('Sanitation Data'!H77)),NA())</f>
        <v>#N/A</v>
      </c>
      <c r="AU83" s="521" t="e">
        <f ca="1">+IF(AND(ISNUMBER(OFFSET('Sanitation Data'!$I$4,0,10*ROW('Sanitation Data'!I77))),'Data Summary'!DJ83="Yes"),100-OFFSET('Sanitation Data'!$I$4,0,10*ROW('Sanitation Data'!I77)),NA())</f>
        <v>#N/A</v>
      </c>
      <c r="AV83" s="521" t="e">
        <f ca="1">+IF(AND(ISNUMBER(OFFSET('Sanitation Data'!$I$6,0,10*ROW('Sanitation Data'!I77))),'Data Summary'!DK83="Yes"),OFFSET('Sanitation Data'!$I$6,0,10*ROW('Sanitation Data'!I77)),NA())</f>
        <v>#N/A</v>
      </c>
      <c r="AW83" s="521" t="e">
        <f ca="1">+IF(AND(ISNUMBER(OFFSET('Sanitation Data'!$I$10,0,10*ROW('Sanitation Data'!I77))),'Data Summary'!DL83="Yes"),OFFSET('Sanitation Data'!$I$10,0,10*ROW('Sanitation Data'!I77)),NA())</f>
        <v>#N/A</v>
      </c>
      <c r="AX83" s="521" t="e">
        <f ca="1">+IF(AND(ISNUMBER(OFFSET('Sanitation Data'!$I$11,0,10*ROW('Sanitation Data'!I77))),'Data Summary'!DM83="Yes"),OFFSET('Sanitation Data'!$I$11,0,10*ROW('Sanitation Data'!I77)),NA())</f>
        <v>#N/A</v>
      </c>
      <c r="AY83" s="521" t="e">
        <f ca="1">+IF(AND(ISNUMBER(OFFSET('Sanitation Data'!$I$12,0,10*ROW('Sanitation Data'!I77))),'Data Summary'!DN83="Yes"),OFFSET('Sanitation Data'!$I$12,0,10*ROW('Sanitation Data'!I77)),NA())</f>
        <v>#N/A</v>
      </c>
      <c r="AZ83" s="522" t="e">
        <f ca="1">+IF(AND(ISNUMBER(OFFSET('Hygiene Data'!$D$5,0,10*ROW('Hygiene Data'!D77))),'Data Summary'!DO83="Yes"),OFFSET('Hygiene Data'!$D$5,0,10*ROW('Hygiene Data'!D77)),NA())</f>
        <v>#N/A</v>
      </c>
      <c r="BA83" s="522" t="e">
        <f ca="1">+IF(AND(ISNUMBER(OFFSET('Hygiene Data'!$D$7,0,10*ROW('Hygiene Data'!D77))),'Data Summary'!DP83="Yes"),OFFSET('Hygiene Data'!$D$7,0,10*ROW('Hygiene Data'!D77)),NA())</f>
        <v>#N/A</v>
      </c>
      <c r="BB83" s="522" t="e">
        <f ca="1">+IF(AND(ISNUMBER(OFFSET('Hygiene Data'!$D$9,0,10*ROW('Hygiene Data'!D77))),'Data Summary'!DQ83="Yes"),OFFSET('Hygiene Data'!$D$9,0,10*ROW('Hygiene Data'!D77)),NA())</f>
        <v>#N/A</v>
      </c>
      <c r="BC83" s="522" t="e">
        <f ca="1">+IF(AND(ISNUMBER(OFFSET('Hygiene Data'!$E$5,0,10*ROW('Hygiene Data'!E77))),'Data Summary'!DR83="Yes"),OFFSET('Hygiene Data'!$E$5,0,10*ROW('Hygiene Data'!E77)),NA())</f>
        <v>#N/A</v>
      </c>
      <c r="BD83" s="522" t="e">
        <f ca="1">+IF(AND(ISNUMBER(OFFSET('Hygiene Data'!$E$7,0,10*ROW('Hygiene Data'!E77))),'Data Summary'!DS83="Yes"),OFFSET('Hygiene Data'!$E$7,0,10*ROW('Hygiene Data'!E77)),NA())</f>
        <v>#N/A</v>
      </c>
      <c r="BE83" s="522" t="e">
        <f ca="1">+IF(AND(ISNUMBER(OFFSET('Hygiene Data'!$E$9,0,10*ROW('Hygiene Data'!E77))),'Data Summary'!DT83="Yes"),OFFSET('Hygiene Data'!$E$9,0,10*ROW('Hygiene Data'!E77)),NA())</f>
        <v>#N/A</v>
      </c>
      <c r="BF83" s="522" t="e">
        <f ca="1">+IF(AND(ISNUMBER(OFFSET('Hygiene Data'!$F$5,0,10*ROW('Hygiene Data'!F77))),'Data Summary'!DU83="Yes"),OFFSET('Hygiene Data'!$F$5,0,10*ROW('Hygiene Data'!F77)),NA())</f>
        <v>#N/A</v>
      </c>
      <c r="BG83" s="522" t="e">
        <f ca="1">+IF(AND(ISNUMBER(OFFSET('Hygiene Data'!$F$7,0,10*ROW('Hygiene Data'!F77))),'Data Summary'!DV83="Yes"),OFFSET('Hygiene Data'!$F$7,0,10*ROW('Hygiene Data'!F77)),NA())</f>
        <v>#N/A</v>
      </c>
      <c r="BH83" s="522" t="e">
        <f ca="1">+IF(AND(ISNUMBER(OFFSET('Hygiene Data'!$F$9,0,10*ROW('Hygiene Data'!F77))),'Data Summary'!DW83="Yes"),OFFSET('Hygiene Data'!$F$9,0,10*ROW('Hygiene Data'!F77)),NA())</f>
        <v>#N/A</v>
      </c>
      <c r="BI83" s="522" t="e">
        <f ca="1">+IF(AND(ISNUMBER(OFFSET('Hygiene Data'!$G$5,0,10*ROW('Hygiene Data'!G77))),'Data Summary'!DX83="Yes"),OFFSET('Hygiene Data'!$G$5,0,10*ROW('Hygiene Data'!G77)),NA())</f>
        <v>#N/A</v>
      </c>
      <c r="BJ83" s="522" t="e">
        <f ca="1">+IF(AND(ISNUMBER(OFFSET('Hygiene Data'!$G$7,0,10*ROW('Hygiene Data'!G77))),'Data Summary'!DY83="Yes"),OFFSET('Hygiene Data'!$G$7,0,10*ROW('Hygiene Data'!G77)),NA())</f>
        <v>#N/A</v>
      </c>
      <c r="BK83" s="522" t="e">
        <f ca="1">+IF(AND(ISNUMBER(OFFSET('Hygiene Data'!$G$9,0,10*ROW('Hygiene Data'!G77))),'Data Summary'!DZ83="Yes"),OFFSET('Hygiene Data'!$G$9,0,10*ROW('Hygiene Data'!G77)),NA())</f>
        <v>#N/A</v>
      </c>
      <c r="BL83" s="522" t="e">
        <f ca="1">+IF(AND(ISNUMBER(OFFSET('Hygiene Data'!$H$5,0,10*ROW('Hygiene Data'!H77))),'Data Summary'!EA83="Yes"),OFFSET('Hygiene Data'!$H$5,0,10*ROW('Hygiene Data'!H77)),NA())</f>
        <v>#N/A</v>
      </c>
      <c r="BM83" s="522" t="e">
        <f ca="1">+IF(AND(ISNUMBER(OFFSET('Hygiene Data'!$H$7,0,10*ROW('Hygiene Data'!H77))),'Data Summary'!EB83="Yes"),OFFSET('Hygiene Data'!$H$7,0,10*ROW('Hygiene Data'!H77)),NA())</f>
        <v>#N/A</v>
      </c>
      <c r="BN83" s="522" t="e">
        <f ca="1">+IF(AND(ISNUMBER(OFFSET('Hygiene Data'!$H$9,0,10*ROW('Hygiene Data'!H77))),'Data Summary'!EC83="Yes"),OFFSET('Hygiene Data'!$H$9,0,10*ROW('Hygiene Data'!H77)),NA())</f>
        <v>#N/A</v>
      </c>
      <c r="BO83" s="522" t="e">
        <f ca="1">+IF(AND(ISNUMBER(OFFSET('Hygiene Data'!$I$5,0,10*ROW('Hygiene Data'!I77))),'Data Summary'!ED83="Yes"),OFFSET('Hygiene Data'!$I$5,0,10*ROW('Hygiene Data'!I77)),NA())</f>
        <v>#N/A</v>
      </c>
      <c r="BP83" s="522" t="e">
        <f ca="1">+IF(AND(ISNUMBER(OFFSET('Hygiene Data'!$I$7,0,10*ROW('Hygiene Data'!I77))),'Data Summary'!EE83="Yes"),OFFSET('Hygiene Data'!$I$7,0,10*ROW('Hygiene Data'!I77)),NA())</f>
        <v>#N/A</v>
      </c>
      <c r="BQ83" s="522" t="e">
        <f ca="1">+IF(AND(ISNUMBER(OFFSET('Hygiene Data'!$I$9,0,10*ROW('Hygiene Data'!I77))),'Data Summary'!EF83="Yes"),OFFSET('Hygiene Data'!$I$9,0,10*ROW('Hygiene Data'!I77)),NA())</f>
        <v>#N/A</v>
      </c>
    </row>
    <row r="84" spans="1:69" x14ac:dyDescent="0.25">
      <c r="A84" s="518" t="e">
        <f ca="1">+RIGHT('Data Summary'!A84,LEN('Data Summary'!A84)-9)</f>
        <v>#VALUE!</v>
      </c>
      <c r="B84" s="492" t="str">
        <f ca="1">+IF(ISTEXT('Data Summary'!B84),'Data Summary'!B84,"")</f>
        <v/>
      </c>
      <c r="C84" s="519" t="e">
        <f ca="1">+VALUE('Data Summary'!C84)</f>
        <v>#VALUE!</v>
      </c>
      <c r="D84" s="520" t="e">
        <f ca="1">+IF(AND(ISNUMBER(OFFSET('Water Data'!$D$4,0,10*ROW('Water Data'!D78))),'Data Summary'!BS84="Yes"),100-OFFSET('Water Data'!$D$4,0,10*ROW('Water Data'!D78)),NA())</f>
        <v>#N/A</v>
      </c>
      <c r="E84" s="520" t="e">
        <f ca="1">+IF(AND(ISNUMBER(OFFSET('Water Data'!$D$6,0,10*ROW('Water Data'!D78))),'Data Summary'!BT84="Yes"),OFFSET('Water Data'!$D$6,0,10*ROW('Water Data'!D78)),NA())</f>
        <v>#N/A</v>
      </c>
      <c r="F84" s="520" t="e">
        <f ca="1">+IF(AND(ISNUMBER(OFFSET('Water Data'!$D$9,0,10*ROW('Water Data'!D78))),'Data Summary'!BU84="Yes"),OFFSET('Water Data'!$D$9,0,10*ROW('Water Data'!D78)),NA())</f>
        <v>#N/A</v>
      </c>
      <c r="G84" s="520" t="e">
        <f ca="1">+IF(AND(ISNUMBER(OFFSET('Water Data'!$E$4,0,10*ROW('Water Data'!E78))),'Data Summary'!BV84="Yes"),100-OFFSET('Water Data'!$E$4,0,10*ROW('Water Data'!E78)),NA())</f>
        <v>#N/A</v>
      </c>
      <c r="H84" s="520" t="e">
        <f ca="1">+IF(AND(ISNUMBER(OFFSET('Water Data'!$E$6,0,10*ROW('Water Data'!E78))),'Data Summary'!BW84="Yes"),OFFSET('Water Data'!$E$6,0,10*ROW('Water Data'!E78)),NA())</f>
        <v>#N/A</v>
      </c>
      <c r="I84" s="520" t="e">
        <f ca="1">+IF(AND(ISNUMBER(OFFSET('Water Data'!$E$9,0,10*ROW('Water Data'!E78))),'Data Summary'!BX84="Yes"),OFFSET('Water Data'!$E$9,0,10*ROW('Water Data'!E78)),NA())</f>
        <v>#N/A</v>
      </c>
      <c r="J84" s="520" t="e">
        <f ca="1">+IF(AND(ISNUMBER(OFFSET('Water Data'!$F$4,0,10*ROW('Water Data'!F78))),'Data Summary'!BY84="Yes"),100-OFFSET('Water Data'!$F$4,0,10*ROW('Water Data'!F78)),NA())</f>
        <v>#N/A</v>
      </c>
      <c r="K84" s="520" t="e">
        <f ca="1">+IF(AND(ISNUMBER(OFFSET('Water Data'!$F$6,0,10*ROW('Water Data'!F78))),'Data Summary'!BZ84="Yes"),OFFSET('Water Data'!$F$6,0,10*ROW('Water Data'!F78)),NA())</f>
        <v>#N/A</v>
      </c>
      <c r="L84" s="520" t="e">
        <f ca="1">+IF(AND(ISNUMBER(OFFSET('Water Data'!$F$9,0,10*ROW('Water Data'!F78))),'Data Summary'!CA84="Yes"),OFFSET('Water Data'!$F$9,0,10*ROW('Water Data'!F78)),NA())</f>
        <v>#N/A</v>
      </c>
      <c r="M84" s="520" t="e">
        <f ca="1">+IF(AND(ISNUMBER(OFFSET('Water Data'!$G$4,0,10*ROW('Water Data'!G78))),'Data Summary'!CB84="Yes"),100-OFFSET('Water Data'!$G$4,0,10*ROW('Water Data'!G78)),NA())</f>
        <v>#N/A</v>
      </c>
      <c r="N84" s="520" t="e">
        <f ca="1">+IF(AND(ISNUMBER(OFFSET('Water Data'!$G$6,0,10*ROW('Water Data'!G78))),'Data Summary'!CC84="Yes"),OFFSET('Water Data'!$G$6,0,10*ROW('Water Data'!G78)),NA())</f>
        <v>#N/A</v>
      </c>
      <c r="O84" s="520" t="e">
        <f ca="1">+IF(AND(ISNUMBER(OFFSET('Water Data'!$G$9,0,10*ROW('Water Data'!G78))),'Data Summary'!CD84="Yes"),OFFSET('Water Data'!$G$9,0,10*ROW('Water Data'!G78)),NA())</f>
        <v>#N/A</v>
      </c>
      <c r="P84" s="520" t="e">
        <f ca="1">+IF(AND(ISNUMBER(OFFSET('Water Data'!$H$4,0,10*ROW('Water Data'!H78))),'Data Summary'!CE84="Yes"),100-OFFSET('Water Data'!$H$4,0,10*ROW('Water Data'!H78)),NA())</f>
        <v>#N/A</v>
      </c>
      <c r="Q84" s="520" t="e">
        <f ca="1">+IF(AND(ISNUMBER(OFFSET('Water Data'!$H$6,0,10*ROW('Water Data'!H78))),'Data Summary'!CF84="Yes"),OFFSET('Water Data'!$H$6,0,10*ROW('Water Data'!H78)),NA())</f>
        <v>#N/A</v>
      </c>
      <c r="R84" s="520" t="e">
        <f ca="1">+IF(AND(ISNUMBER(OFFSET('Water Data'!$H$9,0,10*ROW('Water Data'!H78))),'Data Summary'!CG84="Yes"),OFFSET('Water Data'!$H$9,0,10*ROW('Water Data'!H78)),NA())</f>
        <v>#N/A</v>
      </c>
      <c r="S84" s="520" t="e">
        <f ca="1">+IF(AND(ISNUMBER(OFFSET('Water Data'!$I$4,0,10*ROW('Water Data'!I78))),'Data Summary'!CH84="Yes"),100-OFFSET('Water Data'!$I$4,0,10*ROW('Water Data'!I78)),NA())</f>
        <v>#N/A</v>
      </c>
      <c r="T84" s="520" t="e">
        <f ca="1">+IF(AND(ISNUMBER(OFFSET('Water Data'!$I$6,0,10*ROW('Water Data'!I78))),'Data Summary'!CI84="Yes"),OFFSET('Water Data'!$I$6,0,10*ROW('Water Data'!I78)),NA())</f>
        <v>#N/A</v>
      </c>
      <c r="U84" s="520" t="e">
        <f ca="1">+IF(AND(ISNUMBER(OFFSET('Water Data'!$I$9,0,10*ROW('Water Data'!I78))),'Data Summary'!CJ84="Yes"),OFFSET('Water Data'!$I$9,0,10*ROW('Water Data'!I78)),NA())</f>
        <v>#N/A</v>
      </c>
      <c r="V84" s="521" t="e">
        <f ca="1">+IF(AND(ISNUMBER(OFFSET('Sanitation Data'!$D$4,0,10*ROW('Sanitation Data'!D78))),'Data Summary'!CK84="Yes"),100-OFFSET('Sanitation Data'!$D$4,0,10*ROW('Sanitation Data'!D78)),NA())</f>
        <v>#N/A</v>
      </c>
      <c r="W84" s="521" t="e">
        <f ca="1">+IF(AND(ISNUMBER(OFFSET('Sanitation Data'!$D$6,0,10*ROW('Sanitation Data'!D78))),'Data Summary'!CL84="Yes"),OFFSET('Sanitation Data'!$D$6,0,10*ROW('Sanitation Data'!D78)),NA())</f>
        <v>#N/A</v>
      </c>
      <c r="X84" s="521" t="e">
        <f ca="1">+IF(AND(ISNUMBER(OFFSET('Sanitation Data'!$D$10,0,10*ROW('Sanitation Data'!D78))),'Data Summary'!CM84="Yes"),OFFSET('Sanitation Data'!$D$10,0,10*ROW('Sanitation Data'!D78)),NA())</f>
        <v>#N/A</v>
      </c>
      <c r="Y84" s="521" t="e">
        <f ca="1">+IF(AND(ISNUMBER(OFFSET('Sanitation Data'!$D$11,0,10*ROW('Sanitation Data'!D78))),'Data Summary'!CN84="Yes"),OFFSET('Sanitation Data'!$D$11,0,10*ROW('Sanitation Data'!D78)),NA())</f>
        <v>#N/A</v>
      </c>
      <c r="Z84" s="521" t="e">
        <f ca="1">+IF(AND(ISNUMBER(OFFSET('Sanitation Data'!$D$12,0,10*ROW('Sanitation Data'!D78))),'Data Summary'!CO84="Yes"),OFFSET('Sanitation Data'!$D$12,0,10*ROW('Sanitation Data'!D78)),NA())</f>
        <v>#N/A</v>
      </c>
      <c r="AA84" s="521" t="e">
        <f ca="1">+IF(AND(ISNUMBER(OFFSET('Sanitation Data'!$E$4,0,10*ROW('Sanitation Data'!E78))),'Data Summary'!CP84="Yes"),100-OFFSET('Sanitation Data'!$E$4,0,10*ROW('Sanitation Data'!E78)),NA())</f>
        <v>#N/A</v>
      </c>
      <c r="AB84" s="521" t="e">
        <f ca="1">+IF(AND(ISNUMBER(OFFSET('Sanitation Data'!$E$6,0,10*ROW('Sanitation Data'!E78))),'Data Summary'!CQ84="Yes"),OFFSET('Sanitation Data'!$E$6,0,10*ROW('Sanitation Data'!E78)),NA())</f>
        <v>#N/A</v>
      </c>
      <c r="AC84" s="521" t="e">
        <f ca="1">+IF(AND(ISNUMBER(OFFSET('Sanitation Data'!$E$10,0,10*ROW('Sanitation Data'!E78))),'Data Summary'!CR84="Yes"),OFFSET('Sanitation Data'!$E$10,0,10*ROW('Sanitation Data'!E78)),NA())</f>
        <v>#N/A</v>
      </c>
      <c r="AD84" s="521" t="e">
        <f ca="1">+IF(AND(ISNUMBER(OFFSET('Sanitation Data'!$E$11,0,10*ROW('Sanitation Data'!E78))),'Data Summary'!CS84="Yes"),OFFSET('Sanitation Data'!$E$11,0,10*ROW('Sanitation Data'!E78)),NA())</f>
        <v>#N/A</v>
      </c>
      <c r="AE84" s="521" t="e">
        <f ca="1">+IF(AND(ISNUMBER(OFFSET('Sanitation Data'!$E$12,0,10*ROW('Sanitation Data'!E78))),'Data Summary'!CT84="Yes"),OFFSET('Sanitation Data'!$E$12,0,10*ROW('Sanitation Data'!E78)),NA())</f>
        <v>#N/A</v>
      </c>
      <c r="AF84" s="521" t="e">
        <f ca="1">+IF(AND(ISNUMBER(OFFSET('Sanitation Data'!$F$4,0,10*ROW('Sanitation Data'!F78))),'Data Summary'!CU84="Yes"),100-OFFSET('Sanitation Data'!$F$4,0,10*ROW('Sanitation Data'!F78)),NA())</f>
        <v>#N/A</v>
      </c>
      <c r="AG84" s="521" t="e">
        <f ca="1">+IF(AND(ISNUMBER(OFFSET('Sanitation Data'!$F$6,0,10*ROW('Sanitation Data'!F78))),'Data Summary'!CV84="Yes"),OFFSET('Sanitation Data'!$F$6,0,10*ROW('Sanitation Data'!F78)),NA())</f>
        <v>#N/A</v>
      </c>
      <c r="AH84" s="521" t="e">
        <f ca="1">+IF(AND(ISNUMBER(OFFSET('Sanitation Data'!$F$10,0,10*ROW('Sanitation Data'!F78))),'Data Summary'!CW84="Yes"),OFFSET('Sanitation Data'!$F$10,0,10*ROW('Sanitation Data'!F78)),NA())</f>
        <v>#N/A</v>
      </c>
      <c r="AI84" s="521" t="e">
        <f ca="1">+IF(AND(ISNUMBER(OFFSET('Sanitation Data'!$F$11,0,10*ROW('Sanitation Data'!F78))),'Data Summary'!CX84="Yes"),OFFSET('Sanitation Data'!$F$11,0,10*ROW('Sanitation Data'!F78)),NA())</f>
        <v>#N/A</v>
      </c>
      <c r="AJ84" s="521" t="e">
        <f ca="1">+IF(AND(ISNUMBER(OFFSET('Sanitation Data'!$F$12,0,10*ROW('Sanitation Data'!F78))),'Data Summary'!CY84="Yes"),OFFSET('Sanitation Data'!$F$12,0,10*ROW('Sanitation Data'!F78)),NA())</f>
        <v>#N/A</v>
      </c>
      <c r="AK84" s="521" t="e">
        <f ca="1">+IF(AND(ISNUMBER(OFFSET('Sanitation Data'!$G$4,0,10*ROW('Sanitation Data'!G78))),'Data Summary'!CZ84="Yes"),100-OFFSET('Sanitation Data'!$G$4,0,10*ROW('Sanitation Data'!G78)),NA())</f>
        <v>#N/A</v>
      </c>
      <c r="AL84" s="521" t="e">
        <f ca="1">+IF(AND(ISNUMBER(OFFSET('Sanitation Data'!$G$6,0,10*ROW('Sanitation Data'!G78))),'Data Summary'!DA84="Yes"),OFFSET('Sanitation Data'!$G$6,0,10*ROW('Sanitation Data'!G78)),NA())</f>
        <v>#N/A</v>
      </c>
      <c r="AM84" s="521" t="e">
        <f ca="1">+IF(AND(ISNUMBER(OFFSET('Sanitation Data'!$G$10,0,10*ROW('Sanitation Data'!G78))),'Data Summary'!DB84="Yes"),OFFSET('Sanitation Data'!$G$10,0,10*ROW('Sanitation Data'!G78)),NA())</f>
        <v>#N/A</v>
      </c>
      <c r="AN84" s="521" t="e">
        <f ca="1">+IF(AND(ISNUMBER(OFFSET('Sanitation Data'!$G$11,0,10*ROW('Sanitation Data'!G78))),'Data Summary'!DC84="Yes"),OFFSET('Sanitation Data'!$G$11,0,10*ROW('Sanitation Data'!G78)),NA())</f>
        <v>#N/A</v>
      </c>
      <c r="AO84" s="521" t="e">
        <f ca="1">+IF(AND(ISNUMBER(OFFSET('Sanitation Data'!$G$12,0,10*ROW('Sanitation Data'!G78))),'Data Summary'!DD84="Yes"),OFFSET('Sanitation Data'!$G$12,0,10*ROW('Sanitation Data'!G78)),NA())</f>
        <v>#N/A</v>
      </c>
      <c r="AP84" s="521" t="e">
        <f ca="1">+IF(AND(ISNUMBER(OFFSET('Sanitation Data'!$H$4,0,10*ROW('Sanitation Data'!H78))),'Data Summary'!DE84="Yes"),100-OFFSET('Sanitation Data'!$H$4,0,10*ROW('Sanitation Data'!H78)),NA())</f>
        <v>#N/A</v>
      </c>
      <c r="AQ84" s="521" t="e">
        <f ca="1">+IF(AND(ISNUMBER(OFFSET('Sanitation Data'!$H$6,0,10*ROW('Sanitation Data'!H78))),'Data Summary'!DF84="Yes"),OFFSET('Sanitation Data'!$H$6,0,10*ROW('Sanitation Data'!H78)),NA())</f>
        <v>#N/A</v>
      </c>
      <c r="AR84" s="521" t="e">
        <f ca="1">+IF(AND(ISNUMBER(OFFSET('Sanitation Data'!$H$10,0,10*ROW('Sanitation Data'!H78))),'Data Summary'!DG84="Yes"),OFFSET('Sanitation Data'!$H$10,0,10*ROW('Sanitation Data'!H78)),NA())</f>
        <v>#N/A</v>
      </c>
      <c r="AS84" s="521" t="e">
        <f ca="1">+IF(AND(ISNUMBER(OFFSET('Sanitation Data'!$H$11,0,10*ROW('Sanitation Data'!H78))),'Data Summary'!DH84="Yes"),OFFSET('Sanitation Data'!$H$11,0,10*ROW('Sanitation Data'!H78)),NA())</f>
        <v>#N/A</v>
      </c>
      <c r="AT84" s="521" t="e">
        <f ca="1">+IF(AND(ISNUMBER(OFFSET('Sanitation Data'!$H$12,0,10*ROW('Sanitation Data'!H78))),'Data Summary'!DI84="Yes"),OFFSET('Sanitation Data'!$H$12,0,10*ROW('Sanitation Data'!H78)),NA())</f>
        <v>#N/A</v>
      </c>
      <c r="AU84" s="521" t="e">
        <f ca="1">+IF(AND(ISNUMBER(OFFSET('Sanitation Data'!$I$4,0,10*ROW('Sanitation Data'!I78))),'Data Summary'!DJ84="Yes"),100-OFFSET('Sanitation Data'!$I$4,0,10*ROW('Sanitation Data'!I78)),NA())</f>
        <v>#N/A</v>
      </c>
      <c r="AV84" s="521" t="e">
        <f ca="1">+IF(AND(ISNUMBER(OFFSET('Sanitation Data'!$I$6,0,10*ROW('Sanitation Data'!I78))),'Data Summary'!DK84="Yes"),OFFSET('Sanitation Data'!$I$6,0,10*ROW('Sanitation Data'!I78)),NA())</f>
        <v>#N/A</v>
      </c>
      <c r="AW84" s="521" t="e">
        <f ca="1">+IF(AND(ISNUMBER(OFFSET('Sanitation Data'!$I$10,0,10*ROW('Sanitation Data'!I78))),'Data Summary'!DL84="Yes"),OFFSET('Sanitation Data'!$I$10,0,10*ROW('Sanitation Data'!I78)),NA())</f>
        <v>#N/A</v>
      </c>
      <c r="AX84" s="521" t="e">
        <f ca="1">+IF(AND(ISNUMBER(OFFSET('Sanitation Data'!$I$11,0,10*ROW('Sanitation Data'!I78))),'Data Summary'!DM84="Yes"),OFFSET('Sanitation Data'!$I$11,0,10*ROW('Sanitation Data'!I78)),NA())</f>
        <v>#N/A</v>
      </c>
      <c r="AY84" s="521" t="e">
        <f ca="1">+IF(AND(ISNUMBER(OFFSET('Sanitation Data'!$I$12,0,10*ROW('Sanitation Data'!I78))),'Data Summary'!DN84="Yes"),OFFSET('Sanitation Data'!$I$12,0,10*ROW('Sanitation Data'!I78)),NA())</f>
        <v>#N/A</v>
      </c>
      <c r="AZ84" s="522" t="e">
        <f ca="1">+IF(AND(ISNUMBER(OFFSET('Hygiene Data'!$D$5,0,10*ROW('Hygiene Data'!D78))),'Data Summary'!DO84="Yes"),OFFSET('Hygiene Data'!$D$5,0,10*ROW('Hygiene Data'!D78)),NA())</f>
        <v>#N/A</v>
      </c>
      <c r="BA84" s="522" t="e">
        <f ca="1">+IF(AND(ISNUMBER(OFFSET('Hygiene Data'!$D$7,0,10*ROW('Hygiene Data'!D78))),'Data Summary'!DP84="Yes"),OFFSET('Hygiene Data'!$D$7,0,10*ROW('Hygiene Data'!D78)),NA())</f>
        <v>#N/A</v>
      </c>
      <c r="BB84" s="522" t="e">
        <f ca="1">+IF(AND(ISNUMBER(OFFSET('Hygiene Data'!$D$9,0,10*ROW('Hygiene Data'!D78))),'Data Summary'!DQ84="Yes"),OFFSET('Hygiene Data'!$D$9,0,10*ROW('Hygiene Data'!D78)),NA())</f>
        <v>#N/A</v>
      </c>
      <c r="BC84" s="522" t="e">
        <f ca="1">+IF(AND(ISNUMBER(OFFSET('Hygiene Data'!$E$5,0,10*ROW('Hygiene Data'!E78))),'Data Summary'!DR84="Yes"),OFFSET('Hygiene Data'!$E$5,0,10*ROW('Hygiene Data'!E78)),NA())</f>
        <v>#N/A</v>
      </c>
      <c r="BD84" s="522" t="e">
        <f ca="1">+IF(AND(ISNUMBER(OFFSET('Hygiene Data'!$E$7,0,10*ROW('Hygiene Data'!E78))),'Data Summary'!DS84="Yes"),OFFSET('Hygiene Data'!$E$7,0,10*ROW('Hygiene Data'!E78)),NA())</f>
        <v>#N/A</v>
      </c>
      <c r="BE84" s="522" t="e">
        <f ca="1">+IF(AND(ISNUMBER(OFFSET('Hygiene Data'!$E$9,0,10*ROW('Hygiene Data'!E78))),'Data Summary'!DT84="Yes"),OFFSET('Hygiene Data'!$E$9,0,10*ROW('Hygiene Data'!E78)),NA())</f>
        <v>#N/A</v>
      </c>
      <c r="BF84" s="522" t="e">
        <f ca="1">+IF(AND(ISNUMBER(OFFSET('Hygiene Data'!$F$5,0,10*ROW('Hygiene Data'!F78))),'Data Summary'!DU84="Yes"),OFFSET('Hygiene Data'!$F$5,0,10*ROW('Hygiene Data'!F78)),NA())</f>
        <v>#N/A</v>
      </c>
      <c r="BG84" s="522" t="e">
        <f ca="1">+IF(AND(ISNUMBER(OFFSET('Hygiene Data'!$F$7,0,10*ROW('Hygiene Data'!F78))),'Data Summary'!DV84="Yes"),OFFSET('Hygiene Data'!$F$7,0,10*ROW('Hygiene Data'!F78)),NA())</f>
        <v>#N/A</v>
      </c>
      <c r="BH84" s="522" t="e">
        <f ca="1">+IF(AND(ISNUMBER(OFFSET('Hygiene Data'!$F$9,0,10*ROW('Hygiene Data'!F78))),'Data Summary'!DW84="Yes"),OFFSET('Hygiene Data'!$F$9,0,10*ROW('Hygiene Data'!F78)),NA())</f>
        <v>#N/A</v>
      </c>
      <c r="BI84" s="522" t="e">
        <f ca="1">+IF(AND(ISNUMBER(OFFSET('Hygiene Data'!$G$5,0,10*ROW('Hygiene Data'!G78))),'Data Summary'!DX84="Yes"),OFFSET('Hygiene Data'!$G$5,0,10*ROW('Hygiene Data'!G78)),NA())</f>
        <v>#N/A</v>
      </c>
      <c r="BJ84" s="522" t="e">
        <f ca="1">+IF(AND(ISNUMBER(OFFSET('Hygiene Data'!$G$7,0,10*ROW('Hygiene Data'!G78))),'Data Summary'!DY84="Yes"),OFFSET('Hygiene Data'!$G$7,0,10*ROW('Hygiene Data'!G78)),NA())</f>
        <v>#N/A</v>
      </c>
      <c r="BK84" s="522" t="e">
        <f ca="1">+IF(AND(ISNUMBER(OFFSET('Hygiene Data'!$G$9,0,10*ROW('Hygiene Data'!G78))),'Data Summary'!DZ84="Yes"),OFFSET('Hygiene Data'!$G$9,0,10*ROW('Hygiene Data'!G78)),NA())</f>
        <v>#N/A</v>
      </c>
      <c r="BL84" s="522" t="e">
        <f ca="1">+IF(AND(ISNUMBER(OFFSET('Hygiene Data'!$H$5,0,10*ROW('Hygiene Data'!H78))),'Data Summary'!EA84="Yes"),OFFSET('Hygiene Data'!$H$5,0,10*ROW('Hygiene Data'!H78)),NA())</f>
        <v>#N/A</v>
      </c>
      <c r="BM84" s="522" t="e">
        <f ca="1">+IF(AND(ISNUMBER(OFFSET('Hygiene Data'!$H$7,0,10*ROW('Hygiene Data'!H78))),'Data Summary'!EB84="Yes"),OFFSET('Hygiene Data'!$H$7,0,10*ROW('Hygiene Data'!H78)),NA())</f>
        <v>#N/A</v>
      </c>
      <c r="BN84" s="522" t="e">
        <f ca="1">+IF(AND(ISNUMBER(OFFSET('Hygiene Data'!$H$9,0,10*ROW('Hygiene Data'!H78))),'Data Summary'!EC84="Yes"),OFFSET('Hygiene Data'!$H$9,0,10*ROW('Hygiene Data'!H78)),NA())</f>
        <v>#N/A</v>
      </c>
      <c r="BO84" s="522" t="e">
        <f ca="1">+IF(AND(ISNUMBER(OFFSET('Hygiene Data'!$I$5,0,10*ROW('Hygiene Data'!I78))),'Data Summary'!ED84="Yes"),OFFSET('Hygiene Data'!$I$5,0,10*ROW('Hygiene Data'!I78)),NA())</f>
        <v>#N/A</v>
      </c>
      <c r="BP84" s="522" t="e">
        <f ca="1">+IF(AND(ISNUMBER(OFFSET('Hygiene Data'!$I$7,0,10*ROW('Hygiene Data'!I78))),'Data Summary'!EE84="Yes"),OFFSET('Hygiene Data'!$I$7,0,10*ROW('Hygiene Data'!I78)),NA())</f>
        <v>#N/A</v>
      </c>
      <c r="BQ84" s="522" t="e">
        <f ca="1">+IF(AND(ISNUMBER(OFFSET('Hygiene Data'!$I$9,0,10*ROW('Hygiene Data'!I78))),'Data Summary'!EF84="Yes"),OFFSET('Hygiene Data'!$I$9,0,10*ROW('Hygiene Data'!I78)),NA())</f>
        <v>#N/A</v>
      </c>
    </row>
    <row r="85" spans="1:69" x14ac:dyDescent="0.25">
      <c r="A85" s="518" t="e">
        <f ca="1">+RIGHT('Data Summary'!A85,LEN('Data Summary'!A85)-9)</f>
        <v>#VALUE!</v>
      </c>
      <c r="B85" s="492" t="str">
        <f ca="1">+IF(ISTEXT('Data Summary'!B85),'Data Summary'!B85,"")</f>
        <v/>
      </c>
      <c r="C85" s="519" t="e">
        <f ca="1">+VALUE('Data Summary'!C85)</f>
        <v>#VALUE!</v>
      </c>
      <c r="D85" s="520" t="e">
        <f ca="1">+IF(AND(ISNUMBER(OFFSET('Water Data'!$D$4,0,10*ROW('Water Data'!D79))),'Data Summary'!BS85="Yes"),100-OFFSET('Water Data'!$D$4,0,10*ROW('Water Data'!D79)),NA())</f>
        <v>#N/A</v>
      </c>
      <c r="E85" s="520" t="e">
        <f ca="1">+IF(AND(ISNUMBER(OFFSET('Water Data'!$D$6,0,10*ROW('Water Data'!D79))),'Data Summary'!BT85="Yes"),OFFSET('Water Data'!$D$6,0,10*ROW('Water Data'!D79)),NA())</f>
        <v>#N/A</v>
      </c>
      <c r="F85" s="520" t="e">
        <f ca="1">+IF(AND(ISNUMBER(OFFSET('Water Data'!$D$9,0,10*ROW('Water Data'!D79))),'Data Summary'!BU85="Yes"),OFFSET('Water Data'!$D$9,0,10*ROW('Water Data'!D79)),NA())</f>
        <v>#N/A</v>
      </c>
      <c r="G85" s="520" t="e">
        <f ca="1">+IF(AND(ISNUMBER(OFFSET('Water Data'!$E$4,0,10*ROW('Water Data'!E79))),'Data Summary'!BV85="Yes"),100-OFFSET('Water Data'!$E$4,0,10*ROW('Water Data'!E79)),NA())</f>
        <v>#N/A</v>
      </c>
      <c r="H85" s="520" t="e">
        <f ca="1">+IF(AND(ISNUMBER(OFFSET('Water Data'!$E$6,0,10*ROW('Water Data'!E79))),'Data Summary'!BW85="Yes"),OFFSET('Water Data'!$E$6,0,10*ROW('Water Data'!E79)),NA())</f>
        <v>#N/A</v>
      </c>
      <c r="I85" s="520" t="e">
        <f ca="1">+IF(AND(ISNUMBER(OFFSET('Water Data'!$E$9,0,10*ROW('Water Data'!E79))),'Data Summary'!BX85="Yes"),OFFSET('Water Data'!$E$9,0,10*ROW('Water Data'!E79)),NA())</f>
        <v>#N/A</v>
      </c>
      <c r="J85" s="520" t="e">
        <f ca="1">+IF(AND(ISNUMBER(OFFSET('Water Data'!$F$4,0,10*ROW('Water Data'!F79))),'Data Summary'!BY85="Yes"),100-OFFSET('Water Data'!$F$4,0,10*ROW('Water Data'!F79)),NA())</f>
        <v>#N/A</v>
      </c>
      <c r="K85" s="520" t="e">
        <f ca="1">+IF(AND(ISNUMBER(OFFSET('Water Data'!$F$6,0,10*ROW('Water Data'!F79))),'Data Summary'!BZ85="Yes"),OFFSET('Water Data'!$F$6,0,10*ROW('Water Data'!F79)),NA())</f>
        <v>#N/A</v>
      </c>
      <c r="L85" s="520" t="e">
        <f ca="1">+IF(AND(ISNUMBER(OFFSET('Water Data'!$F$9,0,10*ROW('Water Data'!F79))),'Data Summary'!CA85="Yes"),OFFSET('Water Data'!$F$9,0,10*ROW('Water Data'!F79)),NA())</f>
        <v>#N/A</v>
      </c>
      <c r="M85" s="520" t="e">
        <f ca="1">+IF(AND(ISNUMBER(OFFSET('Water Data'!$G$4,0,10*ROW('Water Data'!G79))),'Data Summary'!CB85="Yes"),100-OFFSET('Water Data'!$G$4,0,10*ROW('Water Data'!G79)),NA())</f>
        <v>#N/A</v>
      </c>
      <c r="N85" s="520" t="e">
        <f ca="1">+IF(AND(ISNUMBER(OFFSET('Water Data'!$G$6,0,10*ROW('Water Data'!G79))),'Data Summary'!CC85="Yes"),OFFSET('Water Data'!$G$6,0,10*ROW('Water Data'!G79)),NA())</f>
        <v>#N/A</v>
      </c>
      <c r="O85" s="520" t="e">
        <f ca="1">+IF(AND(ISNUMBER(OFFSET('Water Data'!$G$9,0,10*ROW('Water Data'!G79))),'Data Summary'!CD85="Yes"),OFFSET('Water Data'!$G$9,0,10*ROW('Water Data'!G79)),NA())</f>
        <v>#N/A</v>
      </c>
      <c r="P85" s="520" t="e">
        <f ca="1">+IF(AND(ISNUMBER(OFFSET('Water Data'!$H$4,0,10*ROW('Water Data'!H79))),'Data Summary'!CE85="Yes"),100-OFFSET('Water Data'!$H$4,0,10*ROW('Water Data'!H79)),NA())</f>
        <v>#N/A</v>
      </c>
      <c r="Q85" s="520" t="e">
        <f ca="1">+IF(AND(ISNUMBER(OFFSET('Water Data'!$H$6,0,10*ROW('Water Data'!H79))),'Data Summary'!CF85="Yes"),OFFSET('Water Data'!$H$6,0,10*ROW('Water Data'!H79)),NA())</f>
        <v>#N/A</v>
      </c>
      <c r="R85" s="520" t="e">
        <f ca="1">+IF(AND(ISNUMBER(OFFSET('Water Data'!$H$9,0,10*ROW('Water Data'!H79))),'Data Summary'!CG85="Yes"),OFFSET('Water Data'!$H$9,0,10*ROW('Water Data'!H79)),NA())</f>
        <v>#N/A</v>
      </c>
      <c r="S85" s="520" t="e">
        <f ca="1">+IF(AND(ISNUMBER(OFFSET('Water Data'!$I$4,0,10*ROW('Water Data'!I79))),'Data Summary'!CH85="Yes"),100-OFFSET('Water Data'!$I$4,0,10*ROW('Water Data'!I79)),NA())</f>
        <v>#N/A</v>
      </c>
      <c r="T85" s="520" t="e">
        <f ca="1">+IF(AND(ISNUMBER(OFFSET('Water Data'!$I$6,0,10*ROW('Water Data'!I79))),'Data Summary'!CI85="Yes"),OFFSET('Water Data'!$I$6,0,10*ROW('Water Data'!I79)),NA())</f>
        <v>#N/A</v>
      </c>
      <c r="U85" s="520" t="e">
        <f ca="1">+IF(AND(ISNUMBER(OFFSET('Water Data'!$I$9,0,10*ROW('Water Data'!I79))),'Data Summary'!CJ85="Yes"),OFFSET('Water Data'!$I$9,0,10*ROW('Water Data'!I79)),NA())</f>
        <v>#N/A</v>
      </c>
      <c r="V85" s="521" t="e">
        <f ca="1">+IF(AND(ISNUMBER(OFFSET('Sanitation Data'!$D$4,0,10*ROW('Sanitation Data'!D79))),'Data Summary'!CK85="Yes"),100-OFFSET('Sanitation Data'!$D$4,0,10*ROW('Sanitation Data'!D79)),NA())</f>
        <v>#N/A</v>
      </c>
      <c r="W85" s="521" t="e">
        <f ca="1">+IF(AND(ISNUMBER(OFFSET('Sanitation Data'!$D$6,0,10*ROW('Sanitation Data'!D79))),'Data Summary'!CL85="Yes"),OFFSET('Sanitation Data'!$D$6,0,10*ROW('Sanitation Data'!D79)),NA())</f>
        <v>#N/A</v>
      </c>
      <c r="X85" s="521" t="e">
        <f ca="1">+IF(AND(ISNUMBER(OFFSET('Sanitation Data'!$D$10,0,10*ROW('Sanitation Data'!D79))),'Data Summary'!CM85="Yes"),OFFSET('Sanitation Data'!$D$10,0,10*ROW('Sanitation Data'!D79)),NA())</f>
        <v>#N/A</v>
      </c>
      <c r="Y85" s="521" t="e">
        <f ca="1">+IF(AND(ISNUMBER(OFFSET('Sanitation Data'!$D$11,0,10*ROW('Sanitation Data'!D79))),'Data Summary'!CN85="Yes"),OFFSET('Sanitation Data'!$D$11,0,10*ROW('Sanitation Data'!D79)),NA())</f>
        <v>#N/A</v>
      </c>
      <c r="Z85" s="521" t="e">
        <f ca="1">+IF(AND(ISNUMBER(OFFSET('Sanitation Data'!$D$12,0,10*ROW('Sanitation Data'!D79))),'Data Summary'!CO85="Yes"),OFFSET('Sanitation Data'!$D$12,0,10*ROW('Sanitation Data'!D79)),NA())</f>
        <v>#N/A</v>
      </c>
      <c r="AA85" s="521" t="e">
        <f ca="1">+IF(AND(ISNUMBER(OFFSET('Sanitation Data'!$E$4,0,10*ROW('Sanitation Data'!E79))),'Data Summary'!CP85="Yes"),100-OFFSET('Sanitation Data'!$E$4,0,10*ROW('Sanitation Data'!E79)),NA())</f>
        <v>#N/A</v>
      </c>
      <c r="AB85" s="521" t="e">
        <f ca="1">+IF(AND(ISNUMBER(OFFSET('Sanitation Data'!$E$6,0,10*ROW('Sanitation Data'!E79))),'Data Summary'!CQ85="Yes"),OFFSET('Sanitation Data'!$E$6,0,10*ROW('Sanitation Data'!E79)),NA())</f>
        <v>#N/A</v>
      </c>
      <c r="AC85" s="521" t="e">
        <f ca="1">+IF(AND(ISNUMBER(OFFSET('Sanitation Data'!$E$10,0,10*ROW('Sanitation Data'!E79))),'Data Summary'!CR85="Yes"),OFFSET('Sanitation Data'!$E$10,0,10*ROW('Sanitation Data'!E79)),NA())</f>
        <v>#N/A</v>
      </c>
      <c r="AD85" s="521" t="e">
        <f ca="1">+IF(AND(ISNUMBER(OFFSET('Sanitation Data'!$E$11,0,10*ROW('Sanitation Data'!E79))),'Data Summary'!CS85="Yes"),OFFSET('Sanitation Data'!$E$11,0,10*ROW('Sanitation Data'!E79)),NA())</f>
        <v>#N/A</v>
      </c>
      <c r="AE85" s="521" t="e">
        <f ca="1">+IF(AND(ISNUMBER(OFFSET('Sanitation Data'!$E$12,0,10*ROW('Sanitation Data'!E79))),'Data Summary'!CT85="Yes"),OFFSET('Sanitation Data'!$E$12,0,10*ROW('Sanitation Data'!E79)),NA())</f>
        <v>#N/A</v>
      </c>
      <c r="AF85" s="521" t="e">
        <f ca="1">+IF(AND(ISNUMBER(OFFSET('Sanitation Data'!$F$4,0,10*ROW('Sanitation Data'!F79))),'Data Summary'!CU85="Yes"),100-OFFSET('Sanitation Data'!$F$4,0,10*ROW('Sanitation Data'!F79)),NA())</f>
        <v>#N/A</v>
      </c>
      <c r="AG85" s="521" t="e">
        <f ca="1">+IF(AND(ISNUMBER(OFFSET('Sanitation Data'!$F$6,0,10*ROW('Sanitation Data'!F79))),'Data Summary'!CV85="Yes"),OFFSET('Sanitation Data'!$F$6,0,10*ROW('Sanitation Data'!F79)),NA())</f>
        <v>#N/A</v>
      </c>
      <c r="AH85" s="521" t="e">
        <f ca="1">+IF(AND(ISNUMBER(OFFSET('Sanitation Data'!$F$10,0,10*ROW('Sanitation Data'!F79))),'Data Summary'!CW85="Yes"),OFFSET('Sanitation Data'!$F$10,0,10*ROW('Sanitation Data'!F79)),NA())</f>
        <v>#N/A</v>
      </c>
      <c r="AI85" s="521" t="e">
        <f ca="1">+IF(AND(ISNUMBER(OFFSET('Sanitation Data'!$F$11,0,10*ROW('Sanitation Data'!F79))),'Data Summary'!CX85="Yes"),OFFSET('Sanitation Data'!$F$11,0,10*ROW('Sanitation Data'!F79)),NA())</f>
        <v>#N/A</v>
      </c>
      <c r="AJ85" s="521" t="e">
        <f ca="1">+IF(AND(ISNUMBER(OFFSET('Sanitation Data'!$F$12,0,10*ROW('Sanitation Data'!F79))),'Data Summary'!CY85="Yes"),OFFSET('Sanitation Data'!$F$12,0,10*ROW('Sanitation Data'!F79)),NA())</f>
        <v>#N/A</v>
      </c>
      <c r="AK85" s="521" t="e">
        <f ca="1">+IF(AND(ISNUMBER(OFFSET('Sanitation Data'!$G$4,0,10*ROW('Sanitation Data'!G79))),'Data Summary'!CZ85="Yes"),100-OFFSET('Sanitation Data'!$G$4,0,10*ROW('Sanitation Data'!G79)),NA())</f>
        <v>#N/A</v>
      </c>
      <c r="AL85" s="521" t="e">
        <f ca="1">+IF(AND(ISNUMBER(OFFSET('Sanitation Data'!$G$6,0,10*ROW('Sanitation Data'!G79))),'Data Summary'!DA85="Yes"),OFFSET('Sanitation Data'!$G$6,0,10*ROW('Sanitation Data'!G79)),NA())</f>
        <v>#N/A</v>
      </c>
      <c r="AM85" s="521" t="e">
        <f ca="1">+IF(AND(ISNUMBER(OFFSET('Sanitation Data'!$G$10,0,10*ROW('Sanitation Data'!G79))),'Data Summary'!DB85="Yes"),OFFSET('Sanitation Data'!$G$10,0,10*ROW('Sanitation Data'!G79)),NA())</f>
        <v>#N/A</v>
      </c>
      <c r="AN85" s="521" t="e">
        <f ca="1">+IF(AND(ISNUMBER(OFFSET('Sanitation Data'!$G$11,0,10*ROW('Sanitation Data'!G79))),'Data Summary'!DC85="Yes"),OFFSET('Sanitation Data'!$G$11,0,10*ROW('Sanitation Data'!G79)),NA())</f>
        <v>#N/A</v>
      </c>
      <c r="AO85" s="521" t="e">
        <f ca="1">+IF(AND(ISNUMBER(OFFSET('Sanitation Data'!$G$12,0,10*ROW('Sanitation Data'!G79))),'Data Summary'!DD85="Yes"),OFFSET('Sanitation Data'!$G$12,0,10*ROW('Sanitation Data'!G79)),NA())</f>
        <v>#N/A</v>
      </c>
      <c r="AP85" s="521" t="e">
        <f ca="1">+IF(AND(ISNUMBER(OFFSET('Sanitation Data'!$H$4,0,10*ROW('Sanitation Data'!H79))),'Data Summary'!DE85="Yes"),100-OFFSET('Sanitation Data'!$H$4,0,10*ROW('Sanitation Data'!H79)),NA())</f>
        <v>#N/A</v>
      </c>
      <c r="AQ85" s="521" t="e">
        <f ca="1">+IF(AND(ISNUMBER(OFFSET('Sanitation Data'!$H$6,0,10*ROW('Sanitation Data'!H79))),'Data Summary'!DF85="Yes"),OFFSET('Sanitation Data'!$H$6,0,10*ROW('Sanitation Data'!H79)),NA())</f>
        <v>#N/A</v>
      </c>
      <c r="AR85" s="521" t="e">
        <f ca="1">+IF(AND(ISNUMBER(OFFSET('Sanitation Data'!$H$10,0,10*ROW('Sanitation Data'!H79))),'Data Summary'!DG85="Yes"),OFFSET('Sanitation Data'!$H$10,0,10*ROW('Sanitation Data'!H79)),NA())</f>
        <v>#N/A</v>
      </c>
      <c r="AS85" s="521" t="e">
        <f ca="1">+IF(AND(ISNUMBER(OFFSET('Sanitation Data'!$H$11,0,10*ROW('Sanitation Data'!H79))),'Data Summary'!DH85="Yes"),OFFSET('Sanitation Data'!$H$11,0,10*ROW('Sanitation Data'!H79)),NA())</f>
        <v>#N/A</v>
      </c>
      <c r="AT85" s="521" t="e">
        <f ca="1">+IF(AND(ISNUMBER(OFFSET('Sanitation Data'!$H$12,0,10*ROW('Sanitation Data'!H79))),'Data Summary'!DI85="Yes"),OFFSET('Sanitation Data'!$H$12,0,10*ROW('Sanitation Data'!H79)),NA())</f>
        <v>#N/A</v>
      </c>
      <c r="AU85" s="521" t="e">
        <f ca="1">+IF(AND(ISNUMBER(OFFSET('Sanitation Data'!$I$4,0,10*ROW('Sanitation Data'!I79))),'Data Summary'!DJ85="Yes"),100-OFFSET('Sanitation Data'!$I$4,0,10*ROW('Sanitation Data'!I79)),NA())</f>
        <v>#N/A</v>
      </c>
      <c r="AV85" s="521" t="e">
        <f ca="1">+IF(AND(ISNUMBER(OFFSET('Sanitation Data'!$I$6,0,10*ROW('Sanitation Data'!I79))),'Data Summary'!DK85="Yes"),OFFSET('Sanitation Data'!$I$6,0,10*ROW('Sanitation Data'!I79)),NA())</f>
        <v>#N/A</v>
      </c>
      <c r="AW85" s="521" t="e">
        <f ca="1">+IF(AND(ISNUMBER(OFFSET('Sanitation Data'!$I$10,0,10*ROW('Sanitation Data'!I79))),'Data Summary'!DL85="Yes"),OFFSET('Sanitation Data'!$I$10,0,10*ROW('Sanitation Data'!I79)),NA())</f>
        <v>#N/A</v>
      </c>
      <c r="AX85" s="521" t="e">
        <f ca="1">+IF(AND(ISNUMBER(OFFSET('Sanitation Data'!$I$11,0,10*ROW('Sanitation Data'!I79))),'Data Summary'!DM85="Yes"),OFFSET('Sanitation Data'!$I$11,0,10*ROW('Sanitation Data'!I79)),NA())</f>
        <v>#N/A</v>
      </c>
      <c r="AY85" s="521" t="e">
        <f ca="1">+IF(AND(ISNUMBER(OFFSET('Sanitation Data'!$I$12,0,10*ROW('Sanitation Data'!I79))),'Data Summary'!DN85="Yes"),OFFSET('Sanitation Data'!$I$12,0,10*ROW('Sanitation Data'!I79)),NA())</f>
        <v>#N/A</v>
      </c>
      <c r="AZ85" s="522" t="e">
        <f ca="1">+IF(AND(ISNUMBER(OFFSET('Hygiene Data'!$D$5,0,10*ROW('Hygiene Data'!D79))),'Data Summary'!DO85="Yes"),OFFSET('Hygiene Data'!$D$5,0,10*ROW('Hygiene Data'!D79)),NA())</f>
        <v>#N/A</v>
      </c>
      <c r="BA85" s="522" t="e">
        <f ca="1">+IF(AND(ISNUMBER(OFFSET('Hygiene Data'!$D$7,0,10*ROW('Hygiene Data'!D79))),'Data Summary'!DP85="Yes"),OFFSET('Hygiene Data'!$D$7,0,10*ROW('Hygiene Data'!D79)),NA())</f>
        <v>#N/A</v>
      </c>
      <c r="BB85" s="522" t="e">
        <f ca="1">+IF(AND(ISNUMBER(OFFSET('Hygiene Data'!$D$9,0,10*ROW('Hygiene Data'!D79))),'Data Summary'!DQ85="Yes"),OFFSET('Hygiene Data'!$D$9,0,10*ROW('Hygiene Data'!D79)),NA())</f>
        <v>#N/A</v>
      </c>
      <c r="BC85" s="522" t="e">
        <f ca="1">+IF(AND(ISNUMBER(OFFSET('Hygiene Data'!$E$5,0,10*ROW('Hygiene Data'!E79))),'Data Summary'!DR85="Yes"),OFFSET('Hygiene Data'!$E$5,0,10*ROW('Hygiene Data'!E79)),NA())</f>
        <v>#N/A</v>
      </c>
      <c r="BD85" s="522" t="e">
        <f ca="1">+IF(AND(ISNUMBER(OFFSET('Hygiene Data'!$E$7,0,10*ROW('Hygiene Data'!E79))),'Data Summary'!DS85="Yes"),OFFSET('Hygiene Data'!$E$7,0,10*ROW('Hygiene Data'!E79)),NA())</f>
        <v>#N/A</v>
      </c>
      <c r="BE85" s="522" t="e">
        <f ca="1">+IF(AND(ISNUMBER(OFFSET('Hygiene Data'!$E$9,0,10*ROW('Hygiene Data'!E79))),'Data Summary'!DT85="Yes"),OFFSET('Hygiene Data'!$E$9,0,10*ROW('Hygiene Data'!E79)),NA())</f>
        <v>#N/A</v>
      </c>
      <c r="BF85" s="522" t="e">
        <f ca="1">+IF(AND(ISNUMBER(OFFSET('Hygiene Data'!$F$5,0,10*ROW('Hygiene Data'!F79))),'Data Summary'!DU85="Yes"),OFFSET('Hygiene Data'!$F$5,0,10*ROW('Hygiene Data'!F79)),NA())</f>
        <v>#N/A</v>
      </c>
      <c r="BG85" s="522" t="e">
        <f ca="1">+IF(AND(ISNUMBER(OFFSET('Hygiene Data'!$F$7,0,10*ROW('Hygiene Data'!F79))),'Data Summary'!DV85="Yes"),OFFSET('Hygiene Data'!$F$7,0,10*ROW('Hygiene Data'!F79)),NA())</f>
        <v>#N/A</v>
      </c>
      <c r="BH85" s="522" t="e">
        <f ca="1">+IF(AND(ISNUMBER(OFFSET('Hygiene Data'!$F$9,0,10*ROW('Hygiene Data'!F79))),'Data Summary'!DW85="Yes"),OFFSET('Hygiene Data'!$F$9,0,10*ROW('Hygiene Data'!F79)),NA())</f>
        <v>#N/A</v>
      </c>
      <c r="BI85" s="522" t="e">
        <f ca="1">+IF(AND(ISNUMBER(OFFSET('Hygiene Data'!$G$5,0,10*ROW('Hygiene Data'!G79))),'Data Summary'!DX85="Yes"),OFFSET('Hygiene Data'!$G$5,0,10*ROW('Hygiene Data'!G79)),NA())</f>
        <v>#N/A</v>
      </c>
      <c r="BJ85" s="522" t="e">
        <f ca="1">+IF(AND(ISNUMBER(OFFSET('Hygiene Data'!$G$7,0,10*ROW('Hygiene Data'!G79))),'Data Summary'!DY85="Yes"),OFFSET('Hygiene Data'!$G$7,0,10*ROW('Hygiene Data'!G79)),NA())</f>
        <v>#N/A</v>
      </c>
      <c r="BK85" s="522" t="e">
        <f ca="1">+IF(AND(ISNUMBER(OFFSET('Hygiene Data'!$G$9,0,10*ROW('Hygiene Data'!G79))),'Data Summary'!DZ85="Yes"),OFFSET('Hygiene Data'!$G$9,0,10*ROW('Hygiene Data'!G79)),NA())</f>
        <v>#N/A</v>
      </c>
      <c r="BL85" s="522" t="e">
        <f ca="1">+IF(AND(ISNUMBER(OFFSET('Hygiene Data'!$H$5,0,10*ROW('Hygiene Data'!H79))),'Data Summary'!EA85="Yes"),OFFSET('Hygiene Data'!$H$5,0,10*ROW('Hygiene Data'!H79)),NA())</f>
        <v>#N/A</v>
      </c>
      <c r="BM85" s="522" t="e">
        <f ca="1">+IF(AND(ISNUMBER(OFFSET('Hygiene Data'!$H$7,0,10*ROW('Hygiene Data'!H79))),'Data Summary'!EB85="Yes"),OFFSET('Hygiene Data'!$H$7,0,10*ROW('Hygiene Data'!H79)),NA())</f>
        <v>#N/A</v>
      </c>
      <c r="BN85" s="522" t="e">
        <f ca="1">+IF(AND(ISNUMBER(OFFSET('Hygiene Data'!$H$9,0,10*ROW('Hygiene Data'!H79))),'Data Summary'!EC85="Yes"),OFFSET('Hygiene Data'!$H$9,0,10*ROW('Hygiene Data'!H79)),NA())</f>
        <v>#N/A</v>
      </c>
      <c r="BO85" s="522" t="e">
        <f ca="1">+IF(AND(ISNUMBER(OFFSET('Hygiene Data'!$I$5,0,10*ROW('Hygiene Data'!I79))),'Data Summary'!ED85="Yes"),OFFSET('Hygiene Data'!$I$5,0,10*ROW('Hygiene Data'!I79)),NA())</f>
        <v>#N/A</v>
      </c>
      <c r="BP85" s="522" t="e">
        <f ca="1">+IF(AND(ISNUMBER(OFFSET('Hygiene Data'!$I$7,0,10*ROW('Hygiene Data'!I79))),'Data Summary'!EE85="Yes"),OFFSET('Hygiene Data'!$I$7,0,10*ROW('Hygiene Data'!I79)),NA())</f>
        <v>#N/A</v>
      </c>
      <c r="BQ85" s="522" t="e">
        <f ca="1">+IF(AND(ISNUMBER(OFFSET('Hygiene Data'!$I$9,0,10*ROW('Hygiene Data'!I79))),'Data Summary'!EF85="Yes"),OFFSET('Hygiene Data'!$I$9,0,10*ROW('Hygiene Data'!I79)),NA())</f>
        <v>#N/A</v>
      </c>
    </row>
    <row r="86" spans="1:69" x14ac:dyDescent="0.25">
      <c r="A86" s="518" t="e">
        <f ca="1">+RIGHT('Data Summary'!A86,LEN('Data Summary'!A86)-9)</f>
        <v>#VALUE!</v>
      </c>
      <c r="B86" s="492" t="str">
        <f ca="1">+IF(ISTEXT('Data Summary'!B86),'Data Summary'!B86,"")</f>
        <v/>
      </c>
      <c r="C86" s="519" t="e">
        <f ca="1">+VALUE('Data Summary'!C86)</f>
        <v>#VALUE!</v>
      </c>
      <c r="D86" s="520" t="e">
        <f ca="1">+IF(AND(ISNUMBER(OFFSET('Water Data'!$D$4,0,10*ROW('Water Data'!D80))),'Data Summary'!BS86="Yes"),100-OFFSET('Water Data'!$D$4,0,10*ROW('Water Data'!D80)),NA())</f>
        <v>#N/A</v>
      </c>
      <c r="E86" s="520" t="e">
        <f ca="1">+IF(AND(ISNUMBER(OFFSET('Water Data'!$D$6,0,10*ROW('Water Data'!D80))),'Data Summary'!BT86="Yes"),OFFSET('Water Data'!$D$6,0,10*ROW('Water Data'!D80)),NA())</f>
        <v>#N/A</v>
      </c>
      <c r="F86" s="520" t="e">
        <f ca="1">+IF(AND(ISNUMBER(OFFSET('Water Data'!$D$9,0,10*ROW('Water Data'!D80))),'Data Summary'!BU86="Yes"),OFFSET('Water Data'!$D$9,0,10*ROW('Water Data'!D80)),NA())</f>
        <v>#N/A</v>
      </c>
      <c r="G86" s="520" t="e">
        <f ca="1">+IF(AND(ISNUMBER(OFFSET('Water Data'!$E$4,0,10*ROW('Water Data'!E80))),'Data Summary'!BV86="Yes"),100-OFFSET('Water Data'!$E$4,0,10*ROW('Water Data'!E80)),NA())</f>
        <v>#N/A</v>
      </c>
      <c r="H86" s="520" t="e">
        <f ca="1">+IF(AND(ISNUMBER(OFFSET('Water Data'!$E$6,0,10*ROW('Water Data'!E80))),'Data Summary'!BW86="Yes"),OFFSET('Water Data'!$E$6,0,10*ROW('Water Data'!E80)),NA())</f>
        <v>#N/A</v>
      </c>
      <c r="I86" s="520" t="e">
        <f ca="1">+IF(AND(ISNUMBER(OFFSET('Water Data'!$E$9,0,10*ROW('Water Data'!E80))),'Data Summary'!BX86="Yes"),OFFSET('Water Data'!$E$9,0,10*ROW('Water Data'!E80)),NA())</f>
        <v>#N/A</v>
      </c>
      <c r="J86" s="520" t="e">
        <f ca="1">+IF(AND(ISNUMBER(OFFSET('Water Data'!$F$4,0,10*ROW('Water Data'!F80))),'Data Summary'!BY86="Yes"),100-OFFSET('Water Data'!$F$4,0,10*ROW('Water Data'!F80)),NA())</f>
        <v>#N/A</v>
      </c>
      <c r="K86" s="520" t="e">
        <f ca="1">+IF(AND(ISNUMBER(OFFSET('Water Data'!$F$6,0,10*ROW('Water Data'!F80))),'Data Summary'!BZ86="Yes"),OFFSET('Water Data'!$F$6,0,10*ROW('Water Data'!F80)),NA())</f>
        <v>#N/A</v>
      </c>
      <c r="L86" s="520" t="e">
        <f ca="1">+IF(AND(ISNUMBER(OFFSET('Water Data'!$F$9,0,10*ROW('Water Data'!F80))),'Data Summary'!CA86="Yes"),OFFSET('Water Data'!$F$9,0,10*ROW('Water Data'!F80)),NA())</f>
        <v>#N/A</v>
      </c>
      <c r="M86" s="520" t="e">
        <f ca="1">+IF(AND(ISNUMBER(OFFSET('Water Data'!$G$4,0,10*ROW('Water Data'!G80))),'Data Summary'!CB86="Yes"),100-OFFSET('Water Data'!$G$4,0,10*ROW('Water Data'!G80)),NA())</f>
        <v>#N/A</v>
      </c>
      <c r="N86" s="520" t="e">
        <f ca="1">+IF(AND(ISNUMBER(OFFSET('Water Data'!$G$6,0,10*ROW('Water Data'!G80))),'Data Summary'!CC86="Yes"),OFFSET('Water Data'!$G$6,0,10*ROW('Water Data'!G80)),NA())</f>
        <v>#N/A</v>
      </c>
      <c r="O86" s="520" t="e">
        <f ca="1">+IF(AND(ISNUMBER(OFFSET('Water Data'!$G$9,0,10*ROW('Water Data'!G80))),'Data Summary'!CD86="Yes"),OFFSET('Water Data'!$G$9,0,10*ROW('Water Data'!G80)),NA())</f>
        <v>#N/A</v>
      </c>
      <c r="P86" s="520" t="e">
        <f ca="1">+IF(AND(ISNUMBER(OFFSET('Water Data'!$H$4,0,10*ROW('Water Data'!H80))),'Data Summary'!CE86="Yes"),100-OFFSET('Water Data'!$H$4,0,10*ROW('Water Data'!H80)),NA())</f>
        <v>#N/A</v>
      </c>
      <c r="Q86" s="520" t="e">
        <f ca="1">+IF(AND(ISNUMBER(OFFSET('Water Data'!$H$6,0,10*ROW('Water Data'!H80))),'Data Summary'!CF86="Yes"),OFFSET('Water Data'!$H$6,0,10*ROW('Water Data'!H80)),NA())</f>
        <v>#N/A</v>
      </c>
      <c r="R86" s="520" t="e">
        <f ca="1">+IF(AND(ISNUMBER(OFFSET('Water Data'!$H$9,0,10*ROW('Water Data'!H80))),'Data Summary'!CG86="Yes"),OFFSET('Water Data'!$H$9,0,10*ROW('Water Data'!H80)),NA())</f>
        <v>#N/A</v>
      </c>
      <c r="S86" s="520" t="e">
        <f ca="1">+IF(AND(ISNUMBER(OFFSET('Water Data'!$I$4,0,10*ROW('Water Data'!I80))),'Data Summary'!CH86="Yes"),100-OFFSET('Water Data'!$I$4,0,10*ROW('Water Data'!I80)),NA())</f>
        <v>#N/A</v>
      </c>
      <c r="T86" s="520" t="e">
        <f ca="1">+IF(AND(ISNUMBER(OFFSET('Water Data'!$I$6,0,10*ROW('Water Data'!I80))),'Data Summary'!CI86="Yes"),OFFSET('Water Data'!$I$6,0,10*ROW('Water Data'!I80)),NA())</f>
        <v>#N/A</v>
      </c>
      <c r="U86" s="520" t="e">
        <f ca="1">+IF(AND(ISNUMBER(OFFSET('Water Data'!$I$9,0,10*ROW('Water Data'!I80))),'Data Summary'!CJ86="Yes"),OFFSET('Water Data'!$I$9,0,10*ROW('Water Data'!I80)),NA())</f>
        <v>#N/A</v>
      </c>
      <c r="V86" s="521" t="e">
        <f ca="1">+IF(AND(ISNUMBER(OFFSET('Sanitation Data'!$D$4,0,10*ROW('Sanitation Data'!D80))),'Data Summary'!CK86="Yes"),100-OFFSET('Sanitation Data'!$D$4,0,10*ROW('Sanitation Data'!D80)),NA())</f>
        <v>#N/A</v>
      </c>
      <c r="W86" s="521" t="e">
        <f ca="1">+IF(AND(ISNUMBER(OFFSET('Sanitation Data'!$D$6,0,10*ROW('Sanitation Data'!D80))),'Data Summary'!CL86="Yes"),OFFSET('Sanitation Data'!$D$6,0,10*ROW('Sanitation Data'!D80)),NA())</f>
        <v>#N/A</v>
      </c>
      <c r="X86" s="521" t="e">
        <f ca="1">+IF(AND(ISNUMBER(OFFSET('Sanitation Data'!$D$10,0,10*ROW('Sanitation Data'!D80))),'Data Summary'!CM86="Yes"),OFFSET('Sanitation Data'!$D$10,0,10*ROW('Sanitation Data'!D80)),NA())</f>
        <v>#N/A</v>
      </c>
      <c r="Y86" s="521" t="e">
        <f ca="1">+IF(AND(ISNUMBER(OFFSET('Sanitation Data'!$D$11,0,10*ROW('Sanitation Data'!D80))),'Data Summary'!CN86="Yes"),OFFSET('Sanitation Data'!$D$11,0,10*ROW('Sanitation Data'!D80)),NA())</f>
        <v>#N/A</v>
      </c>
      <c r="Z86" s="521" t="e">
        <f ca="1">+IF(AND(ISNUMBER(OFFSET('Sanitation Data'!$D$12,0,10*ROW('Sanitation Data'!D80))),'Data Summary'!CO86="Yes"),OFFSET('Sanitation Data'!$D$12,0,10*ROW('Sanitation Data'!D80)),NA())</f>
        <v>#N/A</v>
      </c>
      <c r="AA86" s="521" t="e">
        <f ca="1">+IF(AND(ISNUMBER(OFFSET('Sanitation Data'!$E$4,0,10*ROW('Sanitation Data'!E80))),'Data Summary'!CP86="Yes"),100-OFFSET('Sanitation Data'!$E$4,0,10*ROW('Sanitation Data'!E80)),NA())</f>
        <v>#N/A</v>
      </c>
      <c r="AB86" s="521" t="e">
        <f ca="1">+IF(AND(ISNUMBER(OFFSET('Sanitation Data'!$E$6,0,10*ROW('Sanitation Data'!E80))),'Data Summary'!CQ86="Yes"),OFFSET('Sanitation Data'!$E$6,0,10*ROW('Sanitation Data'!E80)),NA())</f>
        <v>#N/A</v>
      </c>
      <c r="AC86" s="521" t="e">
        <f ca="1">+IF(AND(ISNUMBER(OFFSET('Sanitation Data'!$E$10,0,10*ROW('Sanitation Data'!E80))),'Data Summary'!CR86="Yes"),OFFSET('Sanitation Data'!$E$10,0,10*ROW('Sanitation Data'!E80)),NA())</f>
        <v>#N/A</v>
      </c>
      <c r="AD86" s="521" t="e">
        <f ca="1">+IF(AND(ISNUMBER(OFFSET('Sanitation Data'!$E$11,0,10*ROW('Sanitation Data'!E80))),'Data Summary'!CS86="Yes"),OFFSET('Sanitation Data'!$E$11,0,10*ROW('Sanitation Data'!E80)),NA())</f>
        <v>#N/A</v>
      </c>
      <c r="AE86" s="521" t="e">
        <f ca="1">+IF(AND(ISNUMBER(OFFSET('Sanitation Data'!$E$12,0,10*ROW('Sanitation Data'!E80))),'Data Summary'!CT86="Yes"),OFFSET('Sanitation Data'!$E$12,0,10*ROW('Sanitation Data'!E80)),NA())</f>
        <v>#N/A</v>
      </c>
      <c r="AF86" s="521" t="e">
        <f ca="1">+IF(AND(ISNUMBER(OFFSET('Sanitation Data'!$F$4,0,10*ROW('Sanitation Data'!F80))),'Data Summary'!CU86="Yes"),100-OFFSET('Sanitation Data'!$F$4,0,10*ROW('Sanitation Data'!F80)),NA())</f>
        <v>#N/A</v>
      </c>
      <c r="AG86" s="521" t="e">
        <f ca="1">+IF(AND(ISNUMBER(OFFSET('Sanitation Data'!$F$6,0,10*ROW('Sanitation Data'!F80))),'Data Summary'!CV86="Yes"),OFFSET('Sanitation Data'!$F$6,0,10*ROW('Sanitation Data'!F80)),NA())</f>
        <v>#N/A</v>
      </c>
      <c r="AH86" s="521" t="e">
        <f ca="1">+IF(AND(ISNUMBER(OFFSET('Sanitation Data'!$F$10,0,10*ROW('Sanitation Data'!F80))),'Data Summary'!CW86="Yes"),OFFSET('Sanitation Data'!$F$10,0,10*ROW('Sanitation Data'!F80)),NA())</f>
        <v>#N/A</v>
      </c>
      <c r="AI86" s="521" t="e">
        <f ca="1">+IF(AND(ISNUMBER(OFFSET('Sanitation Data'!$F$11,0,10*ROW('Sanitation Data'!F80))),'Data Summary'!CX86="Yes"),OFFSET('Sanitation Data'!$F$11,0,10*ROW('Sanitation Data'!F80)),NA())</f>
        <v>#N/A</v>
      </c>
      <c r="AJ86" s="521" t="e">
        <f ca="1">+IF(AND(ISNUMBER(OFFSET('Sanitation Data'!$F$12,0,10*ROW('Sanitation Data'!F80))),'Data Summary'!CY86="Yes"),OFFSET('Sanitation Data'!$F$12,0,10*ROW('Sanitation Data'!F80)),NA())</f>
        <v>#N/A</v>
      </c>
      <c r="AK86" s="521" t="e">
        <f ca="1">+IF(AND(ISNUMBER(OFFSET('Sanitation Data'!$G$4,0,10*ROW('Sanitation Data'!G80))),'Data Summary'!CZ86="Yes"),100-OFFSET('Sanitation Data'!$G$4,0,10*ROW('Sanitation Data'!G80)),NA())</f>
        <v>#N/A</v>
      </c>
      <c r="AL86" s="521" t="e">
        <f ca="1">+IF(AND(ISNUMBER(OFFSET('Sanitation Data'!$G$6,0,10*ROW('Sanitation Data'!G80))),'Data Summary'!DA86="Yes"),OFFSET('Sanitation Data'!$G$6,0,10*ROW('Sanitation Data'!G80)),NA())</f>
        <v>#N/A</v>
      </c>
      <c r="AM86" s="521" t="e">
        <f ca="1">+IF(AND(ISNUMBER(OFFSET('Sanitation Data'!$G$10,0,10*ROW('Sanitation Data'!G80))),'Data Summary'!DB86="Yes"),OFFSET('Sanitation Data'!$G$10,0,10*ROW('Sanitation Data'!G80)),NA())</f>
        <v>#N/A</v>
      </c>
      <c r="AN86" s="521" t="e">
        <f ca="1">+IF(AND(ISNUMBER(OFFSET('Sanitation Data'!$G$11,0,10*ROW('Sanitation Data'!G80))),'Data Summary'!DC86="Yes"),OFFSET('Sanitation Data'!$G$11,0,10*ROW('Sanitation Data'!G80)),NA())</f>
        <v>#N/A</v>
      </c>
      <c r="AO86" s="521" t="e">
        <f ca="1">+IF(AND(ISNUMBER(OFFSET('Sanitation Data'!$G$12,0,10*ROW('Sanitation Data'!G80))),'Data Summary'!DD86="Yes"),OFFSET('Sanitation Data'!$G$12,0,10*ROW('Sanitation Data'!G80)),NA())</f>
        <v>#N/A</v>
      </c>
      <c r="AP86" s="521" t="e">
        <f ca="1">+IF(AND(ISNUMBER(OFFSET('Sanitation Data'!$H$4,0,10*ROW('Sanitation Data'!H80))),'Data Summary'!DE86="Yes"),100-OFFSET('Sanitation Data'!$H$4,0,10*ROW('Sanitation Data'!H80)),NA())</f>
        <v>#N/A</v>
      </c>
      <c r="AQ86" s="521" t="e">
        <f ca="1">+IF(AND(ISNUMBER(OFFSET('Sanitation Data'!$H$6,0,10*ROW('Sanitation Data'!H80))),'Data Summary'!DF86="Yes"),OFFSET('Sanitation Data'!$H$6,0,10*ROW('Sanitation Data'!H80)),NA())</f>
        <v>#N/A</v>
      </c>
      <c r="AR86" s="521" t="e">
        <f ca="1">+IF(AND(ISNUMBER(OFFSET('Sanitation Data'!$H$10,0,10*ROW('Sanitation Data'!H80))),'Data Summary'!DG86="Yes"),OFFSET('Sanitation Data'!$H$10,0,10*ROW('Sanitation Data'!H80)),NA())</f>
        <v>#N/A</v>
      </c>
      <c r="AS86" s="521" t="e">
        <f ca="1">+IF(AND(ISNUMBER(OFFSET('Sanitation Data'!$H$11,0,10*ROW('Sanitation Data'!H80))),'Data Summary'!DH86="Yes"),OFFSET('Sanitation Data'!$H$11,0,10*ROW('Sanitation Data'!H80)),NA())</f>
        <v>#N/A</v>
      </c>
      <c r="AT86" s="521" t="e">
        <f ca="1">+IF(AND(ISNUMBER(OFFSET('Sanitation Data'!$H$12,0,10*ROW('Sanitation Data'!H80))),'Data Summary'!DI86="Yes"),OFFSET('Sanitation Data'!$H$12,0,10*ROW('Sanitation Data'!H80)),NA())</f>
        <v>#N/A</v>
      </c>
      <c r="AU86" s="521" t="e">
        <f ca="1">+IF(AND(ISNUMBER(OFFSET('Sanitation Data'!$I$4,0,10*ROW('Sanitation Data'!I80))),'Data Summary'!DJ86="Yes"),100-OFFSET('Sanitation Data'!$I$4,0,10*ROW('Sanitation Data'!I80)),NA())</f>
        <v>#N/A</v>
      </c>
      <c r="AV86" s="521" t="e">
        <f ca="1">+IF(AND(ISNUMBER(OFFSET('Sanitation Data'!$I$6,0,10*ROW('Sanitation Data'!I80))),'Data Summary'!DK86="Yes"),OFFSET('Sanitation Data'!$I$6,0,10*ROW('Sanitation Data'!I80)),NA())</f>
        <v>#N/A</v>
      </c>
      <c r="AW86" s="521" t="e">
        <f ca="1">+IF(AND(ISNUMBER(OFFSET('Sanitation Data'!$I$10,0,10*ROW('Sanitation Data'!I80))),'Data Summary'!DL86="Yes"),OFFSET('Sanitation Data'!$I$10,0,10*ROW('Sanitation Data'!I80)),NA())</f>
        <v>#N/A</v>
      </c>
      <c r="AX86" s="521" t="e">
        <f ca="1">+IF(AND(ISNUMBER(OFFSET('Sanitation Data'!$I$11,0,10*ROW('Sanitation Data'!I80))),'Data Summary'!DM86="Yes"),OFFSET('Sanitation Data'!$I$11,0,10*ROW('Sanitation Data'!I80)),NA())</f>
        <v>#N/A</v>
      </c>
      <c r="AY86" s="521" t="e">
        <f ca="1">+IF(AND(ISNUMBER(OFFSET('Sanitation Data'!$I$12,0,10*ROW('Sanitation Data'!I80))),'Data Summary'!DN86="Yes"),OFFSET('Sanitation Data'!$I$12,0,10*ROW('Sanitation Data'!I80)),NA())</f>
        <v>#N/A</v>
      </c>
      <c r="AZ86" s="522" t="e">
        <f ca="1">+IF(AND(ISNUMBER(OFFSET('Hygiene Data'!$D$5,0,10*ROW('Hygiene Data'!D80))),'Data Summary'!DO86="Yes"),OFFSET('Hygiene Data'!$D$5,0,10*ROW('Hygiene Data'!D80)),NA())</f>
        <v>#N/A</v>
      </c>
      <c r="BA86" s="522" t="e">
        <f ca="1">+IF(AND(ISNUMBER(OFFSET('Hygiene Data'!$D$7,0,10*ROW('Hygiene Data'!D80))),'Data Summary'!DP86="Yes"),OFFSET('Hygiene Data'!$D$7,0,10*ROW('Hygiene Data'!D80)),NA())</f>
        <v>#N/A</v>
      </c>
      <c r="BB86" s="522" t="e">
        <f ca="1">+IF(AND(ISNUMBER(OFFSET('Hygiene Data'!$D$9,0,10*ROW('Hygiene Data'!D80))),'Data Summary'!DQ86="Yes"),OFFSET('Hygiene Data'!$D$9,0,10*ROW('Hygiene Data'!D80)),NA())</f>
        <v>#N/A</v>
      </c>
      <c r="BC86" s="522" t="e">
        <f ca="1">+IF(AND(ISNUMBER(OFFSET('Hygiene Data'!$E$5,0,10*ROW('Hygiene Data'!E80))),'Data Summary'!DR86="Yes"),OFFSET('Hygiene Data'!$E$5,0,10*ROW('Hygiene Data'!E80)),NA())</f>
        <v>#N/A</v>
      </c>
      <c r="BD86" s="522" t="e">
        <f ca="1">+IF(AND(ISNUMBER(OFFSET('Hygiene Data'!$E$7,0,10*ROW('Hygiene Data'!E80))),'Data Summary'!DS86="Yes"),OFFSET('Hygiene Data'!$E$7,0,10*ROW('Hygiene Data'!E80)),NA())</f>
        <v>#N/A</v>
      </c>
      <c r="BE86" s="522" t="e">
        <f ca="1">+IF(AND(ISNUMBER(OFFSET('Hygiene Data'!$E$9,0,10*ROW('Hygiene Data'!E80))),'Data Summary'!DT86="Yes"),OFFSET('Hygiene Data'!$E$9,0,10*ROW('Hygiene Data'!E80)),NA())</f>
        <v>#N/A</v>
      </c>
      <c r="BF86" s="522" t="e">
        <f ca="1">+IF(AND(ISNUMBER(OFFSET('Hygiene Data'!$F$5,0,10*ROW('Hygiene Data'!F80))),'Data Summary'!DU86="Yes"),OFFSET('Hygiene Data'!$F$5,0,10*ROW('Hygiene Data'!F80)),NA())</f>
        <v>#N/A</v>
      </c>
      <c r="BG86" s="522" t="e">
        <f ca="1">+IF(AND(ISNUMBER(OFFSET('Hygiene Data'!$F$7,0,10*ROW('Hygiene Data'!F80))),'Data Summary'!DV86="Yes"),OFFSET('Hygiene Data'!$F$7,0,10*ROW('Hygiene Data'!F80)),NA())</f>
        <v>#N/A</v>
      </c>
      <c r="BH86" s="522" t="e">
        <f ca="1">+IF(AND(ISNUMBER(OFFSET('Hygiene Data'!$F$9,0,10*ROW('Hygiene Data'!F80))),'Data Summary'!DW86="Yes"),OFFSET('Hygiene Data'!$F$9,0,10*ROW('Hygiene Data'!F80)),NA())</f>
        <v>#N/A</v>
      </c>
      <c r="BI86" s="522" t="e">
        <f ca="1">+IF(AND(ISNUMBER(OFFSET('Hygiene Data'!$G$5,0,10*ROW('Hygiene Data'!G80))),'Data Summary'!DX86="Yes"),OFFSET('Hygiene Data'!$G$5,0,10*ROW('Hygiene Data'!G80)),NA())</f>
        <v>#N/A</v>
      </c>
      <c r="BJ86" s="522" t="e">
        <f ca="1">+IF(AND(ISNUMBER(OFFSET('Hygiene Data'!$G$7,0,10*ROW('Hygiene Data'!G80))),'Data Summary'!DY86="Yes"),OFFSET('Hygiene Data'!$G$7,0,10*ROW('Hygiene Data'!G80)),NA())</f>
        <v>#N/A</v>
      </c>
      <c r="BK86" s="522" t="e">
        <f ca="1">+IF(AND(ISNUMBER(OFFSET('Hygiene Data'!$G$9,0,10*ROW('Hygiene Data'!G80))),'Data Summary'!DZ86="Yes"),OFFSET('Hygiene Data'!$G$9,0,10*ROW('Hygiene Data'!G80)),NA())</f>
        <v>#N/A</v>
      </c>
      <c r="BL86" s="522" t="e">
        <f ca="1">+IF(AND(ISNUMBER(OFFSET('Hygiene Data'!$H$5,0,10*ROW('Hygiene Data'!H80))),'Data Summary'!EA86="Yes"),OFFSET('Hygiene Data'!$H$5,0,10*ROW('Hygiene Data'!H80)),NA())</f>
        <v>#N/A</v>
      </c>
      <c r="BM86" s="522" t="e">
        <f ca="1">+IF(AND(ISNUMBER(OFFSET('Hygiene Data'!$H$7,0,10*ROW('Hygiene Data'!H80))),'Data Summary'!EB86="Yes"),OFFSET('Hygiene Data'!$H$7,0,10*ROW('Hygiene Data'!H80)),NA())</f>
        <v>#N/A</v>
      </c>
      <c r="BN86" s="522" t="e">
        <f ca="1">+IF(AND(ISNUMBER(OFFSET('Hygiene Data'!$H$9,0,10*ROW('Hygiene Data'!H80))),'Data Summary'!EC86="Yes"),OFFSET('Hygiene Data'!$H$9,0,10*ROW('Hygiene Data'!H80)),NA())</f>
        <v>#N/A</v>
      </c>
      <c r="BO86" s="522" t="e">
        <f ca="1">+IF(AND(ISNUMBER(OFFSET('Hygiene Data'!$I$5,0,10*ROW('Hygiene Data'!I80))),'Data Summary'!ED86="Yes"),OFFSET('Hygiene Data'!$I$5,0,10*ROW('Hygiene Data'!I80)),NA())</f>
        <v>#N/A</v>
      </c>
      <c r="BP86" s="522" t="e">
        <f ca="1">+IF(AND(ISNUMBER(OFFSET('Hygiene Data'!$I$7,0,10*ROW('Hygiene Data'!I80))),'Data Summary'!EE86="Yes"),OFFSET('Hygiene Data'!$I$7,0,10*ROW('Hygiene Data'!I80)),NA())</f>
        <v>#N/A</v>
      </c>
      <c r="BQ86" s="522" t="e">
        <f ca="1">+IF(AND(ISNUMBER(OFFSET('Hygiene Data'!$I$9,0,10*ROW('Hygiene Data'!I80))),'Data Summary'!EF86="Yes"),OFFSET('Hygiene Data'!$I$9,0,10*ROW('Hygiene Data'!I80)),NA())</f>
        <v>#N/A</v>
      </c>
    </row>
    <row r="87" spans="1:69" x14ac:dyDescent="0.25">
      <c r="A87" s="518" t="e">
        <f ca="1">+RIGHT('Data Summary'!A87,LEN('Data Summary'!A87)-9)</f>
        <v>#VALUE!</v>
      </c>
      <c r="B87" s="492" t="str">
        <f ca="1">+IF(ISTEXT('Data Summary'!B87),'Data Summary'!B87,"")</f>
        <v/>
      </c>
      <c r="C87" s="519" t="e">
        <f ca="1">+VALUE('Data Summary'!C87)</f>
        <v>#VALUE!</v>
      </c>
      <c r="D87" s="520" t="e">
        <f ca="1">+IF(AND(ISNUMBER(OFFSET('Water Data'!$D$4,0,10*ROW('Water Data'!D81))),'Data Summary'!BS87="Yes"),100-OFFSET('Water Data'!$D$4,0,10*ROW('Water Data'!D81)),NA())</f>
        <v>#N/A</v>
      </c>
      <c r="E87" s="520" t="e">
        <f ca="1">+IF(AND(ISNUMBER(OFFSET('Water Data'!$D$6,0,10*ROW('Water Data'!D81))),'Data Summary'!BT87="Yes"),OFFSET('Water Data'!$D$6,0,10*ROW('Water Data'!D81)),NA())</f>
        <v>#N/A</v>
      </c>
      <c r="F87" s="520" t="e">
        <f ca="1">+IF(AND(ISNUMBER(OFFSET('Water Data'!$D$9,0,10*ROW('Water Data'!D81))),'Data Summary'!BU87="Yes"),OFFSET('Water Data'!$D$9,0,10*ROW('Water Data'!D81)),NA())</f>
        <v>#N/A</v>
      </c>
      <c r="G87" s="520" t="e">
        <f ca="1">+IF(AND(ISNUMBER(OFFSET('Water Data'!$E$4,0,10*ROW('Water Data'!E81))),'Data Summary'!BV87="Yes"),100-OFFSET('Water Data'!$E$4,0,10*ROW('Water Data'!E81)),NA())</f>
        <v>#N/A</v>
      </c>
      <c r="H87" s="520" t="e">
        <f ca="1">+IF(AND(ISNUMBER(OFFSET('Water Data'!$E$6,0,10*ROW('Water Data'!E81))),'Data Summary'!BW87="Yes"),OFFSET('Water Data'!$E$6,0,10*ROW('Water Data'!E81)),NA())</f>
        <v>#N/A</v>
      </c>
      <c r="I87" s="520" t="e">
        <f ca="1">+IF(AND(ISNUMBER(OFFSET('Water Data'!$E$9,0,10*ROW('Water Data'!E81))),'Data Summary'!BX87="Yes"),OFFSET('Water Data'!$E$9,0,10*ROW('Water Data'!E81)),NA())</f>
        <v>#N/A</v>
      </c>
      <c r="J87" s="520" t="e">
        <f ca="1">+IF(AND(ISNUMBER(OFFSET('Water Data'!$F$4,0,10*ROW('Water Data'!F81))),'Data Summary'!BY87="Yes"),100-OFFSET('Water Data'!$F$4,0,10*ROW('Water Data'!F81)),NA())</f>
        <v>#N/A</v>
      </c>
      <c r="K87" s="520" t="e">
        <f ca="1">+IF(AND(ISNUMBER(OFFSET('Water Data'!$F$6,0,10*ROW('Water Data'!F81))),'Data Summary'!BZ87="Yes"),OFFSET('Water Data'!$F$6,0,10*ROW('Water Data'!F81)),NA())</f>
        <v>#N/A</v>
      </c>
      <c r="L87" s="520" t="e">
        <f ca="1">+IF(AND(ISNUMBER(OFFSET('Water Data'!$F$9,0,10*ROW('Water Data'!F81))),'Data Summary'!CA87="Yes"),OFFSET('Water Data'!$F$9,0,10*ROW('Water Data'!F81)),NA())</f>
        <v>#N/A</v>
      </c>
      <c r="M87" s="520" t="e">
        <f ca="1">+IF(AND(ISNUMBER(OFFSET('Water Data'!$G$4,0,10*ROW('Water Data'!G81))),'Data Summary'!CB87="Yes"),100-OFFSET('Water Data'!$G$4,0,10*ROW('Water Data'!G81)),NA())</f>
        <v>#N/A</v>
      </c>
      <c r="N87" s="520" t="e">
        <f ca="1">+IF(AND(ISNUMBER(OFFSET('Water Data'!$G$6,0,10*ROW('Water Data'!G81))),'Data Summary'!CC87="Yes"),OFFSET('Water Data'!$G$6,0,10*ROW('Water Data'!G81)),NA())</f>
        <v>#N/A</v>
      </c>
      <c r="O87" s="520" t="e">
        <f ca="1">+IF(AND(ISNUMBER(OFFSET('Water Data'!$G$9,0,10*ROW('Water Data'!G81))),'Data Summary'!CD87="Yes"),OFFSET('Water Data'!$G$9,0,10*ROW('Water Data'!G81)),NA())</f>
        <v>#N/A</v>
      </c>
      <c r="P87" s="520" t="e">
        <f ca="1">+IF(AND(ISNUMBER(OFFSET('Water Data'!$H$4,0,10*ROW('Water Data'!H81))),'Data Summary'!CE87="Yes"),100-OFFSET('Water Data'!$H$4,0,10*ROW('Water Data'!H81)),NA())</f>
        <v>#N/A</v>
      </c>
      <c r="Q87" s="520" t="e">
        <f ca="1">+IF(AND(ISNUMBER(OFFSET('Water Data'!$H$6,0,10*ROW('Water Data'!H81))),'Data Summary'!CF87="Yes"),OFFSET('Water Data'!$H$6,0,10*ROW('Water Data'!H81)),NA())</f>
        <v>#N/A</v>
      </c>
      <c r="R87" s="520" t="e">
        <f ca="1">+IF(AND(ISNUMBER(OFFSET('Water Data'!$H$9,0,10*ROW('Water Data'!H81))),'Data Summary'!CG87="Yes"),OFFSET('Water Data'!$H$9,0,10*ROW('Water Data'!H81)),NA())</f>
        <v>#N/A</v>
      </c>
      <c r="S87" s="520" t="e">
        <f ca="1">+IF(AND(ISNUMBER(OFFSET('Water Data'!$I$4,0,10*ROW('Water Data'!I81))),'Data Summary'!CH87="Yes"),100-OFFSET('Water Data'!$I$4,0,10*ROW('Water Data'!I81)),NA())</f>
        <v>#N/A</v>
      </c>
      <c r="T87" s="520" t="e">
        <f ca="1">+IF(AND(ISNUMBER(OFFSET('Water Data'!$I$6,0,10*ROW('Water Data'!I81))),'Data Summary'!CI87="Yes"),OFFSET('Water Data'!$I$6,0,10*ROW('Water Data'!I81)),NA())</f>
        <v>#N/A</v>
      </c>
      <c r="U87" s="520" t="e">
        <f ca="1">+IF(AND(ISNUMBER(OFFSET('Water Data'!$I$9,0,10*ROW('Water Data'!I81))),'Data Summary'!CJ87="Yes"),OFFSET('Water Data'!$I$9,0,10*ROW('Water Data'!I81)),NA())</f>
        <v>#N/A</v>
      </c>
      <c r="V87" s="521" t="e">
        <f ca="1">+IF(AND(ISNUMBER(OFFSET('Sanitation Data'!$D$4,0,10*ROW('Sanitation Data'!D81))),'Data Summary'!CK87="Yes"),100-OFFSET('Sanitation Data'!$D$4,0,10*ROW('Sanitation Data'!D81)),NA())</f>
        <v>#N/A</v>
      </c>
      <c r="W87" s="521" t="e">
        <f ca="1">+IF(AND(ISNUMBER(OFFSET('Sanitation Data'!$D$6,0,10*ROW('Sanitation Data'!D81))),'Data Summary'!CL87="Yes"),OFFSET('Sanitation Data'!$D$6,0,10*ROW('Sanitation Data'!D81)),NA())</f>
        <v>#N/A</v>
      </c>
      <c r="X87" s="521" t="e">
        <f ca="1">+IF(AND(ISNUMBER(OFFSET('Sanitation Data'!$D$10,0,10*ROW('Sanitation Data'!D81))),'Data Summary'!CM87="Yes"),OFFSET('Sanitation Data'!$D$10,0,10*ROW('Sanitation Data'!D81)),NA())</f>
        <v>#N/A</v>
      </c>
      <c r="Y87" s="521" t="e">
        <f ca="1">+IF(AND(ISNUMBER(OFFSET('Sanitation Data'!$D$11,0,10*ROW('Sanitation Data'!D81))),'Data Summary'!CN87="Yes"),OFFSET('Sanitation Data'!$D$11,0,10*ROW('Sanitation Data'!D81)),NA())</f>
        <v>#N/A</v>
      </c>
      <c r="Z87" s="521" t="e">
        <f ca="1">+IF(AND(ISNUMBER(OFFSET('Sanitation Data'!$D$12,0,10*ROW('Sanitation Data'!D81))),'Data Summary'!CO87="Yes"),OFFSET('Sanitation Data'!$D$12,0,10*ROW('Sanitation Data'!D81)),NA())</f>
        <v>#N/A</v>
      </c>
      <c r="AA87" s="521" t="e">
        <f ca="1">+IF(AND(ISNUMBER(OFFSET('Sanitation Data'!$E$4,0,10*ROW('Sanitation Data'!E81))),'Data Summary'!CP87="Yes"),100-OFFSET('Sanitation Data'!$E$4,0,10*ROW('Sanitation Data'!E81)),NA())</f>
        <v>#N/A</v>
      </c>
      <c r="AB87" s="521" t="e">
        <f ca="1">+IF(AND(ISNUMBER(OFFSET('Sanitation Data'!$E$6,0,10*ROW('Sanitation Data'!E81))),'Data Summary'!CQ87="Yes"),OFFSET('Sanitation Data'!$E$6,0,10*ROW('Sanitation Data'!E81)),NA())</f>
        <v>#N/A</v>
      </c>
      <c r="AC87" s="521" t="e">
        <f ca="1">+IF(AND(ISNUMBER(OFFSET('Sanitation Data'!$E$10,0,10*ROW('Sanitation Data'!E81))),'Data Summary'!CR87="Yes"),OFFSET('Sanitation Data'!$E$10,0,10*ROW('Sanitation Data'!E81)),NA())</f>
        <v>#N/A</v>
      </c>
      <c r="AD87" s="521" t="e">
        <f ca="1">+IF(AND(ISNUMBER(OFFSET('Sanitation Data'!$E$11,0,10*ROW('Sanitation Data'!E81))),'Data Summary'!CS87="Yes"),OFFSET('Sanitation Data'!$E$11,0,10*ROW('Sanitation Data'!E81)),NA())</f>
        <v>#N/A</v>
      </c>
      <c r="AE87" s="521" t="e">
        <f ca="1">+IF(AND(ISNUMBER(OFFSET('Sanitation Data'!$E$12,0,10*ROW('Sanitation Data'!E81))),'Data Summary'!CT87="Yes"),OFFSET('Sanitation Data'!$E$12,0,10*ROW('Sanitation Data'!E81)),NA())</f>
        <v>#N/A</v>
      </c>
      <c r="AF87" s="521" t="e">
        <f ca="1">+IF(AND(ISNUMBER(OFFSET('Sanitation Data'!$F$4,0,10*ROW('Sanitation Data'!F81))),'Data Summary'!CU87="Yes"),100-OFFSET('Sanitation Data'!$F$4,0,10*ROW('Sanitation Data'!F81)),NA())</f>
        <v>#N/A</v>
      </c>
      <c r="AG87" s="521" t="e">
        <f ca="1">+IF(AND(ISNUMBER(OFFSET('Sanitation Data'!$F$6,0,10*ROW('Sanitation Data'!F81))),'Data Summary'!CV87="Yes"),OFFSET('Sanitation Data'!$F$6,0,10*ROW('Sanitation Data'!F81)),NA())</f>
        <v>#N/A</v>
      </c>
      <c r="AH87" s="521" t="e">
        <f ca="1">+IF(AND(ISNUMBER(OFFSET('Sanitation Data'!$F$10,0,10*ROW('Sanitation Data'!F81))),'Data Summary'!CW87="Yes"),OFFSET('Sanitation Data'!$F$10,0,10*ROW('Sanitation Data'!F81)),NA())</f>
        <v>#N/A</v>
      </c>
      <c r="AI87" s="521" t="e">
        <f ca="1">+IF(AND(ISNUMBER(OFFSET('Sanitation Data'!$F$11,0,10*ROW('Sanitation Data'!F81))),'Data Summary'!CX87="Yes"),OFFSET('Sanitation Data'!$F$11,0,10*ROW('Sanitation Data'!F81)),NA())</f>
        <v>#N/A</v>
      </c>
      <c r="AJ87" s="521" t="e">
        <f ca="1">+IF(AND(ISNUMBER(OFFSET('Sanitation Data'!$F$12,0,10*ROW('Sanitation Data'!F81))),'Data Summary'!CY87="Yes"),OFFSET('Sanitation Data'!$F$12,0,10*ROW('Sanitation Data'!F81)),NA())</f>
        <v>#N/A</v>
      </c>
      <c r="AK87" s="521" t="e">
        <f ca="1">+IF(AND(ISNUMBER(OFFSET('Sanitation Data'!$G$4,0,10*ROW('Sanitation Data'!G81))),'Data Summary'!CZ87="Yes"),100-OFFSET('Sanitation Data'!$G$4,0,10*ROW('Sanitation Data'!G81)),NA())</f>
        <v>#N/A</v>
      </c>
      <c r="AL87" s="521" t="e">
        <f ca="1">+IF(AND(ISNUMBER(OFFSET('Sanitation Data'!$G$6,0,10*ROW('Sanitation Data'!G81))),'Data Summary'!DA87="Yes"),OFFSET('Sanitation Data'!$G$6,0,10*ROW('Sanitation Data'!G81)),NA())</f>
        <v>#N/A</v>
      </c>
      <c r="AM87" s="521" t="e">
        <f ca="1">+IF(AND(ISNUMBER(OFFSET('Sanitation Data'!$G$10,0,10*ROW('Sanitation Data'!G81))),'Data Summary'!DB87="Yes"),OFFSET('Sanitation Data'!$G$10,0,10*ROW('Sanitation Data'!G81)),NA())</f>
        <v>#N/A</v>
      </c>
      <c r="AN87" s="521" t="e">
        <f ca="1">+IF(AND(ISNUMBER(OFFSET('Sanitation Data'!$G$11,0,10*ROW('Sanitation Data'!G81))),'Data Summary'!DC87="Yes"),OFFSET('Sanitation Data'!$G$11,0,10*ROW('Sanitation Data'!G81)),NA())</f>
        <v>#N/A</v>
      </c>
      <c r="AO87" s="521" t="e">
        <f ca="1">+IF(AND(ISNUMBER(OFFSET('Sanitation Data'!$G$12,0,10*ROW('Sanitation Data'!G81))),'Data Summary'!DD87="Yes"),OFFSET('Sanitation Data'!$G$12,0,10*ROW('Sanitation Data'!G81)),NA())</f>
        <v>#N/A</v>
      </c>
      <c r="AP87" s="521" t="e">
        <f ca="1">+IF(AND(ISNUMBER(OFFSET('Sanitation Data'!$H$4,0,10*ROW('Sanitation Data'!H81))),'Data Summary'!DE87="Yes"),100-OFFSET('Sanitation Data'!$H$4,0,10*ROW('Sanitation Data'!H81)),NA())</f>
        <v>#N/A</v>
      </c>
      <c r="AQ87" s="521" t="e">
        <f ca="1">+IF(AND(ISNUMBER(OFFSET('Sanitation Data'!$H$6,0,10*ROW('Sanitation Data'!H81))),'Data Summary'!DF87="Yes"),OFFSET('Sanitation Data'!$H$6,0,10*ROW('Sanitation Data'!H81)),NA())</f>
        <v>#N/A</v>
      </c>
      <c r="AR87" s="521" t="e">
        <f ca="1">+IF(AND(ISNUMBER(OFFSET('Sanitation Data'!$H$10,0,10*ROW('Sanitation Data'!H81))),'Data Summary'!DG87="Yes"),OFFSET('Sanitation Data'!$H$10,0,10*ROW('Sanitation Data'!H81)),NA())</f>
        <v>#N/A</v>
      </c>
      <c r="AS87" s="521" t="e">
        <f ca="1">+IF(AND(ISNUMBER(OFFSET('Sanitation Data'!$H$11,0,10*ROW('Sanitation Data'!H81))),'Data Summary'!DH87="Yes"),OFFSET('Sanitation Data'!$H$11,0,10*ROW('Sanitation Data'!H81)),NA())</f>
        <v>#N/A</v>
      </c>
      <c r="AT87" s="521" t="e">
        <f ca="1">+IF(AND(ISNUMBER(OFFSET('Sanitation Data'!$H$12,0,10*ROW('Sanitation Data'!H81))),'Data Summary'!DI87="Yes"),OFFSET('Sanitation Data'!$H$12,0,10*ROW('Sanitation Data'!H81)),NA())</f>
        <v>#N/A</v>
      </c>
      <c r="AU87" s="521" t="e">
        <f ca="1">+IF(AND(ISNUMBER(OFFSET('Sanitation Data'!$I$4,0,10*ROW('Sanitation Data'!I81))),'Data Summary'!DJ87="Yes"),100-OFFSET('Sanitation Data'!$I$4,0,10*ROW('Sanitation Data'!I81)),NA())</f>
        <v>#N/A</v>
      </c>
      <c r="AV87" s="521" t="e">
        <f ca="1">+IF(AND(ISNUMBER(OFFSET('Sanitation Data'!$I$6,0,10*ROW('Sanitation Data'!I81))),'Data Summary'!DK87="Yes"),OFFSET('Sanitation Data'!$I$6,0,10*ROW('Sanitation Data'!I81)),NA())</f>
        <v>#N/A</v>
      </c>
      <c r="AW87" s="521" t="e">
        <f ca="1">+IF(AND(ISNUMBER(OFFSET('Sanitation Data'!$I$10,0,10*ROW('Sanitation Data'!I81))),'Data Summary'!DL87="Yes"),OFFSET('Sanitation Data'!$I$10,0,10*ROW('Sanitation Data'!I81)),NA())</f>
        <v>#N/A</v>
      </c>
      <c r="AX87" s="521" t="e">
        <f ca="1">+IF(AND(ISNUMBER(OFFSET('Sanitation Data'!$I$11,0,10*ROW('Sanitation Data'!I81))),'Data Summary'!DM87="Yes"),OFFSET('Sanitation Data'!$I$11,0,10*ROW('Sanitation Data'!I81)),NA())</f>
        <v>#N/A</v>
      </c>
      <c r="AY87" s="521" t="e">
        <f ca="1">+IF(AND(ISNUMBER(OFFSET('Sanitation Data'!$I$12,0,10*ROW('Sanitation Data'!I81))),'Data Summary'!DN87="Yes"),OFFSET('Sanitation Data'!$I$12,0,10*ROW('Sanitation Data'!I81)),NA())</f>
        <v>#N/A</v>
      </c>
      <c r="AZ87" s="522" t="e">
        <f ca="1">+IF(AND(ISNUMBER(OFFSET('Hygiene Data'!$D$5,0,10*ROW('Hygiene Data'!D81))),'Data Summary'!DO87="Yes"),OFFSET('Hygiene Data'!$D$5,0,10*ROW('Hygiene Data'!D81)),NA())</f>
        <v>#N/A</v>
      </c>
      <c r="BA87" s="522" t="e">
        <f ca="1">+IF(AND(ISNUMBER(OFFSET('Hygiene Data'!$D$7,0,10*ROW('Hygiene Data'!D81))),'Data Summary'!DP87="Yes"),OFFSET('Hygiene Data'!$D$7,0,10*ROW('Hygiene Data'!D81)),NA())</f>
        <v>#N/A</v>
      </c>
      <c r="BB87" s="522" t="e">
        <f ca="1">+IF(AND(ISNUMBER(OFFSET('Hygiene Data'!$D$9,0,10*ROW('Hygiene Data'!D81))),'Data Summary'!DQ87="Yes"),OFFSET('Hygiene Data'!$D$9,0,10*ROW('Hygiene Data'!D81)),NA())</f>
        <v>#N/A</v>
      </c>
      <c r="BC87" s="522" t="e">
        <f ca="1">+IF(AND(ISNUMBER(OFFSET('Hygiene Data'!$E$5,0,10*ROW('Hygiene Data'!E81))),'Data Summary'!DR87="Yes"),OFFSET('Hygiene Data'!$E$5,0,10*ROW('Hygiene Data'!E81)),NA())</f>
        <v>#N/A</v>
      </c>
      <c r="BD87" s="522" t="e">
        <f ca="1">+IF(AND(ISNUMBER(OFFSET('Hygiene Data'!$E$7,0,10*ROW('Hygiene Data'!E81))),'Data Summary'!DS87="Yes"),OFFSET('Hygiene Data'!$E$7,0,10*ROW('Hygiene Data'!E81)),NA())</f>
        <v>#N/A</v>
      </c>
      <c r="BE87" s="522" t="e">
        <f ca="1">+IF(AND(ISNUMBER(OFFSET('Hygiene Data'!$E$9,0,10*ROW('Hygiene Data'!E81))),'Data Summary'!DT87="Yes"),OFFSET('Hygiene Data'!$E$9,0,10*ROW('Hygiene Data'!E81)),NA())</f>
        <v>#N/A</v>
      </c>
      <c r="BF87" s="522" t="e">
        <f ca="1">+IF(AND(ISNUMBER(OFFSET('Hygiene Data'!$F$5,0,10*ROW('Hygiene Data'!F81))),'Data Summary'!DU87="Yes"),OFFSET('Hygiene Data'!$F$5,0,10*ROW('Hygiene Data'!F81)),NA())</f>
        <v>#N/A</v>
      </c>
      <c r="BG87" s="522" t="e">
        <f ca="1">+IF(AND(ISNUMBER(OFFSET('Hygiene Data'!$F$7,0,10*ROW('Hygiene Data'!F81))),'Data Summary'!DV87="Yes"),OFFSET('Hygiene Data'!$F$7,0,10*ROW('Hygiene Data'!F81)),NA())</f>
        <v>#N/A</v>
      </c>
      <c r="BH87" s="522" t="e">
        <f ca="1">+IF(AND(ISNUMBER(OFFSET('Hygiene Data'!$F$9,0,10*ROW('Hygiene Data'!F81))),'Data Summary'!DW87="Yes"),OFFSET('Hygiene Data'!$F$9,0,10*ROW('Hygiene Data'!F81)),NA())</f>
        <v>#N/A</v>
      </c>
      <c r="BI87" s="522" t="e">
        <f ca="1">+IF(AND(ISNUMBER(OFFSET('Hygiene Data'!$G$5,0,10*ROW('Hygiene Data'!G81))),'Data Summary'!DX87="Yes"),OFFSET('Hygiene Data'!$G$5,0,10*ROW('Hygiene Data'!G81)),NA())</f>
        <v>#N/A</v>
      </c>
      <c r="BJ87" s="522" t="e">
        <f ca="1">+IF(AND(ISNUMBER(OFFSET('Hygiene Data'!$G$7,0,10*ROW('Hygiene Data'!G81))),'Data Summary'!DY87="Yes"),OFFSET('Hygiene Data'!$G$7,0,10*ROW('Hygiene Data'!G81)),NA())</f>
        <v>#N/A</v>
      </c>
      <c r="BK87" s="522" t="e">
        <f ca="1">+IF(AND(ISNUMBER(OFFSET('Hygiene Data'!$G$9,0,10*ROW('Hygiene Data'!G81))),'Data Summary'!DZ87="Yes"),OFFSET('Hygiene Data'!$G$9,0,10*ROW('Hygiene Data'!G81)),NA())</f>
        <v>#N/A</v>
      </c>
      <c r="BL87" s="522" t="e">
        <f ca="1">+IF(AND(ISNUMBER(OFFSET('Hygiene Data'!$H$5,0,10*ROW('Hygiene Data'!H81))),'Data Summary'!EA87="Yes"),OFFSET('Hygiene Data'!$H$5,0,10*ROW('Hygiene Data'!H81)),NA())</f>
        <v>#N/A</v>
      </c>
      <c r="BM87" s="522" t="e">
        <f ca="1">+IF(AND(ISNUMBER(OFFSET('Hygiene Data'!$H$7,0,10*ROW('Hygiene Data'!H81))),'Data Summary'!EB87="Yes"),OFFSET('Hygiene Data'!$H$7,0,10*ROW('Hygiene Data'!H81)),NA())</f>
        <v>#N/A</v>
      </c>
      <c r="BN87" s="522" t="e">
        <f ca="1">+IF(AND(ISNUMBER(OFFSET('Hygiene Data'!$H$9,0,10*ROW('Hygiene Data'!H81))),'Data Summary'!EC87="Yes"),OFFSET('Hygiene Data'!$H$9,0,10*ROW('Hygiene Data'!H81)),NA())</f>
        <v>#N/A</v>
      </c>
      <c r="BO87" s="522" t="e">
        <f ca="1">+IF(AND(ISNUMBER(OFFSET('Hygiene Data'!$I$5,0,10*ROW('Hygiene Data'!I81))),'Data Summary'!ED87="Yes"),OFFSET('Hygiene Data'!$I$5,0,10*ROW('Hygiene Data'!I81)),NA())</f>
        <v>#N/A</v>
      </c>
      <c r="BP87" s="522" t="e">
        <f ca="1">+IF(AND(ISNUMBER(OFFSET('Hygiene Data'!$I$7,0,10*ROW('Hygiene Data'!I81))),'Data Summary'!EE87="Yes"),OFFSET('Hygiene Data'!$I$7,0,10*ROW('Hygiene Data'!I81)),NA())</f>
        <v>#N/A</v>
      </c>
      <c r="BQ87" s="522" t="e">
        <f ca="1">+IF(AND(ISNUMBER(OFFSET('Hygiene Data'!$I$9,0,10*ROW('Hygiene Data'!I81))),'Data Summary'!EF87="Yes"),OFFSET('Hygiene Data'!$I$9,0,10*ROW('Hygiene Data'!I81)),NA())</f>
        <v>#N/A</v>
      </c>
    </row>
    <row r="88" spans="1:69" x14ac:dyDescent="0.25">
      <c r="A88" s="518" t="e">
        <f ca="1">+RIGHT('Data Summary'!A88,LEN('Data Summary'!A88)-9)</f>
        <v>#VALUE!</v>
      </c>
      <c r="B88" s="492" t="str">
        <f ca="1">+IF(ISTEXT('Data Summary'!B88),'Data Summary'!B88,"")</f>
        <v/>
      </c>
      <c r="C88" s="519" t="e">
        <f ca="1">+VALUE('Data Summary'!C88)</f>
        <v>#VALUE!</v>
      </c>
      <c r="D88" s="520" t="e">
        <f ca="1">+IF(AND(ISNUMBER(OFFSET('Water Data'!$D$4,0,10*ROW('Water Data'!D82))),'Data Summary'!BS88="Yes"),100-OFFSET('Water Data'!$D$4,0,10*ROW('Water Data'!D82)),NA())</f>
        <v>#N/A</v>
      </c>
      <c r="E88" s="520" t="e">
        <f ca="1">+IF(AND(ISNUMBER(OFFSET('Water Data'!$D$6,0,10*ROW('Water Data'!D82))),'Data Summary'!BT88="Yes"),OFFSET('Water Data'!$D$6,0,10*ROW('Water Data'!D82)),NA())</f>
        <v>#N/A</v>
      </c>
      <c r="F88" s="520" t="e">
        <f ca="1">+IF(AND(ISNUMBER(OFFSET('Water Data'!$D$9,0,10*ROW('Water Data'!D82))),'Data Summary'!BU88="Yes"),OFFSET('Water Data'!$D$9,0,10*ROW('Water Data'!D82)),NA())</f>
        <v>#N/A</v>
      </c>
      <c r="G88" s="520" t="e">
        <f ca="1">+IF(AND(ISNUMBER(OFFSET('Water Data'!$E$4,0,10*ROW('Water Data'!E82))),'Data Summary'!BV88="Yes"),100-OFFSET('Water Data'!$E$4,0,10*ROW('Water Data'!E82)),NA())</f>
        <v>#N/A</v>
      </c>
      <c r="H88" s="520" t="e">
        <f ca="1">+IF(AND(ISNUMBER(OFFSET('Water Data'!$E$6,0,10*ROW('Water Data'!E82))),'Data Summary'!BW88="Yes"),OFFSET('Water Data'!$E$6,0,10*ROW('Water Data'!E82)),NA())</f>
        <v>#N/A</v>
      </c>
      <c r="I88" s="520" t="e">
        <f ca="1">+IF(AND(ISNUMBER(OFFSET('Water Data'!$E$9,0,10*ROW('Water Data'!E82))),'Data Summary'!BX88="Yes"),OFFSET('Water Data'!$E$9,0,10*ROW('Water Data'!E82)),NA())</f>
        <v>#N/A</v>
      </c>
      <c r="J88" s="520" t="e">
        <f ca="1">+IF(AND(ISNUMBER(OFFSET('Water Data'!$F$4,0,10*ROW('Water Data'!F82))),'Data Summary'!BY88="Yes"),100-OFFSET('Water Data'!$F$4,0,10*ROW('Water Data'!F82)),NA())</f>
        <v>#N/A</v>
      </c>
      <c r="K88" s="520" t="e">
        <f ca="1">+IF(AND(ISNUMBER(OFFSET('Water Data'!$F$6,0,10*ROW('Water Data'!F82))),'Data Summary'!BZ88="Yes"),OFFSET('Water Data'!$F$6,0,10*ROW('Water Data'!F82)),NA())</f>
        <v>#N/A</v>
      </c>
      <c r="L88" s="520" t="e">
        <f ca="1">+IF(AND(ISNUMBER(OFFSET('Water Data'!$F$9,0,10*ROW('Water Data'!F82))),'Data Summary'!CA88="Yes"),OFFSET('Water Data'!$F$9,0,10*ROW('Water Data'!F82)),NA())</f>
        <v>#N/A</v>
      </c>
      <c r="M88" s="520" t="e">
        <f ca="1">+IF(AND(ISNUMBER(OFFSET('Water Data'!$G$4,0,10*ROW('Water Data'!G82))),'Data Summary'!CB88="Yes"),100-OFFSET('Water Data'!$G$4,0,10*ROW('Water Data'!G82)),NA())</f>
        <v>#N/A</v>
      </c>
      <c r="N88" s="520" t="e">
        <f ca="1">+IF(AND(ISNUMBER(OFFSET('Water Data'!$G$6,0,10*ROW('Water Data'!G82))),'Data Summary'!CC88="Yes"),OFFSET('Water Data'!$G$6,0,10*ROW('Water Data'!G82)),NA())</f>
        <v>#N/A</v>
      </c>
      <c r="O88" s="520" t="e">
        <f ca="1">+IF(AND(ISNUMBER(OFFSET('Water Data'!$G$9,0,10*ROW('Water Data'!G82))),'Data Summary'!CD88="Yes"),OFFSET('Water Data'!$G$9,0,10*ROW('Water Data'!G82)),NA())</f>
        <v>#N/A</v>
      </c>
      <c r="P88" s="520" t="e">
        <f ca="1">+IF(AND(ISNUMBER(OFFSET('Water Data'!$H$4,0,10*ROW('Water Data'!H82))),'Data Summary'!CE88="Yes"),100-OFFSET('Water Data'!$H$4,0,10*ROW('Water Data'!H82)),NA())</f>
        <v>#N/A</v>
      </c>
      <c r="Q88" s="520" t="e">
        <f ca="1">+IF(AND(ISNUMBER(OFFSET('Water Data'!$H$6,0,10*ROW('Water Data'!H82))),'Data Summary'!CF88="Yes"),OFFSET('Water Data'!$H$6,0,10*ROW('Water Data'!H82)),NA())</f>
        <v>#N/A</v>
      </c>
      <c r="R88" s="520" t="e">
        <f ca="1">+IF(AND(ISNUMBER(OFFSET('Water Data'!$H$9,0,10*ROW('Water Data'!H82))),'Data Summary'!CG88="Yes"),OFFSET('Water Data'!$H$9,0,10*ROW('Water Data'!H82)),NA())</f>
        <v>#N/A</v>
      </c>
      <c r="S88" s="520" t="e">
        <f ca="1">+IF(AND(ISNUMBER(OFFSET('Water Data'!$I$4,0,10*ROW('Water Data'!I82))),'Data Summary'!CH88="Yes"),100-OFFSET('Water Data'!$I$4,0,10*ROW('Water Data'!I82)),NA())</f>
        <v>#N/A</v>
      </c>
      <c r="T88" s="520" t="e">
        <f ca="1">+IF(AND(ISNUMBER(OFFSET('Water Data'!$I$6,0,10*ROW('Water Data'!I82))),'Data Summary'!CI88="Yes"),OFFSET('Water Data'!$I$6,0,10*ROW('Water Data'!I82)),NA())</f>
        <v>#N/A</v>
      </c>
      <c r="U88" s="520" t="e">
        <f ca="1">+IF(AND(ISNUMBER(OFFSET('Water Data'!$I$9,0,10*ROW('Water Data'!I82))),'Data Summary'!CJ88="Yes"),OFFSET('Water Data'!$I$9,0,10*ROW('Water Data'!I82)),NA())</f>
        <v>#N/A</v>
      </c>
      <c r="V88" s="521" t="e">
        <f ca="1">+IF(AND(ISNUMBER(OFFSET('Sanitation Data'!$D$4,0,10*ROW('Sanitation Data'!D82))),'Data Summary'!CK88="Yes"),100-OFFSET('Sanitation Data'!$D$4,0,10*ROW('Sanitation Data'!D82)),NA())</f>
        <v>#N/A</v>
      </c>
      <c r="W88" s="521" t="e">
        <f ca="1">+IF(AND(ISNUMBER(OFFSET('Sanitation Data'!$D$6,0,10*ROW('Sanitation Data'!D82))),'Data Summary'!CL88="Yes"),OFFSET('Sanitation Data'!$D$6,0,10*ROW('Sanitation Data'!D82)),NA())</f>
        <v>#N/A</v>
      </c>
      <c r="X88" s="521" t="e">
        <f ca="1">+IF(AND(ISNUMBER(OFFSET('Sanitation Data'!$D$10,0,10*ROW('Sanitation Data'!D82))),'Data Summary'!CM88="Yes"),OFFSET('Sanitation Data'!$D$10,0,10*ROW('Sanitation Data'!D82)),NA())</f>
        <v>#N/A</v>
      </c>
      <c r="Y88" s="521" t="e">
        <f ca="1">+IF(AND(ISNUMBER(OFFSET('Sanitation Data'!$D$11,0,10*ROW('Sanitation Data'!D82))),'Data Summary'!CN88="Yes"),OFFSET('Sanitation Data'!$D$11,0,10*ROW('Sanitation Data'!D82)),NA())</f>
        <v>#N/A</v>
      </c>
      <c r="Z88" s="521" t="e">
        <f ca="1">+IF(AND(ISNUMBER(OFFSET('Sanitation Data'!$D$12,0,10*ROW('Sanitation Data'!D82))),'Data Summary'!CO88="Yes"),OFFSET('Sanitation Data'!$D$12,0,10*ROW('Sanitation Data'!D82)),NA())</f>
        <v>#N/A</v>
      </c>
      <c r="AA88" s="521" t="e">
        <f ca="1">+IF(AND(ISNUMBER(OFFSET('Sanitation Data'!$E$4,0,10*ROW('Sanitation Data'!E82))),'Data Summary'!CP88="Yes"),100-OFFSET('Sanitation Data'!$E$4,0,10*ROW('Sanitation Data'!E82)),NA())</f>
        <v>#N/A</v>
      </c>
      <c r="AB88" s="521" t="e">
        <f ca="1">+IF(AND(ISNUMBER(OFFSET('Sanitation Data'!$E$6,0,10*ROW('Sanitation Data'!E82))),'Data Summary'!CQ88="Yes"),OFFSET('Sanitation Data'!$E$6,0,10*ROW('Sanitation Data'!E82)),NA())</f>
        <v>#N/A</v>
      </c>
      <c r="AC88" s="521" t="e">
        <f ca="1">+IF(AND(ISNUMBER(OFFSET('Sanitation Data'!$E$10,0,10*ROW('Sanitation Data'!E82))),'Data Summary'!CR88="Yes"),OFFSET('Sanitation Data'!$E$10,0,10*ROW('Sanitation Data'!E82)),NA())</f>
        <v>#N/A</v>
      </c>
      <c r="AD88" s="521" t="e">
        <f ca="1">+IF(AND(ISNUMBER(OFFSET('Sanitation Data'!$E$11,0,10*ROW('Sanitation Data'!E82))),'Data Summary'!CS88="Yes"),OFFSET('Sanitation Data'!$E$11,0,10*ROW('Sanitation Data'!E82)),NA())</f>
        <v>#N/A</v>
      </c>
      <c r="AE88" s="521" t="e">
        <f ca="1">+IF(AND(ISNUMBER(OFFSET('Sanitation Data'!$E$12,0,10*ROW('Sanitation Data'!E82))),'Data Summary'!CT88="Yes"),OFFSET('Sanitation Data'!$E$12,0,10*ROW('Sanitation Data'!E82)),NA())</f>
        <v>#N/A</v>
      </c>
      <c r="AF88" s="521" t="e">
        <f ca="1">+IF(AND(ISNUMBER(OFFSET('Sanitation Data'!$F$4,0,10*ROW('Sanitation Data'!F82))),'Data Summary'!CU88="Yes"),100-OFFSET('Sanitation Data'!$F$4,0,10*ROW('Sanitation Data'!F82)),NA())</f>
        <v>#N/A</v>
      </c>
      <c r="AG88" s="521" t="e">
        <f ca="1">+IF(AND(ISNUMBER(OFFSET('Sanitation Data'!$F$6,0,10*ROW('Sanitation Data'!F82))),'Data Summary'!CV88="Yes"),OFFSET('Sanitation Data'!$F$6,0,10*ROW('Sanitation Data'!F82)),NA())</f>
        <v>#N/A</v>
      </c>
      <c r="AH88" s="521" t="e">
        <f ca="1">+IF(AND(ISNUMBER(OFFSET('Sanitation Data'!$F$10,0,10*ROW('Sanitation Data'!F82))),'Data Summary'!CW88="Yes"),OFFSET('Sanitation Data'!$F$10,0,10*ROW('Sanitation Data'!F82)),NA())</f>
        <v>#N/A</v>
      </c>
      <c r="AI88" s="521" t="e">
        <f ca="1">+IF(AND(ISNUMBER(OFFSET('Sanitation Data'!$F$11,0,10*ROW('Sanitation Data'!F82))),'Data Summary'!CX88="Yes"),OFFSET('Sanitation Data'!$F$11,0,10*ROW('Sanitation Data'!F82)),NA())</f>
        <v>#N/A</v>
      </c>
      <c r="AJ88" s="521" t="e">
        <f ca="1">+IF(AND(ISNUMBER(OFFSET('Sanitation Data'!$F$12,0,10*ROW('Sanitation Data'!F82))),'Data Summary'!CY88="Yes"),OFFSET('Sanitation Data'!$F$12,0,10*ROW('Sanitation Data'!F82)),NA())</f>
        <v>#N/A</v>
      </c>
      <c r="AK88" s="521" t="e">
        <f ca="1">+IF(AND(ISNUMBER(OFFSET('Sanitation Data'!$G$4,0,10*ROW('Sanitation Data'!G82))),'Data Summary'!CZ88="Yes"),100-OFFSET('Sanitation Data'!$G$4,0,10*ROW('Sanitation Data'!G82)),NA())</f>
        <v>#N/A</v>
      </c>
      <c r="AL88" s="521" t="e">
        <f ca="1">+IF(AND(ISNUMBER(OFFSET('Sanitation Data'!$G$6,0,10*ROW('Sanitation Data'!G82))),'Data Summary'!DA88="Yes"),OFFSET('Sanitation Data'!$G$6,0,10*ROW('Sanitation Data'!G82)),NA())</f>
        <v>#N/A</v>
      </c>
      <c r="AM88" s="521" t="e">
        <f ca="1">+IF(AND(ISNUMBER(OFFSET('Sanitation Data'!$G$10,0,10*ROW('Sanitation Data'!G82))),'Data Summary'!DB88="Yes"),OFFSET('Sanitation Data'!$G$10,0,10*ROW('Sanitation Data'!G82)),NA())</f>
        <v>#N/A</v>
      </c>
      <c r="AN88" s="521" t="e">
        <f ca="1">+IF(AND(ISNUMBER(OFFSET('Sanitation Data'!$G$11,0,10*ROW('Sanitation Data'!G82))),'Data Summary'!DC88="Yes"),OFFSET('Sanitation Data'!$G$11,0,10*ROW('Sanitation Data'!G82)),NA())</f>
        <v>#N/A</v>
      </c>
      <c r="AO88" s="521" t="e">
        <f ca="1">+IF(AND(ISNUMBER(OFFSET('Sanitation Data'!$G$12,0,10*ROW('Sanitation Data'!G82))),'Data Summary'!DD88="Yes"),OFFSET('Sanitation Data'!$G$12,0,10*ROW('Sanitation Data'!G82)),NA())</f>
        <v>#N/A</v>
      </c>
      <c r="AP88" s="521" t="e">
        <f ca="1">+IF(AND(ISNUMBER(OFFSET('Sanitation Data'!$H$4,0,10*ROW('Sanitation Data'!H82))),'Data Summary'!DE88="Yes"),100-OFFSET('Sanitation Data'!$H$4,0,10*ROW('Sanitation Data'!H82)),NA())</f>
        <v>#N/A</v>
      </c>
      <c r="AQ88" s="521" t="e">
        <f ca="1">+IF(AND(ISNUMBER(OFFSET('Sanitation Data'!$H$6,0,10*ROW('Sanitation Data'!H82))),'Data Summary'!DF88="Yes"),OFFSET('Sanitation Data'!$H$6,0,10*ROW('Sanitation Data'!H82)),NA())</f>
        <v>#N/A</v>
      </c>
      <c r="AR88" s="521" t="e">
        <f ca="1">+IF(AND(ISNUMBER(OFFSET('Sanitation Data'!$H$10,0,10*ROW('Sanitation Data'!H82))),'Data Summary'!DG88="Yes"),OFFSET('Sanitation Data'!$H$10,0,10*ROW('Sanitation Data'!H82)),NA())</f>
        <v>#N/A</v>
      </c>
      <c r="AS88" s="521" t="e">
        <f ca="1">+IF(AND(ISNUMBER(OFFSET('Sanitation Data'!$H$11,0,10*ROW('Sanitation Data'!H82))),'Data Summary'!DH88="Yes"),OFFSET('Sanitation Data'!$H$11,0,10*ROW('Sanitation Data'!H82)),NA())</f>
        <v>#N/A</v>
      </c>
      <c r="AT88" s="521" t="e">
        <f ca="1">+IF(AND(ISNUMBER(OFFSET('Sanitation Data'!$H$12,0,10*ROW('Sanitation Data'!H82))),'Data Summary'!DI88="Yes"),OFFSET('Sanitation Data'!$H$12,0,10*ROW('Sanitation Data'!H82)),NA())</f>
        <v>#N/A</v>
      </c>
      <c r="AU88" s="521" t="e">
        <f ca="1">+IF(AND(ISNUMBER(OFFSET('Sanitation Data'!$I$4,0,10*ROW('Sanitation Data'!I82))),'Data Summary'!DJ88="Yes"),100-OFFSET('Sanitation Data'!$I$4,0,10*ROW('Sanitation Data'!I82)),NA())</f>
        <v>#N/A</v>
      </c>
      <c r="AV88" s="521" t="e">
        <f ca="1">+IF(AND(ISNUMBER(OFFSET('Sanitation Data'!$I$6,0,10*ROW('Sanitation Data'!I82))),'Data Summary'!DK88="Yes"),OFFSET('Sanitation Data'!$I$6,0,10*ROW('Sanitation Data'!I82)),NA())</f>
        <v>#N/A</v>
      </c>
      <c r="AW88" s="521" t="e">
        <f ca="1">+IF(AND(ISNUMBER(OFFSET('Sanitation Data'!$I$10,0,10*ROW('Sanitation Data'!I82))),'Data Summary'!DL88="Yes"),OFFSET('Sanitation Data'!$I$10,0,10*ROW('Sanitation Data'!I82)),NA())</f>
        <v>#N/A</v>
      </c>
      <c r="AX88" s="521" t="e">
        <f ca="1">+IF(AND(ISNUMBER(OFFSET('Sanitation Data'!$I$11,0,10*ROW('Sanitation Data'!I82))),'Data Summary'!DM88="Yes"),OFFSET('Sanitation Data'!$I$11,0,10*ROW('Sanitation Data'!I82)),NA())</f>
        <v>#N/A</v>
      </c>
      <c r="AY88" s="521" t="e">
        <f ca="1">+IF(AND(ISNUMBER(OFFSET('Sanitation Data'!$I$12,0,10*ROW('Sanitation Data'!I82))),'Data Summary'!DN88="Yes"),OFFSET('Sanitation Data'!$I$12,0,10*ROW('Sanitation Data'!I82)),NA())</f>
        <v>#N/A</v>
      </c>
      <c r="AZ88" s="522" t="e">
        <f ca="1">+IF(AND(ISNUMBER(OFFSET('Hygiene Data'!$D$5,0,10*ROW('Hygiene Data'!D82))),'Data Summary'!DO88="Yes"),OFFSET('Hygiene Data'!$D$5,0,10*ROW('Hygiene Data'!D82)),NA())</f>
        <v>#N/A</v>
      </c>
      <c r="BA88" s="522" t="e">
        <f ca="1">+IF(AND(ISNUMBER(OFFSET('Hygiene Data'!$D$7,0,10*ROW('Hygiene Data'!D82))),'Data Summary'!DP88="Yes"),OFFSET('Hygiene Data'!$D$7,0,10*ROW('Hygiene Data'!D82)),NA())</f>
        <v>#N/A</v>
      </c>
      <c r="BB88" s="522" t="e">
        <f ca="1">+IF(AND(ISNUMBER(OFFSET('Hygiene Data'!$D$9,0,10*ROW('Hygiene Data'!D82))),'Data Summary'!DQ88="Yes"),OFFSET('Hygiene Data'!$D$9,0,10*ROW('Hygiene Data'!D82)),NA())</f>
        <v>#N/A</v>
      </c>
      <c r="BC88" s="522" t="e">
        <f ca="1">+IF(AND(ISNUMBER(OFFSET('Hygiene Data'!$E$5,0,10*ROW('Hygiene Data'!E82))),'Data Summary'!DR88="Yes"),OFFSET('Hygiene Data'!$E$5,0,10*ROW('Hygiene Data'!E82)),NA())</f>
        <v>#N/A</v>
      </c>
      <c r="BD88" s="522" t="e">
        <f ca="1">+IF(AND(ISNUMBER(OFFSET('Hygiene Data'!$E$7,0,10*ROW('Hygiene Data'!E82))),'Data Summary'!DS88="Yes"),OFFSET('Hygiene Data'!$E$7,0,10*ROW('Hygiene Data'!E82)),NA())</f>
        <v>#N/A</v>
      </c>
      <c r="BE88" s="522" t="e">
        <f ca="1">+IF(AND(ISNUMBER(OFFSET('Hygiene Data'!$E$9,0,10*ROW('Hygiene Data'!E82))),'Data Summary'!DT88="Yes"),OFFSET('Hygiene Data'!$E$9,0,10*ROW('Hygiene Data'!E82)),NA())</f>
        <v>#N/A</v>
      </c>
      <c r="BF88" s="522" t="e">
        <f ca="1">+IF(AND(ISNUMBER(OFFSET('Hygiene Data'!$F$5,0,10*ROW('Hygiene Data'!F82))),'Data Summary'!DU88="Yes"),OFFSET('Hygiene Data'!$F$5,0,10*ROW('Hygiene Data'!F82)),NA())</f>
        <v>#N/A</v>
      </c>
      <c r="BG88" s="522" t="e">
        <f ca="1">+IF(AND(ISNUMBER(OFFSET('Hygiene Data'!$F$7,0,10*ROW('Hygiene Data'!F82))),'Data Summary'!DV88="Yes"),OFFSET('Hygiene Data'!$F$7,0,10*ROW('Hygiene Data'!F82)),NA())</f>
        <v>#N/A</v>
      </c>
      <c r="BH88" s="522" t="e">
        <f ca="1">+IF(AND(ISNUMBER(OFFSET('Hygiene Data'!$F$9,0,10*ROW('Hygiene Data'!F82))),'Data Summary'!DW88="Yes"),OFFSET('Hygiene Data'!$F$9,0,10*ROW('Hygiene Data'!F82)),NA())</f>
        <v>#N/A</v>
      </c>
      <c r="BI88" s="522" t="e">
        <f ca="1">+IF(AND(ISNUMBER(OFFSET('Hygiene Data'!$G$5,0,10*ROW('Hygiene Data'!G82))),'Data Summary'!DX88="Yes"),OFFSET('Hygiene Data'!$G$5,0,10*ROW('Hygiene Data'!G82)),NA())</f>
        <v>#N/A</v>
      </c>
      <c r="BJ88" s="522" t="e">
        <f ca="1">+IF(AND(ISNUMBER(OFFSET('Hygiene Data'!$G$7,0,10*ROW('Hygiene Data'!G82))),'Data Summary'!DY88="Yes"),OFFSET('Hygiene Data'!$G$7,0,10*ROW('Hygiene Data'!G82)),NA())</f>
        <v>#N/A</v>
      </c>
      <c r="BK88" s="522" t="e">
        <f ca="1">+IF(AND(ISNUMBER(OFFSET('Hygiene Data'!$G$9,0,10*ROW('Hygiene Data'!G82))),'Data Summary'!DZ88="Yes"),OFFSET('Hygiene Data'!$G$9,0,10*ROW('Hygiene Data'!G82)),NA())</f>
        <v>#N/A</v>
      </c>
      <c r="BL88" s="522" t="e">
        <f ca="1">+IF(AND(ISNUMBER(OFFSET('Hygiene Data'!$H$5,0,10*ROW('Hygiene Data'!H82))),'Data Summary'!EA88="Yes"),OFFSET('Hygiene Data'!$H$5,0,10*ROW('Hygiene Data'!H82)),NA())</f>
        <v>#N/A</v>
      </c>
      <c r="BM88" s="522" t="e">
        <f ca="1">+IF(AND(ISNUMBER(OFFSET('Hygiene Data'!$H$7,0,10*ROW('Hygiene Data'!H82))),'Data Summary'!EB88="Yes"),OFFSET('Hygiene Data'!$H$7,0,10*ROW('Hygiene Data'!H82)),NA())</f>
        <v>#N/A</v>
      </c>
      <c r="BN88" s="522" t="e">
        <f ca="1">+IF(AND(ISNUMBER(OFFSET('Hygiene Data'!$H$9,0,10*ROW('Hygiene Data'!H82))),'Data Summary'!EC88="Yes"),OFFSET('Hygiene Data'!$H$9,0,10*ROW('Hygiene Data'!H82)),NA())</f>
        <v>#N/A</v>
      </c>
      <c r="BO88" s="522" t="e">
        <f ca="1">+IF(AND(ISNUMBER(OFFSET('Hygiene Data'!$I$5,0,10*ROW('Hygiene Data'!I82))),'Data Summary'!ED88="Yes"),OFFSET('Hygiene Data'!$I$5,0,10*ROW('Hygiene Data'!I82)),NA())</f>
        <v>#N/A</v>
      </c>
      <c r="BP88" s="522" t="e">
        <f ca="1">+IF(AND(ISNUMBER(OFFSET('Hygiene Data'!$I$7,0,10*ROW('Hygiene Data'!I82))),'Data Summary'!EE88="Yes"),OFFSET('Hygiene Data'!$I$7,0,10*ROW('Hygiene Data'!I82)),NA())</f>
        <v>#N/A</v>
      </c>
      <c r="BQ88" s="522" t="e">
        <f ca="1">+IF(AND(ISNUMBER(OFFSET('Hygiene Data'!$I$9,0,10*ROW('Hygiene Data'!I82))),'Data Summary'!EF88="Yes"),OFFSET('Hygiene Data'!$I$9,0,10*ROW('Hygiene Data'!I82)),NA())</f>
        <v>#N/A</v>
      </c>
    </row>
    <row r="89" spans="1:69" x14ac:dyDescent="0.25">
      <c r="A89" s="518" t="e">
        <f ca="1">+RIGHT('Data Summary'!A89,LEN('Data Summary'!A89)-9)</f>
        <v>#VALUE!</v>
      </c>
      <c r="B89" s="492" t="str">
        <f ca="1">+IF(ISTEXT('Data Summary'!B89),'Data Summary'!B89,"")</f>
        <v/>
      </c>
      <c r="C89" s="519" t="e">
        <f ca="1">+VALUE('Data Summary'!C89)</f>
        <v>#VALUE!</v>
      </c>
      <c r="D89" s="520" t="e">
        <f ca="1">+IF(AND(ISNUMBER(OFFSET('Water Data'!$D$4,0,10*ROW('Water Data'!D83))),'Data Summary'!BS89="Yes"),100-OFFSET('Water Data'!$D$4,0,10*ROW('Water Data'!D83)),NA())</f>
        <v>#N/A</v>
      </c>
      <c r="E89" s="520" t="e">
        <f ca="1">+IF(AND(ISNUMBER(OFFSET('Water Data'!$D$6,0,10*ROW('Water Data'!D83))),'Data Summary'!BT89="Yes"),OFFSET('Water Data'!$D$6,0,10*ROW('Water Data'!D83)),NA())</f>
        <v>#N/A</v>
      </c>
      <c r="F89" s="520" t="e">
        <f ca="1">+IF(AND(ISNUMBER(OFFSET('Water Data'!$D$9,0,10*ROW('Water Data'!D83))),'Data Summary'!BU89="Yes"),OFFSET('Water Data'!$D$9,0,10*ROW('Water Data'!D83)),NA())</f>
        <v>#N/A</v>
      </c>
      <c r="G89" s="520" t="e">
        <f ca="1">+IF(AND(ISNUMBER(OFFSET('Water Data'!$E$4,0,10*ROW('Water Data'!E83))),'Data Summary'!BV89="Yes"),100-OFFSET('Water Data'!$E$4,0,10*ROW('Water Data'!E83)),NA())</f>
        <v>#N/A</v>
      </c>
      <c r="H89" s="520" t="e">
        <f ca="1">+IF(AND(ISNUMBER(OFFSET('Water Data'!$E$6,0,10*ROW('Water Data'!E83))),'Data Summary'!BW89="Yes"),OFFSET('Water Data'!$E$6,0,10*ROW('Water Data'!E83)),NA())</f>
        <v>#N/A</v>
      </c>
      <c r="I89" s="520" t="e">
        <f ca="1">+IF(AND(ISNUMBER(OFFSET('Water Data'!$E$9,0,10*ROW('Water Data'!E83))),'Data Summary'!BX89="Yes"),OFFSET('Water Data'!$E$9,0,10*ROW('Water Data'!E83)),NA())</f>
        <v>#N/A</v>
      </c>
      <c r="J89" s="520" t="e">
        <f ca="1">+IF(AND(ISNUMBER(OFFSET('Water Data'!$F$4,0,10*ROW('Water Data'!F83))),'Data Summary'!BY89="Yes"),100-OFFSET('Water Data'!$F$4,0,10*ROW('Water Data'!F83)),NA())</f>
        <v>#N/A</v>
      </c>
      <c r="K89" s="520" t="e">
        <f ca="1">+IF(AND(ISNUMBER(OFFSET('Water Data'!$F$6,0,10*ROW('Water Data'!F83))),'Data Summary'!BZ89="Yes"),OFFSET('Water Data'!$F$6,0,10*ROW('Water Data'!F83)),NA())</f>
        <v>#N/A</v>
      </c>
      <c r="L89" s="520" t="e">
        <f ca="1">+IF(AND(ISNUMBER(OFFSET('Water Data'!$F$9,0,10*ROW('Water Data'!F83))),'Data Summary'!CA89="Yes"),OFFSET('Water Data'!$F$9,0,10*ROW('Water Data'!F83)),NA())</f>
        <v>#N/A</v>
      </c>
      <c r="M89" s="520" t="e">
        <f ca="1">+IF(AND(ISNUMBER(OFFSET('Water Data'!$G$4,0,10*ROW('Water Data'!G83))),'Data Summary'!CB89="Yes"),100-OFFSET('Water Data'!$G$4,0,10*ROW('Water Data'!G83)),NA())</f>
        <v>#N/A</v>
      </c>
      <c r="N89" s="520" t="e">
        <f ca="1">+IF(AND(ISNUMBER(OFFSET('Water Data'!$G$6,0,10*ROW('Water Data'!G83))),'Data Summary'!CC89="Yes"),OFFSET('Water Data'!$G$6,0,10*ROW('Water Data'!G83)),NA())</f>
        <v>#N/A</v>
      </c>
      <c r="O89" s="520" t="e">
        <f ca="1">+IF(AND(ISNUMBER(OFFSET('Water Data'!$G$9,0,10*ROW('Water Data'!G83))),'Data Summary'!CD89="Yes"),OFFSET('Water Data'!$G$9,0,10*ROW('Water Data'!G83)),NA())</f>
        <v>#N/A</v>
      </c>
      <c r="P89" s="520" t="e">
        <f ca="1">+IF(AND(ISNUMBER(OFFSET('Water Data'!$H$4,0,10*ROW('Water Data'!H83))),'Data Summary'!CE89="Yes"),100-OFFSET('Water Data'!$H$4,0,10*ROW('Water Data'!H83)),NA())</f>
        <v>#N/A</v>
      </c>
      <c r="Q89" s="520" t="e">
        <f ca="1">+IF(AND(ISNUMBER(OFFSET('Water Data'!$H$6,0,10*ROW('Water Data'!H83))),'Data Summary'!CF89="Yes"),OFFSET('Water Data'!$H$6,0,10*ROW('Water Data'!H83)),NA())</f>
        <v>#N/A</v>
      </c>
      <c r="R89" s="520" t="e">
        <f ca="1">+IF(AND(ISNUMBER(OFFSET('Water Data'!$H$9,0,10*ROW('Water Data'!H83))),'Data Summary'!CG89="Yes"),OFFSET('Water Data'!$H$9,0,10*ROW('Water Data'!H83)),NA())</f>
        <v>#N/A</v>
      </c>
      <c r="S89" s="520" t="e">
        <f ca="1">+IF(AND(ISNUMBER(OFFSET('Water Data'!$I$4,0,10*ROW('Water Data'!I83))),'Data Summary'!CH89="Yes"),100-OFFSET('Water Data'!$I$4,0,10*ROW('Water Data'!I83)),NA())</f>
        <v>#N/A</v>
      </c>
      <c r="T89" s="520" t="e">
        <f ca="1">+IF(AND(ISNUMBER(OFFSET('Water Data'!$I$6,0,10*ROW('Water Data'!I83))),'Data Summary'!CI89="Yes"),OFFSET('Water Data'!$I$6,0,10*ROW('Water Data'!I83)),NA())</f>
        <v>#N/A</v>
      </c>
      <c r="U89" s="520" t="e">
        <f ca="1">+IF(AND(ISNUMBER(OFFSET('Water Data'!$I$9,0,10*ROW('Water Data'!I83))),'Data Summary'!CJ89="Yes"),OFFSET('Water Data'!$I$9,0,10*ROW('Water Data'!I83)),NA())</f>
        <v>#N/A</v>
      </c>
      <c r="V89" s="521" t="e">
        <f ca="1">+IF(AND(ISNUMBER(OFFSET('Sanitation Data'!$D$4,0,10*ROW('Sanitation Data'!D83))),'Data Summary'!CK89="Yes"),100-OFFSET('Sanitation Data'!$D$4,0,10*ROW('Sanitation Data'!D83)),NA())</f>
        <v>#N/A</v>
      </c>
      <c r="W89" s="521" t="e">
        <f ca="1">+IF(AND(ISNUMBER(OFFSET('Sanitation Data'!$D$6,0,10*ROW('Sanitation Data'!D83))),'Data Summary'!CL89="Yes"),OFFSET('Sanitation Data'!$D$6,0,10*ROW('Sanitation Data'!D83)),NA())</f>
        <v>#N/A</v>
      </c>
      <c r="X89" s="521" t="e">
        <f ca="1">+IF(AND(ISNUMBER(OFFSET('Sanitation Data'!$D$10,0,10*ROW('Sanitation Data'!D83))),'Data Summary'!CM89="Yes"),OFFSET('Sanitation Data'!$D$10,0,10*ROW('Sanitation Data'!D83)),NA())</f>
        <v>#N/A</v>
      </c>
      <c r="Y89" s="521" t="e">
        <f ca="1">+IF(AND(ISNUMBER(OFFSET('Sanitation Data'!$D$11,0,10*ROW('Sanitation Data'!D83))),'Data Summary'!CN89="Yes"),OFFSET('Sanitation Data'!$D$11,0,10*ROW('Sanitation Data'!D83)),NA())</f>
        <v>#N/A</v>
      </c>
      <c r="Z89" s="521" t="e">
        <f ca="1">+IF(AND(ISNUMBER(OFFSET('Sanitation Data'!$D$12,0,10*ROW('Sanitation Data'!D83))),'Data Summary'!CO89="Yes"),OFFSET('Sanitation Data'!$D$12,0,10*ROW('Sanitation Data'!D83)),NA())</f>
        <v>#N/A</v>
      </c>
      <c r="AA89" s="521" t="e">
        <f ca="1">+IF(AND(ISNUMBER(OFFSET('Sanitation Data'!$E$4,0,10*ROW('Sanitation Data'!E83))),'Data Summary'!CP89="Yes"),100-OFFSET('Sanitation Data'!$E$4,0,10*ROW('Sanitation Data'!E83)),NA())</f>
        <v>#N/A</v>
      </c>
      <c r="AB89" s="521" t="e">
        <f ca="1">+IF(AND(ISNUMBER(OFFSET('Sanitation Data'!$E$6,0,10*ROW('Sanitation Data'!E83))),'Data Summary'!CQ89="Yes"),OFFSET('Sanitation Data'!$E$6,0,10*ROW('Sanitation Data'!E83)),NA())</f>
        <v>#N/A</v>
      </c>
      <c r="AC89" s="521" t="e">
        <f ca="1">+IF(AND(ISNUMBER(OFFSET('Sanitation Data'!$E$10,0,10*ROW('Sanitation Data'!E83))),'Data Summary'!CR89="Yes"),OFFSET('Sanitation Data'!$E$10,0,10*ROW('Sanitation Data'!E83)),NA())</f>
        <v>#N/A</v>
      </c>
      <c r="AD89" s="521" t="e">
        <f ca="1">+IF(AND(ISNUMBER(OFFSET('Sanitation Data'!$E$11,0,10*ROW('Sanitation Data'!E83))),'Data Summary'!CS89="Yes"),OFFSET('Sanitation Data'!$E$11,0,10*ROW('Sanitation Data'!E83)),NA())</f>
        <v>#N/A</v>
      </c>
      <c r="AE89" s="521" t="e">
        <f ca="1">+IF(AND(ISNUMBER(OFFSET('Sanitation Data'!$E$12,0,10*ROW('Sanitation Data'!E83))),'Data Summary'!CT89="Yes"),OFFSET('Sanitation Data'!$E$12,0,10*ROW('Sanitation Data'!E83)),NA())</f>
        <v>#N/A</v>
      </c>
      <c r="AF89" s="521" t="e">
        <f ca="1">+IF(AND(ISNUMBER(OFFSET('Sanitation Data'!$F$4,0,10*ROW('Sanitation Data'!F83))),'Data Summary'!CU89="Yes"),100-OFFSET('Sanitation Data'!$F$4,0,10*ROW('Sanitation Data'!F83)),NA())</f>
        <v>#N/A</v>
      </c>
      <c r="AG89" s="521" t="e">
        <f ca="1">+IF(AND(ISNUMBER(OFFSET('Sanitation Data'!$F$6,0,10*ROW('Sanitation Data'!F83))),'Data Summary'!CV89="Yes"),OFFSET('Sanitation Data'!$F$6,0,10*ROW('Sanitation Data'!F83)),NA())</f>
        <v>#N/A</v>
      </c>
      <c r="AH89" s="521" t="e">
        <f ca="1">+IF(AND(ISNUMBER(OFFSET('Sanitation Data'!$F$10,0,10*ROW('Sanitation Data'!F83))),'Data Summary'!CW89="Yes"),OFFSET('Sanitation Data'!$F$10,0,10*ROW('Sanitation Data'!F83)),NA())</f>
        <v>#N/A</v>
      </c>
      <c r="AI89" s="521" t="e">
        <f ca="1">+IF(AND(ISNUMBER(OFFSET('Sanitation Data'!$F$11,0,10*ROW('Sanitation Data'!F83))),'Data Summary'!CX89="Yes"),OFFSET('Sanitation Data'!$F$11,0,10*ROW('Sanitation Data'!F83)),NA())</f>
        <v>#N/A</v>
      </c>
      <c r="AJ89" s="521" t="e">
        <f ca="1">+IF(AND(ISNUMBER(OFFSET('Sanitation Data'!$F$12,0,10*ROW('Sanitation Data'!F83))),'Data Summary'!CY89="Yes"),OFFSET('Sanitation Data'!$F$12,0,10*ROW('Sanitation Data'!F83)),NA())</f>
        <v>#N/A</v>
      </c>
      <c r="AK89" s="521" t="e">
        <f ca="1">+IF(AND(ISNUMBER(OFFSET('Sanitation Data'!$G$4,0,10*ROW('Sanitation Data'!G83))),'Data Summary'!CZ89="Yes"),100-OFFSET('Sanitation Data'!$G$4,0,10*ROW('Sanitation Data'!G83)),NA())</f>
        <v>#N/A</v>
      </c>
      <c r="AL89" s="521" t="e">
        <f ca="1">+IF(AND(ISNUMBER(OFFSET('Sanitation Data'!$G$6,0,10*ROW('Sanitation Data'!G83))),'Data Summary'!DA89="Yes"),OFFSET('Sanitation Data'!$G$6,0,10*ROW('Sanitation Data'!G83)),NA())</f>
        <v>#N/A</v>
      </c>
      <c r="AM89" s="521" t="e">
        <f ca="1">+IF(AND(ISNUMBER(OFFSET('Sanitation Data'!$G$10,0,10*ROW('Sanitation Data'!G83))),'Data Summary'!DB89="Yes"),OFFSET('Sanitation Data'!$G$10,0,10*ROW('Sanitation Data'!G83)),NA())</f>
        <v>#N/A</v>
      </c>
      <c r="AN89" s="521" t="e">
        <f ca="1">+IF(AND(ISNUMBER(OFFSET('Sanitation Data'!$G$11,0,10*ROW('Sanitation Data'!G83))),'Data Summary'!DC89="Yes"),OFFSET('Sanitation Data'!$G$11,0,10*ROW('Sanitation Data'!G83)),NA())</f>
        <v>#N/A</v>
      </c>
      <c r="AO89" s="521" t="e">
        <f ca="1">+IF(AND(ISNUMBER(OFFSET('Sanitation Data'!$G$12,0,10*ROW('Sanitation Data'!G83))),'Data Summary'!DD89="Yes"),OFFSET('Sanitation Data'!$G$12,0,10*ROW('Sanitation Data'!G83)),NA())</f>
        <v>#N/A</v>
      </c>
      <c r="AP89" s="521" t="e">
        <f ca="1">+IF(AND(ISNUMBER(OFFSET('Sanitation Data'!$H$4,0,10*ROW('Sanitation Data'!H83))),'Data Summary'!DE89="Yes"),100-OFFSET('Sanitation Data'!$H$4,0,10*ROW('Sanitation Data'!H83)),NA())</f>
        <v>#N/A</v>
      </c>
      <c r="AQ89" s="521" t="e">
        <f ca="1">+IF(AND(ISNUMBER(OFFSET('Sanitation Data'!$H$6,0,10*ROW('Sanitation Data'!H83))),'Data Summary'!DF89="Yes"),OFFSET('Sanitation Data'!$H$6,0,10*ROW('Sanitation Data'!H83)),NA())</f>
        <v>#N/A</v>
      </c>
      <c r="AR89" s="521" t="e">
        <f ca="1">+IF(AND(ISNUMBER(OFFSET('Sanitation Data'!$H$10,0,10*ROW('Sanitation Data'!H83))),'Data Summary'!DG89="Yes"),OFFSET('Sanitation Data'!$H$10,0,10*ROW('Sanitation Data'!H83)),NA())</f>
        <v>#N/A</v>
      </c>
      <c r="AS89" s="521" t="e">
        <f ca="1">+IF(AND(ISNUMBER(OFFSET('Sanitation Data'!$H$11,0,10*ROW('Sanitation Data'!H83))),'Data Summary'!DH89="Yes"),OFFSET('Sanitation Data'!$H$11,0,10*ROW('Sanitation Data'!H83)),NA())</f>
        <v>#N/A</v>
      </c>
      <c r="AT89" s="521" t="e">
        <f ca="1">+IF(AND(ISNUMBER(OFFSET('Sanitation Data'!$H$12,0,10*ROW('Sanitation Data'!H83))),'Data Summary'!DI89="Yes"),OFFSET('Sanitation Data'!$H$12,0,10*ROW('Sanitation Data'!H83)),NA())</f>
        <v>#N/A</v>
      </c>
      <c r="AU89" s="521" t="e">
        <f ca="1">+IF(AND(ISNUMBER(OFFSET('Sanitation Data'!$I$4,0,10*ROW('Sanitation Data'!I83))),'Data Summary'!DJ89="Yes"),100-OFFSET('Sanitation Data'!$I$4,0,10*ROW('Sanitation Data'!I83)),NA())</f>
        <v>#N/A</v>
      </c>
      <c r="AV89" s="521" t="e">
        <f ca="1">+IF(AND(ISNUMBER(OFFSET('Sanitation Data'!$I$6,0,10*ROW('Sanitation Data'!I83))),'Data Summary'!DK89="Yes"),OFFSET('Sanitation Data'!$I$6,0,10*ROW('Sanitation Data'!I83)),NA())</f>
        <v>#N/A</v>
      </c>
      <c r="AW89" s="521" t="e">
        <f ca="1">+IF(AND(ISNUMBER(OFFSET('Sanitation Data'!$I$10,0,10*ROW('Sanitation Data'!I83))),'Data Summary'!DL89="Yes"),OFFSET('Sanitation Data'!$I$10,0,10*ROW('Sanitation Data'!I83)),NA())</f>
        <v>#N/A</v>
      </c>
      <c r="AX89" s="521" t="e">
        <f ca="1">+IF(AND(ISNUMBER(OFFSET('Sanitation Data'!$I$11,0,10*ROW('Sanitation Data'!I83))),'Data Summary'!DM89="Yes"),OFFSET('Sanitation Data'!$I$11,0,10*ROW('Sanitation Data'!I83)),NA())</f>
        <v>#N/A</v>
      </c>
      <c r="AY89" s="521" t="e">
        <f ca="1">+IF(AND(ISNUMBER(OFFSET('Sanitation Data'!$I$12,0,10*ROW('Sanitation Data'!I83))),'Data Summary'!DN89="Yes"),OFFSET('Sanitation Data'!$I$12,0,10*ROW('Sanitation Data'!I83)),NA())</f>
        <v>#N/A</v>
      </c>
      <c r="AZ89" s="522" t="e">
        <f ca="1">+IF(AND(ISNUMBER(OFFSET('Hygiene Data'!$D$5,0,10*ROW('Hygiene Data'!D83))),'Data Summary'!DO89="Yes"),OFFSET('Hygiene Data'!$D$5,0,10*ROW('Hygiene Data'!D83)),NA())</f>
        <v>#N/A</v>
      </c>
      <c r="BA89" s="522" t="e">
        <f ca="1">+IF(AND(ISNUMBER(OFFSET('Hygiene Data'!$D$7,0,10*ROW('Hygiene Data'!D83))),'Data Summary'!DP89="Yes"),OFFSET('Hygiene Data'!$D$7,0,10*ROW('Hygiene Data'!D83)),NA())</f>
        <v>#N/A</v>
      </c>
      <c r="BB89" s="522" t="e">
        <f ca="1">+IF(AND(ISNUMBER(OFFSET('Hygiene Data'!$D$9,0,10*ROW('Hygiene Data'!D83))),'Data Summary'!DQ89="Yes"),OFFSET('Hygiene Data'!$D$9,0,10*ROW('Hygiene Data'!D83)),NA())</f>
        <v>#N/A</v>
      </c>
      <c r="BC89" s="522" t="e">
        <f ca="1">+IF(AND(ISNUMBER(OFFSET('Hygiene Data'!$E$5,0,10*ROW('Hygiene Data'!E83))),'Data Summary'!DR89="Yes"),OFFSET('Hygiene Data'!$E$5,0,10*ROW('Hygiene Data'!E83)),NA())</f>
        <v>#N/A</v>
      </c>
      <c r="BD89" s="522" t="e">
        <f ca="1">+IF(AND(ISNUMBER(OFFSET('Hygiene Data'!$E$7,0,10*ROW('Hygiene Data'!E83))),'Data Summary'!DS89="Yes"),OFFSET('Hygiene Data'!$E$7,0,10*ROW('Hygiene Data'!E83)),NA())</f>
        <v>#N/A</v>
      </c>
      <c r="BE89" s="522" t="e">
        <f ca="1">+IF(AND(ISNUMBER(OFFSET('Hygiene Data'!$E$9,0,10*ROW('Hygiene Data'!E83))),'Data Summary'!DT89="Yes"),OFFSET('Hygiene Data'!$E$9,0,10*ROW('Hygiene Data'!E83)),NA())</f>
        <v>#N/A</v>
      </c>
      <c r="BF89" s="522" t="e">
        <f ca="1">+IF(AND(ISNUMBER(OFFSET('Hygiene Data'!$F$5,0,10*ROW('Hygiene Data'!F83))),'Data Summary'!DU89="Yes"),OFFSET('Hygiene Data'!$F$5,0,10*ROW('Hygiene Data'!F83)),NA())</f>
        <v>#N/A</v>
      </c>
      <c r="BG89" s="522" t="e">
        <f ca="1">+IF(AND(ISNUMBER(OFFSET('Hygiene Data'!$F$7,0,10*ROW('Hygiene Data'!F83))),'Data Summary'!DV89="Yes"),OFFSET('Hygiene Data'!$F$7,0,10*ROW('Hygiene Data'!F83)),NA())</f>
        <v>#N/A</v>
      </c>
      <c r="BH89" s="522" t="e">
        <f ca="1">+IF(AND(ISNUMBER(OFFSET('Hygiene Data'!$F$9,0,10*ROW('Hygiene Data'!F83))),'Data Summary'!DW89="Yes"),OFFSET('Hygiene Data'!$F$9,0,10*ROW('Hygiene Data'!F83)),NA())</f>
        <v>#N/A</v>
      </c>
      <c r="BI89" s="522" t="e">
        <f ca="1">+IF(AND(ISNUMBER(OFFSET('Hygiene Data'!$G$5,0,10*ROW('Hygiene Data'!G83))),'Data Summary'!DX89="Yes"),OFFSET('Hygiene Data'!$G$5,0,10*ROW('Hygiene Data'!G83)),NA())</f>
        <v>#N/A</v>
      </c>
      <c r="BJ89" s="522" t="e">
        <f ca="1">+IF(AND(ISNUMBER(OFFSET('Hygiene Data'!$G$7,0,10*ROW('Hygiene Data'!G83))),'Data Summary'!DY89="Yes"),OFFSET('Hygiene Data'!$G$7,0,10*ROW('Hygiene Data'!G83)),NA())</f>
        <v>#N/A</v>
      </c>
      <c r="BK89" s="522" t="e">
        <f ca="1">+IF(AND(ISNUMBER(OFFSET('Hygiene Data'!$G$9,0,10*ROW('Hygiene Data'!G83))),'Data Summary'!DZ89="Yes"),OFFSET('Hygiene Data'!$G$9,0,10*ROW('Hygiene Data'!G83)),NA())</f>
        <v>#N/A</v>
      </c>
      <c r="BL89" s="522" t="e">
        <f ca="1">+IF(AND(ISNUMBER(OFFSET('Hygiene Data'!$H$5,0,10*ROW('Hygiene Data'!H83))),'Data Summary'!EA89="Yes"),OFFSET('Hygiene Data'!$H$5,0,10*ROW('Hygiene Data'!H83)),NA())</f>
        <v>#N/A</v>
      </c>
      <c r="BM89" s="522" t="e">
        <f ca="1">+IF(AND(ISNUMBER(OFFSET('Hygiene Data'!$H$7,0,10*ROW('Hygiene Data'!H83))),'Data Summary'!EB89="Yes"),OFFSET('Hygiene Data'!$H$7,0,10*ROW('Hygiene Data'!H83)),NA())</f>
        <v>#N/A</v>
      </c>
      <c r="BN89" s="522" t="e">
        <f ca="1">+IF(AND(ISNUMBER(OFFSET('Hygiene Data'!$H$9,0,10*ROW('Hygiene Data'!H83))),'Data Summary'!EC89="Yes"),OFFSET('Hygiene Data'!$H$9,0,10*ROW('Hygiene Data'!H83)),NA())</f>
        <v>#N/A</v>
      </c>
      <c r="BO89" s="522" t="e">
        <f ca="1">+IF(AND(ISNUMBER(OFFSET('Hygiene Data'!$I$5,0,10*ROW('Hygiene Data'!I83))),'Data Summary'!ED89="Yes"),OFFSET('Hygiene Data'!$I$5,0,10*ROW('Hygiene Data'!I83)),NA())</f>
        <v>#N/A</v>
      </c>
      <c r="BP89" s="522" t="e">
        <f ca="1">+IF(AND(ISNUMBER(OFFSET('Hygiene Data'!$I$7,0,10*ROW('Hygiene Data'!I83))),'Data Summary'!EE89="Yes"),OFFSET('Hygiene Data'!$I$7,0,10*ROW('Hygiene Data'!I83)),NA())</f>
        <v>#N/A</v>
      </c>
      <c r="BQ89" s="522" t="e">
        <f ca="1">+IF(AND(ISNUMBER(OFFSET('Hygiene Data'!$I$9,0,10*ROW('Hygiene Data'!I83))),'Data Summary'!EF89="Yes"),OFFSET('Hygiene Data'!$I$9,0,10*ROW('Hygiene Data'!I83)),NA())</f>
        <v>#N/A</v>
      </c>
    </row>
    <row r="90" spans="1:69" x14ac:dyDescent="0.25">
      <c r="A90" s="518" t="e">
        <f ca="1">+RIGHT('Data Summary'!A90,LEN('Data Summary'!A90)-9)</f>
        <v>#VALUE!</v>
      </c>
      <c r="B90" s="492" t="str">
        <f ca="1">+IF(ISTEXT('Data Summary'!B90),'Data Summary'!B90,"")</f>
        <v/>
      </c>
      <c r="C90" s="519" t="e">
        <f ca="1">+VALUE('Data Summary'!C90)</f>
        <v>#VALUE!</v>
      </c>
      <c r="D90" s="520" t="e">
        <f ca="1">+IF(AND(ISNUMBER(OFFSET('Water Data'!$D$4,0,10*ROW('Water Data'!D84))),'Data Summary'!BS90="Yes"),100-OFFSET('Water Data'!$D$4,0,10*ROW('Water Data'!D84)),NA())</f>
        <v>#N/A</v>
      </c>
      <c r="E90" s="520" t="e">
        <f ca="1">+IF(AND(ISNUMBER(OFFSET('Water Data'!$D$6,0,10*ROW('Water Data'!D84))),'Data Summary'!BT90="Yes"),OFFSET('Water Data'!$D$6,0,10*ROW('Water Data'!D84)),NA())</f>
        <v>#N/A</v>
      </c>
      <c r="F90" s="520" t="e">
        <f ca="1">+IF(AND(ISNUMBER(OFFSET('Water Data'!$D$9,0,10*ROW('Water Data'!D84))),'Data Summary'!BU90="Yes"),OFFSET('Water Data'!$D$9,0,10*ROW('Water Data'!D84)),NA())</f>
        <v>#N/A</v>
      </c>
      <c r="G90" s="520" t="e">
        <f ca="1">+IF(AND(ISNUMBER(OFFSET('Water Data'!$E$4,0,10*ROW('Water Data'!E84))),'Data Summary'!BV90="Yes"),100-OFFSET('Water Data'!$E$4,0,10*ROW('Water Data'!E84)),NA())</f>
        <v>#N/A</v>
      </c>
      <c r="H90" s="520" t="e">
        <f ca="1">+IF(AND(ISNUMBER(OFFSET('Water Data'!$E$6,0,10*ROW('Water Data'!E84))),'Data Summary'!BW90="Yes"),OFFSET('Water Data'!$E$6,0,10*ROW('Water Data'!E84)),NA())</f>
        <v>#N/A</v>
      </c>
      <c r="I90" s="520" t="e">
        <f ca="1">+IF(AND(ISNUMBER(OFFSET('Water Data'!$E$9,0,10*ROW('Water Data'!E84))),'Data Summary'!BX90="Yes"),OFFSET('Water Data'!$E$9,0,10*ROW('Water Data'!E84)),NA())</f>
        <v>#N/A</v>
      </c>
      <c r="J90" s="520" t="e">
        <f ca="1">+IF(AND(ISNUMBER(OFFSET('Water Data'!$F$4,0,10*ROW('Water Data'!F84))),'Data Summary'!BY90="Yes"),100-OFFSET('Water Data'!$F$4,0,10*ROW('Water Data'!F84)),NA())</f>
        <v>#N/A</v>
      </c>
      <c r="K90" s="520" t="e">
        <f ca="1">+IF(AND(ISNUMBER(OFFSET('Water Data'!$F$6,0,10*ROW('Water Data'!F84))),'Data Summary'!BZ90="Yes"),OFFSET('Water Data'!$F$6,0,10*ROW('Water Data'!F84)),NA())</f>
        <v>#N/A</v>
      </c>
      <c r="L90" s="520" t="e">
        <f ca="1">+IF(AND(ISNUMBER(OFFSET('Water Data'!$F$9,0,10*ROW('Water Data'!F84))),'Data Summary'!CA90="Yes"),OFFSET('Water Data'!$F$9,0,10*ROW('Water Data'!F84)),NA())</f>
        <v>#N/A</v>
      </c>
      <c r="M90" s="520" t="e">
        <f ca="1">+IF(AND(ISNUMBER(OFFSET('Water Data'!$G$4,0,10*ROW('Water Data'!G84))),'Data Summary'!CB90="Yes"),100-OFFSET('Water Data'!$G$4,0,10*ROW('Water Data'!G84)),NA())</f>
        <v>#N/A</v>
      </c>
      <c r="N90" s="520" t="e">
        <f ca="1">+IF(AND(ISNUMBER(OFFSET('Water Data'!$G$6,0,10*ROW('Water Data'!G84))),'Data Summary'!CC90="Yes"),OFFSET('Water Data'!$G$6,0,10*ROW('Water Data'!G84)),NA())</f>
        <v>#N/A</v>
      </c>
      <c r="O90" s="520" t="e">
        <f ca="1">+IF(AND(ISNUMBER(OFFSET('Water Data'!$G$9,0,10*ROW('Water Data'!G84))),'Data Summary'!CD90="Yes"),OFFSET('Water Data'!$G$9,0,10*ROW('Water Data'!G84)),NA())</f>
        <v>#N/A</v>
      </c>
      <c r="P90" s="520" t="e">
        <f ca="1">+IF(AND(ISNUMBER(OFFSET('Water Data'!$H$4,0,10*ROW('Water Data'!H84))),'Data Summary'!CE90="Yes"),100-OFFSET('Water Data'!$H$4,0,10*ROW('Water Data'!H84)),NA())</f>
        <v>#N/A</v>
      </c>
      <c r="Q90" s="520" t="e">
        <f ca="1">+IF(AND(ISNUMBER(OFFSET('Water Data'!$H$6,0,10*ROW('Water Data'!H84))),'Data Summary'!CF90="Yes"),OFFSET('Water Data'!$H$6,0,10*ROW('Water Data'!H84)),NA())</f>
        <v>#N/A</v>
      </c>
      <c r="R90" s="520" t="e">
        <f ca="1">+IF(AND(ISNUMBER(OFFSET('Water Data'!$H$9,0,10*ROW('Water Data'!H84))),'Data Summary'!CG90="Yes"),OFFSET('Water Data'!$H$9,0,10*ROW('Water Data'!H84)),NA())</f>
        <v>#N/A</v>
      </c>
      <c r="S90" s="520" t="e">
        <f ca="1">+IF(AND(ISNUMBER(OFFSET('Water Data'!$I$4,0,10*ROW('Water Data'!I84))),'Data Summary'!CH90="Yes"),100-OFFSET('Water Data'!$I$4,0,10*ROW('Water Data'!I84)),NA())</f>
        <v>#N/A</v>
      </c>
      <c r="T90" s="520" t="e">
        <f ca="1">+IF(AND(ISNUMBER(OFFSET('Water Data'!$I$6,0,10*ROW('Water Data'!I84))),'Data Summary'!CI90="Yes"),OFFSET('Water Data'!$I$6,0,10*ROW('Water Data'!I84)),NA())</f>
        <v>#N/A</v>
      </c>
      <c r="U90" s="520" t="e">
        <f ca="1">+IF(AND(ISNUMBER(OFFSET('Water Data'!$I$9,0,10*ROW('Water Data'!I84))),'Data Summary'!CJ90="Yes"),OFFSET('Water Data'!$I$9,0,10*ROW('Water Data'!I84)),NA())</f>
        <v>#N/A</v>
      </c>
      <c r="V90" s="521" t="e">
        <f ca="1">+IF(AND(ISNUMBER(OFFSET('Sanitation Data'!$D$4,0,10*ROW('Sanitation Data'!D84))),'Data Summary'!CK90="Yes"),100-OFFSET('Sanitation Data'!$D$4,0,10*ROW('Sanitation Data'!D84)),NA())</f>
        <v>#N/A</v>
      </c>
      <c r="W90" s="521" t="e">
        <f ca="1">+IF(AND(ISNUMBER(OFFSET('Sanitation Data'!$D$6,0,10*ROW('Sanitation Data'!D84))),'Data Summary'!CL90="Yes"),OFFSET('Sanitation Data'!$D$6,0,10*ROW('Sanitation Data'!D84)),NA())</f>
        <v>#N/A</v>
      </c>
      <c r="X90" s="521" t="e">
        <f ca="1">+IF(AND(ISNUMBER(OFFSET('Sanitation Data'!$D$10,0,10*ROW('Sanitation Data'!D84))),'Data Summary'!CM90="Yes"),OFFSET('Sanitation Data'!$D$10,0,10*ROW('Sanitation Data'!D84)),NA())</f>
        <v>#N/A</v>
      </c>
      <c r="Y90" s="521" t="e">
        <f ca="1">+IF(AND(ISNUMBER(OFFSET('Sanitation Data'!$D$11,0,10*ROW('Sanitation Data'!D84))),'Data Summary'!CN90="Yes"),OFFSET('Sanitation Data'!$D$11,0,10*ROW('Sanitation Data'!D84)),NA())</f>
        <v>#N/A</v>
      </c>
      <c r="Z90" s="521" t="e">
        <f ca="1">+IF(AND(ISNUMBER(OFFSET('Sanitation Data'!$D$12,0,10*ROW('Sanitation Data'!D84))),'Data Summary'!CO90="Yes"),OFFSET('Sanitation Data'!$D$12,0,10*ROW('Sanitation Data'!D84)),NA())</f>
        <v>#N/A</v>
      </c>
      <c r="AA90" s="521" t="e">
        <f ca="1">+IF(AND(ISNUMBER(OFFSET('Sanitation Data'!$E$4,0,10*ROW('Sanitation Data'!E84))),'Data Summary'!CP90="Yes"),100-OFFSET('Sanitation Data'!$E$4,0,10*ROW('Sanitation Data'!E84)),NA())</f>
        <v>#N/A</v>
      </c>
      <c r="AB90" s="521" t="e">
        <f ca="1">+IF(AND(ISNUMBER(OFFSET('Sanitation Data'!$E$6,0,10*ROW('Sanitation Data'!E84))),'Data Summary'!CQ90="Yes"),OFFSET('Sanitation Data'!$E$6,0,10*ROW('Sanitation Data'!E84)),NA())</f>
        <v>#N/A</v>
      </c>
      <c r="AC90" s="521" t="e">
        <f ca="1">+IF(AND(ISNUMBER(OFFSET('Sanitation Data'!$E$10,0,10*ROW('Sanitation Data'!E84))),'Data Summary'!CR90="Yes"),OFFSET('Sanitation Data'!$E$10,0,10*ROW('Sanitation Data'!E84)),NA())</f>
        <v>#N/A</v>
      </c>
      <c r="AD90" s="521" t="e">
        <f ca="1">+IF(AND(ISNUMBER(OFFSET('Sanitation Data'!$E$11,0,10*ROW('Sanitation Data'!E84))),'Data Summary'!CS90="Yes"),OFFSET('Sanitation Data'!$E$11,0,10*ROW('Sanitation Data'!E84)),NA())</f>
        <v>#N/A</v>
      </c>
      <c r="AE90" s="521" t="e">
        <f ca="1">+IF(AND(ISNUMBER(OFFSET('Sanitation Data'!$E$12,0,10*ROW('Sanitation Data'!E84))),'Data Summary'!CT90="Yes"),OFFSET('Sanitation Data'!$E$12,0,10*ROW('Sanitation Data'!E84)),NA())</f>
        <v>#N/A</v>
      </c>
      <c r="AF90" s="521" t="e">
        <f ca="1">+IF(AND(ISNUMBER(OFFSET('Sanitation Data'!$F$4,0,10*ROW('Sanitation Data'!F84))),'Data Summary'!CU90="Yes"),100-OFFSET('Sanitation Data'!$F$4,0,10*ROW('Sanitation Data'!F84)),NA())</f>
        <v>#N/A</v>
      </c>
      <c r="AG90" s="521" t="e">
        <f ca="1">+IF(AND(ISNUMBER(OFFSET('Sanitation Data'!$F$6,0,10*ROW('Sanitation Data'!F84))),'Data Summary'!CV90="Yes"),OFFSET('Sanitation Data'!$F$6,0,10*ROW('Sanitation Data'!F84)),NA())</f>
        <v>#N/A</v>
      </c>
      <c r="AH90" s="521" t="e">
        <f ca="1">+IF(AND(ISNUMBER(OFFSET('Sanitation Data'!$F$10,0,10*ROW('Sanitation Data'!F84))),'Data Summary'!CW90="Yes"),OFFSET('Sanitation Data'!$F$10,0,10*ROW('Sanitation Data'!F84)),NA())</f>
        <v>#N/A</v>
      </c>
      <c r="AI90" s="521" t="e">
        <f ca="1">+IF(AND(ISNUMBER(OFFSET('Sanitation Data'!$F$11,0,10*ROW('Sanitation Data'!F84))),'Data Summary'!CX90="Yes"),OFFSET('Sanitation Data'!$F$11,0,10*ROW('Sanitation Data'!F84)),NA())</f>
        <v>#N/A</v>
      </c>
      <c r="AJ90" s="521" t="e">
        <f ca="1">+IF(AND(ISNUMBER(OFFSET('Sanitation Data'!$F$12,0,10*ROW('Sanitation Data'!F84))),'Data Summary'!CY90="Yes"),OFFSET('Sanitation Data'!$F$12,0,10*ROW('Sanitation Data'!F84)),NA())</f>
        <v>#N/A</v>
      </c>
      <c r="AK90" s="521" t="e">
        <f ca="1">+IF(AND(ISNUMBER(OFFSET('Sanitation Data'!$G$4,0,10*ROW('Sanitation Data'!G84))),'Data Summary'!CZ90="Yes"),100-OFFSET('Sanitation Data'!$G$4,0,10*ROW('Sanitation Data'!G84)),NA())</f>
        <v>#N/A</v>
      </c>
      <c r="AL90" s="521" t="e">
        <f ca="1">+IF(AND(ISNUMBER(OFFSET('Sanitation Data'!$G$6,0,10*ROW('Sanitation Data'!G84))),'Data Summary'!DA90="Yes"),OFFSET('Sanitation Data'!$G$6,0,10*ROW('Sanitation Data'!G84)),NA())</f>
        <v>#N/A</v>
      </c>
      <c r="AM90" s="521" t="e">
        <f ca="1">+IF(AND(ISNUMBER(OFFSET('Sanitation Data'!$G$10,0,10*ROW('Sanitation Data'!G84))),'Data Summary'!DB90="Yes"),OFFSET('Sanitation Data'!$G$10,0,10*ROW('Sanitation Data'!G84)),NA())</f>
        <v>#N/A</v>
      </c>
      <c r="AN90" s="521" t="e">
        <f ca="1">+IF(AND(ISNUMBER(OFFSET('Sanitation Data'!$G$11,0,10*ROW('Sanitation Data'!G84))),'Data Summary'!DC90="Yes"),OFFSET('Sanitation Data'!$G$11,0,10*ROW('Sanitation Data'!G84)),NA())</f>
        <v>#N/A</v>
      </c>
      <c r="AO90" s="521" t="e">
        <f ca="1">+IF(AND(ISNUMBER(OFFSET('Sanitation Data'!$G$12,0,10*ROW('Sanitation Data'!G84))),'Data Summary'!DD90="Yes"),OFFSET('Sanitation Data'!$G$12,0,10*ROW('Sanitation Data'!G84)),NA())</f>
        <v>#N/A</v>
      </c>
      <c r="AP90" s="521" t="e">
        <f ca="1">+IF(AND(ISNUMBER(OFFSET('Sanitation Data'!$H$4,0,10*ROW('Sanitation Data'!H84))),'Data Summary'!DE90="Yes"),100-OFFSET('Sanitation Data'!$H$4,0,10*ROW('Sanitation Data'!H84)),NA())</f>
        <v>#N/A</v>
      </c>
      <c r="AQ90" s="521" t="e">
        <f ca="1">+IF(AND(ISNUMBER(OFFSET('Sanitation Data'!$H$6,0,10*ROW('Sanitation Data'!H84))),'Data Summary'!DF90="Yes"),OFFSET('Sanitation Data'!$H$6,0,10*ROW('Sanitation Data'!H84)),NA())</f>
        <v>#N/A</v>
      </c>
      <c r="AR90" s="521" t="e">
        <f ca="1">+IF(AND(ISNUMBER(OFFSET('Sanitation Data'!$H$10,0,10*ROW('Sanitation Data'!H84))),'Data Summary'!DG90="Yes"),OFFSET('Sanitation Data'!$H$10,0,10*ROW('Sanitation Data'!H84)),NA())</f>
        <v>#N/A</v>
      </c>
      <c r="AS90" s="521" t="e">
        <f ca="1">+IF(AND(ISNUMBER(OFFSET('Sanitation Data'!$H$11,0,10*ROW('Sanitation Data'!H84))),'Data Summary'!DH90="Yes"),OFFSET('Sanitation Data'!$H$11,0,10*ROW('Sanitation Data'!H84)),NA())</f>
        <v>#N/A</v>
      </c>
      <c r="AT90" s="521" t="e">
        <f ca="1">+IF(AND(ISNUMBER(OFFSET('Sanitation Data'!$H$12,0,10*ROW('Sanitation Data'!H84))),'Data Summary'!DI90="Yes"),OFFSET('Sanitation Data'!$H$12,0,10*ROW('Sanitation Data'!H84)),NA())</f>
        <v>#N/A</v>
      </c>
      <c r="AU90" s="521" t="e">
        <f ca="1">+IF(AND(ISNUMBER(OFFSET('Sanitation Data'!$I$4,0,10*ROW('Sanitation Data'!I84))),'Data Summary'!DJ90="Yes"),100-OFFSET('Sanitation Data'!$I$4,0,10*ROW('Sanitation Data'!I84)),NA())</f>
        <v>#N/A</v>
      </c>
      <c r="AV90" s="521" t="e">
        <f ca="1">+IF(AND(ISNUMBER(OFFSET('Sanitation Data'!$I$6,0,10*ROW('Sanitation Data'!I84))),'Data Summary'!DK90="Yes"),OFFSET('Sanitation Data'!$I$6,0,10*ROW('Sanitation Data'!I84)),NA())</f>
        <v>#N/A</v>
      </c>
      <c r="AW90" s="521" t="e">
        <f ca="1">+IF(AND(ISNUMBER(OFFSET('Sanitation Data'!$I$10,0,10*ROW('Sanitation Data'!I84))),'Data Summary'!DL90="Yes"),OFFSET('Sanitation Data'!$I$10,0,10*ROW('Sanitation Data'!I84)),NA())</f>
        <v>#N/A</v>
      </c>
      <c r="AX90" s="521" t="e">
        <f ca="1">+IF(AND(ISNUMBER(OFFSET('Sanitation Data'!$I$11,0,10*ROW('Sanitation Data'!I84))),'Data Summary'!DM90="Yes"),OFFSET('Sanitation Data'!$I$11,0,10*ROW('Sanitation Data'!I84)),NA())</f>
        <v>#N/A</v>
      </c>
      <c r="AY90" s="521" t="e">
        <f ca="1">+IF(AND(ISNUMBER(OFFSET('Sanitation Data'!$I$12,0,10*ROW('Sanitation Data'!I84))),'Data Summary'!DN90="Yes"),OFFSET('Sanitation Data'!$I$12,0,10*ROW('Sanitation Data'!I84)),NA())</f>
        <v>#N/A</v>
      </c>
      <c r="AZ90" s="522" t="e">
        <f ca="1">+IF(AND(ISNUMBER(OFFSET('Hygiene Data'!$D$5,0,10*ROW('Hygiene Data'!D84))),'Data Summary'!DO90="Yes"),OFFSET('Hygiene Data'!$D$5,0,10*ROW('Hygiene Data'!D84)),NA())</f>
        <v>#N/A</v>
      </c>
      <c r="BA90" s="522" t="e">
        <f ca="1">+IF(AND(ISNUMBER(OFFSET('Hygiene Data'!$D$7,0,10*ROW('Hygiene Data'!D84))),'Data Summary'!DP90="Yes"),OFFSET('Hygiene Data'!$D$7,0,10*ROW('Hygiene Data'!D84)),NA())</f>
        <v>#N/A</v>
      </c>
      <c r="BB90" s="522" t="e">
        <f ca="1">+IF(AND(ISNUMBER(OFFSET('Hygiene Data'!$D$9,0,10*ROW('Hygiene Data'!D84))),'Data Summary'!DQ90="Yes"),OFFSET('Hygiene Data'!$D$9,0,10*ROW('Hygiene Data'!D84)),NA())</f>
        <v>#N/A</v>
      </c>
      <c r="BC90" s="522" t="e">
        <f ca="1">+IF(AND(ISNUMBER(OFFSET('Hygiene Data'!$E$5,0,10*ROW('Hygiene Data'!E84))),'Data Summary'!DR90="Yes"),OFFSET('Hygiene Data'!$E$5,0,10*ROW('Hygiene Data'!E84)),NA())</f>
        <v>#N/A</v>
      </c>
      <c r="BD90" s="522" t="e">
        <f ca="1">+IF(AND(ISNUMBER(OFFSET('Hygiene Data'!$E$7,0,10*ROW('Hygiene Data'!E84))),'Data Summary'!DS90="Yes"),OFFSET('Hygiene Data'!$E$7,0,10*ROW('Hygiene Data'!E84)),NA())</f>
        <v>#N/A</v>
      </c>
      <c r="BE90" s="522" t="e">
        <f ca="1">+IF(AND(ISNUMBER(OFFSET('Hygiene Data'!$E$9,0,10*ROW('Hygiene Data'!E84))),'Data Summary'!DT90="Yes"),OFFSET('Hygiene Data'!$E$9,0,10*ROW('Hygiene Data'!E84)),NA())</f>
        <v>#N/A</v>
      </c>
      <c r="BF90" s="522" t="e">
        <f ca="1">+IF(AND(ISNUMBER(OFFSET('Hygiene Data'!$F$5,0,10*ROW('Hygiene Data'!F84))),'Data Summary'!DU90="Yes"),OFFSET('Hygiene Data'!$F$5,0,10*ROW('Hygiene Data'!F84)),NA())</f>
        <v>#N/A</v>
      </c>
      <c r="BG90" s="522" t="e">
        <f ca="1">+IF(AND(ISNUMBER(OFFSET('Hygiene Data'!$F$7,0,10*ROW('Hygiene Data'!F84))),'Data Summary'!DV90="Yes"),OFFSET('Hygiene Data'!$F$7,0,10*ROW('Hygiene Data'!F84)),NA())</f>
        <v>#N/A</v>
      </c>
      <c r="BH90" s="522" t="e">
        <f ca="1">+IF(AND(ISNUMBER(OFFSET('Hygiene Data'!$F$9,0,10*ROW('Hygiene Data'!F84))),'Data Summary'!DW90="Yes"),OFFSET('Hygiene Data'!$F$9,0,10*ROW('Hygiene Data'!F84)),NA())</f>
        <v>#N/A</v>
      </c>
      <c r="BI90" s="522" t="e">
        <f ca="1">+IF(AND(ISNUMBER(OFFSET('Hygiene Data'!$G$5,0,10*ROW('Hygiene Data'!G84))),'Data Summary'!DX90="Yes"),OFFSET('Hygiene Data'!$G$5,0,10*ROW('Hygiene Data'!G84)),NA())</f>
        <v>#N/A</v>
      </c>
      <c r="BJ90" s="522" t="e">
        <f ca="1">+IF(AND(ISNUMBER(OFFSET('Hygiene Data'!$G$7,0,10*ROW('Hygiene Data'!G84))),'Data Summary'!DY90="Yes"),OFFSET('Hygiene Data'!$G$7,0,10*ROW('Hygiene Data'!G84)),NA())</f>
        <v>#N/A</v>
      </c>
      <c r="BK90" s="522" t="e">
        <f ca="1">+IF(AND(ISNUMBER(OFFSET('Hygiene Data'!$G$9,0,10*ROW('Hygiene Data'!G84))),'Data Summary'!DZ90="Yes"),OFFSET('Hygiene Data'!$G$9,0,10*ROW('Hygiene Data'!G84)),NA())</f>
        <v>#N/A</v>
      </c>
      <c r="BL90" s="522" t="e">
        <f ca="1">+IF(AND(ISNUMBER(OFFSET('Hygiene Data'!$H$5,0,10*ROW('Hygiene Data'!H84))),'Data Summary'!EA90="Yes"),OFFSET('Hygiene Data'!$H$5,0,10*ROW('Hygiene Data'!H84)),NA())</f>
        <v>#N/A</v>
      </c>
      <c r="BM90" s="522" t="e">
        <f ca="1">+IF(AND(ISNUMBER(OFFSET('Hygiene Data'!$H$7,0,10*ROW('Hygiene Data'!H84))),'Data Summary'!EB90="Yes"),OFFSET('Hygiene Data'!$H$7,0,10*ROW('Hygiene Data'!H84)),NA())</f>
        <v>#N/A</v>
      </c>
      <c r="BN90" s="522" t="e">
        <f ca="1">+IF(AND(ISNUMBER(OFFSET('Hygiene Data'!$H$9,0,10*ROW('Hygiene Data'!H84))),'Data Summary'!EC90="Yes"),OFFSET('Hygiene Data'!$H$9,0,10*ROW('Hygiene Data'!H84)),NA())</f>
        <v>#N/A</v>
      </c>
      <c r="BO90" s="522" t="e">
        <f ca="1">+IF(AND(ISNUMBER(OFFSET('Hygiene Data'!$I$5,0,10*ROW('Hygiene Data'!I84))),'Data Summary'!ED90="Yes"),OFFSET('Hygiene Data'!$I$5,0,10*ROW('Hygiene Data'!I84)),NA())</f>
        <v>#N/A</v>
      </c>
      <c r="BP90" s="522" t="e">
        <f ca="1">+IF(AND(ISNUMBER(OFFSET('Hygiene Data'!$I$7,0,10*ROW('Hygiene Data'!I84))),'Data Summary'!EE90="Yes"),OFFSET('Hygiene Data'!$I$7,0,10*ROW('Hygiene Data'!I84)),NA())</f>
        <v>#N/A</v>
      </c>
      <c r="BQ90" s="522" t="e">
        <f ca="1">+IF(AND(ISNUMBER(OFFSET('Hygiene Data'!$I$9,0,10*ROW('Hygiene Data'!I84))),'Data Summary'!EF90="Yes"),OFFSET('Hygiene Data'!$I$9,0,10*ROW('Hygiene Data'!I84)),NA())</f>
        <v>#N/A</v>
      </c>
    </row>
    <row r="91" spans="1:69" x14ac:dyDescent="0.25">
      <c r="A91" s="518" t="e">
        <f ca="1">+RIGHT('Data Summary'!A91,LEN('Data Summary'!A91)-9)</f>
        <v>#VALUE!</v>
      </c>
      <c r="B91" s="492" t="str">
        <f ca="1">+IF(ISTEXT('Data Summary'!B91),'Data Summary'!B91,"")</f>
        <v/>
      </c>
      <c r="C91" s="519" t="e">
        <f ca="1">+VALUE('Data Summary'!C91)</f>
        <v>#VALUE!</v>
      </c>
      <c r="D91" s="520" t="e">
        <f ca="1">+IF(AND(ISNUMBER(OFFSET('Water Data'!$D$4,0,10*ROW('Water Data'!D85))),'Data Summary'!BS91="Yes"),100-OFFSET('Water Data'!$D$4,0,10*ROW('Water Data'!D85)),NA())</f>
        <v>#N/A</v>
      </c>
      <c r="E91" s="520" t="e">
        <f ca="1">+IF(AND(ISNUMBER(OFFSET('Water Data'!$D$6,0,10*ROW('Water Data'!D85))),'Data Summary'!BT91="Yes"),OFFSET('Water Data'!$D$6,0,10*ROW('Water Data'!D85)),NA())</f>
        <v>#N/A</v>
      </c>
      <c r="F91" s="520" t="e">
        <f ca="1">+IF(AND(ISNUMBER(OFFSET('Water Data'!$D$9,0,10*ROW('Water Data'!D85))),'Data Summary'!BU91="Yes"),OFFSET('Water Data'!$D$9,0,10*ROW('Water Data'!D85)),NA())</f>
        <v>#N/A</v>
      </c>
      <c r="G91" s="520" t="e">
        <f ca="1">+IF(AND(ISNUMBER(OFFSET('Water Data'!$E$4,0,10*ROW('Water Data'!E85))),'Data Summary'!BV91="Yes"),100-OFFSET('Water Data'!$E$4,0,10*ROW('Water Data'!E85)),NA())</f>
        <v>#N/A</v>
      </c>
      <c r="H91" s="520" t="e">
        <f ca="1">+IF(AND(ISNUMBER(OFFSET('Water Data'!$E$6,0,10*ROW('Water Data'!E85))),'Data Summary'!BW91="Yes"),OFFSET('Water Data'!$E$6,0,10*ROW('Water Data'!E85)),NA())</f>
        <v>#N/A</v>
      </c>
      <c r="I91" s="520" t="e">
        <f ca="1">+IF(AND(ISNUMBER(OFFSET('Water Data'!$E$9,0,10*ROW('Water Data'!E85))),'Data Summary'!BX91="Yes"),OFFSET('Water Data'!$E$9,0,10*ROW('Water Data'!E85)),NA())</f>
        <v>#N/A</v>
      </c>
      <c r="J91" s="520" t="e">
        <f ca="1">+IF(AND(ISNUMBER(OFFSET('Water Data'!$F$4,0,10*ROW('Water Data'!F85))),'Data Summary'!BY91="Yes"),100-OFFSET('Water Data'!$F$4,0,10*ROW('Water Data'!F85)),NA())</f>
        <v>#N/A</v>
      </c>
      <c r="K91" s="520" t="e">
        <f ca="1">+IF(AND(ISNUMBER(OFFSET('Water Data'!$F$6,0,10*ROW('Water Data'!F85))),'Data Summary'!BZ91="Yes"),OFFSET('Water Data'!$F$6,0,10*ROW('Water Data'!F85)),NA())</f>
        <v>#N/A</v>
      </c>
      <c r="L91" s="520" t="e">
        <f ca="1">+IF(AND(ISNUMBER(OFFSET('Water Data'!$F$9,0,10*ROW('Water Data'!F85))),'Data Summary'!CA91="Yes"),OFFSET('Water Data'!$F$9,0,10*ROW('Water Data'!F85)),NA())</f>
        <v>#N/A</v>
      </c>
      <c r="M91" s="520" t="e">
        <f ca="1">+IF(AND(ISNUMBER(OFFSET('Water Data'!$G$4,0,10*ROW('Water Data'!G85))),'Data Summary'!CB91="Yes"),100-OFFSET('Water Data'!$G$4,0,10*ROW('Water Data'!G85)),NA())</f>
        <v>#N/A</v>
      </c>
      <c r="N91" s="520" t="e">
        <f ca="1">+IF(AND(ISNUMBER(OFFSET('Water Data'!$G$6,0,10*ROW('Water Data'!G85))),'Data Summary'!CC91="Yes"),OFFSET('Water Data'!$G$6,0,10*ROW('Water Data'!G85)),NA())</f>
        <v>#N/A</v>
      </c>
      <c r="O91" s="520" t="e">
        <f ca="1">+IF(AND(ISNUMBER(OFFSET('Water Data'!$G$9,0,10*ROW('Water Data'!G85))),'Data Summary'!CD91="Yes"),OFFSET('Water Data'!$G$9,0,10*ROW('Water Data'!G85)),NA())</f>
        <v>#N/A</v>
      </c>
      <c r="P91" s="520" t="e">
        <f ca="1">+IF(AND(ISNUMBER(OFFSET('Water Data'!$H$4,0,10*ROW('Water Data'!H85))),'Data Summary'!CE91="Yes"),100-OFFSET('Water Data'!$H$4,0,10*ROW('Water Data'!H85)),NA())</f>
        <v>#N/A</v>
      </c>
      <c r="Q91" s="520" t="e">
        <f ca="1">+IF(AND(ISNUMBER(OFFSET('Water Data'!$H$6,0,10*ROW('Water Data'!H85))),'Data Summary'!CF91="Yes"),OFFSET('Water Data'!$H$6,0,10*ROW('Water Data'!H85)),NA())</f>
        <v>#N/A</v>
      </c>
      <c r="R91" s="520" t="e">
        <f ca="1">+IF(AND(ISNUMBER(OFFSET('Water Data'!$H$9,0,10*ROW('Water Data'!H85))),'Data Summary'!CG91="Yes"),OFFSET('Water Data'!$H$9,0,10*ROW('Water Data'!H85)),NA())</f>
        <v>#N/A</v>
      </c>
      <c r="S91" s="520" t="e">
        <f ca="1">+IF(AND(ISNUMBER(OFFSET('Water Data'!$I$4,0,10*ROW('Water Data'!I85))),'Data Summary'!CH91="Yes"),100-OFFSET('Water Data'!$I$4,0,10*ROW('Water Data'!I85)),NA())</f>
        <v>#N/A</v>
      </c>
      <c r="T91" s="520" t="e">
        <f ca="1">+IF(AND(ISNUMBER(OFFSET('Water Data'!$I$6,0,10*ROW('Water Data'!I85))),'Data Summary'!CI91="Yes"),OFFSET('Water Data'!$I$6,0,10*ROW('Water Data'!I85)),NA())</f>
        <v>#N/A</v>
      </c>
      <c r="U91" s="520" t="e">
        <f ca="1">+IF(AND(ISNUMBER(OFFSET('Water Data'!$I$9,0,10*ROW('Water Data'!I85))),'Data Summary'!CJ91="Yes"),OFFSET('Water Data'!$I$9,0,10*ROW('Water Data'!I85)),NA())</f>
        <v>#N/A</v>
      </c>
      <c r="V91" s="521" t="e">
        <f ca="1">+IF(AND(ISNUMBER(OFFSET('Sanitation Data'!$D$4,0,10*ROW('Sanitation Data'!D85))),'Data Summary'!CK91="Yes"),100-OFFSET('Sanitation Data'!$D$4,0,10*ROW('Sanitation Data'!D85)),NA())</f>
        <v>#N/A</v>
      </c>
      <c r="W91" s="521" t="e">
        <f ca="1">+IF(AND(ISNUMBER(OFFSET('Sanitation Data'!$D$6,0,10*ROW('Sanitation Data'!D85))),'Data Summary'!CL91="Yes"),OFFSET('Sanitation Data'!$D$6,0,10*ROW('Sanitation Data'!D85)),NA())</f>
        <v>#N/A</v>
      </c>
      <c r="X91" s="521" t="e">
        <f ca="1">+IF(AND(ISNUMBER(OFFSET('Sanitation Data'!$D$10,0,10*ROW('Sanitation Data'!D85))),'Data Summary'!CM91="Yes"),OFFSET('Sanitation Data'!$D$10,0,10*ROW('Sanitation Data'!D85)),NA())</f>
        <v>#N/A</v>
      </c>
      <c r="Y91" s="521" t="e">
        <f ca="1">+IF(AND(ISNUMBER(OFFSET('Sanitation Data'!$D$11,0,10*ROW('Sanitation Data'!D85))),'Data Summary'!CN91="Yes"),OFFSET('Sanitation Data'!$D$11,0,10*ROW('Sanitation Data'!D85)),NA())</f>
        <v>#N/A</v>
      </c>
      <c r="Z91" s="521" t="e">
        <f ca="1">+IF(AND(ISNUMBER(OFFSET('Sanitation Data'!$D$12,0,10*ROW('Sanitation Data'!D85))),'Data Summary'!CO91="Yes"),OFFSET('Sanitation Data'!$D$12,0,10*ROW('Sanitation Data'!D85)),NA())</f>
        <v>#N/A</v>
      </c>
      <c r="AA91" s="521" t="e">
        <f ca="1">+IF(AND(ISNUMBER(OFFSET('Sanitation Data'!$E$4,0,10*ROW('Sanitation Data'!E85))),'Data Summary'!CP91="Yes"),100-OFFSET('Sanitation Data'!$E$4,0,10*ROW('Sanitation Data'!E85)),NA())</f>
        <v>#N/A</v>
      </c>
      <c r="AB91" s="521" t="e">
        <f ca="1">+IF(AND(ISNUMBER(OFFSET('Sanitation Data'!$E$6,0,10*ROW('Sanitation Data'!E85))),'Data Summary'!CQ91="Yes"),OFFSET('Sanitation Data'!$E$6,0,10*ROW('Sanitation Data'!E85)),NA())</f>
        <v>#N/A</v>
      </c>
      <c r="AC91" s="521" t="e">
        <f ca="1">+IF(AND(ISNUMBER(OFFSET('Sanitation Data'!$E$10,0,10*ROW('Sanitation Data'!E85))),'Data Summary'!CR91="Yes"),OFFSET('Sanitation Data'!$E$10,0,10*ROW('Sanitation Data'!E85)),NA())</f>
        <v>#N/A</v>
      </c>
      <c r="AD91" s="521" t="e">
        <f ca="1">+IF(AND(ISNUMBER(OFFSET('Sanitation Data'!$E$11,0,10*ROW('Sanitation Data'!E85))),'Data Summary'!CS91="Yes"),OFFSET('Sanitation Data'!$E$11,0,10*ROW('Sanitation Data'!E85)),NA())</f>
        <v>#N/A</v>
      </c>
      <c r="AE91" s="521" t="e">
        <f ca="1">+IF(AND(ISNUMBER(OFFSET('Sanitation Data'!$E$12,0,10*ROW('Sanitation Data'!E85))),'Data Summary'!CT91="Yes"),OFFSET('Sanitation Data'!$E$12,0,10*ROW('Sanitation Data'!E85)),NA())</f>
        <v>#N/A</v>
      </c>
      <c r="AF91" s="521" t="e">
        <f ca="1">+IF(AND(ISNUMBER(OFFSET('Sanitation Data'!$F$4,0,10*ROW('Sanitation Data'!F85))),'Data Summary'!CU91="Yes"),100-OFFSET('Sanitation Data'!$F$4,0,10*ROW('Sanitation Data'!F85)),NA())</f>
        <v>#N/A</v>
      </c>
      <c r="AG91" s="521" t="e">
        <f ca="1">+IF(AND(ISNUMBER(OFFSET('Sanitation Data'!$F$6,0,10*ROW('Sanitation Data'!F85))),'Data Summary'!CV91="Yes"),OFFSET('Sanitation Data'!$F$6,0,10*ROW('Sanitation Data'!F85)),NA())</f>
        <v>#N/A</v>
      </c>
      <c r="AH91" s="521" t="e">
        <f ca="1">+IF(AND(ISNUMBER(OFFSET('Sanitation Data'!$F$10,0,10*ROW('Sanitation Data'!F85))),'Data Summary'!CW91="Yes"),OFFSET('Sanitation Data'!$F$10,0,10*ROW('Sanitation Data'!F85)),NA())</f>
        <v>#N/A</v>
      </c>
      <c r="AI91" s="521" t="e">
        <f ca="1">+IF(AND(ISNUMBER(OFFSET('Sanitation Data'!$F$11,0,10*ROW('Sanitation Data'!F85))),'Data Summary'!CX91="Yes"),OFFSET('Sanitation Data'!$F$11,0,10*ROW('Sanitation Data'!F85)),NA())</f>
        <v>#N/A</v>
      </c>
      <c r="AJ91" s="521" t="e">
        <f ca="1">+IF(AND(ISNUMBER(OFFSET('Sanitation Data'!$F$12,0,10*ROW('Sanitation Data'!F85))),'Data Summary'!CY91="Yes"),OFFSET('Sanitation Data'!$F$12,0,10*ROW('Sanitation Data'!F85)),NA())</f>
        <v>#N/A</v>
      </c>
      <c r="AK91" s="521" t="e">
        <f ca="1">+IF(AND(ISNUMBER(OFFSET('Sanitation Data'!$G$4,0,10*ROW('Sanitation Data'!G85))),'Data Summary'!CZ91="Yes"),100-OFFSET('Sanitation Data'!$G$4,0,10*ROW('Sanitation Data'!G85)),NA())</f>
        <v>#N/A</v>
      </c>
      <c r="AL91" s="521" t="e">
        <f ca="1">+IF(AND(ISNUMBER(OFFSET('Sanitation Data'!$G$6,0,10*ROW('Sanitation Data'!G85))),'Data Summary'!DA91="Yes"),OFFSET('Sanitation Data'!$G$6,0,10*ROW('Sanitation Data'!G85)),NA())</f>
        <v>#N/A</v>
      </c>
      <c r="AM91" s="521" t="e">
        <f ca="1">+IF(AND(ISNUMBER(OFFSET('Sanitation Data'!$G$10,0,10*ROW('Sanitation Data'!G85))),'Data Summary'!DB91="Yes"),OFFSET('Sanitation Data'!$G$10,0,10*ROW('Sanitation Data'!G85)),NA())</f>
        <v>#N/A</v>
      </c>
      <c r="AN91" s="521" t="e">
        <f ca="1">+IF(AND(ISNUMBER(OFFSET('Sanitation Data'!$G$11,0,10*ROW('Sanitation Data'!G85))),'Data Summary'!DC91="Yes"),OFFSET('Sanitation Data'!$G$11,0,10*ROW('Sanitation Data'!G85)),NA())</f>
        <v>#N/A</v>
      </c>
      <c r="AO91" s="521" t="e">
        <f ca="1">+IF(AND(ISNUMBER(OFFSET('Sanitation Data'!$G$12,0,10*ROW('Sanitation Data'!G85))),'Data Summary'!DD91="Yes"),OFFSET('Sanitation Data'!$G$12,0,10*ROW('Sanitation Data'!G85)),NA())</f>
        <v>#N/A</v>
      </c>
      <c r="AP91" s="521" t="e">
        <f ca="1">+IF(AND(ISNUMBER(OFFSET('Sanitation Data'!$H$4,0,10*ROW('Sanitation Data'!H85))),'Data Summary'!DE91="Yes"),100-OFFSET('Sanitation Data'!$H$4,0,10*ROW('Sanitation Data'!H85)),NA())</f>
        <v>#N/A</v>
      </c>
      <c r="AQ91" s="521" t="e">
        <f ca="1">+IF(AND(ISNUMBER(OFFSET('Sanitation Data'!$H$6,0,10*ROW('Sanitation Data'!H85))),'Data Summary'!DF91="Yes"),OFFSET('Sanitation Data'!$H$6,0,10*ROW('Sanitation Data'!H85)),NA())</f>
        <v>#N/A</v>
      </c>
      <c r="AR91" s="521" t="e">
        <f ca="1">+IF(AND(ISNUMBER(OFFSET('Sanitation Data'!$H$10,0,10*ROW('Sanitation Data'!H85))),'Data Summary'!DG91="Yes"),OFFSET('Sanitation Data'!$H$10,0,10*ROW('Sanitation Data'!H85)),NA())</f>
        <v>#N/A</v>
      </c>
      <c r="AS91" s="521" t="e">
        <f ca="1">+IF(AND(ISNUMBER(OFFSET('Sanitation Data'!$H$11,0,10*ROW('Sanitation Data'!H85))),'Data Summary'!DH91="Yes"),OFFSET('Sanitation Data'!$H$11,0,10*ROW('Sanitation Data'!H85)),NA())</f>
        <v>#N/A</v>
      </c>
      <c r="AT91" s="521" t="e">
        <f ca="1">+IF(AND(ISNUMBER(OFFSET('Sanitation Data'!$H$12,0,10*ROW('Sanitation Data'!H85))),'Data Summary'!DI91="Yes"),OFFSET('Sanitation Data'!$H$12,0,10*ROW('Sanitation Data'!H85)),NA())</f>
        <v>#N/A</v>
      </c>
      <c r="AU91" s="521" t="e">
        <f ca="1">+IF(AND(ISNUMBER(OFFSET('Sanitation Data'!$I$4,0,10*ROW('Sanitation Data'!I85))),'Data Summary'!DJ91="Yes"),100-OFFSET('Sanitation Data'!$I$4,0,10*ROW('Sanitation Data'!I85)),NA())</f>
        <v>#N/A</v>
      </c>
      <c r="AV91" s="521" t="e">
        <f ca="1">+IF(AND(ISNUMBER(OFFSET('Sanitation Data'!$I$6,0,10*ROW('Sanitation Data'!I85))),'Data Summary'!DK91="Yes"),OFFSET('Sanitation Data'!$I$6,0,10*ROW('Sanitation Data'!I85)),NA())</f>
        <v>#N/A</v>
      </c>
      <c r="AW91" s="521" t="e">
        <f ca="1">+IF(AND(ISNUMBER(OFFSET('Sanitation Data'!$I$10,0,10*ROW('Sanitation Data'!I85))),'Data Summary'!DL91="Yes"),OFFSET('Sanitation Data'!$I$10,0,10*ROW('Sanitation Data'!I85)),NA())</f>
        <v>#N/A</v>
      </c>
      <c r="AX91" s="521" t="e">
        <f ca="1">+IF(AND(ISNUMBER(OFFSET('Sanitation Data'!$I$11,0,10*ROW('Sanitation Data'!I85))),'Data Summary'!DM91="Yes"),OFFSET('Sanitation Data'!$I$11,0,10*ROW('Sanitation Data'!I85)),NA())</f>
        <v>#N/A</v>
      </c>
      <c r="AY91" s="521" t="e">
        <f ca="1">+IF(AND(ISNUMBER(OFFSET('Sanitation Data'!$I$12,0,10*ROW('Sanitation Data'!I85))),'Data Summary'!DN91="Yes"),OFFSET('Sanitation Data'!$I$12,0,10*ROW('Sanitation Data'!I85)),NA())</f>
        <v>#N/A</v>
      </c>
      <c r="AZ91" s="522" t="e">
        <f ca="1">+IF(AND(ISNUMBER(OFFSET('Hygiene Data'!$D$5,0,10*ROW('Hygiene Data'!D85))),'Data Summary'!DO91="Yes"),OFFSET('Hygiene Data'!$D$5,0,10*ROW('Hygiene Data'!D85)),NA())</f>
        <v>#N/A</v>
      </c>
      <c r="BA91" s="522" t="e">
        <f ca="1">+IF(AND(ISNUMBER(OFFSET('Hygiene Data'!$D$7,0,10*ROW('Hygiene Data'!D85))),'Data Summary'!DP91="Yes"),OFFSET('Hygiene Data'!$D$7,0,10*ROW('Hygiene Data'!D85)),NA())</f>
        <v>#N/A</v>
      </c>
      <c r="BB91" s="522" t="e">
        <f ca="1">+IF(AND(ISNUMBER(OFFSET('Hygiene Data'!$D$9,0,10*ROW('Hygiene Data'!D85))),'Data Summary'!DQ91="Yes"),OFFSET('Hygiene Data'!$D$9,0,10*ROW('Hygiene Data'!D85)),NA())</f>
        <v>#N/A</v>
      </c>
      <c r="BC91" s="522" t="e">
        <f ca="1">+IF(AND(ISNUMBER(OFFSET('Hygiene Data'!$E$5,0,10*ROW('Hygiene Data'!E85))),'Data Summary'!DR91="Yes"),OFFSET('Hygiene Data'!$E$5,0,10*ROW('Hygiene Data'!E85)),NA())</f>
        <v>#N/A</v>
      </c>
      <c r="BD91" s="522" t="e">
        <f ca="1">+IF(AND(ISNUMBER(OFFSET('Hygiene Data'!$E$7,0,10*ROW('Hygiene Data'!E85))),'Data Summary'!DS91="Yes"),OFFSET('Hygiene Data'!$E$7,0,10*ROW('Hygiene Data'!E85)),NA())</f>
        <v>#N/A</v>
      </c>
      <c r="BE91" s="522" t="e">
        <f ca="1">+IF(AND(ISNUMBER(OFFSET('Hygiene Data'!$E$9,0,10*ROW('Hygiene Data'!E85))),'Data Summary'!DT91="Yes"),OFFSET('Hygiene Data'!$E$9,0,10*ROW('Hygiene Data'!E85)),NA())</f>
        <v>#N/A</v>
      </c>
      <c r="BF91" s="522" t="e">
        <f ca="1">+IF(AND(ISNUMBER(OFFSET('Hygiene Data'!$F$5,0,10*ROW('Hygiene Data'!F85))),'Data Summary'!DU91="Yes"),OFFSET('Hygiene Data'!$F$5,0,10*ROW('Hygiene Data'!F85)),NA())</f>
        <v>#N/A</v>
      </c>
      <c r="BG91" s="522" t="e">
        <f ca="1">+IF(AND(ISNUMBER(OFFSET('Hygiene Data'!$F$7,0,10*ROW('Hygiene Data'!F85))),'Data Summary'!DV91="Yes"),OFFSET('Hygiene Data'!$F$7,0,10*ROW('Hygiene Data'!F85)),NA())</f>
        <v>#N/A</v>
      </c>
      <c r="BH91" s="522" t="e">
        <f ca="1">+IF(AND(ISNUMBER(OFFSET('Hygiene Data'!$F$9,0,10*ROW('Hygiene Data'!F85))),'Data Summary'!DW91="Yes"),OFFSET('Hygiene Data'!$F$9,0,10*ROW('Hygiene Data'!F85)),NA())</f>
        <v>#N/A</v>
      </c>
      <c r="BI91" s="522" t="e">
        <f ca="1">+IF(AND(ISNUMBER(OFFSET('Hygiene Data'!$G$5,0,10*ROW('Hygiene Data'!G85))),'Data Summary'!DX91="Yes"),OFFSET('Hygiene Data'!$G$5,0,10*ROW('Hygiene Data'!G85)),NA())</f>
        <v>#N/A</v>
      </c>
      <c r="BJ91" s="522" t="e">
        <f ca="1">+IF(AND(ISNUMBER(OFFSET('Hygiene Data'!$G$7,0,10*ROW('Hygiene Data'!G85))),'Data Summary'!DY91="Yes"),OFFSET('Hygiene Data'!$G$7,0,10*ROW('Hygiene Data'!G85)),NA())</f>
        <v>#N/A</v>
      </c>
      <c r="BK91" s="522" t="e">
        <f ca="1">+IF(AND(ISNUMBER(OFFSET('Hygiene Data'!$G$9,0,10*ROW('Hygiene Data'!G85))),'Data Summary'!DZ91="Yes"),OFFSET('Hygiene Data'!$G$9,0,10*ROW('Hygiene Data'!G85)),NA())</f>
        <v>#N/A</v>
      </c>
      <c r="BL91" s="522" t="e">
        <f ca="1">+IF(AND(ISNUMBER(OFFSET('Hygiene Data'!$H$5,0,10*ROW('Hygiene Data'!H85))),'Data Summary'!EA91="Yes"),OFFSET('Hygiene Data'!$H$5,0,10*ROW('Hygiene Data'!H85)),NA())</f>
        <v>#N/A</v>
      </c>
      <c r="BM91" s="522" t="e">
        <f ca="1">+IF(AND(ISNUMBER(OFFSET('Hygiene Data'!$H$7,0,10*ROW('Hygiene Data'!H85))),'Data Summary'!EB91="Yes"),OFFSET('Hygiene Data'!$H$7,0,10*ROW('Hygiene Data'!H85)),NA())</f>
        <v>#N/A</v>
      </c>
      <c r="BN91" s="522" t="e">
        <f ca="1">+IF(AND(ISNUMBER(OFFSET('Hygiene Data'!$H$9,0,10*ROW('Hygiene Data'!H85))),'Data Summary'!EC91="Yes"),OFFSET('Hygiene Data'!$H$9,0,10*ROW('Hygiene Data'!H85)),NA())</f>
        <v>#N/A</v>
      </c>
      <c r="BO91" s="522" t="e">
        <f ca="1">+IF(AND(ISNUMBER(OFFSET('Hygiene Data'!$I$5,0,10*ROW('Hygiene Data'!I85))),'Data Summary'!ED91="Yes"),OFFSET('Hygiene Data'!$I$5,0,10*ROW('Hygiene Data'!I85)),NA())</f>
        <v>#N/A</v>
      </c>
      <c r="BP91" s="522" t="e">
        <f ca="1">+IF(AND(ISNUMBER(OFFSET('Hygiene Data'!$I$7,0,10*ROW('Hygiene Data'!I85))),'Data Summary'!EE91="Yes"),OFFSET('Hygiene Data'!$I$7,0,10*ROW('Hygiene Data'!I85)),NA())</f>
        <v>#N/A</v>
      </c>
      <c r="BQ91" s="522" t="e">
        <f ca="1">+IF(AND(ISNUMBER(OFFSET('Hygiene Data'!$I$9,0,10*ROW('Hygiene Data'!I85))),'Data Summary'!EF91="Yes"),OFFSET('Hygiene Data'!$I$9,0,10*ROW('Hygiene Data'!I85)),NA())</f>
        <v>#N/A</v>
      </c>
    </row>
    <row r="92" spans="1:69" x14ac:dyDescent="0.25">
      <c r="A92" s="518" t="e">
        <f ca="1">+RIGHT('Data Summary'!A92,LEN('Data Summary'!A92)-9)</f>
        <v>#VALUE!</v>
      </c>
      <c r="B92" s="492" t="str">
        <f ca="1">+IF(ISTEXT('Data Summary'!B92),'Data Summary'!B92,"")</f>
        <v/>
      </c>
      <c r="C92" s="519" t="e">
        <f ca="1">+VALUE('Data Summary'!C92)</f>
        <v>#VALUE!</v>
      </c>
      <c r="D92" s="520" t="e">
        <f ca="1">+IF(AND(ISNUMBER(OFFSET('Water Data'!$D$4,0,10*ROW('Water Data'!D86))),'Data Summary'!BS92="Yes"),100-OFFSET('Water Data'!$D$4,0,10*ROW('Water Data'!D86)),NA())</f>
        <v>#N/A</v>
      </c>
      <c r="E92" s="520" t="e">
        <f ca="1">+IF(AND(ISNUMBER(OFFSET('Water Data'!$D$6,0,10*ROW('Water Data'!D86))),'Data Summary'!BT92="Yes"),OFFSET('Water Data'!$D$6,0,10*ROW('Water Data'!D86)),NA())</f>
        <v>#N/A</v>
      </c>
      <c r="F92" s="520" t="e">
        <f ca="1">+IF(AND(ISNUMBER(OFFSET('Water Data'!$D$9,0,10*ROW('Water Data'!D86))),'Data Summary'!BU92="Yes"),OFFSET('Water Data'!$D$9,0,10*ROW('Water Data'!D86)),NA())</f>
        <v>#N/A</v>
      </c>
      <c r="G92" s="520" t="e">
        <f ca="1">+IF(AND(ISNUMBER(OFFSET('Water Data'!$E$4,0,10*ROW('Water Data'!E86))),'Data Summary'!BV92="Yes"),100-OFFSET('Water Data'!$E$4,0,10*ROW('Water Data'!E86)),NA())</f>
        <v>#N/A</v>
      </c>
      <c r="H92" s="520" t="e">
        <f ca="1">+IF(AND(ISNUMBER(OFFSET('Water Data'!$E$6,0,10*ROW('Water Data'!E86))),'Data Summary'!BW92="Yes"),OFFSET('Water Data'!$E$6,0,10*ROW('Water Data'!E86)),NA())</f>
        <v>#N/A</v>
      </c>
      <c r="I92" s="520" t="e">
        <f ca="1">+IF(AND(ISNUMBER(OFFSET('Water Data'!$E$9,0,10*ROW('Water Data'!E86))),'Data Summary'!BX92="Yes"),OFFSET('Water Data'!$E$9,0,10*ROW('Water Data'!E86)),NA())</f>
        <v>#N/A</v>
      </c>
      <c r="J92" s="520" t="e">
        <f ca="1">+IF(AND(ISNUMBER(OFFSET('Water Data'!$F$4,0,10*ROW('Water Data'!F86))),'Data Summary'!BY92="Yes"),100-OFFSET('Water Data'!$F$4,0,10*ROW('Water Data'!F86)),NA())</f>
        <v>#N/A</v>
      </c>
      <c r="K92" s="520" t="e">
        <f ca="1">+IF(AND(ISNUMBER(OFFSET('Water Data'!$F$6,0,10*ROW('Water Data'!F86))),'Data Summary'!BZ92="Yes"),OFFSET('Water Data'!$F$6,0,10*ROW('Water Data'!F86)),NA())</f>
        <v>#N/A</v>
      </c>
      <c r="L92" s="520" t="e">
        <f ca="1">+IF(AND(ISNUMBER(OFFSET('Water Data'!$F$9,0,10*ROW('Water Data'!F86))),'Data Summary'!CA92="Yes"),OFFSET('Water Data'!$F$9,0,10*ROW('Water Data'!F86)),NA())</f>
        <v>#N/A</v>
      </c>
      <c r="M92" s="520" t="e">
        <f ca="1">+IF(AND(ISNUMBER(OFFSET('Water Data'!$G$4,0,10*ROW('Water Data'!G86))),'Data Summary'!CB92="Yes"),100-OFFSET('Water Data'!$G$4,0,10*ROW('Water Data'!G86)),NA())</f>
        <v>#N/A</v>
      </c>
      <c r="N92" s="520" t="e">
        <f ca="1">+IF(AND(ISNUMBER(OFFSET('Water Data'!$G$6,0,10*ROW('Water Data'!G86))),'Data Summary'!CC92="Yes"),OFFSET('Water Data'!$G$6,0,10*ROW('Water Data'!G86)),NA())</f>
        <v>#N/A</v>
      </c>
      <c r="O92" s="520" t="e">
        <f ca="1">+IF(AND(ISNUMBER(OFFSET('Water Data'!$G$9,0,10*ROW('Water Data'!G86))),'Data Summary'!CD92="Yes"),OFFSET('Water Data'!$G$9,0,10*ROW('Water Data'!G86)),NA())</f>
        <v>#N/A</v>
      </c>
      <c r="P92" s="520" t="e">
        <f ca="1">+IF(AND(ISNUMBER(OFFSET('Water Data'!$H$4,0,10*ROW('Water Data'!H86))),'Data Summary'!CE92="Yes"),100-OFFSET('Water Data'!$H$4,0,10*ROW('Water Data'!H86)),NA())</f>
        <v>#N/A</v>
      </c>
      <c r="Q92" s="520" t="e">
        <f ca="1">+IF(AND(ISNUMBER(OFFSET('Water Data'!$H$6,0,10*ROW('Water Data'!H86))),'Data Summary'!CF92="Yes"),OFFSET('Water Data'!$H$6,0,10*ROW('Water Data'!H86)),NA())</f>
        <v>#N/A</v>
      </c>
      <c r="R92" s="520" t="e">
        <f ca="1">+IF(AND(ISNUMBER(OFFSET('Water Data'!$H$9,0,10*ROW('Water Data'!H86))),'Data Summary'!CG92="Yes"),OFFSET('Water Data'!$H$9,0,10*ROW('Water Data'!H86)),NA())</f>
        <v>#N/A</v>
      </c>
      <c r="S92" s="520" t="e">
        <f ca="1">+IF(AND(ISNUMBER(OFFSET('Water Data'!$I$4,0,10*ROW('Water Data'!I86))),'Data Summary'!CH92="Yes"),100-OFFSET('Water Data'!$I$4,0,10*ROW('Water Data'!I86)),NA())</f>
        <v>#N/A</v>
      </c>
      <c r="T92" s="520" t="e">
        <f ca="1">+IF(AND(ISNUMBER(OFFSET('Water Data'!$I$6,0,10*ROW('Water Data'!I86))),'Data Summary'!CI92="Yes"),OFFSET('Water Data'!$I$6,0,10*ROW('Water Data'!I86)),NA())</f>
        <v>#N/A</v>
      </c>
      <c r="U92" s="520" t="e">
        <f ca="1">+IF(AND(ISNUMBER(OFFSET('Water Data'!$I$9,0,10*ROW('Water Data'!I86))),'Data Summary'!CJ92="Yes"),OFFSET('Water Data'!$I$9,0,10*ROW('Water Data'!I86)),NA())</f>
        <v>#N/A</v>
      </c>
      <c r="V92" s="521" t="e">
        <f ca="1">+IF(AND(ISNUMBER(OFFSET('Sanitation Data'!$D$4,0,10*ROW('Sanitation Data'!D86))),'Data Summary'!CK92="Yes"),100-OFFSET('Sanitation Data'!$D$4,0,10*ROW('Sanitation Data'!D86)),NA())</f>
        <v>#N/A</v>
      </c>
      <c r="W92" s="521" t="e">
        <f ca="1">+IF(AND(ISNUMBER(OFFSET('Sanitation Data'!$D$6,0,10*ROW('Sanitation Data'!D86))),'Data Summary'!CL92="Yes"),OFFSET('Sanitation Data'!$D$6,0,10*ROW('Sanitation Data'!D86)),NA())</f>
        <v>#N/A</v>
      </c>
      <c r="X92" s="521" t="e">
        <f ca="1">+IF(AND(ISNUMBER(OFFSET('Sanitation Data'!$D$10,0,10*ROW('Sanitation Data'!D86))),'Data Summary'!CM92="Yes"),OFFSET('Sanitation Data'!$D$10,0,10*ROW('Sanitation Data'!D86)),NA())</f>
        <v>#N/A</v>
      </c>
      <c r="Y92" s="521" t="e">
        <f ca="1">+IF(AND(ISNUMBER(OFFSET('Sanitation Data'!$D$11,0,10*ROW('Sanitation Data'!D86))),'Data Summary'!CN92="Yes"),OFFSET('Sanitation Data'!$D$11,0,10*ROW('Sanitation Data'!D86)),NA())</f>
        <v>#N/A</v>
      </c>
      <c r="Z92" s="521" t="e">
        <f ca="1">+IF(AND(ISNUMBER(OFFSET('Sanitation Data'!$D$12,0,10*ROW('Sanitation Data'!D86))),'Data Summary'!CO92="Yes"),OFFSET('Sanitation Data'!$D$12,0,10*ROW('Sanitation Data'!D86)),NA())</f>
        <v>#N/A</v>
      </c>
      <c r="AA92" s="521" t="e">
        <f ca="1">+IF(AND(ISNUMBER(OFFSET('Sanitation Data'!$E$4,0,10*ROW('Sanitation Data'!E86))),'Data Summary'!CP92="Yes"),100-OFFSET('Sanitation Data'!$E$4,0,10*ROW('Sanitation Data'!E86)),NA())</f>
        <v>#N/A</v>
      </c>
      <c r="AB92" s="521" t="e">
        <f ca="1">+IF(AND(ISNUMBER(OFFSET('Sanitation Data'!$E$6,0,10*ROW('Sanitation Data'!E86))),'Data Summary'!CQ92="Yes"),OFFSET('Sanitation Data'!$E$6,0,10*ROW('Sanitation Data'!E86)),NA())</f>
        <v>#N/A</v>
      </c>
      <c r="AC92" s="521" t="e">
        <f ca="1">+IF(AND(ISNUMBER(OFFSET('Sanitation Data'!$E$10,0,10*ROW('Sanitation Data'!E86))),'Data Summary'!CR92="Yes"),OFFSET('Sanitation Data'!$E$10,0,10*ROW('Sanitation Data'!E86)),NA())</f>
        <v>#N/A</v>
      </c>
      <c r="AD92" s="521" t="e">
        <f ca="1">+IF(AND(ISNUMBER(OFFSET('Sanitation Data'!$E$11,0,10*ROW('Sanitation Data'!E86))),'Data Summary'!CS92="Yes"),OFFSET('Sanitation Data'!$E$11,0,10*ROW('Sanitation Data'!E86)),NA())</f>
        <v>#N/A</v>
      </c>
      <c r="AE92" s="521" t="e">
        <f ca="1">+IF(AND(ISNUMBER(OFFSET('Sanitation Data'!$E$12,0,10*ROW('Sanitation Data'!E86))),'Data Summary'!CT92="Yes"),OFFSET('Sanitation Data'!$E$12,0,10*ROW('Sanitation Data'!E86)),NA())</f>
        <v>#N/A</v>
      </c>
      <c r="AF92" s="521" t="e">
        <f ca="1">+IF(AND(ISNUMBER(OFFSET('Sanitation Data'!$F$4,0,10*ROW('Sanitation Data'!F86))),'Data Summary'!CU92="Yes"),100-OFFSET('Sanitation Data'!$F$4,0,10*ROW('Sanitation Data'!F86)),NA())</f>
        <v>#N/A</v>
      </c>
      <c r="AG92" s="521" t="e">
        <f ca="1">+IF(AND(ISNUMBER(OFFSET('Sanitation Data'!$F$6,0,10*ROW('Sanitation Data'!F86))),'Data Summary'!CV92="Yes"),OFFSET('Sanitation Data'!$F$6,0,10*ROW('Sanitation Data'!F86)),NA())</f>
        <v>#N/A</v>
      </c>
      <c r="AH92" s="521" t="e">
        <f ca="1">+IF(AND(ISNUMBER(OFFSET('Sanitation Data'!$F$10,0,10*ROW('Sanitation Data'!F86))),'Data Summary'!CW92="Yes"),OFFSET('Sanitation Data'!$F$10,0,10*ROW('Sanitation Data'!F86)),NA())</f>
        <v>#N/A</v>
      </c>
      <c r="AI92" s="521" t="e">
        <f ca="1">+IF(AND(ISNUMBER(OFFSET('Sanitation Data'!$F$11,0,10*ROW('Sanitation Data'!F86))),'Data Summary'!CX92="Yes"),OFFSET('Sanitation Data'!$F$11,0,10*ROW('Sanitation Data'!F86)),NA())</f>
        <v>#N/A</v>
      </c>
      <c r="AJ92" s="521" t="e">
        <f ca="1">+IF(AND(ISNUMBER(OFFSET('Sanitation Data'!$F$12,0,10*ROW('Sanitation Data'!F86))),'Data Summary'!CY92="Yes"),OFFSET('Sanitation Data'!$F$12,0,10*ROW('Sanitation Data'!F86)),NA())</f>
        <v>#N/A</v>
      </c>
      <c r="AK92" s="521" t="e">
        <f ca="1">+IF(AND(ISNUMBER(OFFSET('Sanitation Data'!$G$4,0,10*ROW('Sanitation Data'!G86))),'Data Summary'!CZ92="Yes"),100-OFFSET('Sanitation Data'!$G$4,0,10*ROW('Sanitation Data'!G86)),NA())</f>
        <v>#N/A</v>
      </c>
      <c r="AL92" s="521" t="e">
        <f ca="1">+IF(AND(ISNUMBER(OFFSET('Sanitation Data'!$G$6,0,10*ROW('Sanitation Data'!G86))),'Data Summary'!DA92="Yes"),OFFSET('Sanitation Data'!$G$6,0,10*ROW('Sanitation Data'!G86)),NA())</f>
        <v>#N/A</v>
      </c>
      <c r="AM92" s="521" t="e">
        <f ca="1">+IF(AND(ISNUMBER(OFFSET('Sanitation Data'!$G$10,0,10*ROW('Sanitation Data'!G86))),'Data Summary'!DB92="Yes"),OFFSET('Sanitation Data'!$G$10,0,10*ROW('Sanitation Data'!G86)),NA())</f>
        <v>#N/A</v>
      </c>
      <c r="AN92" s="521" t="e">
        <f ca="1">+IF(AND(ISNUMBER(OFFSET('Sanitation Data'!$G$11,0,10*ROW('Sanitation Data'!G86))),'Data Summary'!DC92="Yes"),OFFSET('Sanitation Data'!$G$11,0,10*ROW('Sanitation Data'!G86)),NA())</f>
        <v>#N/A</v>
      </c>
      <c r="AO92" s="521" t="e">
        <f ca="1">+IF(AND(ISNUMBER(OFFSET('Sanitation Data'!$G$12,0,10*ROW('Sanitation Data'!G86))),'Data Summary'!DD92="Yes"),OFFSET('Sanitation Data'!$G$12,0,10*ROW('Sanitation Data'!G86)),NA())</f>
        <v>#N/A</v>
      </c>
      <c r="AP92" s="521" t="e">
        <f ca="1">+IF(AND(ISNUMBER(OFFSET('Sanitation Data'!$H$4,0,10*ROW('Sanitation Data'!H86))),'Data Summary'!DE92="Yes"),100-OFFSET('Sanitation Data'!$H$4,0,10*ROW('Sanitation Data'!H86)),NA())</f>
        <v>#N/A</v>
      </c>
      <c r="AQ92" s="521" t="e">
        <f ca="1">+IF(AND(ISNUMBER(OFFSET('Sanitation Data'!$H$6,0,10*ROW('Sanitation Data'!H86))),'Data Summary'!DF92="Yes"),OFFSET('Sanitation Data'!$H$6,0,10*ROW('Sanitation Data'!H86)),NA())</f>
        <v>#N/A</v>
      </c>
      <c r="AR92" s="521" t="e">
        <f ca="1">+IF(AND(ISNUMBER(OFFSET('Sanitation Data'!$H$10,0,10*ROW('Sanitation Data'!H86))),'Data Summary'!DG92="Yes"),OFFSET('Sanitation Data'!$H$10,0,10*ROW('Sanitation Data'!H86)),NA())</f>
        <v>#N/A</v>
      </c>
      <c r="AS92" s="521" t="e">
        <f ca="1">+IF(AND(ISNUMBER(OFFSET('Sanitation Data'!$H$11,0,10*ROW('Sanitation Data'!H86))),'Data Summary'!DH92="Yes"),OFFSET('Sanitation Data'!$H$11,0,10*ROW('Sanitation Data'!H86)),NA())</f>
        <v>#N/A</v>
      </c>
      <c r="AT92" s="521" t="e">
        <f ca="1">+IF(AND(ISNUMBER(OFFSET('Sanitation Data'!$H$12,0,10*ROW('Sanitation Data'!H86))),'Data Summary'!DI92="Yes"),OFFSET('Sanitation Data'!$H$12,0,10*ROW('Sanitation Data'!H86)),NA())</f>
        <v>#N/A</v>
      </c>
      <c r="AU92" s="521" t="e">
        <f ca="1">+IF(AND(ISNUMBER(OFFSET('Sanitation Data'!$I$4,0,10*ROW('Sanitation Data'!I86))),'Data Summary'!DJ92="Yes"),100-OFFSET('Sanitation Data'!$I$4,0,10*ROW('Sanitation Data'!I86)),NA())</f>
        <v>#N/A</v>
      </c>
      <c r="AV92" s="521" t="e">
        <f ca="1">+IF(AND(ISNUMBER(OFFSET('Sanitation Data'!$I$6,0,10*ROW('Sanitation Data'!I86))),'Data Summary'!DK92="Yes"),OFFSET('Sanitation Data'!$I$6,0,10*ROW('Sanitation Data'!I86)),NA())</f>
        <v>#N/A</v>
      </c>
      <c r="AW92" s="521" t="e">
        <f ca="1">+IF(AND(ISNUMBER(OFFSET('Sanitation Data'!$I$10,0,10*ROW('Sanitation Data'!I86))),'Data Summary'!DL92="Yes"),OFFSET('Sanitation Data'!$I$10,0,10*ROW('Sanitation Data'!I86)),NA())</f>
        <v>#N/A</v>
      </c>
      <c r="AX92" s="521" t="e">
        <f ca="1">+IF(AND(ISNUMBER(OFFSET('Sanitation Data'!$I$11,0,10*ROW('Sanitation Data'!I86))),'Data Summary'!DM92="Yes"),OFFSET('Sanitation Data'!$I$11,0,10*ROW('Sanitation Data'!I86)),NA())</f>
        <v>#N/A</v>
      </c>
      <c r="AY92" s="521" t="e">
        <f ca="1">+IF(AND(ISNUMBER(OFFSET('Sanitation Data'!$I$12,0,10*ROW('Sanitation Data'!I86))),'Data Summary'!DN92="Yes"),OFFSET('Sanitation Data'!$I$12,0,10*ROW('Sanitation Data'!I86)),NA())</f>
        <v>#N/A</v>
      </c>
      <c r="AZ92" s="522" t="e">
        <f ca="1">+IF(AND(ISNUMBER(OFFSET('Hygiene Data'!$D$5,0,10*ROW('Hygiene Data'!D86))),'Data Summary'!DO92="Yes"),OFFSET('Hygiene Data'!$D$5,0,10*ROW('Hygiene Data'!D86)),NA())</f>
        <v>#N/A</v>
      </c>
      <c r="BA92" s="522" t="e">
        <f ca="1">+IF(AND(ISNUMBER(OFFSET('Hygiene Data'!$D$7,0,10*ROW('Hygiene Data'!D86))),'Data Summary'!DP92="Yes"),OFFSET('Hygiene Data'!$D$7,0,10*ROW('Hygiene Data'!D86)),NA())</f>
        <v>#N/A</v>
      </c>
      <c r="BB92" s="522" t="e">
        <f ca="1">+IF(AND(ISNUMBER(OFFSET('Hygiene Data'!$D$9,0,10*ROW('Hygiene Data'!D86))),'Data Summary'!DQ92="Yes"),OFFSET('Hygiene Data'!$D$9,0,10*ROW('Hygiene Data'!D86)),NA())</f>
        <v>#N/A</v>
      </c>
      <c r="BC92" s="522" t="e">
        <f ca="1">+IF(AND(ISNUMBER(OFFSET('Hygiene Data'!$E$5,0,10*ROW('Hygiene Data'!E86))),'Data Summary'!DR92="Yes"),OFFSET('Hygiene Data'!$E$5,0,10*ROW('Hygiene Data'!E86)),NA())</f>
        <v>#N/A</v>
      </c>
      <c r="BD92" s="522" t="e">
        <f ca="1">+IF(AND(ISNUMBER(OFFSET('Hygiene Data'!$E$7,0,10*ROW('Hygiene Data'!E86))),'Data Summary'!DS92="Yes"),OFFSET('Hygiene Data'!$E$7,0,10*ROW('Hygiene Data'!E86)),NA())</f>
        <v>#N/A</v>
      </c>
      <c r="BE92" s="522" t="e">
        <f ca="1">+IF(AND(ISNUMBER(OFFSET('Hygiene Data'!$E$9,0,10*ROW('Hygiene Data'!E86))),'Data Summary'!DT92="Yes"),OFFSET('Hygiene Data'!$E$9,0,10*ROW('Hygiene Data'!E86)),NA())</f>
        <v>#N/A</v>
      </c>
      <c r="BF92" s="522" t="e">
        <f ca="1">+IF(AND(ISNUMBER(OFFSET('Hygiene Data'!$F$5,0,10*ROW('Hygiene Data'!F86))),'Data Summary'!DU92="Yes"),OFFSET('Hygiene Data'!$F$5,0,10*ROW('Hygiene Data'!F86)),NA())</f>
        <v>#N/A</v>
      </c>
      <c r="BG92" s="522" t="e">
        <f ca="1">+IF(AND(ISNUMBER(OFFSET('Hygiene Data'!$F$7,0,10*ROW('Hygiene Data'!F86))),'Data Summary'!DV92="Yes"),OFFSET('Hygiene Data'!$F$7,0,10*ROW('Hygiene Data'!F86)),NA())</f>
        <v>#N/A</v>
      </c>
      <c r="BH92" s="522" t="e">
        <f ca="1">+IF(AND(ISNUMBER(OFFSET('Hygiene Data'!$F$9,0,10*ROW('Hygiene Data'!F86))),'Data Summary'!DW92="Yes"),OFFSET('Hygiene Data'!$F$9,0,10*ROW('Hygiene Data'!F86)),NA())</f>
        <v>#N/A</v>
      </c>
      <c r="BI92" s="522" t="e">
        <f ca="1">+IF(AND(ISNUMBER(OFFSET('Hygiene Data'!$G$5,0,10*ROW('Hygiene Data'!G86))),'Data Summary'!DX92="Yes"),OFFSET('Hygiene Data'!$G$5,0,10*ROW('Hygiene Data'!G86)),NA())</f>
        <v>#N/A</v>
      </c>
      <c r="BJ92" s="522" t="e">
        <f ca="1">+IF(AND(ISNUMBER(OFFSET('Hygiene Data'!$G$7,0,10*ROW('Hygiene Data'!G86))),'Data Summary'!DY92="Yes"),OFFSET('Hygiene Data'!$G$7,0,10*ROW('Hygiene Data'!G86)),NA())</f>
        <v>#N/A</v>
      </c>
      <c r="BK92" s="522" t="e">
        <f ca="1">+IF(AND(ISNUMBER(OFFSET('Hygiene Data'!$G$9,0,10*ROW('Hygiene Data'!G86))),'Data Summary'!DZ92="Yes"),OFFSET('Hygiene Data'!$G$9,0,10*ROW('Hygiene Data'!G86)),NA())</f>
        <v>#N/A</v>
      </c>
      <c r="BL92" s="522" t="e">
        <f ca="1">+IF(AND(ISNUMBER(OFFSET('Hygiene Data'!$H$5,0,10*ROW('Hygiene Data'!H86))),'Data Summary'!EA92="Yes"),OFFSET('Hygiene Data'!$H$5,0,10*ROW('Hygiene Data'!H86)),NA())</f>
        <v>#N/A</v>
      </c>
      <c r="BM92" s="522" t="e">
        <f ca="1">+IF(AND(ISNUMBER(OFFSET('Hygiene Data'!$H$7,0,10*ROW('Hygiene Data'!H86))),'Data Summary'!EB92="Yes"),OFFSET('Hygiene Data'!$H$7,0,10*ROW('Hygiene Data'!H86)),NA())</f>
        <v>#N/A</v>
      </c>
      <c r="BN92" s="522" t="e">
        <f ca="1">+IF(AND(ISNUMBER(OFFSET('Hygiene Data'!$H$9,0,10*ROW('Hygiene Data'!H86))),'Data Summary'!EC92="Yes"),OFFSET('Hygiene Data'!$H$9,0,10*ROW('Hygiene Data'!H86)),NA())</f>
        <v>#N/A</v>
      </c>
      <c r="BO92" s="522" t="e">
        <f ca="1">+IF(AND(ISNUMBER(OFFSET('Hygiene Data'!$I$5,0,10*ROW('Hygiene Data'!I86))),'Data Summary'!ED92="Yes"),OFFSET('Hygiene Data'!$I$5,0,10*ROW('Hygiene Data'!I86)),NA())</f>
        <v>#N/A</v>
      </c>
      <c r="BP92" s="522" t="e">
        <f ca="1">+IF(AND(ISNUMBER(OFFSET('Hygiene Data'!$I$7,0,10*ROW('Hygiene Data'!I86))),'Data Summary'!EE92="Yes"),OFFSET('Hygiene Data'!$I$7,0,10*ROW('Hygiene Data'!I86)),NA())</f>
        <v>#N/A</v>
      </c>
      <c r="BQ92" s="522" t="e">
        <f ca="1">+IF(AND(ISNUMBER(OFFSET('Hygiene Data'!$I$9,0,10*ROW('Hygiene Data'!I86))),'Data Summary'!EF92="Yes"),OFFSET('Hygiene Data'!$I$9,0,10*ROW('Hygiene Data'!I86)),NA())</f>
        <v>#N/A</v>
      </c>
    </row>
    <row r="93" spans="1:69" x14ac:dyDescent="0.25">
      <c r="A93" s="518" t="e">
        <f ca="1">+RIGHT('Data Summary'!A93,LEN('Data Summary'!A93)-9)</f>
        <v>#VALUE!</v>
      </c>
      <c r="B93" s="492" t="str">
        <f ca="1">+IF(ISTEXT('Data Summary'!B93),'Data Summary'!B93,"")</f>
        <v/>
      </c>
      <c r="C93" s="519" t="e">
        <f ca="1">+VALUE('Data Summary'!C93)</f>
        <v>#VALUE!</v>
      </c>
      <c r="D93" s="520" t="e">
        <f ca="1">+IF(AND(ISNUMBER(OFFSET('Water Data'!$D$4,0,10*ROW('Water Data'!D87))),'Data Summary'!BS93="Yes"),100-OFFSET('Water Data'!$D$4,0,10*ROW('Water Data'!D87)),NA())</f>
        <v>#N/A</v>
      </c>
      <c r="E93" s="520" t="e">
        <f ca="1">+IF(AND(ISNUMBER(OFFSET('Water Data'!$D$6,0,10*ROW('Water Data'!D87))),'Data Summary'!BT93="Yes"),OFFSET('Water Data'!$D$6,0,10*ROW('Water Data'!D87)),NA())</f>
        <v>#N/A</v>
      </c>
      <c r="F93" s="520" t="e">
        <f ca="1">+IF(AND(ISNUMBER(OFFSET('Water Data'!$D$9,0,10*ROW('Water Data'!D87))),'Data Summary'!BU93="Yes"),OFFSET('Water Data'!$D$9,0,10*ROW('Water Data'!D87)),NA())</f>
        <v>#N/A</v>
      </c>
      <c r="G93" s="520" t="e">
        <f ca="1">+IF(AND(ISNUMBER(OFFSET('Water Data'!$E$4,0,10*ROW('Water Data'!E87))),'Data Summary'!BV93="Yes"),100-OFFSET('Water Data'!$E$4,0,10*ROW('Water Data'!E87)),NA())</f>
        <v>#N/A</v>
      </c>
      <c r="H93" s="520" t="e">
        <f ca="1">+IF(AND(ISNUMBER(OFFSET('Water Data'!$E$6,0,10*ROW('Water Data'!E87))),'Data Summary'!BW93="Yes"),OFFSET('Water Data'!$E$6,0,10*ROW('Water Data'!E87)),NA())</f>
        <v>#N/A</v>
      </c>
      <c r="I93" s="520" t="e">
        <f ca="1">+IF(AND(ISNUMBER(OFFSET('Water Data'!$E$9,0,10*ROW('Water Data'!E87))),'Data Summary'!BX93="Yes"),OFFSET('Water Data'!$E$9,0,10*ROW('Water Data'!E87)),NA())</f>
        <v>#N/A</v>
      </c>
      <c r="J93" s="520" t="e">
        <f ca="1">+IF(AND(ISNUMBER(OFFSET('Water Data'!$F$4,0,10*ROW('Water Data'!F87))),'Data Summary'!BY93="Yes"),100-OFFSET('Water Data'!$F$4,0,10*ROW('Water Data'!F87)),NA())</f>
        <v>#N/A</v>
      </c>
      <c r="K93" s="520" t="e">
        <f ca="1">+IF(AND(ISNUMBER(OFFSET('Water Data'!$F$6,0,10*ROW('Water Data'!F87))),'Data Summary'!BZ93="Yes"),OFFSET('Water Data'!$F$6,0,10*ROW('Water Data'!F87)),NA())</f>
        <v>#N/A</v>
      </c>
      <c r="L93" s="520" t="e">
        <f ca="1">+IF(AND(ISNUMBER(OFFSET('Water Data'!$F$9,0,10*ROW('Water Data'!F87))),'Data Summary'!CA93="Yes"),OFFSET('Water Data'!$F$9,0,10*ROW('Water Data'!F87)),NA())</f>
        <v>#N/A</v>
      </c>
      <c r="M93" s="520" t="e">
        <f ca="1">+IF(AND(ISNUMBER(OFFSET('Water Data'!$G$4,0,10*ROW('Water Data'!G87))),'Data Summary'!CB93="Yes"),100-OFFSET('Water Data'!$G$4,0,10*ROW('Water Data'!G87)),NA())</f>
        <v>#N/A</v>
      </c>
      <c r="N93" s="520" t="e">
        <f ca="1">+IF(AND(ISNUMBER(OFFSET('Water Data'!$G$6,0,10*ROW('Water Data'!G87))),'Data Summary'!CC93="Yes"),OFFSET('Water Data'!$G$6,0,10*ROW('Water Data'!G87)),NA())</f>
        <v>#N/A</v>
      </c>
      <c r="O93" s="520" t="e">
        <f ca="1">+IF(AND(ISNUMBER(OFFSET('Water Data'!$G$9,0,10*ROW('Water Data'!G87))),'Data Summary'!CD93="Yes"),OFFSET('Water Data'!$G$9,0,10*ROW('Water Data'!G87)),NA())</f>
        <v>#N/A</v>
      </c>
      <c r="P93" s="520" t="e">
        <f ca="1">+IF(AND(ISNUMBER(OFFSET('Water Data'!$H$4,0,10*ROW('Water Data'!H87))),'Data Summary'!CE93="Yes"),100-OFFSET('Water Data'!$H$4,0,10*ROW('Water Data'!H87)),NA())</f>
        <v>#N/A</v>
      </c>
      <c r="Q93" s="520" t="e">
        <f ca="1">+IF(AND(ISNUMBER(OFFSET('Water Data'!$H$6,0,10*ROW('Water Data'!H87))),'Data Summary'!CF93="Yes"),OFFSET('Water Data'!$H$6,0,10*ROW('Water Data'!H87)),NA())</f>
        <v>#N/A</v>
      </c>
      <c r="R93" s="520" t="e">
        <f ca="1">+IF(AND(ISNUMBER(OFFSET('Water Data'!$H$9,0,10*ROW('Water Data'!H87))),'Data Summary'!CG93="Yes"),OFFSET('Water Data'!$H$9,0,10*ROW('Water Data'!H87)),NA())</f>
        <v>#N/A</v>
      </c>
      <c r="S93" s="520" t="e">
        <f ca="1">+IF(AND(ISNUMBER(OFFSET('Water Data'!$I$4,0,10*ROW('Water Data'!I87))),'Data Summary'!CH93="Yes"),100-OFFSET('Water Data'!$I$4,0,10*ROW('Water Data'!I87)),NA())</f>
        <v>#N/A</v>
      </c>
      <c r="T93" s="520" t="e">
        <f ca="1">+IF(AND(ISNUMBER(OFFSET('Water Data'!$I$6,0,10*ROW('Water Data'!I87))),'Data Summary'!CI93="Yes"),OFFSET('Water Data'!$I$6,0,10*ROW('Water Data'!I87)),NA())</f>
        <v>#N/A</v>
      </c>
      <c r="U93" s="520" t="e">
        <f ca="1">+IF(AND(ISNUMBER(OFFSET('Water Data'!$I$9,0,10*ROW('Water Data'!I87))),'Data Summary'!CJ93="Yes"),OFFSET('Water Data'!$I$9,0,10*ROW('Water Data'!I87)),NA())</f>
        <v>#N/A</v>
      </c>
      <c r="V93" s="521" t="e">
        <f ca="1">+IF(AND(ISNUMBER(OFFSET('Sanitation Data'!$D$4,0,10*ROW('Sanitation Data'!D87))),'Data Summary'!CK93="Yes"),100-OFFSET('Sanitation Data'!$D$4,0,10*ROW('Sanitation Data'!D87)),NA())</f>
        <v>#N/A</v>
      </c>
      <c r="W93" s="521" t="e">
        <f ca="1">+IF(AND(ISNUMBER(OFFSET('Sanitation Data'!$D$6,0,10*ROW('Sanitation Data'!D87))),'Data Summary'!CL93="Yes"),OFFSET('Sanitation Data'!$D$6,0,10*ROW('Sanitation Data'!D87)),NA())</f>
        <v>#N/A</v>
      </c>
      <c r="X93" s="521" t="e">
        <f ca="1">+IF(AND(ISNUMBER(OFFSET('Sanitation Data'!$D$10,0,10*ROW('Sanitation Data'!D87))),'Data Summary'!CM93="Yes"),OFFSET('Sanitation Data'!$D$10,0,10*ROW('Sanitation Data'!D87)),NA())</f>
        <v>#N/A</v>
      </c>
      <c r="Y93" s="521" t="e">
        <f ca="1">+IF(AND(ISNUMBER(OFFSET('Sanitation Data'!$D$11,0,10*ROW('Sanitation Data'!D87))),'Data Summary'!CN93="Yes"),OFFSET('Sanitation Data'!$D$11,0,10*ROW('Sanitation Data'!D87)),NA())</f>
        <v>#N/A</v>
      </c>
      <c r="Z93" s="521" t="e">
        <f ca="1">+IF(AND(ISNUMBER(OFFSET('Sanitation Data'!$D$12,0,10*ROW('Sanitation Data'!D87))),'Data Summary'!CO93="Yes"),OFFSET('Sanitation Data'!$D$12,0,10*ROW('Sanitation Data'!D87)),NA())</f>
        <v>#N/A</v>
      </c>
      <c r="AA93" s="521" t="e">
        <f ca="1">+IF(AND(ISNUMBER(OFFSET('Sanitation Data'!$E$4,0,10*ROW('Sanitation Data'!E87))),'Data Summary'!CP93="Yes"),100-OFFSET('Sanitation Data'!$E$4,0,10*ROW('Sanitation Data'!E87)),NA())</f>
        <v>#N/A</v>
      </c>
      <c r="AB93" s="521" t="e">
        <f ca="1">+IF(AND(ISNUMBER(OFFSET('Sanitation Data'!$E$6,0,10*ROW('Sanitation Data'!E87))),'Data Summary'!CQ93="Yes"),OFFSET('Sanitation Data'!$E$6,0,10*ROW('Sanitation Data'!E87)),NA())</f>
        <v>#N/A</v>
      </c>
      <c r="AC93" s="521" t="e">
        <f ca="1">+IF(AND(ISNUMBER(OFFSET('Sanitation Data'!$E$10,0,10*ROW('Sanitation Data'!E87))),'Data Summary'!CR93="Yes"),OFFSET('Sanitation Data'!$E$10,0,10*ROW('Sanitation Data'!E87)),NA())</f>
        <v>#N/A</v>
      </c>
      <c r="AD93" s="521" t="e">
        <f ca="1">+IF(AND(ISNUMBER(OFFSET('Sanitation Data'!$E$11,0,10*ROW('Sanitation Data'!E87))),'Data Summary'!CS93="Yes"),OFFSET('Sanitation Data'!$E$11,0,10*ROW('Sanitation Data'!E87)),NA())</f>
        <v>#N/A</v>
      </c>
      <c r="AE93" s="521" t="e">
        <f ca="1">+IF(AND(ISNUMBER(OFFSET('Sanitation Data'!$E$12,0,10*ROW('Sanitation Data'!E87))),'Data Summary'!CT93="Yes"),OFFSET('Sanitation Data'!$E$12,0,10*ROW('Sanitation Data'!E87)),NA())</f>
        <v>#N/A</v>
      </c>
      <c r="AF93" s="521" t="e">
        <f ca="1">+IF(AND(ISNUMBER(OFFSET('Sanitation Data'!$F$4,0,10*ROW('Sanitation Data'!F87))),'Data Summary'!CU93="Yes"),100-OFFSET('Sanitation Data'!$F$4,0,10*ROW('Sanitation Data'!F87)),NA())</f>
        <v>#N/A</v>
      </c>
      <c r="AG93" s="521" t="e">
        <f ca="1">+IF(AND(ISNUMBER(OFFSET('Sanitation Data'!$F$6,0,10*ROW('Sanitation Data'!F87))),'Data Summary'!CV93="Yes"),OFFSET('Sanitation Data'!$F$6,0,10*ROW('Sanitation Data'!F87)),NA())</f>
        <v>#N/A</v>
      </c>
      <c r="AH93" s="521" t="e">
        <f ca="1">+IF(AND(ISNUMBER(OFFSET('Sanitation Data'!$F$10,0,10*ROW('Sanitation Data'!F87))),'Data Summary'!CW93="Yes"),OFFSET('Sanitation Data'!$F$10,0,10*ROW('Sanitation Data'!F87)),NA())</f>
        <v>#N/A</v>
      </c>
      <c r="AI93" s="521" t="e">
        <f ca="1">+IF(AND(ISNUMBER(OFFSET('Sanitation Data'!$F$11,0,10*ROW('Sanitation Data'!F87))),'Data Summary'!CX93="Yes"),OFFSET('Sanitation Data'!$F$11,0,10*ROW('Sanitation Data'!F87)),NA())</f>
        <v>#N/A</v>
      </c>
      <c r="AJ93" s="521" t="e">
        <f ca="1">+IF(AND(ISNUMBER(OFFSET('Sanitation Data'!$F$12,0,10*ROW('Sanitation Data'!F87))),'Data Summary'!CY93="Yes"),OFFSET('Sanitation Data'!$F$12,0,10*ROW('Sanitation Data'!F87)),NA())</f>
        <v>#N/A</v>
      </c>
      <c r="AK93" s="521" t="e">
        <f ca="1">+IF(AND(ISNUMBER(OFFSET('Sanitation Data'!$G$4,0,10*ROW('Sanitation Data'!G87))),'Data Summary'!CZ93="Yes"),100-OFFSET('Sanitation Data'!$G$4,0,10*ROW('Sanitation Data'!G87)),NA())</f>
        <v>#N/A</v>
      </c>
      <c r="AL93" s="521" t="e">
        <f ca="1">+IF(AND(ISNUMBER(OFFSET('Sanitation Data'!$G$6,0,10*ROW('Sanitation Data'!G87))),'Data Summary'!DA93="Yes"),OFFSET('Sanitation Data'!$G$6,0,10*ROW('Sanitation Data'!G87)),NA())</f>
        <v>#N/A</v>
      </c>
      <c r="AM93" s="521" t="e">
        <f ca="1">+IF(AND(ISNUMBER(OFFSET('Sanitation Data'!$G$10,0,10*ROW('Sanitation Data'!G87))),'Data Summary'!DB93="Yes"),OFFSET('Sanitation Data'!$G$10,0,10*ROW('Sanitation Data'!G87)),NA())</f>
        <v>#N/A</v>
      </c>
      <c r="AN93" s="521" t="e">
        <f ca="1">+IF(AND(ISNUMBER(OFFSET('Sanitation Data'!$G$11,0,10*ROW('Sanitation Data'!G87))),'Data Summary'!DC93="Yes"),OFFSET('Sanitation Data'!$G$11,0,10*ROW('Sanitation Data'!G87)),NA())</f>
        <v>#N/A</v>
      </c>
      <c r="AO93" s="521" t="e">
        <f ca="1">+IF(AND(ISNUMBER(OFFSET('Sanitation Data'!$G$12,0,10*ROW('Sanitation Data'!G87))),'Data Summary'!DD93="Yes"),OFFSET('Sanitation Data'!$G$12,0,10*ROW('Sanitation Data'!G87)),NA())</f>
        <v>#N/A</v>
      </c>
      <c r="AP93" s="521" t="e">
        <f ca="1">+IF(AND(ISNUMBER(OFFSET('Sanitation Data'!$H$4,0,10*ROW('Sanitation Data'!H87))),'Data Summary'!DE93="Yes"),100-OFFSET('Sanitation Data'!$H$4,0,10*ROW('Sanitation Data'!H87)),NA())</f>
        <v>#N/A</v>
      </c>
      <c r="AQ93" s="521" t="e">
        <f ca="1">+IF(AND(ISNUMBER(OFFSET('Sanitation Data'!$H$6,0,10*ROW('Sanitation Data'!H87))),'Data Summary'!DF93="Yes"),OFFSET('Sanitation Data'!$H$6,0,10*ROW('Sanitation Data'!H87)),NA())</f>
        <v>#N/A</v>
      </c>
      <c r="AR93" s="521" t="e">
        <f ca="1">+IF(AND(ISNUMBER(OFFSET('Sanitation Data'!$H$10,0,10*ROW('Sanitation Data'!H87))),'Data Summary'!DG93="Yes"),OFFSET('Sanitation Data'!$H$10,0,10*ROW('Sanitation Data'!H87)),NA())</f>
        <v>#N/A</v>
      </c>
      <c r="AS93" s="521" t="e">
        <f ca="1">+IF(AND(ISNUMBER(OFFSET('Sanitation Data'!$H$11,0,10*ROW('Sanitation Data'!H87))),'Data Summary'!DH93="Yes"),OFFSET('Sanitation Data'!$H$11,0,10*ROW('Sanitation Data'!H87)),NA())</f>
        <v>#N/A</v>
      </c>
      <c r="AT93" s="521" t="e">
        <f ca="1">+IF(AND(ISNUMBER(OFFSET('Sanitation Data'!$H$12,0,10*ROW('Sanitation Data'!H87))),'Data Summary'!DI93="Yes"),OFFSET('Sanitation Data'!$H$12,0,10*ROW('Sanitation Data'!H87)),NA())</f>
        <v>#N/A</v>
      </c>
      <c r="AU93" s="521" t="e">
        <f ca="1">+IF(AND(ISNUMBER(OFFSET('Sanitation Data'!$I$4,0,10*ROW('Sanitation Data'!I87))),'Data Summary'!DJ93="Yes"),100-OFFSET('Sanitation Data'!$I$4,0,10*ROW('Sanitation Data'!I87)),NA())</f>
        <v>#N/A</v>
      </c>
      <c r="AV93" s="521" t="e">
        <f ca="1">+IF(AND(ISNUMBER(OFFSET('Sanitation Data'!$I$6,0,10*ROW('Sanitation Data'!I87))),'Data Summary'!DK93="Yes"),OFFSET('Sanitation Data'!$I$6,0,10*ROW('Sanitation Data'!I87)),NA())</f>
        <v>#N/A</v>
      </c>
      <c r="AW93" s="521" t="e">
        <f ca="1">+IF(AND(ISNUMBER(OFFSET('Sanitation Data'!$I$10,0,10*ROW('Sanitation Data'!I87))),'Data Summary'!DL93="Yes"),OFFSET('Sanitation Data'!$I$10,0,10*ROW('Sanitation Data'!I87)),NA())</f>
        <v>#N/A</v>
      </c>
      <c r="AX93" s="521" t="e">
        <f ca="1">+IF(AND(ISNUMBER(OFFSET('Sanitation Data'!$I$11,0,10*ROW('Sanitation Data'!I87))),'Data Summary'!DM93="Yes"),OFFSET('Sanitation Data'!$I$11,0,10*ROW('Sanitation Data'!I87)),NA())</f>
        <v>#N/A</v>
      </c>
      <c r="AY93" s="521" t="e">
        <f ca="1">+IF(AND(ISNUMBER(OFFSET('Sanitation Data'!$I$12,0,10*ROW('Sanitation Data'!I87))),'Data Summary'!DN93="Yes"),OFFSET('Sanitation Data'!$I$12,0,10*ROW('Sanitation Data'!I87)),NA())</f>
        <v>#N/A</v>
      </c>
      <c r="AZ93" s="522" t="e">
        <f ca="1">+IF(AND(ISNUMBER(OFFSET('Hygiene Data'!$D$5,0,10*ROW('Hygiene Data'!D87))),'Data Summary'!DO93="Yes"),OFFSET('Hygiene Data'!$D$5,0,10*ROW('Hygiene Data'!D87)),NA())</f>
        <v>#N/A</v>
      </c>
      <c r="BA93" s="522" t="e">
        <f ca="1">+IF(AND(ISNUMBER(OFFSET('Hygiene Data'!$D$7,0,10*ROW('Hygiene Data'!D87))),'Data Summary'!DP93="Yes"),OFFSET('Hygiene Data'!$D$7,0,10*ROW('Hygiene Data'!D87)),NA())</f>
        <v>#N/A</v>
      </c>
      <c r="BB93" s="522" t="e">
        <f ca="1">+IF(AND(ISNUMBER(OFFSET('Hygiene Data'!$D$9,0,10*ROW('Hygiene Data'!D87))),'Data Summary'!DQ93="Yes"),OFFSET('Hygiene Data'!$D$9,0,10*ROW('Hygiene Data'!D87)),NA())</f>
        <v>#N/A</v>
      </c>
      <c r="BC93" s="522" t="e">
        <f ca="1">+IF(AND(ISNUMBER(OFFSET('Hygiene Data'!$E$5,0,10*ROW('Hygiene Data'!E87))),'Data Summary'!DR93="Yes"),OFFSET('Hygiene Data'!$E$5,0,10*ROW('Hygiene Data'!E87)),NA())</f>
        <v>#N/A</v>
      </c>
      <c r="BD93" s="522" t="e">
        <f ca="1">+IF(AND(ISNUMBER(OFFSET('Hygiene Data'!$E$7,0,10*ROW('Hygiene Data'!E87))),'Data Summary'!DS93="Yes"),OFFSET('Hygiene Data'!$E$7,0,10*ROW('Hygiene Data'!E87)),NA())</f>
        <v>#N/A</v>
      </c>
      <c r="BE93" s="522" t="e">
        <f ca="1">+IF(AND(ISNUMBER(OFFSET('Hygiene Data'!$E$9,0,10*ROW('Hygiene Data'!E87))),'Data Summary'!DT93="Yes"),OFFSET('Hygiene Data'!$E$9,0,10*ROW('Hygiene Data'!E87)),NA())</f>
        <v>#N/A</v>
      </c>
      <c r="BF93" s="522" t="e">
        <f ca="1">+IF(AND(ISNUMBER(OFFSET('Hygiene Data'!$F$5,0,10*ROW('Hygiene Data'!F87))),'Data Summary'!DU93="Yes"),OFFSET('Hygiene Data'!$F$5,0,10*ROW('Hygiene Data'!F87)),NA())</f>
        <v>#N/A</v>
      </c>
      <c r="BG93" s="522" t="e">
        <f ca="1">+IF(AND(ISNUMBER(OFFSET('Hygiene Data'!$F$7,0,10*ROW('Hygiene Data'!F87))),'Data Summary'!DV93="Yes"),OFFSET('Hygiene Data'!$F$7,0,10*ROW('Hygiene Data'!F87)),NA())</f>
        <v>#N/A</v>
      </c>
      <c r="BH93" s="522" t="e">
        <f ca="1">+IF(AND(ISNUMBER(OFFSET('Hygiene Data'!$F$9,0,10*ROW('Hygiene Data'!F87))),'Data Summary'!DW93="Yes"),OFFSET('Hygiene Data'!$F$9,0,10*ROW('Hygiene Data'!F87)),NA())</f>
        <v>#N/A</v>
      </c>
      <c r="BI93" s="522" t="e">
        <f ca="1">+IF(AND(ISNUMBER(OFFSET('Hygiene Data'!$G$5,0,10*ROW('Hygiene Data'!G87))),'Data Summary'!DX93="Yes"),OFFSET('Hygiene Data'!$G$5,0,10*ROW('Hygiene Data'!G87)),NA())</f>
        <v>#N/A</v>
      </c>
      <c r="BJ93" s="522" t="e">
        <f ca="1">+IF(AND(ISNUMBER(OFFSET('Hygiene Data'!$G$7,0,10*ROW('Hygiene Data'!G87))),'Data Summary'!DY93="Yes"),OFFSET('Hygiene Data'!$G$7,0,10*ROW('Hygiene Data'!G87)),NA())</f>
        <v>#N/A</v>
      </c>
      <c r="BK93" s="522" t="e">
        <f ca="1">+IF(AND(ISNUMBER(OFFSET('Hygiene Data'!$G$9,0,10*ROW('Hygiene Data'!G87))),'Data Summary'!DZ93="Yes"),OFFSET('Hygiene Data'!$G$9,0,10*ROW('Hygiene Data'!G87)),NA())</f>
        <v>#N/A</v>
      </c>
      <c r="BL93" s="522" t="e">
        <f ca="1">+IF(AND(ISNUMBER(OFFSET('Hygiene Data'!$H$5,0,10*ROW('Hygiene Data'!H87))),'Data Summary'!EA93="Yes"),OFFSET('Hygiene Data'!$H$5,0,10*ROW('Hygiene Data'!H87)),NA())</f>
        <v>#N/A</v>
      </c>
      <c r="BM93" s="522" t="e">
        <f ca="1">+IF(AND(ISNUMBER(OFFSET('Hygiene Data'!$H$7,0,10*ROW('Hygiene Data'!H87))),'Data Summary'!EB93="Yes"),OFFSET('Hygiene Data'!$H$7,0,10*ROW('Hygiene Data'!H87)),NA())</f>
        <v>#N/A</v>
      </c>
      <c r="BN93" s="522" t="e">
        <f ca="1">+IF(AND(ISNUMBER(OFFSET('Hygiene Data'!$H$9,0,10*ROW('Hygiene Data'!H87))),'Data Summary'!EC93="Yes"),OFFSET('Hygiene Data'!$H$9,0,10*ROW('Hygiene Data'!H87)),NA())</f>
        <v>#N/A</v>
      </c>
      <c r="BO93" s="522" t="e">
        <f ca="1">+IF(AND(ISNUMBER(OFFSET('Hygiene Data'!$I$5,0,10*ROW('Hygiene Data'!I87))),'Data Summary'!ED93="Yes"),OFFSET('Hygiene Data'!$I$5,0,10*ROW('Hygiene Data'!I87)),NA())</f>
        <v>#N/A</v>
      </c>
      <c r="BP93" s="522" t="e">
        <f ca="1">+IF(AND(ISNUMBER(OFFSET('Hygiene Data'!$I$7,0,10*ROW('Hygiene Data'!I87))),'Data Summary'!EE93="Yes"),OFFSET('Hygiene Data'!$I$7,0,10*ROW('Hygiene Data'!I87)),NA())</f>
        <v>#N/A</v>
      </c>
      <c r="BQ93" s="522" t="e">
        <f ca="1">+IF(AND(ISNUMBER(OFFSET('Hygiene Data'!$I$9,0,10*ROW('Hygiene Data'!I87))),'Data Summary'!EF93="Yes"),OFFSET('Hygiene Data'!$I$9,0,10*ROW('Hygiene Data'!I87)),NA())</f>
        <v>#N/A</v>
      </c>
    </row>
    <row r="94" spans="1:69" x14ac:dyDescent="0.25">
      <c r="A94" s="518" t="e">
        <f ca="1">+RIGHT('Data Summary'!A94,LEN('Data Summary'!A94)-9)</f>
        <v>#VALUE!</v>
      </c>
      <c r="B94" s="492" t="str">
        <f ca="1">+IF(ISTEXT('Data Summary'!B94),'Data Summary'!B94,"")</f>
        <v/>
      </c>
      <c r="C94" s="519" t="e">
        <f ca="1">+VALUE('Data Summary'!C94)</f>
        <v>#VALUE!</v>
      </c>
      <c r="D94" s="520" t="e">
        <f ca="1">+IF(AND(ISNUMBER(OFFSET('Water Data'!$D$4,0,10*ROW('Water Data'!D88))),'Data Summary'!BS94="Yes"),100-OFFSET('Water Data'!$D$4,0,10*ROW('Water Data'!D88)),NA())</f>
        <v>#N/A</v>
      </c>
      <c r="E94" s="520" t="e">
        <f ca="1">+IF(AND(ISNUMBER(OFFSET('Water Data'!$D$6,0,10*ROW('Water Data'!D88))),'Data Summary'!BT94="Yes"),OFFSET('Water Data'!$D$6,0,10*ROW('Water Data'!D88)),NA())</f>
        <v>#N/A</v>
      </c>
      <c r="F94" s="520" t="e">
        <f ca="1">+IF(AND(ISNUMBER(OFFSET('Water Data'!$D$9,0,10*ROW('Water Data'!D88))),'Data Summary'!BU94="Yes"),OFFSET('Water Data'!$D$9,0,10*ROW('Water Data'!D88)),NA())</f>
        <v>#N/A</v>
      </c>
      <c r="G94" s="520" t="e">
        <f ca="1">+IF(AND(ISNUMBER(OFFSET('Water Data'!$E$4,0,10*ROW('Water Data'!E88))),'Data Summary'!BV94="Yes"),100-OFFSET('Water Data'!$E$4,0,10*ROW('Water Data'!E88)),NA())</f>
        <v>#N/A</v>
      </c>
      <c r="H94" s="520" t="e">
        <f ca="1">+IF(AND(ISNUMBER(OFFSET('Water Data'!$E$6,0,10*ROW('Water Data'!E88))),'Data Summary'!BW94="Yes"),OFFSET('Water Data'!$E$6,0,10*ROW('Water Data'!E88)),NA())</f>
        <v>#N/A</v>
      </c>
      <c r="I94" s="520" t="e">
        <f ca="1">+IF(AND(ISNUMBER(OFFSET('Water Data'!$E$9,0,10*ROW('Water Data'!E88))),'Data Summary'!BX94="Yes"),OFFSET('Water Data'!$E$9,0,10*ROW('Water Data'!E88)),NA())</f>
        <v>#N/A</v>
      </c>
      <c r="J94" s="520" t="e">
        <f ca="1">+IF(AND(ISNUMBER(OFFSET('Water Data'!$F$4,0,10*ROW('Water Data'!F88))),'Data Summary'!BY94="Yes"),100-OFFSET('Water Data'!$F$4,0,10*ROW('Water Data'!F88)),NA())</f>
        <v>#N/A</v>
      </c>
      <c r="K94" s="520" t="e">
        <f ca="1">+IF(AND(ISNUMBER(OFFSET('Water Data'!$F$6,0,10*ROW('Water Data'!F88))),'Data Summary'!BZ94="Yes"),OFFSET('Water Data'!$F$6,0,10*ROW('Water Data'!F88)),NA())</f>
        <v>#N/A</v>
      </c>
      <c r="L94" s="520" t="e">
        <f ca="1">+IF(AND(ISNUMBER(OFFSET('Water Data'!$F$9,0,10*ROW('Water Data'!F88))),'Data Summary'!CA94="Yes"),OFFSET('Water Data'!$F$9,0,10*ROW('Water Data'!F88)),NA())</f>
        <v>#N/A</v>
      </c>
      <c r="M94" s="520" t="e">
        <f ca="1">+IF(AND(ISNUMBER(OFFSET('Water Data'!$G$4,0,10*ROW('Water Data'!G88))),'Data Summary'!CB94="Yes"),100-OFFSET('Water Data'!$G$4,0,10*ROW('Water Data'!G88)),NA())</f>
        <v>#N/A</v>
      </c>
      <c r="N94" s="520" t="e">
        <f ca="1">+IF(AND(ISNUMBER(OFFSET('Water Data'!$G$6,0,10*ROW('Water Data'!G88))),'Data Summary'!CC94="Yes"),OFFSET('Water Data'!$G$6,0,10*ROW('Water Data'!G88)),NA())</f>
        <v>#N/A</v>
      </c>
      <c r="O94" s="520" t="e">
        <f ca="1">+IF(AND(ISNUMBER(OFFSET('Water Data'!$G$9,0,10*ROW('Water Data'!G88))),'Data Summary'!CD94="Yes"),OFFSET('Water Data'!$G$9,0,10*ROW('Water Data'!G88)),NA())</f>
        <v>#N/A</v>
      </c>
      <c r="P94" s="520" t="e">
        <f ca="1">+IF(AND(ISNUMBER(OFFSET('Water Data'!$H$4,0,10*ROW('Water Data'!H88))),'Data Summary'!CE94="Yes"),100-OFFSET('Water Data'!$H$4,0,10*ROW('Water Data'!H88)),NA())</f>
        <v>#N/A</v>
      </c>
      <c r="Q94" s="520" t="e">
        <f ca="1">+IF(AND(ISNUMBER(OFFSET('Water Data'!$H$6,0,10*ROW('Water Data'!H88))),'Data Summary'!CF94="Yes"),OFFSET('Water Data'!$H$6,0,10*ROW('Water Data'!H88)),NA())</f>
        <v>#N/A</v>
      </c>
      <c r="R94" s="520" t="e">
        <f ca="1">+IF(AND(ISNUMBER(OFFSET('Water Data'!$H$9,0,10*ROW('Water Data'!H88))),'Data Summary'!CG94="Yes"),OFFSET('Water Data'!$H$9,0,10*ROW('Water Data'!H88)),NA())</f>
        <v>#N/A</v>
      </c>
      <c r="S94" s="520" t="e">
        <f ca="1">+IF(AND(ISNUMBER(OFFSET('Water Data'!$I$4,0,10*ROW('Water Data'!I88))),'Data Summary'!CH94="Yes"),100-OFFSET('Water Data'!$I$4,0,10*ROW('Water Data'!I88)),NA())</f>
        <v>#N/A</v>
      </c>
      <c r="T94" s="520" t="e">
        <f ca="1">+IF(AND(ISNUMBER(OFFSET('Water Data'!$I$6,0,10*ROW('Water Data'!I88))),'Data Summary'!CI94="Yes"),OFFSET('Water Data'!$I$6,0,10*ROW('Water Data'!I88)),NA())</f>
        <v>#N/A</v>
      </c>
      <c r="U94" s="520" t="e">
        <f ca="1">+IF(AND(ISNUMBER(OFFSET('Water Data'!$I$9,0,10*ROW('Water Data'!I88))),'Data Summary'!CJ94="Yes"),OFFSET('Water Data'!$I$9,0,10*ROW('Water Data'!I88)),NA())</f>
        <v>#N/A</v>
      </c>
      <c r="V94" s="521" t="e">
        <f ca="1">+IF(AND(ISNUMBER(OFFSET('Sanitation Data'!$D$4,0,10*ROW('Sanitation Data'!D88))),'Data Summary'!CK94="Yes"),100-OFFSET('Sanitation Data'!$D$4,0,10*ROW('Sanitation Data'!D88)),NA())</f>
        <v>#N/A</v>
      </c>
      <c r="W94" s="521" t="e">
        <f ca="1">+IF(AND(ISNUMBER(OFFSET('Sanitation Data'!$D$6,0,10*ROW('Sanitation Data'!D88))),'Data Summary'!CL94="Yes"),OFFSET('Sanitation Data'!$D$6,0,10*ROW('Sanitation Data'!D88)),NA())</f>
        <v>#N/A</v>
      </c>
      <c r="X94" s="521" t="e">
        <f ca="1">+IF(AND(ISNUMBER(OFFSET('Sanitation Data'!$D$10,0,10*ROW('Sanitation Data'!D88))),'Data Summary'!CM94="Yes"),OFFSET('Sanitation Data'!$D$10,0,10*ROW('Sanitation Data'!D88)),NA())</f>
        <v>#N/A</v>
      </c>
      <c r="Y94" s="521" t="e">
        <f ca="1">+IF(AND(ISNUMBER(OFFSET('Sanitation Data'!$D$11,0,10*ROW('Sanitation Data'!D88))),'Data Summary'!CN94="Yes"),OFFSET('Sanitation Data'!$D$11,0,10*ROW('Sanitation Data'!D88)),NA())</f>
        <v>#N/A</v>
      </c>
      <c r="Z94" s="521" t="e">
        <f ca="1">+IF(AND(ISNUMBER(OFFSET('Sanitation Data'!$D$12,0,10*ROW('Sanitation Data'!D88))),'Data Summary'!CO94="Yes"),OFFSET('Sanitation Data'!$D$12,0,10*ROW('Sanitation Data'!D88)),NA())</f>
        <v>#N/A</v>
      </c>
      <c r="AA94" s="521" t="e">
        <f ca="1">+IF(AND(ISNUMBER(OFFSET('Sanitation Data'!$E$4,0,10*ROW('Sanitation Data'!E88))),'Data Summary'!CP94="Yes"),100-OFFSET('Sanitation Data'!$E$4,0,10*ROW('Sanitation Data'!E88)),NA())</f>
        <v>#N/A</v>
      </c>
      <c r="AB94" s="521" t="e">
        <f ca="1">+IF(AND(ISNUMBER(OFFSET('Sanitation Data'!$E$6,0,10*ROW('Sanitation Data'!E88))),'Data Summary'!CQ94="Yes"),OFFSET('Sanitation Data'!$E$6,0,10*ROW('Sanitation Data'!E88)),NA())</f>
        <v>#N/A</v>
      </c>
      <c r="AC94" s="521" t="e">
        <f ca="1">+IF(AND(ISNUMBER(OFFSET('Sanitation Data'!$E$10,0,10*ROW('Sanitation Data'!E88))),'Data Summary'!CR94="Yes"),OFFSET('Sanitation Data'!$E$10,0,10*ROW('Sanitation Data'!E88)),NA())</f>
        <v>#N/A</v>
      </c>
      <c r="AD94" s="521" t="e">
        <f ca="1">+IF(AND(ISNUMBER(OFFSET('Sanitation Data'!$E$11,0,10*ROW('Sanitation Data'!E88))),'Data Summary'!CS94="Yes"),OFFSET('Sanitation Data'!$E$11,0,10*ROW('Sanitation Data'!E88)),NA())</f>
        <v>#N/A</v>
      </c>
      <c r="AE94" s="521" t="e">
        <f ca="1">+IF(AND(ISNUMBER(OFFSET('Sanitation Data'!$E$12,0,10*ROW('Sanitation Data'!E88))),'Data Summary'!CT94="Yes"),OFFSET('Sanitation Data'!$E$12,0,10*ROW('Sanitation Data'!E88)),NA())</f>
        <v>#N/A</v>
      </c>
      <c r="AF94" s="521" t="e">
        <f ca="1">+IF(AND(ISNUMBER(OFFSET('Sanitation Data'!$F$4,0,10*ROW('Sanitation Data'!F88))),'Data Summary'!CU94="Yes"),100-OFFSET('Sanitation Data'!$F$4,0,10*ROW('Sanitation Data'!F88)),NA())</f>
        <v>#N/A</v>
      </c>
      <c r="AG94" s="521" t="e">
        <f ca="1">+IF(AND(ISNUMBER(OFFSET('Sanitation Data'!$F$6,0,10*ROW('Sanitation Data'!F88))),'Data Summary'!CV94="Yes"),OFFSET('Sanitation Data'!$F$6,0,10*ROW('Sanitation Data'!F88)),NA())</f>
        <v>#N/A</v>
      </c>
      <c r="AH94" s="521" t="e">
        <f ca="1">+IF(AND(ISNUMBER(OFFSET('Sanitation Data'!$F$10,0,10*ROW('Sanitation Data'!F88))),'Data Summary'!CW94="Yes"),OFFSET('Sanitation Data'!$F$10,0,10*ROW('Sanitation Data'!F88)),NA())</f>
        <v>#N/A</v>
      </c>
      <c r="AI94" s="521" t="e">
        <f ca="1">+IF(AND(ISNUMBER(OFFSET('Sanitation Data'!$F$11,0,10*ROW('Sanitation Data'!F88))),'Data Summary'!CX94="Yes"),OFFSET('Sanitation Data'!$F$11,0,10*ROW('Sanitation Data'!F88)),NA())</f>
        <v>#N/A</v>
      </c>
      <c r="AJ94" s="521" t="e">
        <f ca="1">+IF(AND(ISNUMBER(OFFSET('Sanitation Data'!$F$12,0,10*ROW('Sanitation Data'!F88))),'Data Summary'!CY94="Yes"),OFFSET('Sanitation Data'!$F$12,0,10*ROW('Sanitation Data'!F88)),NA())</f>
        <v>#N/A</v>
      </c>
      <c r="AK94" s="521" t="e">
        <f ca="1">+IF(AND(ISNUMBER(OFFSET('Sanitation Data'!$G$4,0,10*ROW('Sanitation Data'!G88))),'Data Summary'!CZ94="Yes"),100-OFFSET('Sanitation Data'!$G$4,0,10*ROW('Sanitation Data'!G88)),NA())</f>
        <v>#N/A</v>
      </c>
      <c r="AL94" s="521" t="e">
        <f ca="1">+IF(AND(ISNUMBER(OFFSET('Sanitation Data'!$G$6,0,10*ROW('Sanitation Data'!G88))),'Data Summary'!DA94="Yes"),OFFSET('Sanitation Data'!$G$6,0,10*ROW('Sanitation Data'!G88)),NA())</f>
        <v>#N/A</v>
      </c>
      <c r="AM94" s="521" t="e">
        <f ca="1">+IF(AND(ISNUMBER(OFFSET('Sanitation Data'!$G$10,0,10*ROW('Sanitation Data'!G88))),'Data Summary'!DB94="Yes"),OFFSET('Sanitation Data'!$G$10,0,10*ROW('Sanitation Data'!G88)),NA())</f>
        <v>#N/A</v>
      </c>
      <c r="AN94" s="521" t="e">
        <f ca="1">+IF(AND(ISNUMBER(OFFSET('Sanitation Data'!$G$11,0,10*ROW('Sanitation Data'!G88))),'Data Summary'!DC94="Yes"),OFFSET('Sanitation Data'!$G$11,0,10*ROW('Sanitation Data'!G88)),NA())</f>
        <v>#N/A</v>
      </c>
      <c r="AO94" s="521" t="e">
        <f ca="1">+IF(AND(ISNUMBER(OFFSET('Sanitation Data'!$G$12,0,10*ROW('Sanitation Data'!G88))),'Data Summary'!DD94="Yes"),OFFSET('Sanitation Data'!$G$12,0,10*ROW('Sanitation Data'!G88)),NA())</f>
        <v>#N/A</v>
      </c>
      <c r="AP94" s="521" t="e">
        <f ca="1">+IF(AND(ISNUMBER(OFFSET('Sanitation Data'!$H$4,0,10*ROW('Sanitation Data'!H88))),'Data Summary'!DE94="Yes"),100-OFFSET('Sanitation Data'!$H$4,0,10*ROW('Sanitation Data'!H88)),NA())</f>
        <v>#N/A</v>
      </c>
      <c r="AQ94" s="521" t="e">
        <f ca="1">+IF(AND(ISNUMBER(OFFSET('Sanitation Data'!$H$6,0,10*ROW('Sanitation Data'!H88))),'Data Summary'!DF94="Yes"),OFFSET('Sanitation Data'!$H$6,0,10*ROW('Sanitation Data'!H88)),NA())</f>
        <v>#N/A</v>
      </c>
      <c r="AR94" s="521" t="e">
        <f ca="1">+IF(AND(ISNUMBER(OFFSET('Sanitation Data'!$H$10,0,10*ROW('Sanitation Data'!H88))),'Data Summary'!DG94="Yes"),OFFSET('Sanitation Data'!$H$10,0,10*ROW('Sanitation Data'!H88)),NA())</f>
        <v>#N/A</v>
      </c>
      <c r="AS94" s="521" t="e">
        <f ca="1">+IF(AND(ISNUMBER(OFFSET('Sanitation Data'!$H$11,0,10*ROW('Sanitation Data'!H88))),'Data Summary'!DH94="Yes"),OFFSET('Sanitation Data'!$H$11,0,10*ROW('Sanitation Data'!H88)),NA())</f>
        <v>#N/A</v>
      </c>
      <c r="AT94" s="521" t="e">
        <f ca="1">+IF(AND(ISNUMBER(OFFSET('Sanitation Data'!$H$12,0,10*ROW('Sanitation Data'!H88))),'Data Summary'!DI94="Yes"),OFFSET('Sanitation Data'!$H$12,0,10*ROW('Sanitation Data'!H88)),NA())</f>
        <v>#N/A</v>
      </c>
      <c r="AU94" s="521" t="e">
        <f ca="1">+IF(AND(ISNUMBER(OFFSET('Sanitation Data'!$I$4,0,10*ROW('Sanitation Data'!I88))),'Data Summary'!DJ94="Yes"),100-OFFSET('Sanitation Data'!$I$4,0,10*ROW('Sanitation Data'!I88)),NA())</f>
        <v>#N/A</v>
      </c>
      <c r="AV94" s="521" t="e">
        <f ca="1">+IF(AND(ISNUMBER(OFFSET('Sanitation Data'!$I$6,0,10*ROW('Sanitation Data'!I88))),'Data Summary'!DK94="Yes"),OFFSET('Sanitation Data'!$I$6,0,10*ROW('Sanitation Data'!I88)),NA())</f>
        <v>#N/A</v>
      </c>
      <c r="AW94" s="521" t="e">
        <f ca="1">+IF(AND(ISNUMBER(OFFSET('Sanitation Data'!$I$10,0,10*ROW('Sanitation Data'!I88))),'Data Summary'!DL94="Yes"),OFFSET('Sanitation Data'!$I$10,0,10*ROW('Sanitation Data'!I88)),NA())</f>
        <v>#N/A</v>
      </c>
      <c r="AX94" s="521" t="e">
        <f ca="1">+IF(AND(ISNUMBER(OFFSET('Sanitation Data'!$I$11,0,10*ROW('Sanitation Data'!I88))),'Data Summary'!DM94="Yes"),OFFSET('Sanitation Data'!$I$11,0,10*ROW('Sanitation Data'!I88)),NA())</f>
        <v>#N/A</v>
      </c>
      <c r="AY94" s="521" t="e">
        <f ca="1">+IF(AND(ISNUMBER(OFFSET('Sanitation Data'!$I$12,0,10*ROW('Sanitation Data'!I88))),'Data Summary'!DN94="Yes"),OFFSET('Sanitation Data'!$I$12,0,10*ROW('Sanitation Data'!I88)),NA())</f>
        <v>#N/A</v>
      </c>
      <c r="AZ94" s="522" t="e">
        <f ca="1">+IF(AND(ISNUMBER(OFFSET('Hygiene Data'!$D$5,0,10*ROW('Hygiene Data'!D88))),'Data Summary'!DO94="Yes"),OFFSET('Hygiene Data'!$D$5,0,10*ROW('Hygiene Data'!D88)),NA())</f>
        <v>#N/A</v>
      </c>
      <c r="BA94" s="522" t="e">
        <f ca="1">+IF(AND(ISNUMBER(OFFSET('Hygiene Data'!$D$7,0,10*ROW('Hygiene Data'!D88))),'Data Summary'!DP94="Yes"),OFFSET('Hygiene Data'!$D$7,0,10*ROW('Hygiene Data'!D88)),NA())</f>
        <v>#N/A</v>
      </c>
      <c r="BB94" s="522" t="e">
        <f ca="1">+IF(AND(ISNUMBER(OFFSET('Hygiene Data'!$D$9,0,10*ROW('Hygiene Data'!D88))),'Data Summary'!DQ94="Yes"),OFFSET('Hygiene Data'!$D$9,0,10*ROW('Hygiene Data'!D88)),NA())</f>
        <v>#N/A</v>
      </c>
      <c r="BC94" s="522" t="e">
        <f ca="1">+IF(AND(ISNUMBER(OFFSET('Hygiene Data'!$E$5,0,10*ROW('Hygiene Data'!E88))),'Data Summary'!DR94="Yes"),OFFSET('Hygiene Data'!$E$5,0,10*ROW('Hygiene Data'!E88)),NA())</f>
        <v>#N/A</v>
      </c>
      <c r="BD94" s="522" t="e">
        <f ca="1">+IF(AND(ISNUMBER(OFFSET('Hygiene Data'!$E$7,0,10*ROW('Hygiene Data'!E88))),'Data Summary'!DS94="Yes"),OFFSET('Hygiene Data'!$E$7,0,10*ROW('Hygiene Data'!E88)),NA())</f>
        <v>#N/A</v>
      </c>
      <c r="BE94" s="522" t="e">
        <f ca="1">+IF(AND(ISNUMBER(OFFSET('Hygiene Data'!$E$9,0,10*ROW('Hygiene Data'!E88))),'Data Summary'!DT94="Yes"),OFFSET('Hygiene Data'!$E$9,0,10*ROW('Hygiene Data'!E88)),NA())</f>
        <v>#N/A</v>
      </c>
      <c r="BF94" s="522" t="e">
        <f ca="1">+IF(AND(ISNUMBER(OFFSET('Hygiene Data'!$F$5,0,10*ROW('Hygiene Data'!F88))),'Data Summary'!DU94="Yes"),OFFSET('Hygiene Data'!$F$5,0,10*ROW('Hygiene Data'!F88)),NA())</f>
        <v>#N/A</v>
      </c>
      <c r="BG94" s="522" t="e">
        <f ca="1">+IF(AND(ISNUMBER(OFFSET('Hygiene Data'!$F$7,0,10*ROW('Hygiene Data'!F88))),'Data Summary'!DV94="Yes"),OFFSET('Hygiene Data'!$F$7,0,10*ROW('Hygiene Data'!F88)),NA())</f>
        <v>#N/A</v>
      </c>
      <c r="BH94" s="522" t="e">
        <f ca="1">+IF(AND(ISNUMBER(OFFSET('Hygiene Data'!$F$9,0,10*ROW('Hygiene Data'!F88))),'Data Summary'!DW94="Yes"),OFFSET('Hygiene Data'!$F$9,0,10*ROW('Hygiene Data'!F88)),NA())</f>
        <v>#N/A</v>
      </c>
      <c r="BI94" s="522" t="e">
        <f ca="1">+IF(AND(ISNUMBER(OFFSET('Hygiene Data'!$G$5,0,10*ROW('Hygiene Data'!G88))),'Data Summary'!DX94="Yes"),OFFSET('Hygiene Data'!$G$5,0,10*ROW('Hygiene Data'!G88)),NA())</f>
        <v>#N/A</v>
      </c>
      <c r="BJ94" s="522" t="e">
        <f ca="1">+IF(AND(ISNUMBER(OFFSET('Hygiene Data'!$G$7,0,10*ROW('Hygiene Data'!G88))),'Data Summary'!DY94="Yes"),OFFSET('Hygiene Data'!$G$7,0,10*ROW('Hygiene Data'!G88)),NA())</f>
        <v>#N/A</v>
      </c>
      <c r="BK94" s="522" t="e">
        <f ca="1">+IF(AND(ISNUMBER(OFFSET('Hygiene Data'!$G$9,0,10*ROW('Hygiene Data'!G88))),'Data Summary'!DZ94="Yes"),OFFSET('Hygiene Data'!$G$9,0,10*ROW('Hygiene Data'!G88)),NA())</f>
        <v>#N/A</v>
      </c>
      <c r="BL94" s="522" t="e">
        <f ca="1">+IF(AND(ISNUMBER(OFFSET('Hygiene Data'!$H$5,0,10*ROW('Hygiene Data'!H88))),'Data Summary'!EA94="Yes"),OFFSET('Hygiene Data'!$H$5,0,10*ROW('Hygiene Data'!H88)),NA())</f>
        <v>#N/A</v>
      </c>
      <c r="BM94" s="522" t="e">
        <f ca="1">+IF(AND(ISNUMBER(OFFSET('Hygiene Data'!$H$7,0,10*ROW('Hygiene Data'!H88))),'Data Summary'!EB94="Yes"),OFFSET('Hygiene Data'!$H$7,0,10*ROW('Hygiene Data'!H88)),NA())</f>
        <v>#N/A</v>
      </c>
      <c r="BN94" s="522" t="e">
        <f ca="1">+IF(AND(ISNUMBER(OFFSET('Hygiene Data'!$H$9,0,10*ROW('Hygiene Data'!H88))),'Data Summary'!EC94="Yes"),OFFSET('Hygiene Data'!$H$9,0,10*ROW('Hygiene Data'!H88)),NA())</f>
        <v>#N/A</v>
      </c>
      <c r="BO94" s="522" t="e">
        <f ca="1">+IF(AND(ISNUMBER(OFFSET('Hygiene Data'!$I$5,0,10*ROW('Hygiene Data'!I88))),'Data Summary'!ED94="Yes"),OFFSET('Hygiene Data'!$I$5,0,10*ROW('Hygiene Data'!I88)),NA())</f>
        <v>#N/A</v>
      </c>
      <c r="BP94" s="522" t="e">
        <f ca="1">+IF(AND(ISNUMBER(OFFSET('Hygiene Data'!$I$7,0,10*ROW('Hygiene Data'!I88))),'Data Summary'!EE94="Yes"),OFFSET('Hygiene Data'!$I$7,0,10*ROW('Hygiene Data'!I88)),NA())</f>
        <v>#N/A</v>
      </c>
      <c r="BQ94" s="522" t="e">
        <f ca="1">+IF(AND(ISNUMBER(OFFSET('Hygiene Data'!$I$9,0,10*ROW('Hygiene Data'!I88))),'Data Summary'!EF94="Yes"),OFFSET('Hygiene Data'!$I$9,0,10*ROW('Hygiene Data'!I88)),NA())</f>
        <v>#N/A</v>
      </c>
    </row>
    <row r="95" spans="1:69" x14ac:dyDescent="0.25">
      <c r="A95" s="518" t="e">
        <f ca="1">+RIGHT('Data Summary'!A95,LEN('Data Summary'!A95)-9)</f>
        <v>#VALUE!</v>
      </c>
      <c r="B95" s="492" t="str">
        <f ca="1">+IF(ISTEXT('Data Summary'!B95),'Data Summary'!B95,"")</f>
        <v/>
      </c>
      <c r="C95" s="519" t="e">
        <f ca="1">+VALUE('Data Summary'!C95)</f>
        <v>#VALUE!</v>
      </c>
      <c r="D95" s="520" t="e">
        <f ca="1">+IF(AND(ISNUMBER(OFFSET('Water Data'!$D$4,0,10*ROW('Water Data'!D89))),'Data Summary'!BS95="Yes"),100-OFFSET('Water Data'!$D$4,0,10*ROW('Water Data'!D89)),NA())</f>
        <v>#N/A</v>
      </c>
      <c r="E95" s="520" t="e">
        <f ca="1">+IF(AND(ISNUMBER(OFFSET('Water Data'!$D$6,0,10*ROW('Water Data'!D89))),'Data Summary'!BT95="Yes"),OFFSET('Water Data'!$D$6,0,10*ROW('Water Data'!D89)),NA())</f>
        <v>#N/A</v>
      </c>
      <c r="F95" s="520" t="e">
        <f ca="1">+IF(AND(ISNUMBER(OFFSET('Water Data'!$D$9,0,10*ROW('Water Data'!D89))),'Data Summary'!BU95="Yes"),OFFSET('Water Data'!$D$9,0,10*ROW('Water Data'!D89)),NA())</f>
        <v>#N/A</v>
      </c>
      <c r="G95" s="520" t="e">
        <f ca="1">+IF(AND(ISNUMBER(OFFSET('Water Data'!$E$4,0,10*ROW('Water Data'!E89))),'Data Summary'!BV95="Yes"),100-OFFSET('Water Data'!$E$4,0,10*ROW('Water Data'!E89)),NA())</f>
        <v>#N/A</v>
      </c>
      <c r="H95" s="520" t="e">
        <f ca="1">+IF(AND(ISNUMBER(OFFSET('Water Data'!$E$6,0,10*ROW('Water Data'!E89))),'Data Summary'!BW95="Yes"),OFFSET('Water Data'!$E$6,0,10*ROW('Water Data'!E89)),NA())</f>
        <v>#N/A</v>
      </c>
      <c r="I95" s="520" t="e">
        <f ca="1">+IF(AND(ISNUMBER(OFFSET('Water Data'!$E$9,0,10*ROW('Water Data'!E89))),'Data Summary'!BX95="Yes"),OFFSET('Water Data'!$E$9,0,10*ROW('Water Data'!E89)),NA())</f>
        <v>#N/A</v>
      </c>
      <c r="J95" s="520" t="e">
        <f ca="1">+IF(AND(ISNUMBER(OFFSET('Water Data'!$F$4,0,10*ROW('Water Data'!F89))),'Data Summary'!BY95="Yes"),100-OFFSET('Water Data'!$F$4,0,10*ROW('Water Data'!F89)),NA())</f>
        <v>#N/A</v>
      </c>
      <c r="K95" s="520" t="e">
        <f ca="1">+IF(AND(ISNUMBER(OFFSET('Water Data'!$F$6,0,10*ROW('Water Data'!F89))),'Data Summary'!BZ95="Yes"),OFFSET('Water Data'!$F$6,0,10*ROW('Water Data'!F89)),NA())</f>
        <v>#N/A</v>
      </c>
      <c r="L95" s="520" t="e">
        <f ca="1">+IF(AND(ISNUMBER(OFFSET('Water Data'!$F$9,0,10*ROW('Water Data'!F89))),'Data Summary'!CA95="Yes"),OFFSET('Water Data'!$F$9,0,10*ROW('Water Data'!F89)),NA())</f>
        <v>#N/A</v>
      </c>
      <c r="M95" s="520" t="e">
        <f ca="1">+IF(AND(ISNUMBER(OFFSET('Water Data'!$G$4,0,10*ROW('Water Data'!G89))),'Data Summary'!CB95="Yes"),100-OFFSET('Water Data'!$G$4,0,10*ROW('Water Data'!G89)),NA())</f>
        <v>#N/A</v>
      </c>
      <c r="N95" s="520" t="e">
        <f ca="1">+IF(AND(ISNUMBER(OFFSET('Water Data'!$G$6,0,10*ROW('Water Data'!G89))),'Data Summary'!CC95="Yes"),OFFSET('Water Data'!$G$6,0,10*ROW('Water Data'!G89)),NA())</f>
        <v>#N/A</v>
      </c>
      <c r="O95" s="520" t="e">
        <f ca="1">+IF(AND(ISNUMBER(OFFSET('Water Data'!$G$9,0,10*ROW('Water Data'!G89))),'Data Summary'!CD95="Yes"),OFFSET('Water Data'!$G$9,0,10*ROW('Water Data'!G89)),NA())</f>
        <v>#N/A</v>
      </c>
      <c r="P95" s="520" t="e">
        <f ca="1">+IF(AND(ISNUMBER(OFFSET('Water Data'!$H$4,0,10*ROW('Water Data'!H89))),'Data Summary'!CE95="Yes"),100-OFFSET('Water Data'!$H$4,0,10*ROW('Water Data'!H89)),NA())</f>
        <v>#N/A</v>
      </c>
      <c r="Q95" s="520" t="e">
        <f ca="1">+IF(AND(ISNUMBER(OFFSET('Water Data'!$H$6,0,10*ROW('Water Data'!H89))),'Data Summary'!CF95="Yes"),OFFSET('Water Data'!$H$6,0,10*ROW('Water Data'!H89)),NA())</f>
        <v>#N/A</v>
      </c>
      <c r="R95" s="520" t="e">
        <f ca="1">+IF(AND(ISNUMBER(OFFSET('Water Data'!$H$9,0,10*ROW('Water Data'!H89))),'Data Summary'!CG95="Yes"),OFFSET('Water Data'!$H$9,0,10*ROW('Water Data'!H89)),NA())</f>
        <v>#N/A</v>
      </c>
      <c r="S95" s="520" t="e">
        <f ca="1">+IF(AND(ISNUMBER(OFFSET('Water Data'!$I$4,0,10*ROW('Water Data'!I89))),'Data Summary'!CH95="Yes"),100-OFFSET('Water Data'!$I$4,0,10*ROW('Water Data'!I89)),NA())</f>
        <v>#N/A</v>
      </c>
      <c r="T95" s="520" t="e">
        <f ca="1">+IF(AND(ISNUMBER(OFFSET('Water Data'!$I$6,0,10*ROW('Water Data'!I89))),'Data Summary'!CI95="Yes"),OFFSET('Water Data'!$I$6,0,10*ROW('Water Data'!I89)),NA())</f>
        <v>#N/A</v>
      </c>
      <c r="U95" s="520" t="e">
        <f ca="1">+IF(AND(ISNUMBER(OFFSET('Water Data'!$I$9,0,10*ROW('Water Data'!I89))),'Data Summary'!CJ95="Yes"),OFFSET('Water Data'!$I$9,0,10*ROW('Water Data'!I89)),NA())</f>
        <v>#N/A</v>
      </c>
      <c r="V95" s="521" t="e">
        <f ca="1">+IF(AND(ISNUMBER(OFFSET('Sanitation Data'!$D$4,0,10*ROW('Sanitation Data'!D89))),'Data Summary'!CK95="Yes"),100-OFFSET('Sanitation Data'!$D$4,0,10*ROW('Sanitation Data'!D89)),NA())</f>
        <v>#N/A</v>
      </c>
      <c r="W95" s="521" t="e">
        <f ca="1">+IF(AND(ISNUMBER(OFFSET('Sanitation Data'!$D$6,0,10*ROW('Sanitation Data'!D89))),'Data Summary'!CL95="Yes"),OFFSET('Sanitation Data'!$D$6,0,10*ROW('Sanitation Data'!D89)),NA())</f>
        <v>#N/A</v>
      </c>
      <c r="X95" s="521" t="e">
        <f ca="1">+IF(AND(ISNUMBER(OFFSET('Sanitation Data'!$D$10,0,10*ROW('Sanitation Data'!D89))),'Data Summary'!CM95="Yes"),OFFSET('Sanitation Data'!$D$10,0,10*ROW('Sanitation Data'!D89)),NA())</f>
        <v>#N/A</v>
      </c>
      <c r="Y95" s="521" t="e">
        <f ca="1">+IF(AND(ISNUMBER(OFFSET('Sanitation Data'!$D$11,0,10*ROW('Sanitation Data'!D89))),'Data Summary'!CN95="Yes"),OFFSET('Sanitation Data'!$D$11,0,10*ROW('Sanitation Data'!D89)),NA())</f>
        <v>#N/A</v>
      </c>
      <c r="Z95" s="521" t="e">
        <f ca="1">+IF(AND(ISNUMBER(OFFSET('Sanitation Data'!$D$12,0,10*ROW('Sanitation Data'!D89))),'Data Summary'!CO95="Yes"),OFFSET('Sanitation Data'!$D$12,0,10*ROW('Sanitation Data'!D89)),NA())</f>
        <v>#N/A</v>
      </c>
      <c r="AA95" s="521" t="e">
        <f ca="1">+IF(AND(ISNUMBER(OFFSET('Sanitation Data'!$E$4,0,10*ROW('Sanitation Data'!E89))),'Data Summary'!CP95="Yes"),100-OFFSET('Sanitation Data'!$E$4,0,10*ROW('Sanitation Data'!E89)),NA())</f>
        <v>#N/A</v>
      </c>
      <c r="AB95" s="521" t="e">
        <f ca="1">+IF(AND(ISNUMBER(OFFSET('Sanitation Data'!$E$6,0,10*ROW('Sanitation Data'!E89))),'Data Summary'!CQ95="Yes"),OFFSET('Sanitation Data'!$E$6,0,10*ROW('Sanitation Data'!E89)),NA())</f>
        <v>#N/A</v>
      </c>
      <c r="AC95" s="521" t="e">
        <f ca="1">+IF(AND(ISNUMBER(OFFSET('Sanitation Data'!$E$10,0,10*ROW('Sanitation Data'!E89))),'Data Summary'!CR95="Yes"),OFFSET('Sanitation Data'!$E$10,0,10*ROW('Sanitation Data'!E89)),NA())</f>
        <v>#N/A</v>
      </c>
      <c r="AD95" s="521" t="e">
        <f ca="1">+IF(AND(ISNUMBER(OFFSET('Sanitation Data'!$E$11,0,10*ROW('Sanitation Data'!E89))),'Data Summary'!CS95="Yes"),OFFSET('Sanitation Data'!$E$11,0,10*ROW('Sanitation Data'!E89)),NA())</f>
        <v>#N/A</v>
      </c>
      <c r="AE95" s="521" t="e">
        <f ca="1">+IF(AND(ISNUMBER(OFFSET('Sanitation Data'!$E$12,0,10*ROW('Sanitation Data'!E89))),'Data Summary'!CT95="Yes"),OFFSET('Sanitation Data'!$E$12,0,10*ROW('Sanitation Data'!E89)),NA())</f>
        <v>#N/A</v>
      </c>
      <c r="AF95" s="521" t="e">
        <f ca="1">+IF(AND(ISNUMBER(OFFSET('Sanitation Data'!$F$4,0,10*ROW('Sanitation Data'!F89))),'Data Summary'!CU95="Yes"),100-OFFSET('Sanitation Data'!$F$4,0,10*ROW('Sanitation Data'!F89)),NA())</f>
        <v>#N/A</v>
      </c>
      <c r="AG95" s="521" t="e">
        <f ca="1">+IF(AND(ISNUMBER(OFFSET('Sanitation Data'!$F$6,0,10*ROW('Sanitation Data'!F89))),'Data Summary'!CV95="Yes"),OFFSET('Sanitation Data'!$F$6,0,10*ROW('Sanitation Data'!F89)),NA())</f>
        <v>#N/A</v>
      </c>
      <c r="AH95" s="521" t="e">
        <f ca="1">+IF(AND(ISNUMBER(OFFSET('Sanitation Data'!$F$10,0,10*ROW('Sanitation Data'!F89))),'Data Summary'!CW95="Yes"),OFFSET('Sanitation Data'!$F$10,0,10*ROW('Sanitation Data'!F89)),NA())</f>
        <v>#N/A</v>
      </c>
      <c r="AI95" s="521" t="e">
        <f ca="1">+IF(AND(ISNUMBER(OFFSET('Sanitation Data'!$F$11,0,10*ROW('Sanitation Data'!F89))),'Data Summary'!CX95="Yes"),OFFSET('Sanitation Data'!$F$11,0,10*ROW('Sanitation Data'!F89)),NA())</f>
        <v>#N/A</v>
      </c>
      <c r="AJ95" s="521" t="e">
        <f ca="1">+IF(AND(ISNUMBER(OFFSET('Sanitation Data'!$F$12,0,10*ROW('Sanitation Data'!F89))),'Data Summary'!CY95="Yes"),OFFSET('Sanitation Data'!$F$12,0,10*ROW('Sanitation Data'!F89)),NA())</f>
        <v>#N/A</v>
      </c>
      <c r="AK95" s="521" t="e">
        <f ca="1">+IF(AND(ISNUMBER(OFFSET('Sanitation Data'!$G$4,0,10*ROW('Sanitation Data'!G89))),'Data Summary'!CZ95="Yes"),100-OFFSET('Sanitation Data'!$G$4,0,10*ROW('Sanitation Data'!G89)),NA())</f>
        <v>#N/A</v>
      </c>
      <c r="AL95" s="521" t="e">
        <f ca="1">+IF(AND(ISNUMBER(OFFSET('Sanitation Data'!$G$6,0,10*ROW('Sanitation Data'!G89))),'Data Summary'!DA95="Yes"),OFFSET('Sanitation Data'!$G$6,0,10*ROW('Sanitation Data'!G89)),NA())</f>
        <v>#N/A</v>
      </c>
      <c r="AM95" s="521" t="e">
        <f ca="1">+IF(AND(ISNUMBER(OFFSET('Sanitation Data'!$G$10,0,10*ROW('Sanitation Data'!G89))),'Data Summary'!DB95="Yes"),OFFSET('Sanitation Data'!$G$10,0,10*ROW('Sanitation Data'!G89)),NA())</f>
        <v>#N/A</v>
      </c>
      <c r="AN95" s="521" t="e">
        <f ca="1">+IF(AND(ISNUMBER(OFFSET('Sanitation Data'!$G$11,0,10*ROW('Sanitation Data'!G89))),'Data Summary'!DC95="Yes"),OFFSET('Sanitation Data'!$G$11,0,10*ROW('Sanitation Data'!G89)),NA())</f>
        <v>#N/A</v>
      </c>
      <c r="AO95" s="521" t="e">
        <f ca="1">+IF(AND(ISNUMBER(OFFSET('Sanitation Data'!$G$12,0,10*ROW('Sanitation Data'!G89))),'Data Summary'!DD95="Yes"),OFFSET('Sanitation Data'!$G$12,0,10*ROW('Sanitation Data'!G89)),NA())</f>
        <v>#N/A</v>
      </c>
      <c r="AP95" s="521" t="e">
        <f ca="1">+IF(AND(ISNUMBER(OFFSET('Sanitation Data'!$H$4,0,10*ROW('Sanitation Data'!H89))),'Data Summary'!DE95="Yes"),100-OFFSET('Sanitation Data'!$H$4,0,10*ROW('Sanitation Data'!H89)),NA())</f>
        <v>#N/A</v>
      </c>
      <c r="AQ95" s="521" t="e">
        <f ca="1">+IF(AND(ISNUMBER(OFFSET('Sanitation Data'!$H$6,0,10*ROW('Sanitation Data'!H89))),'Data Summary'!DF95="Yes"),OFFSET('Sanitation Data'!$H$6,0,10*ROW('Sanitation Data'!H89)),NA())</f>
        <v>#N/A</v>
      </c>
      <c r="AR95" s="521" t="e">
        <f ca="1">+IF(AND(ISNUMBER(OFFSET('Sanitation Data'!$H$10,0,10*ROW('Sanitation Data'!H89))),'Data Summary'!DG95="Yes"),OFFSET('Sanitation Data'!$H$10,0,10*ROW('Sanitation Data'!H89)),NA())</f>
        <v>#N/A</v>
      </c>
      <c r="AS95" s="521" t="e">
        <f ca="1">+IF(AND(ISNUMBER(OFFSET('Sanitation Data'!$H$11,0,10*ROW('Sanitation Data'!H89))),'Data Summary'!DH95="Yes"),OFFSET('Sanitation Data'!$H$11,0,10*ROW('Sanitation Data'!H89)),NA())</f>
        <v>#N/A</v>
      </c>
      <c r="AT95" s="521" t="e">
        <f ca="1">+IF(AND(ISNUMBER(OFFSET('Sanitation Data'!$H$12,0,10*ROW('Sanitation Data'!H89))),'Data Summary'!DI95="Yes"),OFFSET('Sanitation Data'!$H$12,0,10*ROW('Sanitation Data'!H89)),NA())</f>
        <v>#N/A</v>
      </c>
      <c r="AU95" s="521" t="e">
        <f ca="1">+IF(AND(ISNUMBER(OFFSET('Sanitation Data'!$I$4,0,10*ROW('Sanitation Data'!I89))),'Data Summary'!DJ95="Yes"),100-OFFSET('Sanitation Data'!$I$4,0,10*ROW('Sanitation Data'!I89)),NA())</f>
        <v>#N/A</v>
      </c>
      <c r="AV95" s="521" t="e">
        <f ca="1">+IF(AND(ISNUMBER(OFFSET('Sanitation Data'!$I$6,0,10*ROW('Sanitation Data'!I89))),'Data Summary'!DK95="Yes"),OFFSET('Sanitation Data'!$I$6,0,10*ROW('Sanitation Data'!I89)),NA())</f>
        <v>#N/A</v>
      </c>
      <c r="AW95" s="521" t="e">
        <f ca="1">+IF(AND(ISNUMBER(OFFSET('Sanitation Data'!$I$10,0,10*ROW('Sanitation Data'!I89))),'Data Summary'!DL95="Yes"),OFFSET('Sanitation Data'!$I$10,0,10*ROW('Sanitation Data'!I89)),NA())</f>
        <v>#N/A</v>
      </c>
      <c r="AX95" s="521" t="e">
        <f ca="1">+IF(AND(ISNUMBER(OFFSET('Sanitation Data'!$I$11,0,10*ROW('Sanitation Data'!I89))),'Data Summary'!DM95="Yes"),OFFSET('Sanitation Data'!$I$11,0,10*ROW('Sanitation Data'!I89)),NA())</f>
        <v>#N/A</v>
      </c>
      <c r="AY95" s="521" t="e">
        <f ca="1">+IF(AND(ISNUMBER(OFFSET('Sanitation Data'!$I$12,0,10*ROW('Sanitation Data'!I89))),'Data Summary'!DN95="Yes"),OFFSET('Sanitation Data'!$I$12,0,10*ROW('Sanitation Data'!I89)),NA())</f>
        <v>#N/A</v>
      </c>
      <c r="AZ95" s="522" t="e">
        <f ca="1">+IF(AND(ISNUMBER(OFFSET('Hygiene Data'!$D$5,0,10*ROW('Hygiene Data'!D89))),'Data Summary'!DO95="Yes"),OFFSET('Hygiene Data'!$D$5,0,10*ROW('Hygiene Data'!D89)),NA())</f>
        <v>#N/A</v>
      </c>
      <c r="BA95" s="522" t="e">
        <f ca="1">+IF(AND(ISNUMBER(OFFSET('Hygiene Data'!$D$7,0,10*ROW('Hygiene Data'!D89))),'Data Summary'!DP95="Yes"),OFFSET('Hygiene Data'!$D$7,0,10*ROW('Hygiene Data'!D89)),NA())</f>
        <v>#N/A</v>
      </c>
      <c r="BB95" s="522" t="e">
        <f ca="1">+IF(AND(ISNUMBER(OFFSET('Hygiene Data'!$D$9,0,10*ROW('Hygiene Data'!D89))),'Data Summary'!DQ95="Yes"),OFFSET('Hygiene Data'!$D$9,0,10*ROW('Hygiene Data'!D89)),NA())</f>
        <v>#N/A</v>
      </c>
      <c r="BC95" s="522" t="e">
        <f ca="1">+IF(AND(ISNUMBER(OFFSET('Hygiene Data'!$E$5,0,10*ROW('Hygiene Data'!E89))),'Data Summary'!DR95="Yes"),OFFSET('Hygiene Data'!$E$5,0,10*ROW('Hygiene Data'!E89)),NA())</f>
        <v>#N/A</v>
      </c>
      <c r="BD95" s="522" t="e">
        <f ca="1">+IF(AND(ISNUMBER(OFFSET('Hygiene Data'!$E$7,0,10*ROW('Hygiene Data'!E89))),'Data Summary'!DS95="Yes"),OFFSET('Hygiene Data'!$E$7,0,10*ROW('Hygiene Data'!E89)),NA())</f>
        <v>#N/A</v>
      </c>
      <c r="BE95" s="522" t="e">
        <f ca="1">+IF(AND(ISNUMBER(OFFSET('Hygiene Data'!$E$9,0,10*ROW('Hygiene Data'!E89))),'Data Summary'!DT95="Yes"),OFFSET('Hygiene Data'!$E$9,0,10*ROW('Hygiene Data'!E89)),NA())</f>
        <v>#N/A</v>
      </c>
      <c r="BF95" s="522" t="e">
        <f ca="1">+IF(AND(ISNUMBER(OFFSET('Hygiene Data'!$F$5,0,10*ROW('Hygiene Data'!F89))),'Data Summary'!DU95="Yes"),OFFSET('Hygiene Data'!$F$5,0,10*ROW('Hygiene Data'!F89)),NA())</f>
        <v>#N/A</v>
      </c>
      <c r="BG95" s="522" t="e">
        <f ca="1">+IF(AND(ISNUMBER(OFFSET('Hygiene Data'!$F$7,0,10*ROW('Hygiene Data'!F89))),'Data Summary'!DV95="Yes"),OFFSET('Hygiene Data'!$F$7,0,10*ROW('Hygiene Data'!F89)),NA())</f>
        <v>#N/A</v>
      </c>
      <c r="BH95" s="522" t="e">
        <f ca="1">+IF(AND(ISNUMBER(OFFSET('Hygiene Data'!$F$9,0,10*ROW('Hygiene Data'!F89))),'Data Summary'!DW95="Yes"),OFFSET('Hygiene Data'!$F$9,0,10*ROW('Hygiene Data'!F89)),NA())</f>
        <v>#N/A</v>
      </c>
      <c r="BI95" s="522" t="e">
        <f ca="1">+IF(AND(ISNUMBER(OFFSET('Hygiene Data'!$G$5,0,10*ROW('Hygiene Data'!G89))),'Data Summary'!DX95="Yes"),OFFSET('Hygiene Data'!$G$5,0,10*ROW('Hygiene Data'!G89)),NA())</f>
        <v>#N/A</v>
      </c>
      <c r="BJ95" s="522" t="e">
        <f ca="1">+IF(AND(ISNUMBER(OFFSET('Hygiene Data'!$G$7,0,10*ROW('Hygiene Data'!G89))),'Data Summary'!DY95="Yes"),OFFSET('Hygiene Data'!$G$7,0,10*ROW('Hygiene Data'!G89)),NA())</f>
        <v>#N/A</v>
      </c>
      <c r="BK95" s="522" t="e">
        <f ca="1">+IF(AND(ISNUMBER(OFFSET('Hygiene Data'!$G$9,0,10*ROW('Hygiene Data'!G89))),'Data Summary'!DZ95="Yes"),OFFSET('Hygiene Data'!$G$9,0,10*ROW('Hygiene Data'!G89)),NA())</f>
        <v>#N/A</v>
      </c>
      <c r="BL95" s="522" t="e">
        <f ca="1">+IF(AND(ISNUMBER(OFFSET('Hygiene Data'!$H$5,0,10*ROW('Hygiene Data'!H89))),'Data Summary'!EA95="Yes"),OFFSET('Hygiene Data'!$H$5,0,10*ROW('Hygiene Data'!H89)),NA())</f>
        <v>#N/A</v>
      </c>
      <c r="BM95" s="522" t="e">
        <f ca="1">+IF(AND(ISNUMBER(OFFSET('Hygiene Data'!$H$7,0,10*ROW('Hygiene Data'!H89))),'Data Summary'!EB95="Yes"),OFFSET('Hygiene Data'!$H$7,0,10*ROW('Hygiene Data'!H89)),NA())</f>
        <v>#N/A</v>
      </c>
      <c r="BN95" s="522" t="e">
        <f ca="1">+IF(AND(ISNUMBER(OFFSET('Hygiene Data'!$H$9,0,10*ROW('Hygiene Data'!H89))),'Data Summary'!EC95="Yes"),OFFSET('Hygiene Data'!$H$9,0,10*ROW('Hygiene Data'!H89)),NA())</f>
        <v>#N/A</v>
      </c>
      <c r="BO95" s="522" t="e">
        <f ca="1">+IF(AND(ISNUMBER(OFFSET('Hygiene Data'!$I$5,0,10*ROW('Hygiene Data'!I89))),'Data Summary'!ED95="Yes"),OFFSET('Hygiene Data'!$I$5,0,10*ROW('Hygiene Data'!I89)),NA())</f>
        <v>#N/A</v>
      </c>
      <c r="BP95" s="522" t="e">
        <f ca="1">+IF(AND(ISNUMBER(OFFSET('Hygiene Data'!$I$7,0,10*ROW('Hygiene Data'!I89))),'Data Summary'!EE95="Yes"),OFFSET('Hygiene Data'!$I$7,0,10*ROW('Hygiene Data'!I89)),NA())</f>
        <v>#N/A</v>
      </c>
      <c r="BQ95" s="522" t="e">
        <f ca="1">+IF(AND(ISNUMBER(OFFSET('Hygiene Data'!$I$9,0,10*ROW('Hygiene Data'!I89))),'Data Summary'!EF95="Yes"),OFFSET('Hygiene Data'!$I$9,0,10*ROW('Hygiene Data'!I89)),NA())</f>
        <v>#N/A</v>
      </c>
    </row>
    <row r="96" spans="1:69" x14ac:dyDescent="0.25">
      <c r="A96" s="518" t="e">
        <f ca="1">+RIGHT('Data Summary'!A96,LEN('Data Summary'!A96)-9)</f>
        <v>#VALUE!</v>
      </c>
      <c r="B96" s="492" t="str">
        <f ca="1">+IF(ISTEXT('Data Summary'!B96),'Data Summary'!B96,"")</f>
        <v/>
      </c>
      <c r="C96" s="519" t="e">
        <f ca="1">+VALUE('Data Summary'!C96)</f>
        <v>#VALUE!</v>
      </c>
      <c r="D96" s="520" t="e">
        <f ca="1">+IF(AND(ISNUMBER(OFFSET('Water Data'!$D$4,0,10*ROW('Water Data'!D90))),'Data Summary'!BS96="Yes"),100-OFFSET('Water Data'!$D$4,0,10*ROW('Water Data'!D90)),NA())</f>
        <v>#N/A</v>
      </c>
      <c r="E96" s="520" t="e">
        <f ca="1">+IF(AND(ISNUMBER(OFFSET('Water Data'!$D$6,0,10*ROW('Water Data'!D90))),'Data Summary'!BT96="Yes"),OFFSET('Water Data'!$D$6,0,10*ROW('Water Data'!D90)),NA())</f>
        <v>#N/A</v>
      </c>
      <c r="F96" s="520" t="e">
        <f ca="1">+IF(AND(ISNUMBER(OFFSET('Water Data'!$D$9,0,10*ROW('Water Data'!D90))),'Data Summary'!BU96="Yes"),OFFSET('Water Data'!$D$9,0,10*ROW('Water Data'!D90)),NA())</f>
        <v>#N/A</v>
      </c>
      <c r="G96" s="520" t="e">
        <f ca="1">+IF(AND(ISNUMBER(OFFSET('Water Data'!$E$4,0,10*ROW('Water Data'!E90))),'Data Summary'!BV96="Yes"),100-OFFSET('Water Data'!$E$4,0,10*ROW('Water Data'!E90)),NA())</f>
        <v>#N/A</v>
      </c>
      <c r="H96" s="520" t="e">
        <f ca="1">+IF(AND(ISNUMBER(OFFSET('Water Data'!$E$6,0,10*ROW('Water Data'!E90))),'Data Summary'!BW96="Yes"),OFFSET('Water Data'!$E$6,0,10*ROW('Water Data'!E90)),NA())</f>
        <v>#N/A</v>
      </c>
      <c r="I96" s="520" t="e">
        <f ca="1">+IF(AND(ISNUMBER(OFFSET('Water Data'!$E$9,0,10*ROW('Water Data'!E90))),'Data Summary'!BX96="Yes"),OFFSET('Water Data'!$E$9,0,10*ROW('Water Data'!E90)),NA())</f>
        <v>#N/A</v>
      </c>
      <c r="J96" s="520" t="e">
        <f ca="1">+IF(AND(ISNUMBER(OFFSET('Water Data'!$F$4,0,10*ROW('Water Data'!F90))),'Data Summary'!BY96="Yes"),100-OFFSET('Water Data'!$F$4,0,10*ROW('Water Data'!F90)),NA())</f>
        <v>#N/A</v>
      </c>
      <c r="K96" s="520" t="e">
        <f ca="1">+IF(AND(ISNUMBER(OFFSET('Water Data'!$F$6,0,10*ROW('Water Data'!F90))),'Data Summary'!BZ96="Yes"),OFFSET('Water Data'!$F$6,0,10*ROW('Water Data'!F90)),NA())</f>
        <v>#N/A</v>
      </c>
      <c r="L96" s="520" t="e">
        <f ca="1">+IF(AND(ISNUMBER(OFFSET('Water Data'!$F$9,0,10*ROW('Water Data'!F90))),'Data Summary'!CA96="Yes"),OFFSET('Water Data'!$F$9,0,10*ROW('Water Data'!F90)),NA())</f>
        <v>#N/A</v>
      </c>
      <c r="M96" s="520" t="e">
        <f ca="1">+IF(AND(ISNUMBER(OFFSET('Water Data'!$G$4,0,10*ROW('Water Data'!G90))),'Data Summary'!CB96="Yes"),100-OFFSET('Water Data'!$G$4,0,10*ROW('Water Data'!G90)),NA())</f>
        <v>#N/A</v>
      </c>
      <c r="N96" s="520" t="e">
        <f ca="1">+IF(AND(ISNUMBER(OFFSET('Water Data'!$G$6,0,10*ROW('Water Data'!G90))),'Data Summary'!CC96="Yes"),OFFSET('Water Data'!$G$6,0,10*ROW('Water Data'!G90)),NA())</f>
        <v>#N/A</v>
      </c>
      <c r="O96" s="520" t="e">
        <f ca="1">+IF(AND(ISNUMBER(OFFSET('Water Data'!$G$9,0,10*ROW('Water Data'!G90))),'Data Summary'!CD96="Yes"),OFFSET('Water Data'!$G$9,0,10*ROW('Water Data'!G90)),NA())</f>
        <v>#N/A</v>
      </c>
      <c r="P96" s="520" t="e">
        <f ca="1">+IF(AND(ISNUMBER(OFFSET('Water Data'!$H$4,0,10*ROW('Water Data'!H90))),'Data Summary'!CE96="Yes"),100-OFFSET('Water Data'!$H$4,0,10*ROW('Water Data'!H90)),NA())</f>
        <v>#N/A</v>
      </c>
      <c r="Q96" s="520" t="e">
        <f ca="1">+IF(AND(ISNUMBER(OFFSET('Water Data'!$H$6,0,10*ROW('Water Data'!H90))),'Data Summary'!CF96="Yes"),OFFSET('Water Data'!$H$6,0,10*ROW('Water Data'!H90)),NA())</f>
        <v>#N/A</v>
      </c>
      <c r="R96" s="520" t="e">
        <f ca="1">+IF(AND(ISNUMBER(OFFSET('Water Data'!$H$9,0,10*ROW('Water Data'!H90))),'Data Summary'!CG96="Yes"),OFFSET('Water Data'!$H$9,0,10*ROW('Water Data'!H90)),NA())</f>
        <v>#N/A</v>
      </c>
      <c r="S96" s="520" t="e">
        <f ca="1">+IF(AND(ISNUMBER(OFFSET('Water Data'!$I$4,0,10*ROW('Water Data'!I90))),'Data Summary'!CH96="Yes"),100-OFFSET('Water Data'!$I$4,0,10*ROW('Water Data'!I90)),NA())</f>
        <v>#N/A</v>
      </c>
      <c r="T96" s="520" t="e">
        <f ca="1">+IF(AND(ISNUMBER(OFFSET('Water Data'!$I$6,0,10*ROW('Water Data'!I90))),'Data Summary'!CI96="Yes"),OFFSET('Water Data'!$I$6,0,10*ROW('Water Data'!I90)),NA())</f>
        <v>#N/A</v>
      </c>
      <c r="U96" s="520" t="e">
        <f ca="1">+IF(AND(ISNUMBER(OFFSET('Water Data'!$I$9,0,10*ROW('Water Data'!I90))),'Data Summary'!CJ96="Yes"),OFFSET('Water Data'!$I$9,0,10*ROW('Water Data'!I90)),NA())</f>
        <v>#N/A</v>
      </c>
      <c r="V96" s="521" t="e">
        <f ca="1">+IF(AND(ISNUMBER(OFFSET('Sanitation Data'!$D$4,0,10*ROW('Sanitation Data'!D90))),'Data Summary'!CK96="Yes"),100-OFFSET('Sanitation Data'!$D$4,0,10*ROW('Sanitation Data'!D90)),NA())</f>
        <v>#N/A</v>
      </c>
      <c r="W96" s="521" t="e">
        <f ca="1">+IF(AND(ISNUMBER(OFFSET('Sanitation Data'!$D$6,0,10*ROW('Sanitation Data'!D90))),'Data Summary'!CL96="Yes"),OFFSET('Sanitation Data'!$D$6,0,10*ROW('Sanitation Data'!D90)),NA())</f>
        <v>#N/A</v>
      </c>
      <c r="X96" s="521" t="e">
        <f ca="1">+IF(AND(ISNUMBER(OFFSET('Sanitation Data'!$D$10,0,10*ROW('Sanitation Data'!D90))),'Data Summary'!CM96="Yes"),OFFSET('Sanitation Data'!$D$10,0,10*ROW('Sanitation Data'!D90)),NA())</f>
        <v>#N/A</v>
      </c>
      <c r="Y96" s="521" t="e">
        <f ca="1">+IF(AND(ISNUMBER(OFFSET('Sanitation Data'!$D$11,0,10*ROW('Sanitation Data'!D90))),'Data Summary'!CN96="Yes"),OFFSET('Sanitation Data'!$D$11,0,10*ROW('Sanitation Data'!D90)),NA())</f>
        <v>#N/A</v>
      </c>
      <c r="Z96" s="521" t="e">
        <f ca="1">+IF(AND(ISNUMBER(OFFSET('Sanitation Data'!$D$12,0,10*ROW('Sanitation Data'!D90))),'Data Summary'!CO96="Yes"),OFFSET('Sanitation Data'!$D$12,0,10*ROW('Sanitation Data'!D90)),NA())</f>
        <v>#N/A</v>
      </c>
      <c r="AA96" s="521" t="e">
        <f ca="1">+IF(AND(ISNUMBER(OFFSET('Sanitation Data'!$E$4,0,10*ROW('Sanitation Data'!E90))),'Data Summary'!CP96="Yes"),100-OFFSET('Sanitation Data'!$E$4,0,10*ROW('Sanitation Data'!E90)),NA())</f>
        <v>#N/A</v>
      </c>
      <c r="AB96" s="521" t="e">
        <f ca="1">+IF(AND(ISNUMBER(OFFSET('Sanitation Data'!$E$6,0,10*ROW('Sanitation Data'!E90))),'Data Summary'!CQ96="Yes"),OFFSET('Sanitation Data'!$E$6,0,10*ROW('Sanitation Data'!E90)),NA())</f>
        <v>#N/A</v>
      </c>
      <c r="AC96" s="521" t="e">
        <f ca="1">+IF(AND(ISNUMBER(OFFSET('Sanitation Data'!$E$10,0,10*ROW('Sanitation Data'!E90))),'Data Summary'!CR96="Yes"),OFFSET('Sanitation Data'!$E$10,0,10*ROW('Sanitation Data'!E90)),NA())</f>
        <v>#N/A</v>
      </c>
      <c r="AD96" s="521" t="e">
        <f ca="1">+IF(AND(ISNUMBER(OFFSET('Sanitation Data'!$E$11,0,10*ROW('Sanitation Data'!E90))),'Data Summary'!CS96="Yes"),OFFSET('Sanitation Data'!$E$11,0,10*ROW('Sanitation Data'!E90)),NA())</f>
        <v>#N/A</v>
      </c>
      <c r="AE96" s="521" t="e">
        <f ca="1">+IF(AND(ISNUMBER(OFFSET('Sanitation Data'!$E$12,0,10*ROW('Sanitation Data'!E90))),'Data Summary'!CT96="Yes"),OFFSET('Sanitation Data'!$E$12,0,10*ROW('Sanitation Data'!E90)),NA())</f>
        <v>#N/A</v>
      </c>
      <c r="AF96" s="521" t="e">
        <f ca="1">+IF(AND(ISNUMBER(OFFSET('Sanitation Data'!$F$4,0,10*ROW('Sanitation Data'!F90))),'Data Summary'!CU96="Yes"),100-OFFSET('Sanitation Data'!$F$4,0,10*ROW('Sanitation Data'!F90)),NA())</f>
        <v>#N/A</v>
      </c>
      <c r="AG96" s="521" t="e">
        <f ca="1">+IF(AND(ISNUMBER(OFFSET('Sanitation Data'!$F$6,0,10*ROW('Sanitation Data'!F90))),'Data Summary'!CV96="Yes"),OFFSET('Sanitation Data'!$F$6,0,10*ROW('Sanitation Data'!F90)),NA())</f>
        <v>#N/A</v>
      </c>
      <c r="AH96" s="521" t="e">
        <f ca="1">+IF(AND(ISNUMBER(OFFSET('Sanitation Data'!$F$10,0,10*ROW('Sanitation Data'!F90))),'Data Summary'!CW96="Yes"),OFFSET('Sanitation Data'!$F$10,0,10*ROW('Sanitation Data'!F90)),NA())</f>
        <v>#N/A</v>
      </c>
      <c r="AI96" s="521" t="e">
        <f ca="1">+IF(AND(ISNUMBER(OFFSET('Sanitation Data'!$F$11,0,10*ROW('Sanitation Data'!F90))),'Data Summary'!CX96="Yes"),OFFSET('Sanitation Data'!$F$11,0,10*ROW('Sanitation Data'!F90)),NA())</f>
        <v>#N/A</v>
      </c>
      <c r="AJ96" s="521" t="e">
        <f ca="1">+IF(AND(ISNUMBER(OFFSET('Sanitation Data'!$F$12,0,10*ROW('Sanitation Data'!F90))),'Data Summary'!CY96="Yes"),OFFSET('Sanitation Data'!$F$12,0,10*ROW('Sanitation Data'!F90)),NA())</f>
        <v>#N/A</v>
      </c>
      <c r="AK96" s="521" t="e">
        <f ca="1">+IF(AND(ISNUMBER(OFFSET('Sanitation Data'!$G$4,0,10*ROW('Sanitation Data'!G90))),'Data Summary'!CZ96="Yes"),100-OFFSET('Sanitation Data'!$G$4,0,10*ROW('Sanitation Data'!G90)),NA())</f>
        <v>#N/A</v>
      </c>
      <c r="AL96" s="521" t="e">
        <f ca="1">+IF(AND(ISNUMBER(OFFSET('Sanitation Data'!$G$6,0,10*ROW('Sanitation Data'!G90))),'Data Summary'!DA96="Yes"),OFFSET('Sanitation Data'!$G$6,0,10*ROW('Sanitation Data'!G90)),NA())</f>
        <v>#N/A</v>
      </c>
      <c r="AM96" s="521" t="e">
        <f ca="1">+IF(AND(ISNUMBER(OFFSET('Sanitation Data'!$G$10,0,10*ROW('Sanitation Data'!G90))),'Data Summary'!DB96="Yes"),OFFSET('Sanitation Data'!$G$10,0,10*ROW('Sanitation Data'!G90)),NA())</f>
        <v>#N/A</v>
      </c>
      <c r="AN96" s="521" t="e">
        <f ca="1">+IF(AND(ISNUMBER(OFFSET('Sanitation Data'!$G$11,0,10*ROW('Sanitation Data'!G90))),'Data Summary'!DC96="Yes"),OFFSET('Sanitation Data'!$G$11,0,10*ROW('Sanitation Data'!G90)),NA())</f>
        <v>#N/A</v>
      </c>
      <c r="AO96" s="521" t="e">
        <f ca="1">+IF(AND(ISNUMBER(OFFSET('Sanitation Data'!$G$12,0,10*ROW('Sanitation Data'!G90))),'Data Summary'!DD96="Yes"),OFFSET('Sanitation Data'!$G$12,0,10*ROW('Sanitation Data'!G90)),NA())</f>
        <v>#N/A</v>
      </c>
      <c r="AP96" s="521" t="e">
        <f ca="1">+IF(AND(ISNUMBER(OFFSET('Sanitation Data'!$H$4,0,10*ROW('Sanitation Data'!H90))),'Data Summary'!DE96="Yes"),100-OFFSET('Sanitation Data'!$H$4,0,10*ROW('Sanitation Data'!H90)),NA())</f>
        <v>#N/A</v>
      </c>
      <c r="AQ96" s="521" t="e">
        <f ca="1">+IF(AND(ISNUMBER(OFFSET('Sanitation Data'!$H$6,0,10*ROW('Sanitation Data'!H90))),'Data Summary'!DF96="Yes"),OFFSET('Sanitation Data'!$H$6,0,10*ROW('Sanitation Data'!H90)),NA())</f>
        <v>#N/A</v>
      </c>
      <c r="AR96" s="521" t="e">
        <f ca="1">+IF(AND(ISNUMBER(OFFSET('Sanitation Data'!$H$10,0,10*ROW('Sanitation Data'!H90))),'Data Summary'!DG96="Yes"),OFFSET('Sanitation Data'!$H$10,0,10*ROW('Sanitation Data'!H90)),NA())</f>
        <v>#N/A</v>
      </c>
      <c r="AS96" s="521" t="e">
        <f ca="1">+IF(AND(ISNUMBER(OFFSET('Sanitation Data'!$H$11,0,10*ROW('Sanitation Data'!H90))),'Data Summary'!DH96="Yes"),OFFSET('Sanitation Data'!$H$11,0,10*ROW('Sanitation Data'!H90)),NA())</f>
        <v>#N/A</v>
      </c>
      <c r="AT96" s="521" t="e">
        <f ca="1">+IF(AND(ISNUMBER(OFFSET('Sanitation Data'!$H$12,0,10*ROW('Sanitation Data'!H90))),'Data Summary'!DI96="Yes"),OFFSET('Sanitation Data'!$H$12,0,10*ROW('Sanitation Data'!H90)),NA())</f>
        <v>#N/A</v>
      </c>
      <c r="AU96" s="521" t="e">
        <f ca="1">+IF(AND(ISNUMBER(OFFSET('Sanitation Data'!$I$4,0,10*ROW('Sanitation Data'!I90))),'Data Summary'!DJ96="Yes"),100-OFFSET('Sanitation Data'!$I$4,0,10*ROW('Sanitation Data'!I90)),NA())</f>
        <v>#N/A</v>
      </c>
      <c r="AV96" s="521" t="e">
        <f ca="1">+IF(AND(ISNUMBER(OFFSET('Sanitation Data'!$I$6,0,10*ROW('Sanitation Data'!I90))),'Data Summary'!DK96="Yes"),OFFSET('Sanitation Data'!$I$6,0,10*ROW('Sanitation Data'!I90)),NA())</f>
        <v>#N/A</v>
      </c>
      <c r="AW96" s="521" t="e">
        <f ca="1">+IF(AND(ISNUMBER(OFFSET('Sanitation Data'!$I$10,0,10*ROW('Sanitation Data'!I90))),'Data Summary'!DL96="Yes"),OFFSET('Sanitation Data'!$I$10,0,10*ROW('Sanitation Data'!I90)),NA())</f>
        <v>#N/A</v>
      </c>
      <c r="AX96" s="521" t="e">
        <f ca="1">+IF(AND(ISNUMBER(OFFSET('Sanitation Data'!$I$11,0,10*ROW('Sanitation Data'!I90))),'Data Summary'!DM96="Yes"),OFFSET('Sanitation Data'!$I$11,0,10*ROW('Sanitation Data'!I90)),NA())</f>
        <v>#N/A</v>
      </c>
      <c r="AY96" s="521" t="e">
        <f ca="1">+IF(AND(ISNUMBER(OFFSET('Sanitation Data'!$I$12,0,10*ROW('Sanitation Data'!I90))),'Data Summary'!DN96="Yes"),OFFSET('Sanitation Data'!$I$12,0,10*ROW('Sanitation Data'!I90)),NA())</f>
        <v>#N/A</v>
      </c>
      <c r="AZ96" s="522" t="e">
        <f ca="1">+IF(AND(ISNUMBER(OFFSET('Hygiene Data'!$D$5,0,10*ROW('Hygiene Data'!D90))),'Data Summary'!DO96="Yes"),OFFSET('Hygiene Data'!$D$5,0,10*ROW('Hygiene Data'!D90)),NA())</f>
        <v>#N/A</v>
      </c>
      <c r="BA96" s="522" t="e">
        <f ca="1">+IF(AND(ISNUMBER(OFFSET('Hygiene Data'!$D$7,0,10*ROW('Hygiene Data'!D90))),'Data Summary'!DP96="Yes"),OFFSET('Hygiene Data'!$D$7,0,10*ROW('Hygiene Data'!D90)),NA())</f>
        <v>#N/A</v>
      </c>
      <c r="BB96" s="522" t="e">
        <f ca="1">+IF(AND(ISNUMBER(OFFSET('Hygiene Data'!$D$9,0,10*ROW('Hygiene Data'!D90))),'Data Summary'!DQ96="Yes"),OFFSET('Hygiene Data'!$D$9,0,10*ROW('Hygiene Data'!D90)),NA())</f>
        <v>#N/A</v>
      </c>
      <c r="BC96" s="522" t="e">
        <f ca="1">+IF(AND(ISNUMBER(OFFSET('Hygiene Data'!$E$5,0,10*ROW('Hygiene Data'!E90))),'Data Summary'!DR96="Yes"),OFFSET('Hygiene Data'!$E$5,0,10*ROW('Hygiene Data'!E90)),NA())</f>
        <v>#N/A</v>
      </c>
      <c r="BD96" s="522" t="e">
        <f ca="1">+IF(AND(ISNUMBER(OFFSET('Hygiene Data'!$E$7,0,10*ROW('Hygiene Data'!E90))),'Data Summary'!DS96="Yes"),OFFSET('Hygiene Data'!$E$7,0,10*ROW('Hygiene Data'!E90)),NA())</f>
        <v>#N/A</v>
      </c>
      <c r="BE96" s="522" t="e">
        <f ca="1">+IF(AND(ISNUMBER(OFFSET('Hygiene Data'!$E$9,0,10*ROW('Hygiene Data'!E90))),'Data Summary'!DT96="Yes"),OFFSET('Hygiene Data'!$E$9,0,10*ROW('Hygiene Data'!E90)),NA())</f>
        <v>#N/A</v>
      </c>
      <c r="BF96" s="522" t="e">
        <f ca="1">+IF(AND(ISNUMBER(OFFSET('Hygiene Data'!$F$5,0,10*ROW('Hygiene Data'!F90))),'Data Summary'!DU96="Yes"),OFFSET('Hygiene Data'!$F$5,0,10*ROW('Hygiene Data'!F90)),NA())</f>
        <v>#N/A</v>
      </c>
      <c r="BG96" s="522" t="e">
        <f ca="1">+IF(AND(ISNUMBER(OFFSET('Hygiene Data'!$F$7,0,10*ROW('Hygiene Data'!F90))),'Data Summary'!DV96="Yes"),OFFSET('Hygiene Data'!$F$7,0,10*ROW('Hygiene Data'!F90)),NA())</f>
        <v>#N/A</v>
      </c>
      <c r="BH96" s="522" t="e">
        <f ca="1">+IF(AND(ISNUMBER(OFFSET('Hygiene Data'!$F$9,0,10*ROW('Hygiene Data'!F90))),'Data Summary'!DW96="Yes"),OFFSET('Hygiene Data'!$F$9,0,10*ROW('Hygiene Data'!F90)),NA())</f>
        <v>#N/A</v>
      </c>
      <c r="BI96" s="522" t="e">
        <f ca="1">+IF(AND(ISNUMBER(OFFSET('Hygiene Data'!$G$5,0,10*ROW('Hygiene Data'!G90))),'Data Summary'!DX96="Yes"),OFFSET('Hygiene Data'!$G$5,0,10*ROW('Hygiene Data'!G90)),NA())</f>
        <v>#N/A</v>
      </c>
      <c r="BJ96" s="522" t="e">
        <f ca="1">+IF(AND(ISNUMBER(OFFSET('Hygiene Data'!$G$7,0,10*ROW('Hygiene Data'!G90))),'Data Summary'!DY96="Yes"),OFFSET('Hygiene Data'!$G$7,0,10*ROW('Hygiene Data'!G90)),NA())</f>
        <v>#N/A</v>
      </c>
      <c r="BK96" s="522" t="e">
        <f ca="1">+IF(AND(ISNUMBER(OFFSET('Hygiene Data'!$G$9,0,10*ROW('Hygiene Data'!G90))),'Data Summary'!DZ96="Yes"),OFFSET('Hygiene Data'!$G$9,0,10*ROW('Hygiene Data'!G90)),NA())</f>
        <v>#N/A</v>
      </c>
      <c r="BL96" s="522" t="e">
        <f ca="1">+IF(AND(ISNUMBER(OFFSET('Hygiene Data'!$H$5,0,10*ROW('Hygiene Data'!H90))),'Data Summary'!EA96="Yes"),OFFSET('Hygiene Data'!$H$5,0,10*ROW('Hygiene Data'!H90)),NA())</f>
        <v>#N/A</v>
      </c>
      <c r="BM96" s="522" t="e">
        <f ca="1">+IF(AND(ISNUMBER(OFFSET('Hygiene Data'!$H$7,0,10*ROW('Hygiene Data'!H90))),'Data Summary'!EB96="Yes"),OFFSET('Hygiene Data'!$H$7,0,10*ROW('Hygiene Data'!H90)),NA())</f>
        <v>#N/A</v>
      </c>
      <c r="BN96" s="522" t="e">
        <f ca="1">+IF(AND(ISNUMBER(OFFSET('Hygiene Data'!$H$9,0,10*ROW('Hygiene Data'!H90))),'Data Summary'!EC96="Yes"),OFFSET('Hygiene Data'!$H$9,0,10*ROW('Hygiene Data'!H90)),NA())</f>
        <v>#N/A</v>
      </c>
      <c r="BO96" s="522" t="e">
        <f ca="1">+IF(AND(ISNUMBER(OFFSET('Hygiene Data'!$I$5,0,10*ROW('Hygiene Data'!I90))),'Data Summary'!ED96="Yes"),OFFSET('Hygiene Data'!$I$5,0,10*ROW('Hygiene Data'!I90)),NA())</f>
        <v>#N/A</v>
      </c>
      <c r="BP96" s="522" t="e">
        <f ca="1">+IF(AND(ISNUMBER(OFFSET('Hygiene Data'!$I$7,0,10*ROW('Hygiene Data'!I90))),'Data Summary'!EE96="Yes"),OFFSET('Hygiene Data'!$I$7,0,10*ROW('Hygiene Data'!I90)),NA())</f>
        <v>#N/A</v>
      </c>
      <c r="BQ96" s="522" t="e">
        <f ca="1">+IF(AND(ISNUMBER(OFFSET('Hygiene Data'!$I$9,0,10*ROW('Hygiene Data'!I90))),'Data Summary'!EF96="Yes"),OFFSET('Hygiene Data'!$I$9,0,10*ROW('Hygiene Data'!I90)),NA())</f>
        <v>#N/A</v>
      </c>
    </row>
    <row r="97" spans="1:69" x14ac:dyDescent="0.25">
      <c r="A97" s="518" t="e">
        <f ca="1">+RIGHT('Data Summary'!A97,LEN('Data Summary'!A97)-9)</f>
        <v>#VALUE!</v>
      </c>
      <c r="B97" s="492" t="str">
        <f ca="1">+IF(ISTEXT('Data Summary'!B97),'Data Summary'!B97,"")</f>
        <v/>
      </c>
      <c r="C97" s="519" t="e">
        <f ca="1">+VALUE('Data Summary'!C97)</f>
        <v>#VALUE!</v>
      </c>
      <c r="D97" s="520" t="e">
        <f ca="1">+IF(AND(ISNUMBER(OFFSET('Water Data'!$D$4,0,10*ROW('Water Data'!D91))),'Data Summary'!BS97="Yes"),100-OFFSET('Water Data'!$D$4,0,10*ROW('Water Data'!D91)),NA())</f>
        <v>#N/A</v>
      </c>
      <c r="E97" s="520" t="e">
        <f ca="1">+IF(AND(ISNUMBER(OFFSET('Water Data'!$D$6,0,10*ROW('Water Data'!D91))),'Data Summary'!BT97="Yes"),OFFSET('Water Data'!$D$6,0,10*ROW('Water Data'!D91)),NA())</f>
        <v>#N/A</v>
      </c>
      <c r="F97" s="520" t="e">
        <f ca="1">+IF(AND(ISNUMBER(OFFSET('Water Data'!$D$9,0,10*ROW('Water Data'!D91))),'Data Summary'!BU97="Yes"),OFFSET('Water Data'!$D$9,0,10*ROW('Water Data'!D91)),NA())</f>
        <v>#N/A</v>
      </c>
      <c r="G97" s="520" t="e">
        <f ca="1">+IF(AND(ISNUMBER(OFFSET('Water Data'!$E$4,0,10*ROW('Water Data'!E91))),'Data Summary'!BV97="Yes"),100-OFFSET('Water Data'!$E$4,0,10*ROW('Water Data'!E91)),NA())</f>
        <v>#N/A</v>
      </c>
      <c r="H97" s="520" t="e">
        <f ca="1">+IF(AND(ISNUMBER(OFFSET('Water Data'!$E$6,0,10*ROW('Water Data'!E91))),'Data Summary'!BW97="Yes"),OFFSET('Water Data'!$E$6,0,10*ROW('Water Data'!E91)),NA())</f>
        <v>#N/A</v>
      </c>
      <c r="I97" s="520" t="e">
        <f ca="1">+IF(AND(ISNUMBER(OFFSET('Water Data'!$E$9,0,10*ROW('Water Data'!E91))),'Data Summary'!BX97="Yes"),OFFSET('Water Data'!$E$9,0,10*ROW('Water Data'!E91)),NA())</f>
        <v>#N/A</v>
      </c>
      <c r="J97" s="520" t="e">
        <f ca="1">+IF(AND(ISNUMBER(OFFSET('Water Data'!$F$4,0,10*ROW('Water Data'!F91))),'Data Summary'!BY97="Yes"),100-OFFSET('Water Data'!$F$4,0,10*ROW('Water Data'!F91)),NA())</f>
        <v>#N/A</v>
      </c>
      <c r="K97" s="520" t="e">
        <f ca="1">+IF(AND(ISNUMBER(OFFSET('Water Data'!$F$6,0,10*ROW('Water Data'!F91))),'Data Summary'!BZ97="Yes"),OFFSET('Water Data'!$F$6,0,10*ROW('Water Data'!F91)),NA())</f>
        <v>#N/A</v>
      </c>
      <c r="L97" s="520" t="e">
        <f ca="1">+IF(AND(ISNUMBER(OFFSET('Water Data'!$F$9,0,10*ROW('Water Data'!F91))),'Data Summary'!CA97="Yes"),OFFSET('Water Data'!$F$9,0,10*ROW('Water Data'!F91)),NA())</f>
        <v>#N/A</v>
      </c>
      <c r="M97" s="520" t="e">
        <f ca="1">+IF(AND(ISNUMBER(OFFSET('Water Data'!$G$4,0,10*ROW('Water Data'!G91))),'Data Summary'!CB97="Yes"),100-OFFSET('Water Data'!$G$4,0,10*ROW('Water Data'!G91)),NA())</f>
        <v>#N/A</v>
      </c>
      <c r="N97" s="520" t="e">
        <f ca="1">+IF(AND(ISNUMBER(OFFSET('Water Data'!$G$6,0,10*ROW('Water Data'!G91))),'Data Summary'!CC97="Yes"),OFFSET('Water Data'!$G$6,0,10*ROW('Water Data'!G91)),NA())</f>
        <v>#N/A</v>
      </c>
      <c r="O97" s="520" t="e">
        <f ca="1">+IF(AND(ISNUMBER(OFFSET('Water Data'!$G$9,0,10*ROW('Water Data'!G91))),'Data Summary'!CD97="Yes"),OFFSET('Water Data'!$G$9,0,10*ROW('Water Data'!G91)),NA())</f>
        <v>#N/A</v>
      </c>
      <c r="P97" s="520" t="e">
        <f ca="1">+IF(AND(ISNUMBER(OFFSET('Water Data'!$H$4,0,10*ROW('Water Data'!H91))),'Data Summary'!CE97="Yes"),100-OFFSET('Water Data'!$H$4,0,10*ROW('Water Data'!H91)),NA())</f>
        <v>#N/A</v>
      </c>
      <c r="Q97" s="520" t="e">
        <f ca="1">+IF(AND(ISNUMBER(OFFSET('Water Data'!$H$6,0,10*ROW('Water Data'!H91))),'Data Summary'!CF97="Yes"),OFFSET('Water Data'!$H$6,0,10*ROW('Water Data'!H91)),NA())</f>
        <v>#N/A</v>
      </c>
      <c r="R97" s="520" t="e">
        <f ca="1">+IF(AND(ISNUMBER(OFFSET('Water Data'!$H$9,0,10*ROW('Water Data'!H91))),'Data Summary'!CG97="Yes"),OFFSET('Water Data'!$H$9,0,10*ROW('Water Data'!H91)),NA())</f>
        <v>#N/A</v>
      </c>
      <c r="S97" s="520" t="e">
        <f ca="1">+IF(AND(ISNUMBER(OFFSET('Water Data'!$I$4,0,10*ROW('Water Data'!I91))),'Data Summary'!CH97="Yes"),100-OFFSET('Water Data'!$I$4,0,10*ROW('Water Data'!I91)),NA())</f>
        <v>#N/A</v>
      </c>
      <c r="T97" s="520" t="e">
        <f ca="1">+IF(AND(ISNUMBER(OFFSET('Water Data'!$I$6,0,10*ROW('Water Data'!I91))),'Data Summary'!CI97="Yes"),OFFSET('Water Data'!$I$6,0,10*ROW('Water Data'!I91)),NA())</f>
        <v>#N/A</v>
      </c>
      <c r="U97" s="520" t="e">
        <f ca="1">+IF(AND(ISNUMBER(OFFSET('Water Data'!$I$9,0,10*ROW('Water Data'!I91))),'Data Summary'!CJ97="Yes"),OFFSET('Water Data'!$I$9,0,10*ROW('Water Data'!I91)),NA())</f>
        <v>#N/A</v>
      </c>
      <c r="V97" s="521" t="e">
        <f ca="1">+IF(AND(ISNUMBER(OFFSET('Sanitation Data'!$D$4,0,10*ROW('Sanitation Data'!D91))),'Data Summary'!CK97="Yes"),100-OFFSET('Sanitation Data'!$D$4,0,10*ROW('Sanitation Data'!D91)),NA())</f>
        <v>#N/A</v>
      </c>
      <c r="W97" s="521" t="e">
        <f ca="1">+IF(AND(ISNUMBER(OFFSET('Sanitation Data'!$D$6,0,10*ROW('Sanitation Data'!D91))),'Data Summary'!CL97="Yes"),OFFSET('Sanitation Data'!$D$6,0,10*ROW('Sanitation Data'!D91)),NA())</f>
        <v>#N/A</v>
      </c>
      <c r="X97" s="521" t="e">
        <f ca="1">+IF(AND(ISNUMBER(OFFSET('Sanitation Data'!$D$10,0,10*ROW('Sanitation Data'!D91))),'Data Summary'!CM97="Yes"),OFFSET('Sanitation Data'!$D$10,0,10*ROW('Sanitation Data'!D91)),NA())</f>
        <v>#N/A</v>
      </c>
      <c r="Y97" s="521" t="e">
        <f ca="1">+IF(AND(ISNUMBER(OFFSET('Sanitation Data'!$D$11,0,10*ROW('Sanitation Data'!D91))),'Data Summary'!CN97="Yes"),OFFSET('Sanitation Data'!$D$11,0,10*ROW('Sanitation Data'!D91)),NA())</f>
        <v>#N/A</v>
      </c>
      <c r="Z97" s="521" t="e">
        <f ca="1">+IF(AND(ISNUMBER(OFFSET('Sanitation Data'!$D$12,0,10*ROW('Sanitation Data'!D91))),'Data Summary'!CO97="Yes"),OFFSET('Sanitation Data'!$D$12,0,10*ROW('Sanitation Data'!D91)),NA())</f>
        <v>#N/A</v>
      </c>
      <c r="AA97" s="521" t="e">
        <f ca="1">+IF(AND(ISNUMBER(OFFSET('Sanitation Data'!$E$4,0,10*ROW('Sanitation Data'!E91))),'Data Summary'!CP97="Yes"),100-OFFSET('Sanitation Data'!$E$4,0,10*ROW('Sanitation Data'!E91)),NA())</f>
        <v>#N/A</v>
      </c>
      <c r="AB97" s="521" t="e">
        <f ca="1">+IF(AND(ISNUMBER(OFFSET('Sanitation Data'!$E$6,0,10*ROW('Sanitation Data'!E91))),'Data Summary'!CQ97="Yes"),OFFSET('Sanitation Data'!$E$6,0,10*ROW('Sanitation Data'!E91)),NA())</f>
        <v>#N/A</v>
      </c>
      <c r="AC97" s="521" t="e">
        <f ca="1">+IF(AND(ISNUMBER(OFFSET('Sanitation Data'!$E$10,0,10*ROW('Sanitation Data'!E91))),'Data Summary'!CR97="Yes"),OFFSET('Sanitation Data'!$E$10,0,10*ROW('Sanitation Data'!E91)),NA())</f>
        <v>#N/A</v>
      </c>
      <c r="AD97" s="521" t="e">
        <f ca="1">+IF(AND(ISNUMBER(OFFSET('Sanitation Data'!$E$11,0,10*ROW('Sanitation Data'!E91))),'Data Summary'!CS97="Yes"),OFFSET('Sanitation Data'!$E$11,0,10*ROW('Sanitation Data'!E91)),NA())</f>
        <v>#N/A</v>
      </c>
      <c r="AE97" s="521" t="e">
        <f ca="1">+IF(AND(ISNUMBER(OFFSET('Sanitation Data'!$E$12,0,10*ROW('Sanitation Data'!E91))),'Data Summary'!CT97="Yes"),OFFSET('Sanitation Data'!$E$12,0,10*ROW('Sanitation Data'!E91)),NA())</f>
        <v>#N/A</v>
      </c>
      <c r="AF97" s="521" t="e">
        <f ca="1">+IF(AND(ISNUMBER(OFFSET('Sanitation Data'!$F$4,0,10*ROW('Sanitation Data'!F91))),'Data Summary'!CU97="Yes"),100-OFFSET('Sanitation Data'!$F$4,0,10*ROW('Sanitation Data'!F91)),NA())</f>
        <v>#N/A</v>
      </c>
      <c r="AG97" s="521" t="e">
        <f ca="1">+IF(AND(ISNUMBER(OFFSET('Sanitation Data'!$F$6,0,10*ROW('Sanitation Data'!F91))),'Data Summary'!CV97="Yes"),OFFSET('Sanitation Data'!$F$6,0,10*ROW('Sanitation Data'!F91)),NA())</f>
        <v>#N/A</v>
      </c>
      <c r="AH97" s="521" t="e">
        <f ca="1">+IF(AND(ISNUMBER(OFFSET('Sanitation Data'!$F$10,0,10*ROW('Sanitation Data'!F91))),'Data Summary'!CW97="Yes"),OFFSET('Sanitation Data'!$F$10,0,10*ROW('Sanitation Data'!F91)),NA())</f>
        <v>#N/A</v>
      </c>
      <c r="AI97" s="521" t="e">
        <f ca="1">+IF(AND(ISNUMBER(OFFSET('Sanitation Data'!$F$11,0,10*ROW('Sanitation Data'!F91))),'Data Summary'!CX97="Yes"),OFFSET('Sanitation Data'!$F$11,0,10*ROW('Sanitation Data'!F91)),NA())</f>
        <v>#N/A</v>
      </c>
      <c r="AJ97" s="521" t="e">
        <f ca="1">+IF(AND(ISNUMBER(OFFSET('Sanitation Data'!$F$12,0,10*ROW('Sanitation Data'!F91))),'Data Summary'!CY97="Yes"),OFFSET('Sanitation Data'!$F$12,0,10*ROW('Sanitation Data'!F91)),NA())</f>
        <v>#N/A</v>
      </c>
      <c r="AK97" s="521" t="e">
        <f ca="1">+IF(AND(ISNUMBER(OFFSET('Sanitation Data'!$G$4,0,10*ROW('Sanitation Data'!G91))),'Data Summary'!CZ97="Yes"),100-OFFSET('Sanitation Data'!$G$4,0,10*ROW('Sanitation Data'!G91)),NA())</f>
        <v>#N/A</v>
      </c>
      <c r="AL97" s="521" t="e">
        <f ca="1">+IF(AND(ISNUMBER(OFFSET('Sanitation Data'!$G$6,0,10*ROW('Sanitation Data'!G91))),'Data Summary'!DA97="Yes"),OFFSET('Sanitation Data'!$G$6,0,10*ROW('Sanitation Data'!G91)),NA())</f>
        <v>#N/A</v>
      </c>
      <c r="AM97" s="521" t="e">
        <f ca="1">+IF(AND(ISNUMBER(OFFSET('Sanitation Data'!$G$10,0,10*ROW('Sanitation Data'!G91))),'Data Summary'!DB97="Yes"),OFFSET('Sanitation Data'!$G$10,0,10*ROW('Sanitation Data'!G91)),NA())</f>
        <v>#N/A</v>
      </c>
      <c r="AN97" s="521" t="e">
        <f ca="1">+IF(AND(ISNUMBER(OFFSET('Sanitation Data'!$G$11,0,10*ROW('Sanitation Data'!G91))),'Data Summary'!DC97="Yes"),OFFSET('Sanitation Data'!$G$11,0,10*ROW('Sanitation Data'!G91)),NA())</f>
        <v>#N/A</v>
      </c>
      <c r="AO97" s="521" t="e">
        <f ca="1">+IF(AND(ISNUMBER(OFFSET('Sanitation Data'!$G$12,0,10*ROW('Sanitation Data'!G91))),'Data Summary'!DD97="Yes"),OFFSET('Sanitation Data'!$G$12,0,10*ROW('Sanitation Data'!G91)),NA())</f>
        <v>#N/A</v>
      </c>
      <c r="AP97" s="521" t="e">
        <f ca="1">+IF(AND(ISNUMBER(OFFSET('Sanitation Data'!$H$4,0,10*ROW('Sanitation Data'!H91))),'Data Summary'!DE97="Yes"),100-OFFSET('Sanitation Data'!$H$4,0,10*ROW('Sanitation Data'!H91)),NA())</f>
        <v>#N/A</v>
      </c>
      <c r="AQ97" s="521" t="e">
        <f ca="1">+IF(AND(ISNUMBER(OFFSET('Sanitation Data'!$H$6,0,10*ROW('Sanitation Data'!H91))),'Data Summary'!DF97="Yes"),OFFSET('Sanitation Data'!$H$6,0,10*ROW('Sanitation Data'!H91)),NA())</f>
        <v>#N/A</v>
      </c>
      <c r="AR97" s="521" t="e">
        <f ca="1">+IF(AND(ISNUMBER(OFFSET('Sanitation Data'!$H$10,0,10*ROW('Sanitation Data'!H91))),'Data Summary'!DG97="Yes"),OFFSET('Sanitation Data'!$H$10,0,10*ROW('Sanitation Data'!H91)),NA())</f>
        <v>#N/A</v>
      </c>
      <c r="AS97" s="521" t="e">
        <f ca="1">+IF(AND(ISNUMBER(OFFSET('Sanitation Data'!$H$11,0,10*ROW('Sanitation Data'!H91))),'Data Summary'!DH97="Yes"),OFFSET('Sanitation Data'!$H$11,0,10*ROW('Sanitation Data'!H91)),NA())</f>
        <v>#N/A</v>
      </c>
      <c r="AT97" s="521" t="e">
        <f ca="1">+IF(AND(ISNUMBER(OFFSET('Sanitation Data'!$H$12,0,10*ROW('Sanitation Data'!H91))),'Data Summary'!DI97="Yes"),OFFSET('Sanitation Data'!$H$12,0,10*ROW('Sanitation Data'!H91)),NA())</f>
        <v>#N/A</v>
      </c>
      <c r="AU97" s="521" t="e">
        <f ca="1">+IF(AND(ISNUMBER(OFFSET('Sanitation Data'!$I$4,0,10*ROW('Sanitation Data'!I91))),'Data Summary'!DJ97="Yes"),100-OFFSET('Sanitation Data'!$I$4,0,10*ROW('Sanitation Data'!I91)),NA())</f>
        <v>#N/A</v>
      </c>
      <c r="AV97" s="521" t="e">
        <f ca="1">+IF(AND(ISNUMBER(OFFSET('Sanitation Data'!$I$6,0,10*ROW('Sanitation Data'!I91))),'Data Summary'!DK97="Yes"),OFFSET('Sanitation Data'!$I$6,0,10*ROW('Sanitation Data'!I91)),NA())</f>
        <v>#N/A</v>
      </c>
      <c r="AW97" s="521" t="e">
        <f ca="1">+IF(AND(ISNUMBER(OFFSET('Sanitation Data'!$I$10,0,10*ROW('Sanitation Data'!I91))),'Data Summary'!DL97="Yes"),OFFSET('Sanitation Data'!$I$10,0,10*ROW('Sanitation Data'!I91)),NA())</f>
        <v>#N/A</v>
      </c>
      <c r="AX97" s="521" t="e">
        <f ca="1">+IF(AND(ISNUMBER(OFFSET('Sanitation Data'!$I$11,0,10*ROW('Sanitation Data'!I91))),'Data Summary'!DM97="Yes"),OFFSET('Sanitation Data'!$I$11,0,10*ROW('Sanitation Data'!I91)),NA())</f>
        <v>#N/A</v>
      </c>
      <c r="AY97" s="521" t="e">
        <f ca="1">+IF(AND(ISNUMBER(OFFSET('Sanitation Data'!$I$12,0,10*ROW('Sanitation Data'!I91))),'Data Summary'!DN97="Yes"),OFFSET('Sanitation Data'!$I$12,0,10*ROW('Sanitation Data'!I91)),NA())</f>
        <v>#N/A</v>
      </c>
      <c r="AZ97" s="522" t="e">
        <f ca="1">+IF(AND(ISNUMBER(OFFSET('Hygiene Data'!$D$5,0,10*ROW('Hygiene Data'!D91))),'Data Summary'!DO97="Yes"),OFFSET('Hygiene Data'!$D$5,0,10*ROW('Hygiene Data'!D91)),NA())</f>
        <v>#N/A</v>
      </c>
      <c r="BA97" s="522" t="e">
        <f ca="1">+IF(AND(ISNUMBER(OFFSET('Hygiene Data'!$D$7,0,10*ROW('Hygiene Data'!D91))),'Data Summary'!DP97="Yes"),OFFSET('Hygiene Data'!$D$7,0,10*ROW('Hygiene Data'!D91)),NA())</f>
        <v>#N/A</v>
      </c>
      <c r="BB97" s="522" t="e">
        <f ca="1">+IF(AND(ISNUMBER(OFFSET('Hygiene Data'!$D$9,0,10*ROW('Hygiene Data'!D91))),'Data Summary'!DQ97="Yes"),OFFSET('Hygiene Data'!$D$9,0,10*ROW('Hygiene Data'!D91)),NA())</f>
        <v>#N/A</v>
      </c>
      <c r="BC97" s="522" t="e">
        <f ca="1">+IF(AND(ISNUMBER(OFFSET('Hygiene Data'!$E$5,0,10*ROW('Hygiene Data'!E91))),'Data Summary'!DR97="Yes"),OFFSET('Hygiene Data'!$E$5,0,10*ROW('Hygiene Data'!E91)),NA())</f>
        <v>#N/A</v>
      </c>
      <c r="BD97" s="522" t="e">
        <f ca="1">+IF(AND(ISNUMBER(OFFSET('Hygiene Data'!$E$7,0,10*ROW('Hygiene Data'!E91))),'Data Summary'!DS97="Yes"),OFFSET('Hygiene Data'!$E$7,0,10*ROW('Hygiene Data'!E91)),NA())</f>
        <v>#N/A</v>
      </c>
      <c r="BE97" s="522" t="e">
        <f ca="1">+IF(AND(ISNUMBER(OFFSET('Hygiene Data'!$E$9,0,10*ROW('Hygiene Data'!E91))),'Data Summary'!DT97="Yes"),OFFSET('Hygiene Data'!$E$9,0,10*ROW('Hygiene Data'!E91)),NA())</f>
        <v>#N/A</v>
      </c>
      <c r="BF97" s="522" t="e">
        <f ca="1">+IF(AND(ISNUMBER(OFFSET('Hygiene Data'!$F$5,0,10*ROW('Hygiene Data'!F91))),'Data Summary'!DU97="Yes"),OFFSET('Hygiene Data'!$F$5,0,10*ROW('Hygiene Data'!F91)),NA())</f>
        <v>#N/A</v>
      </c>
      <c r="BG97" s="522" t="e">
        <f ca="1">+IF(AND(ISNUMBER(OFFSET('Hygiene Data'!$F$7,0,10*ROW('Hygiene Data'!F91))),'Data Summary'!DV97="Yes"),OFFSET('Hygiene Data'!$F$7,0,10*ROW('Hygiene Data'!F91)),NA())</f>
        <v>#N/A</v>
      </c>
      <c r="BH97" s="522" t="e">
        <f ca="1">+IF(AND(ISNUMBER(OFFSET('Hygiene Data'!$F$9,0,10*ROW('Hygiene Data'!F91))),'Data Summary'!DW97="Yes"),OFFSET('Hygiene Data'!$F$9,0,10*ROW('Hygiene Data'!F91)),NA())</f>
        <v>#N/A</v>
      </c>
      <c r="BI97" s="522" t="e">
        <f ca="1">+IF(AND(ISNUMBER(OFFSET('Hygiene Data'!$G$5,0,10*ROW('Hygiene Data'!G91))),'Data Summary'!DX97="Yes"),OFFSET('Hygiene Data'!$G$5,0,10*ROW('Hygiene Data'!G91)),NA())</f>
        <v>#N/A</v>
      </c>
      <c r="BJ97" s="522" t="e">
        <f ca="1">+IF(AND(ISNUMBER(OFFSET('Hygiene Data'!$G$7,0,10*ROW('Hygiene Data'!G91))),'Data Summary'!DY97="Yes"),OFFSET('Hygiene Data'!$G$7,0,10*ROW('Hygiene Data'!G91)),NA())</f>
        <v>#N/A</v>
      </c>
      <c r="BK97" s="522" t="e">
        <f ca="1">+IF(AND(ISNUMBER(OFFSET('Hygiene Data'!$G$9,0,10*ROW('Hygiene Data'!G91))),'Data Summary'!DZ97="Yes"),OFFSET('Hygiene Data'!$G$9,0,10*ROW('Hygiene Data'!G91)),NA())</f>
        <v>#N/A</v>
      </c>
      <c r="BL97" s="522" t="e">
        <f ca="1">+IF(AND(ISNUMBER(OFFSET('Hygiene Data'!$H$5,0,10*ROW('Hygiene Data'!H91))),'Data Summary'!EA97="Yes"),OFFSET('Hygiene Data'!$H$5,0,10*ROW('Hygiene Data'!H91)),NA())</f>
        <v>#N/A</v>
      </c>
      <c r="BM97" s="522" t="e">
        <f ca="1">+IF(AND(ISNUMBER(OFFSET('Hygiene Data'!$H$7,0,10*ROW('Hygiene Data'!H91))),'Data Summary'!EB97="Yes"),OFFSET('Hygiene Data'!$H$7,0,10*ROW('Hygiene Data'!H91)),NA())</f>
        <v>#N/A</v>
      </c>
      <c r="BN97" s="522" t="e">
        <f ca="1">+IF(AND(ISNUMBER(OFFSET('Hygiene Data'!$H$9,0,10*ROW('Hygiene Data'!H91))),'Data Summary'!EC97="Yes"),OFFSET('Hygiene Data'!$H$9,0,10*ROW('Hygiene Data'!H91)),NA())</f>
        <v>#N/A</v>
      </c>
      <c r="BO97" s="522" t="e">
        <f ca="1">+IF(AND(ISNUMBER(OFFSET('Hygiene Data'!$I$5,0,10*ROW('Hygiene Data'!I91))),'Data Summary'!ED97="Yes"),OFFSET('Hygiene Data'!$I$5,0,10*ROW('Hygiene Data'!I91)),NA())</f>
        <v>#N/A</v>
      </c>
      <c r="BP97" s="522" t="e">
        <f ca="1">+IF(AND(ISNUMBER(OFFSET('Hygiene Data'!$I$7,0,10*ROW('Hygiene Data'!I91))),'Data Summary'!EE97="Yes"),OFFSET('Hygiene Data'!$I$7,0,10*ROW('Hygiene Data'!I91)),NA())</f>
        <v>#N/A</v>
      </c>
      <c r="BQ97" s="522" t="e">
        <f ca="1">+IF(AND(ISNUMBER(OFFSET('Hygiene Data'!$I$9,0,10*ROW('Hygiene Data'!I91))),'Data Summary'!EF97="Yes"),OFFSET('Hygiene Data'!$I$9,0,10*ROW('Hygiene Data'!I91)),NA())</f>
        <v>#N/A</v>
      </c>
    </row>
    <row r="98" spans="1:69" x14ac:dyDescent="0.25">
      <c r="A98" s="518" t="e">
        <f ca="1">+RIGHT('Data Summary'!A98,LEN('Data Summary'!A98)-9)</f>
        <v>#VALUE!</v>
      </c>
      <c r="B98" s="492" t="str">
        <f ca="1">+IF(ISTEXT('Data Summary'!B98),'Data Summary'!B98,"")</f>
        <v/>
      </c>
      <c r="C98" s="519" t="e">
        <f ca="1">+VALUE('Data Summary'!C98)</f>
        <v>#VALUE!</v>
      </c>
      <c r="D98" s="520" t="e">
        <f ca="1">+IF(AND(ISNUMBER(OFFSET('Water Data'!$D$4,0,10*ROW('Water Data'!D92))),'Data Summary'!BS98="Yes"),100-OFFSET('Water Data'!$D$4,0,10*ROW('Water Data'!D92)),NA())</f>
        <v>#N/A</v>
      </c>
      <c r="E98" s="520" t="e">
        <f ca="1">+IF(AND(ISNUMBER(OFFSET('Water Data'!$D$6,0,10*ROW('Water Data'!D92))),'Data Summary'!BT98="Yes"),OFFSET('Water Data'!$D$6,0,10*ROW('Water Data'!D92)),NA())</f>
        <v>#N/A</v>
      </c>
      <c r="F98" s="520" t="e">
        <f ca="1">+IF(AND(ISNUMBER(OFFSET('Water Data'!$D$9,0,10*ROW('Water Data'!D92))),'Data Summary'!BU98="Yes"),OFFSET('Water Data'!$D$9,0,10*ROW('Water Data'!D92)),NA())</f>
        <v>#N/A</v>
      </c>
      <c r="G98" s="520" t="e">
        <f ca="1">+IF(AND(ISNUMBER(OFFSET('Water Data'!$E$4,0,10*ROW('Water Data'!E92))),'Data Summary'!BV98="Yes"),100-OFFSET('Water Data'!$E$4,0,10*ROW('Water Data'!E92)),NA())</f>
        <v>#N/A</v>
      </c>
      <c r="H98" s="520" t="e">
        <f ca="1">+IF(AND(ISNUMBER(OFFSET('Water Data'!$E$6,0,10*ROW('Water Data'!E92))),'Data Summary'!BW98="Yes"),OFFSET('Water Data'!$E$6,0,10*ROW('Water Data'!E92)),NA())</f>
        <v>#N/A</v>
      </c>
      <c r="I98" s="520" t="e">
        <f ca="1">+IF(AND(ISNUMBER(OFFSET('Water Data'!$E$9,0,10*ROW('Water Data'!E92))),'Data Summary'!BX98="Yes"),OFFSET('Water Data'!$E$9,0,10*ROW('Water Data'!E92)),NA())</f>
        <v>#N/A</v>
      </c>
      <c r="J98" s="520" t="e">
        <f ca="1">+IF(AND(ISNUMBER(OFFSET('Water Data'!$F$4,0,10*ROW('Water Data'!F92))),'Data Summary'!BY98="Yes"),100-OFFSET('Water Data'!$F$4,0,10*ROW('Water Data'!F92)),NA())</f>
        <v>#N/A</v>
      </c>
      <c r="K98" s="520" t="e">
        <f ca="1">+IF(AND(ISNUMBER(OFFSET('Water Data'!$F$6,0,10*ROW('Water Data'!F92))),'Data Summary'!BZ98="Yes"),OFFSET('Water Data'!$F$6,0,10*ROW('Water Data'!F92)),NA())</f>
        <v>#N/A</v>
      </c>
      <c r="L98" s="520" t="e">
        <f ca="1">+IF(AND(ISNUMBER(OFFSET('Water Data'!$F$9,0,10*ROW('Water Data'!F92))),'Data Summary'!CA98="Yes"),OFFSET('Water Data'!$F$9,0,10*ROW('Water Data'!F92)),NA())</f>
        <v>#N/A</v>
      </c>
      <c r="M98" s="520" t="e">
        <f ca="1">+IF(AND(ISNUMBER(OFFSET('Water Data'!$G$4,0,10*ROW('Water Data'!G92))),'Data Summary'!CB98="Yes"),100-OFFSET('Water Data'!$G$4,0,10*ROW('Water Data'!G92)),NA())</f>
        <v>#N/A</v>
      </c>
      <c r="N98" s="520" t="e">
        <f ca="1">+IF(AND(ISNUMBER(OFFSET('Water Data'!$G$6,0,10*ROW('Water Data'!G92))),'Data Summary'!CC98="Yes"),OFFSET('Water Data'!$G$6,0,10*ROW('Water Data'!G92)),NA())</f>
        <v>#N/A</v>
      </c>
      <c r="O98" s="520" t="e">
        <f ca="1">+IF(AND(ISNUMBER(OFFSET('Water Data'!$G$9,0,10*ROW('Water Data'!G92))),'Data Summary'!CD98="Yes"),OFFSET('Water Data'!$G$9,0,10*ROW('Water Data'!G92)),NA())</f>
        <v>#N/A</v>
      </c>
      <c r="P98" s="520" t="e">
        <f ca="1">+IF(AND(ISNUMBER(OFFSET('Water Data'!$H$4,0,10*ROW('Water Data'!H92))),'Data Summary'!CE98="Yes"),100-OFFSET('Water Data'!$H$4,0,10*ROW('Water Data'!H92)),NA())</f>
        <v>#N/A</v>
      </c>
      <c r="Q98" s="520" t="e">
        <f ca="1">+IF(AND(ISNUMBER(OFFSET('Water Data'!$H$6,0,10*ROW('Water Data'!H92))),'Data Summary'!CF98="Yes"),OFFSET('Water Data'!$H$6,0,10*ROW('Water Data'!H92)),NA())</f>
        <v>#N/A</v>
      </c>
      <c r="R98" s="520" t="e">
        <f ca="1">+IF(AND(ISNUMBER(OFFSET('Water Data'!$H$9,0,10*ROW('Water Data'!H92))),'Data Summary'!CG98="Yes"),OFFSET('Water Data'!$H$9,0,10*ROW('Water Data'!H92)),NA())</f>
        <v>#N/A</v>
      </c>
      <c r="S98" s="520" t="e">
        <f ca="1">+IF(AND(ISNUMBER(OFFSET('Water Data'!$I$4,0,10*ROW('Water Data'!I92))),'Data Summary'!CH98="Yes"),100-OFFSET('Water Data'!$I$4,0,10*ROW('Water Data'!I92)),NA())</f>
        <v>#N/A</v>
      </c>
      <c r="T98" s="520" t="e">
        <f ca="1">+IF(AND(ISNUMBER(OFFSET('Water Data'!$I$6,0,10*ROW('Water Data'!I92))),'Data Summary'!CI98="Yes"),OFFSET('Water Data'!$I$6,0,10*ROW('Water Data'!I92)),NA())</f>
        <v>#N/A</v>
      </c>
      <c r="U98" s="520" t="e">
        <f ca="1">+IF(AND(ISNUMBER(OFFSET('Water Data'!$I$9,0,10*ROW('Water Data'!I92))),'Data Summary'!CJ98="Yes"),OFFSET('Water Data'!$I$9,0,10*ROW('Water Data'!I92)),NA())</f>
        <v>#N/A</v>
      </c>
      <c r="V98" s="521" t="e">
        <f ca="1">+IF(AND(ISNUMBER(OFFSET('Sanitation Data'!$D$4,0,10*ROW('Sanitation Data'!D92))),'Data Summary'!CK98="Yes"),100-OFFSET('Sanitation Data'!$D$4,0,10*ROW('Sanitation Data'!D92)),NA())</f>
        <v>#N/A</v>
      </c>
      <c r="W98" s="521" t="e">
        <f ca="1">+IF(AND(ISNUMBER(OFFSET('Sanitation Data'!$D$6,0,10*ROW('Sanitation Data'!D92))),'Data Summary'!CL98="Yes"),OFFSET('Sanitation Data'!$D$6,0,10*ROW('Sanitation Data'!D92)),NA())</f>
        <v>#N/A</v>
      </c>
      <c r="X98" s="521" t="e">
        <f ca="1">+IF(AND(ISNUMBER(OFFSET('Sanitation Data'!$D$10,0,10*ROW('Sanitation Data'!D92))),'Data Summary'!CM98="Yes"),OFFSET('Sanitation Data'!$D$10,0,10*ROW('Sanitation Data'!D92)),NA())</f>
        <v>#N/A</v>
      </c>
      <c r="Y98" s="521" t="e">
        <f ca="1">+IF(AND(ISNUMBER(OFFSET('Sanitation Data'!$D$11,0,10*ROW('Sanitation Data'!D92))),'Data Summary'!CN98="Yes"),OFFSET('Sanitation Data'!$D$11,0,10*ROW('Sanitation Data'!D92)),NA())</f>
        <v>#N/A</v>
      </c>
      <c r="Z98" s="521" t="e">
        <f ca="1">+IF(AND(ISNUMBER(OFFSET('Sanitation Data'!$D$12,0,10*ROW('Sanitation Data'!D92))),'Data Summary'!CO98="Yes"),OFFSET('Sanitation Data'!$D$12,0,10*ROW('Sanitation Data'!D92)),NA())</f>
        <v>#N/A</v>
      </c>
      <c r="AA98" s="521" t="e">
        <f ca="1">+IF(AND(ISNUMBER(OFFSET('Sanitation Data'!$E$4,0,10*ROW('Sanitation Data'!E92))),'Data Summary'!CP98="Yes"),100-OFFSET('Sanitation Data'!$E$4,0,10*ROW('Sanitation Data'!E92)),NA())</f>
        <v>#N/A</v>
      </c>
      <c r="AB98" s="521" t="e">
        <f ca="1">+IF(AND(ISNUMBER(OFFSET('Sanitation Data'!$E$6,0,10*ROW('Sanitation Data'!E92))),'Data Summary'!CQ98="Yes"),OFFSET('Sanitation Data'!$E$6,0,10*ROW('Sanitation Data'!E92)),NA())</f>
        <v>#N/A</v>
      </c>
      <c r="AC98" s="521" t="e">
        <f ca="1">+IF(AND(ISNUMBER(OFFSET('Sanitation Data'!$E$10,0,10*ROW('Sanitation Data'!E92))),'Data Summary'!CR98="Yes"),OFFSET('Sanitation Data'!$E$10,0,10*ROW('Sanitation Data'!E92)),NA())</f>
        <v>#N/A</v>
      </c>
      <c r="AD98" s="521" t="e">
        <f ca="1">+IF(AND(ISNUMBER(OFFSET('Sanitation Data'!$E$11,0,10*ROW('Sanitation Data'!E92))),'Data Summary'!CS98="Yes"),OFFSET('Sanitation Data'!$E$11,0,10*ROW('Sanitation Data'!E92)),NA())</f>
        <v>#N/A</v>
      </c>
      <c r="AE98" s="521" t="e">
        <f ca="1">+IF(AND(ISNUMBER(OFFSET('Sanitation Data'!$E$12,0,10*ROW('Sanitation Data'!E92))),'Data Summary'!CT98="Yes"),OFFSET('Sanitation Data'!$E$12,0,10*ROW('Sanitation Data'!E92)),NA())</f>
        <v>#N/A</v>
      </c>
      <c r="AF98" s="521" t="e">
        <f ca="1">+IF(AND(ISNUMBER(OFFSET('Sanitation Data'!$F$4,0,10*ROW('Sanitation Data'!F92))),'Data Summary'!CU98="Yes"),100-OFFSET('Sanitation Data'!$F$4,0,10*ROW('Sanitation Data'!F92)),NA())</f>
        <v>#N/A</v>
      </c>
      <c r="AG98" s="521" t="e">
        <f ca="1">+IF(AND(ISNUMBER(OFFSET('Sanitation Data'!$F$6,0,10*ROW('Sanitation Data'!F92))),'Data Summary'!CV98="Yes"),OFFSET('Sanitation Data'!$F$6,0,10*ROW('Sanitation Data'!F92)),NA())</f>
        <v>#N/A</v>
      </c>
      <c r="AH98" s="521" t="e">
        <f ca="1">+IF(AND(ISNUMBER(OFFSET('Sanitation Data'!$F$10,0,10*ROW('Sanitation Data'!F92))),'Data Summary'!CW98="Yes"),OFFSET('Sanitation Data'!$F$10,0,10*ROW('Sanitation Data'!F92)),NA())</f>
        <v>#N/A</v>
      </c>
      <c r="AI98" s="521" t="e">
        <f ca="1">+IF(AND(ISNUMBER(OFFSET('Sanitation Data'!$F$11,0,10*ROW('Sanitation Data'!F92))),'Data Summary'!CX98="Yes"),OFFSET('Sanitation Data'!$F$11,0,10*ROW('Sanitation Data'!F92)),NA())</f>
        <v>#N/A</v>
      </c>
      <c r="AJ98" s="521" t="e">
        <f ca="1">+IF(AND(ISNUMBER(OFFSET('Sanitation Data'!$F$12,0,10*ROW('Sanitation Data'!F92))),'Data Summary'!CY98="Yes"),OFFSET('Sanitation Data'!$F$12,0,10*ROW('Sanitation Data'!F92)),NA())</f>
        <v>#N/A</v>
      </c>
      <c r="AK98" s="521" t="e">
        <f ca="1">+IF(AND(ISNUMBER(OFFSET('Sanitation Data'!$G$4,0,10*ROW('Sanitation Data'!G92))),'Data Summary'!CZ98="Yes"),100-OFFSET('Sanitation Data'!$G$4,0,10*ROW('Sanitation Data'!G92)),NA())</f>
        <v>#N/A</v>
      </c>
      <c r="AL98" s="521" t="e">
        <f ca="1">+IF(AND(ISNUMBER(OFFSET('Sanitation Data'!$G$6,0,10*ROW('Sanitation Data'!G92))),'Data Summary'!DA98="Yes"),OFFSET('Sanitation Data'!$G$6,0,10*ROW('Sanitation Data'!G92)),NA())</f>
        <v>#N/A</v>
      </c>
      <c r="AM98" s="521" t="e">
        <f ca="1">+IF(AND(ISNUMBER(OFFSET('Sanitation Data'!$G$10,0,10*ROW('Sanitation Data'!G92))),'Data Summary'!DB98="Yes"),OFFSET('Sanitation Data'!$G$10,0,10*ROW('Sanitation Data'!G92)),NA())</f>
        <v>#N/A</v>
      </c>
      <c r="AN98" s="521" t="e">
        <f ca="1">+IF(AND(ISNUMBER(OFFSET('Sanitation Data'!$G$11,0,10*ROW('Sanitation Data'!G92))),'Data Summary'!DC98="Yes"),OFFSET('Sanitation Data'!$G$11,0,10*ROW('Sanitation Data'!G92)),NA())</f>
        <v>#N/A</v>
      </c>
      <c r="AO98" s="521" t="e">
        <f ca="1">+IF(AND(ISNUMBER(OFFSET('Sanitation Data'!$G$12,0,10*ROW('Sanitation Data'!G92))),'Data Summary'!DD98="Yes"),OFFSET('Sanitation Data'!$G$12,0,10*ROW('Sanitation Data'!G92)),NA())</f>
        <v>#N/A</v>
      </c>
      <c r="AP98" s="521" t="e">
        <f ca="1">+IF(AND(ISNUMBER(OFFSET('Sanitation Data'!$H$4,0,10*ROW('Sanitation Data'!H92))),'Data Summary'!DE98="Yes"),100-OFFSET('Sanitation Data'!$H$4,0,10*ROW('Sanitation Data'!H92)),NA())</f>
        <v>#N/A</v>
      </c>
      <c r="AQ98" s="521" t="e">
        <f ca="1">+IF(AND(ISNUMBER(OFFSET('Sanitation Data'!$H$6,0,10*ROW('Sanitation Data'!H92))),'Data Summary'!DF98="Yes"),OFFSET('Sanitation Data'!$H$6,0,10*ROW('Sanitation Data'!H92)),NA())</f>
        <v>#N/A</v>
      </c>
      <c r="AR98" s="521" t="e">
        <f ca="1">+IF(AND(ISNUMBER(OFFSET('Sanitation Data'!$H$10,0,10*ROW('Sanitation Data'!H92))),'Data Summary'!DG98="Yes"),OFFSET('Sanitation Data'!$H$10,0,10*ROW('Sanitation Data'!H92)),NA())</f>
        <v>#N/A</v>
      </c>
      <c r="AS98" s="521" t="e">
        <f ca="1">+IF(AND(ISNUMBER(OFFSET('Sanitation Data'!$H$11,0,10*ROW('Sanitation Data'!H92))),'Data Summary'!DH98="Yes"),OFFSET('Sanitation Data'!$H$11,0,10*ROW('Sanitation Data'!H92)),NA())</f>
        <v>#N/A</v>
      </c>
      <c r="AT98" s="521" t="e">
        <f ca="1">+IF(AND(ISNUMBER(OFFSET('Sanitation Data'!$H$12,0,10*ROW('Sanitation Data'!H92))),'Data Summary'!DI98="Yes"),OFFSET('Sanitation Data'!$H$12,0,10*ROW('Sanitation Data'!H92)),NA())</f>
        <v>#N/A</v>
      </c>
      <c r="AU98" s="521" t="e">
        <f ca="1">+IF(AND(ISNUMBER(OFFSET('Sanitation Data'!$I$4,0,10*ROW('Sanitation Data'!I92))),'Data Summary'!DJ98="Yes"),100-OFFSET('Sanitation Data'!$I$4,0,10*ROW('Sanitation Data'!I92)),NA())</f>
        <v>#N/A</v>
      </c>
      <c r="AV98" s="521" t="e">
        <f ca="1">+IF(AND(ISNUMBER(OFFSET('Sanitation Data'!$I$6,0,10*ROW('Sanitation Data'!I92))),'Data Summary'!DK98="Yes"),OFFSET('Sanitation Data'!$I$6,0,10*ROW('Sanitation Data'!I92)),NA())</f>
        <v>#N/A</v>
      </c>
      <c r="AW98" s="521" t="e">
        <f ca="1">+IF(AND(ISNUMBER(OFFSET('Sanitation Data'!$I$10,0,10*ROW('Sanitation Data'!I92))),'Data Summary'!DL98="Yes"),OFFSET('Sanitation Data'!$I$10,0,10*ROW('Sanitation Data'!I92)),NA())</f>
        <v>#N/A</v>
      </c>
      <c r="AX98" s="521" t="e">
        <f ca="1">+IF(AND(ISNUMBER(OFFSET('Sanitation Data'!$I$11,0,10*ROW('Sanitation Data'!I92))),'Data Summary'!DM98="Yes"),OFFSET('Sanitation Data'!$I$11,0,10*ROW('Sanitation Data'!I92)),NA())</f>
        <v>#N/A</v>
      </c>
      <c r="AY98" s="521" t="e">
        <f ca="1">+IF(AND(ISNUMBER(OFFSET('Sanitation Data'!$I$12,0,10*ROW('Sanitation Data'!I92))),'Data Summary'!DN98="Yes"),OFFSET('Sanitation Data'!$I$12,0,10*ROW('Sanitation Data'!I92)),NA())</f>
        <v>#N/A</v>
      </c>
      <c r="AZ98" s="522" t="e">
        <f ca="1">+IF(AND(ISNUMBER(OFFSET('Hygiene Data'!$D$5,0,10*ROW('Hygiene Data'!D92))),'Data Summary'!DO98="Yes"),OFFSET('Hygiene Data'!$D$5,0,10*ROW('Hygiene Data'!D92)),NA())</f>
        <v>#N/A</v>
      </c>
      <c r="BA98" s="522" t="e">
        <f ca="1">+IF(AND(ISNUMBER(OFFSET('Hygiene Data'!$D$7,0,10*ROW('Hygiene Data'!D92))),'Data Summary'!DP98="Yes"),OFFSET('Hygiene Data'!$D$7,0,10*ROW('Hygiene Data'!D92)),NA())</f>
        <v>#N/A</v>
      </c>
      <c r="BB98" s="522" t="e">
        <f ca="1">+IF(AND(ISNUMBER(OFFSET('Hygiene Data'!$D$9,0,10*ROW('Hygiene Data'!D92))),'Data Summary'!DQ98="Yes"),OFFSET('Hygiene Data'!$D$9,0,10*ROW('Hygiene Data'!D92)),NA())</f>
        <v>#N/A</v>
      </c>
      <c r="BC98" s="522" t="e">
        <f ca="1">+IF(AND(ISNUMBER(OFFSET('Hygiene Data'!$E$5,0,10*ROW('Hygiene Data'!E92))),'Data Summary'!DR98="Yes"),OFFSET('Hygiene Data'!$E$5,0,10*ROW('Hygiene Data'!E92)),NA())</f>
        <v>#N/A</v>
      </c>
      <c r="BD98" s="522" t="e">
        <f ca="1">+IF(AND(ISNUMBER(OFFSET('Hygiene Data'!$E$7,0,10*ROW('Hygiene Data'!E92))),'Data Summary'!DS98="Yes"),OFFSET('Hygiene Data'!$E$7,0,10*ROW('Hygiene Data'!E92)),NA())</f>
        <v>#N/A</v>
      </c>
      <c r="BE98" s="522" t="e">
        <f ca="1">+IF(AND(ISNUMBER(OFFSET('Hygiene Data'!$E$9,0,10*ROW('Hygiene Data'!E92))),'Data Summary'!DT98="Yes"),OFFSET('Hygiene Data'!$E$9,0,10*ROW('Hygiene Data'!E92)),NA())</f>
        <v>#N/A</v>
      </c>
      <c r="BF98" s="522" t="e">
        <f ca="1">+IF(AND(ISNUMBER(OFFSET('Hygiene Data'!$F$5,0,10*ROW('Hygiene Data'!F92))),'Data Summary'!DU98="Yes"),OFFSET('Hygiene Data'!$F$5,0,10*ROW('Hygiene Data'!F92)),NA())</f>
        <v>#N/A</v>
      </c>
      <c r="BG98" s="522" t="e">
        <f ca="1">+IF(AND(ISNUMBER(OFFSET('Hygiene Data'!$F$7,0,10*ROW('Hygiene Data'!F92))),'Data Summary'!DV98="Yes"),OFFSET('Hygiene Data'!$F$7,0,10*ROW('Hygiene Data'!F92)),NA())</f>
        <v>#N/A</v>
      </c>
      <c r="BH98" s="522" t="e">
        <f ca="1">+IF(AND(ISNUMBER(OFFSET('Hygiene Data'!$F$9,0,10*ROW('Hygiene Data'!F92))),'Data Summary'!DW98="Yes"),OFFSET('Hygiene Data'!$F$9,0,10*ROW('Hygiene Data'!F92)),NA())</f>
        <v>#N/A</v>
      </c>
      <c r="BI98" s="522" t="e">
        <f ca="1">+IF(AND(ISNUMBER(OFFSET('Hygiene Data'!$G$5,0,10*ROW('Hygiene Data'!G92))),'Data Summary'!DX98="Yes"),OFFSET('Hygiene Data'!$G$5,0,10*ROW('Hygiene Data'!G92)),NA())</f>
        <v>#N/A</v>
      </c>
      <c r="BJ98" s="522" t="e">
        <f ca="1">+IF(AND(ISNUMBER(OFFSET('Hygiene Data'!$G$7,0,10*ROW('Hygiene Data'!G92))),'Data Summary'!DY98="Yes"),OFFSET('Hygiene Data'!$G$7,0,10*ROW('Hygiene Data'!G92)),NA())</f>
        <v>#N/A</v>
      </c>
      <c r="BK98" s="522" t="e">
        <f ca="1">+IF(AND(ISNUMBER(OFFSET('Hygiene Data'!$G$9,0,10*ROW('Hygiene Data'!G92))),'Data Summary'!DZ98="Yes"),OFFSET('Hygiene Data'!$G$9,0,10*ROW('Hygiene Data'!G92)),NA())</f>
        <v>#N/A</v>
      </c>
      <c r="BL98" s="522" t="e">
        <f ca="1">+IF(AND(ISNUMBER(OFFSET('Hygiene Data'!$H$5,0,10*ROW('Hygiene Data'!H92))),'Data Summary'!EA98="Yes"),OFFSET('Hygiene Data'!$H$5,0,10*ROW('Hygiene Data'!H92)),NA())</f>
        <v>#N/A</v>
      </c>
      <c r="BM98" s="522" t="e">
        <f ca="1">+IF(AND(ISNUMBER(OFFSET('Hygiene Data'!$H$7,0,10*ROW('Hygiene Data'!H92))),'Data Summary'!EB98="Yes"),OFFSET('Hygiene Data'!$H$7,0,10*ROW('Hygiene Data'!H92)),NA())</f>
        <v>#N/A</v>
      </c>
      <c r="BN98" s="522" t="e">
        <f ca="1">+IF(AND(ISNUMBER(OFFSET('Hygiene Data'!$H$9,0,10*ROW('Hygiene Data'!H92))),'Data Summary'!EC98="Yes"),OFFSET('Hygiene Data'!$H$9,0,10*ROW('Hygiene Data'!H92)),NA())</f>
        <v>#N/A</v>
      </c>
      <c r="BO98" s="522" t="e">
        <f ca="1">+IF(AND(ISNUMBER(OFFSET('Hygiene Data'!$I$5,0,10*ROW('Hygiene Data'!I92))),'Data Summary'!ED98="Yes"),OFFSET('Hygiene Data'!$I$5,0,10*ROW('Hygiene Data'!I92)),NA())</f>
        <v>#N/A</v>
      </c>
      <c r="BP98" s="522" t="e">
        <f ca="1">+IF(AND(ISNUMBER(OFFSET('Hygiene Data'!$I$7,0,10*ROW('Hygiene Data'!I92))),'Data Summary'!EE98="Yes"),OFFSET('Hygiene Data'!$I$7,0,10*ROW('Hygiene Data'!I92)),NA())</f>
        <v>#N/A</v>
      </c>
      <c r="BQ98" s="522" t="e">
        <f ca="1">+IF(AND(ISNUMBER(OFFSET('Hygiene Data'!$I$9,0,10*ROW('Hygiene Data'!I92))),'Data Summary'!EF98="Yes"),OFFSET('Hygiene Data'!$I$9,0,10*ROW('Hygiene Data'!I92)),NA())</f>
        <v>#N/A</v>
      </c>
    </row>
    <row r="99" spans="1:69" x14ac:dyDescent="0.25">
      <c r="A99" s="518" t="e">
        <f ca="1">+RIGHT('Data Summary'!A99,LEN('Data Summary'!A99)-9)</f>
        <v>#VALUE!</v>
      </c>
      <c r="B99" s="492" t="str">
        <f ca="1">+IF(ISTEXT('Data Summary'!B99),'Data Summary'!B99,"")</f>
        <v/>
      </c>
      <c r="C99" s="519" t="e">
        <f ca="1">+VALUE('Data Summary'!C99)</f>
        <v>#VALUE!</v>
      </c>
      <c r="D99" s="520" t="e">
        <f ca="1">+IF(AND(ISNUMBER(OFFSET('Water Data'!$D$4,0,10*ROW('Water Data'!D93))),'Data Summary'!BS99="Yes"),100-OFFSET('Water Data'!$D$4,0,10*ROW('Water Data'!D93)),NA())</f>
        <v>#N/A</v>
      </c>
      <c r="E99" s="520" t="e">
        <f ca="1">+IF(AND(ISNUMBER(OFFSET('Water Data'!$D$6,0,10*ROW('Water Data'!D93))),'Data Summary'!BT99="Yes"),OFFSET('Water Data'!$D$6,0,10*ROW('Water Data'!D93)),NA())</f>
        <v>#N/A</v>
      </c>
      <c r="F99" s="520" t="e">
        <f ca="1">+IF(AND(ISNUMBER(OFFSET('Water Data'!$D$9,0,10*ROW('Water Data'!D93))),'Data Summary'!BU99="Yes"),OFFSET('Water Data'!$D$9,0,10*ROW('Water Data'!D93)),NA())</f>
        <v>#N/A</v>
      </c>
      <c r="G99" s="520" t="e">
        <f ca="1">+IF(AND(ISNUMBER(OFFSET('Water Data'!$E$4,0,10*ROW('Water Data'!E93))),'Data Summary'!BV99="Yes"),100-OFFSET('Water Data'!$E$4,0,10*ROW('Water Data'!E93)),NA())</f>
        <v>#N/A</v>
      </c>
      <c r="H99" s="520" t="e">
        <f ca="1">+IF(AND(ISNUMBER(OFFSET('Water Data'!$E$6,0,10*ROW('Water Data'!E93))),'Data Summary'!BW99="Yes"),OFFSET('Water Data'!$E$6,0,10*ROW('Water Data'!E93)),NA())</f>
        <v>#N/A</v>
      </c>
      <c r="I99" s="520" t="e">
        <f ca="1">+IF(AND(ISNUMBER(OFFSET('Water Data'!$E$9,0,10*ROW('Water Data'!E93))),'Data Summary'!BX99="Yes"),OFFSET('Water Data'!$E$9,0,10*ROW('Water Data'!E93)),NA())</f>
        <v>#N/A</v>
      </c>
      <c r="J99" s="520" t="e">
        <f ca="1">+IF(AND(ISNUMBER(OFFSET('Water Data'!$F$4,0,10*ROW('Water Data'!F93))),'Data Summary'!BY99="Yes"),100-OFFSET('Water Data'!$F$4,0,10*ROW('Water Data'!F93)),NA())</f>
        <v>#N/A</v>
      </c>
      <c r="K99" s="520" t="e">
        <f ca="1">+IF(AND(ISNUMBER(OFFSET('Water Data'!$F$6,0,10*ROW('Water Data'!F93))),'Data Summary'!BZ99="Yes"),OFFSET('Water Data'!$F$6,0,10*ROW('Water Data'!F93)),NA())</f>
        <v>#N/A</v>
      </c>
      <c r="L99" s="520" t="e">
        <f ca="1">+IF(AND(ISNUMBER(OFFSET('Water Data'!$F$9,0,10*ROW('Water Data'!F93))),'Data Summary'!CA99="Yes"),OFFSET('Water Data'!$F$9,0,10*ROW('Water Data'!F93)),NA())</f>
        <v>#N/A</v>
      </c>
      <c r="M99" s="520" t="e">
        <f ca="1">+IF(AND(ISNUMBER(OFFSET('Water Data'!$G$4,0,10*ROW('Water Data'!G93))),'Data Summary'!CB99="Yes"),100-OFFSET('Water Data'!$G$4,0,10*ROW('Water Data'!G93)),NA())</f>
        <v>#N/A</v>
      </c>
      <c r="N99" s="520" t="e">
        <f ca="1">+IF(AND(ISNUMBER(OFFSET('Water Data'!$G$6,0,10*ROW('Water Data'!G93))),'Data Summary'!CC99="Yes"),OFFSET('Water Data'!$G$6,0,10*ROW('Water Data'!G93)),NA())</f>
        <v>#N/A</v>
      </c>
      <c r="O99" s="520" t="e">
        <f ca="1">+IF(AND(ISNUMBER(OFFSET('Water Data'!$G$9,0,10*ROW('Water Data'!G93))),'Data Summary'!CD99="Yes"),OFFSET('Water Data'!$G$9,0,10*ROW('Water Data'!G93)),NA())</f>
        <v>#N/A</v>
      </c>
      <c r="P99" s="520" t="e">
        <f ca="1">+IF(AND(ISNUMBER(OFFSET('Water Data'!$H$4,0,10*ROW('Water Data'!H93))),'Data Summary'!CE99="Yes"),100-OFFSET('Water Data'!$H$4,0,10*ROW('Water Data'!H93)),NA())</f>
        <v>#N/A</v>
      </c>
      <c r="Q99" s="520" t="e">
        <f ca="1">+IF(AND(ISNUMBER(OFFSET('Water Data'!$H$6,0,10*ROW('Water Data'!H93))),'Data Summary'!CF99="Yes"),OFFSET('Water Data'!$H$6,0,10*ROW('Water Data'!H93)),NA())</f>
        <v>#N/A</v>
      </c>
      <c r="R99" s="520" t="e">
        <f ca="1">+IF(AND(ISNUMBER(OFFSET('Water Data'!$H$9,0,10*ROW('Water Data'!H93))),'Data Summary'!CG99="Yes"),OFFSET('Water Data'!$H$9,0,10*ROW('Water Data'!H93)),NA())</f>
        <v>#N/A</v>
      </c>
      <c r="S99" s="520" t="e">
        <f ca="1">+IF(AND(ISNUMBER(OFFSET('Water Data'!$I$4,0,10*ROW('Water Data'!I93))),'Data Summary'!CH99="Yes"),100-OFFSET('Water Data'!$I$4,0,10*ROW('Water Data'!I93)),NA())</f>
        <v>#N/A</v>
      </c>
      <c r="T99" s="520" t="e">
        <f ca="1">+IF(AND(ISNUMBER(OFFSET('Water Data'!$I$6,0,10*ROW('Water Data'!I93))),'Data Summary'!CI99="Yes"),OFFSET('Water Data'!$I$6,0,10*ROW('Water Data'!I93)),NA())</f>
        <v>#N/A</v>
      </c>
      <c r="U99" s="520" t="e">
        <f ca="1">+IF(AND(ISNUMBER(OFFSET('Water Data'!$I$9,0,10*ROW('Water Data'!I93))),'Data Summary'!CJ99="Yes"),OFFSET('Water Data'!$I$9,0,10*ROW('Water Data'!I93)),NA())</f>
        <v>#N/A</v>
      </c>
      <c r="V99" s="521" t="e">
        <f ca="1">+IF(AND(ISNUMBER(OFFSET('Sanitation Data'!$D$4,0,10*ROW('Sanitation Data'!D93))),'Data Summary'!CK99="Yes"),100-OFFSET('Sanitation Data'!$D$4,0,10*ROW('Sanitation Data'!D93)),NA())</f>
        <v>#N/A</v>
      </c>
      <c r="W99" s="521" t="e">
        <f ca="1">+IF(AND(ISNUMBER(OFFSET('Sanitation Data'!$D$6,0,10*ROW('Sanitation Data'!D93))),'Data Summary'!CL99="Yes"),OFFSET('Sanitation Data'!$D$6,0,10*ROW('Sanitation Data'!D93)),NA())</f>
        <v>#N/A</v>
      </c>
      <c r="X99" s="521" t="e">
        <f ca="1">+IF(AND(ISNUMBER(OFFSET('Sanitation Data'!$D$10,0,10*ROW('Sanitation Data'!D93))),'Data Summary'!CM99="Yes"),OFFSET('Sanitation Data'!$D$10,0,10*ROW('Sanitation Data'!D93)),NA())</f>
        <v>#N/A</v>
      </c>
      <c r="Y99" s="521" t="e">
        <f ca="1">+IF(AND(ISNUMBER(OFFSET('Sanitation Data'!$D$11,0,10*ROW('Sanitation Data'!D93))),'Data Summary'!CN99="Yes"),OFFSET('Sanitation Data'!$D$11,0,10*ROW('Sanitation Data'!D93)),NA())</f>
        <v>#N/A</v>
      </c>
      <c r="Z99" s="521" t="e">
        <f ca="1">+IF(AND(ISNUMBER(OFFSET('Sanitation Data'!$D$12,0,10*ROW('Sanitation Data'!D93))),'Data Summary'!CO99="Yes"),OFFSET('Sanitation Data'!$D$12,0,10*ROW('Sanitation Data'!D93)),NA())</f>
        <v>#N/A</v>
      </c>
      <c r="AA99" s="521" t="e">
        <f ca="1">+IF(AND(ISNUMBER(OFFSET('Sanitation Data'!$E$4,0,10*ROW('Sanitation Data'!E93))),'Data Summary'!CP99="Yes"),100-OFFSET('Sanitation Data'!$E$4,0,10*ROW('Sanitation Data'!E93)),NA())</f>
        <v>#N/A</v>
      </c>
      <c r="AB99" s="521" t="e">
        <f ca="1">+IF(AND(ISNUMBER(OFFSET('Sanitation Data'!$E$6,0,10*ROW('Sanitation Data'!E93))),'Data Summary'!CQ99="Yes"),OFFSET('Sanitation Data'!$E$6,0,10*ROW('Sanitation Data'!E93)),NA())</f>
        <v>#N/A</v>
      </c>
      <c r="AC99" s="521" t="e">
        <f ca="1">+IF(AND(ISNUMBER(OFFSET('Sanitation Data'!$E$10,0,10*ROW('Sanitation Data'!E93))),'Data Summary'!CR99="Yes"),OFFSET('Sanitation Data'!$E$10,0,10*ROW('Sanitation Data'!E93)),NA())</f>
        <v>#N/A</v>
      </c>
      <c r="AD99" s="521" t="e">
        <f ca="1">+IF(AND(ISNUMBER(OFFSET('Sanitation Data'!$E$11,0,10*ROW('Sanitation Data'!E93))),'Data Summary'!CS99="Yes"),OFFSET('Sanitation Data'!$E$11,0,10*ROW('Sanitation Data'!E93)),NA())</f>
        <v>#N/A</v>
      </c>
      <c r="AE99" s="521" t="e">
        <f ca="1">+IF(AND(ISNUMBER(OFFSET('Sanitation Data'!$E$12,0,10*ROW('Sanitation Data'!E93))),'Data Summary'!CT99="Yes"),OFFSET('Sanitation Data'!$E$12,0,10*ROW('Sanitation Data'!E93)),NA())</f>
        <v>#N/A</v>
      </c>
      <c r="AF99" s="521" t="e">
        <f ca="1">+IF(AND(ISNUMBER(OFFSET('Sanitation Data'!$F$4,0,10*ROW('Sanitation Data'!F93))),'Data Summary'!CU99="Yes"),100-OFFSET('Sanitation Data'!$F$4,0,10*ROW('Sanitation Data'!F93)),NA())</f>
        <v>#N/A</v>
      </c>
      <c r="AG99" s="521" t="e">
        <f ca="1">+IF(AND(ISNUMBER(OFFSET('Sanitation Data'!$F$6,0,10*ROW('Sanitation Data'!F93))),'Data Summary'!CV99="Yes"),OFFSET('Sanitation Data'!$F$6,0,10*ROW('Sanitation Data'!F93)),NA())</f>
        <v>#N/A</v>
      </c>
      <c r="AH99" s="521" t="e">
        <f ca="1">+IF(AND(ISNUMBER(OFFSET('Sanitation Data'!$F$10,0,10*ROW('Sanitation Data'!F93))),'Data Summary'!CW99="Yes"),OFFSET('Sanitation Data'!$F$10,0,10*ROW('Sanitation Data'!F93)),NA())</f>
        <v>#N/A</v>
      </c>
      <c r="AI99" s="521" t="e">
        <f ca="1">+IF(AND(ISNUMBER(OFFSET('Sanitation Data'!$F$11,0,10*ROW('Sanitation Data'!F93))),'Data Summary'!CX99="Yes"),OFFSET('Sanitation Data'!$F$11,0,10*ROW('Sanitation Data'!F93)),NA())</f>
        <v>#N/A</v>
      </c>
      <c r="AJ99" s="521" t="e">
        <f ca="1">+IF(AND(ISNUMBER(OFFSET('Sanitation Data'!$F$12,0,10*ROW('Sanitation Data'!F93))),'Data Summary'!CY99="Yes"),OFFSET('Sanitation Data'!$F$12,0,10*ROW('Sanitation Data'!F93)),NA())</f>
        <v>#N/A</v>
      </c>
      <c r="AK99" s="521" t="e">
        <f ca="1">+IF(AND(ISNUMBER(OFFSET('Sanitation Data'!$G$4,0,10*ROW('Sanitation Data'!G93))),'Data Summary'!CZ99="Yes"),100-OFFSET('Sanitation Data'!$G$4,0,10*ROW('Sanitation Data'!G93)),NA())</f>
        <v>#N/A</v>
      </c>
      <c r="AL99" s="521" t="e">
        <f ca="1">+IF(AND(ISNUMBER(OFFSET('Sanitation Data'!$G$6,0,10*ROW('Sanitation Data'!G93))),'Data Summary'!DA99="Yes"),OFFSET('Sanitation Data'!$G$6,0,10*ROW('Sanitation Data'!G93)),NA())</f>
        <v>#N/A</v>
      </c>
      <c r="AM99" s="521" t="e">
        <f ca="1">+IF(AND(ISNUMBER(OFFSET('Sanitation Data'!$G$10,0,10*ROW('Sanitation Data'!G93))),'Data Summary'!DB99="Yes"),OFFSET('Sanitation Data'!$G$10,0,10*ROW('Sanitation Data'!G93)),NA())</f>
        <v>#N/A</v>
      </c>
      <c r="AN99" s="521" t="e">
        <f ca="1">+IF(AND(ISNUMBER(OFFSET('Sanitation Data'!$G$11,0,10*ROW('Sanitation Data'!G93))),'Data Summary'!DC99="Yes"),OFFSET('Sanitation Data'!$G$11,0,10*ROW('Sanitation Data'!G93)),NA())</f>
        <v>#N/A</v>
      </c>
      <c r="AO99" s="521" t="e">
        <f ca="1">+IF(AND(ISNUMBER(OFFSET('Sanitation Data'!$G$12,0,10*ROW('Sanitation Data'!G93))),'Data Summary'!DD99="Yes"),OFFSET('Sanitation Data'!$G$12,0,10*ROW('Sanitation Data'!G93)),NA())</f>
        <v>#N/A</v>
      </c>
      <c r="AP99" s="521" t="e">
        <f ca="1">+IF(AND(ISNUMBER(OFFSET('Sanitation Data'!$H$4,0,10*ROW('Sanitation Data'!H93))),'Data Summary'!DE99="Yes"),100-OFFSET('Sanitation Data'!$H$4,0,10*ROW('Sanitation Data'!H93)),NA())</f>
        <v>#N/A</v>
      </c>
      <c r="AQ99" s="521" t="e">
        <f ca="1">+IF(AND(ISNUMBER(OFFSET('Sanitation Data'!$H$6,0,10*ROW('Sanitation Data'!H93))),'Data Summary'!DF99="Yes"),OFFSET('Sanitation Data'!$H$6,0,10*ROW('Sanitation Data'!H93)),NA())</f>
        <v>#N/A</v>
      </c>
      <c r="AR99" s="521" t="e">
        <f ca="1">+IF(AND(ISNUMBER(OFFSET('Sanitation Data'!$H$10,0,10*ROW('Sanitation Data'!H93))),'Data Summary'!DG99="Yes"),OFFSET('Sanitation Data'!$H$10,0,10*ROW('Sanitation Data'!H93)),NA())</f>
        <v>#N/A</v>
      </c>
      <c r="AS99" s="521" t="e">
        <f ca="1">+IF(AND(ISNUMBER(OFFSET('Sanitation Data'!$H$11,0,10*ROW('Sanitation Data'!H93))),'Data Summary'!DH99="Yes"),OFFSET('Sanitation Data'!$H$11,0,10*ROW('Sanitation Data'!H93)),NA())</f>
        <v>#N/A</v>
      </c>
      <c r="AT99" s="521" t="e">
        <f ca="1">+IF(AND(ISNUMBER(OFFSET('Sanitation Data'!$H$12,0,10*ROW('Sanitation Data'!H93))),'Data Summary'!DI99="Yes"),OFFSET('Sanitation Data'!$H$12,0,10*ROW('Sanitation Data'!H93)),NA())</f>
        <v>#N/A</v>
      </c>
      <c r="AU99" s="521" t="e">
        <f ca="1">+IF(AND(ISNUMBER(OFFSET('Sanitation Data'!$I$4,0,10*ROW('Sanitation Data'!I93))),'Data Summary'!DJ99="Yes"),100-OFFSET('Sanitation Data'!$I$4,0,10*ROW('Sanitation Data'!I93)),NA())</f>
        <v>#N/A</v>
      </c>
      <c r="AV99" s="521" t="e">
        <f ca="1">+IF(AND(ISNUMBER(OFFSET('Sanitation Data'!$I$6,0,10*ROW('Sanitation Data'!I93))),'Data Summary'!DK99="Yes"),OFFSET('Sanitation Data'!$I$6,0,10*ROW('Sanitation Data'!I93)),NA())</f>
        <v>#N/A</v>
      </c>
      <c r="AW99" s="521" t="e">
        <f ca="1">+IF(AND(ISNUMBER(OFFSET('Sanitation Data'!$I$10,0,10*ROW('Sanitation Data'!I93))),'Data Summary'!DL99="Yes"),OFFSET('Sanitation Data'!$I$10,0,10*ROW('Sanitation Data'!I93)),NA())</f>
        <v>#N/A</v>
      </c>
      <c r="AX99" s="521" t="e">
        <f ca="1">+IF(AND(ISNUMBER(OFFSET('Sanitation Data'!$I$11,0,10*ROW('Sanitation Data'!I93))),'Data Summary'!DM99="Yes"),OFFSET('Sanitation Data'!$I$11,0,10*ROW('Sanitation Data'!I93)),NA())</f>
        <v>#N/A</v>
      </c>
      <c r="AY99" s="521" t="e">
        <f ca="1">+IF(AND(ISNUMBER(OFFSET('Sanitation Data'!$I$12,0,10*ROW('Sanitation Data'!I93))),'Data Summary'!DN99="Yes"),OFFSET('Sanitation Data'!$I$12,0,10*ROW('Sanitation Data'!I93)),NA())</f>
        <v>#N/A</v>
      </c>
      <c r="AZ99" s="522" t="e">
        <f ca="1">+IF(AND(ISNUMBER(OFFSET('Hygiene Data'!$D$5,0,10*ROW('Hygiene Data'!D93))),'Data Summary'!DO99="Yes"),OFFSET('Hygiene Data'!$D$5,0,10*ROW('Hygiene Data'!D93)),NA())</f>
        <v>#N/A</v>
      </c>
      <c r="BA99" s="522" t="e">
        <f ca="1">+IF(AND(ISNUMBER(OFFSET('Hygiene Data'!$D$7,0,10*ROW('Hygiene Data'!D93))),'Data Summary'!DP99="Yes"),OFFSET('Hygiene Data'!$D$7,0,10*ROW('Hygiene Data'!D93)),NA())</f>
        <v>#N/A</v>
      </c>
      <c r="BB99" s="522" t="e">
        <f ca="1">+IF(AND(ISNUMBER(OFFSET('Hygiene Data'!$D$9,0,10*ROW('Hygiene Data'!D93))),'Data Summary'!DQ99="Yes"),OFFSET('Hygiene Data'!$D$9,0,10*ROW('Hygiene Data'!D93)),NA())</f>
        <v>#N/A</v>
      </c>
      <c r="BC99" s="522" t="e">
        <f ca="1">+IF(AND(ISNUMBER(OFFSET('Hygiene Data'!$E$5,0,10*ROW('Hygiene Data'!E93))),'Data Summary'!DR99="Yes"),OFFSET('Hygiene Data'!$E$5,0,10*ROW('Hygiene Data'!E93)),NA())</f>
        <v>#N/A</v>
      </c>
      <c r="BD99" s="522" t="e">
        <f ca="1">+IF(AND(ISNUMBER(OFFSET('Hygiene Data'!$E$7,0,10*ROW('Hygiene Data'!E93))),'Data Summary'!DS99="Yes"),OFFSET('Hygiene Data'!$E$7,0,10*ROW('Hygiene Data'!E93)),NA())</f>
        <v>#N/A</v>
      </c>
      <c r="BE99" s="522" t="e">
        <f ca="1">+IF(AND(ISNUMBER(OFFSET('Hygiene Data'!$E$9,0,10*ROW('Hygiene Data'!E93))),'Data Summary'!DT99="Yes"),OFFSET('Hygiene Data'!$E$9,0,10*ROW('Hygiene Data'!E93)),NA())</f>
        <v>#N/A</v>
      </c>
      <c r="BF99" s="522" t="e">
        <f ca="1">+IF(AND(ISNUMBER(OFFSET('Hygiene Data'!$F$5,0,10*ROW('Hygiene Data'!F93))),'Data Summary'!DU99="Yes"),OFFSET('Hygiene Data'!$F$5,0,10*ROW('Hygiene Data'!F93)),NA())</f>
        <v>#N/A</v>
      </c>
      <c r="BG99" s="522" t="e">
        <f ca="1">+IF(AND(ISNUMBER(OFFSET('Hygiene Data'!$F$7,0,10*ROW('Hygiene Data'!F93))),'Data Summary'!DV99="Yes"),OFFSET('Hygiene Data'!$F$7,0,10*ROW('Hygiene Data'!F93)),NA())</f>
        <v>#N/A</v>
      </c>
      <c r="BH99" s="522" t="e">
        <f ca="1">+IF(AND(ISNUMBER(OFFSET('Hygiene Data'!$F$9,0,10*ROW('Hygiene Data'!F93))),'Data Summary'!DW99="Yes"),OFFSET('Hygiene Data'!$F$9,0,10*ROW('Hygiene Data'!F93)),NA())</f>
        <v>#N/A</v>
      </c>
      <c r="BI99" s="522" t="e">
        <f ca="1">+IF(AND(ISNUMBER(OFFSET('Hygiene Data'!$G$5,0,10*ROW('Hygiene Data'!G93))),'Data Summary'!DX99="Yes"),OFFSET('Hygiene Data'!$G$5,0,10*ROW('Hygiene Data'!G93)),NA())</f>
        <v>#N/A</v>
      </c>
      <c r="BJ99" s="522" t="e">
        <f ca="1">+IF(AND(ISNUMBER(OFFSET('Hygiene Data'!$G$7,0,10*ROW('Hygiene Data'!G93))),'Data Summary'!DY99="Yes"),OFFSET('Hygiene Data'!$G$7,0,10*ROW('Hygiene Data'!G93)),NA())</f>
        <v>#N/A</v>
      </c>
      <c r="BK99" s="522" t="e">
        <f ca="1">+IF(AND(ISNUMBER(OFFSET('Hygiene Data'!$G$9,0,10*ROW('Hygiene Data'!G93))),'Data Summary'!DZ99="Yes"),OFFSET('Hygiene Data'!$G$9,0,10*ROW('Hygiene Data'!G93)),NA())</f>
        <v>#N/A</v>
      </c>
      <c r="BL99" s="522" t="e">
        <f ca="1">+IF(AND(ISNUMBER(OFFSET('Hygiene Data'!$H$5,0,10*ROW('Hygiene Data'!H93))),'Data Summary'!EA99="Yes"),OFFSET('Hygiene Data'!$H$5,0,10*ROW('Hygiene Data'!H93)),NA())</f>
        <v>#N/A</v>
      </c>
      <c r="BM99" s="522" t="e">
        <f ca="1">+IF(AND(ISNUMBER(OFFSET('Hygiene Data'!$H$7,0,10*ROW('Hygiene Data'!H93))),'Data Summary'!EB99="Yes"),OFFSET('Hygiene Data'!$H$7,0,10*ROW('Hygiene Data'!H93)),NA())</f>
        <v>#N/A</v>
      </c>
      <c r="BN99" s="522" t="e">
        <f ca="1">+IF(AND(ISNUMBER(OFFSET('Hygiene Data'!$H$9,0,10*ROW('Hygiene Data'!H93))),'Data Summary'!EC99="Yes"),OFFSET('Hygiene Data'!$H$9,0,10*ROW('Hygiene Data'!H93)),NA())</f>
        <v>#N/A</v>
      </c>
      <c r="BO99" s="522" t="e">
        <f ca="1">+IF(AND(ISNUMBER(OFFSET('Hygiene Data'!$I$5,0,10*ROW('Hygiene Data'!I93))),'Data Summary'!ED99="Yes"),OFFSET('Hygiene Data'!$I$5,0,10*ROW('Hygiene Data'!I93)),NA())</f>
        <v>#N/A</v>
      </c>
      <c r="BP99" s="522" t="e">
        <f ca="1">+IF(AND(ISNUMBER(OFFSET('Hygiene Data'!$I$7,0,10*ROW('Hygiene Data'!I93))),'Data Summary'!EE99="Yes"),OFFSET('Hygiene Data'!$I$7,0,10*ROW('Hygiene Data'!I93)),NA())</f>
        <v>#N/A</v>
      </c>
      <c r="BQ99" s="522" t="e">
        <f ca="1">+IF(AND(ISNUMBER(OFFSET('Hygiene Data'!$I$9,0,10*ROW('Hygiene Data'!I93))),'Data Summary'!EF99="Yes"),OFFSET('Hygiene Data'!$I$9,0,10*ROW('Hygiene Data'!I93)),NA())</f>
        <v>#N/A</v>
      </c>
    </row>
    <row r="100" spans="1:69" x14ac:dyDescent="0.25">
      <c r="A100" s="518" t="e">
        <f ca="1">+RIGHT('Data Summary'!A100,LEN('Data Summary'!A100)-9)</f>
        <v>#VALUE!</v>
      </c>
      <c r="B100" s="492" t="str">
        <f ca="1">+IF(ISTEXT('Data Summary'!B100),'Data Summary'!B100,"")</f>
        <v/>
      </c>
      <c r="C100" s="519" t="e">
        <f ca="1">+VALUE('Data Summary'!C100)</f>
        <v>#VALUE!</v>
      </c>
      <c r="D100" s="520" t="e">
        <f ca="1">+IF(AND(ISNUMBER(OFFSET('Water Data'!$D$4,0,10*ROW('Water Data'!D94))),'Data Summary'!BS100="Yes"),100-OFFSET('Water Data'!$D$4,0,10*ROW('Water Data'!D94)),NA())</f>
        <v>#N/A</v>
      </c>
      <c r="E100" s="520" t="e">
        <f ca="1">+IF(AND(ISNUMBER(OFFSET('Water Data'!$D$6,0,10*ROW('Water Data'!D94))),'Data Summary'!BT100="Yes"),OFFSET('Water Data'!$D$6,0,10*ROW('Water Data'!D94)),NA())</f>
        <v>#N/A</v>
      </c>
      <c r="F100" s="520" t="e">
        <f ca="1">+IF(AND(ISNUMBER(OFFSET('Water Data'!$D$9,0,10*ROW('Water Data'!D94))),'Data Summary'!BU100="Yes"),OFFSET('Water Data'!$D$9,0,10*ROW('Water Data'!D94)),NA())</f>
        <v>#N/A</v>
      </c>
      <c r="G100" s="520" t="e">
        <f ca="1">+IF(AND(ISNUMBER(OFFSET('Water Data'!$E$4,0,10*ROW('Water Data'!E94))),'Data Summary'!BV100="Yes"),100-OFFSET('Water Data'!$E$4,0,10*ROW('Water Data'!E94)),NA())</f>
        <v>#N/A</v>
      </c>
      <c r="H100" s="520" t="e">
        <f ca="1">+IF(AND(ISNUMBER(OFFSET('Water Data'!$E$6,0,10*ROW('Water Data'!E94))),'Data Summary'!BW100="Yes"),OFFSET('Water Data'!$E$6,0,10*ROW('Water Data'!E94)),NA())</f>
        <v>#N/A</v>
      </c>
      <c r="I100" s="520" t="e">
        <f ca="1">+IF(AND(ISNUMBER(OFFSET('Water Data'!$E$9,0,10*ROW('Water Data'!E94))),'Data Summary'!BX100="Yes"),OFFSET('Water Data'!$E$9,0,10*ROW('Water Data'!E94)),NA())</f>
        <v>#N/A</v>
      </c>
      <c r="J100" s="520" t="e">
        <f ca="1">+IF(AND(ISNUMBER(OFFSET('Water Data'!$F$4,0,10*ROW('Water Data'!F94))),'Data Summary'!BY100="Yes"),100-OFFSET('Water Data'!$F$4,0,10*ROW('Water Data'!F94)),NA())</f>
        <v>#N/A</v>
      </c>
      <c r="K100" s="520" t="e">
        <f ca="1">+IF(AND(ISNUMBER(OFFSET('Water Data'!$F$6,0,10*ROW('Water Data'!F94))),'Data Summary'!BZ100="Yes"),OFFSET('Water Data'!$F$6,0,10*ROW('Water Data'!F94)),NA())</f>
        <v>#N/A</v>
      </c>
      <c r="L100" s="520" t="e">
        <f ca="1">+IF(AND(ISNUMBER(OFFSET('Water Data'!$F$9,0,10*ROW('Water Data'!F94))),'Data Summary'!CA100="Yes"),OFFSET('Water Data'!$F$9,0,10*ROW('Water Data'!F94)),NA())</f>
        <v>#N/A</v>
      </c>
      <c r="M100" s="520" t="e">
        <f ca="1">+IF(AND(ISNUMBER(OFFSET('Water Data'!$G$4,0,10*ROW('Water Data'!G94))),'Data Summary'!CB100="Yes"),100-OFFSET('Water Data'!$G$4,0,10*ROW('Water Data'!G94)),NA())</f>
        <v>#N/A</v>
      </c>
      <c r="N100" s="520" t="e">
        <f ca="1">+IF(AND(ISNUMBER(OFFSET('Water Data'!$G$6,0,10*ROW('Water Data'!G94))),'Data Summary'!CC100="Yes"),OFFSET('Water Data'!$G$6,0,10*ROW('Water Data'!G94)),NA())</f>
        <v>#N/A</v>
      </c>
      <c r="O100" s="520" t="e">
        <f ca="1">+IF(AND(ISNUMBER(OFFSET('Water Data'!$G$9,0,10*ROW('Water Data'!G94))),'Data Summary'!CD100="Yes"),OFFSET('Water Data'!$G$9,0,10*ROW('Water Data'!G94)),NA())</f>
        <v>#N/A</v>
      </c>
      <c r="P100" s="520" t="e">
        <f ca="1">+IF(AND(ISNUMBER(OFFSET('Water Data'!$H$4,0,10*ROW('Water Data'!H94))),'Data Summary'!CE100="Yes"),100-OFFSET('Water Data'!$H$4,0,10*ROW('Water Data'!H94)),NA())</f>
        <v>#N/A</v>
      </c>
      <c r="Q100" s="520" t="e">
        <f ca="1">+IF(AND(ISNUMBER(OFFSET('Water Data'!$H$6,0,10*ROW('Water Data'!H94))),'Data Summary'!CF100="Yes"),OFFSET('Water Data'!$H$6,0,10*ROW('Water Data'!H94)),NA())</f>
        <v>#N/A</v>
      </c>
      <c r="R100" s="520" t="e">
        <f ca="1">+IF(AND(ISNUMBER(OFFSET('Water Data'!$H$9,0,10*ROW('Water Data'!H94))),'Data Summary'!CG100="Yes"),OFFSET('Water Data'!$H$9,0,10*ROW('Water Data'!H94)),NA())</f>
        <v>#N/A</v>
      </c>
      <c r="S100" s="520" t="e">
        <f ca="1">+IF(AND(ISNUMBER(OFFSET('Water Data'!$I$4,0,10*ROW('Water Data'!I94))),'Data Summary'!CH100="Yes"),100-OFFSET('Water Data'!$I$4,0,10*ROW('Water Data'!I94)),NA())</f>
        <v>#N/A</v>
      </c>
      <c r="T100" s="520" t="e">
        <f ca="1">+IF(AND(ISNUMBER(OFFSET('Water Data'!$I$6,0,10*ROW('Water Data'!I94))),'Data Summary'!CI100="Yes"),OFFSET('Water Data'!$I$6,0,10*ROW('Water Data'!I94)),NA())</f>
        <v>#N/A</v>
      </c>
      <c r="U100" s="520" t="e">
        <f ca="1">+IF(AND(ISNUMBER(OFFSET('Water Data'!$I$9,0,10*ROW('Water Data'!I94))),'Data Summary'!CJ100="Yes"),OFFSET('Water Data'!$I$9,0,10*ROW('Water Data'!I94)),NA())</f>
        <v>#N/A</v>
      </c>
      <c r="V100" s="521" t="e">
        <f ca="1">+IF(AND(ISNUMBER(OFFSET('Sanitation Data'!$D$4,0,10*ROW('Sanitation Data'!D94))),'Data Summary'!CK100="Yes"),100-OFFSET('Sanitation Data'!$D$4,0,10*ROW('Sanitation Data'!D94)),NA())</f>
        <v>#N/A</v>
      </c>
      <c r="W100" s="521" t="e">
        <f ca="1">+IF(AND(ISNUMBER(OFFSET('Sanitation Data'!$D$6,0,10*ROW('Sanitation Data'!D94))),'Data Summary'!CL100="Yes"),OFFSET('Sanitation Data'!$D$6,0,10*ROW('Sanitation Data'!D94)),NA())</f>
        <v>#N/A</v>
      </c>
      <c r="X100" s="521" t="e">
        <f ca="1">+IF(AND(ISNUMBER(OFFSET('Sanitation Data'!$D$10,0,10*ROW('Sanitation Data'!D94))),'Data Summary'!CM100="Yes"),OFFSET('Sanitation Data'!$D$10,0,10*ROW('Sanitation Data'!D94)),NA())</f>
        <v>#N/A</v>
      </c>
      <c r="Y100" s="521" t="e">
        <f ca="1">+IF(AND(ISNUMBER(OFFSET('Sanitation Data'!$D$11,0,10*ROW('Sanitation Data'!D94))),'Data Summary'!CN100="Yes"),OFFSET('Sanitation Data'!$D$11,0,10*ROW('Sanitation Data'!D94)),NA())</f>
        <v>#N/A</v>
      </c>
      <c r="Z100" s="521" t="e">
        <f ca="1">+IF(AND(ISNUMBER(OFFSET('Sanitation Data'!$D$12,0,10*ROW('Sanitation Data'!D94))),'Data Summary'!CO100="Yes"),OFFSET('Sanitation Data'!$D$12,0,10*ROW('Sanitation Data'!D94)),NA())</f>
        <v>#N/A</v>
      </c>
      <c r="AA100" s="521" t="e">
        <f ca="1">+IF(AND(ISNUMBER(OFFSET('Sanitation Data'!$E$4,0,10*ROW('Sanitation Data'!E94))),'Data Summary'!CP100="Yes"),100-OFFSET('Sanitation Data'!$E$4,0,10*ROW('Sanitation Data'!E94)),NA())</f>
        <v>#N/A</v>
      </c>
      <c r="AB100" s="521" t="e">
        <f ca="1">+IF(AND(ISNUMBER(OFFSET('Sanitation Data'!$E$6,0,10*ROW('Sanitation Data'!E94))),'Data Summary'!CQ100="Yes"),OFFSET('Sanitation Data'!$E$6,0,10*ROW('Sanitation Data'!E94)),NA())</f>
        <v>#N/A</v>
      </c>
      <c r="AC100" s="521" t="e">
        <f ca="1">+IF(AND(ISNUMBER(OFFSET('Sanitation Data'!$E$10,0,10*ROW('Sanitation Data'!E94))),'Data Summary'!CR100="Yes"),OFFSET('Sanitation Data'!$E$10,0,10*ROW('Sanitation Data'!E94)),NA())</f>
        <v>#N/A</v>
      </c>
      <c r="AD100" s="521" t="e">
        <f ca="1">+IF(AND(ISNUMBER(OFFSET('Sanitation Data'!$E$11,0,10*ROW('Sanitation Data'!E94))),'Data Summary'!CS100="Yes"),OFFSET('Sanitation Data'!$E$11,0,10*ROW('Sanitation Data'!E94)),NA())</f>
        <v>#N/A</v>
      </c>
      <c r="AE100" s="521" t="e">
        <f ca="1">+IF(AND(ISNUMBER(OFFSET('Sanitation Data'!$E$12,0,10*ROW('Sanitation Data'!E94))),'Data Summary'!CT100="Yes"),OFFSET('Sanitation Data'!$E$12,0,10*ROW('Sanitation Data'!E94)),NA())</f>
        <v>#N/A</v>
      </c>
      <c r="AF100" s="521" t="e">
        <f ca="1">+IF(AND(ISNUMBER(OFFSET('Sanitation Data'!$F$4,0,10*ROW('Sanitation Data'!F94))),'Data Summary'!CU100="Yes"),100-OFFSET('Sanitation Data'!$F$4,0,10*ROW('Sanitation Data'!F94)),NA())</f>
        <v>#N/A</v>
      </c>
      <c r="AG100" s="521" t="e">
        <f ca="1">+IF(AND(ISNUMBER(OFFSET('Sanitation Data'!$F$6,0,10*ROW('Sanitation Data'!F94))),'Data Summary'!CV100="Yes"),OFFSET('Sanitation Data'!$F$6,0,10*ROW('Sanitation Data'!F94)),NA())</f>
        <v>#N/A</v>
      </c>
      <c r="AH100" s="521" t="e">
        <f ca="1">+IF(AND(ISNUMBER(OFFSET('Sanitation Data'!$F$10,0,10*ROW('Sanitation Data'!F94))),'Data Summary'!CW100="Yes"),OFFSET('Sanitation Data'!$F$10,0,10*ROW('Sanitation Data'!F94)),NA())</f>
        <v>#N/A</v>
      </c>
      <c r="AI100" s="521" t="e">
        <f ca="1">+IF(AND(ISNUMBER(OFFSET('Sanitation Data'!$F$11,0,10*ROW('Sanitation Data'!F94))),'Data Summary'!CX100="Yes"),OFFSET('Sanitation Data'!$F$11,0,10*ROW('Sanitation Data'!F94)),NA())</f>
        <v>#N/A</v>
      </c>
      <c r="AJ100" s="521" t="e">
        <f ca="1">+IF(AND(ISNUMBER(OFFSET('Sanitation Data'!$F$12,0,10*ROW('Sanitation Data'!F94))),'Data Summary'!CY100="Yes"),OFFSET('Sanitation Data'!$F$12,0,10*ROW('Sanitation Data'!F94)),NA())</f>
        <v>#N/A</v>
      </c>
      <c r="AK100" s="521" t="e">
        <f ca="1">+IF(AND(ISNUMBER(OFFSET('Sanitation Data'!$G$4,0,10*ROW('Sanitation Data'!G94))),'Data Summary'!CZ100="Yes"),100-OFFSET('Sanitation Data'!$G$4,0,10*ROW('Sanitation Data'!G94)),NA())</f>
        <v>#N/A</v>
      </c>
      <c r="AL100" s="521" t="e">
        <f ca="1">+IF(AND(ISNUMBER(OFFSET('Sanitation Data'!$G$6,0,10*ROW('Sanitation Data'!G94))),'Data Summary'!DA100="Yes"),OFFSET('Sanitation Data'!$G$6,0,10*ROW('Sanitation Data'!G94)),NA())</f>
        <v>#N/A</v>
      </c>
      <c r="AM100" s="521" t="e">
        <f ca="1">+IF(AND(ISNUMBER(OFFSET('Sanitation Data'!$G$10,0,10*ROW('Sanitation Data'!G94))),'Data Summary'!DB100="Yes"),OFFSET('Sanitation Data'!$G$10,0,10*ROW('Sanitation Data'!G94)),NA())</f>
        <v>#N/A</v>
      </c>
      <c r="AN100" s="521" t="e">
        <f ca="1">+IF(AND(ISNUMBER(OFFSET('Sanitation Data'!$G$11,0,10*ROW('Sanitation Data'!G94))),'Data Summary'!DC100="Yes"),OFFSET('Sanitation Data'!$G$11,0,10*ROW('Sanitation Data'!G94)),NA())</f>
        <v>#N/A</v>
      </c>
      <c r="AO100" s="521" t="e">
        <f ca="1">+IF(AND(ISNUMBER(OFFSET('Sanitation Data'!$G$12,0,10*ROW('Sanitation Data'!G94))),'Data Summary'!DD100="Yes"),OFFSET('Sanitation Data'!$G$12,0,10*ROW('Sanitation Data'!G94)),NA())</f>
        <v>#N/A</v>
      </c>
      <c r="AP100" s="521" t="e">
        <f ca="1">+IF(AND(ISNUMBER(OFFSET('Sanitation Data'!$H$4,0,10*ROW('Sanitation Data'!H94))),'Data Summary'!DE100="Yes"),100-OFFSET('Sanitation Data'!$H$4,0,10*ROW('Sanitation Data'!H94)),NA())</f>
        <v>#N/A</v>
      </c>
      <c r="AQ100" s="521" t="e">
        <f ca="1">+IF(AND(ISNUMBER(OFFSET('Sanitation Data'!$H$6,0,10*ROW('Sanitation Data'!H94))),'Data Summary'!DF100="Yes"),OFFSET('Sanitation Data'!$H$6,0,10*ROW('Sanitation Data'!H94)),NA())</f>
        <v>#N/A</v>
      </c>
      <c r="AR100" s="521" t="e">
        <f ca="1">+IF(AND(ISNUMBER(OFFSET('Sanitation Data'!$H$10,0,10*ROW('Sanitation Data'!H94))),'Data Summary'!DG100="Yes"),OFFSET('Sanitation Data'!$H$10,0,10*ROW('Sanitation Data'!H94)),NA())</f>
        <v>#N/A</v>
      </c>
      <c r="AS100" s="521" t="e">
        <f ca="1">+IF(AND(ISNUMBER(OFFSET('Sanitation Data'!$H$11,0,10*ROW('Sanitation Data'!H94))),'Data Summary'!DH100="Yes"),OFFSET('Sanitation Data'!$H$11,0,10*ROW('Sanitation Data'!H94)),NA())</f>
        <v>#N/A</v>
      </c>
      <c r="AT100" s="521" t="e">
        <f ca="1">+IF(AND(ISNUMBER(OFFSET('Sanitation Data'!$H$12,0,10*ROW('Sanitation Data'!H94))),'Data Summary'!DI100="Yes"),OFFSET('Sanitation Data'!$H$12,0,10*ROW('Sanitation Data'!H94)),NA())</f>
        <v>#N/A</v>
      </c>
      <c r="AU100" s="521" t="e">
        <f ca="1">+IF(AND(ISNUMBER(OFFSET('Sanitation Data'!$I$4,0,10*ROW('Sanitation Data'!I94))),'Data Summary'!DJ100="Yes"),100-OFFSET('Sanitation Data'!$I$4,0,10*ROW('Sanitation Data'!I94)),NA())</f>
        <v>#N/A</v>
      </c>
      <c r="AV100" s="521" t="e">
        <f ca="1">+IF(AND(ISNUMBER(OFFSET('Sanitation Data'!$I$6,0,10*ROW('Sanitation Data'!I94))),'Data Summary'!DK100="Yes"),OFFSET('Sanitation Data'!$I$6,0,10*ROW('Sanitation Data'!I94)),NA())</f>
        <v>#N/A</v>
      </c>
      <c r="AW100" s="521" t="e">
        <f ca="1">+IF(AND(ISNUMBER(OFFSET('Sanitation Data'!$I$10,0,10*ROW('Sanitation Data'!I94))),'Data Summary'!DL100="Yes"),OFFSET('Sanitation Data'!$I$10,0,10*ROW('Sanitation Data'!I94)),NA())</f>
        <v>#N/A</v>
      </c>
      <c r="AX100" s="521" t="e">
        <f ca="1">+IF(AND(ISNUMBER(OFFSET('Sanitation Data'!$I$11,0,10*ROW('Sanitation Data'!I94))),'Data Summary'!DM100="Yes"),OFFSET('Sanitation Data'!$I$11,0,10*ROW('Sanitation Data'!I94)),NA())</f>
        <v>#N/A</v>
      </c>
      <c r="AY100" s="521" t="e">
        <f ca="1">+IF(AND(ISNUMBER(OFFSET('Sanitation Data'!$I$12,0,10*ROW('Sanitation Data'!I94))),'Data Summary'!DN100="Yes"),OFFSET('Sanitation Data'!$I$12,0,10*ROW('Sanitation Data'!I94)),NA())</f>
        <v>#N/A</v>
      </c>
      <c r="AZ100" s="522" t="e">
        <f ca="1">+IF(AND(ISNUMBER(OFFSET('Hygiene Data'!$D$5,0,10*ROW('Hygiene Data'!D94))),'Data Summary'!DO100="Yes"),OFFSET('Hygiene Data'!$D$5,0,10*ROW('Hygiene Data'!D94)),NA())</f>
        <v>#N/A</v>
      </c>
      <c r="BA100" s="522" t="e">
        <f ca="1">+IF(AND(ISNUMBER(OFFSET('Hygiene Data'!$D$7,0,10*ROW('Hygiene Data'!D94))),'Data Summary'!DP100="Yes"),OFFSET('Hygiene Data'!$D$7,0,10*ROW('Hygiene Data'!D94)),NA())</f>
        <v>#N/A</v>
      </c>
      <c r="BB100" s="522" t="e">
        <f ca="1">+IF(AND(ISNUMBER(OFFSET('Hygiene Data'!$D$9,0,10*ROW('Hygiene Data'!D94))),'Data Summary'!DQ100="Yes"),OFFSET('Hygiene Data'!$D$9,0,10*ROW('Hygiene Data'!D94)),NA())</f>
        <v>#N/A</v>
      </c>
      <c r="BC100" s="522" t="e">
        <f ca="1">+IF(AND(ISNUMBER(OFFSET('Hygiene Data'!$E$5,0,10*ROW('Hygiene Data'!E94))),'Data Summary'!DR100="Yes"),OFFSET('Hygiene Data'!$E$5,0,10*ROW('Hygiene Data'!E94)),NA())</f>
        <v>#N/A</v>
      </c>
      <c r="BD100" s="522" t="e">
        <f ca="1">+IF(AND(ISNUMBER(OFFSET('Hygiene Data'!$E$7,0,10*ROW('Hygiene Data'!E94))),'Data Summary'!DS100="Yes"),OFFSET('Hygiene Data'!$E$7,0,10*ROW('Hygiene Data'!E94)),NA())</f>
        <v>#N/A</v>
      </c>
      <c r="BE100" s="522" t="e">
        <f ca="1">+IF(AND(ISNUMBER(OFFSET('Hygiene Data'!$E$9,0,10*ROW('Hygiene Data'!E94))),'Data Summary'!DT100="Yes"),OFFSET('Hygiene Data'!$E$9,0,10*ROW('Hygiene Data'!E94)),NA())</f>
        <v>#N/A</v>
      </c>
      <c r="BF100" s="522" t="e">
        <f ca="1">+IF(AND(ISNUMBER(OFFSET('Hygiene Data'!$F$5,0,10*ROW('Hygiene Data'!F94))),'Data Summary'!DU100="Yes"),OFFSET('Hygiene Data'!$F$5,0,10*ROW('Hygiene Data'!F94)),NA())</f>
        <v>#N/A</v>
      </c>
      <c r="BG100" s="522" t="e">
        <f ca="1">+IF(AND(ISNUMBER(OFFSET('Hygiene Data'!$F$7,0,10*ROW('Hygiene Data'!F94))),'Data Summary'!DV100="Yes"),OFFSET('Hygiene Data'!$F$7,0,10*ROW('Hygiene Data'!F94)),NA())</f>
        <v>#N/A</v>
      </c>
      <c r="BH100" s="522" t="e">
        <f ca="1">+IF(AND(ISNUMBER(OFFSET('Hygiene Data'!$F$9,0,10*ROW('Hygiene Data'!F94))),'Data Summary'!DW100="Yes"),OFFSET('Hygiene Data'!$F$9,0,10*ROW('Hygiene Data'!F94)),NA())</f>
        <v>#N/A</v>
      </c>
      <c r="BI100" s="522" t="e">
        <f ca="1">+IF(AND(ISNUMBER(OFFSET('Hygiene Data'!$G$5,0,10*ROW('Hygiene Data'!G94))),'Data Summary'!DX100="Yes"),OFFSET('Hygiene Data'!$G$5,0,10*ROW('Hygiene Data'!G94)),NA())</f>
        <v>#N/A</v>
      </c>
      <c r="BJ100" s="522" t="e">
        <f ca="1">+IF(AND(ISNUMBER(OFFSET('Hygiene Data'!$G$7,0,10*ROW('Hygiene Data'!G94))),'Data Summary'!DY100="Yes"),OFFSET('Hygiene Data'!$G$7,0,10*ROW('Hygiene Data'!G94)),NA())</f>
        <v>#N/A</v>
      </c>
      <c r="BK100" s="522" t="e">
        <f ca="1">+IF(AND(ISNUMBER(OFFSET('Hygiene Data'!$G$9,0,10*ROW('Hygiene Data'!G94))),'Data Summary'!DZ100="Yes"),OFFSET('Hygiene Data'!$G$9,0,10*ROW('Hygiene Data'!G94)),NA())</f>
        <v>#N/A</v>
      </c>
      <c r="BL100" s="522" t="e">
        <f ca="1">+IF(AND(ISNUMBER(OFFSET('Hygiene Data'!$H$5,0,10*ROW('Hygiene Data'!H94))),'Data Summary'!EA100="Yes"),OFFSET('Hygiene Data'!$H$5,0,10*ROW('Hygiene Data'!H94)),NA())</f>
        <v>#N/A</v>
      </c>
      <c r="BM100" s="522" t="e">
        <f ca="1">+IF(AND(ISNUMBER(OFFSET('Hygiene Data'!$H$7,0,10*ROW('Hygiene Data'!H94))),'Data Summary'!EB100="Yes"),OFFSET('Hygiene Data'!$H$7,0,10*ROW('Hygiene Data'!H94)),NA())</f>
        <v>#N/A</v>
      </c>
      <c r="BN100" s="522" t="e">
        <f ca="1">+IF(AND(ISNUMBER(OFFSET('Hygiene Data'!$H$9,0,10*ROW('Hygiene Data'!H94))),'Data Summary'!EC100="Yes"),OFFSET('Hygiene Data'!$H$9,0,10*ROW('Hygiene Data'!H94)),NA())</f>
        <v>#N/A</v>
      </c>
      <c r="BO100" s="522" t="e">
        <f ca="1">+IF(AND(ISNUMBER(OFFSET('Hygiene Data'!$I$5,0,10*ROW('Hygiene Data'!I94))),'Data Summary'!ED100="Yes"),OFFSET('Hygiene Data'!$I$5,0,10*ROW('Hygiene Data'!I94)),NA())</f>
        <v>#N/A</v>
      </c>
      <c r="BP100" s="522" t="e">
        <f ca="1">+IF(AND(ISNUMBER(OFFSET('Hygiene Data'!$I$7,0,10*ROW('Hygiene Data'!I94))),'Data Summary'!EE100="Yes"),OFFSET('Hygiene Data'!$I$7,0,10*ROW('Hygiene Data'!I94)),NA())</f>
        <v>#N/A</v>
      </c>
      <c r="BQ100" s="522" t="e">
        <f ca="1">+IF(AND(ISNUMBER(OFFSET('Hygiene Data'!$I$9,0,10*ROW('Hygiene Data'!I94))),'Data Summary'!EF100="Yes"),OFFSET('Hygiene Data'!$I$9,0,10*ROW('Hygiene Data'!I94)),NA())</f>
        <v>#N/A</v>
      </c>
    </row>
    <row r="101" spans="1:69" x14ac:dyDescent="0.25">
      <c r="A101" s="518" t="e">
        <f ca="1">+RIGHT('Data Summary'!A101,LEN('Data Summary'!A101)-9)</f>
        <v>#VALUE!</v>
      </c>
      <c r="B101" s="492" t="str">
        <f ca="1">+IF(ISTEXT('Data Summary'!B101),'Data Summary'!B101,"")</f>
        <v/>
      </c>
      <c r="C101" s="519" t="e">
        <f ca="1">+VALUE('Data Summary'!C101)</f>
        <v>#VALUE!</v>
      </c>
      <c r="D101" s="520" t="e">
        <f ca="1">+IF(AND(ISNUMBER(OFFSET('Water Data'!$D$4,0,10*ROW('Water Data'!D95))),'Data Summary'!BS101="Yes"),100-OFFSET('Water Data'!$D$4,0,10*ROW('Water Data'!D95)),NA())</f>
        <v>#N/A</v>
      </c>
      <c r="E101" s="520" t="e">
        <f ca="1">+IF(AND(ISNUMBER(OFFSET('Water Data'!$D$6,0,10*ROW('Water Data'!D95))),'Data Summary'!BT101="Yes"),OFFSET('Water Data'!$D$6,0,10*ROW('Water Data'!D95)),NA())</f>
        <v>#N/A</v>
      </c>
      <c r="F101" s="520" t="e">
        <f ca="1">+IF(AND(ISNUMBER(OFFSET('Water Data'!$D$9,0,10*ROW('Water Data'!D95))),'Data Summary'!BU101="Yes"),OFFSET('Water Data'!$D$9,0,10*ROW('Water Data'!D95)),NA())</f>
        <v>#N/A</v>
      </c>
      <c r="G101" s="520" t="e">
        <f ca="1">+IF(AND(ISNUMBER(OFFSET('Water Data'!$E$4,0,10*ROW('Water Data'!E95))),'Data Summary'!BV101="Yes"),100-OFFSET('Water Data'!$E$4,0,10*ROW('Water Data'!E95)),NA())</f>
        <v>#N/A</v>
      </c>
      <c r="H101" s="520" t="e">
        <f ca="1">+IF(AND(ISNUMBER(OFFSET('Water Data'!$E$6,0,10*ROW('Water Data'!E95))),'Data Summary'!BW101="Yes"),OFFSET('Water Data'!$E$6,0,10*ROW('Water Data'!E95)),NA())</f>
        <v>#N/A</v>
      </c>
      <c r="I101" s="520" t="e">
        <f ca="1">+IF(AND(ISNUMBER(OFFSET('Water Data'!$E$9,0,10*ROW('Water Data'!E95))),'Data Summary'!BX101="Yes"),OFFSET('Water Data'!$E$9,0,10*ROW('Water Data'!E95)),NA())</f>
        <v>#N/A</v>
      </c>
      <c r="J101" s="520" t="e">
        <f ca="1">+IF(AND(ISNUMBER(OFFSET('Water Data'!$F$4,0,10*ROW('Water Data'!F95))),'Data Summary'!BY101="Yes"),100-OFFSET('Water Data'!$F$4,0,10*ROW('Water Data'!F95)),NA())</f>
        <v>#N/A</v>
      </c>
      <c r="K101" s="520" t="e">
        <f ca="1">+IF(AND(ISNUMBER(OFFSET('Water Data'!$F$6,0,10*ROW('Water Data'!F95))),'Data Summary'!BZ101="Yes"),OFFSET('Water Data'!$F$6,0,10*ROW('Water Data'!F95)),NA())</f>
        <v>#N/A</v>
      </c>
      <c r="L101" s="520" t="e">
        <f ca="1">+IF(AND(ISNUMBER(OFFSET('Water Data'!$F$9,0,10*ROW('Water Data'!F95))),'Data Summary'!CA101="Yes"),OFFSET('Water Data'!$F$9,0,10*ROW('Water Data'!F95)),NA())</f>
        <v>#N/A</v>
      </c>
      <c r="M101" s="520" t="e">
        <f ca="1">+IF(AND(ISNUMBER(OFFSET('Water Data'!$G$4,0,10*ROW('Water Data'!G95))),'Data Summary'!CB101="Yes"),100-OFFSET('Water Data'!$G$4,0,10*ROW('Water Data'!G95)),NA())</f>
        <v>#N/A</v>
      </c>
      <c r="N101" s="520" t="e">
        <f ca="1">+IF(AND(ISNUMBER(OFFSET('Water Data'!$G$6,0,10*ROW('Water Data'!G95))),'Data Summary'!CC101="Yes"),OFFSET('Water Data'!$G$6,0,10*ROW('Water Data'!G95)),NA())</f>
        <v>#N/A</v>
      </c>
      <c r="O101" s="520" t="e">
        <f ca="1">+IF(AND(ISNUMBER(OFFSET('Water Data'!$G$9,0,10*ROW('Water Data'!G95))),'Data Summary'!CD101="Yes"),OFFSET('Water Data'!$G$9,0,10*ROW('Water Data'!G95)),NA())</f>
        <v>#N/A</v>
      </c>
      <c r="P101" s="520" t="e">
        <f ca="1">+IF(AND(ISNUMBER(OFFSET('Water Data'!$H$4,0,10*ROW('Water Data'!H95))),'Data Summary'!CE101="Yes"),100-OFFSET('Water Data'!$H$4,0,10*ROW('Water Data'!H95)),NA())</f>
        <v>#N/A</v>
      </c>
      <c r="Q101" s="520" t="e">
        <f ca="1">+IF(AND(ISNUMBER(OFFSET('Water Data'!$H$6,0,10*ROW('Water Data'!H95))),'Data Summary'!CF101="Yes"),OFFSET('Water Data'!$H$6,0,10*ROW('Water Data'!H95)),NA())</f>
        <v>#N/A</v>
      </c>
      <c r="R101" s="520" t="e">
        <f ca="1">+IF(AND(ISNUMBER(OFFSET('Water Data'!$H$9,0,10*ROW('Water Data'!H95))),'Data Summary'!CG101="Yes"),OFFSET('Water Data'!$H$9,0,10*ROW('Water Data'!H95)),NA())</f>
        <v>#N/A</v>
      </c>
      <c r="S101" s="520" t="e">
        <f ca="1">+IF(AND(ISNUMBER(OFFSET('Water Data'!$I$4,0,10*ROW('Water Data'!I95))),'Data Summary'!CH101="Yes"),100-OFFSET('Water Data'!$I$4,0,10*ROW('Water Data'!I95)),NA())</f>
        <v>#N/A</v>
      </c>
      <c r="T101" s="520" t="e">
        <f ca="1">+IF(AND(ISNUMBER(OFFSET('Water Data'!$I$6,0,10*ROW('Water Data'!I95))),'Data Summary'!CI101="Yes"),OFFSET('Water Data'!$I$6,0,10*ROW('Water Data'!I95)),NA())</f>
        <v>#N/A</v>
      </c>
      <c r="U101" s="520" t="e">
        <f ca="1">+IF(AND(ISNUMBER(OFFSET('Water Data'!$I$9,0,10*ROW('Water Data'!I95))),'Data Summary'!CJ101="Yes"),OFFSET('Water Data'!$I$9,0,10*ROW('Water Data'!I95)),NA())</f>
        <v>#N/A</v>
      </c>
      <c r="V101" s="521" t="e">
        <f ca="1">+IF(AND(ISNUMBER(OFFSET('Sanitation Data'!$D$4,0,10*ROW('Sanitation Data'!D95))),'Data Summary'!CK101="Yes"),100-OFFSET('Sanitation Data'!$D$4,0,10*ROW('Sanitation Data'!D95)),NA())</f>
        <v>#N/A</v>
      </c>
      <c r="W101" s="521" t="e">
        <f ca="1">+IF(AND(ISNUMBER(OFFSET('Sanitation Data'!$D$6,0,10*ROW('Sanitation Data'!D95))),'Data Summary'!CL101="Yes"),OFFSET('Sanitation Data'!$D$6,0,10*ROW('Sanitation Data'!D95)),NA())</f>
        <v>#N/A</v>
      </c>
      <c r="X101" s="521" t="e">
        <f ca="1">+IF(AND(ISNUMBER(OFFSET('Sanitation Data'!$D$10,0,10*ROW('Sanitation Data'!D95))),'Data Summary'!CM101="Yes"),OFFSET('Sanitation Data'!$D$10,0,10*ROW('Sanitation Data'!D95)),NA())</f>
        <v>#N/A</v>
      </c>
      <c r="Y101" s="521" t="e">
        <f ca="1">+IF(AND(ISNUMBER(OFFSET('Sanitation Data'!$D$11,0,10*ROW('Sanitation Data'!D95))),'Data Summary'!CN101="Yes"),OFFSET('Sanitation Data'!$D$11,0,10*ROW('Sanitation Data'!D95)),NA())</f>
        <v>#N/A</v>
      </c>
      <c r="Z101" s="521" t="e">
        <f ca="1">+IF(AND(ISNUMBER(OFFSET('Sanitation Data'!$D$12,0,10*ROW('Sanitation Data'!D95))),'Data Summary'!CO101="Yes"),OFFSET('Sanitation Data'!$D$12,0,10*ROW('Sanitation Data'!D95)),NA())</f>
        <v>#N/A</v>
      </c>
      <c r="AA101" s="521" t="e">
        <f ca="1">+IF(AND(ISNUMBER(OFFSET('Sanitation Data'!$E$4,0,10*ROW('Sanitation Data'!E95))),'Data Summary'!CP101="Yes"),100-OFFSET('Sanitation Data'!$E$4,0,10*ROW('Sanitation Data'!E95)),NA())</f>
        <v>#N/A</v>
      </c>
      <c r="AB101" s="521" t="e">
        <f ca="1">+IF(AND(ISNUMBER(OFFSET('Sanitation Data'!$E$6,0,10*ROW('Sanitation Data'!E95))),'Data Summary'!CQ101="Yes"),OFFSET('Sanitation Data'!$E$6,0,10*ROW('Sanitation Data'!E95)),NA())</f>
        <v>#N/A</v>
      </c>
      <c r="AC101" s="521" t="e">
        <f ca="1">+IF(AND(ISNUMBER(OFFSET('Sanitation Data'!$E$10,0,10*ROW('Sanitation Data'!E95))),'Data Summary'!CR101="Yes"),OFFSET('Sanitation Data'!$E$10,0,10*ROW('Sanitation Data'!E95)),NA())</f>
        <v>#N/A</v>
      </c>
      <c r="AD101" s="521" t="e">
        <f ca="1">+IF(AND(ISNUMBER(OFFSET('Sanitation Data'!$E$11,0,10*ROW('Sanitation Data'!E95))),'Data Summary'!CS101="Yes"),OFFSET('Sanitation Data'!$E$11,0,10*ROW('Sanitation Data'!E95)),NA())</f>
        <v>#N/A</v>
      </c>
      <c r="AE101" s="521" t="e">
        <f ca="1">+IF(AND(ISNUMBER(OFFSET('Sanitation Data'!$E$12,0,10*ROW('Sanitation Data'!E95))),'Data Summary'!CT101="Yes"),OFFSET('Sanitation Data'!$E$12,0,10*ROW('Sanitation Data'!E95)),NA())</f>
        <v>#N/A</v>
      </c>
      <c r="AF101" s="521" t="e">
        <f ca="1">+IF(AND(ISNUMBER(OFFSET('Sanitation Data'!$F$4,0,10*ROW('Sanitation Data'!F95))),'Data Summary'!CU101="Yes"),100-OFFSET('Sanitation Data'!$F$4,0,10*ROW('Sanitation Data'!F95)),NA())</f>
        <v>#N/A</v>
      </c>
      <c r="AG101" s="521" t="e">
        <f ca="1">+IF(AND(ISNUMBER(OFFSET('Sanitation Data'!$F$6,0,10*ROW('Sanitation Data'!F95))),'Data Summary'!CV101="Yes"),OFFSET('Sanitation Data'!$F$6,0,10*ROW('Sanitation Data'!F95)),NA())</f>
        <v>#N/A</v>
      </c>
      <c r="AH101" s="521" t="e">
        <f ca="1">+IF(AND(ISNUMBER(OFFSET('Sanitation Data'!$F$10,0,10*ROW('Sanitation Data'!F95))),'Data Summary'!CW101="Yes"),OFFSET('Sanitation Data'!$F$10,0,10*ROW('Sanitation Data'!F95)),NA())</f>
        <v>#N/A</v>
      </c>
      <c r="AI101" s="521" t="e">
        <f ca="1">+IF(AND(ISNUMBER(OFFSET('Sanitation Data'!$F$11,0,10*ROW('Sanitation Data'!F95))),'Data Summary'!CX101="Yes"),OFFSET('Sanitation Data'!$F$11,0,10*ROW('Sanitation Data'!F95)),NA())</f>
        <v>#N/A</v>
      </c>
      <c r="AJ101" s="521" t="e">
        <f ca="1">+IF(AND(ISNUMBER(OFFSET('Sanitation Data'!$F$12,0,10*ROW('Sanitation Data'!F95))),'Data Summary'!CY101="Yes"),OFFSET('Sanitation Data'!$F$12,0,10*ROW('Sanitation Data'!F95)),NA())</f>
        <v>#N/A</v>
      </c>
      <c r="AK101" s="521" t="e">
        <f ca="1">+IF(AND(ISNUMBER(OFFSET('Sanitation Data'!$G$4,0,10*ROW('Sanitation Data'!G95))),'Data Summary'!CZ101="Yes"),100-OFFSET('Sanitation Data'!$G$4,0,10*ROW('Sanitation Data'!G95)),NA())</f>
        <v>#N/A</v>
      </c>
      <c r="AL101" s="521" t="e">
        <f ca="1">+IF(AND(ISNUMBER(OFFSET('Sanitation Data'!$G$6,0,10*ROW('Sanitation Data'!G95))),'Data Summary'!DA101="Yes"),OFFSET('Sanitation Data'!$G$6,0,10*ROW('Sanitation Data'!G95)),NA())</f>
        <v>#N/A</v>
      </c>
      <c r="AM101" s="521" t="e">
        <f ca="1">+IF(AND(ISNUMBER(OFFSET('Sanitation Data'!$G$10,0,10*ROW('Sanitation Data'!G95))),'Data Summary'!DB101="Yes"),OFFSET('Sanitation Data'!$G$10,0,10*ROW('Sanitation Data'!G95)),NA())</f>
        <v>#N/A</v>
      </c>
      <c r="AN101" s="521" t="e">
        <f ca="1">+IF(AND(ISNUMBER(OFFSET('Sanitation Data'!$G$11,0,10*ROW('Sanitation Data'!G95))),'Data Summary'!DC101="Yes"),OFFSET('Sanitation Data'!$G$11,0,10*ROW('Sanitation Data'!G95)),NA())</f>
        <v>#N/A</v>
      </c>
      <c r="AO101" s="521" t="e">
        <f ca="1">+IF(AND(ISNUMBER(OFFSET('Sanitation Data'!$G$12,0,10*ROW('Sanitation Data'!G95))),'Data Summary'!DD101="Yes"),OFFSET('Sanitation Data'!$G$12,0,10*ROW('Sanitation Data'!G95)),NA())</f>
        <v>#N/A</v>
      </c>
      <c r="AP101" s="521" t="e">
        <f ca="1">+IF(AND(ISNUMBER(OFFSET('Sanitation Data'!$H$4,0,10*ROW('Sanitation Data'!H95))),'Data Summary'!DE101="Yes"),100-OFFSET('Sanitation Data'!$H$4,0,10*ROW('Sanitation Data'!H95)),NA())</f>
        <v>#N/A</v>
      </c>
      <c r="AQ101" s="521" t="e">
        <f ca="1">+IF(AND(ISNUMBER(OFFSET('Sanitation Data'!$H$6,0,10*ROW('Sanitation Data'!H95))),'Data Summary'!DF101="Yes"),OFFSET('Sanitation Data'!$H$6,0,10*ROW('Sanitation Data'!H95)),NA())</f>
        <v>#N/A</v>
      </c>
      <c r="AR101" s="521" t="e">
        <f ca="1">+IF(AND(ISNUMBER(OFFSET('Sanitation Data'!$H$10,0,10*ROW('Sanitation Data'!H95))),'Data Summary'!DG101="Yes"),OFFSET('Sanitation Data'!$H$10,0,10*ROW('Sanitation Data'!H95)),NA())</f>
        <v>#N/A</v>
      </c>
      <c r="AS101" s="521" t="e">
        <f ca="1">+IF(AND(ISNUMBER(OFFSET('Sanitation Data'!$H$11,0,10*ROW('Sanitation Data'!H95))),'Data Summary'!DH101="Yes"),OFFSET('Sanitation Data'!$H$11,0,10*ROW('Sanitation Data'!H95)),NA())</f>
        <v>#N/A</v>
      </c>
      <c r="AT101" s="521" t="e">
        <f ca="1">+IF(AND(ISNUMBER(OFFSET('Sanitation Data'!$H$12,0,10*ROW('Sanitation Data'!H95))),'Data Summary'!DI101="Yes"),OFFSET('Sanitation Data'!$H$12,0,10*ROW('Sanitation Data'!H95)),NA())</f>
        <v>#N/A</v>
      </c>
      <c r="AU101" s="521" t="e">
        <f ca="1">+IF(AND(ISNUMBER(OFFSET('Sanitation Data'!$I$4,0,10*ROW('Sanitation Data'!I95))),'Data Summary'!DJ101="Yes"),100-OFFSET('Sanitation Data'!$I$4,0,10*ROW('Sanitation Data'!I95)),NA())</f>
        <v>#N/A</v>
      </c>
      <c r="AV101" s="521" t="e">
        <f ca="1">+IF(AND(ISNUMBER(OFFSET('Sanitation Data'!$I$6,0,10*ROW('Sanitation Data'!I95))),'Data Summary'!DK101="Yes"),OFFSET('Sanitation Data'!$I$6,0,10*ROW('Sanitation Data'!I95)),NA())</f>
        <v>#N/A</v>
      </c>
      <c r="AW101" s="521" t="e">
        <f ca="1">+IF(AND(ISNUMBER(OFFSET('Sanitation Data'!$I$10,0,10*ROW('Sanitation Data'!I95))),'Data Summary'!DL101="Yes"),OFFSET('Sanitation Data'!$I$10,0,10*ROW('Sanitation Data'!I95)),NA())</f>
        <v>#N/A</v>
      </c>
      <c r="AX101" s="521" t="e">
        <f ca="1">+IF(AND(ISNUMBER(OFFSET('Sanitation Data'!$I$11,0,10*ROW('Sanitation Data'!I95))),'Data Summary'!DM101="Yes"),OFFSET('Sanitation Data'!$I$11,0,10*ROW('Sanitation Data'!I95)),NA())</f>
        <v>#N/A</v>
      </c>
      <c r="AY101" s="521" t="e">
        <f ca="1">+IF(AND(ISNUMBER(OFFSET('Sanitation Data'!$I$12,0,10*ROW('Sanitation Data'!I95))),'Data Summary'!DN101="Yes"),OFFSET('Sanitation Data'!$I$12,0,10*ROW('Sanitation Data'!I95)),NA())</f>
        <v>#N/A</v>
      </c>
      <c r="AZ101" s="522" t="e">
        <f ca="1">+IF(AND(ISNUMBER(OFFSET('Hygiene Data'!$D$5,0,10*ROW('Hygiene Data'!D95))),'Data Summary'!DO101="Yes"),OFFSET('Hygiene Data'!$D$5,0,10*ROW('Hygiene Data'!D95)),NA())</f>
        <v>#N/A</v>
      </c>
      <c r="BA101" s="522" t="e">
        <f ca="1">+IF(AND(ISNUMBER(OFFSET('Hygiene Data'!$D$7,0,10*ROW('Hygiene Data'!D95))),'Data Summary'!DP101="Yes"),OFFSET('Hygiene Data'!$D$7,0,10*ROW('Hygiene Data'!D95)),NA())</f>
        <v>#N/A</v>
      </c>
      <c r="BB101" s="522" t="e">
        <f ca="1">+IF(AND(ISNUMBER(OFFSET('Hygiene Data'!$D$9,0,10*ROW('Hygiene Data'!D95))),'Data Summary'!DQ101="Yes"),OFFSET('Hygiene Data'!$D$9,0,10*ROW('Hygiene Data'!D95)),NA())</f>
        <v>#N/A</v>
      </c>
      <c r="BC101" s="522" t="e">
        <f ca="1">+IF(AND(ISNUMBER(OFFSET('Hygiene Data'!$E$5,0,10*ROW('Hygiene Data'!E95))),'Data Summary'!DR101="Yes"),OFFSET('Hygiene Data'!$E$5,0,10*ROW('Hygiene Data'!E95)),NA())</f>
        <v>#N/A</v>
      </c>
      <c r="BD101" s="522" t="e">
        <f ca="1">+IF(AND(ISNUMBER(OFFSET('Hygiene Data'!$E$7,0,10*ROW('Hygiene Data'!E95))),'Data Summary'!DS101="Yes"),OFFSET('Hygiene Data'!$E$7,0,10*ROW('Hygiene Data'!E95)),NA())</f>
        <v>#N/A</v>
      </c>
      <c r="BE101" s="522" t="e">
        <f ca="1">+IF(AND(ISNUMBER(OFFSET('Hygiene Data'!$E$9,0,10*ROW('Hygiene Data'!E95))),'Data Summary'!DT101="Yes"),OFFSET('Hygiene Data'!$E$9,0,10*ROW('Hygiene Data'!E95)),NA())</f>
        <v>#N/A</v>
      </c>
      <c r="BF101" s="522" t="e">
        <f ca="1">+IF(AND(ISNUMBER(OFFSET('Hygiene Data'!$F$5,0,10*ROW('Hygiene Data'!F95))),'Data Summary'!DU101="Yes"),OFFSET('Hygiene Data'!$F$5,0,10*ROW('Hygiene Data'!F95)),NA())</f>
        <v>#N/A</v>
      </c>
      <c r="BG101" s="522" t="e">
        <f ca="1">+IF(AND(ISNUMBER(OFFSET('Hygiene Data'!$F$7,0,10*ROW('Hygiene Data'!F95))),'Data Summary'!DV101="Yes"),OFFSET('Hygiene Data'!$F$7,0,10*ROW('Hygiene Data'!F95)),NA())</f>
        <v>#N/A</v>
      </c>
      <c r="BH101" s="522" t="e">
        <f ca="1">+IF(AND(ISNUMBER(OFFSET('Hygiene Data'!$F$9,0,10*ROW('Hygiene Data'!F95))),'Data Summary'!DW101="Yes"),OFFSET('Hygiene Data'!$F$9,0,10*ROW('Hygiene Data'!F95)),NA())</f>
        <v>#N/A</v>
      </c>
      <c r="BI101" s="522" t="e">
        <f ca="1">+IF(AND(ISNUMBER(OFFSET('Hygiene Data'!$G$5,0,10*ROW('Hygiene Data'!G95))),'Data Summary'!DX101="Yes"),OFFSET('Hygiene Data'!$G$5,0,10*ROW('Hygiene Data'!G95)),NA())</f>
        <v>#N/A</v>
      </c>
      <c r="BJ101" s="522" t="e">
        <f ca="1">+IF(AND(ISNUMBER(OFFSET('Hygiene Data'!$G$7,0,10*ROW('Hygiene Data'!G95))),'Data Summary'!DY101="Yes"),OFFSET('Hygiene Data'!$G$7,0,10*ROW('Hygiene Data'!G95)),NA())</f>
        <v>#N/A</v>
      </c>
      <c r="BK101" s="522" t="e">
        <f ca="1">+IF(AND(ISNUMBER(OFFSET('Hygiene Data'!$G$9,0,10*ROW('Hygiene Data'!G95))),'Data Summary'!DZ101="Yes"),OFFSET('Hygiene Data'!$G$9,0,10*ROW('Hygiene Data'!G95)),NA())</f>
        <v>#N/A</v>
      </c>
      <c r="BL101" s="522" t="e">
        <f ca="1">+IF(AND(ISNUMBER(OFFSET('Hygiene Data'!$H$5,0,10*ROW('Hygiene Data'!H95))),'Data Summary'!EA101="Yes"),OFFSET('Hygiene Data'!$H$5,0,10*ROW('Hygiene Data'!H95)),NA())</f>
        <v>#N/A</v>
      </c>
      <c r="BM101" s="522" t="e">
        <f ca="1">+IF(AND(ISNUMBER(OFFSET('Hygiene Data'!$H$7,0,10*ROW('Hygiene Data'!H95))),'Data Summary'!EB101="Yes"),OFFSET('Hygiene Data'!$H$7,0,10*ROW('Hygiene Data'!H95)),NA())</f>
        <v>#N/A</v>
      </c>
      <c r="BN101" s="522" t="e">
        <f ca="1">+IF(AND(ISNUMBER(OFFSET('Hygiene Data'!$H$9,0,10*ROW('Hygiene Data'!H95))),'Data Summary'!EC101="Yes"),OFFSET('Hygiene Data'!$H$9,0,10*ROW('Hygiene Data'!H95)),NA())</f>
        <v>#N/A</v>
      </c>
      <c r="BO101" s="522" t="e">
        <f ca="1">+IF(AND(ISNUMBER(OFFSET('Hygiene Data'!$I$5,0,10*ROW('Hygiene Data'!I95))),'Data Summary'!ED101="Yes"),OFFSET('Hygiene Data'!$I$5,0,10*ROW('Hygiene Data'!I95)),NA())</f>
        <v>#N/A</v>
      </c>
      <c r="BP101" s="522" t="e">
        <f ca="1">+IF(AND(ISNUMBER(OFFSET('Hygiene Data'!$I$7,0,10*ROW('Hygiene Data'!I95))),'Data Summary'!EE101="Yes"),OFFSET('Hygiene Data'!$I$7,0,10*ROW('Hygiene Data'!I95)),NA())</f>
        <v>#N/A</v>
      </c>
      <c r="BQ101" s="522" t="e">
        <f ca="1">+IF(AND(ISNUMBER(OFFSET('Hygiene Data'!$I$9,0,10*ROW('Hygiene Data'!I95))),'Data Summary'!EF101="Yes"),OFFSET('Hygiene Data'!$I$9,0,10*ROW('Hygiene Data'!I95)),NA())</f>
        <v>#N/A</v>
      </c>
    </row>
    <row r="102" spans="1:69" x14ac:dyDescent="0.25">
      <c r="A102" s="518" t="e">
        <f ca="1">+RIGHT('Data Summary'!A102,LEN('Data Summary'!A102)-9)</f>
        <v>#VALUE!</v>
      </c>
      <c r="B102" s="492" t="str">
        <f ca="1">+IF(ISTEXT('Data Summary'!B102),'Data Summary'!B102,"")</f>
        <v/>
      </c>
      <c r="C102" s="519" t="e">
        <f ca="1">+VALUE('Data Summary'!C102)</f>
        <v>#VALUE!</v>
      </c>
      <c r="D102" s="520" t="e">
        <f ca="1">+IF(AND(ISNUMBER(OFFSET('Water Data'!$D$4,0,10*ROW('Water Data'!D96))),'Data Summary'!BS102="Yes"),100-OFFSET('Water Data'!$D$4,0,10*ROW('Water Data'!D96)),NA())</f>
        <v>#N/A</v>
      </c>
      <c r="E102" s="520" t="e">
        <f ca="1">+IF(AND(ISNUMBER(OFFSET('Water Data'!$D$6,0,10*ROW('Water Data'!D96))),'Data Summary'!BT102="Yes"),OFFSET('Water Data'!$D$6,0,10*ROW('Water Data'!D96)),NA())</f>
        <v>#N/A</v>
      </c>
      <c r="F102" s="520" t="e">
        <f ca="1">+IF(AND(ISNUMBER(OFFSET('Water Data'!$D$9,0,10*ROW('Water Data'!D96))),'Data Summary'!BU102="Yes"),OFFSET('Water Data'!$D$9,0,10*ROW('Water Data'!D96)),NA())</f>
        <v>#N/A</v>
      </c>
      <c r="G102" s="520" t="e">
        <f ca="1">+IF(AND(ISNUMBER(OFFSET('Water Data'!$E$4,0,10*ROW('Water Data'!E96))),'Data Summary'!BV102="Yes"),100-OFFSET('Water Data'!$E$4,0,10*ROW('Water Data'!E96)),NA())</f>
        <v>#N/A</v>
      </c>
      <c r="H102" s="520" t="e">
        <f ca="1">+IF(AND(ISNUMBER(OFFSET('Water Data'!$E$6,0,10*ROW('Water Data'!E96))),'Data Summary'!BW102="Yes"),OFFSET('Water Data'!$E$6,0,10*ROW('Water Data'!E96)),NA())</f>
        <v>#N/A</v>
      </c>
      <c r="I102" s="520" t="e">
        <f ca="1">+IF(AND(ISNUMBER(OFFSET('Water Data'!$E$9,0,10*ROW('Water Data'!E96))),'Data Summary'!BX102="Yes"),OFFSET('Water Data'!$E$9,0,10*ROW('Water Data'!E96)),NA())</f>
        <v>#N/A</v>
      </c>
      <c r="J102" s="520" t="e">
        <f ca="1">+IF(AND(ISNUMBER(OFFSET('Water Data'!$F$4,0,10*ROW('Water Data'!F96))),'Data Summary'!BY102="Yes"),100-OFFSET('Water Data'!$F$4,0,10*ROW('Water Data'!F96)),NA())</f>
        <v>#N/A</v>
      </c>
      <c r="K102" s="520" t="e">
        <f ca="1">+IF(AND(ISNUMBER(OFFSET('Water Data'!$F$6,0,10*ROW('Water Data'!F96))),'Data Summary'!BZ102="Yes"),OFFSET('Water Data'!$F$6,0,10*ROW('Water Data'!F96)),NA())</f>
        <v>#N/A</v>
      </c>
      <c r="L102" s="520" t="e">
        <f ca="1">+IF(AND(ISNUMBER(OFFSET('Water Data'!$F$9,0,10*ROW('Water Data'!F96))),'Data Summary'!CA102="Yes"),OFFSET('Water Data'!$F$9,0,10*ROW('Water Data'!F96)),NA())</f>
        <v>#N/A</v>
      </c>
      <c r="M102" s="520" t="e">
        <f ca="1">+IF(AND(ISNUMBER(OFFSET('Water Data'!$G$4,0,10*ROW('Water Data'!G96))),'Data Summary'!CB102="Yes"),100-OFFSET('Water Data'!$G$4,0,10*ROW('Water Data'!G96)),NA())</f>
        <v>#N/A</v>
      </c>
      <c r="N102" s="520" t="e">
        <f ca="1">+IF(AND(ISNUMBER(OFFSET('Water Data'!$G$6,0,10*ROW('Water Data'!G96))),'Data Summary'!CC102="Yes"),OFFSET('Water Data'!$G$6,0,10*ROW('Water Data'!G96)),NA())</f>
        <v>#N/A</v>
      </c>
      <c r="O102" s="520" t="e">
        <f ca="1">+IF(AND(ISNUMBER(OFFSET('Water Data'!$G$9,0,10*ROW('Water Data'!G96))),'Data Summary'!CD102="Yes"),OFFSET('Water Data'!$G$9,0,10*ROW('Water Data'!G96)),NA())</f>
        <v>#N/A</v>
      </c>
      <c r="P102" s="520" t="e">
        <f ca="1">+IF(AND(ISNUMBER(OFFSET('Water Data'!$H$4,0,10*ROW('Water Data'!H96))),'Data Summary'!CE102="Yes"),100-OFFSET('Water Data'!$H$4,0,10*ROW('Water Data'!H96)),NA())</f>
        <v>#N/A</v>
      </c>
      <c r="Q102" s="520" t="e">
        <f ca="1">+IF(AND(ISNUMBER(OFFSET('Water Data'!$H$6,0,10*ROW('Water Data'!H96))),'Data Summary'!CF102="Yes"),OFFSET('Water Data'!$H$6,0,10*ROW('Water Data'!H96)),NA())</f>
        <v>#N/A</v>
      </c>
      <c r="R102" s="520" t="e">
        <f ca="1">+IF(AND(ISNUMBER(OFFSET('Water Data'!$H$9,0,10*ROW('Water Data'!H96))),'Data Summary'!CG102="Yes"),OFFSET('Water Data'!$H$9,0,10*ROW('Water Data'!H96)),NA())</f>
        <v>#N/A</v>
      </c>
      <c r="S102" s="520" t="e">
        <f ca="1">+IF(AND(ISNUMBER(OFFSET('Water Data'!$I$4,0,10*ROW('Water Data'!I96))),'Data Summary'!CH102="Yes"),100-OFFSET('Water Data'!$I$4,0,10*ROW('Water Data'!I96)),NA())</f>
        <v>#N/A</v>
      </c>
      <c r="T102" s="520" t="e">
        <f ca="1">+IF(AND(ISNUMBER(OFFSET('Water Data'!$I$6,0,10*ROW('Water Data'!I96))),'Data Summary'!CI102="Yes"),OFFSET('Water Data'!$I$6,0,10*ROW('Water Data'!I96)),NA())</f>
        <v>#N/A</v>
      </c>
      <c r="U102" s="520" t="e">
        <f ca="1">+IF(AND(ISNUMBER(OFFSET('Water Data'!$I$9,0,10*ROW('Water Data'!I96))),'Data Summary'!CJ102="Yes"),OFFSET('Water Data'!$I$9,0,10*ROW('Water Data'!I96)),NA())</f>
        <v>#N/A</v>
      </c>
      <c r="V102" s="521" t="e">
        <f ca="1">+IF(AND(ISNUMBER(OFFSET('Sanitation Data'!$D$4,0,10*ROW('Sanitation Data'!D96))),'Data Summary'!CK102="Yes"),100-OFFSET('Sanitation Data'!$D$4,0,10*ROW('Sanitation Data'!D96)),NA())</f>
        <v>#N/A</v>
      </c>
      <c r="W102" s="521" t="e">
        <f ca="1">+IF(AND(ISNUMBER(OFFSET('Sanitation Data'!$D$6,0,10*ROW('Sanitation Data'!D96))),'Data Summary'!CL102="Yes"),OFFSET('Sanitation Data'!$D$6,0,10*ROW('Sanitation Data'!D96)),NA())</f>
        <v>#N/A</v>
      </c>
      <c r="X102" s="521" t="e">
        <f ca="1">+IF(AND(ISNUMBER(OFFSET('Sanitation Data'!$D$10,0,10*ROW('Sanitation Data'!D96))),'Data Summary'!CM102="Yes"),OFFSET('Sanitation Data'!$D$10,0,10*ROW('Sanitation Data'!D96)),NA())</f>
        <v>#N/A</v>
      </c>
      <c r="Y102" s="521" t="e">
        <f ca="1">+IF(AND(ISNUMBER(OFFSET('Sanitation Data'!$D$11,0,10*ROW('Sanitation Data'!D96))),'Data Summary'!CN102="Yes"),OFFSET('Sanitation Data'!$D$11,0,10*ROW('Sanitation Data'!D96)),NA())</f>
        <v>#N/A</v>
      </c>
      <c r="Z102" s="521" t="e">
        <f ca="1">+IF(AND(ISNUMBER(OFFSET('Sanitation Data'!$D$12,0,10*ROW('Sanitation Data'!D96))),'Data Summary'!CO102="Yes"),OFFSET('Sanitation Data'!$D$12,0,10*ROW('Sanitation Data'!D96)),NA())</f>
        <v>#N/A</v>
      </c>
      <c r="AA102" s="521" t="e">
        <f ca="1">+IF(AND(ISNUMBER(OFFSET('Sanitation Data'!$E$4,0,10*ROW('Sanitation Data'!E96))),'Data Summary'!CP102="Yes"),100-OFFSET('Sanitation Data'!$E$4,0,10*ROW('Sanitation Data'!E96)),NA())</f>
        <v>#N/A</v>
      </c>
      <c r="AB102" s="521" t="e">
        <f ca="1">+IF(AND(ISNUMBER(OFFSET('Sanitation Data'!$E$6,0,10*ROW('Sanitation Data'!E96))),'Data Summary'!CQ102="Yes"),OFFSET('Sanitation Data'!$E$6,0,10*ROW('Sanitation Data'!E96)),NA())</f>
        <v>#N/A</v>
      </c>
      <c r="AC102" s="521" t="e">
        <f ca="1">+IF(AND(ISNUMBER(OFFSET('Sanitation Data'!$E$10,0,10*ROW('Sanitation Data'!E96))),'Data Summary'!CR102="Yes"),OFFSET('Sanitation Data'!$E$10,0,10*ROW('Sanitation Data'!E96)),NA())</f>
        <v>#N/A</v>
      </c>
      <c r="AD102" s="521" t="e">
        <f ca="1">+IF(AND(ISNUMBER(OFFSET('Sanitation Data'!$E$11,0,10*ROW('Sanitation Data'!E96))),'Data Summary'!CS102="Yes"),OFFSET('Sanitation Data'!$E$11,0,10*ROW('Sanitation Data'!E96)),NA())</f>
        <v>#N/A</v>
      </c>
      <c r="AE102" s="521" t="e">
        <f ca="1">+IF(AND(ISNUMBER(OFFSET('Sanitation Data'!$E$12,0,10*ROW('Sanitation Data'!E96))),'Data Summary'!CT102="Yes"),OFFSET('Sanitation Data'!$E$12,0,10*ROW('Sanitation Data'!E96)),NA())</f>
        <v>#N/A</v>
      </c>
      <c r="AF102" s="521" t="e">
        <f ca="1">+IF(AND(ISNUMBER(OFFSET('Sanitation Data'!$F$4,0,10*ROW('Sanitation Data'!F96))),'Data Summary'!CU102="Yes"),100-OFFSET('Sanitation Data'!$F$4,0,10*ROW('Sanitation Data'!F96)),NA())</f>
        <v>#N/A</v>
      </c>
      <c r="AG102" s="521" t="e">
        <f ca="1">+IF(AND(ISNUMBER(OFFSET('Sanitation Data'!$F$6,0,10*ROW('Sanitation Data'!F96))),'Data Summary'!CV102="Yes"),OFFSET('Sanitation Data'!$F$6,0,10*ROW('Sanitation Data'!F96)),NA())</f>
        <v>#N/A</v>
      </c>
      <c r="AH102" s="521" t="e">
        <f ca="1">+IF(AND(ISNUMBER(OFFSET('Sanitation Data'!$F$10,0,10*ROW('Sanitation Data'!F96))),'Data Summary'!CW102="Yes"),OFFSET('Sanitation Data'!$F$10,0,10*ROW('Sanitation Data'!F96)),NA())</f>
        <v>#N/A</v>
      </c>
      <c r="AI102" s="521" t="e">
        <f ca="1">+IF(AND(ISNUMBER(OFFSET('Sanitation Data'!$F$11,0,10*ROW('Sanitation Data'!F96))),'Data Summary'!CX102="Yes"),OFFSET('Sanitation Data'!$F$11,0,10*ROW('Sanitation Data'!F96)),NA())</f>
        <v>#N/A</v>
      </c>
      <c r="AJ102" s="521" t="e">
        <f ca="1">+IF(AND(ISNUMBER(OFFSET('Sanitation Data'!$F$12,0,10*ROW('Sanitation Data'!F96))),'Data Summary'!CY102="Yes"),OFFSET('Sanitation Data'!$F$12,0,10*ROW('Sanitation Data'!F96)),NA())</f>
        <v>#N/A</v>
      </c>
      <c r="AK102" s="521" t="e">
        <f ca="1">+IF(AND(ISNUMBER(OFFSET('Sanitation Data'!$G$4,0,10*ROW('Sanitation Data'!G96))),'Data Summary'!CZ102="Yes"),100-OFFSET('Sanitation Data'!$G$4,0,10*ROW('Sanitation Data'!G96)),NA())</f>
        <v>#N/A</v>
      </c>
      <c r="AL102" s="521" t="e">
        <f ca="1">+IF(AND(ISNUMBER(OFFSET('Sanitation Data'!$G$6,0,10*ROW('Sanitation Data'!G96))),'Data Summary'!DA102="Yes"),OFFSET('Sanitation Data'!$G$6,0,10*ROW('Sanitation Data'!G96)),NA())</f>
        <v>#N/A</v>
      </c>
      <c r="AM102" s="521" t="e">
        <f ca="1">+IF(AND(ISNUMBER(OFFSET('Sanitation Data'!$G$10,0,10*ROW('Sanitation Data'!G96))),'Data Summary'!DB102="Yes"),OFFSET('Sanitation Data'!$G$10,0,10*ROW('Sanitation Data'!G96)),NA())</f>
        <v>#N/A</v>
      </c>
      <c r="AN102" s="521" t="e">
        <f ca="1">+IF(AND(ISNUMBER(OFFSET('Sanitation Data'!$G$11,0,10*ROW('Sanitation Data'!G96))),'Data Summary'!DC102="Yes"),OFFSET('Sanitation Data'!$G$11,0,10*ROW('Sanitation Data'!G96)),NA())</f>
        <v>#N/A</v>
      </c>
      <c r="AO102" s="521" t="e">
        <f ca="1">+IF(AND(ISNUMBER(OFFSET('Sanitation Data'!$G$12,0,10*ROW('Sanitation Data'!G96))),'Data Summary'!DD102="Yes"),OFFSET('Sanitation Data'!$G$12,0,10*ROW('Sanitation Data'!G96)),NA())</f>
        <v>#N/A</v>
      </c>
      <c r="AP102" s="521" t="e">
        <f ca="1">+IF(AND(ISNUMBER(OFFSET('Sanitation Data'!$H$4,0,10*ROW('Sanitation Data'!H96))),'Data Summary'!DE102="Yes"),100-OFFSET('Sanitation Data'!$H$4,0,10*ROW('Sanitation Data'!H96)),NA())</f>
        <v>#N/A</v>
      </c>
      <c r="AQ102" s="521" t="e">
        <f ca="1">+IF(AND(ISNUMBER(OFFSET('Sanitation Data'!$H$6,0,10*ROW('Sanitation Data'!H96))),'Data Summary'!DF102="Yes"),OFFSET('Sanitation Data'!$H$6,0,10*ROW('Sanitation Data'!H96)),NA())</f>
        <v>#N/A</v>
      </c>
      <c r="AR102" s="521" t="e">
        <f ca="1">+IF(AND(ISNUMBER(OFFSET('Sanitation Data'!$H$10,0,10*ROW('Sanitation Data'!H96))),'Data Summary'!DG102="Yes"),OFFSET('Sanitation Data'!$H$10,0,10*ROW('Sanitation Data'!H96)),NA())</f>
        <v>#N/A</v>
      </c>
      <c r="AS102" s="521" t="e">
        <f ca="1">+IF(AND(ISNUMBER(OFFSET('Sanitation Data'!$H$11,0,10*ROW('Sanitation Data'!H96))),'Data Summary'!DH102="Yes"),OFFSET('Sanitation Data'!$H$11,0,10*ROW('Sanitation Data'!H96)),NA())</f>
        <v>#N/A</v>
      </c>
      <c r="AT102" s="521" t="e">
        <f ca="1">+IF(AND(ISNUMBER(OFFSET('Sanitation Data'!$H$12,0,10*ROW('Sanitation Data'!H96))),'Data Summary'!DI102="Yes"),OFFSET('Sanitation Data'!$H$12,0,10*ROW('Sanitation Data'!H96)),NA())</f>
        <v>#N/A</v>
      </c>
      <c r="AU102" s="521" t="e">
        <f ca="1">+IF(AND(ISNUMBER(OFFSET('Sanitation Data'!$I$4,0,10*ROW('Sanitation Data'!I96))),'Data Summary'!DJ102="Yes"),100-OFFSET('Sanitation Data'!$I$4,0,10*ROW('Sanitation Data'!I96)),NA())</f>
        <v>#N/A</v>
      </c>
      <c r="AV102" s="521" t="e">
        <f ca="1">+IF(AND(ISNUMBER(OFFSET('Sanitation Data'!$I$6,0,10*ROW('Sanitation Data'!I96))),'Data Summary'!DK102="Yes"),OFFSET('Sanitation Data'!$I$6,0,10*ROW('Sanitation Data'!I96)),NA())</f>
        <v>#N/A</v>
      </c>
      <c r="AW102" s="521" t="e">
        <f ca="1">+IF(AND(ISNUMBER(OFFSET('Sanitation Data'!$I$10,0,10*ROW('Sanitation Data'!I96))),'Data Summary'!DL102="Yes"),OFFSET('Sanitation Data'!$I$10,0,10*ROW('Sanitation Data'!I96)),NA())</f>
        <v>#N/A</v>
      </c>
      <c r="AX102" s="521" t="e">
        <f ca="1">+IF(AND(ISNUMBER(OFFSET('Sanitation Data'!$I$11,0,10*ROW('Sanitation Data'!I96))),'Data Summary'!DM102="Yes"),OFFSET('Sanitation Data'!$I$11,0,10*ROW('Sanitation Data'!I96)),NA())</f>
        <v>#N/A</v>
      </c>
      <c r="AY102" s="521" t="e">
        <f ca="1">+IF(AND(ISNUMBER(OFFSET('Sanitation Data'!$I$12,0,10*ROW('Sanitation Data'!I96))),'Data Summary'!DN102="Yes"),OFFSET('Sanitation Data'!$I$12,0,10*ROW('Sanitation Data'!I96)),NA())</f>
        <v>#N/A</v>
      </c>
      <c r="AZ102" s="522" t="e">
        <f ca="1">+IF(AND(ISNUMBER(OFFSET('Hygiene Data'!$D$5,0,10*ROW('Hygiene Data'!D96))),'Data Summary'!DO102="Yes"),OFFSET('Hygiene Data'!$D$5,0,10*ROW('Hygiene Data'!D96)),NA())</f>
        <v>#N/A</v>
      </c>
      <c r="BA102" s="522" t="e">
        <f ca="1">+IF(AND(ISNUMBER(OFFSET('Hygiene Data'!$D$7,0,10*ROW('Hygiene Data'!D96))),'Data Summary'!DP102="Yes"),OFFSET('Hygiene Data'!$D$7,0,10*ROW('Hygiene Data'!D96)),NA())</f>
        <v>#N/A</v>
      </c>
      <c r="BB102" s="522" t="e">
        <f ca="1">+IF(AND(ISNUMBER(OFFSET('Hygiene Data'!$D$9,0,10*ROW('Hygiene Data'!D96))),'Data Summary'!DQ102="Yes"),OFFSET('Hygiene Data'!$D$9,0,10*ROW('Hygiene Data'!D96)),NA())</f>
        <v>#N/A</v>
      </c>
      <c r="BC102" s="522" t="e">
        <f ca="1">+IF(AND(ISNUMBER(OFFSET('Hygiene Data'!$E$5,0,10*ROW('Hygiene Data'!E96))),'Data Summary'!DR102="Yes"),OFFSET('Hygiene Data'!$E$5,0,10*ROW('Hygiene Data'!E96)),NA())</f>
        <v>#N/A</v>
      </c>
      <c r="BD102" s="522" t="e">
        <f ca="1">+IF(AND(ISNUMBER(OFFSET('Hygiene Data'!$E$7,0,10*ROW('Hygiene Data'!E96))),'Data Summary'!DS102="Yes"),OFFSET('Hygiene Data'!$E$7,0,10*ROW('Hygiene Data'!E96)),NA())</f>
        <v>#N/A</v>
      </c>
      <c r="BE102" s="522" t="e">
        <f ca="1">+IF(AND(ISNUMBER(OFFSET('Hygiene Data'!$E$9,0,10*ROW('Hygiene Data'!E96))),'Data Summary'!DT102="Yes"),OFFSET('Hygiene Data'!$E$9,0,10*ROW('Hygiene Data'!E96)),NA())</f>
        <v>#N/A</v>
      </c>
      <c r="BF102" s="522" t="e">
        <f ca="1">+IF(AND(ISNUMBER(OFFSET('Hygiene Data'!$F$5,0,10*ROW('Hygiene Data'!F96))),'Data Summary'!DU102="Yes"),OFFSET('Hygiene Data'!$F$5,0,10*ROW('Hygiene Data'!F96)),NA())</f>
        <v>#N/A</v>
      </c>
      <c r="BG102" s="522" t="e">
        <f ca="1">+IF(AND(ISNUMBER(OFFSET('Hygiene Data'!$F$7,0,10*ROW('Hygiene Data'!F96))),'Data Summary'!DV102="Yes"),OFFSET('Hygiene Data'!$F$7,0,10*ROW('Hygiene Data'!F96)),NA())</f>
        <v>#N/A</v>
      </c>
      <c r="BH102" s="522" t="e">
        <f ca="1">+IF(AND(ISNUMBER(OFFSET('Hygiene Data'!$F$9,0,10*ROW('Hygiene Data'!F96))),'Data Summary'!DW102="Yes"),OFFSET('Hygiene Data'!$F$9,0,10*ROW('Hygiene Data'!F96)),NA())</f>
        <v>#N/A</v>
      </c>
      <c r="BI102" s="522" t="e">
        <f ca="1">+IF(AND(ISNUMBER(OFFSET('Hygiene Data'!$G$5,0,10*ROW('Hygiene Data'!G96))),'Data Summary'!DX102="Yes"),OFFSET('Hygiene Data'!$G$5,0,10*ROW('Hygiene Data'!G96)),NA())</f>
        <v>#N/A</v>
      </c>
      <c r="BJ102" s="522" t="e">
        <f ca="1">+IF(AND(ISNUMBER(OFFSET('Hygiene Data'!$G$7,0,10*ROW('Hygiene Data'!G96))),'Data Summary'!DY102="Yes"),OFFSET('Hygiene Data'!$G$7,0,10*ROW('Hygiene Data'!G96)),NA())</f>
        <v>#N/A</v>
      </c>
      <c r="BK102" s="522" t="e">
        <f ca="1">+IF(AND(ISNUMBER(OFFSET('Hygiene Data'!$G$9,0,10*ROW('Hygiene Data'!G96))),'Data Summary'!DZ102="Yes"),OFFSET('Hygiene Data'!$G$9,0,10*ROW('Hygiene Data'!G96)),NA())</f>
        <v>#N/A</v>
      </c>
      <c r="BL102" s="522" t="e">
        <f ca="1">+IF(AND(ISNUMBER(OFFSET('Hygiene Data'!$H$5,0,10*ROW('Hygiene Data'!H96))),'Data Summary'!EA102="Yes"),OFFSET('Hygiene Data'!$H$5,0,10*ROW('Hygiene Data'!H96)),NA())</f>
        <v>#N/A</v>
      </c>
      <c r="BM102" s="522" t="e">
        <f ca="1">+IF(AND(ISNUMBER(OFFSET('Hygiene Data'!$H$7,0,10*ROW('Hygiene Data'!H96))),'Data Summary'!EB102="Yes"),OFFSET('Hygiene Data'!$H$7,0,10*ROW('Hygiene Data'!H96)),NA())</f>
        <v>#N/A</v>
      </c>
      <c r="BN102" s="522" t="e">
        <f ca="1">+IF(AND(ISNUMBER(OFFSET('Hygiene Data'!$H$9,0,10*ROW('Hygiene Data'!H96))),'Data Summary'!EC102="Yes"),OFFSET('Hygiene Data'!$H$9,0,10*ROW('Hygiene Data'!H96)),NA())</f>
        <v>#N/A</v>
      </c>
      <c r="BO102" s="522" t="e">
        <f ca="1">+IF(AND(ISNUMBER(OFFSET('Hygiene Data'!$I$5,0,10*ROW('Hygiene Data'!I96))),'Data Summary'!ED102="Yes"),OFFSET('Hygiene Data'!$I$5,0,10*ROW('Hygiene Data'!I96)),NA())</f>
        <v>#N/A</v>
      </c>
      <c r="BP102" s="522" t="e">
        <f ca="1">+IF(AND(ISNUMBER(OFFSET('Hygiene Data'!$I$7,0,10*ROW('Hygiene Data'!I96))),'Data Summary'!EE102="Yes"),OFFSET('Hygiene Data'!$I$7,0,10*ROW('Hygiene Data'!I96)),NA())</f>
        <v>#N/A</v>
      </c>
      <c r="BQ102" s="522" t="e">
        <f ca="1">+IF(AND(ISNUMBER(OFFSET('Hygiene Data'!$I$9,0,10*ROW('Hygiene Data'!I96))),'Data Summary'!EF102="Yes"),OFFSET('Hygiene Data'!$I$9,0,10*ROW('Hygiene Data'!I96)),NA())</f>
        <v>#N/A</v>
      </c>
    </row>
    <row r="103" spans="1:69" x14ac:dyDescent="0.25">
      <c r="A103" s="518" t="e">
        <f ca="1">+RIGHT('Data Summary'!A103,LEN('Data Summary'!A103)-9)</f>
        <v>#VALUE!</v>
      </c>
      <c r="B103" s="492" t="str">
        <f ca="1">+IF(ISTEXT('Data Summary'!B103),'Data Summary'!B103,"")</f>
        <v/>
      </c>
      <c r="C103" s="519" t="e">
        <f ca="1">+VALUE('Data Summary'!C103)</f>
        <v>#VALUE!</v>
      </c>
      <c r="D103" s="520" t="e">
        <f ca="1">+IF(AND(ISNUMBER(OFFSET('Water Data'!$D$4,0,10*ROW('Water Data'!D97))),'Data Summary'!BS103="Yes"),100-OFFSET('Water Data'!$D$4,0,10*ROW('Water Data'!D97)),NA())</f>
        <v>#N/A</v>
      </c>
      <c r="E103" s="520" t="e">
        <f ca="1">+IF(AND(ISNUMBER(OFFSET('Water Data'!$D$6,0,10*ROW('Water Data'!D97))),'Data Summary'!BT103="Yes"),OFFSET('Water Data'!$D$6,0,10*ROW('Water Data'!D97)),NA())</f>
        <v>#N/A</v>
      </c>
      <c r="F103" s="520" t="e">
        <f ca="1">+IF(AND(ISNUMBER(OFFSET('Water Data'!$D$9,0,10*ROW('Water Data'!D97))),'Data Summary'!BU103="Yes"),OFFSET('Water Data'!$D$9,0,10*ROW('Water Data'!D97)),NA())</f>
        <v>#N/A</v>
      </c>
      <c r="G103" s="520" t="e">
        <f ca="1">+IF(AND(ISNUMBER(OFFSET('Water Data'!$E$4,0,10*ROW('Water Data'!E97))),'Data Summary'!BV103="Yes"),100-OFFSET('Water Data'!$E$4,0,10*ROW('Water Data'!E97)),NA())</f>
        <v>#N/A</v>
      </c>
      <c r="H103" s="520" t="e">
        <f ca="1">+IF(AND(ISNUMBER(OFFSET('Water Data'!$E$6,0,10*ROW('Water Data'!E97))),'Data Summary'!BW103="Yes"),OFFSET('Water Data'!$E$6,0,10*ROW('Water Data'!E97)),NA())</f>
        <v>#N/A</v>
      </c>
      <c r="I103" s="520" t="e">
        <f ca="1">+IF(AND(ISNUMBER(OFFSET('Water Data'!$E$9,0,10*ROW('Water Data'!E97))),'Data Summary'!BX103="Yes"),OFFSET('Water Data'!$E$9,0,10*ROW('Water Data'!E97)),NA())</f>
        <v>#N/A</v>
      </c>
      <c r="J103" s="520" t="e">
        <f ca="1">+IF(AND(ISNUMBER(OFFSET('Water Data'!$F$4,0,10*ROW('Water Data'!F97))),'Data Summary'!BY103="Yes"),100-OFFSET('Water Data'!$F$4,0,10*ROW('Water Data'!F97)),NA())</f>
        <v>#N/A</v>
      </c>
      <c r="K103" s="520" t="e">
        <f ca="1">+IF(AND(ISNUMBER(OFFSET('Water Data'!$F$6,0,10*ROW('Water Data'!F97))),'Data Summary'!BZ103="Yes"),OFFSET('Water Data'!$F$6,0,10*ROW('Water Data'!F97)),NA())</f>
        <v>#N/A</v>
      </c>
      <c r="L103" s="520" t="e">
        <f ca="1">+IF(AND(ISNUMBER(OFFSET('Water Data'!$F$9,0,10*ROW('Water Data'!F97))),'Data Summary'!CA103="Yes"),OFFSET('Water Data'!$F$9,0,10*ROW('Water Data'!F97)),NA())</f>
        <v>#N/A</v>
      </c>
      <c r="M103" s="520" t="e">
        <f ca="1">+IF(AND(ISNUMBER(OFFSET('Water Data'!$G$4,0,10*ROW('Water Data'!G97))),'Data Summary'!CB103="Yes"),100-OFFSET('Water Data'!$G$4,0,10*ROW('Water Data'!G97)),NA())</f>
        <v>#N/A</v>
      </c>
      <c r="N103" s="520" t="e">
        <f ca="1">+IF(AND(ISNUMBER(OFFSET('Water Data'!$G$6,0,10*ROW('Water Data'!G97))),'Data Summary'!CC103="Yes"),OFFSET('Water Data'!$G$6,0,10*ROW('Water Data'!G97)),NA())</f>
        <v>#N/A</v>
      </c>
      <c r="O103" s="520" t="e">
        <f ca="1">+IF(AND(ISNUMBER(OFFSET('Water Data'!$G$9,0,10*ROW('Water Data'!G97))),'Data Summary'!CD103="Yes"),OFFSET('Water Data'!$G$9,0,10*ROW('Water Data'!G97)),NA())</f>
        <v>#N/A</v>
      </c>
      <c r="P103" s="520" t="e">
        <f ca="1">+IF(AND(ISNUMBER(OFFSET('Water Data'!$H$4,0,10*ROW('Water Data'!H97))),'Data Summary'!CE103="Yes"),100-OFFSET('Water Data'!$H$4,0,10*ROW('Water Data'!H97)),NA())</f>
        <v>#N/A</v>
      </c>
      <c r="Q103" s="520" t="e">
        <f ca="1">+IF(AND(ISNUMBER(OFFSET('Water Data'!$H$6,0,10*ROW('Water Data'!H97))),'Data Summary'!CF103="Yes"),OFFSET('Water Data'!$H$6,0,10*ROW('Water Data'!H97)),NA())</f>
        <v>#N/A</v>
      </c>
      <c r="R103" s="520" t="e">
        <f ca="1">+IF(AND(ISNUMBER(OFFSET('Water Data'!$H$9,0,10*ROW('Water Data'!H97))),'Data Summary'!CG103="Yes"),OFFSET('Water Data'!$H$9,0,10*ROW('Water Data'!H97)),NA())</f>
        <v>#N/A</v>
      </c>
      <c r="S103" s="520" t="e">
        <f ca="1">+IF(AND(ISNUMBER(OFFSET('Water Data'!$I$4,0,10*ROW('Water Data'!I97))),'Data Summary'!CH103="Yes"),100-OFFSET('Water Data'!$I$4,0,10*ROW('Water Data'!I97)),NA())</f>
        <v>#N/A</v>
      </c>
      <c r="T103" s="520" t="e">
        <f ca="1">+IF(AND(ISNUMBER(OFFSET('Water Data'!$I$6,0,10*ROW('Water Data'!I97))),'Data Summary'!CI103="Yes"),OFFSET('Water Data'!$I$6,0,10*ROW('Water Data'!I97)),NA())</f>
        <v>#N/A</v>
      </c>
      <c r="U103" s="520" t="e">
        <f ca="1">+IF(AND(ISNUMBER(OFFSET('Water Data'!$I$9,0,10*ROW('Water Data'!I97))),'Data Summary'!CJ103="Yes"),OFFSET('Water Data'!$I$9,0,10*ROW('Water Data'!I97)),NA())</f>
        <v>#N/A</v>
      </c>
      <c r="V103" s="521" t="e">
        <f ca="1">+IF(AND(ISNUMBER(OFFSET('Sanitation Data'!$D$4,0,10*ROW('Sanitation Data'!D97))),'Data Summary'!CK103="Yes"),100-OFFSET('Sanitation Data'!$D$4,0,10*ROW('Sanitation Data'!D97)),NA())</f>
        <v>#N/A</v>
      </c>
      <c r="W103" s="521" t="e">
        <f ca="1">+IF(AND(ISNUMBER(OFFSET('Sanitation Data'!$D$6,0,10*ROW('Sanitation Data'!D97))),'Data Summary'!CL103="Yes"),OFFSET('Sanitation Data'!$D$6,0,10*ROW('Sanitation Data'!D97)),NA())</f>
        <v>#N/A</v>
      </c>
      <c r="X103" s="521" t="e">
        <f ca="1">+IF(AND(ISNUMBER(OFFSET('Sanitation Data'!$D$10,0,10*ROW('Sanitation Data'!D97))),'Data Summary'!CM103="Yes"),OFFSET('Sanitation Data'!$D$10,0,10*ROW('Sanitation Data'!D97)),NA())</f>
        <v>#N/A</v>
      </c>
      <c r="Y103" s="521" t="e">
        <f ca="1">+IF(AND(ISNUMBER(OFFSET('Sanitation Data'!$D$11,0,10*ROW('Sanitation Data'!D97))),'Data Summary'!CN103="Yes"),OFFSET('Sanitation Data'!$D$11,0,10*ROW('Sanitation Data'!D97)),NA())</f>
        <v>#N/A</v>
      </c>
      <c r="Z103" s="521" t="e">
        <f ca="1">+IF(AND(ISNUMBER(OFFSET('Sanitation Data'!$D$12,0,10*ROW('Sanitation Data'!D97))),'Data Summary'!CO103="Yes"),OFFSET('Sanitation Data'!$D$12,0,10*ROW('Sanitation Data'!D97)),NA())</f>
        <v>#N/A</v>
      </c>
      <c r="AA103" s="521" t="e">
        <f ca="1">+IF(AND(ISNUMBER(OFFSET('Sanitation Data'!$E$4,0,10*ROW('Sanitation Data'!E97))),'Data Summary'!CP103="Yes"),100-OFFSET('Sanitation Data'!$E$4,0,10*ROW('Sanitation Data'!E97)),NA())</f>
        <v>#N/A</v>
      </c>
      <c r="AB103" s="521" t="e">
        <f ca="1">+IF(AND(ISNUMBER(OFFSET('Sanitation Data'!$E$6,0,10*ROW('Sanitation Data'!E97))),'Data Summary'!CQ103="Yes"),OFFSET('Sanitation Data'!$E$6,0,10*ROW('Sanitation Data'!E97)),NA())</f>
        <v>#N/A</v>
      </c>
      <c r="AC103" s="521" t="e">
        <f ca="1">+IF(AND(ISNUMBER(OFFSET('Sanitation Data'!$E$10,0,10*ROW('Sanitation Data'!E97))),'Data Summary'!CR103="Yes"),OFFSET('Sanitation Data'!$E$10,0,10*ROW('Sanitation Data'!E97)),NA())</f>
        <v>#N/A</v>
      </c>
      <c r="AD103" s="521" t="e">
        <f ca="1">+IF(AND(ISNUMBER(OFFSET('Sanitation Data'!$E$11,0,10*ROW('Sanitation Data'!E97))),'Data Summary'!CS103="Yes"),OFFSET('Sanitation Data'!$E$11,0,10*ROW('Sanitation Data'!E97)),NA())</f>
        <v>#N/A</v>
      </c>
      <c r="AE103" s="521" t="e">
        <f ca="1">+IF(AND(ISNUMBER(OFFSET('Sanitation Data'!$E$12,0,10*ROW('Sanitation Data'!E97))),'Data Summary'!CT103="Yes"),OFFSET('Sanitation Data'!$E$12,0,10*ROW('Sanitation Data'!E97)),NA())</f>
        <v>#N/A</v>
      </c>
      <c r="AF103" s="521" t="e">
        <f ca="1">+IF(AND(ISNUMBER(OFFSET('Sanitation Data'!$F$4,0,10*ROW('Sanitation Data'!F97))),'Data Summary'!CU103="Yes"),100-OFFSET('Sanitation Data'!$F$4,0,10*ROW('Sanitation Data'!F97)),NA())</f>
        <v>#N/A</v>
      </c>
      <c r="AG103" s="521" t="e">
        <f ca="1">+IF(AND(ISNUMBER(OFFSET('Sanitation Data'!$F$6,0,10*ROW('Sanitation Data'!F97))),'Data Summary'!CV103="Yes"),OFFSET('Sanitation Data'!$F$6,0,10*ROW('Sanitation Data'!F97)),NA())</f>
        <v>#N/A</v>
      </c>
      <c r="AH103" s="521" t="e">
        <f ca="1">+IF(AND(ISNUMBER(OFFSET('Sanitation Data'!$F$10,0,10*ROW('Sanitation Data'!F97))),'Data Summary'!CW103="Yes"),OFFSET('Sanitation Data'!$F$10,0,10*ROW('Sanitation Data'!F97)),NA())</f>
        <v>#N/A</v>
      </c>
      <c r="AI103" s="521" t="e">
        <f ca="1">+IF(AND(ISNUMBER(OFFSET('Sanitation Data'!$F$11,0,10*ROW('Sanitation Data'!F97))),'Data Summary'!CX103="Yes"),OFFSET('Sanitation Data'!$F$11,0,10*ROW('Sanitation Data'!F97)),NA())</f>
        <v>#N/A</v>
      </c>
      <c r="AJ103" s="521" t="e">
        <f ca="1">+IF(AND(ISNUMBER(OFFSET('Sanitation Data'!$F$12,0,10*ROW('Sanitation Data'!F97))),'Data Summary'!CY103="Yes"),OFFSET('Sanitation Data'!$F$12,0,10*ROW('Sanitation Data'!F97)),NA())</f>
        <v>#N/A</v>
      </c>
      <c r="AK103" s="521" t="e">
        <f ca="1">+IF(AND(ISNUMBER(OFFSET('Sanitation Data'!$G$4,0,10*ROW('Sanitation Data'!G97))),'Data Summary'!CZ103="Yes"),100-OFFSET('Sanitation Data'!$G$4,0,10*ROW('Sanitation Data'!G97)),NA())</f>
        <v>#N/A</v>
      </c>
      <c r="AL103" s="521" t="e">
        <f ca="1">+IF(AND(ISNUMBER(OFFSET('Sanitation Data'!$G$6,0,10*ROW('Sanitation Data'!G97))),'Data Summary'!DA103="Yes"),OFFSET('Sanitation Data'!$G$6,0,10*ROW('Sanitation Data'!G97)),NA())</f>
        <v>#N/A</v>
      </c>
      <c r="AM103" s="521" t="e">
        <f ca="1">+IF(AND(ISNUMBER(OFFSET('Sanitation Data'!$G$10,0,10*ROW('Sanitation Data'!G97))),'Data Summary'!DB103="Yes"),OFFSET('Sanitation Data'!$G$10,0,10*ROW('Sanitation Data'!G97)),NA())</f>
        <v>#N/A</v>
      </c>
      <c r="AN103" s="521" t="e">
        <f ca="1">+IF(AND(ISNUMBER(OFFSET('Sanitation Data'!$G$11,0,10*ROW('Sanitation Data'!G97))),'Data Summary'!DC103="Yes"),OFFSET('Sanitation Data'!$G$11,0,10*ROW('Sanitation Data'!G97)),NA())</f>
        <v>#N/A</v>
      </c>
      <c r="AO103" s="521" t="e">
        <f ca="1">+IF(AND(ISNUMBER(OFFSET('Sanitation Data'!$G$12,0,10*ROW('Sanitation Data'!G97))),'Data Summary'!DD103="Yes"),OFFSET('Sanitation Data'!$G$12,0,10*ROW('Sanitation Data'!G97)),NA())</f>
        <v>#N/A</v>
      </c>
      <c r="AP103" s="521" t="e">
        <f ca="1">+IF(AND(ISNUMBER(OFFSET('Sanitation Data'!$H$4,0,10*ROW('Sanitation Data'!H97))),'Data Summary'!DE103="Yes"),100-OFFSET('Sanitation Data'!$H$4,0,10*ROW('Sanitation Data'!H97)),NA())</f>
        <v>#N/A</v>
      </c>
      <c r="AQ103" s="521" t="e">
        <f ca="1">+IF(AND(ISNUMBER(OFFSET('Sanitation Data'!$H$6,0,10*ROW('Sanitation Data'!H97))),'Data Summary'!DF103="Yes"),OFFSET('Sanitation Data'!$H$6,0,10*ROW('Sanitation Data'!H97)),NA())</f>
        <v>#N/A</v>
      </c>
      <c r="AR103" s="521" t="e">
        <f ca="1">+IF(AND(ISNUMBER(OFFSET('Sanitation Data'!$H$10,0,10*ROW('Sanitation Data'!H97))),'Data Summary'!DG103="Yes"),OFFSET('Sanitation Data'!$H$10,0,10*ROW('Sanitation Data'!H97)),NA())</f>
        <v>#N/A</v>
      </c>
      <c r="AS103" s="521" t="e">
        <f ca="1">+IF(AND(ISNUMBER(OFFSET('Sanitation Data'!$H$11,0,10*ROW('Sanitation Data'!H97))),'Data Summary'!DH103="Yes"),OFFSET('Sanitation Data'!$H$11,0,10*ROW('Sanitation Data'!H97)),NA())</f>
        <v>#N/A</v>
      </c>
      <c r="AT103" s="521" t="e">
        <f ca="1">+IF(AND(ISNUMBER(OFFSET('Sanitation Data'!$H$12,0,10*ROW('Sanitation Data'!H97))),'Data Summary'!DI103="Yes"),OFFSET('Sanitation Data'!$H$12,0,10*ROW('Sanitation Data'!H97)),NA())</f>
        <v>#N/A</v>
      </c>
      <c r="AU103" s="521" t="e">
        <f ca="1">+IF(AND(ISNUMBER(OFFSET('Sanitation Data'!$I$4,0,10*ROW('Sanitation Data'!I97))),'Data Summary'!DJ103="Yes"),100-OFFSET('Sanitation Data'!$I$4,0,10*ROW('Sanitation Data'!I97)),NA())</f>
        <v>#N/A</v>
      </c>
      <c r="AV103" s="521" t="e">
        <f ca="1">+IF(AND(ISNUMBER(OFFSET('Sanitation Data'!$I$6,0,10*ROW('Sanitation Data'!I97))),'Data Summary'!DK103="Yes"),OFFSET('Sanitation Data'!$I$6,0,10*ROW('Sanitation Data'!I97)),NA())</f>
        <v>#N/A</v>
      </c>
      <c r="AW103" s="521" t="e">
        <f ca="1">+IF(AND(ISNUMBER(OFFSET('Sanitation Data'!$I$10,0,10*ROW('Sanitation Data'!I97))),'Data Summary'!DL103="Yes"),OFFSET('Sanitation Data'!$I$10,0,10*ROW('Sanitation Data'!I97)),NA())</f>
        <v>#N/A</v>
      </c>
      <c r="AX103" s="521" t="e">
        <f ca="1">+IF(AND(ISNUMBER(OFFSET('Sanitation Data'!$I$11,0,10*ROW('Sanitation Data'!I97))),'Data Summary'!DM103="Yes"),OFFSET('Sanitation Data'!$I$11,0,10*ROW('Sanitation Data'!I97)),NA())</f>
        <v>#N/A</v>
      </c>
      <c r="AY103" s="521" t="e">
        <f ca="1">+IF(AND(ISNUMBER(OFFSET('Sanitation Data'!$I$12,0,10*ROW('Sanitation Data'!I97))),'Data Summary'!DN103="Yes"),OFFSET('Sanitation Data'!$I$12,0,10*ROW('Sanitation Data'!I97)),NA())</f>
        <v>#N/A</v>
      </c>
      <c r="AZ103" s="522" t="e">
        <f ca="1">+IF(AND(ISNUMBER(OFFSET('Hygiene Data'!$D$5,0,10*ROW('Hygiene Data'!D97))),'Data Summary'!DO103="Yes"),OFFSET('Hygiene Data'!$D$5,0,10*ROW('Hygiene Data'!D97)),NA())</f>
        <v>#N/A</v>
      </c>
      <c r="BA103" s="522" t="e">
        <f ca="1">+IF(AND(ISNUMBER(OFFSET('Hygiene Data'!$D$7,0,10*ROW('Hygiene Data'!D97))),'Data Summary'!DP103="Yes"),OFFSET('Hygiene Data'!$D$7,0,10*ROW('Hygiene Data'!D97)),NA())</f>
        <v>#N/A</v>
      </c>
      <c r="BB103" s="522" t="e">
        <f ca="1">+IF(AND(ISNUMBER(OFFSET('Hygiene Data'!$D$9,0,10*ROW('Hygiene Data'!D97))),'Data Summary'!DQ103="Yes"),OFFSET('Hygiene Data'!$D$9,0,10*ROW('Hygiene Data'!D97)),NA())</f>
        <v>#N/A</v>
      </c>
      <c r="BC103" s="522" t="e">
        <f ca="1">+IF(AND(ISNUMBER(OFFSET('Hygiene Data'!$E$5,0,10*ROW('Hygiene Data'!E97))),'Data Summary'!DR103="Yes"),OFFSET('Hygiene Data'!$E$5,0,10*ROW('Hygiene Data'!E97)),NA())</f>
        <v>#N/A</v>
      </c>
      <c r="BD103" s="522" t="e">
        <f ca="1">+IF(AND(ISNUMBER(OFFSET('Hygiene Data'!$E$7,0,10*ROW('Hygiene Data'!E97))),'Data Summary'!DS103="Yes"),OFFSET('Hygiene Data'!$E$7,0,10*ROW('Hygiene Data'!E97)),NA())</f>
        <v>#N/A</v>
      </c>
      <c r="BE103" s="522" t="e">
        <f ca="1">+IF(AND(ISNUMBER(OFFSET('Hygiene Data'!$E$9,0,10*ROW('Hygiene Data'!E97))),'Data Summary'!DT103="Yes"),OFFSET('Hygiene Data'!$E$9,0,10*ROW('Hygiene Data'!E97)),NA())</f>
        <v>#N/A</v>
      </c>
      <c r="BF103" s="522" t="e">
        <f ca="1">+IF(AND(ISNUMBER(OFFSET('Hygiene Data'!$F$5,0,10*ROW('Hygiene Data'!F97))),'Data Summary'!DU103="Yes"),OFFSET('Hygiene Data'!$F$5,0,10*ROW('Hygiene Data'!F97)),NA())</f>
        <v>#N/A</v>
      </c>
      <c r="BG103" s="522" t="e">
        <f ca="1">+IF(AND(ISNUMBER(OFFSET('Hygiene Data'!$F$7,0,10*ROW('Hygiene Data'!F97))),'Data Summary'!DV103="Yes"),OFFSET('Hygiene Data'!$F$7,0,10*ROW('Hygiene Data'!F97)),NA())</f>
        <v>#N/A</v>
      </c>
      <c r="BH103" s="522" t="e">
        <f ca="1">+IF(AND(ISNUMBER(OFFSET('Hygiene Data'!$F$9,0,10*ROW('Hygiene Data'!F97))),'Data Summary'!DW103="Yes"),OFFSET('Hygiene Data'!$F$9,0,10*ROW('Hygiene Data'!F97)),NA())</f>
        <v>#N/A</v>
      </c>
      <c r="BI103" s="522" t="e">
        <f ca="1">+IF(AND(ISNUMBER(OFFSET('Hygiene Data'!$G$5,0,10*ROW('Hygiene Data'!G97))),'Data Summary'!DX103="Yes"),OFFSET('Hygiene Data'!$G$5,0,10*ROW('Hygiene Data'!G97)),NA())</f>
        <v>#N/A</v>
      </c>
      <c r="BJ103" s="522" t="e">
        <f ca="1">+IF(AND(ISNUMBER(OFFSET('Hygiene Data'!$G$7,0,10*ROW('Hygiene Data'!G97))),'Data Summary'!DY103="Yes"),OFFSET('Hygiene Data'!$G$7,0,10*ROW('Hygiene Data'!G97)),NA())</f>
        <v>#N/A</v>
      </c>
      <c r="BK103" s="522" t="e">
        <f ca="1">+IF(AND(ISNUMBER(OFFSET('Hygiene Data'!$G$9,0,10*ROW('Hygiene Data'!G97))),'Data Summary'!DZ103="Yes"),OFFSET('Hygiene Data'!$G$9,0,10*ROW('Hygiene Data'!G97)),NA())</f>
        <v>#N/A</v>
      </c>
      <c r="BL103" s="522" t="e">
        <f ca="1">+IF(AND(ISNUMBER(OFFSET('Hygiene Data'!$H$5,0,10*ROW('Hygiene Data'!H97))),'Data Summary'!EA103="Yes"),OFFSET('Hygiene Data'!$H$5,0,10*ROW('Hygiene Data'!H97)),NA())</f>
        <v>#N/A</v>
      </c>
      <c r="BM103" s="522" t="e">
        <f ca="1">+IF(AND(ISNUMBER(OFFSET('Hygiene Data'!$H$7,0,10*ROW('Hygiene Data'!H97))),'Data Summary'!EB103="Yes"),OFFSET('Hygiene Data'!$H$7,0,10*ROW('Hygiene Data'!H97)),NA())</f>
        <v>#N/A</v>
      </c>
      <c r="BN103" s="522" t="e">
        <f ca="1">+IF(AND(ISNUMBER(OFFSET('Hygiene Data'!$H$9,0,10*ROW('Hygiene Data'!H97))),'Data Summary'!EC103="Yes"),OFFSET('Hygiene Data'!$H$9,0,10*ROW('Hygiene Data'!H97)),NA())</f>
        <v>#N/A</v>
      </c>
      <c r="BO103" s="522" t="e">
        <f ca="1">+IF(AND(ISNUMBER(OFFSET('Hygiene Data'!$I$5,0,10*ROW('Hygiene Data'!I97))),'Data Summary'!ED103="Yes"),OFFSET('Hygiene Data'!$I$5,0,10*ROW('Hygiene Data'!I97)),NA())</f>
        <v>#N/A</v>
      </c>
      <c r="BP103" s="522" t="e">
        <f ca="1">+IF(AND(ISNUMBER(OFFSET('Hygiene Data'!$I$7,0,10*ROW('Hygiene Data'!I97))),'Data Summary'!EE103="Yes"),OFFSET('Hygiene Data'!$I$7,0,10*ROW('Hygiene Data'!I97)),NA())</f>
        <v>#N/A</v>
      </c>
      <c r="BQ103" s="522" t="e">
        <f ca="1">+IF(AND(ISNUMBER(OFFSET('Hygiene Data'!$I$9,0,10*ROW('Hygiene Data'!I97))),'Data Summary'!EF103="Yes"),OFFSET('Hygiene Data'!$I$9,0,10*ROW('Hygiene Data'!I97)),NA())</f>
        <v>#N/A</v>
      </c>
    </row>
    <row r="104" spans="1:69" x14ac:dyDescent="0.25">
      <c r="A104" s="518" t="e">
        <f ca="1">+RIGHT('Data Summary'!A104,LEN('Data Summary'!A104)-9)</f>
        <v>#VALUE!</v>
      </c>
      <c r="B104" s="492" t="str">
        <f ca="1">+IF(ISTEXT('Data Summary'!B104),'Data Summary'!B104,"")</f>
        <v/>
      </c>
      <c r="C104" s="519" t="e">
        <f ca="1">+VALUE('Data Summary'!C104)</f>
        <v>#VALUE!</v>
      </c>
      <c r="D104" s="520" t="e">
        <f ca="1">+IF(AND(ISNUMBER(OFFSET('Water Data'!$D$4,0,10*ROW('Water Data'!D98))),'Data Summary'!BS104="Yes"),100-OFFSET('Water Data'!$D$4,0,10*ROW('Water Data'!D98)),NA())</f>
        <v>#N/A</v>
      </c>
      <c r="E104" s="520" t="e">
        <f ca="1">+IF(AND(ISNUMBER(OFFSET('Water Data'!$D$6,0,10*ROW('Water Data'!D98))),'Data Summary'!BT104="Yes"),OFFSET('Water Data'!$D$6,0,10*ROW('Water Data'!D98)),NA())</f>
        <v>#N/A</v>
      </c>
      <c r="F104" s="520" t="e">
        <f ca="1">+IF(AND(ISNUMBER(OFFSET('Water Data'!$D$9,0,10*ROW('Water Data'!D98))),'Data Summary'!BU104="Yes"),OFFSET('Water Data'!$D$9,0,10*ROW('Water Data'!D98)),NA())</f>
        <v>#N/A</v>
      </c>
      <c r="G104" s="520" t="e">
        <f ca="1">+IF(AND(ISNUMBER(OFFSET('Water Data'!$E$4,0,10*ROW('Water Data'!E98))),'Data Summary'!BV104="Yes"),100-OFFSET('Water Data'!$E$4,0,10*ROW('Water Data'!E98)),NA())</f>
        <v>#N/A</v>
      </c>
      <c r="H104" s="520" t="e">
        <f ca="1">+IF(AND(ISNUMBER(OFFSET('Water Data'!$E$6,0,10*ROW('Water Data'!E98))),'Data Summary'!BW104="Yes"),OFFSET('Water Data'!$E$6,0,10*ROW('Water Data'!E98)),NA())</f>
        <v>#N/A</v>
      </c>
      <c r="I104" s="520" t="e">
        <f ca="1">+IF(AND(ISNUMBER(OFFSET('Water Data'!$E$9,0,10*ROW('Water Data'!E98))),'Data Summary'!BX104="Yes"),OFFSET('Water Data'!$E$9,0,10*ROW('Water Data'!E98)),NA())</f>
        <v>#N/A</v>
      </c>
      <c r="J104" s="520" t="e">
        <f ca="1">+IF(AND(ISNUMBER(OFFSET('Water Data'!$F$4,0,10*ROW('Water Data'!F98))),'Data Summary'!BY104="Yes"),100-OFFSET('Water Data'!$F$4,0,10*ROW('Water Data'!F98)),NA())</f>
        <v>#N/A</v>
      </c>
      <c r="K104" s="520" t="e">
        <f ca="1">+IF(AND(ISNUMBER(OFFSET('Water Data'!$F$6,0,10*ROW('Water Data'!F98))),'Data Summary'!BZ104="Yes"),OFFSET('Water Data'!$F$6,0,10*ROW('Water Data'!F98)),NA())</f>
        <v>#N/A</v>
      </c>
      <c r="L104" s="520" t="e">
        <f ca="1">+IF(AND(ISNUMBER(OFFSET('Water Data'!$F$9,0,10*ROW('Water Data'!F98))),'Data Summary'!CA104="Yes"),OFFSET('Water Data'!$F$9,0,10*ROW('Water Data'!F98)),NA())</f>
        <v>#N/A</v>
      </c>
      <c r="M104" s="520" t="e">
        <f ca="1">+IF(AND(ISNUMBER(OFFSET('Water Data'!$G$4,0,10*ROW('Water Data'!G98))),'Data Summary'!CB104="Yes"),100-OFFSET('Water Data'!$G$4,0,10*ROW('Water Data'!G98)),NA())</f>
        <v>#N/A</v>
      </c>
      <c r="N104" s="520" t="e">
        <f ca="1">+IF(AND(ISNUMBER(OFFSET('Water Data'!$G$6,0,10*ROW('Water Data'!G98))),'Data Summary'!CC104="Yes"),OFFSET('Water Data'!$G$6,0,10*ROW('Water Data'!G98)),NA())</f>
        <v>#N/A</v>
      </c>
      <c r="O104" s="520" t="e">
        <f ca="1">+IF(AND(ISNUMBER(OFFSET('Water Data'!$G$9,0,10*ROW('Water Data'!G98))),'Data Summary'!CD104="Yes"),OFFSET('Water Data'!$G$9,0,10*ROW('Water Data'!G98)),NA())</f>
        <v>#N/A</v>
      </c>
      <c r="P104" s="520" t="e">
        <f ca="1">+IF(AND(ISNUMBER(OFFSET('Water Data'!$H$4,0,10*ROW('Water Data'!H98))),'Data Summary'!CE104="Yes"),100-OFFSET('Water Data'!$H$4,0,10*ROW('Water Data'!H98)),NA())</f>
        <v>#N/A</v>
      </c>
      <c r="Q104" s="520" t="e">
        <f ca="1">+IF(AND(ISNUMBER(OFFSET('Water Data'!$H$6,0,10*ROW('Water Data'!H98))),'Data Summary'!CF104="Yes"),OFFSET('Water Data'!$H$6,0,10*ROW('Water Data'!H98)),NA())</f>
        <v>#N/A</v>
      </c>
      <c r="R104" s="520" t="e">
        <f ca="1">+IF(AND(ISNUMBER(OFFSET('Water Data'!$H$9,0,10*ROW('Water Data'!H98))),'Data Summary'!CG104="Yes"),OFFSET('Water Data'!$H$9,0,10*ROW('Water Data'!H98)),NA())</f>
        <v>#N/A</v>
      </c>
      <c r="S104" s="520" t="e">
        <f ca="1">+IF(AND(ISNUMBER(OFFSET('Water Data'!$I$4,0,10*ROW('Water Data'!I98))),'Data Summary'!CH104="Yes"),100-OFFSET('Water Data'!$I$4,0,10*ROW('Water Data'!I98)),NA())</f>
        <v>#N/A</v>
      </c>
      <c r="T104" s="520" t="e">
        <f ca="1">+IF(AND(ISNUMBER(OFFSET('Water Data'!$I$6,0,10*ROW('Water Data'!I98))),'Data Summary'!CI104="Yes"),OFFSET('Water Data'!$I$6,0,10*ROW('Water Data'!I98)),NA())</f>
        <v>#N/A</v>
      </c>
      <c r="U104" s="520" t="e">
        <f ca="1">+IF(AND(ISNUMBER(OFFSET('Water Data'!$I$9,0,10*ROW('Water Data'!I98))),'Data Summary'!CJ104="Yes"),OFFSET('Water Data'!$I$9,0,10*ROW('Water Data'!I98)),NA())</f>
        <v>#N/A</v>
      </c>
      <c r="V104" s="521" t="e">
        <f ca="1">+IF(AND(ISNUMBER(OFFSET('Sanitation Data'!$D$4,0,10*ROW('Sanitation Data'!D98))),'Data Summary'!CK104="Yes"),100-OFFSET('Sanitation Data'!$D$4,0,10*ROW('Sanitation Data'!D98)),NA())</f>
        <v>#N/A</v>
      </c>
      <c r="W104" s="521" t="e">
        <f ca="1">+IF(AND(ISNUMBER(OFFSET('Sanitation Data'!$D$6,0,10*ROW('Sanitation Data'!D98))),'Data Summary'!CL104="Yes"),OFFSET('Sanitation Data'!$D$6,0,10*ROW('Sanitation Data'!D98)),NA())</f>
        <v>#N/A</v>
      </c>
      <c r="X104" s="521" t="e">
        <f ca="1">+IF(AND(ISNUMBER(OFFSET('Sanitation Data'!$D$10,0,10*ROW('Sanitation Data'!D98))),'Data Summary'!CM104="Yes"),OFFSET('Sanitation Data'!$D$10,0,10*ROW('Sanitation Data'!D98)),NA())</f>
        <v>#N/A</v>
      </c>
      <c r="Y104" s="521" t="e">
        <f ca="1">+IF(AND(ISNUMBER(OFFSET('Sanitation Data'!$D$11,0,10*ROW('Sanitation Data'!D98))),'Data Summary'!CN104="Yes"),OFFSET('Sanitation Data'!$D$11,0,10*ROW('Sanitation Data'!D98)),NA())</f>
        <v>#N/A</v>
      </c>
      <c r="Z104" s="521" t="e">
        <f ca="1">+IF(AND(ISNUMBER(OFFSET('Sanitation Data'!$D$12,0,10*ROW('Sanitation Data'!D98))),'Data Summary'!CO104="Yes"),OFFSET('Sanitation Data'!$D$12,0,10*ROW('Sanitation Data'!D98)),NA())</f>
        <v>#N/A</v>
      </c>
      <c r="AA104" s="521" t="e">
        <f ca="1">+IF(AND(ISNUMBER(OFFSET('Sanitation Data'!$E$4,0,10*ROW('Sanitation Data'!E98))),'Data Summary'!CP104="Yes"),100-OFFSET('Sanitation Data'!$E$4,0,10*ROW('Sanitation Data'!E98)),NA())</f>
        <v>#N/A</v>
      </c>
      <c r="AB104" s="521" t="e">
        <f ca="1">+IF(AND(ISNUMBER(OFFSET('Sanitation Data'!$E$6,0,10*ROW('Sanitation Data'!E98))),'Data Summary'!CQ104="Yes"),OFFSET('Sanitation Data'!$E$6,0,10*ROW('Sanitation Data'!E98)),NA())</f>
        <v>#N/A</v>
      </c>
      <c r="AC104" s="521" t="e">
        <f ca="1">+IF(AND(ISNUMBER(OFFSET('Sanitation Data'!$E$10,0,10*ROW('Sanitation Data'!E98))),'Data Summary'!CR104="Yes"),OFFSET('Sanitation Data'!$E$10,0,10*ROW('Sanitation Data'!E98)),NA())</f>
        <v>#N/A</v>
      </c>
      <c r="AD104" s="521" t="e">
        <f ca="1">+IF(AND(ISNUMBER(OFFSET('Sanitation Data'!$E$11,0,10*ROW('Sanitation Data'!E98))),'Data Summary'!CS104="Yes"),OFFSET('Sanitation Data'!$E$11,0,10*ROW('Sanitation Data'!E98)),NA())</f>
        <v>#N/A</v>
      </c>
      <c r="AE104" s="521" t="e">
        <f ca="1">+IF(AND(ISNUMBER(OFFSET('Sanitation Data'!$E$12,0,10*ROW('Sanitation Data'!E98))),'Data Summary'!CT104="Yes"),OFFSET('Sanitation Data'!$E$12,0,10*ROW('Sanitation Data'!E98)),NA())</f>
        <v>#N/A</v>
      </c>
      <c r="AF104" s="521" t="e">
        <f ca="1">+IF(AND(ISNUMBER(OFFSET('Sanitation Data'!$F$4,0,10*ROW('Sanitation Data'!F98))),'Data Summary'!CU104="Yes"),100-OFFSET('Sanitation Data'!$F$4,0,10*ROW('Sanitation Data'!F98)),NA())</f>
        <v>#N/A</v>
      </c>
      <c r="AG104" s="521" t="e">
        <f ca="1">+IF(AND(ISNUMBER(OFFSET('Sanitation Data'!$F$6,0,10*ROW('Sanitation Data'!F98))),'Data Summary'!CV104="Yes"),OFFSET('Sanitation Data'!$F$6,0,10*ROW('Sanitation Data'!F98)),NA())</f>
        <v>#N/A</v>
      </c>
      <c r="AH104" s="521" t="e">
        <f ca="1">+IF(AND(ISNUMBER(OFFSET('Sanitation Data'!$F$10,0,10*ROW('Sanitation Data'!F98))),'Data Summary'!CW104="Yes"),OFFSET('Sanitation Data'!$F$10,0,10*ROW('Sanitation Data'!F98)),NA())</f>
        <v>#N/A</v>
      </c>
      <c r="AI104" s="521" t="e">
        <f ca="1">+IF(AND(ISNUMBER(OFFSET('Sanitation Data'!$F$11,0,10*ROW('Sanitation Data'!F98))),'Data Summary'!CX104="Yes"),OFFSET('Sanitation Data'!$F$11,0,10*ROW('Sanitation Data'!F98)),NA())</f>
        <v>#N/A</v>
      </c>
      <c r="AJ104" s="521" t="e">
        <f ca="1">+IF(AND(ISNUMBER(OFFSET('Sanitation Data'!$F$12,0,10*ROW('Sanitation Data'!F98))),'Data Summary'!CY104="Yes"),OFFSET('Sanitation Data'!$F$12,0,10*ROW('Sanitation Data'!F98)),NA())</f>
        <v>#N/A</v>
      </c>
      <c r="AK104" s="521" t="e">
        <f ca="1">+IF(AND(ISNUMBER(OFFSET('Sanitation Data'!$G$4,0,10*ROW('Sanitation Data'!G98))),'Data Summary'!CZ104="Yes"),100-OFFSET('Sanitation Data'!$G$4,0,10*ROW('Sanitation Data'!G98)),NA())</f>
        <v>#N/A</v>
      </c>
      <c r="AL104" s="521" t="e">
        <f ca="1">+IF(AND(ISNUMBER(OFFSET('Sanitation Data'!$G$6,0,10*ROW('Sanitation Data'!G98))),'Data Summary'!DA104="Yes"),OFFSET('Sanitation Data'!$G$6,0,10*ROW('Sanitation Data'!G98)),NA())</f>
        <v>#N/A</v>
      </c>
      <c r="AM104" s="521" t="e">
        <f ca="1">+IF(AND(ISNUMBER(OFFSET('Sanitation Data'!$G$10,0,10*ROW('Sanitation Data'!G98))),'Data Summary'!DB104="Yes"),OFFSET('Sanitation Data'!$G$10,0,10*ROW('Sanitation Data'!G98)),NA())</f>
        <v>#N/A</v>
      </c>
      <c r="AN104" s="521" t="e">
        <f ca="1">+IF(AND(ISNUMBER(OFFSET('Sanitation Data'!$G$11,0,10*ROW('Sanitation Data'!G98))),'Data Summary'!DC104="Yes"),OFFSET('Sanitation Data'!$G$11,0,10*ROW('Sanitation Data'!G98)),NA())</f>
        <v>#N/A</v>
      </c>
      <c r="AO104" s="521" t="e">
        <f ca="1">+IF(AND(ISNUMBER(OFFSET('Sanitation Data'!$G$12,0,10*ROW('Sanitation Data'!G98))),'Data Summary'!DD104="Yes"),OFFSET('Sanitation Data'!$G$12,0,10*ROW('Sanitation Data'!G98)),NA())</f>
        <v>#N/A</v>
      </c>
      <c r="AP104" s="521" t="e">
        <f ca="1">+IF(AND(ISNUMBER(OFFSET('Sanitation Data'!$H$4,0,10*ROW('Sanitation Data'!H98))),'Data Summary'!DE104="Yes"),100-OFFSET('Sanitation Data'!$H$4,0,10*ROW('Sanitation Data'!H98)),NA())</f>
        <v>#N/A</v>
      </c>
      <c r="AQ104" s="521" t="e">
        <f ca="1">+IF(AND(ISNUMBER(OFFSET('Sanitation Data'!$H$6,0,10*ROW('Sanitation Data'!H98))),'Data Summary'!DF104="Yes"),OFFSET('Sanitation Data'!$H$6,0,10*ROW('Sanitation Data'!H98)),NA())</f>
        <v>#N/A</v>
      </c>
      <c r="AR104" s="521" t="e">
        <f ca="1">+IF(AND(ISNUMBER(OFFSET('Sanitation Data'!$H$10,0,10*ROW('Sanitation Data'!H98))),'Data Summary'!DG104="Yes"),OFFSET('Sanitation Data'!$H$10,0,10*ROW('Sanitation Data'!H98)),NA())</f>
        <v>#N/A</v>
      </c>
      <c r="AS104" s="521" t="e">
        <f ca="1">+IF(AND(ISNUMBER(OFFSET('Sanitation Data'!$H$11,0,10*ROW('Sanitation Data'!H98))),'Data Summary'!DH104="Yes"),OFFSET('Sanitation Data'!$H$11,0,10*ROW('Sanitation Data'!H98)),NA())</f>
        <v>#N/A</v>
      </c>
      <c r="AT104" s="521" t="e">
        <f ca="1">+IF(AND(ISNUMBER(OFFSET('Sanitation Data'!$H$12,0,10*ROW('Sanitation Data'!H98))),'Data Summary'!DI104="Yes"),OFFSET('Sanitation Data'!$H$12,0,10*ROW('Sanitation Data'!H98)),NA())</f>
        <v>#N/A</v>
      </c>
      <c r="AU104" s="521" t="e">
        <f ca="1">+IF(AND(ISNUMBER(OFFSET('Sanitation Data'!$I$4,0,10*ROW('Sanitation Data'!I98))),'Data Summary'!DJ104="Yes"),100-OFFSET('Sanitation Data'!$I$4,0,10*ROW('Sanitation Data'!I98)),NA())</f>
        <v>#N/A</v>
      </c>
      <c r="AV104" s="521" t="e">
        <f ca="1">+IF(AND(ISNUMBER(OFFSET('Sanitation Data'!$I$6,0,10*ROW('Sanitation Data'!I98))),'Data Summary'!DK104="Yes"),OFFSET('Sanitation Data'!$I$6,0,10*ROW('Sanitation Data'!I98)),NA())</f>
        <v>#N/A</v>
      </c>
      <c r="AW104" s="521" t="e">
        <f ca="1">+IF(AND(ISNUMBER(OFFSET('Sanitation Data'!$I$10,0,10*ROW('Sanitation Data'!I98))),'Data Summary'!DL104="Yes"),OFFSET('Sanitation Data'!$I$10,0,10*ROW('Sanitation Data'!I98)),NA())</f>
        <v>#N/A</v>
      </c>
      <c r="AX104" s="521" t="e">
        <f ca="1">+IF(AND(ISNUMBER(OFFSET('Sanitation Data'!$I$11,0,10*ROW('Sanitation Data'!I98))),'Data Summary'!DM104="Yes"),OFFSET('Sanitation Data'!$I$11,0,10*ROW('Sanitation Data'!I98)),NA())</f>
        <v>#N/A</v>
      </c>
      <c r="AY104" s="521" t="e">
        <f ca="1">+IF(AND(ISNUMBER(OFFSET('Sanitation Data'!$I$12,0,10*ROW('Sanitation Data'!I98))),'Data Summary'!DN104="Yes"),OFFSET('Sanitation Data'!$I$12,0,10*ROW('Sanitation Data'!I98)),NA())</f>
        <v>#N/A</v>
      </c>
      <c r="AZ104" s="522" t="e">
        <f ca="1">+IF(AND(ISNUMBER(OFFSET('Hygiene Data'!$D$5,0,10*ROW('Hygiene Data'!D98))),'Data Summary'!DO104="Yes"),OFFSET('Hygiene Data'!$D$5,0,10*ROW('Hygiene Data'!D98)),NA())</f>
        <v>#N/A</v>
      </c>
      <c r="BA104" s="522" t="e">
        <f ca="1">+IF(AND(ISNUMBER(OFFSET('Hygiene Data'!$D$7,0,10*ROW('Hygiene Data'!D98))),'Data Summary'!DP104="Yes"),OFFSET('Hygiene Data'!$D$7,0,10*ROW('Hygiene Data'!D98)),NA())</f>
        <v>#N/A</v>
      </c>
      <c r="BB104" s="522" t="e">
        <f ca="1">+IF(AND(ISNUMBER(OFFSET('Hygiene Data'!$D$9,0,10*ROW('Hygiene Data'!D98))),'Data Summary'!DQ104="Yes"),OFFSET('Hygiene Data'!$D$9,0,10*ROW('Hygiene Data'!D98)),NA())</f>
        <v>#N/A</v>
      </c>
      <c r="BC104" s="522" t="e">
        <f ca="1">+IF(AND(ISNUMBER(OFFSET('Hygiene Data'!$E$5,0,10*ROW('Hygiene Data'!E98))),'Data Summary'!DR104="Yes"),OFFSET('Hygiene Data'!$E$5,0,10*ROW('Hygiene Data'!E98)),NA())</f>
        <v>#N/A</v>
      </c>
      <c r="BD104" s="522" t="e">
        <f ca="1">+IF(AND(ISNUMBER(OFFSET('Hygiene Data'!$E$7,0,10*ROW('Hygiene Data'!E98))),'Data Summary'!DS104="Yes"),OFFSET('Hygiene Data'!$E$7,0,10*ROW('Hygiene Data'!E98)),NA())</f>
        <v>#N/A</v>
      </c>
      <c r="BE104" s="522" t="e">
        <f ca="1">+IF(AND(ISNUMBER(OFFSET('Hygiene Data'!$E$9,0,10*ROW('Hygiene Data'!E98))),'Data Summary'!DT104="Yes"),OFFSET('Hygiene Data'!$E$9,0,10*ROW('Hygiene Data'!E98)),NA())</f>
        <v>#N/A</v>
      </c>
      <c r="BF104" s="522" t="e">
        <f ca="1">+IF(AND(ISNUMBER(OFFSET('Hygiene Data'!$F$5,0,10*ROW('Hygiene Data'!F98))),'Data Summary'!DU104="Yes"),OFFSET('Hygiene Data'!$F$5,0,10*ROW('Hygiene Data'!F98)),NA())</f>
        <v>#N/A</v>
      </c>
      <c r="BG104" s="522" t="e">
        <f ca="1">+IF(AND(ISNUMBER(OFFSET('Hygiene Data'!$F$7,0,10*ROW('Hygiene Data'!F98))),'Data Summary'!DV104="Yes"),OFFSET('Hygiene Data'!$F$7,0,10*ROW('Hygiene Data'!F98)),NA())</f>
        <v>#N/A</v>
      </c>
      <c r="BH104" s="522" t="e">
        <f ca="1">+IF(AND(ISNUMBER(OFFSET('Hygiene Data'!$F$9,0,10*ROW('Hygiene Data'!F98))),'Data Summary'!DW104="Yes"),OFFSET('Hygiene Data'!$F$9,0,10*ROW('Hygiene Data'!F98)),NA())</f>
        <v>#N/A</v>
      </c>
      <c r="BI104" s="522" t="e">
        <f ca="1">+IF(AND(ISNUMBER(OFFSET('Hygiene Data'!$G$5,0,10*ROW('Hygiene Data'!G98))),'Data Summary'!DX104="Yes"),OFFSET('Hygiene Data'!$G$5,0,10*ROW('Hygiene Data'!G98)),NA())</f>
        <v>#N/A</v>
      </c>
      <c r="BJ104" s="522" t="e">
        <f ca="1">+IF(AND(ISNUMBER(OFFSET('Hygiene Data'!$G$7,0,10*ROW('Hygiene Data'!G98))),'Data Summary'!DY104="Yes"),OFFSET('Hygiene Data'!$G$7,0,10*ROW('Hygiene Data'!G98)),NA())</f>
        <v>#N/A</v>
      </c>
      <c r="BK104" s="522" t="e">
        <f ca="1">+IF(AND(ISNUMBER(OFFSET('Hygiene Data'!$G$9,0,10*ROW('Hygiene Data'!G98))),'Data Summary'!DZ104="Yes"),OFFSET('Hygiene Data'!$G$9,0,10*ROW('Hygiene Data'!G98)),NA())</f>
        <v>#N/A</v>
      </c>
      <c r="BL104" s="522" t="e">
        <f ca="1">+IF(AND(ISNUMBER(OFFSET('Hygiene Data'!$H$5,0,10*ROW('Hygiene Data'!H98))),'Data Summary'!EA104="Yes"),OFFSET('Hygiene Data'!$H$5,0,10*ROW('Hygiene Data'!H98)),NA())</f>
        <v>#N/A</v>
      </c>
      <c r="BM104" s="522" t="e">
        <f ca="1">+IF(AND(ISNUMBER(OFFSET('Hygiene Data'!$H$7,0,10*ROW('Hygiene Data'!H98))),'Data Summary'!EB104="Yes"),OFFSET('Hygiene Data'!$H$7,0,10*ROW('Hygiene Data'!H98)),NA())</f>
        <v>#N/A</v>
      </c>
      <c r="BN104" s="522" t="e">
        <f ca="1">+IF(AND(ISNUMBER(OFFSET('Hygiene Data'!$H$9,0,10*ROW('Hygiene Data'!H98))),'Data Summary'!EC104="Yes"),OFFSET('Hygiene Data'!$H$9,0,10*ROW('Hygiene Data'!H98)),NA())</f>
        <v>#N/A</v>
      </c>
      <c r="BO104" s="522" t="e">
        <f ca="1">+IF(AND(ISNUMBER(OFFSET('Hygiene Data'!$I$5,0,10*ROW('Hygiene Data'!I98))),'Data Summary'!ED104="Yes"),OFFSET('Hygiene Data'!$I$5,0,10*ROW('Hygiene Data'!I98)),NA())</f>
        <v>#N/A</v>
      </c>
      <c r="BP104" s="522" t="e">
        <f ca="1">+IF(AND(ISNUMBER(OFFSET('Hygiene Data'!$I$7,0,10*ROW('Hygiene Data'!I98))),'Data Summary'!EE104="Yes"),OFFSET('Hygiene Data'!$I$7,0,10*ROW('Hygiene Data'!I98)),NA())</f>
        <v>#N/A</v>
      </c>
      <c r="BQ104" s="522" t="e">
        <f ca="1">+IF(AND(ISNUMBER(OFFSET('Hygiene Data'!$I$9,0,10*ROW('Hygiene Data'!I98))),'Data Summary'!EF104="Yes"),OFFSET('Hygiene Data'!$I$9,0,10*ROW('Hygiene Data'!I98)),NA())</f>
        <v>#N/A</v>
      </c>
    </row>
    <row r="105" spans="1:69" x14ac:dyDescent="0.25">
      <c r="A105" s="518" t="e">
        <f ca="1">+RIGHT('Data Summary'!A105,LEN('Data Summary'!A105)-9)</f>
        <v>#VALUE!</v>
      </c>
      <c r="B105" s="492" t="str">
        <f ca="1">+IF(ISTEXT('Data Summary'!B105),'Data Summary'!B105,"")</f>
        <v/>
      </c>
      <c r="C105" s="519" t="e">
        <f ca="1">+VALUE('Data Summary'!C105)</f>
        <v>#VALUE!</v>
      </c>
      <c r="D105" s="520" t="e">
        <f ca="1">+IF(AND(ISNUMBER(OFFSET('Water Data'!$D$4,0,10*ROW('Water Data'!D99))),'Data Summary'!BS105="Yes"),100-OFFSET('Water Data'!$D$4,0,10*ROW('Water Data'!D99)),NA())</f>
        <v>#N/A</v>
      </c>
      <c r="E105" s="520" t="e">
        <f ca="1">+IF(AND(ISNUMBER(OFFSET('Water Data'!$D$6,0,10*ROW('Water Data'!D99))),'Data Summary'!BT105="Yes"),OFFSET('Water Data'!$D$6,0,10*ROW('Water Data'!D99)),NA())</f>
        <v>#N/A</v>
      </c>
      <c r="F105" s="520" t="e">
        <f ca="1">+IF(AND(ISNUMBER(OFFSET('Water Data'!$D$9,0,10*ROW('Water Data'!D99))),'Data Summary'!BU105="Yes"),OFFSET('Water Data'!$D$9,0,10*ROW('Water Data'!D99)),NA())</f>
        <v>#N/A</v>
      </c>
      <c r="G105" s="520" t="e">
        <f ca="1">+IF(AND(ISNUMBER(OFFSET('Water Data'!$E$4,0,10*ROW('Water Data'!E99))),'Data Summary'!BV105="Yes"),100-OFFSET('Water Data'!$E$4,0,10*ROW('Water Data'!E99)),NA())</f>
        <v>#N/A</v>
      </c>
      <c r="H105" s="520" t="e">
        <f ca="1">+IF(AND(ISNUMBER(OFFSET('Water Data'!$E$6,0,10*ROW('Water Data'!E99))),'Data Summary'!BW105="Yes"),OFFSET('Water Data'!$E$6,0,10*ROW('Water Data'!E99)),NA())</f>
        <v>#N/A</v>
      </c>
      <c r="I105" s="520" t="e">
        <f ca="1">+IF(AND(ISNUMBER(OFFSET('Water Data'!$E$9,0,10*ROW('Water Data'!E99))),'Data Summary'!BX105="Yes"),OFFSET('Water Data'!$E$9,0,10*ROW('Water Data'!E99)),NA())</f>
        <v>#N/A</v>
      </c>
      <c r="J105" s="520" t="e">
        <f ca="1">+IF(AND(ISNUMBER(OFFSET('Water Data'!$F$4,0,10*ROW('Water Data'!F99))),'Data Summary'!BY105="Yes"),100-OFFSET('Water Data'!$F$4,0,10*ROW('Water Data'!F99)),NA())</f>
        <v>#N/A</v>
      </c>
      <c r="K105" s="520" t="e">
        <f ca="1">+IF(AND(ISNUMBER(OFFSET('Water Data'!$F$6,0,10*ROW('Water Data'!F99))),'Data Summary'!BZ105="Yes"),OFFSET('Water Data'!$F$6,0,10*ROW('Water Data'!F99)),NA())</f>
        <v>#N/A</v>
      </c>
      <c r="L105" s="520" t="e">
        <f ca="1">+IF(AND(ISNUMBER(OFFSET('Water Data'!$F$9,0,10*ROW('Water Data'!F99))),'Data Summary'!CA105="Yes"),OFFSET('Water Data'!$F$9,0,10*ROW('Water Data'!F99)),NA())</f>
        <v>#N/A</v>
      </c>
      <c r="M105" s="520" t="e">
        <f ca="1">+IF(AND(ISNUMBER(OFFSET('Water Data'!$G$4,0,10*ROW('Water Data'!G99))),'Data Summary'!CB105="Yes"),100-OFFSET('Water Data'!$G$4,0,10*ROW('Water Data'!G99)),NA())</f>
        <v>#N/A</v>
      </c>
      <c r="N105" s="520" t="e">
        <f ca="1">+IF(AND(ISNUMBER(OFFSET('Water Data'!$G$6,0,10*ROW('Water Data'!G99))),'Data Summary'!CC105="Yes"),OFFSET('Water Data'!$G$6,0,10*ROW('Water Data'!G99)),NA())</f>
        <v>#N/A</v>
      </c>
      <c r="O105" s="520" t="e">
        <f ca="1">+IF(AND(ISNUMBER(OFFSET('Water Data'!$G$9,0,10*ROW('Water Data'!G99))),'Data Summary'!CD105="Yes"),OFFSET('Water Data'!$G$9,0,10*ROW('Water Data'!G99)),NA())</f>
        <v>#N/A</v>
      </c>
      <c r="P105" s="520" t="e">
        <f ca="1">+IF(AND(ISNUMBER(OFFSET('Water Data'!$H$4,0,10*ROW('Water Data'!H99))),'Data Summary'!CE105="Yes"),100-OFFSET('Water Data'!$H$4,0,10*ROW('Water Data'!H99)),NA())</f>
        <v>#N/A</v>
      </c>
      <c r="Q105" s="520" t="e">
        <f ca="1">+IF(AND(ISNUMBER(OFFSET('Water Data'!$H$6,0,10*ROW('Water Data'!H99))),'Data Summary'!CF105="Yes"),OFFSET('Water Data'!$H$6,0,10*ROW('Water Data'!H99)),NA())</f>
        <v>#N/A</v>
      </c>
      <c r="R105" s="520" t="e">
        <f ca="1">+IF(AND(ISNUMBER(OFFSET('Water Data'!$H$9,0,10*ROW('Water Data'!H99))),'Data Summary'!CG105="Yes"),OFFSET('Water Data'!$H$9,0,10*ROW('Water Data'!H99)),NA())</f>
        <v>#N/A</v>
      </c>
      <c r="S105" s="520" t="e">
        <f ca="1">+IF(AND(ISNUMBER(OFFSET('Water Data'!$I$4,0,10*ROW('Water Data'!I99))),'Data Summary'!CH105="Yes"),100-OFFSET('Water Data'!$I$4,0,10*ROW('Water Data'!I99)),NA())</f>
        <v>#N/A</v>
      </c>
      <c r="T105" s="520" t="e">
        <f ca="1">+IF(AND(ISNUMBER(OFFSET('Water Data'!$I$6,0,10*ROW('Water Data'!I99))),'Data Summary'!CI105="Yes"),OFFSET('Water Data'!$I$6,0,10*ROW('Water Data'!I99)),NA())</f>
        <v>#N/A</v>
      </c>
      <c r="U105" s="520" t="e">
        <f ca="1">+IF(AND(ISNUMBER(OFFSET('Water Data'!$I$9,0,10*ROW('Water Data'!I99))),'Data Summary'!CJ105="Yes"),OFFSET('Water Data'!$I$9,0,10*ROW('Water Data'!I99)),NA())</f>
        <v>#N/A</v>
      </c>
      <c r="V105" s="521" t="e">
        <f ca="1">+IF(AND(ISNUMBER(OFFSET('Sanitation Data'!$D$4,0,10*ROW('Sanitation Data'!D99))),'Data Summary'!CK105="Yes"),100-OFFSET('Sanitation Data'!$D$4,0,10*ROW('Sanitation Data'!D99)),NA())</f>
        <v>#N/A</v>
      </c>
      <c r="W105" s="521" t="e">
        <f ca="1">+IF(AND(ISNUMBER(OFFSET('Sanitation Data'!$D$6,0,10*ROW('Sanitation Data'!D99))),'Data Summary'!CL105="Yes"),OFFSET('Sanitation Data'!$D$6,0,10*ROW('Sanitation Data'!D99)),NA())</f>
        <v>#N/A</v>
      </c>
      <c r="X105" s="521" t="e">
        <f ca="1">+IF(AND(ISNUMBER(OFFSET('Sanitation Data'!$D$10,0,10*ROW('Sanitation Data'!D99))),'Data Summary'!CM105="Yes"),OFFSET('Sanitation Data'!$D$10,0,10*ROW('Sanitation Data'!D99)),NA())</f>
        <v>#N/A</v>
      </c>
      <c r="Y105" s="521" t="e">
        <f ca="1">+IF(AND(ISNUMBER(OFFSET('Sanitation Data'!$D$11,0,10*ROW('Sanitation Data'!D99))),'Data Summary'!CN105="Yes"),OFFSET('Sanitation Data'!$D$11,0,10*ROW('Sanitation Data'!D99)),NA())</f>
        <v>#N/A</v>
      </c>
      <c r="Z105" s="521" t="e">
        <f ca="1">+IF(AND(ISNUMBER(OFFSET('Sanitation Data'!$D$12,0,10*ROW('Sanitation Data'!D99))),'Data Summary'!CO105="Yes"),OFFSET('Sanitation Data'!$D$12,0,10*ROW('Sanitation Data'!D99)),NA())</f>
        <v>#N/A</v>
      </c>
      <c r="AA105" s="521" t="e">
        <f ca="1">+IF(AND(ISNUMBER(OFFSET('Sanitation Data'!$E$4,0,10*ROW('Sanitation Data'!E99))),'Data Summary'!CP105="Yes"),100-OFFSET('Sanitation Data'!$E$4,0,10*ROW('Sanitation Data'!E99)),NA())</f>
        <v>#N/A</v>
      </c>
      <c r="AB105" s="521" t="e">
        <f ca="1">+IF(AND(ISNUMBER(OFFSET('Sanitation Data'!$E$6,0,10*ROW('Sanitation Data'!E99))),'Data Summary'!CQ105="Yes"),OFFSET('Sanitation Data'!$E$6,0,10*ROW('Sanitation Data'!E99)),NA())</f>
        <v>#N/A</v>
      </c>
      <c r="AC105" s="521" t="e">
        <f ca="1">+IF(AND(ISNUMBER(OFFSET('Sanitation Data'!$E$10,0,10*ROW('Sanitation Data'!E99))),'Data Summary'!CR105="Yes"),OFFSET('Sanitation Data'!$E$10,0,10*ROW('Sanitation Data'!E99)),NA())</f>
        <v>#N/A</v>
      </c>
      <c r="AD105" s="521" t="e">
        <f ca="1">+IF(AND(ISNUMBER(OFFSET('Sanitation Data'!$E$11,0,10*ROW('Sanitation Data'!E99))),'Data Summary'!CS105="Yes"),OFFSET('Sanitation Data'!$E$11,0,10*ROW('Sanitation Data'!E99)),NA())</f>
        <v>#N/A</v>
      </c>
      <c r="AE105" s="521" t="e">
        <f ca="1">+IF(AND(ISNUMBER(OFFSET('Sanitation Data'!$E$12,0,10*ROW('Sanitation Data'!E99))),'Data Summary'!CT105="Yes"),OFFSET('Sanitation Data'!$E$12,0,10*ROW('Sanitation Data'!E99)),NA())</f>
        <v>#N/A</v>
      </c>
      <c r="AF105" s="521" t="e">
        <f ca="1">+IF(AND(ISNUMBER(OFFSET('Sanitation Data'!$F$4,0,10*ROW('Sanitation Data'!F99))),'Data Summary'!CU105="Yes"),100-OFFSET('Sanitation Data'!$F$4,0,10*ROW('Sanitation Data'!F99)),NA())</f>
        <v>#N/A</v>
      </c>
      <c r="AG105" s="521" t="e">
        <f ca="1">+IF(AND(ISNUMBER(OFFSET('Sanitation Data'!$F$6,0,10*ROW('Sanitation Data'!F99))),'Data Summary'!CV105="Yes"),OFFSET('Sanitation Data'!$F$6,0,10*ROW('Sanitation Data'!F99)),NA())</f>
        <v>#N/A</v>
      </c>
      <c r="AH105" s="521" t="e">
        <f ca="1">+IF(AND(ISNUMBER(OFFSET('Sanitation Data'!$F$10,0,10*ROW('Sanitation Data'!F99))),'Data Summary'!CW105="Yes"),OFFSET('Sanitation Data'!$F$10,0,10*ROW('Sanitation Data'!F99)),NA())</f>
        <v>#N/A</v>
      </c>
      <c r="AI105" s="521" t="e">
        <f ca="1">+IF(AND(ISNUMBER(OFFSET('Sanitation Data'!$F$11,0,10*ROW('Sanitation Data'!F99))),'Data Summary'!CX105="Yes"),OFFSET('Sanitation Data'!$F$11,0,10*ROW('Sanitation Data'!F99)),NA())</f>
        <v>#N/A</v>
      </c>
      <c r="AJ105" s="521" t="e">
        <f ca="1">+IF(AND(ISNUMBER(OFFSET('Sanitation Data'!$F$12,0,10*ROW('Sanitation Data'!F99))),'Data Summary'!CY105="Yes"),OFFSET('Sanitation Data'!$F$12,0,10*ROW('Sanitation Data'!F99)),NA())</f>
        <v>#N/A</v>
      </c>
      <c r="AK105" s="521" t="e">
        <f ca="1">+IF(AND(ISNUMBER(OFFSET('Sanitation Data'!$G$4,0,10*ROW('Sanitation Data'!G99))),'Data Summary'!CZ105="Yes"),100-OFFSET('Sanitation Data'!$G$4,0,10*ROW('Sanitation Data'!G99)),NA())</f>
        <v>#N/A</v>
      </c>
      <c r="AL105" s="521" t="e">
        <f ca="1">+IF(AND(ISNUMBER(OFFSET('Sanitation Data'!$G$6,0,10*ROW('Sanitation Data'!G99))),'Data Summary'!DA105="Yes"),OFFSET('Sanitation Data'!$G$6,0,10*ROW('Sanitation Data'!G99)),NA())</f>
        <v>#N/A</v>
      </c>
      <c r="AM105" s="521" t="e">
        <f ca="1">+IF(AND(ISNUMBER(OFFSET('Sanitation Data'!$G$10,0,10*ROW('Sanitation Data'!G99))),'Data Summary'!DB105="Yes"),OFFSET('Sanitation Data'!$G$10,0,10*ROW('Sanitation Data'!G99)),NA())</f>
        <v>#N/A</v>
      </c>
      <c r="AN105" s="521" t="e">
        <f ca="1">+IF(AND(ISNUMBER(OFFSET('Sanitation Data'!$G$11,0,10*ROW('Sanitation Data'!G99))),'Data Summary'!DC105="Yes"),OFFSET('Sanitation Data'!$G$11,0,10*ROW('Sanitation Data'!G99)),NA())</f>
        <v>#N/A</v>
      </c>
      <c r="AO105" s="521" t="e">
        <f ca="1">+IF(AND(ISNUMBER(OFFSET('Sanitation Data'!$G$12,0,10*ROW('Sanitation Data'!G99))),'Data Summary'!DD105="Yes"),OFFSET('Sanitation Data'!$G$12,0,10*ROW('Sanitation Data'!G99)),NA())</f>
        <v>#N/A</v>
      </c>
      <c r="AP105" s="521" t="e">
        <f ca="1">+IF(AND(ISNUMBER(OFFSET('Sanitation Data'!$H$4,0,10*ROW('Sanitation Data'!H99))),'Data Summary'!DE105="Yes"),100-OFFSET('Sanitation Data'!$H$4,0,10*ROW('Sanitation Data'!H99)),NA())</f>
        <v>#N/A</v>
      </c>
      <c r="AQ105" s="521" t="e">
        <f ca="1">+IF(AND(ISNUMBER(OFFSET('Sanitation Data'!$H$6,0,10*ROW('Sanitation Data'!H99))),'Data Summary'!DF105="Yes"),OFFSET('Sanitation Data'!$H$6,0,10*ROW('Sanitation Data'!H99)),NA())</f>
        <v>#N/A</v>
      </c>
      <c r="AR105" s="521" t="e">
        <f ca="1">+IF(AND(ISNUMBER(OFFSET('Sanitation Data'!$H$10,0,10*ROW('Sanitation Data'!H99))),'Data Summary'!DG105="Yes"),OFFSET('Sanitation Data'!$H$10,0,10*ROW('Sanitation Data'!H99)),NA())</f>
        <v>#N/A</v>
      </c>
      <c r="AS105" s="521" t="e">
        <f ca="1">+IF(AND(ISNUMBER(OFFSET('Sanitation Data'!$H$11,0,10*ROW('Sanitation Data'!H99))),'Data Summary'!DH105="Yes"),OFFSET('Sanitation Data'!$H$11,0,10*ROW('Sanitation Data'!H99)),NA())</f>
        <v>#N/A</v>
      </c>
      <c r="AT105" s="521" t="e">
        <f ca="1">+IF(AND(ISNUMBER(OFFSET('Sanitation Data'!$H$12,0,10*ROW('Sanitation Data'!H99))),'Data Summary'!DI105="Yes"),OFFSET('Sanitation Data'!$H$12,0,10*ROW('Sanitation Data'!H99)),NA())</f>
        <v>#N/A</v>
      </c>
      <c r="AU105" s="521" t="e">
        <f ca="1">+IF(AND(ISNUMBER(OFFSET('Sanitation Data'!$I$4,0,10*ROW('Sanitation Data'!I99))),'Data Summary'!DJ105="Yes"),100-OFFSET('Sanitation Data'!$I$4,0,10*ROW('Sanitation Data'!I99)),NA())</f>
        <v>#N/A</v>
      </c>
      <c r="AV105" s="521" t="e">
        <f ca="1">+IF(AND(ISNUMBER(OFFSET('Sanitation Data'!$I$6,0,10*ROW('Sanitation Data'!I99))),'Data Summary'!DK105="Yes"),OFFSET('Sanitation Data'!$I$6,0,10*ROW('Sanitation Data'!I99)),NA())</f>
        <v>#N/A</v>
      </c>
      <c r="AW105" s="521" t="e">
        <f ca="1">+IF(AND(ISNUMBER(OFFSET('Sanitation Data'!$I$10,0,10*ROW('Sanitation Data'!I99))),'Data Summary'!DL105="Yes"),OFFSET('Sanitation Data'!$I$10,0,10*ROW('Sanitation Data'!I99)),NA())</f>
        <v>#N/A</v>
      </c>
      <c r="AX105" s="521" t="e">
        <f ca="1">+IF(AND(ISNUMBER(OFFSET('Sanitation Data'!$I$11,0,10*ROW('Sanitation Data'!I99))),'Data Summary'!DM105="Yes"),OFFSET('Sanitation Data'!$I$11,0,10*ROW('Sanitation Data'!I99)),NA())</f>
        <v>#N/A</v>
      </c>
      <c r="AY105" s="521" t="e">
        <f ca="1">+IF(AND(ISNUMBER(OFFSET('Sanitation Data'!$I$12,0,10*ROW('Sanitation Data'!I99))),'Data Summary'!DN105="Yes"),OFFSET('Sanitation Data'!$I$12,0,10*ROW('Sanitation Data'!I99)),NA())</f>
        <v>#N/A</v>
      </c>
      <c r="AZ105" s="522" t="e">
        <f ca="1">+IF(AND(ISNUMBER(OFFSET('Hygiene Data'!$D$5,0,10*ROW('Hygiene Data'!D99))),'Data Summary'!DO105="Yes"),OFFSET('Hygiene Data'!$D$5,0,10*ROW('Hygiene Data'!D99)),NA())</f>
        <v>#N/A</v>
      </c>
      <c r="BA105" s="522" t="e">
        <f ca="1">+IF(AND(ISNUMBER(OFFSET('Hygiene Data'!$D$7,0,10*ROW('Hygiene Data'!D99))),'Data Summary'!DP105="Yes"),OFFSET('Hygiene Data'!$D$7,0,10*ROW('Hygiene Data'!D99)),NA())</f>
        <v>#N/A</v>
      </c>
      <c r="BB105" s="522" t="e">
        <f ca="1">+IF(AND(ISNUMBER(OFFSET('Hygiene Data'!$D$9,0,10*ROW('Hygiene Data'!D99))),'Data Summary'!DQ105="Yes"),OFFSET('Hygiene Data'!$D$9,0,10*ROW('Hygiene Data'!D99)),NA())</f>
        <v>#N/A</v>
      </c>
      <c r="BC105" s="522" t="e">
        <f ca="1">+IF(AND(ISNUMBER(OFFSET('Hygiene Data'!$E$5,0,10*ROW('Hygiene Data'!E99))),'Data Summary'!DR105="Yes"),OFFSET('Hygiene Data'!$E$5,0,10*ROW('Hygiene Data'!E99)),NA())</f>
        <v>#N/A</v>
      </c>
      <c r="BD105" s="522" t="e">
        <f ca="1">+IF(AND(ISNUMBER(OFFSET('Hygiene Data'!$E$7,0,10*ROW('Hygiene Data'!E99))),'Data Summary'!DS105="Yes"),OFFSET('Hygiene Data'!$E$7,0,10*ROW('Hygiene Data'!E99)),NA())</f>
        <v>#N/A</v>
      </c>
      <c r="BE105" s="522" t="e">
        <f ca="1">+IF(AND(ISNUMBER(OFFSET('Hygiene Data'!$E$9,0,10*ROW('Hygiene Data'!E99))),'Data Summary'!DT105="Yes"),OFFSET('Hygiene Data'!$E$9,0,10*ROW('Hygiene Data'!E99)),NA())</f>
        <v>#N/A</v>
      </c>
      <c r="BF105" s="522" t="e">
        <f ca="1">+IF(AND(ISNUMBER(OFFSET('Hygiene Data'!$F$5,0,10*ROW('Hygiene Data'!F99))),'Data Summary'!DU105="Yes"),OFFSET('Hygiene Data'!$F$5,0,10*ROW('Hygiene Data'!F99)),NA())</f>
        <v>#N/A</v>
      </c>
      <c r="BG105" s="522" t="e">
        <f ca="1">+IF(AND(ISNUMBER(OFFSET('Hygiene Data'!$F$7,0,10*ROW('Hygiene Data'!F99))),'Data Summary'!DV105="Yes"),OFFSET('Hygiene Data'!$F$7,0,10*ROW('Hygiene Data'!F99)),NA())</f>
        <v>#N/A</v>
      </c>
      <c r="BH105" s="522" t="e">
        <f ca="1">+IF(AND(ISNUMBER(OFFSET('Hygiene Data'!$F$9,0,10*ROW('Hygiene Data'!F99))),'Data Summary'!DW105="Yes"),OFFSET('Hygiene Data'!$F$9,0,10*ROW('Hygiene Data'!F99)),NA())</f>
        <v>#N/A</v>
      </c>
      <c r="BI105" s="522" t="e">
        <f ca="1">+IF(AND(ISNUMBER(OFFSET('Hygiene Data'!$G$5,0,10*ROW('Hygiene Data'!G99))),'Data Summary'!DX105="Yes"),OFFSET('Hygiene Data'!$G$5,0,10*ROW('Hygiene Data'!G99)),NA())</f>
        <v>#N/A</v>
      </c>
      <c r="BJ105" s="522" t="e">
        <f ca="1">+IF(AND(ISNUMBER(OFFSET('Hygiene Data'!$G$7,0,10*ROW('Hygiene Data'!G99))),'Data Summary'!DY105="Yes"),OFFSET('Hygiene Data'!$G$7,0,10*ROW('Hygiene Data'!G99)),NA())</f>
        <v>#N/A</v>
      </c>
      <c r="BK105" s="522" t="e">
        <f ca="1">+IF(AND(ISNUMBER(OFFSET('Hygiene Data'!$G$9,0,10*ROW('Hygiene Data'!G99))),'Data Summary'!DZ105="Yes"),OFFSET('Hygiene Data'!$G$9,0,10*ROW('Hygiene Data'!G99)),NA())</f>
        <v>#N/A</v>
      </c>
      <c r="BL105" s="522" t="e">
        <f ca="1">+IF(AND(ISNUMBER(OFFSET('Hygiene Data'!$H$5,0,10*ROW('Hygiene Data'!H99))),'Data Summary'!EA105="Yes"),OFFSET('Hygiene Data'!$H$5,0,10*ROW('Hygiene Data'!H99)),NA())</f>
        <v>#N/A</v>
      </c>
      <c r="BM105" s="522" t="e">
        <f ca="1">+IF(AND(ISNUMBER(OFFSET('Hygiene Data'!$H$7,0,10*ROW('Hygiene Data'!H99))),'Data Summary'!EB105="Yes"),OFFSET('Hygiene Data'!$H$7,0,10*ROW('Hygiene Data'!H99)),NA())</f>
        <v>#N/A</v>
      </c>
      <c r="BN105" s="522" t="e">
        <f ca="1">+IF(AND(ISNUMBER(OFFSET('Hygiene Data'!$H$9,0,10*ROW('Hygiene Data'!H99))),'Data Summary'!EC105="Yes"),OFFSET('Hygiene Data'!$H$9,0,10*ROW('Hygiene Data'!H99)),NA())</f>
        <v>#N/A</v>
      </c>
      <c r="BO105" s="522" t="e">
        <f ca="1">+IF(AND(ISNUMBER(OFFSET('Hygiene Data'!$I$5,0,10*ROW('Hygiene Data'!I99))),'Data Summary'!ED105="Yes"),OFFSET('Hygiene Data'!$I$5,0,10*ROW('Hygiene Data'!I99)),NA())</f>
        <v>#N/A</v>
      </c>
      <c r="BP105" s="522" t="e">
        <f ca="1">+IF(AND(ISNUMBER(OFFSET('Hygiene Data'!$I$7,0,10*ROW('Hygiene Data'!I99))),'Data Summary'!EE105="Yes"),OFFSET('Hygiene Data'!$I$7,0,10*ROW('Hygiene Data'!I99)),NA())</f>
        <v>#N/A</v>
      </c>
      <c r="BQ105" s="522" t="e">
        <f ca="1">+IF(AND(ISNUMBER(OFFSET('Hygiene Data'!$I$9,0,10*ROW('Hygiene Data'!I99))),'Data Summary'!EF105="Yes"),OFFSET('Hygiene Data'!$I$9,0,10*ROW('Hygiene Data'!I99)),NA())</f>
        <v>#N/A</v>
      </c>
    </row>
    <row r="106" spans="1:69" x14ac:dyDescent="0.25">
      <c r="A106" s="518" t="e">
        <f ca="1">+RIGHT('Data Summary'!A106,LEN('Data Summary'!A106)-9)</f>
        <v>#VALUE!</v>
      </c>
      <c r="B106" s="492" t="str">
        <f ca="1">+IF(ISTEXT('Data Summary'!B106),'Data Summary'!B106,"")</f>
        <v/>
      </c>
      <c r="C106" s="519" t="e">
        <f ca="1">+VALUE('Data Summary'!C106)</f>
        <v>#VALUE!</v>
      </c>
      <c r="D106" s="520" t="e">
        <f ca="1">+IF(AND(ISNUMBER(OFFSET('Water Data'!$D$4,0,10*ROW('Water Data'!D100))),'Data Summary'!BS106="Yes"),100-OFFSET('Water Data'!$D$4,0,10*ROW('Water Data'!D100)),NA())</f>
        <v>#N/A</v>
      </c>
      <c r="E106" s="520" t="e">
        <f ca="1">+IF(AND(ISNUMBER(OFFSET('Water Data'!$D$6,0,10*ROW('Water Data'!D100))),'Data Summary'!BT106="Yes"),OFFSET('Water Data'!$D$6,0,10*ROW('Water Data'!D100)),NA())</f>
        <v>#N/A</v>
      </c>
      <c r="F106" s="520" t="e">
        <f ca="1">+IF(AND(ISNUMBER(OFFSET('Water Data'!$D$9,0,10*ROW('Water Data'!D100))),'Data Summary'!BU106="Yes"),OFFSET('Water Data'!$D$9,0,10*ROW('Water Data'!D100)),NA())</f>
        <v>#N/A</v>
      </c>
      <c r="G106" s="520" t="e">
        <f ca="1">+IF(AND(ISNUMBER(OFFSET('Water Data'!$E$4,0,10*ROW('Water Data'!E100))),'Data Summary'!BV106="Yes"),100-OFFSET('Water Data'!$E$4,0,10*ROW('Water Data'!E100)),NA())</f>
        <v>#N/A</v>
      </c>
      <c r="H106" s="520" t="e">
        <f ca="1">+IF(AND(ISNUMBER(OFFSET('Water Data'!$E$6,0,10*ROW('Water Data'!E100))),'Data Summary'!BW106="Yes"),OFFSET('Water Data'!$E$6,0,10*ROW('Water Data'!E100)),NA())</f>
        <v>#N/A</v>
      </c>
      <c r="I106" s="520" t="e">
        <f ca="1">+IF(AND(ISNUMBER(OFFSET('Water Data'!$E$9,0,10*ROW('Water Data'!E100))),'Data Summary'!BX106="Yes"),OFFSET('Water Data'!$E$9,0,10*ROW('Water Data'!E100)),NA())</f>
        <v>#N/A</v>
      </c>
      <c r="J106" s="520" t="e">
        <f ca="1">+IF(AND(ISNUMBER(OFFSET('Water Data'!$F$4,0,10*ROW('Water Data'!F100))),'Data Summary'!BY106="Yes"),100-OFFSET('Water Data'!$F$4,0,10*ROW('Water Data'!F100)),NA())</f>
        <v>#N/A</v>
      </c>
      <c r="K106" s="520" t="e">
        <f ca="1">+IF(AND(ISNUMBER(OFFSET('Water Data'!$F$6,0,10*ROW('Water Data'!F100))),'Data Summary'!BZ106="Yes"),OFFSET('Water Data'!$F$6,0,10*ROW('Water Data'!F100)),NA())</f>
        <v>#N/A</v>
      </c>
      <c r="L106" s="520" t="e">
        <f ca="1">+IF(AND(ISNUMBER(OFFSET('Water Data'!$F$9,0,10*ROW('Water Data'!F100))),'Data Summary'!CA106="Yes"),OFFSET('Water Data'!$F$9,0,10*ROW('Water Data'!F100)),NA())</f>
        <v>#N/A</v>
      </c>
      <c r="M106" s="520" t="e">
        <f ca="1">+IF(AND(ISNUMBER(OFFSET('Water Data'!$G$4,0,10*ROW('Water Data'!G100))),'Data Summary'!CB106="Yes"),100-OFFSET('Water Data'!$G$4,0,10*ROW('Water Data'!G100)),NA())</f>
        <v>#N/A</v>
      </c>
      <c r="N106" s="520" t="e">
        <f ca="1">+IF(AND(ISNUMBER(OFFSET('Water Data'!$G$6,0,10*ROW('Water Data'!G100))),'Data Summary'!CC106="Yes"),OFFSET('Water Data'!$G$6,0,10*ROW('Water Data'!G100)),NA())</f>
        <v>#N/A</v>
      </c>
      <c r="O106" s="520" t="e">
        <f ca="1">+IF(AND(ISNUMBER(OFFSET('Water Data'!$G$9,0,10*ROW('Water Data'!G100))),'Data Summary'!CD106="Yes"),OFFSET('Water Data'!$G$9,0,10*ROW('Water Data'!G100)),NA())</f>
        <v>#N/A</v>
      </c>
      <c r="P106" s="520" t="e">
        <f ca="1">+IF(AND(ISNUMBER(OFFSET('Water Data'!$H$4,0,10*ROW('Water Data'!H100))),'Data Summary'!CE106="Yes"),100-OFFSET('Water Data'!$H$4,0,10*ROW('Water Data'!H100)),NA())</f>
        <v>#N/A</v>
      </c>
      <c r="Q106" s="520" t="e">
        <f ca="1">+IF(AND(ISNUMBER(OFFSET('Water Data'!$H$6,0,10*ROW('Water Data'!H100))),'Data Summary'!CF106="Yes"),OFFSET('Water Data'!$H$6,0,10*ROW('Water Data'!H100)),NA())</f>
        <v>#N/A</v>
      </c>
      <c r="R106" s="520" t="e">
        <f ca="1">+IF(AND(ISNUMBER(OFFSET('Water Data'!$H$9,0,10*ROW('Water Data'!H100))),'Data Summary'!CG106="Yes"),OFFSET('Water Data'!$H$9,0,10*ROW('Water Data'!H100)),NA())</f>
        <v>#N/A</v>
      </c>
      <c r="S106" s="520" t="e">
        <f ca="1">+IF(AND(ISNUMBER(OFFSET('Water Data'!$I$4,0,10*ROW('Water Data'!I100))),'Data Summary'!CH106="Yes"),100-OFFSET('Water Data'!$I$4,0,10*ROW('Water Data'!I100)),NA())</f>
        <v>#N/A</v>
      </c>
      <c r="T106" s="520" t="e">
        <f ca="1">+IF(AND(ISNUMBER(OFFSET('Water Data'!$I$6,0,10*ROW('Water Data'!I100))),'Data Summary'!CI106="Yes"),OFFSET('Water Data'!$I$6,0,10*ROW('Water Data'!I100)),NA())</f>
        <v>#N/A</v>
      </c>
      <c r="U106" s="520" t="e">
        <f ca="1">+IF(AND(ISNUMBER(OFFSET('Water Data'!$I$9,0,10*ROW('Water Data'!I100))),'Data Summary'!CJ106="Yes"),OFFSET('Water Data'!$I$9,0,10*ROW('Water Data'!I100)),NA())</f>
        <v>#N/A</v>
      </c>
      <c r="V106" s="521" t="e">
        <f ca="1">+IF(AND(ISNUMBER(OFFSET('Sanitation Data'!$D$4,0,10*ROW('Sanitation Data'!D100))),'Data Summary'!CK106="Yes"),100-OFFSET('Sanitation Data'!$D$4,0,10*ROW('Sanitation Data'!D100)),NA())</f>
        <v>#N/A</v>
      </c>
      <c r="W106" s="521" t="e">
        <f ca="1">+IF(AND(ISNUMBER(OFFSET('Sanitation Data'!$D$6,0,10*ROW('Sanitation Data'!D100))),'Data Summary'!CL106="Yes"),OFFSET('Sanitation Data'!$D$6,0,10*ROW('Sanitation Data'!D100)),NA())</f>
        <v>#N/A</v>
      </c>
      <c r="X106" s="521" t="e">
        <f ca="1">+IF(AND(ISNUMBER(OFFSET('Sanitation Data'!$D$10,0,10*ROW('Sanitation Data'!D100))),'Data Summary'!CM106="Yes"),OFFSET('Sanitation Data'!$D$10,0,10*ROW('Sanitation Data'!D100)),NA())</f>
        <v>#N/A</v>
      </c>
      <c r="Y106" s="521" t="e">
        <f ca="1">+IF(AND(ISNUMBER(OFFSET('Sanitation Data'!$D$11,0,10*ROW('Sanitation Data'!D100))),'Data Summary'!CN106="Yes"),OFFSET('Sanitation Data'!$D$11,0,10*ROW('Sanitation Data'!D100)),NA())</f>
        <v>#N/A</v>
      </c>
      <c r="Z106" s="521" t="e">
        <f ca="1">+IF(AND(ISNUMBER(OFFSET('Sanitation Data'!$D$12,0,10*ROW('Sanitation Data'!D100))),'Data Summary'!CO106="Yes"),OFFSET('Sanitation Data'!$D$12,0,10*ROW('Sanitation Data'!D100)),NA())</f>
        <v>#N/A</v>
      </c>
      <c r="AA106" s="521" t="e">
        <f ca="1">+IF(AND(ISNUMBER(OFFSET('Sanitation Data'!$E$4,0,10*ROW('Sanitation Data'!E100))),'Data Summary'!CP106="Yes"),100-OFFSET('Sanitation Data'!$E$4,0,10*ROW('Sanitation Data'!E100)),NA())</f>
        <v>#N/A</v>
      </c>
      <c r="AB106" s="521" t="e">
        <f ca="1">+IF(AND(ISNUMBER(OFFSET('Sanitation Data'!$E$6,0,10*ROW('Sanitation Data'!E100))),'Data Summary'!CQ106="Yes"),OFFSET('Sanitation Data'!$E$6,0,10*ROW('Sanitation Data'!E100)),NA())</f>
        <v>#N/A</v>
      </c>
      <c r="AC106" s="521" t="e">
        <f ca="1">+IF(AND(ISNUMBER(OFFSET('Sanitation Data'!$E$10,0,10*ROW('Sanitation Data'!E100))),'Data Summary'!CR106="Yes"),OFFSET('Sanitation Data'!$E$10,0,10*ROW('Sanitation Data'!E100)),NA())</f>
        <v>#N/A</v>
      </c>
      <c r="AD106" s="521" t="e">
        <f ca="1">+IF(AND(ISNUMBER(OFFSET('Sanitation Data'!$E$11,0,10*ROW('Sanitation Data'!E100))),'Data Summary'!CS106="Yes"),OFFSET('Sanitation Data'!$E$11,0,10*ROW('Sanitation Data'!E100)),NA())</f>
        <v>#N/A</v>
      </c>
      <c r="AE106" s="521" t="e">
        <f ca="1">+IF(AND(ISNUMBER(OFFSET('Sanitation Data'!$E$12,0,10*ROW('Sanitation Data'!E100))),'Data Summary'!CT106="Yes"),OFFSET('Sanitation Data'!$E$12,0,10*ROW('Sanitation Data'!E100)),NA())</f>
        <v>#N/A</v>
      </c>
      <c r="AF106" s="521" t="e">
        <f ca="1">+IF(AND(ISNUMBER(OFFSET('Sanitation Data'!$F$4,0,10*ROW('Sanitation Data'!F100))),'Data Summary'!CU106="Yes"),100-OFFSET('Sanitation Data'!$F$4,0,10*ROW('Sanitation Data'!F100)),NA())</f>
        <v>#N/A</v>
      </c>
      <c r="AG106" s="521" t="e">
        <f ca="1">+IF(AND(ISNUMBER(OFFSET('Sanitation Data'!$F$6,0,10*ROW('Sanitation Data'!F100))),'Data Summary'!CV106="Yes"),OFFSET('Sanitation Data'!$F$6,0,10*ROW('Sanitation Data'!F100)),NA())</f>
        <v>#N/A</v>
      </c>
      <c r="AH106" s="521" t="e">
        <f ca="1">+IF(AND(ISNUMBER(OFFSET('Sanitation Data'!$F$10,0,10*ROW('Sanitation Data'!F100))),'Data Summary'!CW106="Yes"),OFFSET('Sanitation Data'!$F$10,0,10*ROW('Sanitation Data'!F100)),NA())</f>
        <v>#N/A</v>
      </c>
      <c r="AI106" s="521" t="e">
        <f ca="1">+IF(AND(ISNUMBER(OFFSET('Sanitation Data'!$F$11,0,10*ROW('Sanitation Data'!F100))),'Data Summary'!CX106="Yes"),OFFSET('Sanitation Data'!$F$11,0,10*ROW('Sanitation Data'!F100)),NA())</f>
        <v>#N/A</v>
      </c>
      <c r="AJ106" s="521" t="e">
        <f ca="1">+IF(AND(ISNUMBER(OFFSET('Sanitation Data'!$F$12,0,10*ROW('Sanitation Data'!F100))),'Data Summary'!CY106="Yes"),OFFSET('Sanitation Data'!$F$12,0,10*ROW('Sanitation Data'!F100)),NA())</f>
        <v>#N/A</v>
      </c>
      <c r="AK106" s="521" t="e">
        <f ca="1">+IF(AND(ISNUMBER(OFFSET('Sanitation Data'!$G$4,0,10*ROW('Sanitation Data'!G100))),'Data Summary'!CZ106="Yes"),100-OFFSET('Sanitation Data'!$G$4,0,10*ROW('Sanitation Data'!G100)),NA())</f>
        <v>#N/A</v>
      </c>
      <c r="AL106" s="521" t="e">
        <f ca="1">+IF(AND(ISNUMBER(OFFSET('Sanitation Data'!$G$6,0,10*ROW('Sanitation Data'!G100))),'Data Summary'!DA106="Yes"),OFFSET('Sanitation Data'!$G$6,0,10*ROW('Sanitation Data'!G100)),NA())</f>
        <v>#N/A</v>
      </c>
      <c r="AM106" s="521" t="e">
        <f ca="1">+IF(AND(ISNUMBER(OFFSET('Sanitation Data'!$G$10,0,10*ROW('Sanitation Data'!G100))),'Data Summary'!DB106="Yes"),OFFSET('Sanitation Data'!$G$10,0,10*ROW('Sanitation Data'!G100)),NA())</f>
        <v>#N/A</v>
      </c>
      <c r="AN106" s="521" t="e">
        <f ca="1">+IF(AND(ISNUMBER(OFFSET('Sanitation Data'!$G$11,0,10*ROW('Sanitation Data'!G100))),'Data Summary'!DC106="Yes"),OFFSET('Sanitation Data'!$G$11,0,10*ROW('Sanitation Data'!G100)),NA())</f>
        <v>#N/A</v>
      </c>
      <c r="AO106" s="521" t="e">
        <f ca="1">+IF(AND(ISNUMBER(OFFSET('Sanitation Data'!$G$12,0,10*ROW('Sanitation Data'!G100))),'Data Summary'!DD106="Yes"),OFFSET('Sanitation Data'!$G$12,0,10*ROW('Sanitation Data'!G100)),NA())</f>
        <v>#N/A</v>
      </c>
      <c r="AP106" s="521" t="e">
        <f ca="1">+IF(AND(ISNUMBER(OFFSET('Sanitation Data'!$H$4,0,10*ROW('Sanitation Data'!H100))),'Data Summary'!DE106="Yes"),100-OFFSET('Sanitation Data'!$H$4,0,10*ROW('Sanitation Data'!H100)),NA())</f>
        <v>#N/A</v>
      </c>
      <c r="AQ106" s="521" t="e">
        <f ca="1">+IF(AND(ISNUMBER(OFFSET('Sanitation Data'!$H$6,0,10*ROW('Sanitation Data'!H100))),'Data Summary'!DF106="Yes"),OFFSET('Sanitation Data'!$H$6,0,10*ROW('Sanitation Data'!H100)),NA())</f>
        <v>#N/A</v>
      </c>
      <c r="AR106" s="521" t="e">
        <f ca="1">+IF(AND(ISNUMBER(OFFSET('Sanitation Data'!$H$10,0,10*ROW('Sanitation Data'!H100))),'Data Summary'!DG106="Yes"),OFFSET('Sanitation Data'!$H$10,0,10*ROW('Sanitation Data'!H100)),NA())</f>
        <v>#N/A</v>
      </c>
      <c r="AS106" s="521" t="e">
        <f ca="1">+IF(AND(ISNUMBER(OFFSET('Sanitation Data'!$H$11,0,10*ROW('Sanitation Data'!H100))),'Data Summary'!DH106="Yes"),OFFSET('Sanitation Data'!$H$11,0,10*ROW('Sanitation Data'!H100)),NA())</f>
        <v>#N/A</v>
      </c>
      <c r="AT106" s="521" t="e">
        <f ca="1">+IF(AND(ISNUMBER(OFFSET('Sanitation Data'!$H$12,0,10*ROW('Sanitation Data'!H100))),'Data Summary'!DI106="Yes"),OFFSET('Sanitation Data'!$H$12,0,10*ROW('Sanitation Data'!H100)),NA())</f>
        <v>#N/A</v>
      </c>
      <c r="AU106" s="521" t="e">
        <f ca="1">+IF(AND(ISNUMBER(OFFSET('Sanitation Data'!$I$4,0,10*ROW('Sanitation Data'!I100))),'Data Summary'!DJ106="Yes"),100-OFFSET('Sanitation Data'!$I$4,0,10*ROW('Sanitation Data'!I100)),NA())</f>
        <v>#N/A</v>
      </c>
      <c r="AV106" s="521" t="e">
        <f ca="1">+IF(AND(ISNUMBER(OFFSET('Sanitation Data'!$I$6,0,10*ROW('Sanitation Data'!I100))),'Data Summary'!DK106="Yes"),OFFSET('Sanitation Data'!$I$6,0,10*ROW('Sanitation Data'!I100)),NA())</f>
        <v>#N/A</v>
      </c>
      <c r="AW106" s="521" t="e">
        <f ca="1">+IF(AND(ISNUMBER(OFFSET('Sanitation Data'!$I$10,0,10*ROW('Sanitation Data'!I100))),'Data Summary'!DL106="Yes"),OFFSET('Sanitation Data'!$I$10,0,10*ROW('Sanitation Data'!I100)),NA())</f>
        <v>#N/A</v>
      </c>
      <c r="AX106" s="521" t="e">
        <f ca="1">+IF(AND(ISNUMBER(OFFSET('Sanitation Data'!$I$11,0,10*ROW('Sanitation Data'!I100))),'Data Summary'!DM106="Yes"),OFFSET('Sanitation Data'!$I$11,0,10*ROW('Sanitation Data'!I100)),NA())</f>
        <v>#N/A</v>
      </c>
      <c r="AY106" s="521" t="e">
        <f ca="1">+IF(AND(ISNUMBER(OFFSET('Sanitation Data'!$I$12,0,10*ROW('Sanitation Data'!I100))),'Data Summary'!DN106="Yes"),OFFSET('Sanitation Data'!$I$12,0,10*ROW('Sanitation Data'!I100)),NA())</f>
        <v>#N/A</v>
      </c>
      <c r="AZ106" s="522" t="e">
        <f ca="1">+IF(AND(ISNUMBER(OFFSET('Hygiene Data'!$D$5,0,10*ROW('Hygiene Data'!D100))),'Data Summary'!DO106="Yes"),OFFSET('Hygiene Data'!$D$5,0,10*ROW('Hygiene Data'!D100)),NA())</f>
        <v>#N/A</v>
      </c>
      <c r="BA106" s="522" t="e">
        <f ca="1">+IF(AND(ISNUMBER(OFFSET('Hygiene Data'!$D$7,0,10*ROW('Hygiene Data'!D100))),'Data Summary'!DP106="Yes"),OFFSET('Hygiene Data'!$D$7,0,10*ROW('Hygiene Data'!D100)),NA())</f>
        <v>#N/A</v>
      </c>
      <c r="BB106" s="522" t="e">
        <f ca="1">+IF(AND(ISNUMBER(OFFSET('Hygiene Data'!$D$9,0,10*ROW('Hygiene Data'!D100))),'Data Summary'!DQ106="Yes"),OFFSET('Hygiene Data'!$D$9,0,10*ROW('Hygiene Data'!D100)),NA())</f>
        <v>#N/A</v>
      </c>
      <c r="BC106" s="522" t="e">
        <f ca="1">+IF(AND(ISNUMBER(OFFSET('Hygiene Data'!$E$5,0,10*ROW('Hygiene Data'!E100))),'Data Summary'!DR106="Yes"),OFFSET('Hygiene Data'!$E$5,0,10*ROW('Hygiene Data'!E100)),NA())</f>
        <v>#N/A</v>
      </c>
      <c r="BD106" s="522" t="e">
        <f ca="1">+IF(AND(ISNUMBER(OFFSET('Hygiene Data'!$E$7,0,10*ROW('Hygiene Data'!E100))),'Data Summary'!DS106="Yes"),OFFSET('Hygiene Data'!$E$7,0,10*ROW('Hygiene Data'!E100)),NA())</f>
        <v>#N/A</v>
      </c>
      <c r="BE106" s="522" t="e">
        <f ca="1">+IF(AND(ISNUMBER(OFFSET('Hygiene Data'!$E$9,0,10*ROW('Hygiene Data'!E100))),'Data Summary'!DT106="Yes"),OFFSET('Hygiene Data'!$E$9,0,10*ROW('Hygiene Data'!E100)),NA())</f>
        <v>#N/A</v>
      </c>
      <c r="BF106" s="522" t="e">
        <f ca="1">+IF(AND(ISNUMBER(OFFSET('Hygiene Data'!$F$5,0,10*ROW('Hygiene Data'!F100))),'Data Summary'!DU106="Yes"),OFFSET('Hygiene Data'!$F$5,0,10*ROW('Hygiene Data'!F100)),NA())</f>
        <v>#N/A</v>
      </c>
      <c r="BG106" s="522" t="e">
        <f ca="1">+IF(AND(ISNUMBER(OFFSET('Hygiene Data'!$F$7,0,10*ROW('Hygiene Data'!F100))),'Data Summary'!DV106="Yes"),OFFSET('Hygiene Data'!$F$7,0,10*ROW('Hygiene Data'!F100)),NA())</f>
        <v>#N/A</v>
      </c>
      <c r="BH106" s="522" t="e">
        <f ca="1">+IF(AND(ISNUMBER(OFFSET('Hygiene Data'!$F$9,0,10*ROW('Hygiene Data'!F100))),'Data Summary'!DW106="Yes"),OFFSET('Hygiene Data'!$F$9,0,10*ROW('Hygiene Data'!F100)),NA())</f>
        <v>#N/A</v>
      </c>
      <c r="BI106" s="522" t="e">
        <f ca="1">+IF(AND(ISNUMBER(OFFSET('Hygiene Data'!$G$5,0,10*ROW('Hygiene Data'!G100))),'Data Summary'!DX106="Yes"),OFFSET('Hygiene Data'!$G$5,0,10*ROW('Hygiene Data'!G100)),NA())</f>
        <v>#N/A</v>
      </c>
      <c r="BJ106" s="522" t="e">
        <f ca="1">+IF(AND(ISNUMBER(OFFSET('Hygiene Data'!$G$7,0,10*ROW('Hygiene Data'!G100))),'Data Summary'!DY106="Yes"),OFFSET('Hygiene Data'!$G$7,0,10*ROW('Hygiene Data'!G100)),NA())</f>
        <v>#N/A</v>
      </c>
      <c r="BK106" s="522" t="e">
        <f ca="1">+IF(AND(ISNUMBER(OFFSET('Hygiene Data'!$G$9,0,10*ROW('Hygiene Data'!G100))),'Data Summary'!DZ106="Yes"),OFFSET('Hygiene Data'!$G$9,0,10*ROW('Hygiene Data'!G100)),NA())</f>
        <v>#N/A</v>
      </c>
      <c r="BL106" s="522" t="e">
        <f ca="1">+IF(AND(ISNUMBER(OFFSET('Hygiene Data'!$H$5,0,10*ROW('Hygiene Data'!H100))),'Data Summary'!EA106="Yes"),OFFSET('Hygiene Data'!$H$5,0,10*ROW('Hygiene Data'!H100)),NA())</f>
        <v>#N/A</v>
      </c>
      <c r="BM106" s="522" t="e">
        <f ca="1">+IF(AND(ISNUMBER(OFFSET('Hygiene Data'!$H$7,0,10*ROW('Hygiene Data'!H100))),'Data Summary'!EB106="Yes"),OFFSET('Hygiene Data'!$H$7,0,10*ROW('Hygiene Data'!H100)),NA())</f>
        <v>#N/A</v>
      </c>
      <c r="BN106" s="522" t="e">
        <f ca="1">+IF(AND(ISNUMBER(OFFSET('Hygiene Data'!$H$9,0,10*ROW('Hygiene Data'!H100))),'Data Summary'!EC106="Yes"),OFFSET('Hygiene Data'!$H$9,0,10*ROW('Hygiene Data'!H100)),NA())</f>
        <v>#N/A</v>
      </c>
      <c r="BO106" s="522" t="e">
        <f ca="1">+IF(AND(ISNUMBER(OFFSET('Hygiene Data'!$I$5,0,10*ROW('Hygiene Data'!I100))),'Data Summary'!ED106="Yes"),OFFSET('Hygiene Data'!$I$5,0,10*ROW('Hygiene Data'!I100)),NA())</f>
        <v>#N/A</v>
      </c>
      <c r="BP106" s="522" t="e">
        <f ca="1">+IF(AND(ISNUMBER(OFFSET('Hygiene Data'!$I$7,0,10*ROW('Hygiene Data'!I100))),'Data Summary'!EE106="Yes"),OFFSET('Hygiene Data'!$I$7,0,10*ROW('Hygiene Data'!I100)),NA())</f>
        <v>#N/A</v>
      </c>
      <c r="BQ106" s="522" t="e">
        <f ca="1">+IF(AND(ISNUMBER(OFFSET('Hygiene Data'!$I$9,0,10*ROW('Hygiene Data'!I100))),'Data Summary'!EF106="Yes"),OFFSET('Hygiene Data'!$I$9,0,10*ROW('Hygiene Data'!I100)),NA())</f>
        <v>#N/A</v>
      </c>
    </row>
    <row r="107" spans="1:69" x14ac:dyDescent="0.25">
      <c r="A107" s="518" t="e">
        <f ca="1">+RIGHT('Data Summary'!A107,LEN('Data Summary'!A107)-9)</f>
        <v>#VALUE!</v>
      </c>
      <c r="B107" s="492" t="str">
        <f ca="1">+IF(ISTEXT('Data Summary'!B107),'Data Summary'!B107,"")</f>
        <v/>
      </c>
      <c r="C107" s="519" t="e">
        <f ca="1">+VALUE('Data Summary'!C107)</f>
        <v>#VALUE!</v>
      </c>
      <c r="D107" s="520" t="e">
        <f ca="1">+IF(AND(ISNUMBER(OFFSET('Water Data'!$D$4,0,10*ROW('Water Data'!D101))),'Data Summary'!BS107="Yes"),100-OFFSET('Water Data'!$D$4,0,10*ROW('Water Data'!D101)),NA())</f>
        <v>#N/A</v>
      </c>
      <c r="E107" s="520" t="e">
        <f ca="1">+IF(AND(ISNUMBER(OFFSET('Water Data'!$D$6,0,10*ROW('Water Data'!D101))),'Data Summary'!BT107="Yes"),OFFSET('Water Data'!$D$6,0,10*ROW('Water Data'!D101)),NA())</f>
        <v>#N/A</v>
      </c>
      <c r="F107" s="520" t="e">
        <f ca="1">+IF(AND(ISNUMBER(OFFSET('Water Data'!$D$9,0,10*ROW('Water Data'!D101))),'Data Summary'!BU107="Yes"),OFFSET('Water Data'!$D$9,0,10*ROW('Water Data'!D101)),NA())</f>
        <v>#N/A</v>
      </c>
      <c r="G107" s="520" t="e">
        <f ca="1">+IF(AND(ISNUMBER(OFFSET('Water Data'!$E$4,0,10*ROW('Water Data'!E101))),'Data Summary'!BV107="Yes"),100-OFFSET('Water Data'!$E$4,0,10*ROW('Water Data'!E101)),NA())</f>
        <v>#N/A</v>
      </c>
      <c r="H107" s="520" t="e">
        <f ca="1">+IF(AND(ISNUMBER(OFFSET('Water Data'!$E$6,0,10*ROW('Water Data'!E101))),'Data Summary'!BW107="Yes"),OFFSET('Water Data'!$E$6,0,10*ROW('Water Data'!E101)),NA())</f>
        <v>#N/A</v>
      </c>
      <c r="I107" s="520" t="e">
        <f ca="1">+IF(AND(ISNUMBER(OFFSET('Water Data'!$E$9,0,10*ROW('Water Data'!E101))),'Data Summary'!BX107="Yes"),OFFSET('Water Data'!$E$9,0,10*ROW('Water Data'!E101)),NA())</f>
        <v>#N/A</v>
      </c>
      <c r="J107" s="520" t="e">
        <f ca="1">+IF(AND(ISNUMBER(OFFSET('Water Data'!$F$4,0,10*ROW('Water Data'!F101))),'Data Summary'!BY107="Yes"),100-OFFSET('Water Data'!$F$4,0,10*ROW('Water Data'!F101)),NA())</f>
        <v>#N/A</v>
      </c>
      <c r="K107" s="520" t="e">
        <f ca="1">+IF(AND(ISNUMBER(OFFSET('Water Data'!$F$6,0,10*ROW('Water Data'!F101))),'Data Summary'!BZ107="Yes"),OFFSET('Water Data'!$F$6,0,10*ROW('Water Data'!F101)),NA())</f>
        <v>#N/A</v>
      </c>
      <c r="L107" s="520" t="e">
        <f ca="1">+IF(AND(ISNUMBER(OFFSET('Water Data'!$F$9,0,10*ROW('Water Data'!F101))),'Data Summary'!CA107="Yes"),OFFSET('Water Data'!$F$9,0,10*ROW('Water Data'!F101)),NA())</f>
        <v>#N/A</v>
      </c>
      <c r="M107" s="520" t="e">
        <f ca="1">+IF(AND(ISNUMBER(OFFSET('Water Data'!$G$4,0,10*ROW('Water Data'!G101))),'Data Summary'!CB107="Yes"),100-OFFSET('Water Data'!$G$4,0,10*ROW('Water Data'!G101)),NA())</f>
        <v>#N/A</v>
      </c>
      <c r="N107" s="520" t="e">
        <f ca="1">+IF(AND(ISNUMBER(OFFSET('Water Data'!$G$6,0,10*ROW('Water Data'!G101))),'Data Summary'!CC107="Yes"),OFFSET('Water Data'!$G$6,0,10*ROW('Water Data'!G101)),NA())</f>
        <v>#N/A</v>
      </c>
      <c r="O107" s="520" t="e">
        <f ca="1">+IF(AND(ISNUMBER(OFFSET('Water Data'!$G$9,0,10*ROW('Water Data'!G101))),'Data Summary'!CD107="Yes"),OFFSET('Water Data'!$G$9,0,10*ROW('Water Data'!G101)),NA())</f>
        <v>#N/A</v>
      </c>
      <c r="P107" s="520" t="e">
        <f ca="1">+IF(AND(ISNUMBER(OFFSET('Water Data'!$H$4,0,10*ROW('Water Data'!H101))),'Data Summary'!CE107="Yes"),100-OFFSET('Water Data'!$H$4,0,10*ROW('Water Data'!H101)),NA())</f>
        <v>#N/A</v>
      </c>
      <c r="Q107" s="520" t="e">
        <f ca="1">+IF(AND(ISNUMBER(OFFSET('Water Data'!$H$6,0,10*ROW('Water Data'!H101))),'Data Summary'!CF107="Yes"),OFFSET('Water Data'!$H$6,0,10*ROW('Water Data'!H101)),NA())</f>
        <v>#N/A</v>
      </c>
      <c r="R107" s="520" t="e">
        <f ca="1">+IF(AND(ISNUMBER(OFFSET('Water Data'!$H$9,0,10*ROW('Water Data'!H101))),'Data Summary'!CG107="Yes"),OFFSET('Water Data'!$H$9,0,10*ROW('Water Data'!H101)),NA())</f>
        <v>#N/A</v>
      </c>
      <c r="S107" s="520" t="e">
        <f ca="1">+IF(AND(ISNUMBER(OFFSET('Water Data'!$I$4,0,10*ROW('Water Data'!I101))),'Data Summary'!CH107="Yes"),100-OFFSET('Water Data'!$I$4,0,10*ROW('Water Data'!I101)),NA())</f>
        <v>#N/A</v>
      </c>
      <c r="T107" s="520" t="e">
        <f ca="1">+IF(AND(ISNUMBER(OFFSET('Water Data'!$I$6,0,10*ROW('Water Data'!I101))),'Data Summary'!CI107="Yes"),OFFSET('Water Data'!$I$6,0,10*ROW('Water Data'!I101)),NA())</f>
        <v>#N/A</v>
      </c>
      <c r="U107" s="520" t="e">
        <f ca="1">+IF(AND(ISNUMBER(OFFSET('Water Data'!$I$9,0,10*ROW('Water Data'!I101))),'Data Summary'!CJ107="Yes"),OFFSET('Water Data'!$I$9,0,10*ROW('Water Data'!I101)),NA())</f>
        <v>#N/A</v>
      </c>
      <c r="V107" s="521" t="e">
        <f ca="1">+IF(AND(ISNUMBER(OFFSET('Sanitation Data'!$D$4,0,10*ROW('Sanitation Data'!D101))),'Data Summary'!CK107="Yes"),100-OFFSET('Sanitation Data'!$D$4,0,10*ROW('Sanitation Data'!D101)),NA())</f>
        <v>#N/A</v>
      </c>
      <c r="W107" s="521" t="e">
        <f ca="1">+IF(AND(ISNUMBER(OFFSET('Sanitation Data'!$D$6,0,10*ROW('Sanitation Data'!D101))),'Data Summary'!CL107="Yes"),OFFSET('Sanitation Data'!$D$6,0,10*ROW('Sanitation Data'!D101)),NA())</f>
        <v>#N/A</v>
      </c>
      <c r="X107" s="521" t="e">
        <f ca="1">+IF(AND(ISNUMBER(OFFSET('Sanitation Data'!$D$10,0,10*ROW('Sanitation Data'!D101))),'Data Summary'!CM107="Yes"),OFFSET('Sanitation Data'!$D$10,0,10*ROW('Sanitation Data'!D101)),NA())</f>
        <v>#N/A</v>
      </c>
      <c r="Y107" s="521" t="e">
        <f ca="1">+IF(AND(ISNUMBER(OFFSET('Sanitation Data'!$D$11,0,10*ROW('Sanitation Data'!D101))),'Data Summary'!CN107="Yes"),OFFSET('Sanitation Data'!$D$11,0,10*ROW('Sanitation Data'!D101)),NA())</f>
        <v>#N/A</v>
      </c>
      <c r="Z107" s="521" t="e">
        <f ca="1">+IF(AND(ISNUMBER(OFFSET('Sanitation Data'!$D$12,0,10*ROW('Sanitation Data'!D101))),'Data Summary'!CO107="Yes"),OFFSET('Sanitation Data'!$D$12,0,10*ROW('Sanitation Data'!D101)),NA())</f>
        <v>#N/A</v>
      </c>
      <c r="AA107" s="521" t="e">
        <f ca="1">+IF(AND(ISNUMBER(OFFSET('Sanitation Data'!$E$4,0,10*ROW('Sanitation Data'!E101))),'Data Summary'!CP107="Yes"),100-OFFSET('Sanitation Data'!$E$4,0,10*ROW('Sanitation Data'!E101)),NA())</f>
        <v>#N/A</v>
      </c>
      <c r="AB107" s="521" t="e">
        <f ca="1">+IF(AND(ISNUMBER(OFFSET('Sanitation Data'!$E$6,0,10*ROW('Sanitation Data'!E101))),'Data Summary'!CQ107="Yes"),OFFSET('Sanitation Data'!$E$6,0,10*ROW('Sanitation Data'!E101)),NA())</f>
        <v>#N/A</v>
      </c>
      <c r="AC107" s="521" t="e">
        <f ca="1">+IF(AND(ISNUMBER(OFFSET('Sanitation Data'!$E$10,0,10*ROW('Sanitation Data'!E101))),'Data Summary'!CR107="Yes"),OFFSET('Sanitation Data'!$E$10,0,10*ROW('Sanitation Data'!E101)),NA())</f>
        <v>#N/A</v>
      </c>
      <c r="AD107" s="521" t="e">
        <f ca="1">+IF(AND(ISNUMBER(OFFSET('Sanitation Data'!$E$11,0,10*ROW('Sanitation Data'!E101))),'Data Summary'!CS107="Yes"),OFFSET('Sanitation Data'!$E$11,0,10*ROW('Sanitation Data'!E101)),NA())</f>
        <v>#N/A</v>
      </c>
      <c r="AE107" s="521" t="e">
        <f ca="1">+IF(AND(ISNUMBER(OFFSET('Sanitation Data'!$E$12,0,10*ROW('Sanitation Data'!E101))),'Data Summary'!CT107="Yes"),OFFSET('Sanitation Data'!$E$12,0,10*ROW('Sanitation Data'!E101)),NA())</f>
        <v>#N/A</v>
      </c>
      <c r="AF107" s="521" t="e">
        <f ca="1">+IF(AND(ISNUMBER(OFFSET('Sanitation Data'!$F$4,0,10*ROW('Sanitation Data'!F101))),'Data Summary'!CU107="Yes"),100-OFFSET('Sanitation Data'!$F$4,0,10*ROW('Sanitation Data'!F101)),NA())</f>
        <v>#N/A</v>
      </c>
      <c r="AG107" s="521" t="e">
        <f ca="1">+IF(AND(ISNUMBER(OFFSET('Sanitation Data'!$F$6,0,10*ROW('Sanitation Data'!F101))),'Data Summary'!CV107="Yes"),OFFSET('Sanitation Data'!$F$6,0,10*ROW('Sanitation Data'!F101)),NA())</f>
        <v>#N/A</v>
      </c>
      <c r="AH107" s="521" t="e">
        <f ca="1">+IF(AND(ISNUMBER(OFFSET('Sanitation Data'!$F$10,0,10*ROW('Sanitation Data'!F101))),'Data Summary'!CW107="Yes"),OFFSET('Sanitation Data'!$F$10,0,10*ROW('Sanitation Data'!F101)),NA())</f>
        <v>#N/A</v>
      </c>
      <c r="AI107" s="521" t="e">
        <f ca="1">+IF(AND(ISNUMBER(OFFSET('Sanitation Data'!$F$11,0,10*ROW('Sanitation Data'!F101))),'Data Summary'!CX107="Yes"),OFFSET('Sanitation Data'!$F$11,0,10*ROW('Sanitation Data'!F101)),NA())</f>
        <v>#N/A</v>
      </c>
      <c r="AJ107" s="521" t="e">
        <f ca="1">+IF(AND(ISNUMBER(OFFSET('Sanitation Data'!$F$12,0,10*ROW('Sanitation Data'!F101))),'Data Summary'!CY107="Yes"),OFFSET('Sanitation Data'!$F$12,0,10*ROW('Sanitation Data'!F101)),NA())</f>
        <v>#N/A</v>
      </c>
      <c r="AK107" s="521" t="e">
        <f ca="1">+IF(AND(ISNUMBER(OFFSET('Sanitation Data'!$G$4,0,10*ROW('Sanitation Data'!G101))),'Data Summary'!CZ107="Yes"),100-OFFSET('Sanitation Data'!$G$4,0,10*ROW('Sanitation Data'!G101)),NA())</f>
        <v>#N/A</v>
      </c>
      <c r="AL107" s="521" t="e">
        <f ca="1">+IF(AND(ISNUMBER(OFFSET('Sanitation Data'!$G$6,0,10*ROW('Sanitation Data'!G101))),'Data Summary'!DA107="Yes"),OFFSET('Sanitation Data'!$G$6,0,10*ROW('Sanitation Data'!G101)),NA())</f>
        <v>#N/A</v>
      </c>
      <c r="AM107" s="521" t="e">
        <f ca="1">+IF(AND(ISNUMBER(OFFSET('Sanitation Data'!$G$10,0,10*ROW('Sanitation Data'!G101))),'Data Summary'!DB107="Yes"),OFFSET('Sanitation Data'!$G$10,0,10*ROW('Sanitation Data'!G101)),NA())</f>
        <v>#N/A</v>
      </c>
      <c r="AN107" s="521" t="e">
        <f ca="1">+IF(AND(ISNUMBER(OFFSET('Sanitation Data'!$G$11,0,10*ROW('Sanitation Data'!G101))),'Data Summary'!DC107="Yes"),OFFSET('Sanitation Data'!$G$11,0,10*ROW('Sanitation Data'!G101)),NA())</f>
        <v>#N/A</v>
      </c>
      <c r="AO107" s="521" t="e">
        <f ca="1">+IF(AND(ISNUMBER(OFFSET('Sanitation Data'!$G$12,0,10*ROW('Sanitation Data'!G101))),'Data Summary'!DD107="Yes"),OFFSET('Sanitation Data'!$G$12,0,10*ROW('Sanitation Data'!G101)),NA())</f>
        <v>#N/A</v>
      </c>
      <c r="AP107" s="521" t="e">
        <f ca="1">+IF(AND(ISNUMBER(OFFSET('Sanitation Data'!$H$4,0,10*ROW('Sanitation Data'!H101))),'Data Summary'!DE107="Yes"),100-OFFSET('Sanitation Data'!$H$4,0,10*ROW('Sanitation Data'!H101)),NA())</f>
        <v>#N/A</v>
      </c>
      <c r="AQ107" s="521" t="e">
        <f ca="1">+IF(AND(ISNUMBER(OFFSET('Sanitation Data'!$H$6,0,10*ROW('Sanitation Data'!H101))),'Data Summary'!DF107="Yes"),OFFSET('Sanitation Data'!$H$6,0,10*ROW('Sanitation Data'!H101)),NA())</f>
        <v>#N/A</v>
      </c>
      <c r="AR107" s="521" t="e">
        <f ca="1">+IF(AND(ISNUMBER(OFFSET('Sanitation Data'!$H$10,0,10*ROW('Sanitation Data'!H101))),'Data Summary'!DG107="Yes"),OFFSET('Sanitation Data'!$H$10,0,10*ROW('Sanitation Data'!H101)),NA())</f>
        <v>#N/A</v>
      </c>
      <c r="AS107" s="521" t="e">
        <f ca="1">+IF(AND(ISNUMBER(OFFSET('Sanitation Data'!$H$11,0,10*ROW('Sanitation Data'!H101))),'Data Summary'!DH107="Yes"),OFFSET('Sanitation Data'!$H$11,0,10*ROW('Sanitation Data'!H101)),NA())</f>
        <v>#N/A</v>
      </c>
      <c r="AT107" s="521" t="e">
        <f ca="1">+IF(AND(ISNUMBER(OFFSET('Sanitation Data'!$H$12,0,10*ROW('Sanitation Data'!H101))),'Data Summary'!DI107="Yes"),OFFSET('Sanitation Data'!$H$12,0,10*ROW('Sanitation Data'!H101)),NA())</f>
        <v>#N/A</v>
      </c>
      <c r="AU107" s="521" t="e">
        <f ca="1">+IF(AND(ISNUMBER(OFFSET('Sanitation Data'!$I$4,0,10*ROW('Sanitation Data'!I101))),'Data Summary'!DJ107="Yes"),100-OFFSET('Sanitation Data'!$I$4,0,10*ROW('Sanitation Data'!I101)),NA())</f>
        <v>#N/A</v>
      </c>
      <c r="AV107" s="521" t="e">
        <f ca="1">+IF(AND(ISNUMBER(OFFSET('Sanitation Data'!$I$6,0,10*ROW('Sanitation Data'!I101))),'Data Summary'!DK107="Yes"),OFFSET('Sanitation Data'!$I$6,0,10*ROW('Sanitation Data'!I101)),NA())</f>
        <v>#N/A</v>
      </c>
      <c r="AW107" s="521" t="e">
        <f ca="1">+IF(AND(ISNUMBER(OFFSET('Sanitation Data'!$I$10,0,10*ROW('Sanitation Data'!I101))),'Data Summary'!DL107="Yes"),OFFSET('Sanitation Data'!$I$10,0,10*ROW('Sanitation Data'!I101)),NA())</f>
        <v>#N/A</v>
      </c>
      <c r="AX107" s="521" t="e">
        <f ca="1">+IF(AND(ISNUMBER(OFFSET('Sanitation Data'!$I$11,0,10*ROW('Sanitation Data'!I101))),'Data Summary'!DM107="Yes"),OFFSET('Sanitation Data'!$I$11,0,10*ROW('Sanitation Data'!I101)),NA())</f>
        <v>#N/A</v>
      </c>
      <c r="AY107" s="521" t="e">
        <f ca="1">+IF(AND(ISNUMBER(OFFSET('Sanitation Data'!$I$12,0,10*ROW('Sanitation Data'!I101))),'Data Summary'!DN107="Yes"),OFFSET('Sanitation Data'!$I$12,0,10*ROW('Sanitation Data'!I101)),NA())</f>
        <v>#N/A</v>
      </c>
      <c r="AZ107" s="522" t="e">
        <f ca="1">+IF(AND(ISNUMBER(OFFSET('Hygiene Data'!$D$5,0,10*ROW('Hygiene Data'!D101))),'Data Summary'!DO107="Yes"),OFFSET('Hygiene Data'!$D$5,0,10*ROW('Hygiene Data'!D101)),NA())</f>
        <v>#N/A</v>
      </c>
      <c r="BA107" s="522" t="e">
        <f ca="1">+IF(AND(ISNUMBER(OFFSET('Hygiene Data'!$D$7,0,10*ROW('Hygiene Data'!D101))),'Data Summary'!DP107="Yes"),OFFSET('Hygiene Data'!$D$7,0,10*ROW('Hygiene Data'!D101)),NA())</f>
        <v>#N/A</v>
      </c>
      <c r="BB107" s="522" t="e">
        <f ca="1">+IF(AND(ISNUMBER(OFFSET('Hygiene Data'!$D$9,0,10*ROW('Hygiene Data'!D101))),'Data Summary'!DQ107="Yes"),OFFSET('Hygiene Data'!$D$9,0,10*ROW('Hygiene Data'!D101)),NA())</f>
        <v>#N/A</v>
      </c>
      <c r="BC107" s="522" t="e">
        <f ca="1">+IF(AND(ISNUMBER(OFFSET('Hygiene Data'!$E$5,0,10*ROW('Hygiene Data'!E101))),'Data Summary'!DR107="Yes"),OFFSET('Hygiene Data'!$E$5,0,10*ROW('Hygiene Data'!E101)),NA())</f>
        <v>#N/A</v>
      </c>
      <c r="BD107" s="522" t="e">
        <f ca="1">+IF(AND(ISNUMBER(OFFSET('Hygiene Data'!$E$7,0,10*ROW('Hygiene Data'!E101))),'Data Summary'!DS107="Yes"),OFFSET('Hygiene Data'!$E$7,0,10*ROW('Hygiene Data'!E101)),NA())</f>
        <v>#N/A</v>
      </c>
      <c r="BE107" s="522" t="e">
        <f ca="1">+IF(AND(ISNUMBER(OFFSET('Hygiene Data'!$E$9,0,10*ROW('Hygiene Data'!E101))),'Data Summary'!DT107="Yes"),OFFSET('Hygiene Data'!$E$9,0,10*ROW('Hygiene Data'!E101)),NA())</f>
        <v>#N/A</v>
      </c>
      <c r="BF107" s="522" t="e">
        <f ca="1">+IF(AND(ISNUMBER(OFFSET('Hygiene Data'!$F$5,0,10*ROW('Hygiene Data'!F101))),'Data Summary'!DU107="Yes"),OFFSET('Hygiene Data'!$F$5,0,10*ROW('Hygiene Data'!F101)),NA())</f>
        <v>#N/A</v>
      </c>
      <c r="BG107" s="522" t="e">
        <f ca="1">+IF(AND(ISNUMBER(OFFSET('Hygiene Data'!$F$7,0,10*ROW('Hygiene Data'!F101))),'Data Summary'!DV107="Yes"),OFFSET('Hygiene Data'!$F$7,0,10*ROW('Hygiene Data'!F101)),NA())</f>
        <v>#N/A</v>
      </c>
      <c r="BH107" s="522" t="e">
        <f ca="1">+IF(AND(ISNUMBER(OFFSET('Hygiene Data'!$F$9,0,10*ROW('Hygiene Data'!F101))),'Data Summary'!DW107="Yes"),OFFSET('Hygiene Data'!$F$9,0,10*ROW('Hygiene Data'!F101)),NA())</f>
        <v>#N/A</v>
      </c>
      <c r="BI107" s="522" t="e">
        <f ca="1">+IF(AND(ISNUMBER(OFFSET('Hygiene Data'!$G$5,0,10*ROW('Hygiene Data'!G101))),'Data Summary'!DX107="Yes"),OFFSET('Hygiene Data'!$G$5,0,10*ROW('Hygiene Data'!G101)),NA())</f>
        <v>#N/A</v>
      </c>
      <c r="BJ107" s="522" t="e">
        <f ca="1">+IF(AND(ISNUMBER(OFFSET('Hygiene Data'!$G$7,0,10*ROW('Hygiene Data'!G101))),'Data Summary'!DY107="Yes"),OFFSET('Hygiene Data'!$G$7,0,10*ROW('Hygiene Data'!G101)),NA())</f>
        <v>#N/A</v>
      </c>
      <c r="BK107" s="522" t="e">
        <f ca="1">+IF(AND(ISNUMBER(OFFSET('Hygiene Data'!$G$9,0,10*ROW('Hygiene Data'!G101))),'Data Summary'!DZ107="Yes"),OFFSET('Hygiene Data'!$G$9,0,10*ROW('Hygiene Data'!G101)),NA())</f>
        <v>#N/A</v>
      </c>
      <c r="BL107" s="522" t="e">
        <f ca="1">+IF(AND(ISNUMBER(OFFSET('Hygiene Data'!$H$5,0,10*ROW('Hygiene Data'!H101))),'Data Summary'!EA107="Yes"),OFFSET('Hygiene Data'!$H$5,0,10*ROW('Hygiene Data'!H101)),NA())</f>
        <v>#N/A</v>
      </c>
      <c r="BM107" s="522" t="e">
        <f ca="1">+IF(AND(ISNUMBER(OFFSET('Hygiene Data'!$H$7,0,10*ROW('Hygiene Data'!H101))),'Data Summary'!EB107="Yes"),OFFSET('Hygiene Data'!$H$7,0,10*ROW('Hygiene Data'!H101)),NA())</f>
        <v>#N/A</v>
      </c>
      <c r="BN107" s="522" t="e">
        <f ca="1">+IF(AND(ISNUMBER(OFFSET('Hygiene Data'!$H$9,0,10*ROW('Hygiene Data'!H101))),'Data Summary'!EC107="Yes"),OFFSET('Hygiene Data'!$H$9,0,10*ROW('Hygiene Data'!H101)),NA())</f>
        <v>#N/A</v>
      </c>
      <c r="BO107" s="522" t="e">
        <f ca="1">+IF(AND(ISNUMBER(OFFSET('Hygiene Data'!$I$5,0,10*ROW('Hygiene Data'!I101))),'Data Summary'!ED107="Yes"),OFFSET('Hygiene Data'!$I$5,0,10*ROW('Hygiene Data'!I101)),NA())</f>
        <v>#N/A</v>
      </c>
      <c r="BP107" s="522" t="e">
        <f ca="1">+IF(AND(ISNUMBER(OFFSET('Hygiene Data'!$I$7,0,10*ROW('Hygiene Data'!I101))),'Data Summary'!EE107="Yes"),OFFSET('Hygiene Data'!$I$7,0,10*ROW('Hygiene Data'!I101)),NA())</f>
        <v>#N/A</v>
      </c>
      <c r="BQ107" s="522" t="e">
        <f ca="1">+IF(AND(ISNUMBER(OFFSET('Hygiene Data'!$I$9,0,10*ROW('Hygiene Data'!I101))),'Data Summary'!EF107="Yes"),OFFSET('Hygiene Data'!$I$9,0,10*ROW('Hygiene Data'!I101)),NA())</f>
        <v>#N/A</v>
      </c>
    </row>
    <row r="108" spans="1:69" x14ac:dyDescent="0.25">
      <c r="A108" s="518" t="e">
        <f ca="1">+RIGHT('Data Summary'!A108,LEN('Data Summary'!A108)-9)</f>
        <v>#VALUE!</v>
      </c>
      <c r="B108" s="492" t="str">
        <f ca="1">+IF(ISTEXT('Data Summary'!B108),'Data Summary'!B108,"")</f>
        <v/>
      </c>
      <c r="C108" s="519" t="e">
        <f ca="1">+VALUE('Data Summary'!C108)</f>
        <v>#VALUE!</v>
      </c>
      <c r="D108" s="520" t="e">
        <f ca="1">+IF(AND(ISNUMBER(OFFSET('Water Data'!$D$4,0,10*ROW('Water Data'!D102))),'Data Summary'!BS108="Yes"),100-OFFSET('Water Data'!$D$4,0,10*ROW('Water Data'!D102)),NA())</f>
        <v>#N/A</v>
      </c>
      <c r="E108" s="520" t="e">
        <f ca="1">+IF(AND(ISNUMBER(OFFSET('Water Data'!$D$6,0,10*ROW('Water Data'!D102))),'Data Summary'!BT108="Yes"),OFFSET('Water Data'!$D$6,0,10*ROW('Water Data'!D102)),NA())</f>
        <v>#N/A</v>
      </c>
      <c r="F108" s="520" t="e">
        <f ca="1">+IF(AND(ISNUMBER(OFFSET('Water Data'!$D$9,0,10*ROW('Water Data'!D102))),'Data Summary'!BU108="Yes"),OFFSET('Water Data'!$D$9,0,10*ROW('Water Data'!D102)),NA())</f>
        <v>#N/A</v>
      </c>
      <c r="G108" s="520" t="e">
        <f ca="1">+IF(AND(ISNUMBER(OFFSET('Water Data'!$E$4,0,10*ROW('Water Data'!E102))),'Data Summary'!BV108="Yes"),100-OFFSET('Water Data'!$E$4,0,10*ROW('Water Data'!E102)),NA())</f>
        <v>#N/A</v>
      </c>
      <c r="H108" s="520" t="e">
        <f ca="1">+IF(AND(ISNUMBER(OFFSET('Water Data'!$E$6,0,10*ROW('Water Data'!E102))),'Data Summary'!BW108="Yes"),OFFSET('Water Data'!$E$6,0,10*ROW('Water Data'!E102)),NA())</f>
        <v>#N/A</v>
      </c>
      <c r="I108" s="520" t="e">
        <f ca="1">+IF(AND(ISNUMBER(OFFSET('Water Data'!$E$9,0,10*ROW('Water Data'!E102))),'Data Summary'!BX108="Yes"),OFFSET('Water Data'!$E$9,0,10*ROW('Water Data'!E102)),NA())</f>
        <v>#N/A</v>
      </c>
      <c r="J108" s="520" t="e">
        <f ca="1">+IF(AND(ISNUMBER(OFFSET('Water Data'!$F$4,0,10*ROW('Water Data'!F102))),'Data Summary'!BY108="Yes"),100-OFFSET('Water Data'!$F$4,0,10*ROW('Water Data'!F102)),NA())</f>
        <v>#N/A</v>
      </c>
      <c r="K108" s="520" t="e">
        <f ca="1">+IF(AND(ISNUMBER(OFFSET('Water Data'!$F$6,0,10*ROW('Water Data'!F102))),'Data Summary'!BZ108="Yes"),OFFSET('Water Data'!$F$6,0,10*ROW('Water Data'!F102)),NA())</f>
        <v>#N/A</v>
      </c>
      <c r="L108" s="520" t="e">
        <f ca="1">+IF(AND(ISNUMBER(OFFSET('Water Data'!$F$9,0,10*ROW('Water Data'!F102))),'Data Summary'!CA108="Yes"),OFFSET('Water Data'!$F$9,0,10*ROW('Water Data'!F102)),NA())</f>
        <v>#N/A</v>
      </c>
      <c r="M108" s="520" t="e">
        <f ca="1">+IF(AND(ISNUMBER(OFFSET('Water Data'!$G$4,0,10*ROW('Water Data'!G102))),'Data Summary'!CB108="Yes"),100-OFFSET('Water Data'!$G$4,0,10*ROW('Water Data'!G102)),NA())</f>
        <v>#N/A</v>
      </c>
      <c r="N108" s="520" t="e">
        <f ca="1">+IF(AND(ISNUMBER(OFFSET('Water Data'!$G$6,0,10*ROW('Water Data'!G102))),'Data Summary'!CC108="Yes"),OFFSET('Water Data'!$G$6,0,10*ROW('Water Data'!G102)),NA())</f>
        <v>#N/A</v>
      </c>
      <c r="O108" s="520" t="e">
        <f ca="1">+IF(AND(ISNUMBER(OFFSET('Water Data'!$G$9,0,10*ROW('Water Data'!G102))),'Data Summary'!CD108="Yes"),OFFSET('Water Data'!$G$9,0,10*ROW('Water Data'!G102)),NA())</f>
        <v>#N/A</v>
      </c>
      <c r="P108" s="520" t="e">
        <f ca="1">+IF(AND(ISNUMBER(OFFSET('Water Data'!$H$4,0,10*ROW('Water Data'!H102))),'Data Summary'!CE108="Yes"),100-OFFSET('Water Data'!$H$4,0,10*ROW('Water Data'!H102)),NA())</f>
        <v>#N/A</v>
      </c>
      <c r="Q108" s="520" t="e">
        <f ca="1">+IF(AND(ISNUMBER(OFFSET('Water Data'!$H$6,0,10*ROW('Water Data'!H102))),'Data Summary'!CF108="Yes"),OFFSET('Water Data'!$H$6,0,10*ROW('Water Data'!H102)),NA())</f>
        <v>#N/A</v>
      </c>
      <c r="R108" s="520" t="e">
        <f ca="1">+IF(AND(ISNUMBER(OFFSET('Water Data'!$H$9,0,10*ROW('Water Data'!H102))),'Data Summary'!CG108="Yes"),OFFSET('Water Data'!$H$9,0,10*ROW('Water Data'!H102)),NA())</f>
        <v>#N/A</v>
      </c>
      <c r="S108" s="520" t="e">
        <f ca="1">+IF(AND(ISNUMBER(OFFSET('Water Data'!$I$4,0,10*ROW('Water Data'!I102))),'Data Summary'!CH108="Yes"),100-OFFSET('Water Data'!$I$4,0,10*ROW('Water Data'!I102)),NA())</f>
        <v>#N/A</v>
      </c>
      <c r="T108" s="520" t="e">
        <f ca="1">+IF(AND(ISNUMBER(OFFSET('Water Data'!$I$6,0,10*ROW('Water Data'!I102))),'Data Summary'!CI108="Yes"),OFFSET('Water Data'!$I$6,0,10*ROW('Water Data'!I102)),NA())</f>
        <v>#N/A</v>
      </c>
      <c r="U108" s="520" t="e">
        <f ca="1">+IF(AND(ISNUMBER(OFFSET('Water Data'!$I$9,0,10*ROW('Water Data'!I102))),'Data Summary'!CJ108="Yes"),OFFSET('Water Data'!$I$9,0,10*ROW('Water Data'!I102)),NA())</f>
        <v>#N/A</v>
      </c>
      <c r="V108" s="521" t="e">
        <f ca="1">+IF(AND(ISNUMBER(OFFSET('Sanitation Data'!$D$4,0,10*ROW('Sanitation Data'!D102))),'Data Summary'!CK108="Yes"),100-OFFSET('Sanitation Data'!$D$4,0,10*ROW('Sanitation Data'!D102)),NA())</f>
        <v>#N/A</v>
      </c>
      <c r="W108" s="521" t="e">
        <f ca="1">+IF(AND(ISNUMBER(OFFSET('Sanitation Data'!$D$6,0,10*ROW('Sanitation Data'!D102))),'Data Summary'!CL108="Yes"),OFFSET('Sanitation Data'!$D$6,0,10*ROW('Sanitation Data'!D102)),NA())</f>
        <v>#N/A</v>
      </c>
      <c r="X108" s="521" t="e">
        <f ca="1">+IF(AND(ISNUMBER(OFFSET('Sanitation Data'!$D$10,0,10*ROW('Sanitation Data'!D102))),'Data Summary'!CM108="Yes"),OFFSET('Sanitation Data'!$D$10,0,10*ROW('Sanitation Data'!D102)),NA())</f>
        <v>#N/A</v>
      </c>
      <c r="Y108" s="521" t="e">
        <f ca="1">+IF(AND(ISNUMBER(OFFSET('Sanitation Data'!$D$11,0,10*ROW('Sanitation Data'!D102))),'Data Summary'!CN108="Yes"),OFFSET('Sanitation Data'!$D$11,0,10*ROW('Sanitation Data'!D102)),NA())</f>
        <v>#N/A</v>
      </c>
      <c r="Z108" s="521" t="e">
        <f ca="1">+IF(AND(ISNUMBER(OFFSET('Sanitation Data'!$D$12,0,10*ROW('Sanitation Data'!D102))),'Data Summary'!CO108="Yes"),OFFSET('Sanitation Data'!$D$12,0,10*ROW('Sanitation Data'!D102)),NA())</f>
        <v>#N/A</v>
      </c>
      <c r="AA108" s="521" t="e">
        <f ca="1">+IF(AND(ISNUMBER(OFFSET('Sanitation Data'!$E$4,0,10*ROW('Sanitation Data'!E102))),'Data Summary'!CP108="Yes"),100-OFFSET('Sanitation Data'!$E$4,0,10*ROW('Sanitation Data'!E102)),NA())</f>
        <v>#N/A</v>
      </c>
      <c r="AB108" s="521" t="e">
        <f ca="1">+IF(AND(ISNUMBER(OFFSET('Sanitation Data'!$E$6,0,10*ROW('Sanitation Data'!E102))),'Data Summary'!CQ108="Yes"),OFFSET('Sanitation Data'!$E$6,0,10*ROW('Sanitation Data'!E102)),NA())</f>
        <v>#N/A</v>
      </c>
      <c r="AC108" s="521" t="e">
        <f ca="1">+IF(AND(ISNUMBER(OFFSET('Sanitation Data'!$E$10,0,10*ROW('Sanitation Data'!E102))),'Data Summary'!CR108="Yes"),OFFSET('Sanitation Data'!$E$10,0,10*ROW('Sanitation Data'!E102)),NA())</f>
        <v>#N/A</v>
      </c>
      <c r="AD108" s="521" t="e">
        <f ca="1">+IF(AND(ISNUMBER(OFFSET('Sanitation Data'!$E$11,0,10*ROW('Sanitation Data'!E102))),'Data Summary'!CS108="Yes"),OFFSET('Sanitation Data'!$E$11,0,10*ROW('Sanitation Data'!E102)),NA())</f>
        <v>#N/A</v>
      </c>
      <c r="AE108" s="521" t="e">
        <f ca="1">+IF(AND(ISNUMBER(OFFSET('Sanitation Data'!$E$12,0,10*ROW('Sanitation Data'!E102))),'Data Summary'!CT108="Yes"),OFFSET('Sanitation Data'!$E$12,0,10*ROW('Sanitation Data'!E102)),NA())</f>
        <v>#N/A</v>
      </c>
      <c r="AF108" s="521" t="e">
        <f ca="1">+IF(AND(ISNUMBER(OFFSET('Sanitation Data'!$F$4,0,10*ROW('Sanitation Data'!F102))),'Data Summary'!CU108="Yes"),100-OFFSET('Sanitation Data'!$F$4,0,10*ROW('Sanitation Data'!F102)),NA())</f>
        <v>#N/A</v>
      </c>
      <c r="AG108" s="521" t="e">
        <f ca="1">+IF(AND(ISNUMBER(OFFSET('Sanitation Data'!$F$6,0,10*ROW('Sanitation Data'!F102))),'Data Summary'!CV108="Yes"),OFFSET('Sanitation Data'!$F$6,0,10*ROW('Sanitation Data'!F102)),NA())</f>
        <v>#N/A</v>
      </c>
      <c r="AH108" s="521" t="e">
        <f ca="1">+IF(AND(ISNUMBER(OFFSET('Sanitation Data'!$F$10,0,10*ROW('Sanitation Data'!F102))),'Data Summary'!CW108="Yes"),OFFSET('Sanitation Data'!$F$10,0,10*ROW('Sanitation Data'!F102)),NA())</f>
        <v>#N/A</v>
      </c>
      <c r="AI108" s="521" t="e">
        <f ca="1">+IF(AND(ISNUMBER(OFFSET('Sanitation Data'!$F$11,0,10*ROW('Sanitation Data'!F102))),'Data Summary'!CX108="Yes"),OFFSET('Sanitation Data'!$F$11,0,10*ROW('Sanitation Data'!F102)),NA())</f>
        <v>#N/A</v>
      </c>
      <c r="AJ108" s="521" t="e">
        <f ca="1">+IF(AND(ISNUMBER(OFFSET('Sanitation Data'!$F$12,0,10*ROW('Sanitation Data'!F102))),'Data Summary'!CY108="Yes"),OFFSET('Sanitation Data'!$F$12,0,10*ROW('Sanitation Data'!F102)),NA())</f>
        <v>#N/A</v>
      </c>
      <c r="AK108" s="521" t="e">
        <f ca="1">+IF(AND(ISNUMBER(OFFSET('Sanitation Data'!$G$4,0,10*ROW('Sanitation Data'!G102))),'Data Summary'!CZ108="Yes"),100-OFFSET('Sanitation Data'!$G$4,0,10*ROW('Sanitation Data'!G102)),NA())</f>
        <v>#N/A</v>
      </c>
      <c r="AL108" s="521" t="e">
        <f ca="1">+IF(AND(ISNUMBER(OFFSET('Sanitation Data'!$G$6,0,10*ROW('Sanitation Data'!G102))),'Data Summary'!DA108="Yes"),OFFSET('Sanitation Data'!$G$6,0,10*ROW('Sanitation Data'!G102)),NA())</f>
        <v>#N/A</v>
      </c>
      <c r="AM108" s="521" t="e">
        <f ca="1">+IF(AND(ISNUMBER(OFFSET('Sanitation Data'!$G$10,0,10*ROW('Sanitation Data'!G102))),'Data Summary'!DB108="Yes"),OFFSET('Sanitation Data'!$G$10,0,10*ROW('Sanitation Data'!G102)),NA())</f>
        <v>#N/A</v>
      </c>
      <c r="AN108" s="521" t="e">
        <f ca="1">+IF(AND(ISNUMBER(OFFSET('Sanitation Data'!$G$11,0,10*ROW('Sanitation Data'!G102))),'Data Summary'!DC108="Yes"),OFFSET('Sanitation Data'!$G$11,0,10*ROW('Sanitation Data'!G102)),NA())</f>
        <v>#N/A</v>
      </c>
      <c r="AO108" s="521" t="e">
        <f ca="1">+IF(AND(ISNUMBER(OFFSET('Sanitation Data'!$G$12,0,10*ROW('Sanitation Data'!G102))),'Data Summary'!DD108="Yes"),OFFSET('Sanitation Data'!$G$12,0,10*ROW('Sanitation Data'!G102)),NA())</f>
        <v>#N/A</v>
      </c>
      <c r="AP108" s="521" t="e">
        <f ca="1">+IF(AND(ISNUMBER(OFFSET('Sanitation Data'!$H$4,0,10*ROW('Sanitation Data'!H102))),'Data Summary'!DE108="Yes"),100-OFFSET('Sanitation Data'!$H$4,0,10*ROW('Sanitation Data'!H102)),NA())</f>
        <v>#N/A</v>
      </c>
      <c r="AQ108" s="521" t="e">
        <f ca="1">+IF(AND(ISNUMBER(OFFSET('Sanitation Data'!$H$6,0,10*ROW('Sanitation Data'!H102))),'Data Summary'!DF108="Yes"),OFFSET('Sanitation Data'!$H$6,0,10*ROW('Sanitation Data'!H102)),NA())</f>
        <v>#N/A</v>
      </c>
      <c r="AR108" s="521" t="e">
        <f ca="1">+IF(AND(ISNUMBER(OFFSET('Sanitation Data'!$H$10,0,10*ROW('Sanitation Data'!H102))),'Data Summary'!DG108="Yes"),OFFSET('Sanitation Data'!$H$10,0,10*ROW('Sanitation Data'!H102)),NA())</f>
        <v>#N/A</v>
      </c>
      <c r="AS108" s="521" t="e">
        <f ca="1">+IF(AND(ISNUMBER(OFFSET('Sanitation Data'!$H$11,0,10*ROW('Sanitation Data'!H102))),'Data Summary'!DH108="Yes"),OFFSET('Sanitation Data'!$H$11,0,10*ROW('Sanitation Data'!H102)),NA())</f>
        <v>#N/A</v>
      </c>
      <c r="AT108" s="521" t="e">
        <f ca="1">+IF(AND(ISNUMBER(OFFSET('Sanitation Data'!$H$12,0,10*ROW('Sanitation Data'!H102))),'Data Summary'!DI108="Yes"),OFFSET('Sanitation Data'!$H$12,0,10*ROW('Sanitation Data'!H102)),NA())</f>
        <v>#N/A</v>
      </c>
      <c r="AU108" s="521" t="e">
        <f ca="1">+IF(AND(ISNUMBER(OFFSET('Sanitation Data'!$I$4,0,10*ROW('Sanitation Data'!I102))),'Data Summary'!DJ108="Yes"),100-OFFSET('Sanitation Data'!$I$4,0,10*ROW('Sanitation Data'!I102)),NA())</f>
        <v>#N/A</v>
      </c>
      <c r="AV108" s="521" t="e">
        <f ca="1">+IF(AND(ISNUMBER(OFFSET('Sanitation Data'!$I$6,0,10*ROW('Sanitation Data'!I102))),'Data Summary'!DK108="Yes"),OFFSET('Sanitation Data'!$I$6,0,10*ROW('Sanitation Data'!I102)),NA())</f>
        <v>#N/A</v>
      </c>
      <c r="AW108" s="521" t="e">
        <f ca="1">+IF(AND(ISNUMBER(OFFSET('Sanitation Data'!$I$10,0,10*ROW('Sanitation Data'!I102))),'Data Summary'!DL108="Yes"),OFFSET('Sanitation Data'!$I$10,0,10*ROW('Sanitation Data'!I102)),NA())</f>
        <v>#N/A</v>
      </c>
      <c r="AX108" s="521" t="e">
        <f ca="1">+IF(AND(ISNUMBER(OFFSET('Sanitation Data'!$I$11,0,10*ROW('Sanitation Data'!I102))),'Data Summary'!DM108="Yes"),OFFSET('Sanitation Data'!$I$11,0,10*ROW('Sanitation Data'!I102)),NA())</f>
        <v>#N/A</v>
      </c>
      <c r="AY108" s="521" t="e">
        <f ca="1">+IF(AND(ISNUMBER(OFFSET('Sanitation Data'!$I$12,0,10*ROW('Sanitation Data'!I102))),'Data Summary'!DN108="Yes"),OFFSET('Sanitation Data'!$I$12,0,10*ROW('Sanitation Data'!I102)),NA())</f>
        <v>#N/A</v>
      </c>
      <c r="AZ108" s="522" t="e">
        <f ca="1">+IF(AND(ISNUMBER(OFFSET('Hygiene Data'!$D$5,0,10*ROW('Hygiene Data'!D102))),'Data Summary'!DO108="Yes"),OFFSET('Hygiene Data'!$D$5,0,10*ROW('Hygiene Data'!D102)),NA())</f>
        <v>#N/A</v>
      </c>
      <c r="BA108" s="522" t="e">
        <f ca="1">+IF(AND(ISNUMBER(OFFSET('Hygiene Data'!$D$7,0,10*ROW('Hygiene Data'!D102))),'Data Summary'!DP108="Yes"),OFFSET('Hygiene Data'!$D$7,0,10*ROW('Hygiene Data'!D102)),NA())</f>
        <v>#N/A</v>
      </c>
      <c r="BB108" s="522" t="e">
        <f ca="1">+IF(AND(ISNUMBER(OFFSET('Hygiene Data'!$D$9,0,10*ROW('Hygiene Data'!D102))),'Data Summary'!DQ108="Yes"),OFFSET('Hygiene Data'!$D$9,0,10*ROW('Hygiene Data'!D102)),NA())</f>
        <v>#N/A</v>
      </c>
      <c r="BC108" s="522" t="e">
        <f ca="1">+IF(AND(ISNUMBER(OFFSET('Hygiene Data'!$E$5,0,10*ROW('Hygiene Data'!E102))),'Data Summary'!DR108="Yes"),OFFSET('Hygiene Data'!$E$5,0,10*ROW('Hygiene Data'!E102)),NA())</f>
        <v>#N/A</v>
      </c>
      <c r="BD108" s="522" t="e">
        <f ca="1">+IF(AND(ISNUMBER(OFFSET('Hygiene Data'!$E$7,0,10*ROW('Hygiene Data'!E102))),'Data Summary'!DS108="Yes"),OFFSET('Hygiene Data'!$E$7,0,10*ROW('Hygiene Data'!E102)),NA())</f>
        <v>#N/A</v>
      </c>
      <c r="BE108" s="522" t="e">
        <f ca="1">+IF(AND(ISNUMBER(OFFSET('Hygiene Data'!$E$9,0,10*ROW('Hygiene Data'!E102))),'Data Summary'!DT108="Yes"),OFFSET('Hygiene Data'!$E$9,0,10*ROW('Hygiene Data'!E102)),NA())</f>
        <v>#N/A</v>
      </c>
      <c r="BF108" s="522" t="e">
        <f ca="1">+IF(AND(ISNUMBER(OFFSET('Hygiene Data'!$F$5,0,10*ROW('Hygiene Data'!F102))),'Data Summary'!DU108="Yes"),OFFSET('Hygiene Data'!$F$5,0,10*ROW('Hygiene Data'!F102)),NA())</f>
        <v>#N/A</v>
      </c>
      <c r="BG108" s="522" t="e">
        <f ca="1">+IF(AND(ISNUMBER(OFFSET('Hygiene Data'!$F$7,0,10*ROW('Hygiene Data'!F102))),'Data Summary'!DV108="Yes"),OFFSET('Hygiene Data'!$F$7,0,10*ROW('Hygiene Data'!F102)),NA())</f>
        <v>#N/A</v>
      </c>
      <c r="BH108" s="522" t="e">
        <f ca="1">+IF(AND(ISNUMBER(OFFSET('Hygiene Data'!$F$9,0,10*ROW('Hygiene Data'!F102))),'Data Summary'!DW108="Yes"),OFFSET('Hygiene Data'!$F$9,0,10*ROW('Hygiene Data'!F102)),NA())</f>
        <v>#N/A</v>
      </c>
      <c r="BI108" s="522" t="e">
        <f ca="1">+IF(AND(ISNUMBER(OFFSET('Hygiene Data'!$G$5,0,10*ROW('Hygiene Data'!G102))),'Data Summary'!DX108="Yes"),OFFSET('Hygiene Data'!$G$5,0,10*ROW('Hygiene Data'!G102)),NA())</f>
        <v>#N/A</v>
      </c>
      <c r="BJ108" s="522" t="e">
        <f ca="1">+IF(AND(ISNUMBER(OFFSET('Hygiene Data'!$G$7,0,10*ROW('Hygiene Data'!G102))),'Data Summary'!DY108="Yes"),OFFSET('Hygiene Data'!$G$7,0,10*ROW('Hygiene Data'!G102)),NA())</f>
        <v>#N/A</v>
      </c>
      <c r="BK108" s="522" t="e">
        <f ca="1">+IF(AND(ISNUMBER(OFFSET('Hygiene Data'!$G$9,0,10*ROW('Hygiene Data'!G102))),'Data Summary'!DZ108="Yes"),OFFSET('Hygiene Data'!$G$9,0,10*ROW('Hygiene Data'!G102)),NA())</f>
        <v>#N/A</v>
      </c>
      <c r="BL108" s="522" t="e">
        <f ca="1">+IF(AND(ISNUMBER(OFFSET('Hygiene Data'!$H$5,0,10*ROW('Hygiene Data'!H102))),'Data Summary'!EA108="Yes"),OFFSET('Hygiene Data'!$H$5,0,10*ROW('Hygiene Data'!H102)),NA())</f>
        <v>#N/A</v>
      </c>
      <c r="BM108" s="522" t="e">
        <f ca="1">+IF(AND(ISNUMBER(OFFSET('Hygiene Data'!$H$7,0,10*ROW('Hygiene Data'!H102))),'Data Summary'!EB108="Yes"),OFFSET('Hygiene Data'!$H$7,0,10*ROW('Hygiene Data'!H102)),NA())</f>
        <v>#N/A</v>
      </c>
      <c r="BN108" s="522" t="e">
        <f ca="1">+IF(AND(ISNUMBER(OFFSET('Hygiene Data'!$H$9,0,10*ROW('Hygiene Data'!H102))),'Data Summary'!EC108="Yes"),OFFSET('Hygiene Data'!$H$9,0,10*ROW('Hygiene Data'!H102)),NA())</f>
        <v>#N/A</v>
      </c>
      <c r="BO108" s="522" t="e">
        <f ca="1">+IF(AND(ISNUMBER(OFFSET('Hygiene Data'!$I$5,0,10*ROW('Hygiene Data'!I102))),'Data Summary'!ED108="Yes"),OFFSET('Hygiene Data'!$I$5,0,10*ROW('Hygiene Data'!I102)),NA())</f>
        <v>#N/A</v>
      </c>
      <c r="BP108" s="522" t="e">
        <f ca="1">+IF(AND(ISNUMBER(OFFSET('Hygiene Data'!$I$7,0,10*ROW('Hygiene Data'!I102))),'Data Summary'!EE108="Yes"),OFFSET('Hygiene Data'!$I$7,0,10*ROW('Hygiene Data'!I102)),NA())</f>
        <v>#N/A</v>
      </c>
      <c r="BQ108" s="522" t="e">
        <f ca="1">+IF(AND(ISNUMBER(OFFSET('Hygiene Data'!$I$9,0,10*ROW('Hygiene Data'!I102))),'Data Summary'!EF108="Yes"),OFFSET('Hygiene Data'!$I$9,0,10*ROW('Hygiene Data'!I102)),NA())</f>
        <v>#N/A</v>
      </c>
    </row>
    <row r="109" spans="1:69" x14ac:dyDescent="0.25">
      <c r="A109" s="518" t="e">
        <f ca="1">+RIGHT('Data Summary'!A109,LEN('Data Summary'!A109)-9)</f>
        <v>#VALUE!</v>
      </c>
      <c r="B109" s="492" t="str">
        <f ca="1">+IF(ISTEXT('Data Summary'!B109),'Data Summary'!B109,"")</f>
        <v/>
      </c>
      <c r="C109" s="519" t="e">
        <f ca="1">+VALUE('Data Summary'!C109)</f>
        <v>#VALUE!</v>
      </c>
      <c r="D109" s="520" t="e">
        <f ca="1">+IF(AND(ISNUMBER(OFFSET('Water Data'!$D$4,0,10*ROW('Water Data'!D103))),'Data Summary'!BS109="Yes"),100-OFFSET('Water Data'!$D$4,0,10*ROW('Water Data'!D103)),NA())</f>
        <v>#N/A</v>
      </c>
      <c r="E109" s="520" t="e">
        <f ca="1">+IF(AND(ISNUMBER(OFFSET('Water Data'!$D$6,0,10*ROW('Water Data'!D103))),'Data Summary'!BT109="Yes"),OFFSET('Water Data'!$D$6,0,10*ROW('Water Data'!D103)),NA())</f>
        <v>#N/A</v>
      </c>
      <c r="F109" s="520" t="e">
        <f ca="1">+IF(AND(ISNUMBER(OFFSET('Water Data'!$D$9,0,10*ROW('Water Data'!D103))),'Data Summary'!BU109="Yes"),OFFSET('Water Data'!$D$9,0,10*ROW('Water Data'!D103)),NA())</f>
        <v>#N/A</v>
      </c>
      <c r="G109" s="520" t="e">
        <f ca="1">+IF(AND(ISNUMBER(OFFSET('Water Data'!$E$4,0,10*ROW('Water Data'!E103))),'Data Summary'!BV109="Yes"),100-OFFSET('Water Data'!$E$4,0,10*ROW('Water Data'!E103)),NA())</f>
        <v>#N/A</v>
      </c>
      <c r="H109" s="520" t="e">
        <f ca="1">+IF(AND(ISNUMBER(OFFSET('Water Data'!$E$6,0,10*ROW('Water Data'!E103))),'Data Summary'!BW109="Yes"),OFFSET('Water Data'!$E$6,0,10*ROW('Water Data'!E103)),NA())</f>
        <v>#N/A</v>
      </c>
      <c r="I109" s="520" t="e">
        <f ca="1">+IF(AND(ISNUMBER(OFFSET('Water Data'!$E$9,0,10*ROW('Water Data'!E103))),'Data Summary'!BX109="Yes"),OFFSET('Water Data'!$E$9,0,10*ROW('Water Data'!E103)),NA())</f>
        <v>#N/A</v>
      </c>
      <c r="J109" s="520" t="e">
        <f ca="1">+IF(AND(ISNUMBER(OFFSET('Water Data'!$F$4,0,10*ROW('Water Data'!F103))),'Data Summary'!BY109="Yes"),100-OFFSET('Water Data'!$F$4,0,10*ROW('Water Data'!F103)),NA())</f>
        <v>#N/A</v>
      </c>
      <c r="K109" s="520" t="e">
        <f ca="1">+IF(AND(ISNUMBER(OFFSET('Water Data'!$F$6,0,10*ROW('Water Data'!F103))),'Data Summary'!BZ109="Yes"),OFFSET('Water Data'!$F$6,0,10*ROW('Water Data'!F103)),NA())</f>
        <v>#N/A</v>
      </c>
      <c r="L109" s="520" t="e">
        <f ca="1">+IF(AND(ISNUMBER(OFFSET('Water Data'!$F$9,0,10*ROW('Water Data'!F103))),'Data Summary'!CA109="Yes"),OFFSET('Water Data'!$F$9,0,10*ROW('Water Data'!F103)),NA())</f>
        <v>#N/A</v>
      </c>
      <c r="M109" s="520" t="e">
        <f ca="1">+IF(AND(ISNUMBER(OFFSET('Water Data'!$G$4,0,10*ROW('Water Data'!G103))),'Data Summary'!CB109="Yes"),100-OFFSET('Water Data'!$G$4,0,10*ROW('Water Data'!G103)),NA())</f>
        <v>#N/A</v>
      </c>
      <c r="N109" s="520" t="e">
        <f ca="1">+IF(AND(ISNUMBER(OFFSET('Water Data'!$G$6,0,10*ROW('Water Data'!G103))),'Data Summary'!CC109="Yes"),OFFSET('Water Data'!$G$6,0,10*ROW('Water Data'!G103)),NA())</f>
        <v>#N/A</v>
      </c>
      <c r="O109" s="520" t="e">
        <f ca="1">+IF(AND(ISNUMBER(OFFSET('Water Data'!$G$9,0,10*ROW('Water Data'!G103))),'Data Summary'!CD109="Yes"),OFFSET('Water Data'!$G$9,0,10*ROW('Water Data'!G103)),NA())</f>
        <v>#N/A</v>
      </c>
      <c r="P109" s="520" t="e">
        <f ca="1">+IF(AND(ISNUMBER(OFFSET('Water Data'!$H$4,0,10*ROW('Water Data'!H103))),'Data Summary'!CE109="Yes"),100-OFFSET('Water Data'!$H$4,0,10*ROW('Water Data'!H103)),NA())</f>
        <v>#N/A</v>
      </c>
      <c r="Q109" s="520" t="e">
        <f ca="1">+IF(AND(ISNUMBER(OFFSET('Water Data'!$H$6,0,10*ROW('Water Data'!H103))),'Data Summary'!CF109="Yes"),OFFSET('Water Data'!$H$6,0,10*ROW('Water Data'!H103)),NA())</f>
        <v>#N/A</v>
      </c>
      <c r="R109" s="520" t="e">
        <f ca="1">+IF(AND(ISNUMBER(OFFSET('Water Data'!$H$9,0,10*ROW('Water Data'!H103))),'Data Summary'!CG109="Yes"),OFFSET('Water Data'!$H$9,0,10*ROW('Water Data'!H103)),NA())</f>
        <v>#N/A</v>
      </c>
      <c r="S109" s="520" t="e">
        <f ca="1">+IF(AND(ISNUMBER(OFFSET('Water Data'!$I$4,0,10*ROW('Water Data'!I103))),'Data Summary'!CH109="Yes"),100-OFFSET('Water Data'!$I$4,0,10*ROW('Water Data'!I103)),NA())</f>
        <v>#N/A</v>
      </c>
      <c r="T109" s="520" t="e">
        <f ca="1">+IF(AND(ISNUMBER(OFFSET('Water Data'!$I$6,0,10*ROW('Water Data'!I103))),'Data Summary'!CI109="Yes"),OFFSET('Water Data'!$I$6,0,10*ROW('Water Data'!I103)),NA())</f>
        <v>#N/A</v>
      </c>
      <c r="U109" s="520" t="e">
        <f ca="1">+IF(AND(ISNUMBER(OFFSET('Water Data'!$I$9,0,10*ROW('Water Data'!I103))),'Data Summary'!CJ109="Yes"),OFFSET('Water Data'!$I$9,0,10*ROW('Water Data'!I103)),NA())</f>
        <v>#N/A</v>
      </c>
      <c r="V109" s="521" t="e">
        <f ca="1">+IF(AND(ISNUMBER(OFFSET('Sanitation Data'!$D$4,0,10*ROW('Sanitation Data'!D103))),'Data Summary'!CK109="Yes"),100-OFFSET('Sanitation Data'!$D$4,0,10*ROW('Sanitation Data'!D103)),NA())</f>
        <v>#N/A</v>
      </c>
      <c r="W109" s="521" t="e">
        <f ca="1">+IF(AND(ISNUMBER(OFFSET('Sanitation Data'!$D$6,0,10*ROW('Sanitation Data'!D103))),'Data Summary'!CL109="Yes"),OFFSET('Sanitation Data'!$D$6,0,10*ROW('Sanitation Data'!D103)),NA())</f>
        <v>#N/A</v>
      </c>
      <c r="X109" s="521" t="e">
        <f ca="1">+IF(AND(ISNUMBER(OFFSET('Sanitation Data'!$D$10,0,10*ROW('Sanitation Data'!D103))),'Data Summary'!CM109="Yes"),OFFSET('Sanitation Data'!$D$10,0,10*ROW('Sanitation Data'!D103)),NA())</f>
        <v>#N/A</v>
      </c>
      <c r="Y109" s="521" t="e">
        <f ca="1">+IF(AND(ISNUMBER(OFFSET('Sanitation Data'!$D$11,0,10*ROW('Sanitation Data'!D103))),'Data Summary'!CN109="Yes"),OFFSET('Sanitation Data'!$D$11,0,10*ROW('Sanitation Data'!D103)),NA())</f>
        <v>#N/A</v>
      </c>
      <c r="Z109" s="521" t="e">
        <f ca="1">+IF(AND(ISNUMBER(OFFSET('Sanitation Data'!$D$12,0,10*ROW('Sanitation Data'!D103))),'Data Summary'!CO109="Yes"),OFFSET('Sanitation Data'!$D$12,0,10*ROW('Sanitation Data'!D103)),NA())</f>
        <v>#N/A</v>
      </c>
      <c r="AA109" s="521" t="e">
        <f ca="1">+IF(AND(ISNUMBER(OFFSET('Sanitation Data'!$E$4,0,10*ROW('Sanitation Data'!E103))),'Data Summary'!CP109="Yes"),100-OFFSET('Sanitation Data'!$E$4,0,10*ROW('Sanitation Data'!E103)),NA())</f>
        <v>#N/A</v>
      </c>
      <c r="AB109" s="521" t="e">
        <f ca="1">+IF(AND(ISNUMBER(OFFSET('Sanitation Data'!$E$6,0,10*ROW('Sanitation Data'!E103))),'Data Summary'!CQ109="Yes"),OFFSET('Sanitation Data'!$E$6,0,10*ROW('Sanitation Data'!E103)),NA())</f>
        <v>#N/A</v>
      </c>
      <c r="AC109" s="521" t="e">
        <f ca="1">+IF(AND(ISNUMBER(OFFSET('Sanitation Data'!$E$10,0,10*ROW('Sanitation Data'!E103))),'Data Summary'!CR109="Yes"),OFFSET('Sanitation Data'!$E$10,0,10*ROW('Sanitation Data'!E103)),NA())</f>
        <v>#N/A</v>
      </c>
      <c r="AD109" s="521" t="e">
        <f ca="1">+IF(AND(ISNUMBER(OFFSET('Sanitation Data'!$E$11,0,10*ROW('Sanitation Data'!E103))),'Data Summary'!CS109="Yes"),OFFSET('Sanitation Data'!$E$11,0,10*ROW('Sanitation Data'!E103)),NA())</f>
        <v>#N/A</v>
      </c>
      <c r="AE109" s="521" t="e">
        <f ca="1">+IF(AND(ISNUMBER(OFFSET('Sanitation Data'!$E$12,0,10*ROW('Sanitation Data'!E103))),'Data Summary'!CT109="Yes"),OFFSET('Sanitation Data'!$E$12,0,10*ROW('Sanitation Data'!E103)),NA())</f>
        <v>#N/A</v>
      </c>
      <c r="AF109" s="521" t="e">
        <f ca="1">+IF(AND(ISNUMBER(OFFSET('Sanitation Data'!$F$4,0,10*ROW('Sanitation Data'!F103))),'Data Summary'!CU109="Yes"),100-OFFSET('Sanitation Data'!$F$4,0,10*ROW('Sanitation Data'!F103)),NA())</f>
        <v>#N/A</v>
      </c>
      <c r="AG109" s="521" t="e">
        <f ca="1">+IF(AND(ISNUMBER(OFFSET('Sanitation Data'!$F$6,0,10*ROW('Sanitation Data'!F103))),'Data Summary'!CV109="Yes"),OFFSET('Sanitation Data'!$F$6,0,10*ROW('Sanitation Data'!F103)),NA())</f>
        <v>#N/A</v>
      </c>
      <c r="AH109" s="521" t="e">
        <f ca="1">+IF(AND(ISNUMBER(OFFSET('Sanitation Data'!$F$10,0,10*ROW('Sanitation Data'!F103))),'Data Summary'!CW109="Yes"),OFFSET('Sanitation Data'!$F$10,0,10*ROW('Sanitation Data'!F103)),NA())</f>
        <v>#N/A</v>
      </c>
      <c r="AI109" s="521" t="e">
        <f ca="1">+IF(AND(ISNUMBER(OFFSET('Sanitation Data'!$F$11,0,10*ROW('Sanitation Data'!F103))),'Data Summary'!CX109="Yes"),OFFSET('Sanitation Data'!$F$11,0,10*ROW('Sanitation Data'!F103)),NA())</f>
        <v>#N/A</v>
      </c>
      <c r="AJ109" s="521" t="e">
        <f ca="1">+IF(AND(ISNUMBER(OFFSET('Sanitation Data'!$F$12,0,10*ROW('Sanitation Data'!F103))),'Data Summary'!CY109="Yes"),OFFSET('Sanitation Data'!$F$12,0,10*ROW('Sanitation Data'!F103)),NA())</f>
        <v>#N/A</v>
      </c>
      <c r="AK109" s="521" t="e">
        <f ca="1">+IF(AND(ISNUMBER(OFFSET('Sanitation Data'!$G$4,0,10*ROW('Sanitation Data'!G103))),'Data Summary'!CZ109="Yes"),100-OFFSET('Sanitation Data'!$G$4,0,10*ROW('Sanitation Data'!G103)),NA())</f>
        <v>#N/A</v>
      </c>
      <c r="AL109" s="521" t="e">
        <f ca="1">+IF(AND(ISNUMBER(OFFSET('Sanitation Data'!$G$6,0,10*ROW('Sanitation Data'!G103))),'Data Summary'!DA109="Yes"),OFFSET('Sanitation Data'!$G$6,0,10*ROW('Sanitation Data'!G103)),NA())</f>
        <v>#N/A</v>
      </c>
      <c r="AM109" s="521" t="e">
        <f ca="1">+IF(AND(ISNUMBER(OFFSET('Sanitation Data'!$G$10,0,10*ROW('Sanitation Data'!G103))),'Data Summary'!DB109="Yes"),OFFSET('Sanitation Data'!$G$10,0,10*ROW('Sanitation Data'!G103)),NA())</f>
        <v>#N/A</v>
      </c>
      <c r="AN109" s="521" t="e">
        <f ca="1">+IF(AND(ISNUMBER(OFFSET('Sanitation Data'!$G$11,0,10*ROW('Sanitation Data'!G103))),'Data Summary'!DC109="Yes"),OFFSET('Sanitation Data'!$G$11,0,10*ROW('Sanitation Data'!G103)),NA())</f>
        <v>#N/A</v>
      </c>
      <c r="AO109" s="521" t="e">
        <f ca="1">+IF(AND(ISNUMBER(OFFSET('Sanitation Data'!$G$12,0,10*ROW('Sanitation Data'!G103))),'Data Summary'!DD109="Yes"),OFFSET('Sanitation Data'!$G$12,0,10*ROW('Sanitation Data'!G103)),NA())</f>
        <v>#N/A</v>
      </c>
      <c r="AP109" s="521" t="e">
        <f ca="1">+IF(AND(ISNUMBER(OFFSET('Sanitation Data'!$H$4,0,10*ROW('Sanitation Data'!H103))),'Data Summary'!DE109="Yes"),100-OFFSET('Sanitation Data'!$H$4,0,10*ROW('Sanitation Data'!H103)),NA())</f>
        <v>#N/A</v>
      </c>
      <c r="AQ109" s="521" t="e">
        <f ca="1">+IF(AND(ISNUMBER(OFFSET('Sanitation Data'!$H$6,0,10*ROW('Sanitation Data'!H103))),'Data Summary'!DF109="Yes"),OFFSET('Sanitation Data'!$H$6,0,10*ROW('Sanitation Data'!H103)),NA())</f>
        <v>#N/A</v>
      </c>
      <c r="AR109" s="521" t="e">
        <f ca="1">+IF(AND(ISNUMBER(OFFSET('Sanitation Data'!$H$10,0,10*ROW('Sanitation Data'!H103))),'Data Summary'!DG109="Yes"),OFFSET('Sanitation Data'!$H$10,0,10*ROW('Sanitation Data'!H103)),NA())</f>
        <v>#N/A</v>
      </c>
      <c r="AS109" s="521" t="e">
        <f ca="1">+IF(AND(ISNUMBER(OFFSET('Sanitation Data'!$H$11,0,10*ROW('Sanitation Data'!H103))),'Data Summary'!DH109="Yes"),OFFSET('Sanitation Data'!$H$11,0,10*ROW('Sanitation Data'!H103)),NA())</f>
        <v>#N/A</v>
      </c>
      <c r="AT109" s="521" t="e">
        <f ca="1">+IF(AND(ISNUMBER(OFFSET('Sanitation Data'!$H$12,0,10*ROW('Sanitation Data'!H103))),'Data Summary'!DI109="Yes"),OFFSET('Sanitation Data'!$H$12,0,10*ROW('Sanitation Data'!H103)),NA())</f>
        <v>#N/A</v>
      </c>
      <c r="AU109" s="521" t="e">
        <f ca="1">+IF(AND(ISNUMBER(OFFSET('Sanitation Data'!$I$4,0,10*ROW('Sanitation Data'!I103))),'Data Summary'!DJ109="Yes"),100-OFFSET('Sanitation Data'!$I$4,0,10*ROW('Sanitation Data'!I103)),NA())</f>
        <v>#N/A</v>
      </c>
      <c r="AV109" s="521" t="e">
        <f ca="1">+IF(AND(ISNUMBER(OFFSET('Sanitation Data'!$I$6,0,10*ROW('Sanitation Data'!I103))),'Data Summary'!DK109="Yes"),OFFSET('Sanitation Data'!$I$6,0,10*ROW('Sanitation Data'!I103)),NA())</f>
        <v>#N/A</v>
      </c>
      <c r="AW109" s="521" t="e">
        <f ca="1">+IF(AND(ISNUMBER(OFFSET('Sanitation Data'!$I$10,0,10*ROW('Sanitation Data'!I103))),'Data Summary'!DL109="Yes"),OFFSET('Sanitation Data'!$I$10,0,10*ROW('Sanitation Data'!I103)),NA())</f>
        <v>#N/A</v>
      </c>
      <c r="AX109" s="521" t="e">
        <f ca="1">+IF(AND(ISNUMBER(OFFSET('Sanitation Data'!$I$11,0,10*ROW('Sanitation Data'!I103))),'Data Summary'!DM109="Yes"),OFFSET('Sanitation Data'!$I$11,0,10*ROW('Sanitation Data'!I103)),NA())</f>
        <v>#N/A</v>
      </c>
      <c r="AY109" s="521" t="e">
        <f ca="1">+IF(AND(ISNUMBER(OFFSET('Sanitation Data'!$I$12,0,10*ROW('Sanitation Data'!I103))),'Data Summary'!DN109="Yes"),OFFSET('Sanitation Data'!$I$12,0,10*ROW('Sanitation Data'!I103)),NA())</f>
        <v>#N/A</v>
      </c>
      <c r="AZ109" s="522" t="e">
        <f ca="1">+IF(AND(ISNUMBER(OFFSET('Hygiene Data'!$D$5,0,10*ROW('Hygiene Data'!D103))),'Data Summary'!DO109="Yes"),OFFSET('Hygiene Data'!$D$5,0,10*ROW('Hygiene Data'!D103)),NA())</f>
        <v>#N/A</v>
      </c>
      <c r="BA109" s="522" t="e">
        <f ca="1">+IF(AND(ISNUMBER(OFFSET('Hygiene Data'!$D$7,0,10*ROW('Hygiene Data'!D103))),'Data Summary'!DP109="Yes"),OFFSET('Hygiene Data'!$D$7,0,10*ROW('Hygiene Data'!D103)),NA())</f>
        <v>#N/A</v>
      </c>
      <c r="BB109" s="522" t="e">
        <f ca="1">+IF(AND(ISNUMBER(OFFSET('Hygiene Data'!$D$9,0,10*ROW('Hygiene Data'!D103))),'Data Summary'!DQ109="Yes"),OFFSET('Hygiene Data'!$D$9,0,10*ROW('Hygiene Data'!D103)),NA())</f>
        <v>#N/A</v>
      </c>
      <c r="BC109" s="522" t="e">
        <f ca="1">+IF(AND(ISNUMBER(OFFSET('Hygiene Data'!$E$5,0,10*ROW('Hygiene Data'!E103))),'Data Summary'!DR109="Yes"),OFFSET('Hygiene Data'!$E$5,0,10*ROW('Hygiene Data'!E103)),NA())</f>
        <v>#N/A</v>
      </c>
      <c r="BD109" s="522" t="e">
        <f ca="1">+IF(AND(ISNUMBER(OFFSET('Hygiene Data'!$E$7,0,10*ROW('Hygiene Data'!E103))),'Data Summary'!DS109="Yes"),OFFSET('Hygiene Data'!$E$7,0,10*ROW('Hygiene Data'!E103)),NA())</f>
        <v>#N/A</v>
      </c>
      <c r="BE109" s="522" t="e">
        <f ca="1">+IF(AND(ISNUMBER(OFFSET('Hygiene Data'!$E$9,0,10*ROW('Hygiene Data'!E103))),'Data Summary'!DT109="Yes"),OFFSET('Hygiene Data'!$E$9,0,10*ROW('Hygiene Data'!E103)),NA())</f>
        <v>#N/A</v>
      </c>
      <c r="BF109" s="522" t="e">
        <f ca="1">+IF(AND(ISNUMBER(OFFSET('Hygiene Data'!$F$5,0,10*ROW('Hygiene Data'!F103))),'Data Summary'!DU109="Yes"),OFFSET('Hygiene Data'!$F$5,0,10*ROW('Hygiene Data'!F103)),NA())</f>
        <v>#N/A</v>
      </c>
      <c r="BG109" s="522" t="e">
        <f ca="1">+IF(AND(ISNUMBER(OFFSET('Hygiene Data'!$F$7,0,10*ROW('Hygiene Data'!F103))),'Data Summary'!DV109="Yes"),OFFSET('Hygiene Data'!$F$7,0,10*ROW('Hygiene Data'!F103)),NA())</f>
        <v>#N/A</v>
      </c>
      <c r="BH109" s="522" t="e">
        <f ca="1">+IF(AND(ISNUMBER(OFFSET('Hygiene Data'!$F$9,0,10*ROW('Hygiene Data'!F103))),'Data Summary'!DW109="Yes"),OFFSET('Hygiene Data'!$F$9,0,10*ROW('Hygiene Data'!F103)),NA())</f>
        <v>#N/A</v>
      </c>
      <c r="BI109" s="522" t="e">
        <f ca="1">+IF(AND(ISNUMBER(OFFSET('Hygiene Data'!$G$5,0,10*ROW('Hygiene Data'!G103))),'Data Summary'!DX109="Yes"),OFFSET('Hygiene Data'!$G$5,0,10*ROW('Hygiene Data'!G103)),NA())</f>
        <v>#N/A</v>
      </c>
      <c r="BJ109" s="522" t="e">
        <f ca="1">+IF(AND(ISNUMBER(OFFSET('Hygiene Data'!$G$7,0,10*ROW('Hygiene Data'!G103))),'Data Summary'!DY109="Yes"),OFFSET('Hygiene Data'!$G$7,0,10*ROW('Hygiene Data'!G103)),NA())</f>
        <v>#N/A</v>
      </c>
      <c r="BK109" s="522" t="e">
        <f ca="1">+IF(AND(ISNUMBER(OFFSET('Hygiene Data'!$G$9,0,10*ROW('Hygiene Data'!G103))),'Data Summary'!DZ109="Yes"),OFFSET('Hygiene Data'!$G$9,0,10*ROW('Hygiene Data'!G103)),NA())</f>
        <v>#N/A</v>
      </c>
      <c r="BL109" s="522" t="e">
        <f ca="1">+IF(AND(ISNUMBER(OFFSET('Hygiene Data'!$H$5,0,10*ROW('Hygiene Data'!H103))),'Data Summary'!EA109="Yes"),OFFSET('Hygiene Data'!$H$5,0,10*ROW('Hygiene Data'!H103)),NA())</f>
        <v>#N/A</v>
      </c>
      <c r="BM109" s="522" t="e">
        <f ca="1">+IF(AND(ISNUMBER(OFFSET('Hygiene Data'!$H$7,0,10*ROW('Hygiene Data'!H103))),'Data Summary'!EB109="Yes"),OFFSET('Hygiene Data'!$H$7,0,10*ROW('Hygiene Data'!H103)),NA())</f>
        <v>#N/A</v>
      </c>
      <c r="BN109" s="522" t="e">
        <f ca="1">+IF(AND(ISNUMBER(OFFSET('Hygiene Data'!$H$9,0,10*ROW('Hygiene Data'!H103))),'Data Summary'!EC109="Yes"),OFFSET('Hygiene Data'!$H$9,0,10*ROW('Hygiene Data'!H103)),NA())</f>
        <v>#N/A</v>
      </c>
      <c r="BO109" s="522" t="e">
        <f ca="1">+IF(AND(ISNUMBER(OFFSET('Hygiene Data'!$I$5,0,10*ROW('Hygiene Data'!I103))),'Data Summary'!ED109="Yes"),OFFSET('Hygiene Data'!$I$5,0,10*ROW('Hygiene Data'!I103)),NA())</f>
        <v>#N/A</v>
      </c>
      <c r="BP109" s="522" t="e">
        <f ca="1">+IF(AND(ISNUMBER(OFFSET('Hygiene Data'!$I$7,0,10*ROW('Hygiene Data'!I103))),'Data Summary'!EE109="Yes"),OFFSET('Hygiene Data'!$I$7,0,10*ROW('Hygiene Data'!I103)),NA())</f>
        <v>#N/A</v>
      </c>
      <c r="BQ109" s="522" t="e">
        <f ca="1">+IF(AND(ISNUMBER(OFFSET('Hygiene Data'!$I$9,0,10*ROW('Hygiene Data'!I103))),'Data Summary'!EF109="Yes"),OFFSET('Hygiene Data'!$I$9,0,10*ROW('Hygiene Data'!I103)),NA())</f>
        <v>#N/A</v>
      </c>
    </row>
    <row r="110" spans="1:69" x14ac:dyDescent="0.25">
      <c r="A110" s="518" t="e">
        <f ca="1">+RIGHT('Data Summary'!A110,LEN('Data Summary'!A110)-9)</f>
        <v>#VALUE!</v>
      </c>
      <c r="B110" s="492" t="str">
        <f ca="1">+IF(ISTEXT('Data Summary'!B110),'Data Summary'!B110,"")</f>
        <v/>
      </c>
      <c r="C110" s="519" t="e">
        <f ca="1">+VALUE('Data Summary'!C110)</f>
        <v>#VALUE!</v>
      </c>
      <c r="D110" s="520" t="e">
        <f ca="1">+IF(AND(ISNUMBER(OFFSET('Water Data'!$D$4,0,10*ROW('Water Data'!D104))),'Data Summary'!BS110="Yes"),100-OFFSET('Water Data'!$D$4,0,10*ROW('Water Data'!D104)),NA())</f>
        <v>#N/A</v>
      </c>
      <c r="E110" s="520" t="e">
        <f ca="1">+IF(AND(ISNUMBER(OFFSET('Water Data'!$D$6,0,10*ROW('Water Data'!D104))),'Data Summary'!BT110="Yes"),OFFSET('Water Data'!$D$6,0,10*ROW('Water Data'!D104)),NA())</f>
        <v>#N/A</v>
      </c>
      <c r="F110" s="520" t="e">
        <f ca="1">+IF(AND(ISNUMBER(OFFSET('Water Data'!$D$9,0,10*ROW('Water Data'!D104))),'Data Summary'!BU110="Yes"),OFFSET('Water Data'!$D$9,0,10*ROW('Water Data'!D104)),NA())</f>
        <v>#N/A</v>
      </c>
      <c r="G110" s="520" t="e">
        <f ca="1">+IF(AND(ISNUMBER(OFFSET('Water Data'!$E$4,0,10*ROW('Water Data'!E104))),'Data Summary'!BV110="Yes"),100-OFFSET('Water Data'!$E$4,0,10*ROW('Water Data'!E104)),NA())</f>
        <v>#N/A</v>
      </c>
      <c r="H110" s="520" t="e">
        <f ca="1">+IF(AND(ISNUMBER(OFFSET('Water Data'!$E$6,0,10*ROW('Water Data'!E104))),'Data Summary'!BW110="Yes"),OFFSET('Water Data'!$E$6,0,10*ROW('Water Data'!E104)),NA())</f>
        <v>#N/A</v>
      </c>
      <c r="I110" s="520" t="e">
        <f ca="1">+IF(AND(ISNUMBER(OFFSET('Water Data'!$E$9,0,10*ROW('Water Data'!E104))),'Data Summary'!BX110="Yes"),OFFSET('Water Data'!$E$9,0,10*ROW('Water Data'!E104)),NA())</f>
        <v>#N/A</v>
      </c>
      <c r="J110" s="520" t="e">
        <f ca="1">+IF(AND(ISNUMBER(OFFSET('Water Data'!$F$4,0,10*ROW('Water Data'!F104))),'Data Summary'!BY110="Yes"),100-OFFSET('Water Data'!$F$4,0,10*ROW('Water Data'!F104)),NA())</f>
        <v>#N/A</v>
      </c>
      <c r="K110" s="520" t="e">
        <f ca="1">+IF(AND(ISNUMBER(OFFSET('Water Data'!$F$6,0,10*ROW('Water Data'!F104))),'Data Summary'!BZ110="Yes"),OFFSET('Water Data'!$F$6,0,10*ROW('Water Data'!F104)),NA())</f>
        <v>#N/A</v>
      </c>
      <c r="L110" s="520" t="e">
        <f ca="1">+IF(AND(ISNUMBER(OFFSET('Water Data'!$F$9,0,10*ROW('Water Data'!F104))),'Data Summary'!CA110="Yes"),OFFSET('Water Data'!$F$9,0,10*ROW('Water Data'!F104)),NA())</f>
        <v>#N/A</v>
      </c>
      <c r="M110" s="520" t="e">
        <f ca="1">+IF(AND(ISNUMBER(OFFSET('Water Data'!$G$4,0,10*ROW('Water Data'!G104))),'Data Summary'!CB110="Yes"),100-OFFSET('Water Data'!$G$4,0,10*ROW('Water Data'!G104)),NA())</f>
        <v>#N/A</v>
      </c>
      <c r="N110" s="520" t="e">
        <f ca="1">+IF(AND(ISNUMBER(OFFSET('Water Data'!$G$6,0,10*ROW('Water Data'!G104))),'Data Summary'!CC110="Yes"),OFFSET('Water Data'!$G$6,0,10*ROW('Water Data'!G104)),NA())</f>
        <v>#N/A</v>
      </c>
      <c r="O110" s="520" t="e">
        <f ca="1">+IF(AND(ISNUMBER(OFFSET('Water Data'!$G$9,0,10*ROW('Water Data'!G104))),'Data Summary'!CD110="Yes"),OFFSET('Water Data'!$G$9,0,10*ROW('Water Data'!G104)),NA())</f>
        <v>#N/A</v>
      </c>
      <c r="P110" s="520" t="e">
        <f ca="1">+IF(AND(ISNUMBER(OFFSET('Water Data'!$H$4,0,10*ROW('Water Data'!H104))),'Data Summary'!CE110="Yes"),100-OFFSET('Water Data'!$H$4,0,10*ROW('Water Data'!H104)),NA())</f>
        <v>#N/A</v>
      </c>
      <c r="Q110" s="520" t="e">
        <f ca="1">+IF(AND(ISNUMBER(OFFSET('Water Data'!$H$6,0,10*ROW('Water Data'!H104))),'Data Summary'!CF110="Yes"),OFFSET('Water Data'!$H$6,0,10*ROW('Water Data'!H104)),NA())</f>
        <v>#N/A</v>
      </c>
      <c r="R110" s="520" t="e">
        <f ca="1">+IF(AND(ISNUMBER(OFFSET('Water Data'!$H$9,0,10*ROW('Water Data'!H104))),'Data Summary'!CG110="Yes"),OFFSET('Water Data'!$H$9,0,10*ROW('Water Data'!H104)),NA())</f>
        <v>#N/A</v>
      </c>
      <c r="S110" s="520" t="e">
        <f ca="1">+IF(AND(ISNUMBER(OFFSET('Water Data'!$I$4,0,10*ROW('Water Data'!I104))),'Data Summary'!CH110="Yes"),100-OFFSET('Water Data'!$I$4,0,10*ROW('Water Data'!I104)),NA())</f>
        <v>#N/A</v>
      </c>
      <c r="T110" s="520" t="e">
        <f ca="1">+IF(AND(ISNUMBER(OFFSET('Water Data'!$I$6,0,10*ROW('Water Data'!I104))),'Data Summary'!CI110="Yes"),OFFSET('Water Data'!$I$6,0,10*ROW('Water Data'!I104)),NA())</f>
        <v>#N/A</v>
      </c>
      <c r="U110" s="520" t="e">
        <f ca="1">+IF(AND(ISNUMBER(OFFSET('Water Data'!$I$9,0,10*ROW('Water Data'!I104))),'Data Summary'!CJ110="Yes"),OFFSET('Water Data'!$I$9,0,10*ROW('Water Data'!I104)),NA())</f>
        <v>#N/A</v>
      </c>
      <c r="V110" s="521" t="e">
        <f ca="1">+IF(AND(ISNUMBER(OFFSET('Sanitation Data'!$D$4,0,10*ROW('Sanitation Data'!D104))),'Data Summary'!CK110="Yes"),100-OFFSET('Sanitation Data'!$D$4,0,10*ROW('Sanitation Data'!D104)),NA())</f>
        <v>#N/A</v>
      </c>
      <c r="W110" s="521" t="e">
        <f ca="1">+IF(AND(ISNUMBER(OFFSET('Sanitation Data'!$D$6,0,10*ROW('Sanitation Data'!D104))),'Data Summary'!CL110="Yes"),OFFSET('Sanitation Data'!$D$6,0,10*ROW('Sanitation Data'!D104)),NA())</f>
        <v>#N/A</v>
      </c>
      <c r="X110" s="521" t="e">
        <f ca="1">+IF(AND(ISNUMBER(OFFSET('Sanitation Data'!$D$10,0,10*ROW('Sanitation Data'!D104))),'Data Summary'!CM110="Yes"),OFFSET('Sanitation Data'!$D$10,0,10*ROW('Sanitation Data'!D104)),NA())</f>
        <v>#N/A</v>
      </c>
      <c r="Y110" s="521" t="e">
        <f ca="1">+IF(AND(ISNUMBER(OFFSET('Sanitation Data'!$D$11,0,10*ROW('Sanitation Data'!D104))),'Data Summary'!CN110="Yes"),OFFSET('Sanitation Data'!$D$11,0,10*ROW('Sanitation Data'!D104)),NA())</f>
        <v>#N/A</v>
      </c>
      <c r="Z110" s="521" t="e">
        <f ca="1">+IF(AND(ISNUMBER(OFFSET('Sanitation Data'!$D$12,0,10*ROW('Sanitation Data'!D104))),'Data Summary'!CO110="Yes"),OFFSET('Sanitation Data'!$D$12,0,10*ROW('Sanitation Data'!D104)),NA())</f>
        <v>#N/A</v>
      </c>
      <c r="AA110" s="521" t="e">
        <f ca="1">+IF(AND(ISNUMBER(OFFSET('Sanitation Data'!$E$4,0,10*ROW('Sanitation Data'!E104))),'Data Summary'!CP110="Yes"),100-OFFSET('Sanitation Data'!$E$4,0,10*ROW('Sanitation Data'!E104)),NA())</f>
        <v>#N/A</v>
      </c>
      <c r="AB110" s="521" t="e">
        <f ca="1">+IF(AND(ISNUMBER(OFFSET('Sanitation Data'!$E$6,0,10*ROW('Sanitation Data'!E104))),'Data Summary'!CQ110="Yes"),OFFSET('Sanitation Data'!$E$6,0,10*ROW('Sanitation Data'!E104)),NA())</f>
        <v>#N/A</v>
      </c>
      <c r="AC110" s="521" t="e">
        <f ca="1">+IF(AND(ISNUMBER(OFFSET('Sanitation Data'!$E$10,0,10*ROW('Sanitation Data'!E104))),'Data Summary'!CR110="Yes"),OFFSET('Sanitation Data'!$E$10,0,10*ROW('Sanitation Data'!E104)),NA())</f>
        <v>#N/A</v>
      </c>
      <c r="AD110" s="521" t="e">
        <f ca="1">+IF(AND(ISNUMBER(OFFSET('Sanitation Data'!$E$11,0,10*ROW('Sanitation Data'!E104))),'Data Summary'!CS110="Yes"),OFFSET('Sanitation Data'!$E$11,0,10*ROW('Sanitation Data'!E104)),NA())</f>
        <v>#N/A</v>
      </c>
      <c r="AE110" s="521" t="e">
        <f ca="1">+IF(AND(ISNUMBER(OFFSET('Sanitation Data'!$E$12,0,10*ROW('Sanitation Data'!E104))),'Data Summary'!CT110="Yes"),OFFSET('Sanitation Data'!$E$12,0,10*ROW('Sanitation Data'!E104)),NA())</f>
        <v>#N/A</v>
      </c>
      <c r="AF110" s="521" t="e">
        <f ca="1">+IF(AND(ISNUMBER(OFFSET('Sanitation Data'!$F$4,0,10*ROW('Sanitation Data'!F104))),'Data Summary'!CU110="Yes"),100-OFFSET('Sanitation Data'!$F$4,0,10*ROW('Sanitation Data'!F104)),NA())</f>
        <v>#N/A</v>
      </c>
      <c r="AG110" s="521" t="e">
        <f ca="1">+IF(AND(ISNUMBER(OFFSET('Sanitation Data'!$F$6,0,10*ROW('Sanitation Data'!F104))),'Data Summary'!CV110="Yes"),OFFSET('Sanitation Data'!$F$6,0,10*ROW('Sanitation Data'!F104)),NA())</f>
        <v>#N/A</v>
      </c>
      <c r="AH110" s="521" t="e">
        <f ca="1">+IF(AND(ISNUMBER(OFFSET('Sanitation Data'!$F$10,0,10*ROW('Sanitation Data'!F104))),'Data Summary'!CW110="Yes"),OFFSET('Sanitation Data'!$F$10,0,10*ROW('Sanitation Data'!F104)),NA())</f>
        <v>#N/A</v>
      </c>
      <c r="AI110" s="521" t="e">
        <f ca="1">+IF(AND(ISNUMBER(OFFSET('Sanitation Data'!$F$11,0,10*ROW('Sanitation Data'!F104))),'Data Summary'!CX110="Yes"),OFFSET('Sanitation Data'!$F$11,0,10*ROW('Sanitation Data'!F104)),NA())</f>
        <v>#N/A</v>
      </c>
      <c r="AJ110" s="521" t="e">
        <f ca="1">+IF(AND(ISNUMBER(OFFSET('Sanitation Data'!$F$12,0,10*ROW('Sanitation Data'!F104))),'Data Summary'!CY110="Yes"),OFFSET('Sanitation Data'!$F$12,0,10*ROW('Sanitation Data'!F104)),NA())</f>
        <v>#N/A</v>
      </c>
      <c r="AK110" s="521" t="e">
        <f ca="1">+IF(AND(ISNUMBER(OFFSET('Sanitation Data'!$G$4,0,10*ROW('Sanitation Data'!G104))),'Data Summary'!CZ110="Yes"),100-OFFSET('Sanitation Data'!$G$4,0,10*ROW('Sanitation Data'!G104)),NA())</f>
        <v>#N/A</v>
      </c>
      <c r="AL110" s="521" t="e">
        <f ca="1">+IF(AND(ISNUMBER(OFFSET('Sanitation Data'!$G$6,0,10*ROW('Sanitation Data'!G104))),'Data Summary'!DA110="Yes"),OFFSET('Sanitation Data'!$G$6,0,10*ROW('Sanitation Data'!G104)),NA())</f>
        <v>#N/A</v>
      </c>
      <c r="AM110" s="521" t="e">
        <f ca="1">+IF(AND(ISNUMBER(OFFSET('Sanitation Data'!$G$10,0,10*ROW('Sanitation Data'!G104))),'Data Summary'!DB110="Yes"),OFFSET('Sanitation Data'!$G$10,0,10*ROW('Sanitation Data'!G104)),NA())</f>
        <v>#N/A</v>
      </c>
      <c r="AN110" s="521" t="e">
        <f ca="1">+IF(AND(ISNUMBER(OFFSET('Sanitation Data'!$G$11,0,10*ROW('Sanitation Data'!G104))),'Data Summary'!DC110="Yes"),OFFSET('Sanitation Data'!$G$11,0,10*ROW('Sanitation Data'!G104)),NA())</f>
        <v>#N/A</v>
      </c>
      <c r="AO110" s="521" t="e">
        <f ca="1">+IF(AND(ISNUMBER(OFFSET('Sanitation Data'!$G$12,0,10*ROW('Sanitation Data'!G104))),'Data Summary'!DD110="Yes"),OFFSET('Sanitation Data'!$G$12,0,10*ROW('Sanitation Data'!G104)),NA())</f>
        <v>#N/A</v>
      </c>
      <c r="AP110" s="521" t="e">
        <f ca="1">+IF(AND(ISNUMBER(OFFSET('Sanitation Data'!$H$4,0,10*ROW('Sanitation Data'!H104))),'Data Summary'!DE110="Yes"),100-OFFSET('Sanitation Data'!$H$4,0,10*ROW('Sanitation Data'!H104)),NA())</f>
        <v>#N/A</v>
      </c>
      <c r="AQ110" s="521" t="e">
        <f ca="1">+IF(AND(ISNUMBER(OFFSET('Sanitation Data'!$H$6,0,10*ROW('Sanitation Data'!H104))),'Data Summary'!DF110="Yes"),OFFSET('Sanitation Data'!$H$6,0,10*ROW('Sanitation Data'!H104)),NA())</f>
        <v>#N/A</v>
      </c>
      <c r="AR110" s="521" t="e">
        <f ca="1">+IF(AND(ISNUMBER(OFFSET('Sanitation Data'!$H$10,0,10*ROW('Sanitation Data'!H104))),'Data Summary'!DG110="Yes"),OFFSET('Sanitation Data'!$H$10,0,10*ROW('Sanitation Data'!H104)),NA())</f>
        <v>#N/A</v>
      </c>
      <c r="AS110" s="521" t="e">
        <f ca="1">+IF(AND(ISNUMBER(OFFSET('Sanitation Data'!$H$11,0,10*ROW('Sanitation Data'!H104))),'Data Summary'!DH110="Yes"),OFFSET('Sanitation Data'!$H$11,0,10*ROW('Sanitation Data'!H104)),NA())</f>
        <v>#N/A</v>
      </c>
      <c r="AT110" s="521" t="e">
        <f ca="1">+IF(AND(ISNUMBER(OFFSET('Sanitation Data'!$H$12,0,10*ROW('Sanitation Data'!H104))),'Data Summary'!DI110="Yes"),OFFSET('Sanitation Data'!$H$12,0,10*ROW('Sanitation Data'!H104)),NA())</f>
        <v>#N/A</v>
      </c>
      <c r="AU110" s="521" t="e">
        <f ca="1">+IF(AND(ISNUMBER(OFFSET('Sanitation Data'!$I$4,0,10*ROW('Sanitation Data'!I104))),'Data Summary'!DJ110="Yes"),100-OFFSET('Sanitation Data'!$I$4,0,10*ROW('Sanitation Data'!I104)),NA())</f>
        <v>#N/A</v>
      </c>
      <c r="AV110" s="521" t="e">
        <f ca="1">+IF(AND(ISNUMBER(OFFSET('Sanitation Data'!$I$6,0,10*ROW('Sanitation Data'!I104))),'Data Summary'!DK110="Yes"),OFFSET('Sanitation Data'!$I$6,0,10*ROW('Sanitation Data'!I104)),NA())</f>
        <v>#N/A</v>
      </c>
      <c r="AW110" s="521" t="e">
        <f ca="1">+IF(AND(ISNUMBER(OFFSET('Sanitation Data'!$I$10,0,10*ROW('Sanitation Data'!I104))),'Data Summary'!DL110="Yes"),OFFSET('Sanitation Data'!$I$10,0,10*ROW('Sanitation Data'!I104)),NA())</f>
        <v>#N/A</v>
      </c>
      <c r="AX110" s="521" t="e">
        <f ca="1">+IF(AND(ISNUMBER(OFFSET('Sanitation Data'!$I$11,0,10*ROW('Sanitation Data'!I104))),'Data Summary'!DM110="Yes"),OFFSET('Sanitation Data'!$I$11,0,10*ROW('Sanitation Data'!I104)),NA())</f>
        <v>#N/A</v>
      </c>
      <c r="AY110" s="521" t="e">
        <f ca="1">+IF(AND(ISNUMBER(OFFSET('Sanitation Data'!$I$12,0,10*ROW('Sanitation Data'!I104))),'Data Summary'!DN110="Yes"),OFFSET('Sanitation Data'!$I$12,0,10*ROW('Sanitation Data'!I104)),NA())</f>
        <v>#N/A</v>
      </c>
      <c r="AZ110" s="522" t="e">
        <f ca="1">+IF(AND(ISNUMBER(OFFSET('Hygiene Data'!$D$5,0,10*ROW('Hygiene Data'!D104))),'Data Summary'!DO110="Yes"),OFFSET('Hygiene Data'!$D$5,0,10*ROW('Hygiene Data'!D104)),NA())</f>
        <v>#N/A</v>
      </c>
      <c r="BA110" s="522" t="e">
        <f ca="1">+IF(AND(ISNUMBER(OFFSET('Hygiene Data'!$D$7,0,10*ROW('Hygiene Data'!D104))),'Data Summary'!DP110="Yes"),OFFSET('Hygiene Data'!$D$7,0,10*ROW('Hygiene Data'!D104)),NA())</f>
        <v>#N/A</v>
      </c>
      <c r="BB110" s="522" t="e">
        <f ca="1">+IF(AND(ISNUMBER(OFFSET('Hygiene Data'!$D$9,0,10*ROW('Hygiene Data'!D104))),'Data Summary'!DQ110="Yes"),OFFSET('Hygiene Data'!$D$9,0,10*ROW('Hygiene Data'!D104)),NA())</f>
        <v>#N/A</v>
      </c>
      <c r="BC110" s="522" t="e">
        <f ca="1">+IF(AND(ISNUMBER(OFFSET('Hygiene Data'!$E$5,0,10*ROW('Hygiene Data'!E104))),'Data Summary'!DR110="Yes"),OFFSET('Hygiene Data'!$E$5,0,10*ROW('Hygiene Data'!E104)),NA())</f>
        <v>#N/A</v>
      </c>
      <c r="BD110" s="522" t="e">
        <f ca="1">+IF(AND(ISNUMBER(OFFSET('Hygiene Data'!$E$7,0,10*ROW('Hygiene Data'!E104))),'Data Summary'!DS110="Yes"),OFFSET('Hygiene Data'!$E$7,0,10*ROW('Hygiene Data'!E104)),NA())</f>
        <v>#N/A</v>
      </c>
      <c r="BE110" s="522" t="e">
        <f ca="1">+IF(AND(ISNUMBER(OFFSET('Hygiene Data'!$E$9,0,10*ROW('Hygiene Data'!E104))),'Data Summary'!DT110="Yes"),OFFSET('Hygiene Data'!$E$9,0,10*ROW('Hygiene Data'!E104)),NA())</f>
        <v>#N/A</v>
      </c>
      <c r="BF110" s="522" t="e">
        <f ca="1">+IF(AND(ISNUMBER(OFFSET('Hygiene Data'!$F$5,0,10*ROW('Hygiene Data'!F104))),'Data Summary'!DU110="Yes"),OFFSET('Hygiene Data'!$F$5,0,10*ROW('Hygiene Data'!F104)),NA())</f>
        <v>#N/A</v>
      </c>
      <c r="BG110" s="522" t="e">
        <f ca="1">+IF(AND(ISNUMBER(OFFSET('Hygiene Data'!$F$7,0,10*ROW('Hygiene Data'!F104))),'Data Summary'!DV110="Yes"),OFFSET('Hygiene Data'!$F$7,0,10*ROW('Hygiene Data'!F104)),NA())</f>
        <v>#N/A</v>
      </c>
      <c r="BH110" s="522" t="e">
        <f ca="1">+IF(AND(ISNUMBER(OFFSET('Hygiene Data'!$F$9,0,10*ROW('Hygiene Data'!F104))),'Data Summary'!DW110="Yes"),OFFSET('Hygiene Data'!$F$9,0,10*ROW('Hygiene Data'!F104)),NA())</f>
        <v>#N/A</v>
      </c>
      <c r="BI110" s="522" t="e">
        <f ca="1">+IF(AND(ISNUMBER(OFFSET('Hygiene Data'!$G$5,0,10*ROW('Hygiene Data'!G104))),'Data Summary'!DX110="Yes"),OFFSET('Hygiene Data'!$G$5,0,10*ROW('Hygiene Data'!G104)),NA())</f>
        <v>#N/A</v>
      </c>
      <c r="BJ110" s="522" t="e">
        <f ca="1">+IF(AND(ISNUMBER(OFFSET('Hygiene Data'!$G$7,0,10*ROW('Hygiene Data'!G104))),'Data Summary'!DY110="Yes"),OFFSET('Hygiene Data'!$G$7,0,10*ROW('Hygiene Data'!G104)),NA())</f>
        <v>#N/A</v>
      </c>
      <c r="BK110" s="522" t="e">
        <f ca="1">+IF(AND(ISNUMBER(OFFSET('Hygiene Data'!$G$9,0,10*ROW('Hygiene Data'!G104))),'Data Summary'!DZ110="Yes"),OFFSET('Hygiene Data'!$G$9,0,10*ROW('Hygiene Data'!G104)),NA())</f>
        <v>#N/A</v>
      </c>
      <c r="BL110" s="522" t="e">
        <f ca="1">+IF(AND(ISNUMBER(OFFSET('Hygiene Data'!$H$5,0,10*ROW('Hygiene Data'!H104))),'Data Summary'!EA110="Yes"),OFFSET('Hygiene Data'!$H$5,0,10*ROW('Hygiene Data'!H104)),NA())</f>
        <v>#N/A</v>
      </c>
      <c r="BM110" s="522" t="e">
        <f ca="1">+IF(AND(ISNUMBER(OFFSET('Hygiene Data'!$H$7,0,10*ROW('Hygiene Data'!H104))),'Data Summary'!EB110="Yes"),OFFSET('Hygiene Data'!$H$7,0,10*ROW('Hygiene Data'!H104)),NA())</f>
        <v>#N/A</v>
      </c>
      <c r="BN110" s="522" t="e">
        <f ca="1">+IF(AND(ISNUMBER(OFFSET('Hygiene Data'!$H$9,0,10*ROW('Hygiene Data'!H104))),'Data Summary'!EC110="Yes"),OFFSET('Hygiene Data'!$H$9,0,10*ROW('Hygiene Data'!H104)),NA())</f>
        <v>#N/A</v>
      </c>
      <c r="BO110" s="522" t="e">
        <f ca="1">+IF(AND(ISNUMBER(OFFSET('Hygiene Data'!$I$5,0,10*ROW('Hygiene Data'!I104))),'Data Summary'!ED110="Yes"),OFFSET('Hygiene Data'!$I$5,0,10*ROW('Hygiene Data'!I104)),NA())</f>
        <v>#N/A</v>
      </c>
      <c r="BP110" s="522" t="e">
        <f ca="1">+IF(AND(ISNUMBER(OFFSET('Hygiene Data'!$I$7,0,10*ROW('Hygiene Data'!I104))),'Data Summary'!EE110="Yes"),OFFSET('Hygiene Data'!$I$7,0,10*ROW('Hygiene Data'!I104)),NA())</f>
        <v>#N/A</v>
      </c>
      <c r="BQ110" s="522" t="e">
        <f ca="1">+IF(AND(ISNUMBER(OFFSET('Hygiene Data'!$I$9,0,10*ROW('Hygiene Data'!I104))),'Data Summary'!EF110="Yes"),OFFSET('Hygiene Data'!$I$9,0,10*ROW('Hygiene Data'!I104)),NA())</f>
        <v>#N/A</v>
      </c>
    </row>
    <row r="111" spans="1:69" x14ac:dyDescent="0.25">
      <c r="A111" s="518" t="e">
        <f ca="1">+RIGHT('Data Summary'!A111,LEN('Data Summary'!A111)-9)</f>
        <v>#VALUE!</v>
      </c>
      <c r="B111" s="492" t="str">
        <f ca="1">+IF(ISTEXT('Data Summary'!B111),'Data Summary'!B111,"")</f>
        <v/>
      </c>
      <c r="C111" s="519" t="e">
        <f ca="1">+VALUE('Data Summary'!C111)</f>
        <v>#VALUE!</v>
      </c>
      <c r="D111" s="520" t="e">
        <f ca="1">+IF(AND(ISNUMBER(OFFSET('Water Data'!$D$4,0,10*ROW('Water Data'!D105))),'Data Summary'!BS111="Yes"),100-OFFSET('Water Data'!$D$4,0,10*ROW('Water Data'!D105)),NA())</f>
        <v>#N/A</v>
      </c>
      <c r="E111" s="520" t="e">
        <f ca="1">+IF(AND(ISNUMBER(OFFSET('Water Data'!$D$6,0,10*ROW('Water Data'!D105))),'Data Summary'!BT111="Yes"),OFFSET('Water Data'!$D$6,0,10*ROW('Water Data'!D105)),NA())</f>
        <v>#N/A</v>
      </c>
      <c r="F111" s="520" t="e">
        <f ca="1">+IF(AND(ISNUMBER(OFFSET('Water Data'!$D$9,0,10*ROW('Water Data'!D105))),'Data Summary'!BU111="Yes"),OFFSET('Water Data'!$D$9,0,10*ROW('Water Data'!D105)),NA())</f>
        <v>#N/A</v>
      </c>
      <c r="G111" s="520" t="e">
        <f ca="1">+IF(AND(ISNUMBER(OFFSET('Water Data'!$E$4,0,10*ROW('Water Data'!E105))),'Data Summary'!BV111="Yes"),100-OFFSET('Water Data'!$E$4,0,10*ROW('Water Data'!E105)),NA())</f>
        <v>#N/A</v>
      </c>
      <c r="H111" s="520" t="e">
        <f ca="1">+IF(AND(ISNUMBER(OFFSET('Water Data'!$E$6,0,10*ROW('Water Data'!E105))),'Data Summary'!BW111="Yes"),OFFSET('Water Data'!$E$6,0,10*ROW('Water Data'!E105)),NA())</f>
        <v>#N/A</v>
      </c>
      <c r="I111" s="520" t="e">
        <f ca="1">+IF(AND(ISNUMBER(OFFSET('Water Data'!$E$9,0,10*ROW('Water Data'!E105))),'Data Summary'!BX111="Yes"),OFFSET('Water Data'!$E$9,0,10*ROW('Water Data'!E105)),NA())</f>
        <v>#N/A</v>
      </c>
      <c r="J111" s="520" t="e">
        <f ca="1">+IF(AND(ISNUMBER(OFFSET('Water Data'!$F$4,0,10*ROW('Water Data'!F105))),'Data Summary'!BY111="Yes"),100-OFFSET('Water Data'!$F$4,0,10*ROW('Water Data'!F105)),NA())</f>
        <v>#N/A</v>
      </c>
      <c r="K111" s="520" t="e">
        <f ca="1">+IF(AND(ISNUMBER(OFFSET('Water Data'!$F$6,0,10*ROW('Water Data'!F105))),'Data Summary'!BZ111="Yes"),OFFSET('Water Data'!$F$6,0,10*ROW('Water Data'!F105)),NA())</f>
        <v>#N/A</v>
      </c>
      <c r="L111" s="520" t="e">
        <f ca="1">+IF(AND(ISNUMBER(OFFSET('Water Data'!$F$9,0,10*ROW('Water Data'!F105))),'Data Summary'!CA111="Yes"),OFFSET('Water Data'!$F$9,0,10*ROW('Water Data'!F105)),NA())</f>
        <v>#N/A</v>
      </c>
      <c r="M111" s="520" t="e">
        <f ca="1">+IF(AND(ISNUMBER(OFFSET('Water Data'!$G$4,0,10*ROW('Water Data'!G105))),'Data Summary'!CB111="Yes"),100-OFFSET('Water Data'!$G$4,0,10*ROW('Water Data'!G105)),NA())</f>
        <v>#N/A</v>
      </c>
      <c r="N111" s="520" t="e">
        <f ca="1">+IF(AND(ISNUMBER(OFFSET('Water Data'!$G$6,0,10*ROW('Water Data'!G105))),'Data Summary'!CC111="Yes"),OFFSET('Water Data'!$G$6,0,10*ROW('Water Data'!G105)),NA())</f>
        <v>#N/A</v>
      </c>
      <c r="O111" s="520" t="e">
        <f ca="1">+IF(AND(ISNUMBER(OFFSET('Water Data'!$G$9,0,10*ROW('Water Data'!G105))),'Data Summary'!CD111="Yes"),OFFSET('Water Data'!$G$9,0,10*ROW('Water Data'!G105)),NA())</f>
        <v>#N/A</v>
      </c>
      <c r="P111" s="520" t="e">
        <f ca="1">+IF(AND(ISNUMBER(OFFSET('Water Data'!$H$4,0,10*ROW('Water Data'!H105))),'Data Summary'!CE111="Yes"),100-OFFSET('Water Data'!$H$4,0,10*ROW('Water Data'!H105)),NA())</f>
        <v>#N/A</v>
      </c>
      <c r="Q111" s="520" t="e">
        <f ca="1">+IF(AND(ISNUMBER(OFFSET('Water Data'!$H$6,0,10*ROW('Water Data'!H105))),'Data Summary'!CF111="Yes"),OFFSET('Water Data'!$H$6,0,10*ROW('Water Data'!H105)),NA())</f>
        <v>#N/A</v>
      </c>
      <c r="R111" s="520" t="e">
        <f ca="1">+IF(AND(ISNUMBER(OFFSET('Water Data'!$H$9,0,10*ROW('Water Data'!H105))),'Data Summary'!CG111="Yes"),OFFSET('Water Data'!$H$9,0,10*ROW('Water Data'!H105)),NA())</f>
        <v>#N/A</v>
      </c>
      <c r="S111" s="520" t="e">
        <f ca="1">+IF(AND(ISNUMBER(OFFSET('Water Data'!$I$4,0,10*ROW('Water Data'!I105))),'Data Summary'!CH111="Yes"),100-OFFSET('Water Data'!$I$4,0,10*ROW('Water Data'!I105)),NA())</f>
        <v>#N/A</v>
      </c>
      <c r="T111" s="520" t="e">
        <f ca="1">+IF(AND(ISNUMBER(OFFSET('Water Data'!$I$6,0,10*ROW('Water Data'!I105))),'Data Summary'!CI111="Yes"),OFFSET('Water Data'!$I$6,0,10*ROW('Water Data'!I105)),NA())</f>
        <v>#N/A</v>
      </c>
      <c r="U111" s="520" t="e">
        <f ca="1">+IF(AND(ISNUMBER(OFFSET('Water Data'!$I$9,0,10*ROW('Water Data'!I105))),'Data Summary'!CJ111="Yes"),OFFSET('Water Data'!$I$9,0,10*ROW('Water Data'!I105)),NA())</f>
        <v>#N/A</v>
      </c>
      <c r="V111" s="521" t="e">
        <f ca="1">+IF(AND(ISNUMBER(OFFSET('Sanitation Data'!$D$4,0,10*ROW('Sanitation Data'!D105))),'Data Summary'!CK111="Yes"),100-OFFSET('Sanitation Data'!$D$4,0,10*ROW('Sanitation Data'!D105)),NA())</f>
        <v>#N/A</v>
      </c>
      <c r="W111" s="521" t="e">
        <f ca="1">+IF(AND(ISNUMBER(OFFSET('Sanitation Data'!$D$6,0,10*ROW('Sanitation Data'!D105))),'Data Summary'!CL111="Yes"),OFFSET('Sanitation Data'!$D$6,0,10*ROW('Sanitation Data'!D105)),NA())</f>
        <v>#N/A</v>
      </c>
      <c r="X111" s="521" t="e">
        <f ca="1">+IF(AND(ISNUMBER(OFFSET('Sanitation Data'!$D$10,0,10*ROW('Sanitation Data'!D105))),'Data Summary'!CM111="Yes"),OFFSET('Sanitation Data'!$D$10,0,10*ROW('Sanitation Data'!D105)),NA())</f>
        <v>#N/A</v>
      </c>
      <c r="Y111" s="521" t="e">
        <f ca="1">+IF(AND(ISNUMBER(OFFSET('Sanitation Data'!$D$11,0,10*ROW('Sanitation Data'!D105))),'Data Summary'!CN111="Yes"),OFFSET('Sanitation Data'!$D$11,0,10*ROW('Sanitation Data'!D105)),NA())</f>
        <v>#N/A</v>
      </c>
      <c r="Z111" s="521" t="e">
        <f ca="1">+IF(AND(ISNUMBER(OFFSET('Sanitation Data'!$D$12,0,10*ROW('Sanitation Data'!D105))),'Data Summary'!CO111="Yes"),OFFSET('Sanitation Data'!$D$12,0,10*ROW('Sanitation Data'!D105)),NA())</f>
        <v>#N/A</v>
      </c>
      <c r="AA111" s="521" t="e">
        <f ca="1">+IF(AND(ISNUMBER(OFFSET('Sanitation Data'!$E$4,0,10*ROW('Sanitation Data'!E105))),'Data Summary'!CP111="Yes"),100-OFFSET('Sanitation Data'!$E$4,0,10*ROW('Sanitation Data'!E105)),NA())</f>
        <v>#N/A</v>
      </c>
      <c r="AB111" s="521" t="e">
        <f ca="1">+IF(AND(ISNUMBER(OFFSET('Sanitation Data'!$E$6,0,10*ROW('Sanitation Data'!E105))),'Data Summary'!CQ111="Yes"),OFFSET('Sanitation Data'!$E$6,0,10*ROW('Sanitation Data'!E105)),NA())</f>
        <v>#N/A</v>
      </c>
      <c r="AC111" s="521" t="e">
        <f ca="1">+IF(AND(ISNUMBER(OFFSET('Sanitation Data'!$E$10,0,10*ROW('Sanitation Data'!E105))),'Data Summary'!CR111="Yes"),OFFSET('Sanitation Data'!$E$10,0,10*ROW('Sanitation Data'!E105)),NA())</f>
        <v>#N/A</v>
      </c>
      <c r="AD111" s="521" t="e">
        <f ca="1">+IF(AND(ISNUMBER(OFFSET('Sanitation Data'!$E$11,0,10*ROW('Sanitation Data'!E105))),'Data Summary'!CS111="Yes"),OFFSET('Sanitation Data'!$E$11,0,10*ROW('Sanitation Data'!E105)),NA())</f>
        <v>#N/A</v>
      </c>
      <c r="AE111" s="521" t="e">
        <f ca="1">+IF(AND(ISNUMBER(OFFSET('Sanitation Data'!$E$12,0,10*ROW('Sanitation Data'!E105))),'Data Summary'!CT111="Yes"),OFFSET('Sanitation Data'!$E$12,0,10*ROW('Sanitation Data'!E105)),NA())</f>
        <v>#N/A</v>
      </c>
      <c r="AF111" s="521" t="e">
        <f ca="1">+IF(AND(ISNUMBER(OFFSET('Sanitation Data'!$F$4,0,10*ROW('Sanitation Data'!F105))),'Data Summary'!CU111="Yes"),100-OFFSET('Sanitation Data'!$F$4,0,10*ROW('Sanitation Data'!F105)),NA())</f>
        <v>#N/A</v>
      </c>
      <c r="AG111" s="521" t="e">
        <f ca="1">+IF(AND(ISNUMBER(OFFSET('Sanitation Data'!$F$6,0,10*ROW('Sanitation Data'!F105))),'Data Summary'!CV111="Yes"),OFFSET('Sanitation Data'!$F$6,0,10*ROW('Sanitation Data'!F105)),NA())</f>
        <v>#N/A</v>
      </c>
      <c r="AH111" s="521" t="e">
        <f ca="1">+IF(AND(ISNUMBER(OFFSET('Sanitation Data'!$F$10,0,10*ROW('Sanitation Data'!F105))),'Data Summary'!CW111="Yes"),OFFSET('Sanitation Data'!$F$10,0,10*ROW('Sanitation Data'!F105)),NA())</f>
        <v>#N/A</v>
      </c>
      <c r="AI111" s="521" t="e">
        <f ca="1">+IF(AND(ISNUMBER(OFFSET('Sanitation Data'!$F$11,0,10*ROW('Sanitation Data'!F105))),'Data Summary'!CX111="Yes"),OFFSET('Sanitation Data'!$F$11,0,10*ROW('Sanitation Data'!F105)),NA())</f>
        <v>#N/A</v>
      </c>
      <c r="AJ111" s="521" t="e">
        <f ca="1">+IF(AND(ISNUMBER(OFFSET('Sanitation Data'!$F$12,0,10*ROW('Sanitation Data'!F105))),'Data Summary'!CY111="Yes"),OFFSET('Sanitation Data'!$F$12,0,10*ROW('Sanitation Data'!F105)),NA())</f>
        <v>#N/A</v>
      </c>
      <c r="AK111" s="521" t="e">
        <f ca="1">+IF(AND(ISNUMBER(OFFSET('Sanitation Data'!$G$4,0,10*ROW('Sanitation Data'!G105))),'Data Summary'!CZ111="Yes"),100-OFFSET('Sanitation Data'!$G$4,0,10*ROW('Sanitation Data'!G105)),NA())</f>
        <v>#N/A</v>
      </c>
      <c r="AL111" s="521" t="e">
        <f ca="1">+IF(AND(ISNUMBER(OFFSET('Sanitation Data'!$G$6,0,10*ROW('Sanitation Data'!G105))),'Data Summary'!DA111="Yes"),OFFSET('Sanitation Data'!$G$6,0,10*ROW('Sanitation Data'!G105)),NA())</f>
        <v>#N/A</v>
      </c>
      <c r="AM111" s="521" t="e">
        <f ca="1">+IF(AND(ISNUMBER(OFFSET('Sanitation Data'!$G$10,0,10*ROW('Sanitation Data'!G105))),'Data Summary'!DB111="Yes"),OFFSET('Sanitation Data'!$G$10,0,10*ROW('Sanitation Data'!G105)),NA())</f>
        <v>#N/A</v>
      </c>
      <c r="AN111" s="521" t="e">
        <f ca="1">+IF(AND(ISNUMBER(OFFSET('Sanitation Data'!$G$11,0,10*ROW('Sanitation Data'!G105))),'Data Summary'!DC111="Yes"),OFFSET('Sanitation Data'!$G$11,0,10*ROW('Sanitation Data'!G105)),NA())</f>
        <v>#N/A</v>
      </c>
      <c r="AO111" s="521" t="e">
        <f ca="1">+IF(AND(ISNUMBER(OFFSET('Sanitation Data'!$G$12,0,10*ROW('Sanitation Data'!G105))),'Data Summary'!DD111="Yes"),OFFSET('Sanitation Data'!$G$12,0,10*ROW('Sanitation Data'!G105)),NA())</f>
        <v>#N/A</v>
      </c>
      <c r="AP111" s="521" t="e">
        <f ca="1">+IF(AND(ISNUMBER(OFFSET('Sanitation Data'!$H$4,0,10*ROW('Sanitation Data'!H105))),'Data Summary'!DE111="Yes"),100-OFFSET('Sanitation Data'!$H$4,0,10*ROW('Sanitation Data'!H105)),NA())</f>
        <v>#N/A</v>
      </c>
      <c r="AQ111" s="521" t="e">
        <f ca="1">+IF(AND(ISNUMBER(OFFSET('Sanitation Data'!$H$6,0,10*ROW('Sanitation Data'!H105))),'Data Summary'!DF111="Yes"),OFFSET('Sanitation Data'!$H$6,0,10*ROW('Sanitation Data'!H105)),NA())</f>
        <v>#N/A</v>
      </c>
      <c r="AR111" s="521" t="e">
        <f ca="1">+IF(AND(ISNUMBER(OFFSET('Sanitation Data'!$H$10,0,10*ROW('Sanitation Data'!H105))),'Data Summary'!DG111="Yes"),OFFSET('Sanitation Data'!$H$10,0,10*ROW('Sanitation Data'!H105)),NA())</f>
        <v>#N/A</v>
      </c>
      <c r="AS111" s="521" t="e">
        <f ca="1">+IF(AND(ISNUMBER(OFFSET('Sanitation Data'!$H$11,0,10*ROW('Sanitation Data'!H105))),'Data Summary'!DH111="Yes"),OFFSET('Sanitation Data'!$H$11,0,10*ROW('Sanitation Data'!H105)),NA())</f>
        <v>#N/A</v>
      </c>
      <c r="AT111" s="521" t="e">
        <f ca="1">+IF(AND(ISNUMBER(OFFSET('Sanitation Data'!$H$12,0,10*ROW('Sanitation Data'!H105))),'Data Summary'!DI111="Yes"),OFFSET('Sanitation Data'!$H$12,0,10*ROW('Sanitation Data'!H105)),NA())</f>
        <v>#N/A</v>
      </c>
      <c r="AU111" s="521" t="e">
        <f ca="1">+IF(AND(ISNUMBER(OFFSET('Sanitation Data'!$I$4,0,10*ROW('Sanitation Data'!I105))),'Data Summary'!DJ111="Yes"),100-OFFSET('Sanitation Data'!$I$4,0,10*ROW('Sanitation Data'!I105)),NA())</f>
        <v>#N/A</v>
      </c>
      <c r="AV111" s="521" t="e">
        <f ca="1">+IF(AND(ISNUMBER(OFFSET('Sanitation Data'!$I$6,0,10*ROW('Sanitation Data'!I105))),'Data Summary'!DK111="Yes"),OFFSET('Sanitation Data'!$I$6,0,10*ROW('Sanitation Data'!I105)),NA())</f>
        <v>#N/A</v>
      </c>
      <c r="AW111" s="521" t="e">
        <f ca="1">+IF(AND(ISNUMBER(OFFSET('Sanitation Data'!$I$10,0,10*ROW('Sanitation Data'!I105))),'Data Summary'!DL111="Yes"),OFFSET('Sanitation Data'!$I$10,0,10*ROW('Sanitation Data'!I105)),NA())</f>
        <v>#N/A</v>
      </c>
      <c r="AX111" s="521" t="e">
        <f ca="1">+IF(AND(ISNUMBER(OFFSET('Sanitation Data'!$I$11,0,10*ROW('Sanitation Data'!I105))),'Data Summary'!DM111="Yes"),OFFSET('Sanitation Data'!$I$11,0,10*ROW('Sanitation Data'!I105)),NA())</f>
        <v>#N/A</v>
      </c>
      <c r="AY111" s="521" t="e">
        <f ca="1">+IF(AND(ISNUMBER(OFFSET('Sanitation Data'!$I$12,0,10*ROW('Sanitation Data'!I105))),'Data Summary'!DN111="Yes"),OFFSET('Sanitation Data'!$I$12,0,10*ROW('Sanitation Data'!I105)),NA())</f>
        <v>#N/A</v>
      </c>
      <c r="AZ111" s="522" t="e">
        <f ca="1">+IF(AND(ISNUMBER(OFFSET('Hygiene Data'!$D$5,0,10*ROW('Hygiene Data'!D105))),'Data Summary'!DO111="Yes"),OFFSET('Hygiene Data'!$D$5,0,10*ROW('Hygiene Data'!D105)),NA())</f>
        <v>#N/A</v>
      </c>
      <c r="BA111" s="522" t="e">
        <f ca="1">+IF(AND(ISNUMBER(OFFSET('Hygiene Data'!$D$7,0,10*ROW('Hygiene Data'!D105))),'Data Summary'!DP111="Yes"),OFFSET('Hygiene Data'!$D$7,0,10*ROW('Hygiene Data'!D105)),NA())</f>
        <v>#N/A</v>
      </c>
      <c r="BB111" s="522" t="e">
        <f ca="1">+IF(AND(ISNUMBER(OFFSET('Hygiene Data'!$D$9,0,10*ROW('Hygiene Data'!D105))),'Data Summary'!DQ111="Yes"),OFFSET('Hygiene Data'!$D$9,0,10*ROW('Hygiene Data'!D105)),NA())</f>
        <v>#N/A</v>
      </c>
      <c r="BC111" s="522" t="e">
        <f ca="1">+IF(AND(ISNUMBER(OFFSET('Hygiene Data'!$E$5,0,10*ROW('Hygiene Data'!E105))),'Data Summary'!DR111="Yes"),OFFSET('Hygiene Data'!$E$5,0,10*ROW('Hygiene Data'!E105)),NA())</f>
        <v>#N/A</v>
      </c>
      <c r="BD111" s="522" t="e">
        <f ca="1">+IF(AND(ISNUMBER(OFFSET('Hygiene Data'!$E$7,0,10*ROW('Hygiene Data'!E105))),'Data Summary'!DS111="Yes"),OFFSET('Hygiene Data'!$E$7,0,10*ROW('Hygiene Data'!E105)),NA())</f>
        <v>#N/A</v>
      </c>
      <c r="BE111" s="522" t="e">
        <f ca="1">+IF(AND(ISNUMBER(OFFSET('Hygiene Data'!$E$9,0,10*ROW('Hygiene Data'!E105))),'Data Summary'!DT111="Yes"),OFFSET('Hygiene Data'!$E$9,0,10*ROW('Hygiene Data'!E105)),NA())</f>
        <v>#N/A</v>
      </c>
      <c r="BF111" s="522" t="e">
        <f ca="1">+IF(AND(ISNUMBER(OFFSET('Hygiene Data'!$F$5,0,10*ROW('Hygiene Data'!F105))),'Data Summary'!DU111="Yes"),OFFSET('Hygiene Data'!$F$5,0,10*ROW('Hygiene Data'!F105)),NA())</f>
        <v>#N/A</v>
      </c>
      <c r="BG111" s="522" t="e">
        <f ca="1">+IF(AND(ISNUMBER(OFFSET('Hygiene Data'!$F$7,0,10*ROW('Hygiene Data'!F105))),'Data Summary'!DV111="Yes"),OFFSET('Hygiene Data'!$F$7,0,10*ROW('Hygiene Data'!F105)),NA())</f>
        <v>#N/A</v>
      </c>
      <c r="BH111" s="522" t="e">
        <f ca="1">+IF(AND(ISNUMBER(OFFSET('Hygiene Data'!$F$9,0,10*ROW('Hygiene Data'!F105))),'Data Summary'!DW111="Yes"),OFFSET('Hygiene Data'!$F$9,0,10*ROW('Hygiene Data'!F105)),NA())</f>
        <v>#N/A</v>
      </c>
      <c r="BI111" s="522" t="e">
        <f ca="1">+IF(AND(ISNUMBER(OFFSET('Hygiene Data'!$G$5,0,10*ROW('Hygiene Data'!G105))),'Data Summary'!DX111="Yes"),OFFSET('Hygiene Data'!$G$5,0,10*ROW('Hygiene Data'!G105)),NA())</f>
        <v>#N/A</v>
      </c>
      <c r="BJ111" s="522" t="e">
        <f ca="1">+IF(AND(ISNUMBER(OFFSET('Hygiene Data'!$G$7,0,10*ROW('Hygiene Data'!G105))),'Data Summary'!DY111="Yes"),OFFSET('Hygiene Data'!$G$7,0,10*ROW('Hygiene Data'!G105)),NA())</f>
        <v>#N/A</v>
      </c>
      <c r="BK111" s="522" t="e">
        <f ca="1">+IF(AND(ISNUMBER(OFFSET('Hygiene Data'!$G$9,0,10*ROW('Hygiene Data'!G105))),'Data Summary'!DZ111="Yes"),OFFSET('Hygiene Data'!$G$9,0,10*ROW('Hygiene Data'!G105)),NA())</f>
        <v>#N/A</v>
      </c>
      <c r="BL111" s="522" t="e">
        <f ca="1">+IF(AND(ISNUMBER(OFFSET('Hygiene Data'!$H$5,0,10*ROW('Hygiene Data'!H105))),'Data Summary'!EA111="Yes"),OFFSET('Hygiene Data'!$H$5,0,10*ROW('Hygiene Data'!H105)),NA())</f>
        <v>#N/A</v>
      </c>
      <c r="BM111" s="522" t="e">
        <f ca="1">+IF(AND(ISNUMBER(OFFSET('Hygiene Data'!$H$7,0,10*ROW('Hygiene Data'!H105))),'Data Summary'!EB111="Yes"),OFFSET('Hygiene Data'!$H$7,0,10*ROW('Hygiene Data'!H105)),NA())</f>
        <v>#N/A</v>
      </c>
      <c r="BN111" s="522" t="e">
        <f ca="1">+IF(AND(ISNUMBER(OFFSET('Hygiene Data'!$H$9,0,10*ROW('Hygiene Data'!H105))),'Data Summary'!EC111="Yes"),OFFSET('Hygiene Data'!$H$9,0,10*ROW('Hygiene Data'!H105)),NA())</f>
        <v>#N/A</v>
      </c>
      <c r="BO111" s="522" t="e">
        <f ca="1">+IF(AND(ISNUMBER(OFFSET('Hygiene Data'!$I$5,0,10*ROW('Hygiene Data'!I105))),'Data Summary'!ED111="Yes"),OFFSET('Hygiene Data'!$I$5,0,10*ROW('Hygiene Data'!I105)),NA())</f>
        <v>#N/A</v>
      </c>
      <c r="BP111" s="522" t="e">
        <f ca="1">+IF(AND(ISNUMBER(OFFSET('Hygiene Data'!$I$7,0,10*ROW('Hygiene Data'!I105))),'Data Summary'!EE111="Yes"),OFFSET('Hygiene Data'!$I$7,0,10*ROW('Hygiene Data'!I105)),NA())</f>
        <v>#N/A</v>
      </c>
      <c r="BQ111" s="522" t="e">
        <f ca="1">+IF(AND(ISNUMBER(OFFSET('Hygiene Data'!$I$9,0,10*ROW('Hygiene Data'!I105))),'Data Summary'!EF111="Yes"),OFFSET('Hygiene Data'!$I$9,0,10*ROW('Hygiene Data'!I105)),NA())</f>
        <v>#N/A</v>
      </c>
    </row>
    <row r="112" spans="1:69" x14ac:dyDescent="0.25">
      <c r="A112" s="518" t="e">
        <f ca="1">+RIGHT('Data Summary'!A112,LEN('Data Summary'!A112)-9)</f>
        <v>#VALUE!</v>
      </c>
      <c r="B112" s="492" t="str">
        <f ca="1">+IF(ISTEXT('Data Summary'!B112),'Data Summary'!B112,"")</f>
        <v/>
      </c>
      <c r="C112" s="519" t="e">
        <f ca="1">+VALUE('Data Summary'!C112)</f>
        <v>#VALUE!</v>
      </c>
      <c r="D112" s="520" t="e">
        <f ca="1">+IF(AND(ISNUMBER(OFFSET('Water Data'!$D$4,0,10*ROW('Water Data'!D106))),'Data Summary'!BS112="Yes"),100-OFFSET('Water Data'!$D$4,0,10*ROW('Water Data'!D106)),NA())</f>
        <v>#N/A</v>
      </c>
      <c r="E112" s="520" t="e">
        <f ca="1">+IF(AND(ISNUMBER(OFFSET('Water Data'!$D$6,0,10*ROW('Water Data'!D106))),'Data Summary'!BT112="Yes"),OFFSET('Water Data'!$D$6,0,10*ROW('Water Data'!D106)),NA())</f>
        <v>#N/A</v>
      </c>
      <c r="F112" s="520" t="e">
        <f ca="1">+IF(AND(ISNUMBER(OFFSET('Water Data'!$D$9,0,10*ROW('Water Data'!D106))),'Data Summary'!BU112="Yes"),OFFSET('Water Data'!$D$9,0,10*ROW('Water Data'!D106)),NA())</f>
        <v>#N/A</v>
      </c>
      <c r="G112" s="520" t="e">
        <f ca="1">+IF(AND(ISNUMBER(OFFSET('Water Data'!$E$4,0,10*ROW('Water Data'!E106))),'Data Summary'!BV112="Yes"),100-OFFSET('Water Data'!$E$4,0,10*ROW('Water Data'!E106)),NA())</f>
        <v>#N/A</v>
      </c>
      <c r="H112" s="520" t="e">
        <f ca="1">+IF(AND(ISNUMBER(OFFSET('Water Data'!$E$6,0,10*ROW('Water Data'!E106))),'Data Summary'!BW112="Yes"),OFFSET('Water Data'!$E$6,0,10*ROW('Water Data'!E106)),NA())</f>
        <v>#N/A</v>
      </c>
      <c r="I112" s="520" t="e">
        <f ca="1">+IF(AND(ISNUMBER(OFFSET('Water Data'!$E$9,0,10*ROW('Water Data'!E106))),'Data Summary'!BX112="Yes"),OFFSET('Water Data'!$E$9,0,10*ROW('Water Data'!E106)),NA())</f>
        <v>#N/A</v>
      </c>
      <c r="J112" s="520" t="e">
        <f ca="1">+IF(AND(ISNUMBER(OFFSET('Water Data'!$F$4,0,10*ROW('Water Data'!F106))),'Data Summary'!BY112="Yes"),100-OFFSET('Water Data'!$F$4,0,10*ROW('Water Data'!F106)),NA())</f>
        <v>#N/A</v>
      </c>
      <c r="K112" s="520" t="e">
        <f ca="1">+IF(AND(ISNUMBER(OFFSET('Water Data'!$F$6,0,10*ROW('Water Data'!F106))),'Data Summary'!BZ112="Yes"),OFFSET('Water Data'!$F$6,0,10*ROW('Water Data'!F106)),NA())</f>
        <v>#N/A</v>
      </c>
      <c r="L112" s="520" t="e">
        <f ca="1">+IF(AND(ISNUMBER(OFFSET('Water Data'!$F$9,0,10*ROW('Water Data'!F106))),'Data Summary'!CA112="Yes"),OFFSET('Water Data'!$F$9,0,10*ROW('Water Data'!F106)),NA())</f>
        <v>#N/A</v>
      </c>
      <c r="M112" s="520" t="e">
        <f ca="1">+IF(AND(ISNUMBER(OFFSET('Water Data'!$G$4,0,10*ROW('Water Data'!G106))),'Data Summary'!CB112="Yes"),100-OFFSET('Water Data'!$G$4,0,10*ROW('Water Data'!G106)),NA())</f>
        <v>#N/A</v>
      </c>
      <c r="N112" s="520" t="e">
        <f ca="1">+IF(AND(ISNUMBER(OFFSET('Water Data'!$G$6,0,10*ROW('Water Data'!G106))),'Data Summary'!CC112="Yes"),OFFSET('Water Data'!$G$6,0,10*ROW('Water Data'!G106)),NA())</f>
        <v>#N/A</v>
      </c>
      <c r="O112" s="520" t="e">
        <f ca="1">+IF(AND(ISNUMBER(OFFSET('Water Data'!$G$9,0,10*ROW('Water Data'!G106))),'Data Summary'!CD112="Yes"),OFFSET('Water Data'!$G$9,0,10*ROW('Water Data'!G106)),NA())</f>
        <v>#N/A</v>
      </c>
      <c r="P112" s="520" t="e">
        <f ca="1">+IF(AND(ISNUMBER(OFFSET('Water Data'!$H$4,0,10*ROW('Water Data'!H106))),'Data Summary'!CE112="Yes"),100-OFFSET('Water Data'!$H$4,0,10*ROW('Water Data'!H106)),NA())</f>
        <v>#N/A</v>
      </c>
      <c r="Q112" s="520" t="e">
        <f ca="1">+IF(AND(ISNUMBER(OFFSET('Water Data'!$H$6,0,10*ROW('Water Data'!H106))),'Data Summary'!CF112="Yes"),OFFSET('Water Data'!$H$6,0,10*ROW('Water Data'!H106)),NA())</f>
        <v>#N/A</v>
      </c>
      <c r="R112" s="520" t="e">
        <f ca="1">+IF(AND(ISNUMBER(OFFSET('Water Data'!$H$9,0,10*ROW('Water Data'!H106))),'Data Summary'!CG112="Yes"),OFFSET('Water Data'!$H$9,0,10*ROW('Water Data'!H106)),NA())</f>
        <v>#N/A</v>
      </c>
      <c r="S112" s="520" t="e">
        <f ca="1">+IF(AND(ISNUMBER(OFFSET('Water Data'!$I$4,0,10*ROW('Water Data'!I106))),'Data Summary'!CH112="Yes"),100-OFFSET('Water Data'!$I$4,0,10*ROW('Water Data'!I106)),NA())</f>
        <v>#N/A</v>
      </c>
      <c r="T112" s="520" t="e">
        <f ca="1">+IF(AND(ISNUMBER(OFFSET('Water Data'!$I$6,0,10*ROW('Water Data'!I106))),'Data Summary'!CI112="Yes"),OFFSET('Water Data'!$I$6,0,10*ROW('Water Data'!I106)),NA())</f>
        <v>#N/A</v>
      </c>
      <c r="U112" s="520" t="e">
        <f ca="1">+IF(AND(ISNUMBER(OFFSET('Water Data'!$I$9,0,10*ROW('Water Data'!I106))),'Data Summary'!CJ112="Yes"),OFFSET('Water Data'!$I$9,0,10*ROW('Water Data'!I106)),NA())</f>
        <v>#N/A</v>
      </c>
      <c r="V112" s="521" t="e">
        <f ca="1">+IF(AND(ISNUMBER(OFFSET('Sanitation Data'!$D$4,0,10*ROW('Sanitation Data'!D106))),'Data Summary'!CK112="Yes"),100-OFFSET('Sanitation Data'!$D$4,0,10*ROW('Sanitation Data'!D106)),NA())</f>
        <v>#N/A</v>
      </c>
      <c r="W112" s="521" t="e">
        <f ca="1">+IF(AND(ISNUMBER(OFFSET('Sanitation Data'!$D$6,0,10*ROW('Sanitation Data'!D106))),'Data Summary'!CL112="Yes"),OFFSET('Sanitation Data'!$D$6,0,10*ROW('Sanitation Data'!D106)),NA())</f>
        <v>#N/A</v>
      </c>
      <c r="X112" s="521" t="e">
        <f ca="1">+IF(AND(ISNUMBER(OFFSET('Sanitation Data'!$D$10,0,10*ROW('Sanitation Data'!D106))),'Data Summary'!CM112="Yes"),OFFSET('Sanitation Data'!$D$10,0,10*ROW('Sanitation Data'!D106)),NA())</f>
        <v>#N/A</v>
      </c>
      <c r="Y112" s="521" t="e">
        <f ca="1">+IF(AND(ISNUMBER(OFFSET('Sanitation Data'!$D$11,0,10*ROW('Sanitation Data'!D106))),'Data Summary'!CN112="Yes"),OFFSET('Sanitation Data'!$D$11,0,10*ROW('Sanitation Data'!D106)),NA())</f>
        <v>#N/A</v>
      </c>
      <c r="Z112" s="521" t="e">
        <f ca="1">+IF(AND(ISNUMBER(OFFSET('Sanitation Data'!$D$12,0,10*ROW('Sanitation Data'!D106))),'Data Summary'!CO112="Yes"),OFFSET('Sanitation Data'!$D$12,0,10*ROW('Sanitation Data'!D106)),NA())</f>
        <v>#N/A</v>
      </c>
      <c r="AA112" s="521" t="e">
        <f ca="1">+IF(AND(ISNUMBER(OFFSET('Sanitation Data'!$E$4,0,10*ROW('Sanitation Data'!E106))),'Data Summary'!CP112="Yes"),100-OFFSET('Sanitation Data'!$E$4,0,10*ROW('Sanitation Data'!E106)),NA())</f>
        <v>#N/A</v>
      </c>
      <c r="AB112" s="521" t="e">
        <f ca="1">+IF(AND(ISNUMBER(OFFSET('Sanitation Data'!$E$6,0,10*ROW('Sanitation Data'!E106))),'Data Summary'!CQ112="Yes"),OFFSET('Sanitation Data'!$E$6,0,10*ROW('Sanitation Data'!E106)),NA())</f>
        <v>#N/A</v>
      </c>
      <c r="AC112" s="521" t="e">
        <f ca="1">+IF(AND(ISNUMBER(OFFSET('Sanitation Data'!$E$10,0,10*ROW('Sanitation Data'!E106))),'Data Summary'!CR112="Yes"),OFFSET('Sanitation Data'!$E$10,0,10*ROW('Sanitation Data'!E106)),NA())</f>
        <v>#N/A</v>
      </c>
      <c r="AD112" s="521" t="e">
        <f ca="1">+IF(AND(ISNUMBER(OFFSET('Sanitation Data'!$E$11,0,10*ROW('Sanitation Data'!E106))),'Data Summary'!CS112="Yes"),OFFSET('Sanitation Data'!$E$11,0,10*ROW('Sanitation Data'!E106)),NA())</f>
        <v>#N/A</v>
      </c>
      <c r="AE112" s="521" t="e">
        <f ca="1">+IF(AND(ISNUMBER(OFFSET('Sanitation Data'!$E$12,0,10*ROW('Sanitation Data'!E106))),'Data Summary'!CT112="Yes"),OFFSET('Sanitation Data'!$E$12,0,10*ROW('Sanitation Data'!E106)),NA())</f>
        <v>#N/A</v>
      </c>
      <c r="AF112" s="521" t="e">
        <f ca="1">+IF(AND(ISNUMBER(OFFSET('Sanitation Data'!$F$4,0,10*ROW('Sanitation Data'!F106))),'Data Summary'!CU112="Yes"),100-OFFSET('Sanitation Data'!$F$4,0,10*ROW('Sanitation Data'!F106)),NA())</f>
        <v>#N/A</v>
      </c>
      <c r="AG112" s="521" t="e">
        <f ca="1">+IF(AND(ISNUMBER(OFFSET('Sanitation Data'!$F$6,0,10*ROW('Sanitation Data'!F106))),'Data Summary'!CV112="Yes"),OFFSET('Sanitation Data'!$F$6,0,10*ROW('Sanitation Data'!F106)),NA())</f>
        <v>#N/A</v>
      </c>
      <c r="AH112" s="521" t="e">
        <f ca="1">+IF(AND(ISNUMBER(OFFSET('Sanitation Data'!$F$10,0,10*ROW('Sanitation Data'!F106))),'Data Summary'!CW112="Yes"),OFFSET('Sanitation Data'!$F$10,0,10*ROW('Sanitation Data'!F106)),NA())</f>
        <v>#N/A</v>
      </c>
      <c r="AI112" s="521" t="e">
        <f ca="1">+IF(AND(ISNUMBER(OFFSET('Sanitation Data'!$F$11,0,10*ROW('Sanitation Data'!F106))),'Data Summary'!CX112="Yes"),OFFSET('Sanitation Data'!$F$11,0,10*ROW('Sanitation Data'!F106)),NA())</f>
        <v>#N/A</v>
      </c>
      <c r="AJ112" s="521" t="e">
        <f ca="1">+IF(AND(ISNUMBER(OFFSET('Sanitation Data'!$F$12,0,10*ROW('Sanitation Data'!F106))),'Data Summary'!CY112="Yes"),OFFSET('Sanitation Data'!$F$12,0,10*ROW('Sanitation Data'!F106)),NA())</f>
        <v>#N/A</v>
      </c>
      <c r="AK112" s="521" t="e">
        <f ca="1">+IF(AND(ISNUMBER(OFFSET('Sanitation Data'!$G$4,0,10*ROW('Sanitation Data'!G106))),'Data Summary'!CZ112="Yes"),100-OFFSET('Sanitation Data'!$G$4,0,10*ROW('Sanitation Data'!G106)),NA())</f>
        <v>#N/A</v>
      </c>
      <c r="AL112" s="521" t="e">
        <f ca="1">+IF(AND(ISNUMBER(OFFSET('Sanitation Data'!$G$6,0,10*ROW('Sanitation Data'!G106))),'Data Summary'!DA112="Yes"),OFFSET('Sanitation Data'!$G$6,0,10*ROW('Sanitation Data'!G106)),NA())</f>
        <v>#N/A</v>
      </c>
      <c r="AM112" s="521" t="e">
        <f ca="1">+IF(AND(ISNUMBER(OFFSET('Sanitation Data'!$G$10,0,10*ROW('Sanitation Data'!G106))),'Data Summary'!DB112="Yes"),OFFSET('Sanitation Data'!$G$10,0,10*ROW('Sanitation Data'!G106)),NA())</f>
        <v>#N/A</v>
      </c>
      <c r="AN112" s="521" t="e">
        <f ca="1">+IF(AND(ISNUMBER(OFFSET('Sanitation Data'!$G$11,0,10*ROW('Sanitation Data'!G106))),'Data Summary'!DC112="Yes"),OFFSET('Sanitation Data'!$G$11,0,10*ROW('Sanitation Data'!G106)),NA())</f>
        <v>#N/A</v>
      </c>
      <c r="AO112" s="521" t="e">
        <f ca="1">+IF(AND(ISNUMBER(OFFSET('Sanitation Data'!$G$12,0,10*ROW('Sanitation Data'!G106))),'Data Summary'!DD112="Yes"),OFFSET('Sanitation Data'!$G$12,0,10*ROW('Sanitation Data'!G106)),NA())</f>
        <v>#N/A</v>
      </c>
      <c r="AP112" s="521" t="e">
        <f ca="1">+IF(AND(ISNUMBER(OFFSET('Sanitation Data'!$H$4,0,10*ROW('Sanitation Data'!H106))),'Data Summary'!DE112="Yes"),100-OFFSET('Sanitation Data'!$H$4,0,10*ROW('Sanitation Data'!H106)),NA())</f>
        <v>#N/A</v>
      </c>
      <c r="AQ112" s="521" t="e">
        <f ca="1">+IF(AND(ISNUMBER(OFFSET('Sanitation Data'!$H$6,0,10*ROW('Sanitation Data'!H106))),'Data Summary'!DF112="Yes"),OFFSET('Sanitation Data'!$H$6,0,10*ROW('Sanitation Data'!H106)),NA())</f>
        <v>#N/A</v>
      </c>
      <c r="AR112" s="521" t="e">
        <f ca="1">+IF(AND(ISNUMBER(OFFSET('Sanitation Data'!$H$10,0,10*ROW('Sanitation Data'!H106))),'Data Summary'!DG112="Yes"),OFFSET('Sanitation Data'!$H$10,0,10*ROW('Sanitation Data'!H106)),NA())</f>
        <v>#N/A</v>
      </c>
      <c r="AS112" s="521" t="e">
        <f ca="1">+IF(AND(ISNUMBER(OFFSET('Sanitation Data'!$H$11,0,10*ROW('Sanitation Data'!H106))),'Data Summary'!DH112="Yes"),OFFSET('Sanitation Data'!$H$11,0,10*ROW('Sanitation Data'!H106)),NA())</f>
        <v>#N/A</v>
      </c>
      <c r="AT112" s="521" t="e">
        <f ca="1">+IF(AND(ISNUMBER(OFFSET('Sanitation Data'!$H$12,0,10*ROW('Sanitation Data'!H106))),'Data Summary'!DI112="Yes"),OFFSET('Sanitation Data'!$H$12,0,10*ROW('Sanitation Data'!H106)),NA())</f>
        <v>#N/A</v>
      </c>
      <c r="AU112" s="521" t="e">
        <f ca="1">+IF(AND(ISNUMBER(OFFSET('Sanitation Data'!$I$4,0,10*ROW('Sanitation Data'!I106))),'Data Summary'!DJ112="Yes"),100-OFFSET('Sanitation Data'!$I$4,0,10*ROW('Sanitation Data'!I106)),NA())</f>
        <v>#N/A</v>
      </c>
      <c r="AV112" s="521" t="e">
        <f ca="1">+IF(AND(ISNUMBER(OFFSET('Sanitation Data'!$I$6,0,10*ROW('Sanitation Data'!I106))),'Data Summary'!DK112="Yes"),OFFSET('Sanitation Data'!$I$6,0,10*ROW('Sanitation Data'!I106)),NA())</f>
        <v>#N/A</v>
      </c>
      <c r="AW112" s="521" t="e">
        <f ca="1">+IF(AND(ISNUMBER(OFFSET('Sanitation Data'!$I$10,0,10*ROW('Sanitation Data'!I106))),'Data Summary'!DL112="Yes"),OFFSET('Sanitation Data'!$I$10,0,10*ROW('Sanitation Data'!I106)),NA())</f>
        <v>#N/A</v>
      </c>
      <c r="AX112" s="521" t="e">
        <f ca="1">+IF(AND(ISNUMBER(OFFSET('Sanitation Data'!$I$11,0,10*ROW('Sanitation Data'!I106))),'Data Summary'!DM112="Yes"),OFFSET('Sanitation Data'!$I$11,0,10*ROW('Sanitation Data'!I106)),NA())</f>
        <v>#N/A</v>
      </c>
      <c r="AY112" s="521" t="e">
        <f ca="1">+IF(AND(ISNUMBER(OFFSET('Sanitation Data'!$I$12,0,10*ROW('Sanitation Data'!I106))),'Data Summary'!DN112="Yes"),OFFSET('Sanitation Data'!$I$12,0,10*ROW('Sanitation Data'!I106)),NA())</f>
        <v>#N/A</v>
      </c>
      <c r="AZ112" s="522" t="e">
        <f ca="1">+IF(AND(ISNUMBER(OFFSET('Hygiene Data'!$D$5,0,10*ROW('Hygiene Data'!D106))),'Data Summary'!DO112="Yes"),OFFSET('Hygiene Data'!$D$5,0,10*ROW('Hygiene Data'!D106)),NA())</f>
        <v>#N/A</v>
      </c>
      <c r="BA112" s="522" t="e">
        <f ca="1">+IF(AND(ISNUMBER(OFFSET('Hygiene Data'!$D$7,0,10*ROW('Hygiene Data'!D106))),'Data Summary'!DP112="Yes"),OFFSET('Hygiene Data'!$D$7,0,10*ROW('Hygiene Data'!D106)),NA())</f>
        <v>#N/A</v>
      </c>
      <c r="BB112" s="522" t="e">
        <f ca="1">+IF(AND(ISNUMBER(OFFSET('Hygiene Data'!$D$9,0,10*ROW('Hygiene Data'!D106))),'Data Summary'!DQ112="Yes"),OFFSET('Hygiene Data'!$D$9,0,10*ROW('Hygiene Data'!D106)),NA())</f>
        <v>#N/A</v>
      </c>
      <c r="BC112" s="522" t="e">
        <f ca="1">+IF(AND(ISNUMBER(OFFSET('Hygiene Data'!$E$5,0,10*ROW('Hygiene Data'!E106))),'Data Summary'!DR112="Yes"),OFFSET('Hygiene Data'!$E$5,0,10*ROW('Hygiene Data'!E106)),NA())</f>
        <v>#N/A</v>
      </c>
      <c r="BD112" s="522" t="e">
        <f ca="1">+IF(AND(ISNUMBER(OFFSET('Hygiene Data'!$E$7,0,10*ROW('Hygiene Data'!E106))),'Data Summary'!DS112="Yes"),OFFSET('Hygiene Data'!$E$7,0,10*ROW('Hygiene Data'!E106)),NA())</f>
        <v>#N/A</v>
      </c>
      <c r="BE112" s="522" t="e">
        <f ca="1">+IF(AND(ISNUMBER(OFFSET('Hygiene Data'!$E$9,0,10*ROW('Hygiene Data'!E106))),'Data Summary'!DT112="Yes"),OFFSET('Hygiene Data'!$E$9,0,10*ROW('Hygiene Data'!E106)),NA())</f>
        <v>#N/A</v>
      </c>
      <c r="BF112" s="522" t="e">
        <f ca="1">+IF(AND(ISNUMBER(OFFSET('Hygiene Data'!$F$5,0,10*ROW('Hygiene Data'!F106))),'Data Summary'!DU112="Yes"),OFFSET('Hygiene Data'!$F$5,0,10*ROW('Hygiene Data'!F106)),NA())</f>
        <v>#N/A</v>
      </c>
      <c r="BG112" s="522" t="e">
        <f ca="1">+IF(AND(ISNUMBER(OFFSET('Hygiene Data'!$F$7,0,10*ROW('Hygiene Data'!F106))),'Data Summary'!DV112="Yes"),OFFSET('Hygiene Data'!$F$7,0,10*ROW('Hygiene Data'!F106)),NA())</f>
        <v>#N/A</v>
      </c>
      <c r="BH112" s="522" t="e">
        <f ca="1">+IF(AND(ISNUMBER(OFFSET('Hygiene Data'!$F$9,0,10*ROW('Hygiene Data'!F106))),'Data Summary'!DW112="Yes"),OFFSET('Hygiene Data'!$F$9,0,10*ROW('Hygiene Data'!F106)),NA())</f>
        <v>#N/A</v>
      </c>
      <c r="BI112" s="522" t="e">
        <f ca="1">+IF(AND(ISNUMBER(OFFSET('Hygiene Data'!$G$5,0,10*ROW('Hygiene Data'!G106))),'Data Summary'!DX112="Yes"),OFFSET('Hygiene Data'!$G$5,0,10*ROW('Hygiene Data'!G106)),NA())</f>
        <v>#N/A</v>
      </c>
      <c r="BJ112" s="522" t="e">
        <f ca="1">+IF(AND(ISNUMBER(OFFSET('Hygiene Data'!$G$7,0,10*ROW('Hygiene Data'!G106))),'Data Summary'!DY112="Yes"),OFFSET('Hygiene Data'!$G$7,0,10*ROW('Hygiene Data'!G106)),NA())</f>
        <v>#N/A</v>
      </c>
      <c r="BK112" s="522" t="e">
        <f ca="1">+IF(AND(ISNUMBER(OFFSET('Hygiene Data'!$G$9,0,10*ROW('Hygiene Data'!G106))),'Data Summary'!DZ112="Yes"),OFFSET('Hygiene Data'!$G$9,0,10*ROW('Hygiene Data'!G106)),NA())</f>
        <v>#N/A</v>
      </c>
      <c r="BL112" s="522" t="e">
        <f ca="1">+IF(AND(ISNUMBER(OFFSET('Hygiene Data'!$H$5,0,10*ROW('Hygiene Data'!H106))),'Data Summary'!EA112="Yes"),OFFSET('Hygiene Data'!$H$5,0,10*ROW('Hygiene Data'!H106)),NA())</f>
        <v>#N/A</v>
      </c>
      <c r="BM112" s="522" t="e">
        <f ca="1">+IF(AND(ISNUMBER(OFFSET('Hygiene Data'!$H$7,0,10*ROW('Hygiene Data'!H106))),'Data Summary'!EB112="Yes"),OFFSET('Hygiene Data'!$H$7,0,10*ROW('Hygiene Data'!H106)),NA())</f>
        <v>#N/A</v>
      </c>
      <c r="BN112" s="522" t="e">
        <f ca="1">+IF(AND(ISNUMBER(OFFSET('Hygiene Data'!$H$9,0,10*ROW('Hygiene Data'!H106))),'Data Summary'!EC112="Yes"),OFFSET('Hygiene Data'!$H$9,0,10*ROW('Hygiene Data'!H106)),NA())</f>
        <v>#N/A</v>
      </c>
      <c r="BO112" s="522" t="e">
        <f ca="1">+IF(AND(ISNUMBER(OFFSET('Hygiene Data'!$I$5,0,10*ROW('Hygiene Data'!I106))),'Data Summary'!ED112="Yes"),OFFSET('Hygiene Data'!$I$5,0,10*ROW('Hygiene Data'!I106)),NA())</f>
        <v>#N/A</v>
      </c>
      <c r="BP112" s="522" t="e">
        <f ca="1">+IF(AND(ISNUMBER(OFFSET('Hygiene Data'!$I$7,0,10*ROW('Hygiene Data'!I106))),'Data Summary'!EE112="Yes"),OFFSET('Hygiene Data'!$I$7,0,10*ROW('Hygiene Data'!I106)),NA())</f>
        <v>#N/A</v>
      </c>
      <c r="BQ112" s="522" t="e">
        <f ca="1">+IF(AND(ISNUMBER(OFFSET('Hygiene Data'!$I$9,0,10*ROW('Hygiene Data'!I106))),'Data Summary'!EF112="Yes"),OFFSET('Hygiene Data'!$I$9,0,10*ROW('Hygiene Data'!I106)),NA())</f>
        <v>#N/A</v>
      </c>
    </row>
    <row r="113" spans="1:69" x14ac:dyDescent="0.25">
      <c r="A113" s="518" t="e">
        <f ca="1">+RIGHT('Data Summary'!A113,LEN('Data Summary'!A113)-9)</f>
        <v>#VALUE!</v>
      </c>
      <c r="B113" s="492" t="str">
        <f ca="1">+IF(ISTEXT('Data Summary'!B113),'Data Summary'!B113,"")</f>
        <v/>
      </c>
      <c r="C113" s="519" t="e">
        <f ca="1">+VALUE('Data Summary'!C113)</f>
        <v>#VALUE!</v>
      </c>
      <c r="D113" s="520" t="e">
        <f ca="1">+IF(AND(ISNUMBER(OFFSET('Water Data'!$D$4,0,10*ROW('Water Data'!D107))),'Data Summary'!BS113="Yes"),100-OFFSET('Water Data'!$D$4,0,10*ROW('Water Data'!D107)),NA())</f>
        <v>#N/A</v>
      </c>
      <c r="E113" s="520" t="e">
        <f ca="1">+IF(AND(ISNUMBER(OFFSET('Water Data'!$D$6,0,10*ROW('Water Data'!D107))),'Data Summary'!BT113="Yes"),OFFSET('Water Data'!$D$6,0,10*ROW('Water Data'!D107)),NA())</f>
        <v>#N/A</v>
      </c>
      <c r="F113" s="520" t="e">
        <f ca="1">+IF(AND(ISNUMBER(OFFSET('Water Data'!$D$9,0,10*ROW('Water Data'!D107))),'Data Summary'!BU113="Yes"),OFFSET('Water Data'!$D$9,0,10*ROW('Water Data'!D107)),NA())</f>
        <v>#N/A</v>
      </c>
      <c r="G113" s="520" t="e">
        <f ca="1">+IF(AND(ISNUMBER(OFFSET('Water Data'!$E$4,0,10*ROW('Water Data'!E107))),'Data Summary'!BV113="Yes"),100-OFFSET('Water Data'!$E$4,0,10*ROW('Water Data'!E107)),NA())</f>
        <v>#N/A</v>
      </c>
      <c r="H113" s="520" t="e">
        <f ca="1">+IF(AND(ISNUMBER(OFFSET('Water Data'!$E$6,0,10*ROW('Water Data'!E107))),'Data Summary'!BW113="Yes"),OFFSET('Water Data'!$E$6,0,10*ROW('Water Data'!E107)),NA())</f>
        <v>#N/A</v>
      </c>
      <c r="I113" s="520" t="e">
        <f ca="1">+IF(AND(ISNUMBER(OFFSET('Water Data'!$E$9,0,10*ROW('Water Data'!E107))),'Data Summary'!BX113="Yes"),OFFSET('Water Data'!$E$9,0,10*ROW('Water Data'!E107)),NA())</f>
        <v>#N/A</v>
      </c>
      <c r="J113" s="520" t="e">
        <f ca="1">+IF(AND(ISNUMBER(OFFSET('Water Data'!$F$4,0,10*ROW('Water Data'!F107))),'Data Summary'!BY113="Yes"),100-OFFSET('Water Data'!$F$4,0,10*ROW('Water Data'!F107)),NA())</f>
        <v>#N/A</v>
      </c>
      <c r="K113" s="520" t="e">
        <f ca="1">+IF(AND(ISNUMBER(OFFSET('Water Data'!$F$6,0,10*ROW('Water Data'!F107))),'Data Summary'!BZ113="Yes"),OFFSET('Water Data'!$F$6,0,10*ROW('Water Data'!F107)),NA())</f>
        <v>#N/A</v>
      </c>
      <c r="L113" s="520" t="e">
        <f ca="1">+IF(AND(ISNUMBER(OFFSET('Water Data'!$F$9,0,10*ROW('Water Data'!F107))),'Data Summary'!CA113="Yes"),OFFSET('Water Data'!$F$9,0,10*ROW('Water Data'!F107)),NA())</f>
        <v>#N/A</v>
      </c>
      <c r="M113" s="520" t="e">
        <f ca="1">+IF(AND(ISNUMBER(OFFSET('Water Data'!$G$4,0,10*ROW('Water Data'!G107))),'Data Summary'!CB113="Yes"),100-OFFSET('Water Data'!$G$4,0,10*ROW('Water Data'!G107)),NA())</f>
        <v>#N/A</v>
      </c>
      <c r="N113" s="520" t="e">
        <f ca="1">+IF(AND(ISNUMBER(OFFSET('Water Data'!$G$6,0,10*ROW('Water Data'!G107))),'Data Summary'!CC113="Yes"),OFFSET('Water Data'!$G$6,0,10*ROW('Water Data'!G107)),NA())</f>
        <v>#N/A</v>
      </c>
      <c r="O113" s="520" t="e">
        <f ca="1">+IF(AND(ISNUMBER(OFFSET('Water Data'!$G$9,0,10*ROW('Water Data'!G107))),'Data Summary'!CD113="Yes"),OFFSET('Water Data'!$G$9,0,10*ROW('Water Data'!G107)),NA())</f>
        <v>#N/A</v>
      </c>
      <c r="P113" s="520" t="e">
        <f ca="1">+IF(AND(ISNUMBER(OFFSET('Water Data'!$H$4,0,10*ROW('Water Data'!H107))),'Data Summary'!CE113="Yes"),100-OFFSET('Water Data'!$H$4,0,10*ROW('Water Data'!H107)),NA())</f>
        <v>#N/A</v>
      </c>
      <c r="Q113" s="520" t="e">
        <f ca="1">+IF(AND(ISNUMBER(OFFSET('Water Data'!$H$6,0,10*ROW('Water Data'!H107))),'Data Summary'!CF113="Yes"),OFFSET('Water Data'!$H$6,0,10*ROW('Water Data'!H107)),NA())</f>
        <v>#N/A</v>
      </c>
      <c r="R113" s="520" t="e">
        <f ca="1">+IF(AND(ISNUMBER(OFFSET('Water Data'!$H$9,0,10*ROW('Water Data'!H107))),'Data Summary'!CG113="Yes"),OFFSET('Water Data'!$H$9,0,10*ROW('Water Data'!H107)),NA())</f>
        <v>#N/A</v>
      </c>
      <c r="S113" s="520" t="e">
        <f ca="1">+IF(AND(ISNUMBER(OFFSET('Water Data'!$I$4,0,10*ROW('Water Data'!I107))),'Data Summary'!CH113="Yes"),100-OFFSET('Water Data'!$I$4,0,10*ROW('Water Data'!I107)),NA())</f>
        <v>#N/A</v>
      </c>
      <c r="T113" s="520" t="e">
        <f ca="1">+IF(AND(ISNUMBER(OFFSET('Water Data'!$I$6,0,10*ROW('Water Data'!I107))),'Data Summary'!CI113="Yes"),OFFSET('Water Data'!$I$6,0,10*ROW('Water Data'!I107)),NA())</f>
        <v>#N/A</v>
      </c>
      <c r="U113" s="520" t="e">
        <f ca="1">+IF(AND(ISNUMBER(OFFSET('Water Data'!$I$9,0,10*ROW('Water Data'!I107))),'Data Summary'!CJ113="Yes"),OFFSET('Water Data'!$I$9,0,10*ROW('Water Data'!I107)),NA())</f>
        <v>#N/A</v>
      </c>
      <c r="V113" s="521" t="e">
        <f ca="1">+IF(AND(ISNUMBER(OFFSET('Sanitation Data'!$D$4,0,10*ROW('Sanitation Data'!D107))),'Data Summary'!CK113="Yes"),100-OFFSET('Sanitation Data'!$D$4,0,10*ROW('Sanitation Data'!D107)),NA())</f>
        <v>#N/A</v>
      </c>
      <c r="W113" s="521" t="e">
        <f ca="1">+IF(AND(ISNUMBER(OFFSET('Sanitation Data'!$D$6,0,10*ROW('Sanitation Data'!D107))),'Data Summary'!CL113="Yes"),OFFSET('Sanitation Data'!$D$6,0,10*ROW('Sanitation Data'!D107)),NA())</f>
        <v>#N/A</v>
      </c>
      <c r="X113" s="521" t="e">
        <f ca="1">+IF(AND(ISNUMBER(OFFSET('Sanitation Data'!$D$10,0,10*ROW('Sanitation Data'!D107))),'Data Summary'!CM113="Yes"),OFFSET('Sanitation Data'!$D$10,0,10*ROW('Sanitation Data'!D107)),NA())</f>
        <v>#N/A</v>
      </c>
      <c r="Y113" s="521" t="e">
        <f ca="1">+IF(AND(ISNUMBER(OFFSET('Sanitation Data'!$D$11,0,10*ROW('Sanitation Data'!D107))),'Data Summary'!CN113="Yes"),OFFSET('Sanitation Data'!$D$11,0,10*ROW('Sanitation Data'!D107)),NA())</f>
        <v>#N/A</v>
      </c>
      <c r="Z113" s="521" t="e">
        <f ca="1">+IF(AND(ISNUMBER(OFFSET('Sanitation Data'!$D$12,0,10*ROW('Sanitation Data'!D107))),'Data Summary'!CO113="Yes"),OFFSET('Sanitation Data'!$D$12,0,10*ROW('Sanitation Data'!D107)),NA())</f>
        <v>#N/A</v>
      </c>
      <c r="AA113" s="521" t="e">
        <f ca="1">+IF(AND(ISNUMBER(OFFSET('Sanitation Data'!$E$4,0,10*ROW('Sanitation Data'!E107))),'Data Summary'!CP113="Yes"),100-OFFSET('Sanitation Data'!$E$4,0,10*ROW('Sanitation Data'!E107)),NA())</f>
        <v>#N/A</v>
      </c>
      <c r="AB113" s="521" t="e">
        <f ca="1">+IF(AND(ISNUMBER(OFFSET('Sanitation Data'!$E$6,0,10*ROW('Sanitation Data'!E107))),'Data Summary'!CQ113="Yes"),OFFSET('Sanitation Data'!$E$6,0,10*ROW('Sanitation Data'!E107)),NA())</f>
        <v>#N/A</v>
      </c>
      <c r="AC113" s="521" t="e">
        <f ca="1">+IF(AND(ISNUMBER(OFFSET('Sanitation Data'!$E$10,0,10*ROW('Sanitation Data'!E107))),'Data Summary'!CR113="Yes"),OFFSET('Sanitation Data'!$E$10,0,10*ROW('Sanitation Data'!E107)),NA())</f>
        <v>#N/A</v>
      </c>
      <c r="AD113" s="521" t="e">
        <f ca="1">+IF(AND(ISNUMBER(OFFSET('Sanitation Data'!$E$11,0,10*ROW('Sanitation Data'!E107))),'Data Summary'!CS113="Yes"),OFFSET('Sanitation Data'!$E$11,0,10*ROW('Sanitation Data'!E107)),NA())</f>
        <v>#N/A</v>
      </c>
      <c r="AE113" s="521" t="e">
        <f ca="1">+IF(AND(ISNUMBER(OFFSET('Sanitation Data'!$E$12,0,10*ROW('Sanitation Data'!E107))),'Data Summary'!CT113="Yes"),OFFSET('Sanitation Data'!$E$12,0,10*ROW('Sanitation Data'!E107)),NA())</f>
        <v>#N/A</v>
      </c>
      <c r="AF113" s="521" t="e">
        <f ca="1">+IF(AND(ISNUMBER(OFFSET('Sanitation Data'!$F$4,0,10*ROW('Sanitation Data'!F107))),'Data Summary'!CU113="Yes"),100-OFFSET('Sanitation Data'!$F$4,0,10*ROW('Sanitation Data'!F107)),NA())</f>
        <v>#N/A</v>
      </c>
      <c r="AG113" s="521" t="e">
        <f ca="1">+IF(AND(ISNUMBER(OFFSET('Sanitation Data'!$F$6,0,10*ROW('Sanitation Data'!F107))),'Data Summary'!CV113="Yes"),OFFSET('Sanitation Data'!$F$6,0,10*ROW('Sanitation Data'!F107)),NA())</f>
        <v>#N/A</v>
      </c>
      <c r="AH113" s="521" t="e">
        <f ca="1">+IF(AND(ISNUMBER(OFFSET('Sanitation Data'!$F$10,0,10*ROW('Sanitation Data'!F107))),'Data Summary'!CW113="Yes"),OFFSET('Sanitation Data'!$F$10,0,10*ROW('Sanitation Data'!F107)),NA())</f>
        <v>#N/A</v>
      </c>
      <c r="AI113" s="521" t="e">
        <f ca="1">+IF(AND(ISNUMBER(OFFSET('Sanitation Data'!$F$11,0,10*ROW('Sanitation Data'!F107))),'Data Summary'!CX113="Yes"),OFFSET('Sanitation Data'!$F$11,0,10*ROW('Sanitation Data'!F107)),NA())</f>
        <v>#N/A</v>
      </c>
      <c r="AJ113" s="521" t="e">
        <f ca="1">+IF(AND(ISNUMBER(OFFSET('Sanitation Data'!$F$12,0,10*ROW('Sanitation Data'!F107))),'Data Summary'!CY113="Yes"),OFFSET('Sanitation Data'!$F$12,0,10*ROW('Sanitation Data'!F107)),NA())</f>
        <v>#N/A</v>
      </c>
      <c r="AK113" s="521" t="e">
        <f ca="1">+IF(AND(ISNUMBER(OFFSET('Sanitation Data'!$G$4,0,10*ROW('Sanitation Data'!G107))),'Data Summary'!CZ113="Yes"),100-OFFSET('Sanitation Data'!$G$4,0,10*ROW('Sanitation Data'!G107)),NA())</f>
        <v>#N/A</v>
      </c>
      <c r="AL113" s="521" t="e">
        <f ca="1">+IF(AND(ISNUMBER(OFFSET('Sanitation Data'!$G$6,0,10*ROW('Sanitation Data'!G107))),'Data Summary'!DA113="Yes"),OFFSET('Sanitation Data'!$G$6,0,10*ROW('Sanitation Data'!G107)),NA())</f>
        <v>#N/A</v>
      </c>
      <c r="AM113" s="521" t="e">
        <f ca="1">+IF(AND(ISNUMBER(OFFSET('Sanitation Data'!$G$10,0,10*ROW('Sanitation Data'!G107))),'Data Summary'!DB113="Yes"),OFFSET('Sanitation Data'!$G$10,0,10*ROW('Sanitation Data'!G107)),NA())</f>
        <v>#N/A</v>
      </c>
      <c r="AN113" s="521" t="e">
        <f ca="1">+IF(AND(ISNUMBER(OFFSET('Sanitation Data'!$G$11,0,10*ROW('Sanitation Data'!G107))),'Data Summary'!DC113="Yes"),OFFSET('Sanitation Data'!$G$11,0,10*ROW('Sanitation Data'!G107)),NA())</f>
        <v>#N/A</v>
      </c>
      <c r="AO113" s="521" t="e">
        <f ca="1">+IF(AND(ISNUMBER(OFFSET('Sanitation Data'!$G$12,0,10*ROW('Sanitation Data'!G107))),'Data Summary'!DD113="Yes"),OFFSET('Sanitation Data'!$G$12,0,10*ROW('Sanitation Data'!G107)),NA())</f>
        <v>#N/A</v>
      </c>
      <c r="AP113" s="521" t="e">
        <f ca="1">+IF(AND(ISNUMBER(OFFSET('Sanitation Data'!$H$4,0,10*ROW('Sanitation Data'!H107))),'Data Summary'!DE113="Yes"),100-OFFSET('Sanitation Data'!$H$4,0,10*ROW('Sanitation Data'!H107)),NA())</f>
        <v>#N/A</v>
      </c>
      <c r="AQ113" s="521" t="e">
        <f ca="1">+IF(AND(ISNUMBER(OFFSET('Sanitation Data'!$H$6,0,10*ROW('Sanitation Data'!H107))),'Data Summary'!DF113="Yes"),OFFSET('Sanitation Data'!$H$6,0,10*ROW('Sanitation Data'!H107)),NA())</f>
        <v>#N/A</v>
      </c>
      <c r="AR113" s="521" t="e">
        <f ca="1">+IF(AND(ISNUMBER(OFFSET('Sanitation Data'!$H$10,0,10*ROW('Sanitation Data'!H107))),'Data Summary'!DG113="Yes"),OFFSET('Sanitation Data'!$H$10,0,10*ROW('Sanitation Data'!H107)),NA())</f>
        <v>#N/A</v>
      </c>
      <c r="AS113" s="521" t="e">
        <f ca="1">+IF(AND(ISNUMBER(OFFSET('Sanitation Data'!$H$11,0,10*ROW('Sanitation Data'!H107))),'Data Summary'!DH113="Yes"),OFFSET('Sanitation Data'!$H$11,0,10*ROW('Sanitation Data'!H107)),NA())</f>
        <v>#N/A</v>
      </c>
      <c r="AT113" s="521" t="e">
        <f ca="1">+IF(AND(ISNUMBER(OFFSET('Sanitation Data'!$H$12,0,10*ROW('Sanitation Data'!H107))),'Data Summary'!DI113="Yes"),OFFSET('Sanitation Data'!$H$12,0,10*ROW('Sanitation Data'!H107)),NA())</f>
        <v>#N/A</v>
      </c>
      <c r="AU113" s="521" t="e">
        <f ca="1">+IF(AND(ISNUMBER(OFFSET('Sanitation Data'!$I$4,0,10*ROW('Sanitation Data'!I107))),'Data Summary'!DJ113="Yes"),100-OFFSET('Sanitation Data'!$I$4,0,10*ROW('Sanitation Data'!I107)),NA())</f>
        <v>#N/A</v>
      </c>
      <c r="AV113" s="521" t="e">
        <f ca="1">+IF(AND(ISNUMBER(OFFSET('Sanitation Data'!$I$6,0,10*ROW('Sanitation Data'!I107))),'Data Summary'!DK113="Yes"),OFFSET('Sanitation Data'!$I$6,0,10*ROW('Sanitation Data'!I107)),NA())</f>
        <v>#N/A</v>
      </c>
      <c r="AW113" s="521" t="e">
        <f ca="1">+IF(AND(ISNUMBER(OFFSET('Sanitation Data'!$I$10,0,10*ROW('Sanitation Data'!I107))),'Data Summary'!DL113="Yes"),OFFSET('Sanitation Data'!$I$10,0,10*ROW('Sanitation Data'!I107)),NA())</f>
        <v>#N/A</v>
      </c>
      <c r="AX113" s="521" t="e">
        <f ca="1">+IF(AND(ISNUMBER(OFFSET('Sanitation Data'!$I$11,0,10*ROW('Sanitation Data'!I107))),'Data Summary'!DM113="Yes"),OFFSET('Sanitation Data'!$I$11,0,10*ROW('Sanitation Data'!I107)),NA())</f>
        <v>#N/A</v>
      </c>
      <c r="AY113" s="521" t="e">
        <f ca="1">+IF(AND(ISNUMBER(OFFSET('Sanitation Data'!$I$12,0,10*ROW('Sanitation Data'!I107))),'Data Summary'!DN113="Yes"),OFFSET('Sanitation Data'!$I$12,0,10*ROW('Sanitation Data'!I107)),NA())</f>
        <v>#N/A</v>
      </c>
      <c r="AZ113" s="522" t="e">
        <f ca="1">+IF(AND(ISNUMBER(OFFSET('Hygiene Data'!$D$5,0,10*ROW('Hygiene Data'!D107))),'Data Summary'!DO113="Yes"),OFFSET('Hygiene Data'!$D$5,0,10*ROW('Hygiene Data'!D107)),NA())</f>
        <v>#N/A</v>
      </c>
      <c r="BA113" s="522" t="e">
        <f ca="1">+IF(AND(ISNUMBER(OFFSET('Hygiene Data'!$D$7,0,10*ROW('Hygiene Data'!D107))),'Data Summary'!DP113="Yes"),OFFSET('Hygiene Data'!$D$7,0,10*ROW('Hygiene Data'!D107)),NA())</f>
        <v>#N/A</v>
      </c>
      <c r="BB113" s="522" t="e">
        <f ca="1">+IF(AND(ISNUMBER(OFFSET('Hygiene Data'!$D$9,0,10*ROW('Hygiene Data'!D107))),'Data Summary'!DQ113="Yes"),OFFSET('Hygiene Data'!$D$9,0,10*ROW('Hygiene Data'!D107)),NA())</f>
        <v>#N/A</v>
      </c>
      <c r="BC113" s="522" t="e">
        <f ca="1">+IF(AND(ISNUMBER(OFFSET('Hygiene Data'!$E$5,0,10*ROW('Hygiene Data'!E107))),'Data Summary'!DR113="Yes"),OFFSET('Hygiene Data'!$E$5,0,10*ROW('Hygiene Data'!E107)),NA())</f>
        <v>#N/A</v>
      </c>
      <c r="BD113" s="522" t="e">
        <f ca="1">+IF(AND(ISNUMBER(OFFSET('Hygiene Data'!$E$7,0,10*ROW('Hygiene Data'!E107))),'Data Summary'!DS113="Yes"),OFFSET('Hygiene Data'!$E$7,0,10*ROW('Hygiene Data'!E107)),NA())</f>
        <v>#N/A</v>
      </c>
      <c r="BE113" s="522" t="e">
        <f ca="1">+IF(AND(ISNUMBER(OFFSET('Hygiene Data'!$E$9,0,10*ROW('Hygiene Data'!E107))),'Data Summary'!DT113="Yes"),OFFSET('Hygiene Data'!$E$9,0,10*ROW('Hygiene Data'!E107)),NA())</f>
        <v>#N/A</v>
      </c>
      <c r="BF113" s="522" t="e">
        <f ca="1">+IF(AND(ISNUMBER(OFFSET('Hygiene Data'!$F$5,0,10*ROW('Hygiene Data'!F107))),'Data Summary'!DU113="Yes"),OFFSET('Hygiene Data'!$F$5,0,10*ROW('Hygiene Data'!F107)),NA())</f>
        <v>#N/A</v>
      </c>
      <c r="BG113" s="522" t="e">
        <f ca="1">+IF(AND(ISNUMBER(OFFSET('Hygiene Data'!$F$7,0,10*ROW('Hygiene Data'!F107))),'Data Summary'!DV113="Yes"),OFFSET('Hygiene Data'!$F$7,0,10*ROW('Hygiene Data'!F107)),NA())</f>
        <v>#N/A</v>
      </c>
      <c r="BH113" s="522" t="e">
        <f ca="1">+IF(AND(ISNUMBER(OFFSET('Hygiene Data'!$F$9,0,10*ROW('Hygiene Data'!F107))),'Data Summary'!DW113="Yes"),OFFSET('Hygiene Data'!$F$9,0,10*ROW('Hygiene Data'!F107)),NA())</f>
        <v>#N/A</v>
      </c>
      <c r="BI113" s="522" t="e">
        <f ca="1">+IF(AND(ISNUMBER(OFFSET('Hygiene Data'!$G$5,0,10*ROW('Hygiene Data'!G107))),'Data Summary'!DX113="Yes"),OFFSET('Hygiene Data'!$G$5,0,10*ROW('Hygiene Data'!G107)),NA())</f>
        <v>#N/A</v>
      </c>
      <c r="BJ113" s="522" t="e">
        <f ca="1">+IF(AND(ISNUMBER(OFFSET('Hygiene Data'!$G$7,0,10*ROW('Hygiene Data'!G107))),'Data Summary'!DY113="Yes"),OFFSET('Hygiene Data'!$G$7,0,10*ROW('Hygiene Data'!G107)),NA())</f>
        <v>#N/A</v>
      </c>
      <c r="BK113" s="522" t="e">
        <f ca="1">+IF(AND(ISNUMBER(OFFSET('Hygiene Data'!$G$9,0,10*ROW('Hygiene Data'!G107))),'Data Summary'!DZ113="Yes"),OFFSET('Hygiene Data'!$G$9,0,10*ROW('Hygiene Data'!G107)),NA())</f>
        <v>#N/A</v>
      </c>
      <c r="BL113" s="522" t="e">
        <f ca="1">+IF(AND(ISNUMBER(OFFSET('Hygiene Data'!$H$5,0,10*ROW('Hygiene Data'!H107))),'Data Summary'!EA113="Yes"),OFFSET('Hygiene Data'!$H$5,0,10*ROW('Hygiene Data'!H107)),NA())</f>
        <v>#N/A</v>
      </c>
      <c r="BM113" s="522" t="e">
        <f ca="1">+IF(AND(ISNUMBER(OFFSET('Hygiene Data'!$H$7,0,10*ROW('Hygiene Data'!H107))),'Data Summary'!EB113="Yes"),OFFSET('Hygiene Data'!$H$7,0,10*ROW('Hygiene Data'!H107)),NA())</f>
        <v>#N/A</v>
      </c>
      <c r="BN113" s="522" t="e">
        <f ca="1">+IF(AND(ISNUMBER(OFFSET('Hygiene Data'!$H$9,0,10*ROW('Hygiene Data'!H107))),'Data Summary'!EC113="Yes"),OFFSET('Hygiene Data'!$H$9,0,10*ROW('Hygiene Data'!H107)),NA())</f>
        <v>#N/A</v>
      </c>
      <c r="BO113" s="522" t="e">
        <f ca="1">+IF(AND(ISNUMBER(OFFSET('Hygiene Data'!$I$5,0,10*ROW('Hygiene Data'!I107))),'Data Summary'!ED113="Yes"),OFFSET('Hygiene Data'!$I$5,0,10*ROW('Hygiene Data'!I107)),NA())</f>
        <v>#N/A</v>
      </c>
      <c r="BP113" s="522" t="e">
        <f ca="1">+IF(AND(ISNUMBER(OFFSET('Hygiene Data'!$I$7,0,10*ROW('Hygiene Data'!I107))),'Data Summary'!EE113="Yes"),OFFSET('Hygiene Data'!$I$7,0,10*ROW('Hygiene Data'!I107)),NA())</f>
        <v>#N/A</v>
      </c>
      <c r="BQ113" s="522" t="e">
        <f ca="1">+IF(AND(ISNUMBER(OFFSET('Hygiene Data'!$I$9,0,10*ROW('Hygiene Data'!I107))),'Data Summary'!EF113="Yes"),OFFSET('Hygiene Data'!$I$9,0,10*ROW('Hygiene Data'!I107)),NA())</f>
        <v>#N/A</v>
      </c>
    </row>
    <row r="114" spans="1:69" x14ac:dyDescent="0.25">
      <c r="A114" s="518" t="e">
        <f ca="1">+RIGHT('Data Summary'!A114,LEN('Data Summary'!A114)-9)</f>
        <v>#VALUE!</v>
      </c>
      <c r="B114" s="492" t="str">
        <f ca="1">+IF(ISTEXT('Data Summary'!B114),'Data Summary'!B114,"")</f>
        <v/>
      </c>
      <c r="C114" s="519" t="e">
        <f ca="1">+VALUE('Data Summary'!C114)</f>
        <v>#VALUE!</v>
      </c>
      <c r="D114" s="520" t="e">
        <f ca="1">+IF(AND(ISNUMBER(OFFSET('Water Data'!$D$4,0,10*ROW('Water Data'!D108))),'Data Summary'!BS114="Yes"),100-OFFSET('Water Data'!$D$4,0,10*ROW('Water Data'!D108)),NA())</f>
        <v>#N/A</v>
      </c>
      <c r="E114" s="520" t="e">
        <f ca="1">+IF(AND(ISNUMBER(OFFSET('Water Data'!$D$6,0,10*ROW('Water Data'!D108))),'Data Summary'!BT114="Yes"),OFFSET('Water Data'!$D$6,0,10*ROW('Water Data'!D108)),NA())</f>
        <v>#N/A</v>
      </c>
      <c r="F114" s="520" t="e">
        <f ca="1">+IF(AND(ISNUMBER(OFFSET('Water Data'!$D$9,0,10*ROW('Water Data'!D108))),'Data Summary'!BU114="Yes"),OFFSET('Water Data'!$D$9,0,10*ROW('Water Data'!D108)),NA())</f>
        <v>#N/A</v>
      </c>
      <c r="G114" s="520" t="e">
        <f ca="1">+IF(AND(ISNUMBER(OFFSET('Water Data'!$E$4,0,10*ROW('Water Data'!E108))),'Data Summary'!BV114="Yes"),100-OFFSET('Water Data'!$E$4,0,10*ROW('Water Data'!E108)),NA())</f>
        <v>#N/A</v>
      </c>
      <c r="H114" s="520" t="e">
        <f ca="1">+IF(AND(ISNUMBER(OFFSET('Water Data'!$E$6,0,10*ROW('Water Data'!E108))),'Data Summary'!BW114="Yes"),OFFSET('Water Data'!$E$6,0,10*ROW('Water Data'!E108)),NA())</f>
        <v>#N/A</v>
      </c>
      <c r="I114" s="520" t="e">
        <f ca="1">+IF(AND(ISNUMBER(OFFSET('Water Data'!$E$9,0,10*ROW('Water Data'!E108))),'Data Summary'!BX114="Yes"),OFFSET('Water Data'!$E$9,0,10*ROW('Water Data'!E108)),NA())</f>
        <v>#N/A</v>
      </c>
      <c r="J114" s="520" t="e">
        <f ca="1">+IF(AND(ISNUMBER(OFFSET('Water Data'!$F$4,0,10*ROW('Water Data'!F108))),'Data Summary'!BY114="Yes"),100-OFFSET('Water Data'!$F$4,0,10*ROW('Water Data'!F108)),NA())</f>
        <v>#N/A</v>
      </c>
      <c r="K114" s="520" t="e">
        <f ca="1">+IF(AND(ISNUMBER(OFFSET('Water Data'!$F$6,0,10*ROW('Water Data'!F108))),'Data Summary'!BZ114="Yes"),OFFSET('Water Data'!$F$6,0,10*ROW('Water Data'!F108)),NA())</f>
        <v>#N/A</v>
      </c>
      <c r="L114" s="520" t="e">
        <f ca="1">+IF(AND(ISNUMBER(OFFSET('Water Data'!$F$9,0,10*ROW('Water Data'!F108))),'Data Summary'!CA114="Yes"),OFFSET('Water Data'!$F$9,0,10*ROW('Water Data'!F108)),NA())</f>
        <v>#N/A</v>
      </c>
      <c r="M114" s="520" t="e">
        <f ca="1">+IF(AND(ISNUMBER(OFFSET('Water Data'!$G$4,0,10*ROW('Water Data'!G108))),'Data Summary'!CB114="Yes"),100-OFFSET('Water Data'!$G$4,0,10*ROW('Water Data'!G108)),NA())</f>
        <v>#N/A</v>
      </c>
      <c r="N114" s="520" t="e">
        <f ca="1">+IF(AND(ISNUMBER(OFFSET('Water Data'!$G$6,0,10*ROW('Water Data'!G108))),'Data Summary'!CC114="Yes"),OFFSET('Water Data'!$G$6,0,10*ROW('Water Data'!G108)),NA())</f>
        <v>#N/A</v>
      </c>
      <c r="O114" s="520" t="e">
        <f ca="1">+IF(AND(ISNUMBER(OFFSET('Water Data'!$G$9,0,10*ROW('Water Data'!G108))),'Data Summary'!CD114="Yes"),OFFSET('Water Data'!$G$9,0,10*ROW('Water Data'!G108)),NA())</f>
        <v>#N/A</v>
      </c>
      <c r="P114" s="520" t="e">
        <f ca="1">+IF(AND(ISNUMBER(OFFSET('Water Data'!$H$4,0,10*ROW('Water Data'!H108))),'Data Summary'!CE114="Yes"),100-OFFSET('Water Data'!$H$4,0,10*ROW('Water Data'!H108)),NA())</f>
        <v>#N/A</v>
      </c>
      <c r="Q114" s="520" t="e">
        <f ca="1">+IF(AND(ISNUMBER(OFFSET('Water Data'!$H$6,0,10*ROW('Water Data'!H108))),'Data Summary'!CF114="Yes"),OFFSET('Water Data'!$H$6,0,10*ROW('Water Data'!H108)),NA())</f>
        <v>#N/A</v>
      </c>
      <c r="R114" s="520" t="e">
        <f ca="1">+IF(AND(ISNUMBER(OFFSET('Water Data'!$H$9,0,10*ROW('Water Data'!H108))),'Data Summary'!CG114="Yes"),OFFSET('Water Data'!$H$9,0,10*ROW('Water Data'!H108)),NA())</f>
        <v>#N/A</v>
      </c>
      <c r="S114" s="520" t="e">
        <f ca="1">+IF(AND(ISNUMBER(OFFSET('Water Data'!$I$4,0,10*ROW('Water Data'!I108))),'Data Summary'!CH114="Yes"),100-OFFSET('Water Data'!$I$4,0,10*ROW('Water Data'!I108)),NA())</f>
        <v>#N/A</v>
      </c>
      <c r="T114" s="520" t="e">
        <f ca="1">+IF(AND(ISNUMBER(OFFSET('Water Data'!$I$6,0,10*ROW('Water Data'!I108))),'Data Summary'!CI114="Yes"),OFFSET('Water Data'!$I$6,0,10*ROW('Water Data'!I108)),NA())</f>
        <v>#N/A</v>
      </c>
      <c r="U114" s="520" t="e">
        <f ca="1">+IF(AND(ISNUMBER(OFFSET('Water Data'!$I$9,0,10*ROW('Water Data'!I108))),'Data Summary'!CJ114="Yes"),OFFSET('Water Data'!$I$9,0,10*ROW('Water Data'!I108)),NA())</f>
        <v>#N/A</v>
      </c>
      <c r="V114" s="521" t="e">
        <f ca="1">+IF(AND(ISNUMBER(OFFSET('Sanitation Data'!$D$4,0,10*ROW('Sanitation Data'!D108))),'Data Summary'!CK114="Yes"),100-OFFSET('Sanitation Data'!$D$4,0,10*ROW('Sanitation Data'!D108)),NA())</f>
        <v>#N/A</v>
      </c>
      <c r="W114" s="521" t="e">
        <f ca="1">+IF(AND(ISNUMBER(OFFSET('Sanitation Data'!$D$6,0,10*ROW('Sanitation Data'!D108))),'Data Summary'!CL114="Yes"),OFFSET('Sanitation Data'!$D$6,0,10*ROW('Sanitation Data'!D108)),NA())</f>
        <v>#N/A</v>
      </c>
      <c r="X114" s="521" t="e">
        <f ca="1">+IF(AND(ISNUMBER(OFFSET('Sanitation Data'!$D$10,0,10*ROW('Sanitation Data'!D108))),'Data Summary'!CM114="Yes"),OFFSET('Sanitation Data'!$D$10,0,10*ROW('Sanitation Data'!D108)),NA())</f>
        <v>#N/A</v>
      </c>
      <c r="Y114" s="521" t="e">
        <f ca="1">+IF(AND(ISNUMBER(OFFSET('Sanitation Data'!$D$11,0,10*ROW('Sanitation Data'!D108))),'Data Summary'!CN114="Yes"),OFFSET('Sanitation Data'!$D$11,0,10*ROW('Sanitation Data'!D108)),NA())</f>
        <v>#N/A</v>
      </c>
      <c r="Z114" s="521" t="e">
        <f ca="1">+IF(AND(ISNUMBER(OFFSET('Sanitation Data'!$D$12,0,10*ROW('Sanitation Data'!D108))),'Data Summary'!CO114="Yes"),OFFSET('Sanitation Data'!$D$12,0,10*ROW('Sanitation Data'!D108)),NA())</f>
        <v>#N/A</v>
      </c>
      <c r="AA114" s="521" t="e">
        <f ca="1">+IF(AND(ISNUMBER(OFFSET('Sanitation Data'!$E$4,0,10*ROW('Sanitation Data'!E108))),'Data Summary'!CP114="Yes"),100-OFFSET('Sanitation Data'!$E$4,0,10*ROW('Sanitation Data'!E108)),NA())</f>
        <v>#N/A</v>
      </c>
      <c r="AB114" s="521" t="e">
        <f ca="1">+IF(AND(ISNUMBER(OFFSET('Sanitation Data'!$E$6,0,10*ROW('Sanitation Data'!E108))),'Data Summary'!CQ114="Yes"),OFFSET('Sanitation Data'!$E$6,0,10*ROW('Sanitation Data'!E108)),NA())</f>
        <v>#N/A</v>
      </c>
      <c r="AC114" s="521" t="e">
        <f ca="1">+IF(AND(ISNUMBER(OFFSET('Sanitation Data'!$E$10,0,10*ROW('Sanitation Data'!E108))),'Data Summary'!CR114="Yes"),OFFSET('Sanitation Data'!$E$10,0,10*ROW('Sanitation Data'!E108)),NA())</f>
        <v>#N/A</v>
      </c>
      <c r="AD114" s="521" t="e">
        <f ca="1">+IF(AND(ISNUMBER(OFFSET('Sanitation Data'!$E$11,0,10*ROW('Sanitation Data'!E108))),'Data Summary'!CS114="Yes"),OFFSET('Sanitation Data'!$E$11,0,10*ROW('Sanitation Data'!E108)),NA())</f>
        <v>#N/A</v>
      </c>
      <c r="AE114" s="521" t="e">
        <f ca="1">+IF(AND(ISNUMBER(OFFSET('Sanitation Data'!$E$12,0,10*ROW('Sanitation Data'!E108))),'Data Summary'!CT114="Yes"),OFFSET('Sanitation Data'!$E$12,0,10*ROW('Sanitation Data'!E108)),NA())</f>
        <v>#N/A</v>
      </c>
      <c r="AF114" s="521" t="e">
        <f ca="1">+IF(AND(ISNUMBER(OFFSET('Sanitation Data'!$F$4,0,10*ROW('Sanitation Data'!F108))),'Data Summary'!CU114="Yes"),100-OFFSET('Sanitation Data'!$F$4,0,10*ROW('Sanitation Data'!F108)),NA())</f>
        <v>#N/A</v>
      </c>
      <c r="AG114" s="521" t="e">
        <f ca="1">+IF(AND(ISNUMBER(OFFSET('Sanitation Data'!$F$6,0,10*ROW('Sanitation Data'!F108))),'Data Summary'!CV114="Yes"),OFFSET('Sanitation Data'!$F$6,0,10*ROW('Sanitation Data'!F108)),NA())</f>
        <v>#N/A</v>
      </c>
      <c r="AH114" s="521" t="e">
        <f ca="1">+IF(AND(ISNUMBER(OFFSET('Sanitation Data'!$F$10,0,10*ROW('Sanitation Data'!F108))),'Data Summary'!CW114="Yes"),OFFSET('Sanitation Data'!$F$10,0,10*ROW('Sanitation Data'!F108)),NA())</f>
        <v>#N/A</v>
      </c>
      <c r="AI114" s="521" t="e">
        <f ca="1">+IF(AND(ISNUMBER(OFFSET('Sanitation Data'!$F$11,0,10*ROW('Sanitation Data'!F108))),'Data Summary'!CX114="Yes"),OFFSET('Sanitation Data'!$F$11,0,10*ROW('Sanitation Data'!F108)),NA())</f>
        <v>#N/A</v>
      </c>
      <c r="AJ114" s="521" t="e">
        <f ca="1">+IF(AND(ISNUMBER(OFFSET('Sanitation Data'!$F$12,0,10*ROW('Sanitation Data'!F108))),'Data Summary'!CY114="Yes"),OFFSET('Sanitation Data'!$F$12,0,10*ROW('Sanitation Data'!F108)),NA())</f>
        <v>#N/A</v>
      </c>
      <c r="AK114" s="521" t="e">
        <f ca="1">+IF(AND(ISNUMBER(OFFSET('Sanitation Data'!$G$4,0,10*ROW('Sanitation Data'!G108))),'Data Summary'!CZ114="Yes"),100-OFFSET('Sanitation Data'!$G$4,0,10*ROW('Sanitation Data'!G108)),NA())</f>
        <v>#N/A</v>
      </c>
      <c r="AL114" s="521" t="e">
        <f ca="1">+IF(AND(ISNUMBER(OFFSET('Sanitation Data'!$G$6,0,10*ROW('Sanitation Data'!G108))),'Data Summary'!DA114="Yes"),OFFSET('Sanitation Data'!$G$6,0,10*ROW('Sanitation Data'!G108)),NA())</f>
        <v>#N/A</v>
      </c>
      <c r="AM114" s="521" t="e">
        <f ca="1">+IF(AND(ISNUMBER(OFFSET('Sanitation Data'!$G$10,0,10*ROW('Sanitation Data'!G108))),'Data Summary'!DB114="Yes"),OFFSET('Sanitation Data'!$G$10,0,10*ROW('Sanitation Data'!G108)),NA())</f>
        <v>#N/A</v>
      </c>
      <c r="AN114" s="521" t="e">
        <f ca="1">+IF(AND(ISNUMBER(OFFSET('Sanitation Data'!$G$11,0,10*ROW('Sanitation Data'!G108))),'Data Summary'!DC114="Yes"),OFFSET('Sanitation Data'!$G$11,0,10*ROW('Sanitation Data'!G108)),NA())</f>
        <v>#N/A</v>
      </c>
      <c r="AO114" s="521" t="e">
        <f ca="1">+IF(AND(ISNUMBER(OFFSET('Sanitation Data'!$G$12,0,10*ROW('Sanitation Data'!G108))),'Data Summary'!DD114="Yes"),OFFSET('Sanitation Data'!$G$12,0,10*ROW('Sanitation Data'!G108)),NA())</f>
        <v>#N/A</v>
      </c>
      <c r="AP114" s="521" t="e">
        <f ca="1">+IF(AND(ISNUMBER(OFFSET('Sanitation Data'!$H$4,0,10*ROW('Sanitation Data'!H108))),'Data Summary'!DE114="Yes"),100-OFFSET('Sanitation Data'!$H$4,0,10*ROW('Sanitation Data'!H108)),NA())</f>
        <v>#N/A</v>
      </c>
      <c r="AQ114" s="521" t="e">
        <f ca="1">+IF(AND(ISNUMBER(OFFSET('Sanitation Data'!$H$6,0,10*ROW('Sanitation Data'!H108))),'Data Summary'!DF114="Yes"),OFFSET('Sanitation Data'!$H$6,0,10*ROW('Sanitation Data'!H108)),NA())</f>
        <v>#N/A</v>
      </c>
      <c r="AR114" s="521" t="e">
        <f ca="1">+IF(AND(ISNUMBER(OFFSET('Sanitation Data'!$H$10,0,10*ROW('Sanitation Data'!H108))),'Data Summary'!DG114="Yes"),OFFSET('Sanitation Data'!$H$10,0,10*ROW('Sanitation Data'!H108)),NA())</f>
        <v>#N/A</v>
      </c>
      <c r="AS114" s="521" t="e">
        <f ca="1">+IF(AND(ISNUMBER(OFFSET('Sanitation Data'!$H$11,0,10*ROW('Sanitation Data'!H108))),'Data Summary'!DH114="Yes"),OFFSET('Sanitation Data'!$H$11,0,10*ROW('Sanitation Data'!H108)),NA())</f>
        <v>#N/A</v>
      </c>
      <c r="AT114" s="521" t="e">
        <f ca="1">+IF(AND(ISNUMBER(OFFSET('Sanitation Data'!$H$12,0,10*ROW('Sanitation Data'!H108))),'Data Summary'!DI114="Yes"),OFFSET('Sanitation Data'!$H$12,0,10*ROW('Sanitation Data'!H108)),NA())</f>
        <v>#N/A</v>
      </c>
      <c r="AU114" s="521" t="e">
        <f ca="1">+IF(AND(ISNUMBER(OFFSET('Sanitation Data'!$I$4,0,10*ROW('Sanitation Data'!I108))),'Data Summary'!DJ114="Yes"),100-OFFSET('Sanitation Data'!$I$4,0,10*ROW('Sanitation Data'!I108)),NA())</f>
        <v>#N/A</v>
      </c>
      <c r="AV114" s="521" t="e">
        <f ca="1">+IF(AND(ISNUMBER(OFFSET('Sanitation Data'!$I$6,0,10*ROW('Sanitation Data'!I108))),'Data Summary'!DK114="Yes"),OFFSET('Sanitation Data'!$I$6,0,10*ROW('Sanitation Data'!I108)),NA())</f>
        <v>#N/A</v>
      </c>
      <c r="AW114" s="521" t="e">
        <f ca="1">+IF(AND(ISNUMBER(OFFSET('Sanitation Data'!$I$10,0,10*ROW('Sanitation Data'!I108))),'Data Summary'!DL114="Yes"),OFFSET('Sanitation Data'!$I$10,0,10*ROW('Sanitation Data'!I108)),NA())</f>
        <v>#N/A</v>
      </c>
      <c r="AX114" s="521" t="e">
        <f ca="1">+IF(AND(ISNUMBER(OFFSET('Sanitation Data'!$I$11,0,10*ROW('Sanitation Data'!I108))),'Data Summary'!DM114="Yes"),OFFSET('Sanitation Data'!$I$11,0,10*ROW('Sanitation Data'!I108)),NA())</f>
        <v>#N/A</v>
      </c>
      <c r="AY114" s="521" t="e">
        <f ca="1">+IF(AND(ISNUMBER(OFFSET('Sanitation Data'!$I$12,0,10*ROW('Sanitation Data'!I108))),'Data Summary'!DN114="Yes"),OFFSET('Sanitation Data'!$I$12,0,10*ROW('Sanitation Data'!I108)),NA())</f>
        <v>#N/A</v>
      </c>
      <c r="AZ114" s="522" t="e">
        <f ca="1">+IF(AND(ISNUMBER(OFFSET('Hygiene Data'!$D$5,0,10*ROW('Hygiene Data'!D108))),'Data Summary'!DO114="Yes"),OFFSET('Hygiene Data'!$D$5,0,10*ROW('Hygiene Data'!D108)),NA())</f>
        <v>#N/A</v>
      </c>
      <c r="BA114" s="522" t="e">
        <f ca="1">+IF(AND(ISNUMBER(OFFSET('Hygiene Data'!$D$7,0,10*ROW('Hygiene Data'!D108))),'Data Summary'!DP114="Yes"),OFFSET('Hygiene Data'!$D$7,0,10*ROW('Hygiene Data'!D108)),NA())</f>
        <v>#N/A</v>
      </c>
      <c r="BB114" s="522" t="e">
        <f ca="1">+IF(AND(ISNUMBER(OFFSET('Hygiene Data'!$D$9,0,10*ROW('Hygiene Data'!D108))),'Data Summary'!DQ114="Yes"),OFFSET('Hygiene Data'!$D$9,0,10*ROW('Hygiene Data'!D108)),NA())</f>
        <v>#N/A</v>
      </c>
      <c r="BC114" s="522" t="e">
        <f ca="1">+IF(AND(ISNUMBER(OFFSET('Hygiene Data'!$E$5,0,10*ROW('Hygiene Data'!E108))),'Data Summary'!DR114="Yes"),OFFSET('Hygiene Data'!$E$5,0,10*ROW('Hygiene Data'!E108)),NA())</f>
        <v>#N/A</v>
      </c>
      <c r="BD114" s="522" t="e">
        <f ca="1">+IF(AND(ISNUMBER(OFFSET('Hygiene Data'!$E$7,0,10*ROW('Hygiene Data'!E108))),'Data Summary'!DS114="Yes"),OFFSET('Hygiene Data'!$E$7,0,10*ROW('Hygiene Data'!E108)),NA())</f>
        <v>#N/A</v>
      </c>
      <c r="BE114" s="522" t="e">
        <f ca="1">+IF(AND(ISNUMBER(OFFSET('Hygiene Data'!$E$9,0,10*ROW('Hygiene Data'!E108))),'Data Summary'!DT114="Yes"),OFFSET('Hygiene Data'!$E$9,0,10*ROW('Hygiene Data'!E108)),NA())</f>
        <v>#N/A</v>
      </c>
      <c r="BF114" s="522" t="e">
        <f ca="1">+IF(AND(ISNUMBER(OFFSET('Hygiene Data'!$F$5,0,10*ROW('Hygiene Data'!F108))),'Data Summary'!DU114="Yes"),OFFSET('Hygiene Data'!$F$5,0,10*ROW('Hygiene Data'!F108)),NA())</f>
        <v>#N/A</v>
      </c>
      <c r="BG114" s="522" t="e">
        <f ca="1">+IF(AND(ISNUMBER(OFFSET('Hygiene Data'!$F$7,0,10*ROW('Hygiene Data'!F108))),'Data Summary'!DV114="Yes"),OFFSET('Hygiene Data'!$F$7,0,10*ROW('Hygiene Data'!F108)),NA())</f>
        <v>#N/A</v>
      </c>
      <c r="BH114" s="522" t="e">
        <f ca="1">+IF(AND(ISNUMBER(OFFSET('Hygiene Data'!$F$9,0,10*ROW('Hygiene Data'!F108))),'Data Summary'!DW114="Yes"),OFFSET('Hygiene Data'!$F$9,0,10*ROW('Hygiene Data'!F108)),NA())</f>
        <v>#N/A</v>
      </c>
      <c r="BI114" s="522" t="e">
        <f ca="1">+IF(AND(ISNUMBER(OFFSET('Hygiene Data'!$G$5,0,10*ROW('Hygiene Data'!G108))),'Data Summary'!DX114="Yes"),OFFSET('Hygiene Data'!$G$5,0,10*ROW('Hygiene Data'!G108)),NA())</f>
        <v>#N/A</v>
      </c>
      <c r="BJ114" s="522" t="e">
        <f ca="1">+IF(AND(ISNUMBER(OFFSET('Hygiene Data'!$G$7,0,10*ROW('Hygiene Data'!G108))),'Data Summary'!DY114="Yes"),OFFSET('Hygiene Data'!$G$7,0,10*ROW('Hygiene Data'!G108)),NA())</f>
        <v>#N/A</v>
      </c>
      <c r="BK114" s="522" t="e">
        <f ca="1">+IF(AND(ISNUMBER(OFFSET('Hygiene Data'!$G$9,0,10*ROW('Hygiene Data'!G108))),'Data Summary'!DZ114="Yes"),OFFSET('Hygiene Data'!$G$9,0,10*ROW('Hygiene Data'!G108)),NA())</f>
        <v>#N/A</v>
      </c>
      <c r="BL114" s="522" t="e">
        <f ca="1">+IF(AND(ISNUMBER(OFFSET('Hygiene Data'!$H$5,0,10*ROW('Hygiene Data'!H108))),'Data Summary'!EA114="Yes"),OFFSET('Hygiene Data'!$H$5,0,10*ROW('Hygiene Data'!H108)),NA())</f>
        <v>#N/A</v>
      </c>
      <c r="BM114" s="522" t="e">
        <f ca="1">+IF(AND(ISNUMBER(OFFSET('Hygiene Data'!$H$7,0,10*ROW('Hygiene Data'!H108))),'Data Summary'!EB114="Yes"),OFFSET('Hygiene Data'!$H$7,0,10*ROW('Hygiene Data'!H108)),NA())</f>
        <v>#N/A</v>
      </c>
      <c r="BN114" s="522" t="e">
        <f ca="1">+IF(AND(ISNUMBER(OFFSET('Hygiene Data'!$H$9,0,10*ROW('Hygiene Data'!H108))),'Data Summary'!EC114="Yes"),OFFSET('Hygiene Data'!$H$9,0,10*ROW('Hygiene Data'!H108)),NA())</f>
        <v>#N/A</v>
      </c>
      <c r="BO114" s="522" t="e">
        <f ca="1">+IF(AND(ISNUMBER(OFFSET('Hygiene Data'!$I$5,0,10*ROW('Hygiene Data'!I108))),'Data Summary'!ED114="Yes"),OFFSET('Hygiene Data'!$I$5,0,10*ROW('Hygiene Data'!I108)),NA())</f>
        <v>#N/A</v>
      </c>
      <c r="BP114" s="522" t="e">
        <f ca="1">+IF(AND(ISNUMBER(OFFSET('Hygiene Data'!$I$7,0,10*ROW('Hygiene Data'!I108))),'Data Summary'!EE114="Yes"),OFFSET('Hygiene Data'!$I$7,0,10*ROW('Hygiene Data'!I108)),NA())</f>
        <v>#N/A</v>
      </c>
      <c r="BQ114" s="522" t="e">
        <f ca="1">+IF(AND(ISNUMBER(OFFSET('Hygiene Data'!$I$9,0,10*ROW('Hygiene Data'!I108))),'Data Summary'!EF114="Yes"),OFFSET('Hygiene Data'!$I$9,0,10*ROW('Hygiene Data'!I108)),NA())</f>
        <v>#N/A</v>
      </c>
    </row>
    <row r="115" spans="1:69" x14ac:dyDescent="0.25">
      <c r="A115" s="518" t="e">
        <f ca="1">+RIGHT('Data Summary'!A115,LEN('Data Summary'!A115)-9)</f>
        <v>#VALUE!</v>
      </c>
      <c r="B115" s="492" t="str">
        <f ca="1">+IF(ISTEXT('Data Summary'!B115),'Data Summary'!B115,"")</f>
        <v/>
      </c>
      <c r="C115" s="519" t="e">
        <f ca="1">+VALUE('Data Summary'!C115)</f>
        <v>#VALUE!</v>
      </c>
      <c r="D115" s="520" t="e">
        <f ca="1">+IF(AND(ISNUMBER(OFFSET('Water Data'!$D$4,0,10*ROW('Water Data'!D109))),'Data Summary'!BS115="Yes"),100-OFFSET('Water Data'!$D$4,0,10*ROW('Water Data'!D109)),NA())</f>
        <v>#N/A</v>
      </c>
      <c r="E115" s="520" t="e">
        <f ca="1">+IF(AND(ISNUMBER(OFFSET('Water Data'!$D$6,0,10*ROW('Water Data'!D109))),'Data Summary'!BT115="Yes"),OFFSET('Water Data'!$D$6,0,10*ROW('Water Data'!D109)),NA())</f>
        <v>#N/A</v>
      </c>
      <c r="F115" s="520" t="e">
        <f ca="1">+IF(AND(ISNUMBER(OFFSET('Water Data'!$D$9,0,10*ROW('Water Data'!D109))),'Data Summary'!BU115="Yes"),OFFSET('Water Data'!$D$9,0,10*ROW('Water Data'!D109)),NA())</f>
        <v>#N/A</v>
      </c>
      <c r="G115" s="520" t="e">
        <f ca="1">+IF(AND(ISNUMBER(OFFSET('Water Data'!$E$4,0,10*ROW('Water Data'!E109))),'Data Summary'!BV115="Yes"),100-OFFSET('Water Data'!$E$4,0,10*ROW('Water Data'!E109)),NA())</f>
        <v>#N/A</v>
      </c>
      <c r="H115" s="520" t="e">
        <f ca="1">+IF(AND(ISNUMBER(OFFSET('Water Data'!$E$6,0,10*ROW('Water Data'!E109))),'Data Summary'!BW115="Yes"),OFFSET('Water Data'!$E$6,0,10*ROW('Water Data'!E109)),NA())</f>
        <v>#N/A</v>
      </c>
      <c r="I115" s="520" t="e">
        <f ca="1">+IF(AND(ISNUMBER(OFFSET('Water Data'!$E$9,0,10*ROW('Water Data'!E109))),'Data Summary'!BX115="Yes"),OFFSET('Water Data'!$E$9,0,10*ROW('Water Data'!E109)),NA())</f>
        <v>#N/A</v>
      </c>
      <c r="J115" s="520" t="e">
        <f ca="1">+IF(AND(ISNUMBER(OFFSET('Water Data'!$F$4,0,10*ROW('Water Data'!F109))),'Data Summary'!BY115="Yes"),100-OFFSET('Water Data'!$F$4,0,10*ROW('Water Data'!F109)),NA())</f>
        <v>#N/A</v>
      </c>
      <c r="K115" s="520" t="e">
        <f ca="1">+IF(AND(ISNUMBER(OFFSET('Water Data'!$F$6,0,10*ROW('Water Data'!F109))),'Data Summary'!BZ115="Yes"),OFFSET('Water Data'!$F$6,0,10*ROW('Water Data'!F109)),NA())</f>
        <v>#N/A</v>
      </c>
      <c r="L115" s="520" t="e">
        <f ca="1">+IF(AND(ISNUMBER(OFFSET('Water Data'!$F$9,0,10*ROW('Water Data'!F109))),'Data Summary'!CA115="Yes"),OFFSET('Water Data'!$F$9,0,10*ROW('Water Data'!F109)),NA())</f>
        <v>#N/A</v>
      </c>
      <c r="M115" s="520" t="e">
        <f ca="1">+IF(AND(ISNUMBER(OFFSET('Water Data'!$G$4,0,10*ROW('Water Data'!G109))),'Data Summary'!CB115="Yes"),100-OFFSET('Water Data'!$G$4,0,10*ROW('Water Data'!G109)),NA())</f>
        <v>#N/A</v>
      </c>
      <c r="N115" s="520" t="e">
        <f ca="1">+IF(AND(ISNUMBER(OFFSET('Water Data'!$G$6,0,10*ROW('Water Data'!G109))),'Data Summary'!CC115="Yes"),OFFSET('Water Data'!$G$6,0,10*ROW('Water Data'!G109)),NA())</f>
        <v>#N/A</v>
      </c>
      <c r="O115" s="520" t="e">
        <f ca="1">+IF(AND(ISNUMBER(OFFSET('Water Data'!$G$9,0,10*ROW('Water Data'!G109))),'Data Summary'!CD115="Yes"),OFFSET('Water Data'!$G$9,0,10*ROW('Water Data'!G109)),NA())</f>
        <v>#N/A</v>
      </c>
      <c r="P115" s="520" t="e">
        <f ca="1">+IF(AND(ISNUMBER(OFFSET('Water Data'!$H$4,0,10*ROW('Water Data'!H109))),'Data Summary'!CE115="Yes"),100-OFFSET('Water Data'!$H$4,0,10*ROW('Water Data'!H109)),NA())</f>
        <v>#N/A</v>
      </c>
      <c r="Q115" s="520" t="e">
        <f ca="1">+IF(AND(ISNUMBER(OFFSET('Water Data'!$H$6,0,10*ROW('Water Data'!H109))),'Data Summary'!CF115="Yes"),OFFSET('Water Data'!$H$6,0,10*ROW('Water Data'!H109)),NA())</f>
        <v>#N/A</v>
      </c>
      <c r="R115" s="520" t="e">
        <f ca="1">+IF(AND(ISNUMBER(OFFSET('Water Data'!$H$9,0,10*ROW('Water Data'!H109))),'Data Summary'!CG115="Yes"),OFFSET('Water Data'!$H$9,0,10*ROW('Water Data'!H109)),NA())</f>
        <v>#N/A</v>
      </c>
      <c r="S115" s="520" t="e">
        <f ca="1">+IF(AND(ISNUMBER(OFFSET('Water Data'!$I$4,0,10*ROW('Water Data'!I109))),'Data Summary'!CH115="Yes"),100-OFFSET('Water Data'!$I$4,0,10*ROW('Water Data'!I109)),NA())</f>
        <v>#N/A</v>
      </c>
      <c r="T115" s="520" t="e">
        <f ca="1">+IF(AND(ISNUMBER(OFFSET('Water Data'!$I$6,0,10*ROW('Water Data'!I109))),'Data Summary'!CI115="Yes"),OFFSET('Water Data'!$I$6,0,10*ROW('Water Data'!I109)),NA())</f>
        <v>#N/A</v>
      </c>
      <c r="U115" s="520" t="e">
        <f ca="1">+IF(AND(ISNUMBER(OFFSET('Water Data'!$I$9,0,10*ROW('Water Data'!I109))),'Data Summary'!CJ115="Yes"),OFFSET('Water Data'!$I$9,0,10*ROW('Water Data'!I109)),NA())</f>
        <v>#N/A</v>
      </c>
      <c r="V115" s="521" t="e">
        <f ca="1">+IF(AND(ISNUMBER(OFFSET('Sanitation Data'!$D$4,0,10*ROW('Sanitation Data'!D109))),'Data Summary'!CK115="Yes"),100-OFFSET('Sanitation Data'!$D$4,0,10*ROW('Sanitation Data'!D109)),NA())</f>
        <v>#N/A</v>
      </c>
      <c r="W115" s="521" t="e">
        <f ca="1">+IF(AND(ISNUMBER(OFFSET('Sanitation Data'!$D$6,0,10*ROW('Sanitation Data'!D109))),'Data Summary'!CL115="Yes"),OFFSET('Sanitation Data'!$D$6,0,10*ROW('Sanitation Data'!D109)),NA())</f>
        <v>#N/A</v>
      </c>
      <c r="X115" s="521" t="e">
        <f ca="1">+IF(AND(ISNUMBER(OFFSET('Sanitation Data'!$D$10,0,10*ROW('Sanitation Data'!D109))),'Data Summary'!CM115="Yes"),OFFSET('Sanitation Data'!$D$10,0,10*ROW('Sanitation Data'!D109)),NA())</f>
        <v>#N/A</v>
      </c>
      <c r="Y115" s="521" t="e">
        <f ca="1">+IF(AND(ISNUMBER(OFFSET('Sanitation Data'!$D$11,0,10*ROW('Sanitation Data'!D109))),'Data Summary'!CN115="Yes"),OFFSET('Sanitation Data'!$D$11,0,10*ROW('Sanitation Data'!D109)),NA())</f>
        <v>#N/A</v>
      </c>
      <c r="Z115" s="521" t="e">
        <f ca="1">+IF(AND(ISNUMBER(OFFSET('Sanitation Data'!$D$12,0,10*ROW('Sanitation Data'!D109))),'Data Summary'!CO115="Yes"),OFFSET('Sanitation Data'!$D$12,0,10*ROW('Sanitation Data'!D109)),NA())</f>
        <v>#N/A</v>
      </c>
      <c r="AA115" s="521" t="e">
        <f ca="1">+IF(AND(ISNUMBER(OFFSET('Sanitation Data'!$E$4,0,10*ROW('Sanitation Data'!E109))),'Data Summary'!CP115="Yes"),100-OFFSET('Sanitation Data'!$E$4,0,10*ROW('Sanitation Data'!E109)),NA())</f>
        <v>#N/A</v>
      </c>
      <c r="AB115" s="521" t="e">
        <f ca="1">+IF(AND(ISNUMBER(OFFSET('Sanitation Data'!$E$6,0,10*ROW('Sanitation Data'!E109))),'Data Summary'!CQ115="Yes"),OFFSET('Sanitation Data'!$E$6,0,10*ROW('Sanitation Data'!E109)),NA())</f>
        <v>#N/A</v>
      </c>
      <c r="AC115" s="521" t="e">
        <f ca="1">+IF(AND(ISNUMBER(OFFSET('Sanitation Data'!$E$10,0,10*ROW('Sanitation Data'!E109))),'Data Summary'!CR115="Yes"),OFFSET('Sanitation Data'!$E$10,0,10*ROW('Sanitation Data'!E109)),NA())</f>
        <v>#N/A</v>
      </c>
      <c r="AD115" s="521" t="e">
        <f ca="1">+IF(AND(ISNUMBER(OFFSET('Sanitation Data'!$E$11,0,10*ROW('Sanitation Data'!E109))),'Data Summary'!CS115="Yes"),OFFSET('Sanitation Data'!$E$11,0,10*ROW('Sanitation Data'!E109)),NA())</f>
        <v>#N/A</v>
      </c>
      <c r="AE115" s="521" t="e">
        <f ca="1">+IF(AND(ISNUMBER(OFFSET('Sanitation Data'!$E$12,0,10*ROW('Sanitation Data'!E109))),'Data Summary'!CT115="Yes"),OFFSET('Sanitation Data'!$E$12,0,10*ROW('Sanitation Data'!E109)),NA())</f>
        <v>#N/A</v>
      </c>
      <c r="AF115" s="521" t="e">
        <f ca="1">+IF(AND(ISNUMBER(OFFSET('Sanitation Data'!$F$4,0,10*ROW('Sanitation Data'!F109))),'Data Summary'!CU115="Yes"),100-OFFSET('Sanitation Data'!$F$4,0,10*ROW('Sanitation Data'!F109)),NA())</f>
        <v>#N/A</v>
      </c>
      <c r="AG115" s="521" t="e">
        <f ca="1">+IF(AND(ISNUMBER(OFFSET('Sanitation Data'!$F$6,0,10*ROW('Sanitation Data'!F109))),'Data Summary'!CV115="Yes"),OFFSET('Sanitation Data'!$F$6,0,10*ROW('Sanitation Data'!F109)),NA())</f>
        <v>#N/A</v>
      </c>
      <c r="AH115" s="521" t="e">
        <f ca="1">+IF(AND(ISNUMBER(OFFSET('Sanitation Data'!$F$10,0,10*ROW('Sanitation Data'!F109))),'Data Summary'!CW115="Yes"),OFFSET('Sanitation Data'!$F$10,0,10*ROW('Sanitation Data'!F109)),NA())</f>
        <v>#N/A</v>
      </c>
      <c r="AI115" s="521" t="e">
        <f ca="1">+IF(AND(ISNUMBER(OFFSET('Sanitation Data'!$F$11,0,10*ROW('Sanitation Data'!F109))),'Data Summary'!CX115="Yes"),OFFSET('Sanitation Data'!$F$11,0,10*ROW('Sanitation Data'!F109)),NA())</f>
        <v>#N/A</v>
      </c>
      <c r="AJ115" s="521" t="e">
        <f ca="1">+IF(AND(ISNUMBER(OFFSET('Sanitation Data'!$F$12,0,10*ROW('Sanitation Data'!F109))),'Data Summary'!CY115="Yes"),OFFSET('Sanitation Data'!$F$12,0,10*ROW('Sanitation Data'!F109)),NA())</f>
        <v>#N/A</v>
      </c>
      <c r="AK115" s="521" t="e">
        <f ca="1">+IF(AND(ISNUMBER(OFFSET('Sanitation Data'!$G$4,0,10*ROW('Sanitation Data'!G109))),'Data Summary'!CZ115="Yes"),100-OFFSET('Sanitation Data'!$G$4,0,10*ROW('Sanitation Data'!G109)),NA())</f>
        <v>#N/A</v>
      </c>
      <c r="AL115" s="521" t="e">
        <f ca="1">+IF(AND(ISNUMBER(OFFSET('Sanitation Data'!$G$6,0,10*ROW('Sanitation Data'!G109))),'Data Summary'!DA115="Yes"),OFFSET('Sanitation Data'!$G$6,0,10*ROW('Sanitation Data'!G109)),NA())</f>
        <v>#N/A</v>
      </c>
      <c r="AM115" s="521" t="e">
        <f ca="1">+IF(AND(ISNUMBER(OFFSET('Sanitation Data'!$G$10,0,10*ROW('Sanitation Data'!G109))),'Data Summary'!DB115="Yes"),OFFSET('Sanitation Data'!$G$10,0,10*ROW('Sanitation Data'!G109)),NA())</f>
        <v>#N/A</v>
      </c>
      <c r="AN115" s="521" t="e">
        <f ca="1">+IF(AND(ISNUMBER(OFFSET('Sanitation Data'!$G$11,0,10*ROW('Sanitation Data'!G109))),'Data Summary'!DC115="Yes"),OFFSET('Sanitation Data'!$G$11,0,10*ROW('Sanitation Data'!G109)),NA())</f>
        <v>#N/A</v>
      </c>
      <c r="AO115" s="521" t="e">
        <f ca="1">+IF(AND(ISNUMBER(OFFSET('Sanitation Data'!$G$12,0,10*ROW('Sanitation Data'!G109))),'Data Summary'!DD115="Yes"),OFFSET('Sanitation Data'!$G$12,0,10*ROW('Sanitation Data'!G109)),NA())</f>
        <v>#N/A</v>
      </c>
      <c r="AP115" s="521" t="e">
        <f ca="1">+IF(AND(ISNUMBER(OFFSET('Sanitation Data'!$H$4,0,10*ROW('Sanitation Data'!H109))),'Data Summary'!DE115="Yes"),100-OFFSET('Sanitation Data'!$H$4,0,10*ROW('Sanitation Data'!H109)),NA())</f>
        <v>#N/A</v>
      </c>
      <c r="AQ115" s="521" t="e">
        <f ca="1">+IF(AND(ISNUMBER(OFFSET('Sanitation Data'!$H$6,0,10*ROW('Sanitation Data'!H109))),'Data Summary'!DF115="Yes"),OFFSET('Sanitation Data'!$H$6,0,10*ROW('Sanitation Data'!H109)),NA())</f>
        <v>#N/A</v>
      </c>
      <c r="AR115" s="521" t="e">
        <f ca="1">+IF(AND(ISNUMBER(OFFSET('Sanitation Data'!$H$10,0,10*ROW('Sanitation Data'!H109))),'Data Summary'!DG115="Yes"),OFFSET('Sanitation Data'!$H$10,0,10*ROW('Sanitation Data'!H109)),NA())</f>
        <v>#N/A</v>
      </c>
      <c r="AS115" s="521" t="e">
        <f ca="1">+IF(AND(ISNUMBER(OFFSET('Sanitation Data'!$H$11,0,10*ROW('Sanitation Data'!H109))),'Data Summary'!DH115="Yes"),OFFSET('Sanitation Data'!$H$11,0,10*ROW('Sanitation Data'!H109)),NA())</f>
        <v>#N/A</v>
      </c>
      <c r="AT115" s="521" t="e">
        <f ca="1">+IF(AND(ISNUMBER(OFFSET('Sanitation Data'!$H$12,0,10*ROW('Sanitation Data'!H109))),'Data Summary'!DI115="Yes"),OFFSET('Sanitation Data'!$H$12,0,10*ROW('Sanitation Data'!H109)),NA())</f>
        <v>#N/A</v>
      </c>
      <c r="AU115" s="521" t="e">
        <f ca="1">+IF(AND(ISNUMBER(OFFSET('Sanitation Data'!$I$4,0,10*ROW('Sanitation Data'!I109))),'Data Summary'!DJ115="Yes"),100-OFFSET('Sanitation Data'!$I$4,0,10*ROW('Sanitation Data'!I109)),NA())</f>
        <v>#N/A</v>
      </c>
      <c r="AV115" s="521" t="e">
        <f ca="1">+IF(AND(ISNUMBER(OFFSET('Sanitation Data'!$I$6,0,10*ROW('Sanitation Data'!I109))),'Data Summary'!DK115="Yes"),OFFSET('Sanitation Data'!$I$6,0,10*ROW('Sanitation Data'!I109)),NA())</f>
        <v>#N/A</v>
      </c>
      <c r="AW115" s="521" t="e">
        <f ca="1">+IF(AND(ISNUMBER(OFFSET('Sanitation Data'!$I$10,0,10*ROW('Sanitation Data'!I109))),'Data Summary'!DL115="Yes"),OFFSET('Sanitation Data'!$I$10,0,10*ROW('Sanitation Data'!I109)),NA())</f>
        <v>#N/A</v>
      </c>
      <c r="AX115" s="521" t="e">
        <f ca="1">+IF(AND(ISNUMBER(OFFSET('Sanitation Data'!$I$11,0,10*ROW('Sanitation Data'!I109))),'Data Summary'!DM115="Yes"),OFFSET('Sanitation Data'!$I$11,0,10*ROW('Sanitation Data'!I109)),NA())</f>
        <v>#N/A</v>
      </c>
      <c r="AY115" s="521" t="e">
        <f ca="1">+IF(AND(ISNUMBER(OFFSET('Sanitation Data'!$I$12,0,10*ROW('Sanitation Data'!I109))),'Data Summary'!DN115="Yes"),OFFSET('Sanitation Data'!$I$12,0,10*ROW('Sanitation Data'!I109)),NA())</f>
        <v>#N/A</v>
      </c>
      <c r="AZ115" s="522" t="e">
        <f ca="1">+IF(AND(ISNUMBER(OFFSET('Hygiene Data'!$D$5,0,10*ROW('Hygiene Data'!D109))),'Data Summary'!DO115="Yes"),OFFSET('Hygiene Data'!$D$5,0,10*ROW('Hygiene Data'!D109)),NA())</f>
        <v>#N/A</v>
      </c>
      <c r="BA115" s="522" t="e">
        <f ca="1">+IF(AND(ISNUMBER(OFFSET('Hygiene Data'!$D$7,0,10*ROW('Hygiene Data'!D109))),'Data Summary'!DP115="Yes"),OFFSET('Hygiene Data'!$D$7,0,10*ROW('Hygiene Data'!D109)),NA())</f>
        <v>#N/A</v>
      </c>
      <c r="BB115" s="522" t="e">
        <f ca="1">+IF(AND(ISNUMBER(OFFSET('Hygiene Data'!$D$9,0,10*ROW('Hygiene Data'!D109))),'Data Summary'!DQ115="Yes"),OFFSET('Hygiene Data'!$D$9,0,10*ROW('Hygiene Data'!D109)),NA())</f>
        <v>#N/A</v>
      </c>
      <c r="BC115" s="522" t="e">
        <f ca="1">+IF(AND(ISNUMBER(OFFSET('Hygiene Data'!$E$5,0,10*ROW('Hygiene Data'!E109))),'Data Summary'!DR115="Yes"),OFFSET('Hygiene Data'!$E$5,0,10*ROW('Hygiene Data'!E109)),NA())</f>
        <v>#N/A</v>
      </c>
      <c r="BD115" s="522" t="e">
        <f ca="1">+IF(AND(ISNUMBER(OFFSET('Hygiene Data'!$E$7,0,10*ROW('Hygiene Data'!E109))),'Data Summary'!DS115="Yes"),OFFSET('Hygiene Data'!$E$7,0,10*ROW('Hygiene Data'!E109)),NA())</f>
        <v>#N/A</v>
      </c>
      <c r="BE115" s="522" t="e">
        <f ca="1">+IF(AND(ISNUMBER(OFFSET('Hygiene Data'!$E$9,0,10*ROW('Hygiene Data'!E109))),'Data Summary'!DT115="Yes"),OFFSET('Hygiene Data'!$E$9,0,10*ROW('Hygiene Data'!E109)),NA())</f>
        <v>#N/A</v>
      </c>
      <c r="BF115" s="522" t="e">
        <f ca="1">+IF(AND(ISNUMBER(OFFSET('Hygiene Data'!$F$5,0,10*ROW('Hygiene Data'!F109))),'Data Summary'!DU115="Yes"),OFFSET('Hygiene Data'!$F$5,0,10*ROW('Hygiene Data'!F109)),NA())</f>
        <v>#N/A</v>
      </c>
      <c r="BG115" s="522" t="e">
        <f ca="1">+IF(AND(ISNUMBER(OFFSET('Hygiene Data'!$F$7,0,10*ROW('Hygiene Data'!F109))),'Data Summary'!DV115="Yes"),OFFSET('Hygiene Data'!$F$7,0,10*ROW('Hygiene Data'!F109)),NA())</f>
        <v>#N/A</v>
      </c>
      <c r="BH115" s="522" t="e">
        <f ca="1">+IF(AND(ISNUMBER(OFFSET('Hygiene Data'!$F$9,0,10*ROW('Hygiene Data'!F109))),'Data Summary'!DW115="Yes"),OFFSET('Hygiene Data'!$F$9,0,10*ROW('Hygiene Data'!F109)),NA())</f>
        <v>#N/A</v>
      </c>
      <c r="BI115" s="522" t="e">
        <f ca="1">+IF(AND(ISNUMBER(OFFSET('Hygiene Data'!$G$5,0,10*ROW('Hygiene Data'!G109))),'Data Summary'!DX115="Yes"),OFFSET('Hygiene Data'!$G$5,0,10*ROW('Hygiene Data'!G109)),NA())</f>
        <v>#N/A</v>
      </c>
      <c r="BJ115" s="522" t="e">
        <f ca="1">+IF(AND(ISNUMBER(OFFSET('Hygiene Data'!$G$7,0,10*ROW('Hygiene Data'!G109))),'Data Summary'!DY115="Yes"),OFFSET('Hygiene Data'!$G$7,0,10*ROW('Hygiene Data'!G109)),NA())</f>
        <v>#N/A</v>
      </c>
      <c r="BK115" s="522" t="e">
        <f ca="1">+IF(AND(ISNUMBER(OFFSET('Hygiene Data'!$G$9,0,10*ROW('Hygiene Data'!G109))),'Data Summary'!DZ115="Yes"),OFFSET('Hygiene Data'!$G$9,0,10*ROW('Hygiene Data'!G109)),NA())</f>
        <v>#N/A</v>
      </c>
      <c r="BL115" s="522" t="e">
        <f ca="1">+IF(AND(ISNUMBER(OFFSET('Hygiene Data'!$H$5,0,10*ROW('Hygiene Data'!H109))),'Data Summary'!EA115="Yes"),OFFSET('Hygiene Data'!$H$5,0,10*ROW('Hygiene Data'!H109)),NA())</f>
        <v>#N/A</v>
      </c>
      <c r="BM115" s="522" t="e">
        <f ca="1">+IF(AND(ISNUMBER(OFFSET('Hygiene Data'!$H$7,0,10*ROW('Hygiene Data'!H109))),'Data Summary'!EB115="Yes"),OFFSET('Hygiene Data'!$H$7,0,10*ROW('Hygiene Data'!H109)),NA())</f>
        <v>#N/A</v>
      </c>
      <c r="BN115" s="522" t="e">
        <f ca="1">+IF(AND(ISNUMBER(OFFSET('Hygiene Data'!$H$9,0,10*ROW('Hygiene Data'!H109))),'Data Summary'!EC115="Yes"),OFFSET('Hygiene Data'!$H$9,0,10*ROW('Hygiene Data'!H109)),NA())</f>
        <v>#N/A</v>
      </c>
      <c r="BO115" s="522" t="e">
        <f ca="1">+IF(AND(ISNUMBER(OFFSET('Hygiene Data'!$I$5,0,10*ROW('Hygiene Data'!I109))),'Data Summary'!ED115="Yes"),OFFSET('Hygiene Data'!$I$5,0,10*ROW('Hygiene Data'!I109)),NA())</f>
        <v>#N/A</v>
      </c>
      <c r="BP115" s="522" t="e">
        <f ca="1">+IF(AND(ISNUMBER(OFFSET('Hygiene Data'!$I$7,0,10*ROW('Hygiene Data'!I109))),'Data Summary'!EE115="Yes"),OFFSET('Hygiene Data'!$I$7,0,10*ROW('Hygiene Data'!I109)),NA())</f>
        <v>#N/A</v>
      </c>
      <c r="BQ115" s="522" t="e">
        <f ca="1">+IF(AND(ISNUMBER(OFFSET('Hygiene Data'!$I$9,0,10*ROW('Hygiene Data'!I109))),'Data Summary'!EF115="Yes"),OFFSET('Hygiene Data'!$I$9,0,10*ROW('Hygiene Data'!I109)),NA())</f>
        <v>#N/A</v>
      </c>
    </row>
    <row r="116" spans="1:69" x14ac:dyDescent="0.25">
      <c r="A116" s="518" t="e">
        <f ca="1">+RIGHT('Data Summary'!A116,LEN('Data Summary'!A116)-9)</f>
        <v>#VALUE!</v>
      </c>
      <c r="B116" s="492" t="str">
        <f ca="1">+IF(ISTEXT('Data Summary'!B116),'Data Summary'!B116,"")</f>
        <v/>
      </c>
      <c r="C116" s="519" t="e">
        <f ca="1">+VALUE('Data Summary'!C116)</f>
        <v>#VALUE!</v>
      </c>
      <c r="D116" s="520" t="e">
        <f ca="1">+IF(AND(ISNUMBER(OFFSET('Water Data'!$D$4,0,10*ROW('Water Data'!D110))),'Data Summary'!BS116="Yes"),100-OFFSET('Water Data'!$D$4,0,10*ROW('Water Data'!D110)),NA())</f>
        <v>#N/A</v>
      </c>
      <c r="E116" s="520" t="e">
        <f ca="1">+IF(AND(ISNUMBER(OFFSET('Water Data'!$D$6,0,10*ROW('Water Data'!D110))),'Data Summary'!BT116="Yes"),OFFSET('Water Data'!$D$6,0,10*ROW('Water Data'!D110)),NA())</f>
        <v>#N/A</v>
      </c>
      <c r="F116" s="520" t="e">
        <f ca="1">+IF(AND(ISNUMBER(OFFSET('Water Data'!$D$9,0,10*ROW('Water Data'!D110))),'Data Summary'!BU116="Yes"),OFFSET('Water Data'!$D$9,0,10*ROW('Water Data'!D110)),NA())</f>
        <v>#N/A</v>
      </c>
      <c r="G116" s="520" t="e">
        <f ca="1">+IF(AND(ISNUMBER(OFFSET('Water Data'!$E$4,0,10*ROW('Water Data'!E110))),'Data Summary'!BV116="Yes"),100-OFFSET('Water Data'!$E$4,0,10*ROW('Water Data'!E110)),NA())</f>
        <v>#N/A</v>
      </c>
      <c r="H116" s="520" t="e">
        <f ca="1">+IF(AND(ISNUMBER(OFFSET('Water Data'!$E$6,0,10*ROW('Water Data'!E110))),'Data Summary'!BW116="Yes"),OFFSET('Water Data'!$E$6,0,10*ROW('Water Data'!E110)),NA())</f>
        <v>#N/A</v>
      </c>
      <c r="I116" s="520" t="e">
        <f ca="1">+IF(AND(ISNUMBER(OFFSET('Water Data'!$E$9,0,10*ROW('Water Data'!E110))),'Data Summary'!BX116="Yes"),OFFSET('Water Data'!$E$9,0,10*ROW('Water Data'!E110)),NA())</f>
        <v>#N/A</v>
      </c>
      <c r="J116" s="520" t="e">
        <f ca="1">+IF(AND(ISNUMBER(OFFSET('Water Data'!$F$4,0,10*ROW('Water Data'!F110))),'Data Summary'!BY116="Yes"),100-OFFSET('Water Data'!$F$4,0,10*ROW('Water Data'!F110)),NA())</f>
        <v>#N/A</v>
      </c>
      <c r="K116" s="520" t="e">
        <f ca="1">+IF(AND(ISNUMBER(OFFSET('Water Data'!$F$6,0,10*ROW('Water Data'!F110))),'Data Summary'!BZ116="Yes"),OFFSET('Water Data'!$F$6,0,10*ROW('Water Data'!F110)),NA())</f>
        <v>#N/A</v>
      </c>
      <c r="L116" s="520" t="e">
        <f ca="1">+IF(AND(ISNUMBER(OFFSET('Water Data'!$F$9,0,10*ROW('Water Data'!F110))),'Data Summary'!CA116="Yes"),OFFSET('Water Data'!$F$9,0,10*ROW('Water Data'!F110)),NA())</f>
        <v>#N/A</v>
      </c>
      <c r="M116" s="520" t="e">
        <f ca="1">+IF(AND(ISNUMBER(OFFSET('Water Data'!$G$4,0,10*ROW('Water Data'!G110))),'Data Summary'!CB116="Yes"),100-OFFSET('Water Data'!$G$4,0,10*ROW('Water Data'!G110)),NA())</f>
        <v>#N/A</v>
      </c>
      <c r="N116" s="520" t="e">
        <f ca="1">+IF(AND(ISNUMBER(OFFSET('Water Data'!$G$6,0,10*ROW('Water Data'!G110))),'Data Summary'!CC116="Yes"),OFFSET('Water Data'!$G$6,0,10*ROW('Water Data'!G110)),NA())</f>
        <v>#N/A</v>
      </c>
      <c r="O116" s="520" t="e">
        <f ca="1">+IF(AND(ISNUMBER(OFFSET('Water Data'!$G$9,0,10*ROW('Water Data'!G110))),'Data Summary'!CD116="Yes"),OFFSET('Water Data'!$G$9,0,10*ROW('Water Data'!G110)),NA())</f>
        <v>#N/A</v>
      </c>
      <c r="P116" s="520" t="e">
        <f ca="1">+IF(AND(ISNUMBER(OFFSET('Water Data'!$H$4,0,10*ROW('Water Data'!H110))),'Data Summary'!CE116="Yes"),100-OFFSET('Water Data'!$H$4,0,10*ROW('Water Data'!H110)),NA())</f>
        <v>#N/A</v>
      </c>
      <c r="Q116" s="520" t="e">
        <f ca="1">+IF(AND(ISNUMBER(OFFSET('Water Data'!$H$6,0,10*ROW('Water Data'!H110))),'Data Summary'!CF116="Yes"),OFFSET('Water Data'!$H$6,0,10*ROW('Water Data'!H110)),NA())</f>
        <v>#N/A</v>
      </c>
      <c r="R116" s="520" t="e">
        <f ca="1">+IF(AND(ISNUMBER(OFFSET('Water Data'!$H$9,0,10*ROW('Water Data'!H110))),'Data Summary'!CG116="Yes"),OFFSET('Water Data'!$H$9,0,10*ROW('Water Data'!H110)),NA())</f>
        <v>#N/A</v>
      </c>
      <c r="S116" s="520" t="e">
        <f ca="1">+IF(AND(ISNUMBER(OFFSET('Water Data'!$I$4,0,10*ROW('Water Data'!I110))),'Data Summary'!CH116="Yes"),100-OFFSET('Water Data'!$I$4,0,10*ROW('Water Data'!I110)),NA())</f>
        <v>#N/A</v>
      </c>
      <c r="T116" s="520" t="e">
        <f ca="1">+IF(AND(ISNUMBER(OFFSET('Water Data'!$I$6,0,10*ROW('Water Data'!I110))),'Data Summary'!CI116="Yes"),OFFSET('Water Data'!$I$6,0,10*ROW('Water Data'!I110)),NA())</f>
        <v>#N/A</v>
      </c>
      <c r="U116" s="520" t="e">
        <f ca="1">+IF(AND(ISNUMBER(OFFSET('Water Data'!$I$9,0,10*ROW('Water Data'!I110))),'Data Summary'!CJ116="Yes"),OFFSET('Water Data'!$I$9,0,10*ROW('Water Data'!I110)),NA())</f>
        <v>#N/A</v>
      </c>
      <c r="V116" s="521" t="e">
        <f ca="1">+IF(AND(ISNUMBER(OFFSET('Sanitation Data'!$D$4,0,10*ROW('Sanitation Data'!D110))),'Data Summary'!CK116="Yes"),100-OFFSET('Sanitation Data'!$D$4,0,10*ROW('Sanitation Data'!D110)),NA())</f>
        <v>#N/A</v>
      </c>
      <c r="W116" s="521" t="e">
        <f ca="1">+IF(AND(ISNUMBER(OFFSET('Sanitation Data'!$D$6,0,10*ROW('Sanitation Data'!D110))),'Data Summary'!CL116="Yes"),OFFSET('Sanitation Data'!$D$6,0,10*ROW('Sanitation Data'!D110)),NA())</f>
        <v>#N/A</v>
      </c>
      <c r="X116" s="521" t="e">
        <f ca="1">+IF(AND(ISNUMBER(OFFSET('Sanitation Data'!$D$10,0,10*ROW('Sanitation Data'!D110))),'Data Summary'!CM116="Yes"),OFFSET('Sanitation Data'!$D$10,0,10*ROW('Sanitation Data'!D110)),NA())</f>
        <v>#N/A</v>
      </c>
      <c r="Y116" s="521" t="e">
        <f ca="1">+IF(AND(ISNUMBER(OFFSET('Sanitation Data'!$D$11,0,10*ROW('Sanitation Data'!D110))),'Data Summary'!CN116="Yes"),OFFSET('Sanitation Data'!$D$11,0,10*ROW('Sanitation Data'!D110)),NA())</f>
        <v>#N/A</v>
      </c>
      <c r="Z116" s="521" t="e">
        <f ca="1">+IF(AND(ISNUMBER(OFFSET('Sanitation Data'!$D$12,0,10*ROW('Sanitation Data'!D110))),'Data Summary'!CO116="Yes"),OFFSET('Sanitation Data'!$D$12,0,10*ROW('Sanitation Data'!D110)),NA())</f>
        <v>#N/A</v>
      </c>
      <c r="AA116" s="521" t="e">
        <f ca="1">+IF(AND(ISNUMBER(OFFSET('Sanitation Data'!$E$4,0,10*ROW('Sanitation Data'!E110))),'Data Summary'!CP116="Yes"),100-OFFSET('Sanitation Data'!$E$4,0,10*ROW('Sanitation Data'!E110)),NA())</f>
        <v>#N/A</v>
      </c>
      <c r="AB116" s="521" t="e">
        <f ca="1">+IF(AND(ISNUMBER(OFFSET('Sanitation Data'!$E$6,0,10*ROW('Sanitation Data'!E110))),'Data Summary'!CQ116="Yes"),OFFSET('Sanitation Data'!$E$6,0,10*ROW('Sanitation Data'!E110)),NA())</f>
        <v>#N/A</v>
      </c>
      <c r="AC116" s="521" t="e">
        <f ca="1">+IF(AND(ISNUMBER(OFFSET('Sanitation Data'!$E$10,0,10*ROW('Sanitation Data'!E110))),'Data Summary'!CR116="Yes"),OFFSET('Sanitation Data'!$E$10,0,10*ROW('Sanitation Data'!E110)),NA())</f>
        <v>#N/A</v>
      </c>
      <c r="AD116" s="521" t="e">
        <f ca="1">+IF(AND(ISNUMBER(OFFSET('Sanitation Data'!$E$11,0,10*ROW('Sanitation Data'!E110))),'Data Summary'!CS116="Yes"),OFFSET('Sanitation Data'!$E$11,0,10*ROW('Sanitation Data'!E110)),NA())</f>
        <v>#N/A</v>
      </c>
      <c r="AE116" s="521" t="e">
        <f ca="1">+IF(AND(ISNUMBER(OFFSET('Sanitation Data'!$E$12,0,10*ROW('Sanitation Data'!E110))),'Data Summary'!CT116="Yes"),OFFSET('Sanitation Data'!$E$12,0,10*ROW('Sanitation Data'!E110)),NA())</f>
        <v>#N/A</v>
      </c>
      <c r="AF116" s="521" t="e">
        <f ca="1">+IF(AND(ISNUMBER(OFFSET('Sanitation Data'!$F$4,0,10*ROW('Sanitation Data'!F110))),'Data Summary'!CU116="Yes"),100-OFFSET('Sanitation Data'!$F$4,0,10*ROW('Sanitation Data'!F110)),NA())</f>
        <v>#N/A</v>
      </c>
      <c r="AG116" s="521" t="e">
        <f ca="1">+IF(AND(ISNUMBER(OFFSET('Sanitation Data'!$F$6,0,10*ROW('Sanitation Data'!F110))),'Data Summary'!CV116="Yes"),OFFSET('Sanitation Data'!$F$6,0,10*ROW('Sanitation Data'!F110)),NA())</f>
        <v>#N/A</v>
      </c>
      <c r="AH116" s="521" t="e">
        <f ca="1">+IF(AND(ISNUMBER(OFFSET('Sanitation Data'!$F$10,0,10*ROW('Sanitation Data'!F110))),'Data Summary'!CW116="Yes"),OFFSET('Sanitation Data'!$F$10,0,10*ROW('Sanitation Data'!F110)),NA())</f>
        <v>#N/A</v>
      </c>
      <c r="AI116" s="521" t="e">
        <f ca="1">+IF(AND(ISNUMBER(OFFSET('Sanitation Data'!$F$11,0,10*ROW('Sanitation Data'!F110))),'Data Summary'!CX116="Yes"),OFFSET('Sanitation Data'!$F$11,0,10*ROW('Sanitation Data'!F110)),NA())</f>
        <v>#N/A</v>
      </c>
      <c r="AJ116" s="521" t="e">
        <f ca="1">+IF(AND(ISNUMBER(OFFSET('Sanitation Data'!$F$12,0,10*ROW('Sanitation Data'!F110))),'Data Summary'!CY116="Yes"),OFFSET('Sanitation Data'!$F$12,0,10*ROW('Sanitation Data'!F110)),NA())</f>
        <v>#N/A</v>
      </c>
      <c r="AK116" s="521" t="e">
        <f ca="1">+IF(AND(ISNUMBER(OFFSET('Sanitation Data'!$G$4,0,10*ROW('Sanitation Data'!G110))),'Data Summary'!CZ116="Yes"),100-OFFSET('Sanitation Data'!$G$4,0,10*ROW('Sanitation Data'!G110)),NA())</f>
        <v>#N/A</v>
      </c>
      <c r="AL116" s="521" t="e">
        <f ca="1">+IF(AND(ISNUMBER(OFFSET('Sanitation Data'!$G$6,0,10*ROW('Sanitation Data'!G110))),'Data Summary'!DA116="Yes"),OFFSET('Sanitation Data'!$G$6,0,10*ROW('Sanitation Data'!G110)),NA())</f>
        <v>#N/A</v>
      </c>
      <c r="AM116" s="521" t="e">
        <f ca="1">+IF(AND(ISNUMBER(OFFSET('Sanitation Data'!$G$10,0,10*ROW('Sanitation Data'!G110))),'Data Summary'!DB116="Yes"),OFFSET('Sanitation Data'!$G$10,0,10*ROW('Sanitation Data'!G110)),NA())</f>
        <v>#N/A</v>
      </c>
      <c r="AN116" s="521" t="e">
        <f ca="1">+IF(AND(ISNUMBER(OFFSET('Sanitation Data'!$G$11,0,10*ROW('Sanitation Data'!G110))),'Data Summary'!DC116="Yes"),OFFSET('Sanitation Data'!$G$11,0,10*ROW('Sanitation Data'!G110)),NA())</f>
        <v>#N/A</v>
      </c>
      <c r="AO116" s="521" t="e">
        <f ca="1">+IF(AND(ISNUMBER(OFFSET('Sanitation Data'!$G$12,0,10*ROW('Sanitation Data'!G110))),'Data Summary'!DD116="Yes"),OFFSET('Sanitation Data'!$G$12,0,10*ROW('Sanitation Data'!G110)),NA())</f>
        <v>#N/A</v>
      </c>
      <c r="AP116" s="521" t="e">
        <f ca="1">+IF(AND(ISNUMBER(OFFSET('Sanitation Data'!$H$4,0,10*ROW('Sanitation Data'!H110))),'Data Summary'!DE116="Yes"),100-OFFSET('Sanitation Data'!$H$4,0,10*ROW('Sanitation Data'!H110)),NA())</f>
        <v>#N/A</v>
      </c>
      <c r="AQ116" s="521" t="e">
        <f ca="1">+IF(AND(ISNUMBER(OFFSET('Sanitation Data'!$H$6,0,10*ROW('Sanitation Data'!H110))),'Data Summary'!DF116="Yes"),OFFSET('Sanitation Data'!$H$6,0,10*ROW('Sanitation Data'!H110)),NA())</f>
        <v>#N/A</v>
      </c>
      <c r="AR116" s="521" t="e">
        <f ca="1">+IF(AND(ISNUMBER(OFFSET('Sanitation Data'!$H$10,0,10*ROW('Sanitation Data'!H110))),'Data Summary'!DG116="Yes"),OFFSET('Sanitation Data'!$H$10,0,10*ROW('Sanitation Data'!H110)),NA())</f>
        <v>#N/A</v>
      </c>
      <c r="AS116" s="521" t="e">
        <f ca="1">+IF(AND(ISNUMBER(OFFSET('Sanitation Data'!$H$11,0,10*ROW('Sanitation Data'!H110))),'Data Summary'!DH116="Yes"),OFFSET('Sanitation Data'!$H$11,0,10*ROW('Sanitation Data'!H110)),NA())</f>
        <v>#N/A</v>
      </c>
      <c r="AT116" s="521" t="e">
        <f ca="1">+IF(AND(ISNUMBER(OFFSET('Sanitation Data'!$H$12,0,10*ROW('Sanitation Data'!H110))),'Data Summary'!DI116="Yes"),OFFSET('Sanitation Data'!$H$12,0,10*ROW('Sanitation Data'!H110)),NA())</f>
        <v>#N/A</v>
      </c>
      <c r="AU116" s="521" t="e">
        <f ca="1">+IF(AND(ISNUMBER(OFFSET('Sanitation Data'!$I$4,0,10*ROW('Sanitation Data'!I110))),'Data Summary'!DJ116="Yes"),100-OFFSET('Sanitation Data'!$I$4,0,10*ROW('Sanitation Data'!I110)),NA())</f>
        <v>#N/A</v>
      </c>
      <c r="AV116" s="521" t="e">
        <f ca="1">+IF(AND(ISNUMBER(OFFSET('Sanitation Data'!$I$6,0,10*ROW('Sanitation Data'!I110))),'Data Summary'!DK116="Yes"),OFFSET('Sanitation Data'!$I$6,0,10*ROW('Sanitation Data'!I110)),NA())</f>
        <v>#N/A</v>
      </c>
      <c r="AW116" s="521" t="e">
        <f ca="1">+IF(AND(ISNUMBER(OFFSET('Sanitation Data'!$I$10,0,10*ROW('Sanitation Data'!I110))),'Data Summary'!DL116="Yes"),OFFSET('Sanitation Data'!$I$10,0,10*ROW('Sanitation Data'!I110)),NA())</f>
        <v>#N/A</v>
      </c>
      <c r="AX116" s="521" t="e">
        <f ca="1">+IF(AND(ISNUMBER(OFFSET('Sanitation Data'!$I$11,0,10*ROW('Sanitation Data'!I110))),'Data Summary'!DM116="Yes"),OFFSET('Sanitation Data'!$I$11,0,10*ROW('Sanitation Data'!I110)),NA())</f>
        <v>#N/A</v>
      </c>
      <c r="AY116" s="521" t="e">
        <f ca="1">+IF(AND(ISNUMBER(OFFSET('Sanitation Data'!$I$12,0,10*ROW('Sanitation Data'!I110))),'Data Summary'!DN116="Yes"),OFFSET('Sanitation Data'!$I$12,0,10*ROW('Sanitation Data'!I110)),NA())</f>
        <v>#N/A</v>
      </c>
      <c r="AZ116" s="522" t="e">
        <f ca="1">+IF(AND(ISNUMBER(OFFSET('Hygiene Data'!$D$5,0,10*ROW('Hygiene Data'!D110))),'Data Summary'!DO116="Yes"),OFFSET('Hygiene Data'!$D$5,0,10*ROW('Hygiene Data'!D110)),NA())</f>
        <v>#N/A</v>
      </c>
      <c r="BA116" s="522" t="e">
        <f ca="1">+IF(AND(ISNUMBER(OFFSET('Hygiene Data'!$D$7,0,10*ROW('Hygiene Data'!D110))),'Data Summary'!DP116="Yes"),OFFSET('Hygiene Data'!$D$7,0,10*ROW('Hygiene Data'!D110)),NA())</f>
        <v>#N/A</v>
      </c>
      <c r="BB116" s="522" t="e">
        <f ca="1">+IF(AND(ISNUMBER(OFFSET('Hygiene Data'!$D$9,0,10*ROW('Hygiene Data'!D110))),'Data Summary'!DQ116="Yes"),OFFSET('Hygiene Data'!$D$9,0,10*ROW('Hygiene Data'!D110)),NA())</f>
        <v>#N/A</v>
      </c>
      <c r="BC116" s="522" t="e">
        <f ca="1">+IF(AND(ISNUMBER(OFFSET('Hygiene Data'!$E$5,0,10*ROW('Hygiene Data'!E110))),'Data Summary'!DR116="Yes"),OFFSET('Hygiene Data'!$E$5,0,10*ROW('Hygiene Data'!E110)),NA())</f>
        <v>#N/A</v>
      </c>
      <c r="BD116" s="522" t="e">
        <f ca="1">+IF(AND(ISNUMBER(OFFSET('Hygiene Data'!$E$7,0,10*ROW('Hygiene Data'!E110))),'Data Summary'!DS116="Yes"),OFFSET('Hygiene Data'!$E$7,0,10*ROW('Hygiene Data'!E110)),NA())</f>
        <v>#N/A</v>
      </c>
      <c r="BE116" s="522" t="e">
        <f ca="1">+IF(AND(ISNUMBER(OFFSET('Hygiene Data'!$E$9,0,10*ROW('Hygiene Data'!E110))),'Data Summary'!DT116="Yes"),OFFSET('Hygiene Data'!$E$9,0,10*ROW('Hygiene Data'!E110)),NA())</f>
        <v>#N/A</v>
      </c>
      <c r="BF116" s="522" t="e">
        <f ca="1">+IF(AND(ISNUMBER(OFFSET('Hygiene Data'!$F$5,0,10*ROW('Hygiene Data'!F110))),'Data Summary'!DU116="Yes"),OFFSET('Hygiene Data'!$F$5,0,10*ROW('Hygiene Data'!F110)),NA())</f>
        <v>#N/A</v>
      </c>
      <c r="BG116" s="522" t="e">
        <f ca="1">+IF(AND(ISNUMBER(OFFSET('Hygiene Data'!$F$7,0,10*ROW('Hygiene Data'!F110))),'Data Summary'!DV116="Yes"),OFFSET('Hygiene Data'!$F$7,0,10*ROW('Hygiene Data'!F110)),NA())</f>
        <v>#N/A</v>
      </c>
      <c r="BH116" s="522" t="e">
        <f ca="1">+IF(AND(ISNUMBER(OFFSET('Hygiene Data'!$F$9,0,10*ROW('Hygiene Data'!F110))),'Data Summary'!DW116="Yes"),OFFSET('Hygiene Data'!$F$9,0,10*ROW('Hygiene Data'!F110)),NA())</f>
        <v>#N/A</v>
      </c>
      <c r="BI116" s="522" t="e">
        <f ca="1">+IF(AND(ISNUMBER(OFFSET('Hygiene Data'!$G$5,0,10*ROW('Hygiene Data'!G110))),'Data Summary'!DX116="Yes"),OFFSET('Hygiene Data'!$G$5,0,10*ROW('Hygiene Data'!G110)),NA())</f>
        <v>#N/A</v>
      </c>
      <c r="BJ116" s="522" t="e">
        <f ca="1">+IF(AND(ISNUMBER(OFFSET('Hygiene Data'!$G$7,0,10*ROW('Hygiene Data'!G110))),'Data Summary'!DY116="Yes"),OFFSET('Hygiene Data'!$G$7,0,10*ROW('Hygiene Data'!G110)),NA())</f>
        <v>#N/A</v>
      </c>
      <c r="BK116" s="522" t="e">
        <f ca="1">+IF(AND(ISNUMBER(OFFSET('Hygiene Data'!$G$9,0,10*ROW('Hygiene Data'!G110))),'Data Summary'!DZ116="Yes"),OFFSET('Hygiene Data'!$G$9,0,10*ROW('Hygiene Data'!G110)),NA())</f>
        <v>#N/A</v>
      </c>
      <c r="BL116" s="522" t="e">
        <f ca="1">+IF(AND(ISNUMBER(OFFSET('Hygiene Data'!$H$5,0,10*ROW('Hygiene Data'!H110))),'Data Summary'!EA116="Yes"),OFFSET('Hygiene Data'!$H$5,0,10*ROW('Hygiene Data'!H110)),NA())</f>
        <v>#N/A</v>
      </c>
      <c r="BM116" s="522" t="e">
        <f ca="1">+IF(AND(ISNUMBER(OFFSET('Hygiene Data'!$H$7,0,10*ROW('Hygiene Data'!H110))),'Data Summary'!EB116="Yes"),OFFSET('Hygiene Data'!$H$7,0,10*ROW('Hygiene Data'!H110)),NA())</f>
        <v>#N/A</v>
      </c>
      <c r="BN116" s="522" t="e">
        <f ca="1">+IF(AND(ISNUMBER(OFFSET('Hygiene Data'!$H$9,0,10*ROW('Hygiene Data'!H110))),'Data Summary'!EC116="Yes"),OFFSET('Hygiene Data'!$H$9,0,10*ROW('Hygiene Data'!H110)),NA())</f>
        <v>#N/A</v>
      </c>
      <c r="BO116" s="522" t="e">
        <f ca="1">+IF(AND(ISNUMBER(OFFSET('Hygiene Data'!$I$5,0,10*ROW('Hygiene Data'!I110))),'Data Summary'!ED116="Yes"),OFFSET('Hygiene Data'!$I$5,0,10*ROW('Hygiene Data'!I110)),NA())</f>
        <v>#N/A</v>
      </c>
      <c r="BP116" s="522" t="e">
        <f ca="1">+IF(AND(ISNUMBER(OFFSET('Hygiene Data'!$I$7,0,10*ROW('Hygiene Data'!I110))),'Data Summary'!EE116="Yes"),OFFSET('Hygiene Data'!$I$7,0,10*ROW('Hygiene Data'!I110)),NA())</f>
        <v>#N/A</v>
      </c>
      <c r="BQ116" s="522" t="e">
        <f ca="1">+IF(AND(ISNUMBER(OFFSET('Hygiene Data'!$I$9,0,10*ROW('Hygiene Data'!I110))),'Data Summary'!EF116="Yes"),OFFSET('Hygiene Data'!$I$9,0,10*ROW('Hygiene Data'!I110)),NA())</f>
        <v>#N/A</v>
      </c>
    </row>
    <row r="117" spans="1:69" x14ac:dyDescent="0.25">
      <c r="A117" s="518" t="e">
        <f ca="1">+RIGHT('Data Summary'!A117,LEN('Data Summary'!A117)-9)</f>
        <v>#VALUE!</v>
      </c>
      <c r="B117" s="492" t="str">
        <f ca="1">+IF(ISTEXT('Data Summary'!B117),'Data Summary'!B117,"")</f>
        <v/>
      </c>
      <c r="C117" s="519" t="e">
        <f ca="1">+VALUE('Data Summary'!C117)</f>
        <v>#VALUE!</v>
      </c>
      <c r="D117" s="520" t="e">
        <f ca="1">+IF(AND(ISNUMBER(OFFSET('Water Data'!$D$4,0,10*ROW('Water Data'!D111))),'Data Summary'!BS117="Yes"),100-OFFSET('Water Data'!$D$4,0,10*ROW('Water Data'!D111)),NA())</f>
        <v>#N/A</v>
      </c>
      <c r="E117" s="520" t="e">
        <f ca="1">+IF(AND(ISNUMBER(OFFSET('Water Data'!$D$6,0,10*ROW('Water Data'!D111))),'Data Summary'!BT117="Yes"),OFFSET('Water Data'!$D$6,0,10*ROW('Water Data'!D111)),NA())</f>
        <v>#N/A</v>
      </c>
      <c r="F117" s="520" t="e">
        <f ca="1">+IF(AND(ISNUMBER(OFFSET('Water Data'!$D$9,0,10*ROW('Water Data'!D111))),'Data Summary'!BU117="Yes"),OFFSET('Water Data'!$D$9,0,10*ROW('Water Data'!D111)),NA())</f>
        <v>#N/A</v>
      </c>
      <c r="G117" s="520" t="e">
        <f ca="1">+IF(AND(ISNUMBER(OFFSET('Water Data'!$E$4,0,10*ROW('Water Data'!E111))),'Data Summary'!BV117="Yes"),100-OFFSET('Water Data'!$E$4,0,10*ROW('Water Data'!E111)),NA())</f>
        <v>#N/A</v>
      </c>
      <c r="H117" s="520" t="e">
        <f ca="1">+IF(AND(ISNUMBER(OFFSET('Water Data'!$E$6,0,10*ROW('Water Data'!E111))),'Data Summary'!BW117="Yes"),OFFSET('Water Data'!$E$6,0,10*ROW('Water Data'!E111)),NA())</f>
        <v>#N/A</v>
      </c>
      <c r="I117" s="520" t="e">
        <f ca="1">+IF(AND(ISNUMBER(OFFSET('Water Data'!$E$9,0,10*ROW('Water Data'!E111))),'Data Summary'!BX117="Yes"),OFFSET('Water Data'!$E$9,0,10*ROW('Water Data'!E111)),NA())</f>
        <v>#N/A</v>
      </c>
      <c r="J117" s="520" t="e">
        <f ca="1">+IF(AND(ISNUMBER(OFFSET('Water Data'!$F$4,0,10*ROW('Water Data'!F111))),'Data Summary'!BY117="Yes"),100-OFFSET('Water Data'!$F$4,0,10*ROW('Water Data'!F111)),NA())</f>
        <v>#N/A</v>
      </c>
      <c r="K117" s="520" t="e">
        <f ca="1">+IF(AND(ISNUMBER(OFFSET('Water Data'!$F$6,0,10*ROW('Water Data'!F111))),'Data Summary'!BZ117="Yes"),OFFSET('Water Data'!$F$6,0,10*ROW('Water Data'!F111)),NA())</f>
        <v>#N/A</v>
      </c>
      <c r="L117" s="520" t="e">
        <f ca="1">+IF(AND(ISNUMBER(OFFSET('Water Data'!$F$9,0,10*ROW('Water Data'!F111))),'Data Summary'!CA117="Yes"),OFFSET('Water Data'!$F$9,0,10*ROW('Water Data'!F111)),NA())</f>
        <v>#N/A</v>
      </c>
      <c r="M117" s="520" t="e">
        <f ca="1">+IF(AND(ISNUMBER(OFFSET('Water Data'!$G$4,0,10*ROW('Water Data'!G111))),'Data Summary'!CB117="Yes"),100-OFFSET('Water Data'!$G$4,0,10*ROW('Water Data'!G111)),NA())</f>
        <v>#N/A</v>
      </c>
      <c r="N117" s="520" t="e">
        <f ca="1">+IF(AND(ISNUMBER(OFFSET('Water Data'!$G$6,0,10*ROW('Water Data'!G111))),'Data Summary'!CC117="Yes"),OFFSET('Water Data'!$G$6,0,10*ROW('Water Data'!G111)),NA())</f>
        <v>#N/A</v>
      </c>
      <c r="O117" s="520" t="e">
        <f ca="1">+IF(AND(ISNUMBER(OFFSET('Water Data'!$G$9,0,10*ROW('Water Data'!G111))),'Data Summary'!CD117="Yes"),OFFSET('Water Data'!$G$9,0,10*ROW('Water Data'!G111)),NA())</f>
        <v>#N/A</v>
      </c>
      <c r="P117" s="520" t="e">
        <f ca="1">+IF(AND(ISNUMBER(OFFSET('Water Data'!$H$4,0,10*ROW('Water Data'!H111))),'Data Summary'!CE117="Yes"),100-OFFSET('Water Data'!$H$4,0,10*ROW('Water Data'!H111)),NA())</f>
        <v>#N/A</v>
      </c>
      <c r="Q117" s="520" t="e">
        <f ca="1">+IF(AND(ISNUMBER(OFFSET('Water Data'!$H$6,0,10*ROW('Water Data'!H111))),'Data Summary'!CF117="Yes"),OFFSET('Water Data'!$H$6,0,10*ROW('Water Data'!H111)),NA())</f>
        <v>#N/A</v>
      </c>
      <c r="R117" s="520" t="e">
        <f ca="1">+IF(AND(ISNUMBER(OFFSET('Water Data'!$H$9,0,10*ROW('Water Data'!H111))),'Data Summary'!CG117="Yes"),OFFSET('Water Data'!$H$9,0,10*ROW('Water Data'!H111)),NA())</f>
        <v>#N/A</v>
      </c>
      <c r="S117" s="520" t="e">
        <f ca="1">+IF(AND(ISNUMBER(OFFSET('Water Data'!$I$4,0,10*ROW('Water Data'!I111))),'Data Summary'!CH117="Yes"),100-OFFSET('Water Data'!$I$4,0,10*ROW('Water Data'!I111)),NA())</f>
        <v>#N/A</v>
      </c>
      <c r="T117" s="520" t="e">
        <f ca="1">+IF(AND(ISNUMBER(OFFSET('Water Data'!$I$6,0,10*ROW('Water Data'!I111))),'Data Summary'!CI117="Yes"),OFFSET('Water Data'!$I$6,0,10*ROW('Water Data'!I111)),NA())</f>
        <v>#N/A</v>
      </c>
      <c r="U117" s="520" t="e">
        <f ca="1">+IF(AND(ISNUMBER(OFFSET('Water Data'!$I$9,0,10*ROW('Water Data'!I111))),'Data Summary'!CJ117="Yes"),OFFSET('Water Data'!$I$9,0,10*ROW('Water Data'!I111)),NA())</f>
        <v>#N/A</v>
      </c>
      <c r="V117" s="521" t="e">
        <f ca="1">+IF(AND(ISNUMBER(OFFSET('Sanitation Data'!$D$4,0,10*ROW('Sanitation Data'!D111))),'Data Summary'!CK117="Yes"),100-OFFSET('Sanitation Data'!$D$4,0,10*ROW('Sanitation Data'!D111)),NA())</f>
        <v>#N/A</v>
      </c>
      <c r="W117" s="521" t="e">
        <f ca="1">+IF(AND(ISNUMBER(OFFSET('Sanitation Data'!$D$6,0,10*ROW('Sanitation Data'!D111))),'Data Summary'!CL117="Yes"),OFFSET('Sanitation Data'!$D$6,0,10*ROW('Sanitation Data'!D111)),NA())</f>
        <v>#N/A</v>
      </c>
      <c r="X117" s="521" t="e">
        <f ca="1">+IF(AND(ISNUMBER(OFFSET('Sanitation Data'!$D$10,0,10*ROW('Sanitation Data'!D111))),'Data Summary'!CM117="Yes"),OFFSET('Sanitation Data'!$D$10,0,10*ROW('Sanitation Data'!D111)),NA())</f>
        <v>#N/A</v>
      </c>
      <c r="Y117" s="521" t="e">
        <f ca="1">+IF(AND(ISNUMBER(OFFSET('Sanitation Data'!$D$11,0,10*ROW('Sanitation Data'!D111))),'Data Summary'!CN117="Yes"),OFFSET('Sanitation Data'!$D$11,0,10*ROW('Sanitation Data'!D111)),NA())</f>
        <v>#N/A</v>
      </c>
      <c r="Z117" s="521" t="e">
        <f ca="1">+IF(AND(ISNUMBER(OFFSET('Sanitation Data'!$D$12,0,10*ROW('Sanitation Data'!D111))),'Data Summary'!CO117="Yes"),OFFSET('Sanitation Data'!$D$12,0,10*ROW('Sanitation Data'!D111)),NA())</f>
        <v>#N/A</v>
      </c>
      <c r="AA117" s="521" t="e">
        <f ca="1">+IF(AND(ISNUMBER(OFFSET('Sanitation Data'!$E$4,0,10*ROW('Sanitation Data'!E111))),'Data Summary'!CP117="Yes"),100-OFFSET('Sanitation Data'!$E$4,0,10*ROW('Sanitation Data'!E111)),NA())</f>
        <v>#N/A</v>
      </c>
      <c r="AB117" s="521" t="e">
        <f ca="1">+IF(AND(ISNUMBER(OFFSET('Sanitation Data'!$E$6,0,10*ROW('Sanitation Data'!E111))),'Data Summary'!CQ117="Yes"),OFFSET('Sanitation Data'!$E$6,0,10*ROW('Sanitation Data'!E111)),NA())</f>
        <v>#N/A</v>
      </c>
      <c r="AC117" s="521" t="e">
        <f ca="1">+IF(AND(ISNUMBER(OFFSET('Sanitation Data'!$E$10,0,10*ROW('Sanitation Data'!E111))),'Data Summary'!CR117="Yes"),OFFSET('Sanitation Data'!$E$10,0,10*ROW('Sanitation Data'!E111)),NA())</f>
        <v>#N/A</v>
      </c>
      <c r="AD117" s="521" t="e">
        <f ca="1">+IF(AND(ISNUMBER(OFFSET('Sanitation Data'!$E$11,0,10*ROW('Sanitation Data'!E111))),'Data Summary'!CS117="Yes"),OFFSET('Sanitation Data'!$E$11,0,10*ROW('Sanitation Data'!E111)),NA())</f>
        <v>#N/A</v>
      </c>
      <c r="AE117" s="521" t="e">
        <f ca="1">+IF(AND(ISNUMBER(OFFSET('Sanitation Data'!$E$12,0,10*ROW('Sanitation Data'!E111))),'Data Summary'!CT117="Yes"),OFFSET('Sanitation Data'!$E$12,0,10*ROW('Sanitation Data'!E111)),NA())</f>
        <v>#N/A</v>
      </c>
      <c r="AF117" s="521" t="e">
        <f ca="1">+IF(AND(ISNUMBER(OFFSET('Sanitation Data'!$F$4,0,10*ROW('Sanitation Data'!F111))),'Data Summary'!CU117="Yes"),100-OFFSET('Sanitation Data'!$F$4,0,10*ROW('Sanitation Data'!F111)),NA())</f>
        <v>#N/A</v>
      </c>
      <c r="AG117" s="521" t="e">
        <f ca="1">+IF(AND(ISNUMBER(OFFSET('Sanitation Data'!$F$6,0,10*ROW('Sanitation Data'!F111))),'Data Summary'!CV117="Yes"),OFFSET('Sanitation Data'!$F$6,0,10*ROW('Sanitation Data'!F111)),NA())</f>
        <v>#N/A</v>
      </c>
      <c r="AH117" s="521" t="e">
        <f ca="1">+IF(AND(ISNUMBER(OFFSET('Sanitation Data'!$F$10,0,10*ROW('Sanitation Data'!F111))),'Data Summary'!CW117="Yes"),OFFSET('Sanitation Data'!$F$10,0,10*ROW('Sanitation Data'!F111)),NA())</f>
        <v>#N/A</v>
      </c>
      <c r="AI117" s="521" t="e">
        <f ca="1">+IF(AND(ISNUMBER(OFFSET('Sanitation Data'!$F$11,0,10*ROW('Sanitation Data'!F111))),'Data Summary'!CX117="Yes"),OFFSET('Sanitation Data'!$F$11,0,10*ROW('Sanitation Data'!F111)),NA())</f>
        <v>#N/A</v>
      </c>
      <c r="AJ117" s="521" t="e">
        <f ca="1">+IF(AND(ISNUMBER(OFFSET('Sanitation Data'!$F$12,0,10*ROW('Sanitation Data'!F111))),'Data Summary'!CY117="Yes"),OFFSET('Sanitation Data'!$F$12,0,10*ROW('Sanitation Data'!F111)),NA())</f>
        <v>#N/A</v>
      </c>
      <c r="AK117" s="521" t="e">
        <f ca="1">+IF(AND(ISNUMBER(OFFSET('Sanitation Data'!$G$4,0,10*ROW('Sanitation Data'!G111))),'Data Summary'!CZ117="Yes"),100-OFFSET('Sanitation Data'!$G$4,0,10*ROW('Sanitation Data'!G111)),NA())</f>
        <v>#N/A</v>
      </c>
      <c r="AL117" s="521" t="e">
        <f ca="1">+IF(AND(ISNUMBER(OFFSET('Sanitation Data'!$G$6,0,10*ROW('Sanitation Data'!G111))),'Data Summary'!DA117="Yes"),OFFSET('Sanitation Data'!$G$6,0,10*ROW('Sanitation Data'!G111)),NA())</f>
        <v>#N/A</v>
      </c>
      <c r="AM117" s="521" t="e">
        <f ca="1">+IF(AND(ISNUMBER(OFFSET('Sanitation Data'!$G$10,0,10*ROW('Sanitation Data'!G111))),'Data Summary'!DB117="Yes"),OFFSET('Sanitation Data'!$G$10,0,10*ROW('Sanitation Data'!G111)),NA())</f>
        <v>#N/A</v>
      </c>
      <c r="AN117" s="521" t="e">
        <f ca="1">+IF(AND(ISNUMBER(OFFSET('Sanitation Data'!$G$11,0,10*ROW('Sanitation Data'!G111))),'Data Summary'!DC117="Yes"),OFFSET('Sanitation Data'!$G$11,0,10*ROW('Sanitation Data'!G111)),NA())</f>
        <v>#N/A</v>
      </c>
      <c r="AO117" s="521" t="e">
        <f ca="1">+IF(AND(ISNUMBER(OFFSET('Sanitation Data'!$G$12,0,10*ROW('Sanitation Data'!G111))),'Data Summary'!DD117="Yes"),OFFSET('Sanitation Data'!$G$12,0,10*ROW('Sanitation Data'!G111)),NA())</f>
        <v>#N/A</v>
      </c>
      <c r="AP117" s="521" t="e">
        <f ca="1">+IF(AND(ISNUMBER(OFFSET('Sanitation Data'!$H$4,0,10*ROW('Sanitation Data'!H111))),'Data Summary'!DE117="Yes"),100-OFFSET('Sanitation Data'!$H$4,0,10*ROW('Sanitation Data'!H111)),NA())</f>
        <v>#N/A</v>
      </c>
      <c r="AQ117" s="521" t="e">
        <f ca="1">+IF(AND(ISNUMBER(OFFSET('Sanitation Data'!$H$6,0,10*ROW('Sanitation Data'!H111))),'Data Summary'!DF117="Yes"),OFFSET('Sanitation Data'!$H$6,0,10*ROW('Sanitation Data'!H111)),NA())</f>
        <v>#N/A</v>
      </c>
      <c r="AR117" s="521" t="e">
        <f ca="1">+IF(AND(ISNUMBER(OFFSET('Sanitation Data'!$H$10,0,10*ROW('Sanitation Data'!H111))),'Data Summary'!DG117="Yes"),OFFSET('Sanitation Data'!$H$10,0,10*ROW('Sanitation Data'!H111)),NA())</f>
        <v>#N/A</v>
      </c>
      <c r="AS117" s="521" t="e">
        <f ca="1">+IF(AND(ISNUMBER(OFFSET('Sanitation Data'!$H$11,0,10*ROW('Sanitation Data'!H111))),'Data Summary'!DH117="Yes"),OFFSET('Sanitation Data'!$H$11,0,10*ROW('Sanitation Data'!H111)),NA())</f>
        <v>#N/A</v>
      </c>
      <c r="AT117" s="521" t="e">
        <f ca="1">+IF(AND(ISNUMBER(OFFSET('Sanitation Data'!$H$12,0,10*ROW('Sanitation Data'!H111))),'Data Summary'!DI117="Yes"),OFFSET('Sanitation Data'!$H$12,0,10*ROW('Sanitation Data'!H111)),NA())</f>
        <v>#N/A</v>
      </c>
      <c r="AU117" s="521" t="e">
        <f ca="1">+IF(AND(ISNUMBER(OFFSET('Sanitation Data'!$I$4,0,10*ROW('Sanitation Data'!I111))),'Data Summary'!DJ117="Yes"),100-OFFSET('Sanitation Data'!$I$4,0,10*ROW('Sanitation Data'!I111)),NA())</f>
        <v>#N/A</v>
      </c>
      <c r="AV117" s="521" t="e">
        <f ca="1">+IF(AND(ISNUMBER(OFFSET('Sanitation Data'!$I$6,0,10*ROW('Sanitation Data'!I111))),'Data Summary'!DK117="Yes"),OFFSET('Sanitation Data'!$I$6,0,10*ROW('Sanitation Data'!I111)),NA())</f>
        <v>#N/A</v>
      </c>
      <c r="AW117" s="521" t="e">
        <f ca="1">+IF(AND(ISNUMBER(OFFSET('Sanitation Data'!$I$10,0,10*ROW('Sanitation Data'!I111))),'Data Summary'!DL117="Yes"),OFFSET('Sanitation Data'!$I$10,0,10*ROW('Sanitation Data'!I111)),NA())</f>
        <v>#N/A</v>
      </c>
      <c r="AX117" s="521" t="e">
        <f ca="1">+IF(AND(ISNUMBER(OFFSET('Sanitation Data'!$I$11,0,10*ROW('Sanitation Data'!I111))),'Data Summary'!DM117="Yes"),OFFSET('Sanitation Data'!$I$11,0,10*ROW('Sanitation Data'!I111)),NA())</f>
        <v>#N/A</v>
      </c>
      <c r="AY117" s="521" t="e">
        <f ca="1">+IF(AND(ISNUMBER(OFFSET('Sanitation Data'!$I$12,0,10*ROW('Sanitation Data'!I111))),'Data Summary'!DN117="Yes"),OFFSET('Sanitation Data'!$I$12,0,10*ROW('Sanitation Data'!I111)),NA())</f>
        <v>#N/A</v>
      </c>
      <c r="AZ117" s="522" t="e">
        <f ca="1">+IF(AND(ISNUMBER(OFFSET('Hygiene Data'!$D$5,0,10*ROW('Hygiene Data'!D111))),'Data Summary'!DO117="Yes"),OFFSET('Hygiene Data'!$D$5,0,10*ROW('Hygiene Data'!D111)),NA())</f>
        <v>#N/A</v>
      </c>
      <c r="BA117" s="522" t="e">
        <f ca="1">+IF(AND(ISNUMBER(OFFSET('Hygiene Data'!$D$7,0,10*ROW('Hygiene Data'!D111))),'Data Summary'!DP117="Yes"),OFFSET('Hygiene Data'!$D$7,0,10*ROW('Hygiene Data'!D111)),NA())</f>
        <v>#N/A</v>
      </c>
      <c r="BB117" s="522" t="e">
        <f ca="1">+IF(AND(ISNUMBER(OFFSET('Hygiene Data'!$D$9,0,10*ROW('Hygiene Data'!D111))),'Data Summary'!DQ117="Yes"),OFFSET('Hygiene Data'!$D$9,0,10*ROW('Hygiene Data'!D111)),NA())</f>
        <v>#N/A</v>
      </c>
      <c r="BC117" s="522" t="e">
        <f ca="1">+IF(AND(ISNUMBER(OFFSET('Hygiene Data'!$E$5,0,10*ROW('Hygiene Data'!E111))),'Data Summary'!DR117="Yes"),OFFSET('Hygiene Data'!$E$5,0,10*ROW('Hygiene Data'!E111)),NA())</f>
        <v>#N/A</v>
      </c>
      <c r="BD117" s="522" t="e">
        <f ca="1">+IF(AND(ISNUMBER(OFFSET('Hygiene Data'!$E$7,0,10*ROW('Hygiene Data'!E111))),'Data Summary'!DS117="Yes"),OFFSET('Hygiene Data'!$E$7,0,10*ROW('Hygiene Data'!E111)),NA())</f>
        <v>#N/A</v>
      </c>
      <c r="BE117" s="522" t="e">
        <f ca="1">+IF(AND(ISNUMBER(OFFSET('Hygiene Data'!$E$9,0,10*ROW('Hygiene Data'!E111))),'Data Summary'!DT117="Yes"),OFFSET('Hygiene Data'!$E$9,0,10*ROW('Hygiene Data'!E111)),NA())</f>
        <v>#N/A</v>
      </c>
      <c r="BF117" s="522" t="e">
        <f ca="1">+IF(AND(ISNUMBER(OFFSET('Hygiene Data'!$F$5,0,10*ROW('Hygiene Data'!F111))),'Data Summary'!DU117="Yes"),OFFSET('Hygiene Data'!$F$5,0,10*ROW('Hygiene Data'!F111)),NA())</f>
        <v>#N/A</v>
      </c>
      <c r="BG117" s="522" t="e">
        <f ca="1">+IF(AND(ISNUMBER(OFFSET('Hygiene Data'!$F$7,0,10*ROW('Hygiene Data'!F111))),'Data Summary'!DV117="Yes"),OFFSET('Hygiene Data'!$F$7,0,10*ROW('Hygiene Data'!F111)),NA())</f>
        <v>#N/A</v>
      </c>
      <c r="BH117" s="522" t="e">
        <f ca="1">+IF(AND(ISNUMBER(OFFSET('Hygiene Data'!$F$9,0,10*ROW('Hygiene Data'!F111))),'Data Summary'!DW117="Yes"),OFFSET('Hygiene Data'!$F$9,0,10*ROW('Hygiene Data'!F111)),NA())</f>
        <v>#N/A</v>
      </c>
      <c r="BI117" s="522" t="e">
        <f ca="1">+IF(AND(ISNUMBER(OFFSET('Hygiene Data'!$G$5,0,10*ROW('Hygiene Data'!G111))),'Data Summary'!DX117="Yes"),OFFSET('Hygiene Data'!$G$5,0,10*ROW('Hygiene Data'!G111)),NA())</f>
        <v>#N/A</v>
      </c>
      <c r="BJ117" s="522" t="e">
        <f ca="1">+IF(AND(ISNUMBER(OFFSET('Hygiene Data'!$G$7,0,10*ROW('Hygiene Data'!G111))),'Data Summary'!DY117="Yes"),OFFSET('Hygiene Data'!$G$7,0,10*ROW('Hygiene Data'!G111)),NA())</f>
        <v>#N/A</v>
      </c>
      <c r="BK117" s="522" t="e">
        <f ca="1">+IF(AND(ISNUMBER(OFFSET('Hygiene Data'!$G$9,0,10*ROW('Hygiene Data'!G111))),'Data Summary'!DZ117="Yes"),OFFSET('Hygiene Data'!$G$9,0,10*ROW('Hygiene Data'!G111)),NA())</f>
        <v>#N/A</v>
      </c>
      <c r="BL117" s="522" t="e">
        <f ca="1">+IF(AND(ISNUMBER(OFFSET('Hygiene Data'!$H$5,0,10*ROW('Hygiene Data'!H111))),'Data Summary'!EA117="Yes"),OFFSET('Hygiene Data'!$H$5,0,10*ROW('Hygiene Data'!H111)),NA())</f>
        <v>#N/A</v>
      </c>
      <c r="BM117" s="522" t="e">
        <f ca="1">+IF(AND(ISNUMBER(OFFSET('Hygiene Data'!$H$7,0,10*ROW('Hygiene Data'!H111))),'Data Summary'!EB117="Yes"),OFFSET('Hygiene Data'!$H$7,0,10*ROW('Hygiene Data'!H111)),NA())</f>
        <v>#N/A</v>
      </c>
      <c r="BN117" s="522" t="e">
        <f ca="1">+IF(AND(ISNUMBER(OFFSET('Hygiene Data'!$H$9,0,10*ROW('Hygiene Data'!H111))),'Data Summary'!EC117="Yes"),OFFSET('Hygiene Data'!$H$9,0,10*ROW('Hygiene Data'!H111)),NA())</f>
        <v>#N/A</v>
      </c>
      <c r="BO117" s="522" t="e">
        <f ca="1">+IF(AND(ISNUMBER(OFFSET('Hygiene Data'!$I$5,0,10*ROW('Hygiene Data'!I111))),'Data Summary'!ED117="Yes"),OFFSET('Hygiene Data'!$I$5,0,10*ROW('Hygiene Data'!I111)),NA())</f>
        <v>#N/A</v>
      </c>
      <c r="BP117" s="522" t="e">
        <f ca="1">+IF(AND(ISNUMBER(OFFSET('Hygiene Data'!$I$7,0,10*ROW('Hygiene Data'!I111))),'Data Summary'!EE117="Yes"),OFFSET('Hygiene Data'!$I$7,0,10*ROW('Hygiene Data'!I111)),NA())</f>
        <v>#N/A</v>
      </c>
      <c r="BQ117" s="522" t="e">
        <f ca="1">+IF(AND(ISNUMBER(OFFSET('Hygiene Data'!$I$9,0,10*ROW('Hygiene Data'!I111))),'Data Summary'!EF117="Yes"),OFFSET('Hygiene Data'!$I$9,0,10*ROW('Hygiene Data'!I111)),NA())</f>
        <v>#N/A</v>
      </c>
    </row>
    <row r="118" spans="1:69" x14ac:dyDescent="0.25">
      <c r="A118" s="518" t="e">
        <f ca="1">+RIGHT('Data Summary'!A118,LEN('Data Summary'!A118)-9)</f>
        <v>#VALUE!</v>
      </c>
      <c r="B118" s="492" t="str">
        <f ca="1">+IF(ISTEXT('Data Summary'!B118),'Data Summary'!B118,"")</f>
        <v/>
      </c>
      <c r="C118" s="519" t="e">
        <f ca="1">+VALUE('Data Summary'!C118)</f>
        <v>#VALUE!</v>
      </c>
      <c r="D118" s="520" t="e">
        <f ca="1">+IF(AND(ISNUMBER(OFFSET('Water Data'!$D$4,0,10*ROW('Water Data'!D112))),'Data Summary'!BS118="Yes"),100-OFFSET('Water Data'!$D$4,0,10*ROW('Water Data'!D112)),NA())</f>
        <v>#N/A</v>
      </c>
      <c r="E118" s="520" t="e">
        <f ca="1">+IF(AND(ISNUMBER(OFFSET('Water Data'!$D$6,0,10*ROW('Water Data'!D112))),'Data Summary'!BT118="Yes"),OFFSET('Water Data'!$D$6,0,10*ROW('Water Data'!D112)),NA())</f>
        <v>#N/A</v>
      </c>
      <c r="F118" s="520" t="e">
        <f ca="1">+IF(AND(ISNUMBER(OFFSET('Water Data'!$D$9,0,10*ROW('Water Data'!D112))),'Data Summary'!BU118="Yes"),OFFSET('Water Data'!$D$9,0,10*ROW('Water Data'!D112)),NA())</f>
        <v>#N/A</v>
      </c>
      <c r="G118" s="520" t="e">
        <f ca="1">+IF(AND(ISNUMBER(OFFSET('Water Data'!$E$4,0,10*ROW('Water Data'!E112))),'Data Summary'!BV118="Yes"),100-OFFSET('Water Data'!$E$4,0,10*ROW('Water Data'!E112)),NA())</f>
        <v>#N/A</v>
      </c>
      <c r="H118" s="520" t="e">
        <f ca="1">+IF(AND(ISNUMBER(OFFSET('Water Data'!$E$6,0,10*ROW('Water Data'!E112))),'Data Summary'!BW118="Yes"),OFFSET('Water Data'!$E$6,0,10*ROW('Water Data'!E112)),NA())</f>
        <v>#N/A</v>
      </c>
      <c r="I118" s="520" t="e">
        <f ca="1">+IF(AND(ISNUMBER(OFFSET('Water Data'!$E$9,0,10*ROW('Water Data'!E112))),'Data Summary'!BX118="Yes"),OFFSET('Water Data'!$E$9,0,10*ROW('Water Data'!E112)),NA())</f>
        <v>#N/A</v>
      </c>
      <c r="J118" s="520" t="e">
        <f ca="1">+IF(AND(ISNUMBER(OFFSET('Water Data'!$F$4,0,10*ROW('Water Data'!F112))),'Data Summary'!BY118="Yes"),100-OFFSET('Water Data'!$F$4,0,10*ROW('Water Data'!F112)),NA())</f>
        <v>#N/A</v>
      </c>
      <c r="K118" s="520" t="e">
        <f ca="1">+IF(AND(ISNUMBER(OFFSET('Water Data'!$F$6,0,10*ROW('Water Data'!F112))),'Data Summary'!BZ118="Yes"),OFFSET('Water Data'!$F$6,0,10*ROW('Water Data'!F112)),NA())</f>
        <v>#N/A</v>
      </c>
      <c r="L118" s="520" t="e">
        <f ca="1">+IF(AND(ISNUMBER(OFFSET('Water Data'!$F$9,0,10*ROW('Water Data'!F112))),'Data Summary'!CA118="Yes"),OFFSET('Water Data'!$F$9,0,10*ROW('Water Data'!F112)),NA())</f>
        <v>#N/A</v>
      </c>
      <c r="M118" s="520" t="e">
        <f ca="1">+IF(AND(ISNUMBER(OFFSET('Water Data'!$G$4,0,10*ROW('Water Data'!G112))),'Data Summary'!CB118="Yes"),100-OFFSET('Water Data'!$G$4,0,10*ROW('Water Data'!G112)),NA())</f>
        <v>#N/A</v>
      </c>
      <c r="N118" s="520" t="e">
        <f ca="1">+IF(AND(ISNUMBER(OFFSET('Water Data'!$G$6,0,10*ROW('Water Data'!G112))),'Data Summary'!CC118="Yes"),OFFSET('Water Data'!$G$6,0,10*ROW('Water Data'!G112)),NA())</f>
        <v>#N/A</v>
      </c>
      <c r="O118" s="520" t="e">
        <f ca="1">+IF(AND(ISNUMBER(OFFSET('Water Data'!$G$9,0,10*ROW('Water Data'!G112))),'Data Summary'!CD118="Yes"),OFFSET('Water Data'!$G$9,0,10*ROW('Water Data'!G112)),NA())</f>
        <v>#N/A</v>
      </c>
      <c r="P118" s="520" t="e">
        <f ca="1">+IF(AND(ISNUMBER(OFFSET('Water Data'!$H$4,0,10*ROW('Water Data'!H112))),'Data Summary'!CE118="Yes"),100-OFFSET('Water Data'!$H$4,0,10*ROW('Water Data'!H112)),NA())</f>
        <v>#N/A</v>
      </c>
      <c r="Q118" s="520" t="e">
        <f ca="1">+IF(AND(ISNUMBER(OFFSET('Water Data'!$H$6,0,10*ROW('Water Data'!H112))),'Data Summary'!CF118="Yes"),OFFSET('Water Data'!$H$6,0,10*ROW('Water Data'!H112)),NA())</f>
        <v>#N/A</v>
      </c>
      <c r="R118" s="520" t="e">
        <f ca="1">+IF(AND(ISNUMBER(OFFSET('Water Data'!$H$9,0,10*ROW('Water Data'!H112))),'Data Summary'!CG118="Yes"),OFFSET('Water Data'!$H$9,0,10*ROW('Water Data'!H112)),NA())</f>
        <v>#N/A</v>
      </c>
      <c r="S118" s="520" t="e">
        <f ca="1">+IF(AND(ISNUMBER(OFFSET('Water Data'!$I$4,0,10*ROW('Water Data'!I112))),'Data Summary'!CH118="Yes"),100-OFFSET('Water Data'!$I$4,0,10*ROW('Water Data'!I112)),NA())</f>
        <v>#N/A</v>
      </c>
      <c r="T118" s="520" t="e">
        <f ca="1">+IF(AND(ISNUMBER(OFFSET('Water Data'!$I$6,0,10*ROW('Water Data'!I112))),'Data Summary'!CI118="Yes"),OFFSET('Water Data'!$I$6,0,10*ROW('Water Data'!I112)),NA())</f>
        <v>#N/A</v>
      </c>
      <c r="U118" s="520" t="e">
        <f ca="1">+IF(AND(ISNUMBER(OFFSET('Water Data'!$I$9,0,10*ROW('Water Data'!I112))),'Data Summary'!CJ118="Yes"),OFFSET('Water Data'!$I$9,0,10*ROW('Water Data'!I112)),NA())</f>
        <v>#N/A</v>
      </c>
      <c r="V118" s="521" t="e">
        <f ca="1">+IF(AND(ISNUMBER(OFFSET('Sanitation Data'!$D$4,0,10*ROW('Sanitation Data'!D112))),'Data Summary'!CK118="Yes"),100-OFFSET('Sanitation Data'!$D$4,0,10*ROW('Sanitation Data'!D112)),NA())</f>
        <v>#N/A</v>
      </c>
      <c r="W118" s="521" t="e">
        <f ca="1">+IF(AND(ISNUMBER(OFFSET('Sanitation Data'!$D$6,0,10*ROW('Sanitation Data'!D112))),'Data Summary'!CL118="Yes"),OFFSET('Sanitation Data'!$D$6,0,10*ROW('Sanitation Data'!D112)),NA())</f>
        <v>#N/A</v>
      </c>
      <c r="X118" s="521" t="e">
        <f ca="1">+IF(AND(ISNUMBER(OFFSET('Sanitation Data'!$D$10,0,10*ROW('Sanitation Data'!D112))),'Data Summary'!CM118="Yes"),OFFSET('Sanitation Data'!$D$10,0,10*ROW('Sanitation Data'!D112)),NA())</f>
        <v>#N/A</v>
      </c>
      <c r="Y118" s="521" t="e">
        <f ca="1">+IF(AND(ISNUMBER(OFFSET('Sanitation Data'!$D$11,0,10*ROW('Sanitation Data'!D112))),'Data Summary'!CN118="Yes"),OFFSET('Sanitation Data'!$D$11,0,10*ROW('Sanitation Data'!D112)),NA())</f>
        <v>#N/A</v>
      </c>
      <c r="Z118" s="521" t="e">
        <f ca="1">+IF(AND(ISNUMBER(OFFSET('Sanitation Data'!$D$12,0,10*ROW('Sanitation Data'!D112))),'Data Summary'!CO118="Yes"),OFFSET('Sanitation Data'!$D$12,0,10*ROW('Sanitation Data'!D112)),NA())</f>
        <v>#N/A</v>
      </c>
      <c r="AA118" s="521" t="e">
        <f ca="1">+IF(AND(ISNUMBER(OFFSET('Sanitation Data'!$E$4,0,10*ROW('Sanitation Data'!E112))),'Data Summary'!CP118="Yes"),100-OFFSET('Sanitation Data'!$E$4,0,10*ROW('Sanitation Data'!E112)),NA())</f>
        <v>#N/A</v>
      </c>
      <c r="AB118" s="521" t="e">
        <f ca="1">+IF(AND(ISNUMBER(OFFSET('Sanitation Data'!$E$6,0,10*ROW('Sanitation Data'!E112))),'Data Summary'!CQ118="Yes"),OFFSET('Sanitation Data'!$E$6,0,10*ROW('Sanitation Data'!E112)),NA())</f>
        <v>#N/A</v>
      </c>
      <c r="AC118" s="521" t="e">
        <f ca="1">+IF(AND(ISNUMBER(OFFSET('Sanitation Data'!$E$10,0,10*ROW('Sanitation Data'!E112))),'Data Summary'!CR118="Yes"),OFFSET('Sanitation Data'!$E$10,0,10*ROW('Sanitation Data'!E112)),NA())</f>
        <v>#N/A</v>
      </c>
      <c r="AD118" s="521" t="e">
        <f ca="1">+IF(AND(ISNUMBER(OFFSET('Sanitation Data'!$E$11,0,10*ROW('Sanitation Data'!E112))),'Data Summary'!CS118="Yes"),OFFSET('Sanitation Data'!$E$11,0,10*ROW('Sanitation Data'!E112)),NA())</f>
        <v>#N/A</v>
      </c>
      <c r="AE118" s="521" t="e">
        <f ca="1">+IF(AND(ISNUMBER(OFFSET('Sanitation Data'!$E$12,0,10*ROW('Sanitation Data'!E112))),'Data Summary'!CT118="Yes"),OFFSET('Sanitation Data'!$E$12,0,10*ROW('Sanitation Data'!E112)),NA())</f>
        <v>#N/A</v>
      </c>
      <c r="AF118" s="521" t="e">
        <f ca="1">+IF(AND(ISNUMBER(OFFSET('Sanitation Data'!$F$4,0,10*ROW('Sanitation Data'!F112))),'Data Summary'!CU118="Yes"),100-OFFSET('Sanitation Data'!$F$4,0,10*ROW('Sanitation Data'!F112)),NA())</f>
        <v>#N/A</v>
      </c>
      <c r="AG118" s="521" t="e">
        <f ca="1">+IF(AND(ISNUMBER(OFFSET('Sanitation Data'!$F$6,0,10*ROW('Sanitation Data'!F112))),'Data Summary'!CV118="Yes"),OFFSET('Sanitation Data'!$F$6,0,10*ROW('Sanitation Data'!F112)),NA())</f>
        <v>#N/A</v>
      </c>
      <c r="AH118" s="521" t="e">
        <f ca="1">+IF(AND(ISNUMBER(OFFSET('Sanitation Data'!$F$10,0,10*ROW('Sanitation Data'!F112))),'Data Summary'!CW118="Yes"),OFFSET('Sanitation Data'!$F$10,0,10*ROW('Sanitation Data'!F112)),NA())</f>
        <v>#N/A</v>
      </c>
      <c r="AI118" s="521" t="e">
        <f ca="1">+IF(AND(ISNUMBER(OFFSET('Sanitation Data'!$F$11,0,10*ROW('Sanitation Data'!F112))),'Data Summary'!CX118="Yes"),OFFSET('Sanitation Data'!$F$11,0,10*ROW('Sanitation Data'!F112)),NA())</f>
        <v>#N/A</v>
      </c>
      <c r="AJ118" s="521" t="e">
        <f ca="1">+IF(AND(ISNUMBER(OFFSET('Sanitation Data'!$F$12,0,10*ROW('Sanitation Data'!F112))),'Data Summary'!CY118="Yes"),OFFSET('Sanitation Data'!$F$12,0,10*ROW('Sanitation Data'!F112)),NA())</f>
        <v>#N/A</v>
      </c>
      <c r="AK118" s="521" t="e">
        <f ca="1">+IF(AND(ISNUMBER(OFFSET('Sanitation Data'!$G$4,0,10*ROW('Sanitation Data'!G112))),'Data Summary'!CZ118="Yes"),100-OFFSET('Sanitation Data'!$G$4,0,10*ROW('Sanitation Data'!G112)),NA())</f>
        <v>#N/A</v>
      </c>
      <c r="AL118" s="521" t="e">
        <f ca="1">+IF(AND(ISNUMBER(OFFSET('Sanitation Data'!$G$6,0,10*ROW('Sanitation Data'!G112))),'Data Summary'!DA118="Yes"),OFFSET('Sanitation Data'!$G$6,0,10*ROW('Sanitation Data'!G112)),NA())</f>
        <v>#N/A</v>
      </c>
      <c r="AM118" s="521" t="e">
        <f ca="1">+IF(AND(ISNUMBER(OFFSET('Sanitation Data'!$G$10,0,10*ROW('Sanitation Data'!G112))),'Data Summary'!DB118="Yes"),OFFSET('Sanitation Data'!$G$10,0,10*ROW('Sanitation Data'!G112)),NA())</f>
        <v>#N/A</v>
      </c>
      <c r="AN118" s="521" t="e">
        <f ca="1">+IF(AND(ISNUMBER(OFFSET('Sanitation Data'!$G$11,0,10*ROW('Sanitation Data'!G112))),'Data Summary'!DC118="Yes"),OFFSET('Sanitation Data'!$G$11,0,10*ROW('Sanitation Data'!G112)),NA())</f>
        <v>#N/A</v>
      </c>
      <c r="AO118" s="521" t="e">
        <f ca="1">+IF(AND(ISNUMBER(OFFSET('Sanitation Data'!$G$12,0,10*ROW('Sanitation Data'!G112))),'Data Summary'!DD118="Yes"),OFFSET('Sanitation Data'!$G$12,0,10*ROW('Sanitation Data'!G112)),NA())</f>
        <v>#N/A</v>
      </c>
      <c r="AP118" s="521" t="e">
        <f ca="1">+IF(AND(ISNUMBER(OFFSET('Sanitation Data'!$H$4,0,10*ROW('Sanitation Data'!H112))),'Data Summary'!DE118="Yes"),100-OFFSET('Sanitation Data'!$H$4,0,10*ROW('Sanitation Data'!H112)),NA())</f>
        <v>#N/A</v>
      </c>
      <c r="AQ118" s="521" t="e">
        <f ca="1">+IF(AND(ISNUMBER(OFFSET('Sanitation Data'!$H$6,0,10*ROW('Sanitation Data'!H112))),'Data Summary'!DF118="Yes"),OFFSET('Sanitation Data'!$H$6,0,10*ROW('Sanitation Data'!H112)),NA())</f>
        <v>#N/A</v>
      </c>
      <c r="AR118" s="521" t="e">
        <f ca="1">+IF(AND(ISNUMBER(OFFSET('Sanitation Data'!$H$10,0,10*ROW('Sanitation Data'!H112))),'Data Summary'!DG118="Yes"),OFFSET('Sanitation Data'!$H$10,0,10*ROW('Sanitation Data'!H112)),NA())</f>
        <v>#N/A</v>
      </c>
      <c r="AS118" s="521" t="e">
        <f ca="1">+IF(AND(ISNUMBER(OFFSET('Sanitation Data'!$H$11,0,10*ROW('Sanitation Data'!H112))),'Data Summary'!DH118="Yes"),OFFSET('Sanitation Data'!$H$11,0,10*ROW('Sanitation Data'!H112)),NA())</f>
        <v>#N/A</v>
      </c>
      <c r="AT118" s="521" t="e">
        <f ca="1">+IF(AND(ISNUMBER(OFFSET('Sanitation Data'!$H$12,0,10*ROW('Sanitation Data'!H112))),'Data Summary'!DI118="Yes"),OFFSET('Sanitation Data'!$H$12,0,10*ROW('Sanitation Data'!H112)),NA())</f>
        <v>#N/A</v>
      </c>
      <c r="AU118" s="521" t="e">
        <f ca="1">+IF(AND(ISNUMBER(OFFSET('Sanitation Data'!$I$4,0,10*ROW('Sanitation Data'!I112))),'Data Summary'!DJ118="Yes"),100-OFFSET('Sanitation Data'!$I$4,0,10*ROW('Sanitation Data'!I112)),NA())</f>
        <v>#N/A</v>
      </c>
      <c r="AV118" s="521" t="e">
        <f ca="1">+IF(AND(ISNUMBER(OFFSET('Sanitation Data'!$I$6,0,10*ROW('Sanitation Data'!I112))),'Data Summary'!DK118="Yes"),OFFSET('Sanitation Data'!$I$6,0,10*ROW('Sanitation Data'!I112)),NA())</f>
        <v>#N/A</v>
      </c>
      <c r="AW118" s="521" t="e">
        <f ca="1">+IF(AND(ISNUMBER(OFFSET('Sanitation Data'!$I$10,0,10*ROW('Sanitation Data'!I112))),'Data Summary'!DL118="Yes"),OFFSET('Sanitation Data'!$I$10,0,10*ROW('Sanitation Data'!I112)),NA())</f>
        <v>#N/A</v>
      </c>
      <c r="AX118" s="521" t="e">
        <f ca="1">+IF(AND(ISNUMBER(OFFSET('Sanitation Data'!$I$11,0,10*ROW('Sanitation Data'!I112))),'Data Summary'!DM118="Yes"),OFFSET('Sanitation Data'!$I$11,0,10*ROW('Sanitation Data'!I112)),NA())</f>
        <v>#N/A</v>
      </c>
      <c r="AY118" s="521" t="e">
        <f ca="1">+IF(AND(ISNUMBER(OFFSET('Sanitation Data'!$I$12,0,10*ROW('Sanitation Data'!I112))),'Data Summary'!DN118="Yes"),OFFSET('Sanitation Data'!$I$12,0,10*ROW('Sanitation Data'!I112)),NA())</f>
        <v>#N/A</v>
      </c>
      <c r="AZ118" s="522" t="e">
        <f ca="1">+IF(AND(ISNUMBER(OFFSET('Hygiene Data'!$D$5,0,10*ROW('Hygiene Data'!D112))),'Data Summary'!DO118="Yes"),OFFSET('Hygiene Data'!$D$5,0,10*ROW('Hygiene Data'!D112)),NA())</f>
        <v>#N/A</v>
      </c>
      <c r="BA118" s="522" t="e">
        <f ca="1">+IF(AND(ISNUMBER(OFFSET('Hygiene Data'!$D$7,0,10*ROW('Hygiene Data'!D112))),'Data Summary'!DP118="Yes"),OFFSET('Hygiene Data'!$D$7,0,10*ROW('Hygiene Data'!D112)),NA())</f>
        <v>#N/A</v>
      </c>
      <c r="BB118" s="522" t="e">
        <f ca="1">+IF(AND(ISNUMBER(OFFSET('Hygiene Data'!$D$9,0,10*ROW('Hygiene Data'!D112))),'Data Summary'!DQ118="Yes"),OFFSET('Hygiene Data'!$D$9,0,10*ROW('Hygiene Data'!D112)),NA())</f>
        <v>#N/A</v>
      </c>
      <c r="BC118" s="522" t="e">
        <f ca="1">+IF(AND(ISNUMBER(OFFSET('Hygiene Data'!$E$5,0,10*ROW('Hygiene Data'!E112))),'Data Summary'!DR118="Yes"),OFFSET('Hygiene Data'!$E$5,0,10*ROW('Hygiene Data'!E112)),NA())</f>
        <v>#N/A</v>
      </c>
      <c r="BD118" s="522" t="e">
        <f ca="1">+IF(AND(ISNUMBER(OFFSET('Hygiene Data'!$E$7,0,10*ROW('Hygiene Data'!E112))),'Data Summary'!DS118="Yes"),OFFSET('Hygiene Data'!$E$7,0,10*ROW('Hygiene Data'!E112)),NA())</f>
        <v>#N/A</v>
      </c>
      <c r="BE118" s="522" t="e">
        <f ca="1">+IF(AND(ISNUMBER(OFFSET('Hygiene Data'!$E$9,0,10*ROW('Hygiene Data'!E112))),'Data Summary'!DT118="Yes"),OFFSET('Hygiene Data'!$E$9,0,10*ROW('Hygiene Data'!E112)),NA())</f>
        <v>#N/A</v>
      </c>
      <c r="BF118" s="522" t="e">
        <f ca="1">+IF(AND(ISNUMBER(OFFSET('Hygiene Data'!$F$5,0,10*ROW('Hygiene Data'!F112))),'Data Summary'!DU118="Yes"),OFFSET('Hygiene Data'!$F$5,0,10*ROW('Hygiene Data'!F112)),NA())</f>
        <v>#N/A</v>
      </c>
      <c r="BG118" s="522" t="e">
        <f ca="1">+IF(AND(ISNUMBER(OFFSET('Hygiene Data'!$F$7,0,10*ROW('Hygiene Data'!F112))),'Data Summary'!DV118="Yes"),OFFSET('Hygiene Data'!$F$7,0,10*ROW('Hygiene Data'!F112)),NA())</f>
        <v>#N/A</v>
      </c>
      <c r="BH118" s="522" t="e">
        <f ca="1">+IF(AND(ISNUMBER(OFFSET('Hygiene Data'!$F$9,0,10*ROW('Hygiene Data'!F112))),'Data Summary'!DW118="Yes"),OFFSET('Hygiene Data'!$F$9,0,10*ROW('Hygiene Data'!F112)),NA())</f>
        <v>#N/A</v>
      </c>
      <c r="BI118" s="522" t="e">
        <f ca="1">+IF(AND(ISNUMBER(OFFSET('Hygiene Data'!$G$5,0,10*ROW('Hygiene Data'!G112))),'Data Summary'!DX118="Yes"),OFFSET('Hygiene Data'!$G$5,0,10*ROW('Hygiene Data'!G112)),NA())</f>
        <v>#N/A</v>
      </c>
      <c r="BJ118" s="522" t="e">
        <f ca="1">+IF(AND(ISNUMBER(OFFSET('Hygiene Data'!$G$7,0,10*ROW('Hygiene Data'!G112))),'Data Summary'!DY118="Yes"),OFFSET('Hygiene Data'!$G$7,0,10*ROW('Hygiene Data'!G112)),NA())</f>
        <v>#N/A</v>
      </c>
      <c r="BK118" s="522" t="e">
        <f ca="1">+IF(AND(ISNUMBER(OFFSET('Hygiene Data'!$G$9,0,10*ROW('Hygiene Data'!G112))),'Data Summary'!DZ118="Yes"),OFFSET('Hygiene Data'!$G$9,0,10*ROW('Hygiene Data'!G112)),NA())</f>
        <v>#N/A</v>
      </c>
      <c r="BL118" s="522" t="e">
        <f ca="1">+IF(AND(ISNUMBER(OFFSET('Hygiene Data'!$H$5,0,10*ROW('Hygiene Data'!H112))),'Data Summary'!EA118="Yes"),OFFSET('Hygiene Data'!$H$5,0,10*ROW('Hygiene Data'!H112)),NA())</f>
        <v>#N/A</v>
      </c>
      <c r="BM118" s="522" t="e">
        <f ca="1">+IF(AND(ISNUMBER(OFFSET('Hygiene Data'!$H$7,0,10*ROW('Hygiene Data'!H112))),'Data Summary'!EB118="Yes"),OFFSET('Hygiene Data'!$H$7,0,10*ROW('Hygiene Data'!H112)),NA())</f>
        <v>#N/A</v>
      </c>
      <c r="BN118" s="522" t="e">
        <f ca="1">+IF(AND(ISNUMBER(OFFSET('Hygiene Data'!$H$9,0,10*ROW('Hygiene Data'!H112))),'Data Summary'!EC118="Yes"),OFFSET('Hygiene Data'!$H$9,0,10*ROW('Hygiene Data'!H112)),NA())</f>
        <v>#N/A</v>
      </c>
      <c r="BO118" s="522" t="e">
        <f ca="1">+IF(AND(ISNUMBER(OFFSET('Hygiene Data'!$I$5,0,10*ROW('Hygiene Data'!I112))),'Data Summary'!ED118="Yes"),OFFSET('Hygiene Data'!$I$5,0,10*ROW('Hygiene Data'!I112)),NA())</f>
        <v>#N/A</v>
      </c>
      <c r="BP118" s="522" t="e">
        <f ca="1">+IF(AND(ISNUMBER(OFFSET('Hygiene Data'!$I$7,0,10*ROW('Hygiene Data'!I112))),'Data Summary'!EE118="Yes"),OFFSET('Hygiene Data'!$I$7,0,10*ROW('Hygiene Data'!I112)),NA())</f>
        <v>#N/A</v>
      </c>
      <c r="BQ118" s="522" t="e">
        <f ca="1">+IF(AND(ISNUMBER(OFFSET('Hygiene Data'!$I$9,0,10*ROW('Hygiene Data'!I112))),'Data Summary'!EF118="Yes"),OFFSET('Hygiene Data'!$I$9,0,10*ROW('Hygiene Data'!I112)),NA())</f>
        <v>#N/A</v>
      </c>
    </row>
    <row r="119" spans="1:69" x14ac:dyDescent="0.25">
      <c r="A119" s="518" t="e">
        <f ca="1">+RIGHT('Data Summary'!A119,LEN('Data Summary'!A119)-9)</f>
        <v>#VALUE!</v>
      </c>
      <c r="B119" s="492" t="str">
        <f ca="1">+IF(ISTEXT('Data Summary'!B119),'Data Summary'!B119,"")</f>
        <v/>
      </c>
      <c r="C119" s="519" t="e">
        <f ca="1">+VALUE('Data Summary'!C119)</f>
        <v>#VALUE!</v>
      </c>
      <c r="D119" s="520" t="e">
        <f ca="1">+IF(AND(ISNUMBER(OFFSET('Water Data'!$D$4,0,10*ROW('Water Data'!D113))),'Data Summary'!BS119="Yes"),100-OFFSET('Water Data'!$D$4,0,10*ROW('Water Data'!D113)),NA())</f>
        <v>#N/A</v>
      </c>
      <c r="E119" s="520" t="e">
        <f ca="1">+IF(AND(ISNUMBER(OFFSET('Water Data'!$D$6,0,10*ROW('Water Data'!D113))),'Data Summary'!BT119="Yes"),OFFSET('Water Data'!$D$6,0,10*ROW('Water Data'!D113)),NA())</f>
        <v>#N/A</v>
      </c>
      <c r="F119" s="520" t="e">
        <f ca="1">+IF(AND(ISNUMBER(OFFSET('Water Data'!$D$9,0,10*ROW('Water Data'!D113))),'Data Summary'!BU119="Yes"),OFFSET('Water Data'!$D$9,0,10*ROW('Water Data'!D113)),NA())</f>
        <v>#N/A</v>
      </c>
      <c r="G119" s="520" t="e">
        <f ca="1">+IF(AND(ISNUMBER(OFFSET('Water Data'!$E$4,0,10*ROW('Water Data'!E113))),'Data Summary'!BV119="Yes"),100-OFFSET('Water Data'!$E$4,0,10*ROW('Water Data'!E113)),NA())</f>
        <v>#N/A</v>
      </c>
      <c r="H119" s="520" t="e">
        <f ca="1">+IF(AND(ISNUMBER(OFFSET('Water Data'!$E$6,0,10*ROW('Water Data'!E113))),'Data Summary'!BW119="Yes"),OFFSET('Water Data'!$E$6,0,10*ROW('Water Data'!E113)),NA())</f>
        <v>#N/A</v>
      </c>
      <c r="I119" s="520" t="e">
        <f ca="1">+IF(AND(ISNUMBER(OFFSET('Water Data'!$E$9,0,10*ROW('Water Data'!E113))),'Data Summary'!BX119="Yes"),OFFSET('Water Data'!$E$9,0,10*ROW('Water Data'!E113)),NA())</f>
        <v>#N/A</v>
      </c>
      <c r="J119" s="520" t="e">
        <f ca="1">+IF(AND(ISNUMBER(OFFSET('Water Data'!$F$4,0,10*ROW('Water Data'!F113))),'Data Summary'!BY119="Yes"),100-OFFSET('Water Data'!$F$4,0,10*ROW('Water Data'!F113)),NA())</f>
        <v>#N/A</v>
      </c>
      <c r="K119" s="520" t="e">
        <f ca="1">+IF(AND(ISNUMBER(OFFSET('Water Data'!$F$6,0,10*ROW('Water Data'!F113))),'Data Summary'!BZ119="Yes"),OFFSET('Water Data'!$F$6,0,10*ROW('Water Data'!F113)),NA())</f>
        <v>#N/A</v>
      </c>
      <c r="L119" s="520" t="e">
        <f ca="1">+IF(AND(ISNUMBER(OFFSET('Water Data'!$F$9,0,10*ROW('Water Data'!F113))),'Data Summary'!CA119="Yes"),OFFSET('Water Data'!$F$9,0,10*ROW('Water Data'!F113)),NA())</f>
        <v>#N/A</v>
      </c>
      <c r="M119" s="520" t="e">
        <f ca="1">+IF(AND(ISNUMBER(OFFSET('Water Data'!$G$4,0,10*ROW('Water Data'!G113))),'Data Summary'!CB119="Yes"),100-OFFSET('Water Data'!$G$4,0,10*ROW('Water Data'!G113)),NA())</f>
        <v>#N/A</v>
      </c>
      <c r="N119" s="520" t="e">
        <f ca="1">+IF(AND(ISNUMBER(OFFSET('Water Data'!$G$6,0,10*ROW('Water Data'!G113))),'Data Summary'!CC119="Yes"),OFFSET('Water Data'!$G$6,0,10*ROW('Water Data'!G113)),NA())</f>
        <v>#N/A</v>
      </c>
      <c r="O119" s="520" t="e">
        <f ca="1">+IF(AND(ISNUMBER(OFFSET('Water Data'!$G$9,0,10*ROW('Water Data'!G113))),'Data Summary'!CD119="Yes"),OFFSET('Water Data'!$G$9,0,10*ROW('Water Data'!G113)),NA())</f>
        <v>#N/A</v>
      </c>
      <c r="P119" s="520" t="e">
        <f ca="1">+IF(AND(ISNUMBER(OFFSET('Water Data'!$H$4,0,10*ROW('Water Data'!H113))),'Data Summary'!CE119="Yes"),100-OFFSET('Water Data'!$H$4,0,10*ROW('Water Data'!H113)),NA())</f>
        <v>#N/A</v>
      </c>
      <c r="Q119" s="520" t="e">
        <f ca="1">+IF(AND(ISNUMBER(OFFSET('Water Data'!$H$6,0,10*ROW('Water Data'!H113))),'Data Summary'!CF119="Yes"),OFFSET('Water Data'!$H$6,0,10*ROW('Water Data'!H113)),NA())</f>
        <v>#N/A</v>
      </c>
      <c r="R119" s="520" t="e">
        <f ca="1">+IF(AND(ISNUMBER(OFFSET('Water Data'!$H$9,0,10*ROW('Water Data'!H113))),'Data Summary'!CG119="Yes"),OFFSET('Water Data'!$H$9,0,10*ROW('Water Data'!H113)),NA())</f>
        <v>#N/A</v>
      </c>
      <c r="S119" s="520" t="e">
        <f ca="1">+IF(AND(ISNUMBER(OFFSET('Water Data'!$I$4,0,10*ROW('Water Data'!I113))),'Data Summary'!CH119="Yes"),100-OFFSET('Water Data'!$I$4,0,10*ROW('Water Data'!I113)),NA())</f>
        <v>#N/A</v>
      </c>
      <c r="T119" s="520" t="e">
        <f ca="1">+IF(AND(ISNUMBER(OFFSET('Water Data'!$I$6,0,10*ROW('Water Data'!I113))),'Data Summary'!CI119="Yes"),OFFSET('Water Data'!$I$6,0,10*ROW('Water Data'!I113)),NA())</f>
        <v>#N/A</v>
      </c>
      <c r="U119" s="520" t="e">
        <f ca="1">+IF(AND(ISNUMBER(OFFSET('Water Data'!$I$9,0,10*ROW('Water Data'!I113))),'Data Summary'!CJ119="Yes"),OFFSET('Water Data'!$I$9,0,10*ROW('Water Data'!I113)),NA())</f>
        <v>#N/A</v>
      </c>
      <c r="V119" s="521" t="e">
        <f ca="1">+IF(AND(ISNUMBER(OFFSET('Sanitation Data'!$D$4,0,10*ROW('Sanitation Data'!D113))),'Data Summary'!CK119="Yes"),100-OFFSET('Sanitation Data'!$D$4,0,10*ROW('Sanitation Data'!D113)),NA())</f>
        <v>#N/A</v>
      </c>
      <c r="W119" s="521" t="e">
        <f ca="1">+IF(AND(ISNUMBER(OFFSET('Sanitation Data'!$D$6,0,10*ROW('Sanitation Data'!D113))),'Data Summary'!CL119="Yes"),OFFSET('Sanitation Data'!$D$6,0,10*ROW('Sanitation Data'!D113)),NA())</f>
        <v>#N/A</v>
      </c>
      <c r="X119" s="521" t="e">
        <f ca="1">+IF(AND(ISNUMBER(OFFSET('Sanitation Data'!$D$10,0,10*ROW('Sanitation Data'!D113))),'Data Summary'!CM119="Yes"),OFFSET('Sanitation Data'!$D$10,0,10*ROW('Sanitation Data'!D113)),NA())</f>
        <v>#N/A</v>
      </c>
      <c r="Y119" s="521" t="e">
        <f ca="1">+IF(AND(ISNUMBER(OFFSET('Sanitation Data'!$D$11,0,10*ROW('Sanitation Data'!D113))),'Data Summary'!CN119="Yes"),OFFSET('Sanitation Data'!$D$11,0,10*ROW('Sanitation Data'!D113)),NA())</f>
        <v>#N/A</v>
      </c>
      <c r="Z119" s="521" t="e">
        <f ca="1">+IF(AND(ISNUMBER(OFFSET('Sanitation Data'!$D$12,0,10*ROW('Sanitation Data'!D113))),'Data Summary'!CO119="Yes"),OFFSET('Sanitation Data'!$D$12,0,10*ROW('Sanitation Data'!D113)),NA())</f>
        <v>#N/A</v>
      </c>
      <c r="AA119" s="521" t="e">
        <f ca="1">+IF(AND(ISNUMBER(OFFSET('Sanitation Data'!$E$4,0,10*ROW('Sanitation Data'!E113))),'Data Summary'!CP119="Yes"),100-OFFSET('Sanitation Data'!$E$4,0,10*ROW('Sanitation Data'!E113)),NA())</f>
        <v>#N/A</v>
      </c>
      <c r="AB119" s="521" t="e">
        <f ca="1">+IF(AND(ISNUMBER(OFFSET('Sanitation Data'!$E$6,0,10*ROW('Sanitation Data'!E113))),'Data Summary'!CQ119="Yes"),OFFSET('Sanitation Data'!$E$6,0,10*ROW('Sanitation Data'!E113)),NA())</f>
        <v>#N/A</v>
      </c>
      <c r="AC119" s="521" t="e">
        <f ca="1">+IF(AND(ISNUMBER(OFFSET('Sanitation Data'!$E$10,0,10*ROW('Sanitation Data'!E113))),'Data Summary'!CR119="Yes"),OFFSET('Sanitation Data'!$E$10,0,10*ROW('Sanitation Data'!E113)),NA())</f>
        <v>#N/A</v>
      </c>
      <c r="AD119" s="521" t="e">
        <f ca="1">+IF(AND(ISNUMBER(OFFSET('Sanitation Data'!$E$11,0,10*ROW('Sanitation Data'!E113))),'Data Summary'!CS119="Yes"),OFFSET('Sanitation Data'!$E$11,0,10*ROW('Sanitation Data'!E113)),NA())</f>
        <v>#N/A</v>
      </c>
      <c r="AE119" s="521" t="e">
        <f ca="1">+IF(AND(ISNUMBER(OFFSET('Sanitation Data'!$E$12,0,10*ROW('Sanitation Data'!E113))),'Data Summary'!CT119="Yes"),OFFSET('Sanitation Data'!$E$12,0,10*ROW('Sanitation Data'!E113)),NA())</f>
        <v>#N/A</v>
      </c>
      <c r="AF119" s="521" t="e">
        <f ca="1">+IF(AND(ISNUMBER(OFFSET('Sanitation Data'!$F$4,0,10*ROW('Sanitation Data'!F113))),'Data Summary'!CU119="Yes"),100-OFFSET('Sanitation Data'!$F$4,0,10*ROW('Sanitation Data'!F113)),NA())</f>
        <v>#N/A</v>
      </c>
      <c r="AG119" s="521" t="e">
        <f ca="1">+IF(AND(ISNUMBER(OFFSET('Sanitation Data'!$F$6,0,10*ROW('Sanitation Data'!F113))),'Data Summary'!CV119="Yes"),OFFSET('Sanitation Data'!$F$6,0,10*ROW('Sanitation Data'!F113)),NA())</f>
        <v>#N/A</v>
      </c>
      <c r="AH119" s="521" t="e">
        <f ca="1">+IF(AND(ISNUMBER(OFFSET('Sanitation Data'!$F$10,0,10*ROW('Sanitation Data'!F113))),'Data Summary'!CW119="Yes"),OFFSET('Sanitation Data'!$F$10,0,10*ROW('Sanitation Data'!F113)),NA())</f>
        <v>#N/A</v>
      </c>
      <c r="AI119" s="521" t="e">
        <f ca="1">+IF(AND(ISNUMBER(OFFSET('Sanitation Data'!$F$11,0,10*ROW('Sanitation Data'!F113))),'Data Summary'!CX119="Yes"),OFFSET('Sanitation Data'!$F$11,0,10*ROW('Sanitation Data'!F113)),NA())</f>
        <v>#N/A</v>
      </c>
      <c r="AJ119" s="521" t="e">
        <f ca="1">+IF(AND(ISNUMBER(OFFSET('Sanitation Data'!$F$12,0,10*ROW('Sanitation Data'!F113))),'Data Summary'!CY119="Yes"),OFFSET('Sanitation Data'!$F$12,0,10*ROW('Sanitation Data'!F113)),NA())</f>
        <v>#N/A</v>
      </c>
      <c r="AK119" s="521" t="e">
        <f ca="1">+IF(AND(ISNUMBER(OFFSET('Sanitation Data'!$G$4,0,10*ROW('Sanitation Data'!G113))),'Data Summary'!CZ119="Yes"),100-OFFSET('Sanitation Data'!$G$4,0,10*ROW('Sanitation Data'!G113)),NA())</f>
        <v>#N/A</v>
      </c>
      <c r="AL119" s="521" t="e">
        <f ca="1">+IF(AND(ISNUMBER(OFFSET('Sanitation Data'!$G$6,0,10*ROW('Sanitation Data'!G113))),'Data Summary'!DA119="Yes"),OFFSET('Sanitation Data'!$G$6,0,10*ROW('Sanitation Data'!G113)),NA())</f>
        <v>#N/A</v>
      </c>
      <c r="AM119" s="521" t="e">
        <f ca="1">+IF(AND(ISNUMBER(OFFSET('Sanitation Data'!$G$10,0,10*ROW('Sanitation Data'!G113))),'Data Summary'!DB119="Yes"),OFFSET('Sanitation Data'!$G$10,0,10*ROW('Sanitation Data'!G113)),NA())</f>
        <v>#N/A</v>
      </c>
      <c r="AN119" s="521" t="e">
        <f ca="1">+IF(AND(ISNUMBER(OFFSET('Sanitation Data'!$G$11,0,10*ROW('Sanitation Data'!G113))),'Data Summary'!DC119="Yes"),OFFSET('Sanitation Data'!$G$11,0,10*ROW('Sanitation Data'!G113)),NA())</f>
        <v>#N/A</v>
      </c>
      <c r="AO119" s="521" t="e">
        <f ca="1">+IF(AND(ISNUMBER(OFFSET('Sanitation Data'!$G$12,0,10*ROW('Sanitation Data'!G113))),'Data Summary'!DD119="Yes"),OFFSET('Sanitation Data'!$G$12,0,10*ROW('Sanitation Data'!G113)),NA())</f>
        <v>#N/A</v>
      </c>
      <c r="AP119" s="521" t="e">
        <f ca="1">+IF(AND(ISNUMBER(OFFSET('Sanitation Data'!$H$4,0,10*ROW('Sanitation Data'!H113))),'Data Summary'!DE119="Yes"),100-OFFSET('Sanitation Data'!$H$4,0,10*ROW('Sanitation Data'!H113)),NA())</f>
        <v>#N/A</v>
      </c>
      <c r="AQ119" s="521" t="e">
        <f ca="1">+IF(AND(ISNUMBER(OFFSET('Sanitation Data'!$H$6,0,10*ROW('Sanitation Data'!H113))),'Data Summary'!DF119="Yes"),OFFSET('Sanitation Data'!$H$6,0,10*ROW('Sanitation Data'!H113)),NA())</f>
        <v>#N/A</v>
      </c>
      <c r="AR119" s="521" t="e">
        <f ca="1">+IF(AND(ISNUMBER(OFFSET('Sanitation Data'!$H$10,0,10*ROW('Sanitation Data'!H113))),'Data Summary'!DG119="Yes"),OFFSET('Sanitation Data'!$H$10,0,10*ROW('Sanitation Data'!H113)),NA())</f>
        <v>#N/A</v>
      </c>
      <c r="AS119" s="521" t="e">
        <f ca="1">+IF(AND(ISNUMBER(OFFSET('Sanitation Data'!$H$11,0,10*ROW('Sanitation Data'!H113))),'Data Summary'!DH119="Yes"),OFFSET('Sanitation Data'!$H$11,0,10*ROW('Sanitation Data'!H113)),NA())</f>
        <v>#N/A</v>
      </c>
      <c r="AT119" s="521" t="e">
        <f ca="1">+IF(AND(ISNUMBER(OFFSET('Sanitation Data'!$H$12,0,10*ROW('Sanitation Data'!H113))),'Data Summary'!DI119="Yes"),OFFSET('Sanitation Data'!$H$12,0,10*ROW('Sanitation Data'!H113)),NA())</f>
        <v>#N/A</v>
      </c>
      <c r="AU119" s="521" t="e">
        <f ca="1">+IF(AND(ISNUMBER(OFFSET('Sanitation Data'!$I$4,0,10*ROW('Sanitation Data'!I113))),'Data Summary'!DJ119="Yes"),100-OFFSET('Sanitation Data'!$I$4,0,10*ROW('Sanitation Data'!I113)),NA())</f>
        <v>#N/A</v>
      </c>
      <c r="AV119" s="521" t="e">
        <f ca="1">+IF(AND(ISNUMBER(OFFSET('Sanitation Data'!$I$6,0,10*ROW('Sanitation Data'!I113))),'Data Summary'!DK119="Yes"),OFFSET('Sanitation Data'!$I$6,0,10*ROW('Sanitation Data'!I113)),NA())</f>
        <v>#N/A</v>
      </c>
      <c r="AW119" s="521" t="e">
        <f ca="1">+IF(AND(ISNUMBER(OFFSET('Sanitation Data'!$I$10,0,10*ROW('Sanitation Data'!I113))),'Data Summary'!DL119="Yes"),OFFSET('Sanitation Data'!$I$10,0,10*ROW('Sanitation Data'!I113)),NA())</f>
        <v>#N/A</v>
      </c>
      <c r="AX119" s="521" t="e">
        <f ca="1">+IF(AND(ISNUMBER(OFFSET('Sanitation Data'!$I$11,0,10*ROW('Sanitation Data'!I113))),'Data Summary'!DM119="Yes"),OFFSET('Sanitation Data'!$I$11,0,10*ROW('Sanitation Data'!I113)),NA())</f>
        <v>#N/A</v>
      </c>
      <c r="AY119" s="521" t="e">
        <f ca="1">+IF(AND(ISNUMBER(OFFSET('Sanitation Data'!$I$12,0,10*ROW('Sanitation Data'!I113))),'Data Summary'!DN119="Yes"),OFFSET('Sanitation Data'!$I$12,0,10*ROW('Sanitation Data'!I113)),NA())</f>
        <v>#N/A</v>
      </c>
      <c r="AZ119" s="522" t="e">
        <f ca="1">+IF(AND(ISNUMBER(OFFSET('Hygiene Data'!$D$5,0,10*ROW('Hygiene Data'!D113))),'Data Summary'!DO119="Yes"),OFFSET('Hygiene Data'!$D$5,0,10*ROW('Hygiene Data'!D113)),NA())</f>
        <v>#N/A</v>
      </c>
      <c r="BA119" s="522" t="e">
        <f ca="1">+IF(AND(ISNUMBER(OFFSET('Hygiene Data'!$D$7,0,10*ROW('Hygiene Data'!D113))),'Data Summary'!DP119="Yes"),OFFSET('Hygiene Data'!$D$7,0,10*ROW('Hygiene Data'!D113)),NA())</f>
        <v>#N/A</v>
      </c>
      <c r="BB119" s="522" t="e">
        <f ca="1">+IF(AND(ISNUMBER(OFFSET('Hygiene Data'!$D$9,0,10*ROW('Hygiene Data'!D113))),'Data Summary'!DQ119="Yes"),OFFSET('Hygiene Data'!$D$9,0,10*ROW('Hygiene Data'!D113)),NA())</f>
        <v>#N/A</v>
      </c>
      <c r="BC119" s="522" t="e">
        <f ca="1">+IF(AND(ISNUMBER(OFFSET('Hygiene Data'!$E$5,0,10*ROW('Hygiene Data'!E113))),'Data Summary'!DR119="Yes"),OFFSET('Hygiene Data'!$E$5,0,10*ROW('Hygiene Data'!E113)),NA())</f>
        <v>#N/A</v>
      </c>
      <c r="BD119" s="522" t="e">
        <f ca="1">+IF(AND(ISNUMBER(OFFSET('Hygiene Data'!$E$7,0,10*ROW('Hygiene Data'!E113))),'Data Summary'!DS119="Yes"),OFFSET('Hygiene Data'!$E$7,0,10*ROW('Hygiene Data'!E113)),NA())</f>
        <v>#N/A</v>
      </c>
      <c r="BE119" s="522" t="e">
        <f ca="1">+IF(AND(ISNUMBER(OFFSET('Hygiene Data'!$E$9,0,10*ROW('Hygiene Data'!E113))),'Data Summary'!DT119="Yes"),OFFSET('Hygiene Data'!$E$9,0,10*ROW('Hygiene Data'!E113)),NA())</f>
        <v>#N/A</v>
      </c>
      <c r="BF119" s="522" t="e">
        <f ca="1">+IF(AND(ISNUMBER(OFFSET('Hygiene Data'!$F$5,0,10*ROW('Hygiene Data'!F113))),'Data Summary'!DU119="Yes"),OFFSET('Hygiene Data'!$F$5,0,10*ROW('Hygiene Data'!F113)),NA())</f>
        <v>#N/A</v>
      </c>
      <c r="BG119" s="522" t="e">
        <f ca="1">+IF(AND(ISNUMBER(OFFSET('Hygiene Data'!$F$7,0,10*ROW('Hygiene Data'!F113))),'Data Summary'!DV119="Yes"),OFFSET('Hygiene Data'!$F$7,0,10*ROW('Hygiene Data'!F113)),NA())</f>
        <v>#N/A</v>
      </c>
      <c r="BH119" s="522" t="e">
        <f ca="1">+IF(AND(ISNUMBER(OFFSET('Hygiene Data'!$F$9,0,10*ROW('Hygiene Data'!F113))),'Data Summary'!DW119="Yes"),OFFSET('Hygiene Data'!$F$9,0,10*ROW('Hygiene Data'!F113)),NA())</f>
        <v>#N/A</v>
      </c>
      <c r="BI119" s="522" t="e">
        <f ca="1">+IF(AND(ISNUMBER(OFFSET('Hygiene Data'!$G$5,0,10*ROW('Hygiene Data'!G113))),'Data Summary'!DX119="Yes"),OFFSET('Hygiene Data'!$G$5,0,10*ROW('Hygiene Data'!G113)),NA())</f>
        <v>#N/A</v>
      </c>
      <c r="BJ119" s="522" t="e">
        <f ca="1">+IF(AND(ISNUMBER(OFFSET('Hygiene Data'!$G$7,0,10*ROW('Hygiene Data'!G113))),'Data Summary'!DY119="Yes"),OFFSET('Hygiene Data'!$G$7,0,10*ROW('Hygiene Data'!G113)),NA())</f>
        <v>#N/A</v>
      </c>
      <c r="BK119" s="522" t="e">
        <f ca="1">+IF(AND(ISNUMBER(OFFSET('Hygiene Data'!$G$9,0,10*ROW('Hygiene Data'!G113))),'Data Summary'!DZ119="Yes"),OFFSET('Hygiene Data'!$G$9,0,10*ROW('Hygiene Data'!G113)),NA())</f>
        <v>#N/A</v>
      </c>
      <c r="BL119" s="522" t="e">
        <f ca="1">+IF(AND(ISNUMBER(OFFSET('Hygiene Data'!$H$5,0,10*ROW('Hygiene Data'!H113))),'Data Summary'!EA119="Yes"),OFFSET('Hygiene Data'!$H$5,0,10*ROW('Hygiene Data'!H113)),NA())</f>
        <v>#N/A</v>
      </c>
      <c r="BM119" s="522" t="e">
        <f ca="1">+IF(AND(ISNUMBER(OFFSET('Hygiene Data'!$H$7,0,10*ROW('Hygiene Data'!H113))),'Data Summary'!EB119="Yes"),OFFSET('Hygiene Data'!$H$7,0,10*ROW('Hygiene Data'!H113)),NA())</f>
        <v>#N/A</v>
      </c>
      <c r="BN119" s="522" t="e">
        <f ca="1">+IF(AND(ISNUMBER(OFFSET('Hygiene Data'!$H$9,0,10*ROW('Hygiene Data'!H113))),'Data Summary'!EC119="Yes"),OFFSET('Hygiene Data'!$H$9,0,10*ROW('Hygiene Data'!H113)),NA())</f>
        <v>#N/A</v>
      </c>
      <c r="BO119" s="522" t="e">
        <f ca="1">+IF(AND(ISNUMBER(OFFSET('Hygiene Data'!$I$5,0,10*ROW('Hygiene Data'!I113))),'Data Summary'!ED119="Yes"),OFFSET('Hygiene Data'!$I$5,0,10*ROW('Hygiene Data'!I113)),NA())</f>
        <v>#N/A</v>
      </c>
      <c r="BP119" s="522" t="e">
        <f ca="1">+IF(AND(ISNUMBER(OFFSET('Hygiene Data'!$I$7,0,10*ROW('Hygiene Data'!I113))),'Data Summary'!EE119="Yes"),OFFSET('Hygiene Data'!$I$7,0,10*ROW('Hygiene Data'!I113)),NA())</f>
        <v>#N/A</v>
      </c>
      <c r="BQ119" s="522" t="e">
        <f ca="1">+IF(AND(ISNUMBER(OFFSET('Hygiene Data'!$I$9,0,10*ROW('Hygiene Data'!I113))),'Data Summary'!EF119="Yes"),OFFSET('Hygiene Data'!$I$9,0,10*ROW('Hygiene Data'!I113)),NA())</f>
        <v>#N/A</v>
      </c>
    </row>
    <row r="120" spans="1:69" x14ac:dyDescent="0.25">
      <c r="A120" s="518" t="e">
        <f ca="1">+RIGHT('Data Summary'!A120,LEN('Data Summary'!A120)-9)</f>
        <v>#VALUE!</v>
      </c>
      <c r="B120" s="492" t="str">
        <f ca="1">+IF(ISTEXT('Data Summary'!B120),'Data Summary'!B120,"")</f>
        <v/>
      </c>
      <c r="C120" s="519" t="e">
        <f ca="1">+VALUE('Data Summary'!C120)</f>
        <v>#VALUE!</v>
      </c>
      <c r="D120" s="520" t="e">
        <f ca="1">+IF(AND(ISNUMBER(OFFSET('Water Data'!$D$4,0,10*ROW('Water Data'!D114))),'Data Summary'!BS120="Yes"),100-OFFSET('Water Data'!$D$4,0,10*ROW('Water Data'!D114)),NA())</f>
        <v>#N/A</v>
      </c>
      <c r="E120" s="520" t="e">
        <f ca="1">+IF(AND(ISNUMBER(OFFSET('Water Data'!$D$6,0,10*ROW('Water Data'!D114))),'Data Summary'!BT120="Yes"),OFFSET('Water Data'!$D$6,0,10*ROW('Water Data'!D114)),NA())</f>
        <v>#N/A</v>
      </c>
      <c r="F120" s="520" t="e">
        <f ca="1">+IF(AND(ISNUMBER(OFFSET('Water Data'!$D$9,0,10*ROW('Water Data'!D114))),'Data Summary'!BU120="Yes"),OFFSET('Water Data'!$D$9,0,10*ROW('Water Data'!D114)),NA())</f>
        <v>#N/A</v>
      </c>
      <c r="G120" s="520" t="e">
        <f ca="1">+IF(AND(ISNUMBER(OFFSET('Water Data'!$E$4,0,10*ROW('Water Data'!E114))),'Data Summary'!BV120="Yes"),100-OFFSET('Water Data'!$E$4,0,10*ROW('Water Data'!E114)),NA())</f>
        <v>#N/A</v>
      </c>
      <c r="H120" s="520" t="e">
        <f ca="1">+IF(AND(ISNUMBER(OFFSET('Water Data'!$E$6,0,10*ROW('Water Data'!E114))),'Data Summary'!BW120="Yes"),OFFSET('Water Data'!$E$6,0,10*ROW('Water Data'!E114)),NA())</f>
        <v>#N/A</v>
      </c>
      <c r="I120" s="520" t="e">
        <f ca="1">+IF(AND(ISNUMBER(OFFSET('Water Data'!$E$9,0,10*ROW('Water Data'!E114))),'Data Summary'!BX120="Yes"),OFFSET('Water Data'!$E$9,0,10*ROW('Water Data'!E114)),NA())</f>
        <v>#N/A</v>
      </c>
      <c r="J120" s="520" t="e">
        <f ca="1">+IF(AND(ISNUMBER(OFFSET('Water Data'!$F$4,0,10*ROW('Water Data'!F114))),'Data Summary'!BY120="Yes"),100-OFFSET('Water Data'!$F$4,0,10*ROW('Water Data'!F114)),NA())</f>
        <v>#N/A</v>
      </c>
      <c r="K120" s="520" t="e">
        <f ca="1">+IF(AND(ISNUMBER(OFFSET('Water Data'!$F$6,0,10*ROW('Water Data'!F114))),'Data Summary'!BZ120="Yes"),OFFSET('Water Data'!$F$6,0,10*ROW('Water Data'!F114)),NA())</f>
        <v>#N/A</v>
      </c>
      <c r="L120" s="520" t="e">
        <f ca="1">+IF(AND(ISNUMBER(OFFSET('Water Data'!$F$9,0,10*ROW('Water Data'!F114))),'Data Summary'!CA120="Yes"),OFFSET('Water Data'!$F$9,0,10*ROW('Water Data'!F114)),NA())</f>
        <v>#N/A</v>
      </c>
      <c r="M120" s="520" t="e">
        <f ca="1">+IF(AND(ISNUMBER(OFFSET('Water Data'!$G$4,0,10*ROW('Water Data'!G114))),'Data Summary'!CB120="Yes"),100-OFFSET('Water Data'!$G$4,0,10*ROW('Water Data'!G114)),NA())</f>
        <v>#N/A</v>
      </c>
      <c r="N120" s="520" t="e">
        <f ca="1">+IF(AND(ISNUMBER(OFFSET('Water Data'!$G$6,0,10*ROW('Water Data'!G114))),'Data Summary'!CC120="Yes"),OFFSET('Water Data'!$G$6,0,10*ROW('Water Data'!G114)),NA())</f>
        <v>#N/A</v>
      </c>
      <c r="O120" s="520" t="e">
        <f ca="1">+IF(AND(ISNUMBER(OFFSET('Water Data'!$G$9,0,10*ROW('Water Data'!G114))),'Data Summary'!CD120="Yes"),OFFSET('Water Data'!$G$9,0,10*ROW('Water Data'!G114)),NA())</f>
        <v>#N/A</v>
      </c>
      <c r="P120" s="520" t="e">
        <f ca="1">+IF(AND(ISNUMBER(OFFSET('Water Data'!$H$4,0,10*ROW('Water Data'!H114))),'Data Summary'!CE120="Yes"),100-OFFSET('Water Data'!$H$4,0,10*ROW('Water Data'!H114)),NA())</f>
        <v>#N/A</v>
      </c>
      <c r="Q120" s="520" t="e">
        <f ca="1">+IF(AND(ISNUMBER(OFFSET('Water Data'!$H$6,0,10*ROW('Water Data'!H114))),'Data Summary'!CF120="Yes"),OFFSET('Water Data'!$H$6,0,10*ROW('Water Data'!H114)),NA())</f>
        <v>#N/A</v>
      </c>
      <c r="R120" s="520" t="e">
        <f ca="1">+IF(AND(ISNUMBER(OFFSET('Water Data'!$H$9,0,10*ROW('Water Data'!H114))),'Data Summary'!CG120="Yes"),OFFSET('Water Data'!$H$9,0,10*ROW('Water Data'!H114)),NA())</f>
        <v>#N/A</v>
      </c>
      <c r="S120" s="520" t="e">
        <f ca="1">+IF(AND(ISNUMBER(OFFSET('Water Data'!$I$4,0,10*ROW('Water Data'!I114))),'Data Summary'!CH120="Yes"),100-OFFSET('Water Data'!$I$4,0,10*ROW('Water Data'!I114)),NA())</f>
        <v>#N/A</v>
      </c>
      <c r="T120" s="520" t="e">
        <f ca="1">+IF(AND(ISNUMBER(OFFSET('Water Data'!$I$6,0,10*ROW('Water Data'!I114))),'Data Summary'!CI120="Yes"),OFFSET('Water Data'!$I$6,0,10*ROW('Water Data'!I114)),NA())</f>
        <v>#N/A</v>
      </c>
      <c r="U120" s="520" t="e">
        <f ca="1">+IF(AND(ISNUMBER(OFFSET('Water Data'!$I$9,0,10*ROW('Water Data'!I114))),'Data Summary'!CJ120="Yes"),OFFSET('Water Data'!$I$9,0,10*ROW('Water Data'!I114)),NA())</f>
        <v>#N/A</v>
      </c>
      <c r="V120" s="521" t="e">
        <f ca="1">+IF(AND(ISNUMBER(OFFSET('Sanitation Data'!$D$4,0,10*ROW('Sanitation Data'!D114))),'Data Summary'!CK120="Yes"),100-OFFSET('Sanitation Data'!$D$4,0,10*ROW('Sanitation Data'!D114)),NA())</f>
        <v>#N/A</v>
      </c>
      <c r="W120" s="521" t="e">
        <f ca="1">+IF(AND(ISNUMBER(OFFSET('Sanitation Data'!$D$6,0,10*ROW('Sanitation Data'!D114))),'Data Summary'!CL120="Yes"),OFFSET('Sanitation Data'!$D$6,0,10*ROW('Sanitation Data'!D114)),NA())</f>
        <v>#N/A</v>
      </c>
      <c r="X120" s="521" t="e">
        <f ca="1">+IF(AND(ISNUMBER(OFFSET('Sanitation Data'!$D$10,0,10*ROW('Sanitation Data'!D114))),'Data Summary'!CM120="Yes"),OFFSET('Sanitation Data'!$D$10,0,10*ROW('Sanitation Data'!D114)),NA())</f>
        <v>#N/A</v>
      </c>
      <c r="Y120" s="521" t="e">
        <f ca="1">+IF(AND(ISNUMBER(OFFSET('Sanitation Data'!$D$11,0,10*ROW('Sanitation Data'!D114))),'Data Summary'!CN120="Yes"),OFFSET('Sanitation Data'!$D$11,0,10*ROW('Sanitation Data'!D114)),NA())</f>
        <v>#N/A</v>
      </c>
      <c r="Z120" s="521" t="e">
        <f ca="1">+IF(AND(ISNUMBER(OFFSET('Sanitation Data'!$D$12,0,10*ROW('Sanitation Data'!D114))),'Data Summary'!CO120="Yes"),OFFSET('Sanitation Data'!$D$12,0,10*ROW('Sanitation Data'!D114)),NA())</f>
        <v>#N/A</v>
      </c>
      <c r="AA120" s="521" t="e">
        <f ca="1">+IF(AND(ISNUMBER(OFFSET('Sanitation Data'!$E$4,0,10*ROW('Sanitation Data'!E114))),'Data Summary'!CP120="Yes"),100-OFFSET('Sanitation Data'!$E$4,0,10*ROW('Sanitation Data'!E114)),NA())</f>
        <v>#N/A</v>
      </c>
      <c r="AB120" s="521" t="e">
        <f ca="1">+IF(AND(ISNUMBER(OFFSET('Sanitation Data'!$E$6,0,10*ROW('Sanitation Data'!E114))),'Data Summary'!CQ120="Yes"),OFFSET('Sanitation Data'!$E$6,0,10*ROW('Sanitation Data'!E114)),NA())</f>
        <v>#N/A</v>
      </c>
      <c r="AC120" s="521" t="e">
        <f ca="1">+IF(AND(ISNUMBER(OFFSET('Sanitation Data'!$E$10,0,10*ROW('Sanitation Data'!E114))),'Data Summary'!CR120="Yes"),OFFSET('Sanitation Data'!$E$10,0,10*ROW('Sanitation Data'!E114)),NA())</f>
        <v>#N/A</v>
      </c>
      <c r="AD120" s="521" t="e">
        <f ca="1">+IF(AND(ISNUMBER(OFFSET('Sanitation Data'!$E$11,0,10*ROW('Sanitation Data'!E114))),'Data Summary'!CS120="Yes"),OFFSET('Sanitation Data'!$E$11,0,10*ROW('Sanitation Data'!E114)),NA())</f>
        <v>#N/A</v>
      </c>
      <c r="AE120" s="521" t="e">
        <f ca="1">+IF(AND(ISNUMBER(OFFSET('Sanitation Data'!$E$12,0,10*ROW('Sanitation Data'!E114))),'Data Summary'!CT120="Yes"),OFFSET('Sanitation Data'!$E$12,0,10*ROW('Sanitation Data'!E114)),NA())</f>
        <v>#N/A</v>
      </c>
      <c r="AF120" s="521" t="e">
        <f ca="1">+IF(AND(ISNUMBER(OFFSET('Sanitation Data'!$F$4,0,10*ROW('Sanitation Data'!F114))),'Data Summary'!CU120="Yes"),100-OFFSET('Sanitation Data'!$F$4,0,10*ROW('Sanitation Data'!F114)),NA())</f>
        <v>#N/A</v>
      </c>
      <c r="AG120" s="521" t="e">
        <f ca="1">+IF(AND(ISNUMBER(OFFSET('Sanitation Data'!$F$6,0,10*ROW('Sanitation Data'!F114))),'Data Summary'!CV120="Yes"),OFFSET('Sanitation Data'!$F$6,0,10*ROW('Sanitation Data'!F114)),NA())</f>
        <v>#N/A</v>
      </c>
      <c r="AH120" s="521" t="e">
        <f ca="1">+IF(AND(ISNUMBER(OFFSET('Sanitation Data'!$F$10,0,10*ROW('Sanitation Data'!F114))),'Data Summary'!CW120="Yes"),OFFSET('Sanitation Data'!$F$10,0,10*ROW('Sanitation Data'!F114)),NA())</f>
        <v>#N/A</v>
      </c>
      <c r="AI120" s="521" t="e">
        <f ca="1">+IF(AND(ISNUMBER(OFFSET('Sanitation Data'!$F$11,0,10*ROW('Sanitation Data'!F114))),'Data Summary'!CX120="Yes"),OFFSET('Sanitation Data'!$F$11,0,10*ROW('Sanitation Data'!F114)),NA())</f>
        <v>#N/A</v>
      </c>
      <c r="AJ120" s="521" t="e">
        <f ca="1">+IF(AND(ISNUMBER(OFFSET('Sanitation Data'!$F$12,0,10*ROW('Sanitation Data'!F114))),'Data Summary'!CY120="Yes"),OFFSET('Sanitation Data'!$F$12,0,10*ROW('Sanitation Data'!F114)),NA())</f>
        <v>#N/A</v>
      </c>
      <c r="AK120" s="521" t="e">
        <f ca="1">+IF(AND(ISNUMBER(OFFSET('Sanitation Data'!$G$4,0,10*ROW('Sanitation Data'!G114))),'Data Summary'!CZ120="Yes"),100-OFFSET('Sanitation Data'!$G$4,0,10*ROW('Sanitation Data'!G114)),NA())</f>
        <v>#N/A</v>
      </c>
      <c r="AL120" s="521" t="e">
        <f ca="1">+IF(AND(ISNUMBER(OFFSET('Sanitation Data'!$G$6,0,10*ROW('Sanitation Data'!G114))),'Data Summary'!DA120="Yes"),OFFSET('Sanitation Data'!$G$6,0,10*ROW('Sanitation Data'!G114)),NA())</f>
        <v>#N/A</v>
      </c>
      <c r="AM120" s="521" t="e">
        <f ca="1">+IF(AND(ISNUMBER(OFFSET('Sanitation Data'!$G$10,0,10*ROW('Sanitation Data'!G114))),'Data Summary'!DB120="Yes"),OFFSET('Sanitation Data'!$G$10,0,10*ROW('Sanitation Data'!G114)),NA())</f>
        <v>#N/A</v>
      </c>
      <c r="AN120" s="521" t="e">
        <f ca="1">+IF(AND(ISNUMBER(OFFSET('Sanitation Data'!$G$11,0,10*ROW('Sanitation Data'!G114))),'Data Summary'!DC120="Yes"),OFFSET('Sanitation Data'!$G$11,0,10*ROW('Sanitation Data'!G114)),NA())</f>
        <v>#N/A</v>
      </c>
      <c r="AO120" s="521" t="e">
        <f ca="1">+IF(AND(ISNUMBER(OFFSET('Sanitation Data'!$G$12,0,10*ROW('Sanitation Data'!G114))),'Data Summary'!DD120="Yes"),OFFSET('Sanitation Data'!$G$12,0,10*ROW('Sanitation Data'!G114)),NA())</f>
        <v>#N/A</v>
      </c>
      <c r="AP120" s="521" t="e">
        <f ca="1">+IF(AND(ISNUMBER(OFFSET('Sanitation Data'!$H$4,0,10*ROW('Sanitation Data'!H114))),'Data Summary'!DE120="Yes"),100-OFFSET('Sanitation Data'!$H$4,0,10*ROW('Sanitation Data'!H114)),NA())</f>
        <v>#N/A</v>
      </c>
      <c r="AQ120" s="521" t="e">
        <f ca="1">+IF(AND(ISNUMBER(OFFSET('Sanitation Data'!$H$6,0,10*ROW('Sanitation Data'!H114))),'Data Summary'!DF120="Yes"),OFFSET('Sanitation Data'!$H$6,0,10*ROW('Sanitation Data'!H114)),NA())</f>
        <v>#N/A</v>
      </c>
      <c r="AR120" s="521" t="e">
        <f ca="1">+IF(AND(ISNUMBER(OFFSET('Sanitation Data'!$H$10,0,10*ROW('Sanitation Data'!H114))),'Data Summary'!DG120="Yes"),OFFSET('Sanitation Data'!$H$10,0,10*ROW('Sanitation Data'!H114)),NA())</f>
        <v>#N/A</v>
      </c>
      <c r="AS120" s="521" t="e">
        <f ca="1">+IF(AND(ISNUMBER(OFFSET('Sanitation Data'!$H$11,0,10*ROW('Sanitation Data'!H114))),'Data Summary'!DH120="Yes"),OFFSET('Sanitation Data'!$H$11,0,10*ROW('Sanitation Data'!H114)),NA())</f>
        <v>#N/A</v>
      </c>
      <c r="AT120" s="521" t="e">
        <f ca="1">+IF(AND(ISNUMBER(OFFSET('Sanitation Data'!$H$12,0,10*ROW('Sanitation Data'!H114))),'Data Summary'!DI120="Yes"),OFFSET('Sanitation Data'!$H$12,0,10*ROW('Sanitation Data'!H114)),NA())</f>
        <v>#N/A</v>
      </c>
      <c r="AU120" s="521" t="e">
        <f ca="1">+IF(AND(ISNUMBER(OFFSET('Sanitation Data'!$I$4,0,10*ROW('Sanitation Data'!I114))),'Data Summary'!DJ120="Yes"),100-OFFSET('Sanitation Data'!$I$4,0,10*ROW('Sanitation Data'!I114)),NA())</f>
        <v>#N/A</v>
      </c>
      <c r="AV120" s="521" t="e">
        <f ca="1">+IF(AND(ISNUMBER(OFFSET('Sanitation Data'!$I$6,0,10*ROW('Sanitation Data'!I114))),'Data Summary'!DK120="Yes"),OFFSET('Sanitation Data'!$I$6,0,10*ROW('Sanitation Data'!I114)),NA())</f>
        <v>#N/A</v>
      </c>
      <c r="AW120" s="521" t="e">
        <f ca="1">+IF(AND(ISNUMBER(OFFSET('Sanitation Data'!$I$10,0,10*ROW('Sanitation Data'!I114))),'Data Summary'!DL120="Yes"),OFFSET('Sanitation Data'!$I$10,0,10*ROW('Sanitation Data'!I114)),NA())</f>
        <v>#N/A</v>
      </c>
      <c r="AX120" s="521" t="e">
        <f ca="1">+IF(AND(ISNUMBER(OFFSET('Sanitation Data'!$I$11,0,10*ROW('Sanitation Data'!I114))),'Data Summary'!DM120="Yes"),OFFSET('Sanitation Data'!$I$11,0,10*ROW('Sanitation Data'!I114)),NA())</f>
        <v>#N/A</v>
      </c>
      <c r="AY120" s="521" t="e">
        <f ca="1">+IF(AND(ISNUMBER(OFFSET('Sanitation Data'!$I$12,0,10*ROW('Sanitation Data'!I114))),'Data Summary'!DN120="Yes"),OFFSET('Sanitation Data'!$I$12,0,10*ROW('Sanitation Data'!I114)),NA())</f>
        <v>#N/A</v>
      </c>
      <c r="AZ120" s="522" t="e">
        <f ca="1">+IF(AND(ISNUMBER(OFFSET('Hygiene Data'!$D$5,0,10*ROW('Hygiene Data'!D114))),'Data Summary'!DO120="Yes"),OFFSET('Hygiene Data'!$D$5,0,10*ROW('Hygiene Data'!D114)),NA())</f>
        <v>#N/A</v>
      </c>
      <c r="BA120" s="522" t="e">
        <f ca="1">+IF(AND(ISNUMBER(OFFSET('Hygiene Data'!$D$7,0,10*ROW('Hygiene Data'!D114))),'Data Summary'!DP120="Yes"),OFFSET('Hygiene Data'!$D$7,0,10*ROW('Hygiene Data'!D114)),NA())</f>
        <v>#N/A</v>
      </c>
      <c r="BB120" s="522" t="e">
        <f ca="1">+IF(AND(ISNUMBER(OFFSET('Hygiene Data'!$D$9,0,10*ROW('Hygiene Data'!D114))),'Data Summary'!DQ120="Yes"),OFFSET('Hygiene Data'!$D$9,0,10*ROW('Hygiene Data'!D114)),NA())</f>
        <v>#N/A</v>
      </c>
      <c r="BC120" s="522" t="e">
        <f ca="1">+IF(AND(ISNUMBER(OFFSET('Hygiene Data'!$E$5,0,10*ROW('Hygiene Data'!E114))),'Data Summary'!DR120="Yes"),OFFSET('Hygiene Data'!$E$5,0,10*ROW('Hygiene Data'!E114)),NA())</f>
        <v>#N/A</v>
      </c>
      <c r="BD120" s="522" t="e">
        <f ca="1">+IF(AND(ISNUMBER(OFFSET('Hygiene Data'!$E$7,0,10*ROW('Hygiene Data'!E114))),'Data Summary'!DS120="Yes"),OFFSET('Hygiene Data'!$E$7,0,10*ROW('Hygiene Data'!E114)),NA())</f>
        <v>#N/A</v>
      </c>
      <c r="BE120" s="522" t="e">
        <f ca="1">+IF(AND(ISNUMBER(OFFSET('Hygiene Data'!$E$9,0,10*ROW('Hygiene Data'!E114))),'Data Summary'!DT120="Yes"),OFFSET('Hygiene Data'!$E$9,0,10*ROW('Hygiene Data'!E114)),NA())</f>
        <v>#N/A</v>
      </c>
      <c r="BF120" s="522" t="e">
        <f ca="1">+IF(AND(ISNUMBER(OFFSET('Hygiene Data'!$F$5,0,10*ROW('Hygiene Data'!F114))),'Data Summary'!DU120="Yes"),OFFSET('Hygiene Data'!$F$5,0,10*ROW('Hygiene Data'!F114)),NA())</f>
        <v>#N/A</v>
      </c>
      <c r="BG120" s="522" t="e">
        <f ca="1">+IF(AND(ISNUMBER(OFFSET('Hygiene Data'!$F$7,0,10*ROW('Hygiene Data'!F114))),'Data Summary'!DV120="Yes"),OFFSET('Hygiene Data'!$F$7,0,10*ROW('Hygiene Data'!F114)),NA())</f>
        <v>#N/A</v>
      </c>
      <c r="BH120" s="522" t="e">
        <f ca="1">+IF(AND(ISNUMBER(OFFSET('Hygiene Data'!$F$9,0,10*ROW('Hygiene Data'!F114))),'Data Summary'!DW120="Yes"),OFFSET('Hygiene Data'!$F$9,0,10*ROW('Hygiene Data'!F114)),NA())</f>
        <v>#N/A</v>
      </c>
      <c r="BI120" s="522" t="e">
        <f ca="1">+IF(AND(ISNUMBER(OFFSET('Hygiene Data'!$G$5,0,10*ROW('Hygiene Data'!G114))),'Data Summary'!DX120="Yes"),OFFSET('Hygiene Data'!$G$5,0,10*ROW('Hygiene Data'!G114)),NA())</f>
        <v>#N/A</v>
      </c>
      <c r="BJ120" s="522" t="e">
        <f ca="1">+IF(AND(ISNUMBER(OFFSET('Hygiene Data'!$G$7,0,10*ROW('Hygiene Data'!G114))),'Data Summary'!DY120="Yes"),OFFSET('Hygiene Data'!$G$7,0,10*ROW('Hygiene Data'!G114)),NA())</f>
        <v>#N/A</v>
      </c>
      <c r="BK120" s="522" t="e">
        <f ca="1">+IF(AND(ISNUMBER(OFFSET('Hygiene Data'!$G$9,0,10*ROW('Hygiene Data'!G114))),'Data Summary'!DZ120="Yes"),OFFSET('Hygiene Data'!$G$9,0,10*ROW('Hygiene Data'!G114)),NA())</f>
        <v>#N/A</v>
      </c>
      <c r="BL120" s="522" t="e">
        <f ca="1">+IF(AND(ISNUMBER(OFFSET('Hygiene Data'!$H$5,0,10*ROW('Hygiene Data'!H114))),'Data Summary'!EA120="Yes"),OFFSET('Hygiene Data'!$H$5,0,10*ROW('Hygiene Data'!H114)),NA())</f>
        <v>#N/A</v>
      </c>
      <c r="BM120" s="522" t="e">
        <f ca="1">+IF(AND(ISNUMBER(OFFSET('Hygiene Data'!$H$7,0,10*ROW('Hygiene Data'!H114))),'Data Summary'!EB120="Yes"),OFFSET('Hygiene Data'!$H$7,0,10*ROW('Hygiene Data'!H114)),NA())</f>
        <v>#N/A</v>
      </c>
      <c r="BN120" s="522" t="e">
        <f ca="1">+IF(AND(ISNUMBER(OFFSET('Hygiene Data'!$H$9,0,10*ROW('Hygiene Data'!H114))),'Data Summary'!EC120="Yes"),OFFSET('Hygiene Data'!$H$9,0,10*ROW('Hygiene Data'!H114)),NA())</f>
        <v>#N/A</v>
      </c>
      <c r="BO120" s="522" t="e">
        <f ca="1">+IF(AND(ISNUMBER(OFFSET('Hygiene Data'!$I$5,0,10*ROW('Hygiene Data'!I114))),'Data Summary'!ED120="Yes"),OFFSET('Hygiene Data'!$I$5,0,10*ROW('Hygiene Data'!I114)),NA())</f>
        <v>#N/A</v>
      </c>
      <c r="BP120" s="522" t="e">
        <f ca="1">+IF(AND(ISNUMBER(OFFSET('Hygiene Data'!$I$7,0,10*ROW('Hygiene Data'!I114))),'Data Summary'!EE120="Yes"),OFFSET('Hygiene Data'!$I$7,0,10*ROW('Hygiene Data'!I114)),NA())</f>
        <v>#N/A</v>
      </c>
      <c r="BQ120" s="522" t="e">
        <f ca="1">+IF(AND(ISNUMBER(OFFSET('Hygiene Data'!$I$9,0,10*ROW('Hygiene Data'!I114))),'Data Summary'!EF120="Yes"),OFFSET('Hygiene Data'!$I$9,0,10*ROW('Hygiene Data'!I114)),NA())</f>
        <v>#N/A</v>
      </c>
    </row>
    <row r="121" spans="1:69" x14ac:dyDescent="0.25">
      <c r="A121" s="518" t="e">
        <f ca="1">+RIGHT('Data Summary'!A121,LEN('Data Summary'!A121)-9)</f>
        <v>#VALUE!</v>
      </c>
      <c r="B121" s="492" t="str">
        <f ca="1">+IF(ISTEXT('Data Summary'!B121),'Data Summary'!B121,"")</f>
        <v/>
      </c>
      <c r="C121" s="519" t="e">
        <f ca="1">+VALUE('Data Summary'!C121)</f>
        <v>#VALUE!</v>
      </c>
      <c r="D121" s="520" t="e">
        <f ca="1">+IF(AND(ISNUMBER(OFFSET('Water Data'!$D$4,0,10*ROW('Water Data'!D115))),'Data Summary'!BS121="Yes"),100-OFFSET('Water Data'!$D$4,0,10*ROW('Water Data'!D115)),NA())</f>
        <v>#N/A</v>
      </c>
      <c r="E121" s="520" t="e">
        <f ca="1">+IF(AND(ISNUMBER(OFFSET('Water Data'!$D$6,0,10*ROW('Water Data'!D115))),'Data Summary'!BT121="Yes"),OFFSET('Water Data'!$D$6,0,10*ROW('Water Data'!D115)),NA())</f>
        <v>#N/A</v>
      </c>
      <c r="F121" s="520" t="e">
        <f ca="1">+IF(AND(ISNUMBER(OFFSET('Water Data'!$D$9,0,10*ROW('Water Data'!D115))),'Data Summary'!BU121="Yes"),OFFSET('Water Data'!$D$9,0,10*ROW('Water Data'!D115)),NA())</f>
        <v>#N/A</v>
      </c>
      <c r="G121" s="520" t="e">
        <f ca="1">+IF(AND(ISNUMBER(OFFSET('Water Data'!$E$4,0,10*ROW('Water Data'!E115))),'Data Summary'!BV121="Yes"),100-OFFSET('Water Data'!$E$4,0,10*ROW('Water Data'!E115)),NA())</f>
        <v>#N/A</v>
      </c>
      <c r="H121" s="520" t="e">
        <f ca="1">+IF(AND(ISNUMBER(OFFSET('Water Data'!$E$6,0,10*ROW('Water Data'!E115))),'Data Summary'!BW121="Yes"),OFFSET('Water Data'!$E$6,0,10*ROW('Water Data'!E115)),NA())</f>
        <v>#N/A</v>
      </c>
      <c r="I121" s="520" t="e">
        <f ca="1">+IF(AND(ISNUMBER(OFFSET('Water Data'!$E$9,0,10*ROW('Water Data'!E115))),'Data Summary'!BX121="Yes"),OFFSET('Water Data'!$E$9,0,10*ROW('Water Data'!E115)),NA())</f>
        <v>#N/A</v>
      </c>
      <c r="J121" s="520" t="e">
        <f ca="1">+IF(AND(ISNUMBER(OFFSET('Water Data'!$F$4,0,10*ROW('Water Data'!F115))),'Data Summary'!BY121="Yes"),100-OFFSET('Water Data'!$F$4,0,10*ROW('Water Data'!F115)),NA())</f>
        <v>#N/A</v>
      </c>
      <c r="K121" s="520" t="e">
        <f ca="1">+IF(AND(ISNUMBER(OFFSET('Water Data'!$F$6,0,10*ROW('Water Data'!F115))),'Data Summary'!BZ121="Yes"),OFFSET('Water Data'!$F$6,0,10*ROW('Water Data'!F115)),NA())</f>
        <v>#N/A</v>
      </c>
      <c r="L121" s="520" t="e">
        <f ca="1">+IF(AND(ISNUMBER(OFFSET('Water Data'!$F$9,0,10*ROW('Water Data'!F115))),'Data Summary'!CA121="Yes"),OFFSET('Water Data'!$F$9,0,10*ROW('Water Data'!F115)),NA())</f>
        <v>#N/A</v>
      </c>
      <c r="M121" s="520" t="e">
        <f ca="1">+IF(AND(ISNUMBER(OFFSET('Water Data'!$G$4,0,10*ROW('Water Data'!G115))),'Data Summary'!CB121="Yes"),100-OFFSET('Water Data'!$G$4,0,10*ROW('Water Data'!G115)),NA())</f>
        <v>#N/A</v>
      </c>
      <c r="N121" s="520" t="e">
        <f ca="1">+IF(AND(ISNUMBER(OFFSET('Water Data'!$G$6,0,10*ROW('Water Data'!G115))),'Data Summary'!CC121="Yes"),OFFSET('Water Data'!$G$6,0,10*ROW('Water Data'!G115)),NA())</f>
        <v>#N/A</v>
      </c>
      <c r="O121" s="520" t="e">
        <f ca="1">+IF(AND(ISNUMBER(OFFSET('Water Data'!$G$9,0,10*ROW('Water Data'!G115))),'Data Summary'!CD121="Yes"),OFFSET('Water Data'!$G$9,0,10*ROW('Water Data'!G115)),NA())</f>
        <v>#N/A</v>
      </c>
      <c r="P121" s="520" t="e">
        <f ca="1">+IF(AND(ISNUMBER(OFFSET('Water Data'!$H$4,0,10*ROW('Water Data'!H115))),'Data Summary'!CE121="Yes"),100-OFFSET('Water Data'!$H$4,0,10*ROW('Water Data'!H115)),NA())</f>
        <v>#N/A</v>
      </c>
      <c r="Q121" s="520" t="e">
        <f ca="1">+IF(AND(ISNUMBER(OFFSET('Water Data'!$H$6,0,10*ROW('Water Data'!H115))),'Data Summary'!CF121="Yes"),OFFSET('Water Data'!$H$6,0,10*ROW('Water Data'!H115)),NA())</f>
        <v>#N/A</v>
      </c>
      <c r="R121" s="520" t="e">
        <f ca="1">+IF(AND(ISNUMBER(OFFSET('Water Data'!$H$9,0,10*ROW('Water Data'!H115))),'Data Summary'!CG121="Yes"),OFFSET('Water Data'!$H$9,0,10*ROW('Water Data'!H115)),NA())</f>
        <v>#N/A</v>
      </c>
      <c r="S121" s="520" t="e">
        <f ca="1">+IF(AND(ISNUMBER(OFFSET('Water Data'!$I$4,0,10*ROW('Water Data'!I115))),'Data Summary'!CH121="Yes"),100-OFFSET('Water Data'!$I$4,0,10*ROW('Water Data'!I115)),NA())</f>
        <v>#N/A</v>
      </c>
      <c r="T121" s="520" t="e">
        <f ca="1">+IF(AND(ISNUMBER(OFFSET('Water Data'!$I$6,0,10*ROW('Water Data'!I115))),'Data Summary'!CI121="Yes"),OFFSET('Water Data'!$I$6,0,10*ROW('Water Data'!I115)),NA())</f>
        <v>#N/A</v>
      </c>
      <c r="U121" s="520" t="e">
        <f ca="1">+IF(AND(ISNUMBER(OFFSET('Water Data'!$I$9,0,10*ROW('Water Data'!I115))),'Data Summary'!CJ121="Yes"),OFFSET('Water Data'!$I$9,0,10*ROW('Water Data'!I115)),NA())</f>
        <v>#N/A</v>
      </c>
      <c r="V121" s="521" t="e">
        <f ca="1">+IF(AND(ISNUMBER(OFFSET('Sanitation Data'!$D$4,0,10*ROW('Sanitation Data'!D115))),'Data Summary'!CK121="Yes"),100-OFFSET('Sanitation Data'!$D$4,0,10*ROW('Sanitation Data'!D115)),NA())</f>
        <v>#N/A</v>
      </c>
      <c r="W121" s="521" t="e">
        <f ca="1">+IF(AND(ISNUMBER(OFFSET('Sanitation Data'!$D$6,0,10*ROW('Sanitation Data'!D115))),'Data Summary'!CL121="Yes"),OFFSET('Sanitation Data'!$D$6,0,10*ROW('Sanitation Data'!D115)),NA())</f>
        <v>#N/A</v>
      </c>
      <c r="X121" s="521" t="e">
        <f ca="1">+IF(AND(ISNUMBER(OFFSET('Sanitation Data'!$D$10,0,10*ROW('Sanitation Data'!D115))),'Data Summary'!CM121="Yes"),OFFSET('Sanitation Data'!$D$10,0,10*ROW('Sanitation Data'!D115)),NA())</f>
        <v>#N/A</v>
      </c>
      <c r="Y121" s="521" t="e">
        <f ca="1">+IF(AND(ISNUMBER(OFFSET('Sanitation Data'!$D$11,0,10*ROW('Sanitation Data'!D115))),'Data Summary'!CN121="Yes"),OFFSET('Sanitation Data'!$D$11,0,10*ROW('Sanitation Data'!D115)),NA())</f>
        <v>#N/A</v>
      </c>
      <c r="Z121" s="521" t="e">
        <f ca="1">+IF(AND(ISNUMBER(OFFSET('Sanitation Data'!$D$12,0,10*ROW('Sanitation Data'!D115))),'Data Summary'!CO121="Yes"),OFFSET('Sanitation Data'!$D$12,0,10*ROW('Sanitation Data'!D115)),NA())</f>
        <v>#N/A</v>
      </c>
      <c r="AA121" s="521" t="e">
        <f ca="1">+IF(AND(ISNUMBER(OFFSET('Sanitation Data'!$E$4,0,10*ROW('Sanitation Data'!E115))),'Data Summary'!CP121="Yes"),100-OFFSET('Sanitation Data'!$E$4,0,10*ROW('Sanitation Data'!E115)),NA())</f>
        <v>#N/A</v>
      </c>
      <c r="AB121" s="521" t="e">
        <f ca="1">+IF(AND(ISNUMBER(OFFSET('Sanitation Data'!$E$6,0,10*ROW('Sanitation Data'!E115))),'Data Summary'!CQ121="Yes"),OFFSET('Sanitation Data'!$E$6,0,10*ROW('Sanitation Data'!E115)),NA())</f>
        <v>#N/A</v>
      </c>
      <c r="AC121" s="521" t="e">
        <f ca="1">+IF(AND(ISNUMBER(OFFSET('Sanitation Data'!$E$10,0,10*ROW('Sanitation Data'!E115))),'Data Summary'!CR121="Yes"),OFFSET('Sanitation Data'!$E$10,0,10*ROW('Sanitation Data'!E115)),NA())</f>
        <v>#N/A</v>
      </c>
      <c r="AD121" s="521" t="e">
        <f ca="1">+IF(AND(ISNUMBER(OFFSET('Sanitation Data'!$E$11,0,10*ROW('Sanitation Data'!E115))),'Data Summary'!CS121="Yes"),OFFSET('Sanitation Data'!$E$11,0,10*ROW('Sanitation Data'!E115)),NA())</f>
        <v>#N/A</v>
      </c>
      <c r="AE121" s="521" t="e">
        <f ca="1">+IF(AND(ISNUMBER(OFFSET('Sanitation Data'!$E$12,0,10*ROW('Sanitation Data'!E115))),'Data Summary'!CT121="Yes"),OFFSET('Sanitation Data'!$E$12,0,10*ROW('Sanitation Data'!E115)),NA())</f>
        <v>#N/A</v>
      </c>
      <c r="AF121" s="521" t="e">
        <f ca="1">+IF(AND(ISNUMBER(OFFSET('Sanitation Data'!$F$4,0,10*ROW('Sanitation Data'!F115))),'Data Summary'!CU121="Yes"),100-OFFSET('Sanitation Data'!$F$4,0,10*ROW('Sanitation Data'!F115)),NA())</f>
        <v>#N/A</v>
      </c>
      <c r="AG121" s="521" t="e">
        <f ca="1">+IF(AND(ISNUMBER(OFFSET('Sanitation Data'!$F$6,0,10*ROW('Sanitation Data'!F115))),'Data Summary'!CV121="Yes"),OFFSET('Sanitation Data'!$F$6,0,10*ROW('Sanitation Data'!F115)),NA())</f>
        <v>#N/A</v>
      </c>
      <c r="AH121" s="521" t="e">
        <f ca="1">+IF(AND(ISNUMBER(OFFSET('Sanitation Data'!$F$10,0,10*ROW('Sanitation Data'!F115))),'Data Summary'!CW121="Yes"),OFFSET('Sanitation Data'!$F$10,0,10*ROW('Sanitation Data'!F115)),NA())</f>
        <v>#N/A</v>
      </c>
      <c r="AI121" s="521" t="e">
        <f ca="1">+IF(AND(ISNUMBER(OFFSET('Sanitation Data'!$F$11,0,10*ROW('Sanitation Data'!F115))),'Data Summary'!CX121="Yes"),OFFSET('Sanitation Data'!$F$11,0,10*ROW('Sanitation Data'!F115)),NA())</f>
        <v>#N/A</v>
      </c>
      <c r="AJ121" s="521" t="e">
        <f ca="1">+IF(AND(ISNUMBER(OFFSET('Sanitation Data'!$F$12,0,10*ROW('Sanitation Data'!F115))),'Data Summary'!CY121="Yes"),OFFSET('Sanitation Data'!$F$12,0,10*ROW('Sanitation Data'!F115)),NA())</f>
        <v>#N/A</v>
      </c>
      <c r="AK121" s="521" t="e">
        <f ca="1">+IF(AND(ISNUMBER(OFFSET('Sanitation Data'!$G$4,0,10*ROW('Sanitation Data'!G115))),'Data Summary'!CZ121="Yes"),100-OFFSET('Sanitation Data'!$G$4,0,10*ROW('Sanitation Data'!G115)),NA())</f>
        <v>#N/A</v>
      </c>
      <c r="AL121" s="521" t="e">
        <f ca="1">+IF(AND(ISNUMBER(OFFSET('Sanitation Data'!$G$6,0,10*ROW('Sanitation Data'!G115))),'Data Summary'!DA121="Yes"),OFFSET('Sanitation Data'!$G$6,0,10*ROW('Sanitation Data'!G115)),NA())</f>
        <v>#N/A</v>
      </c>
      <c r="AM121" s="521" t="e">
        <f ca="1">+IF(AND(ISNUMBER(OFFSET('Sanitation Data'!$G$10,0,10*ROW('Sanitation Data'!G115))),'Data Summary'!DB121="Yes"),OFFSET('Sanitation Data'!$G$10,0,10*ROW('Sanitation Data'!G115)),NA())</f>
        <v>#N/A</v>
      </c>
      <c r="AN121" s="521" t="e">
        <f ca="1">+IF(AND(ISNUMBER(OFFSET('Sanitation Data'!$G$11,0,10*ROW('Sanitation Data'!G115))),'Data Summary'!DC121="Yes"),OFFSET('Sanitation Data'!$G$11,0,10*ROW('Sanitation Data'!G115)),NA())</f>
        <v>#N/A</v>
      </c>
      <c r="AO121" s="521" t="e">
        <f ca="1">+IF(AND(ISNUMBER(OFFSET('Sanitation Data'!$G$12,0,10*ROW('Sanitation Data'!G115))),'Data Summary'!DD121="Yes"),OFFSET('Sanitation Data'!$G$12,0,10*ROW('Sanitation Data'!G115)),NA())</f>
        <v>#N/A</v>
      </c>
      <c r="AP121" s="521" t="e">
        <f ca="1">+IF(AND(ISNUMBER(OFFSET('Sanitation Data'!$H$4,0,10*ROW('Sanitation Data'!H115))),'Data Summary'!DE121="Yes"),100-OFFSET('Sanitation Data'!$H$4,0,10*ROW('Sanitation Data'!H115)),NA())</f>
        <v>#N/A</v>
      </c>
      <c r="AQ121" s="521" t="e">
        <f ca="1">+IF(AND(ISNUMBER(OFFSET('Sanitation Data'!$H$6,0,10*ROW('Sanitation Data'!H115))),'Data Summary'!DF121="Yes"),OFFSET('Sanitation Data'!$H$6,0,10*ROW('Sanitation Data'!H115)),NA())</f>
        <v>#N/A</v>
      </c>
      <c r="AR121" s="521" t="e">
        <f ca="1">+IF(AND(ISNUMBER(OFFSET('Sanitation Data'!$H$10,0,10*ROW('Sanitation Data'!H115))),'Data Summary'!DG121="Yes"),OFFSET('Sanitation Data'!$H$10,0,10*ROW('Sanitation Data'!H115)),NA())</f>
        <v>#N/A</v>
      </c>
      <c r="AS121" s="521" t="e">
        <f ca="1">+IF(AND(ISNUMBER(OFFSET('Sanitation Data'!$H$11,0,10*ROW('Sanitation Data'!H115))),'Data Summary'!DH121="Yes"),OFFSET('Sanitation Data'!$H$11,0,10*ROW('Sanitation Data'!H115)),NA())</f>
        <v>#N/A</v>
      </c>
      <c r="AT121" s="521" t="e">
        <f ca="1">+IF(AND(ISNUMBER(OFFSET('Sanitation Data'!$H$12,0,10*ROW('Sanitation Data'!H115))),'Data Summary'!DI121="Yes"),OFFSET('Sanitation Data'!$H$12,0,10*ROW('Sanitation Data'!H115)),NA())</f>
        <v>#N/A</v>
      </c>
      <c r="AU121" s="521" t="e">
        <f ca="1">+IF(AND(ISNUMBER(OFFSET('Sanitation Data'!$I$4,0,10*ROW('Sanitation Data'!I115))),'Data Summary'!DJ121="Yes"),100-OFFSET('Sanitation Data'!$I$4,0,10*ROW('Sanitation Data'!I115)),NA())</f>
        <v>#N/A</v>
      </c>
      <c r="AV121" s="521" t="e">
        <f ca="1">+IF(AND(ISNUMBER(OFFSET('Sanitation Data'!$I$6,0,10*ROW('Sanitation Data'!I115))),'Data Summary'!DK121="Yes"),OFFSET('Sanitation Data'!$I$6,0,10*ROW('Sanitation Data'!I115)),NA())</f>
        <v>#N/A</v>
      </c>
      <c r="AW121" s="521" t="e">
        <f ca="1">+IF(AND(ISNUMBER(OFFSET('Sanitation Data'!$I$10,0,10*ROW('Sanitation Data'!I115))),'Data Summary'!DL121="Yes"),OFFSET('Sanitation Data'!$I$10,0,10*ROW('Sanitation Data'!I115)),NA())</f>
        <v>#N/A</v>
      </c>
      <c r="AX121" s="521" t="e">
        <f ca="1">+IF(AND(ISNUMBER(OFFSET('Sanitation Data'!$I$11,0,10*ROW('Sanitation Data'!I115))),'Data Summary'!DM121="Yes"),OFFSET('Sanitation Data'!$I$11,0,10*ROW('Sanitation Data'!I115)),NA())</f>
        <v>#N/A</v>
      </c>
      <c r="AY121" s="521" t="e">
        <f ca="1">+IF(AND(ISNUMBER(OFFSET('Sanitation Data'!$I$12,0,10*ROW('Sanitation Data'!I115))),'Data Summary'!DN121="Yes"),OFFSET('Sanitation Data'!$I$12,0,10*ROW('Sanitation Data'!I115)),NA())</f>
        <v>#N/A</v>
      </c>
      <c r="AZ121" s="522" t="e">
        <f ca="1">+IF(AND(ISNUMBER(OFFSET('Hygiene Data'!$D$5,0,10*ROW('Hygiene Data'!D115))),'Data Summary'!DO121="Yes"),OFFSET('Hygiene Data'!$D$5,0,10*ROW('Hygiene Data'!D115)),NA())</f>
        <v>#N/A</v>
      </c>
      <c r="BA121" s="522" t="e">
        <f ca="1">+IF(AND(ISNUMBER(OFFSET('Hygiene Data'!$D$7,0,10*ROW('Hygiene Data'!D115))),'Data Summary'!DP121="Yes"),OFFSET('Hygiene Data'!$D$7,0,10*ROW('Hygiene Data'!D115)),NA())</f>
        <v>#N/A</v>
      </c>
      <c r="BB121" s="522" t="e">
        <f ca="1">+IF(AND(ISNUMBER(OFFSET('Hygiene Data'!$D$9,0,10*ROW('Hygiene Data'!D115))),'Data Summary'!DQ121="Yes"),OFFSET('Hygiene Data'!$D$9,0,10*ROW('Hygiene Data'!D115)),NA())</f>
        <v>#N/A</v>
      </c>
      <c r="BC121" s="522" t="e">
        <f ca="1">+IF(AND(ISNUMBER(OFFSET('Hygiene Data'!$E$5,0,10*ROW('Hygiene Data'!E115))),'Data Summary'!DR121="Yes"),OFFSET('Hygiene Data'!$E$5,0,10*ROW('Hygiene Data'!E115)),NA())</f>
        <v>#N/A</v>
      </c>
      <c r="BD121" s="522" t="e">
        <f ca="1">+IF(AND(ISNUMBER(OFFSET('Hygiene Data'!$E$7,0,10*ROW('Hygiene Data'!E115))),'Data Summary'!DS121="Yes"),OFFSET('Hygiene Data'!$E$7,0,10*ROW('Hygiene Data'!E115)),NA())</f>
        <v>#N/A</v>
      </c>
      <c r="BE121" s="522" t="e">
        <f ca="1">+IF(AND(ISNUMBER(OFFSET('Hygiene Data'!$E$9,0,10*ROW('Hygiene Data'!E115))),'Data Summary'!DT121="Yes"),OFFSET('Hygiene Data'!$E$9,0,10*ROW('Hygiene Data'!E115)),NA())</f>
        <v>#N/A</v>
      </c>
      <c r="BF121" s="522" t="e">
        <f ca="1">+IF(AND(ISNUMBER(OFFSET('Hygiene Data'!$F$5,0,10*ROW('Hygiene Data'!F115))),'Data Summary'!DU121="Yes"),OFFSET('Hygiene Data'!$F$5,0,10*ROW('Hygiene Data'!F115)),NA())</f>
        <v>#N/A</v>
      </c>
      <c r="BG121" s="522" t="e">
        <f ca="1">+IF(AND(ISNUMBER(OFFSET('Hygiene Data'!$F$7,0,10*ROW('Hygiene Data'!F115))),'Data Summary'!DV121="Yes"),OFFSET('Hygiene Data'!$F$7,0,10*ROW('Hygiene Data'!F115)),NA())</f>
        <v>#N/A</v>
      </c>
      <c r="BH121" s="522" t="e">
        <f ca="1">+IF(AND(ISNUMBER(OFFSET('Hygiene Data'!$F$9,0,10*ROW('Hygiene Data'!F115))),'Data Summary'!DW121="Yes"),OFFSET('Hygiene Data'!$F$9,0,10*ROW('Hygiene Data'!F115)),NA())</f>
        <v>#N/A</v>
      </c>
      <c r="BI121" s="522" t="e">
        <f ca="1">+IF(AND(ISNUMBER(OFFSET('Hygiene Data'!$G$5,0,10*ROW('Hygiene Data'!G115))),'Data Summary'!DX121="Yes"),OFFSET('Hygiene Data'!$G$5,0,10*ROW('Hygiene Data'!G115)),NA())</f>
        <v>#N/A</v>
      </c>
      <c r="BJ121" s="522" t="e">
        <f ca="1">+IF(AND(ISNUMBER(OFFSET('Hygiene Data'!$G$7,0,10*ROW('Hygiene Data'!G115))),'Data Summary'!DY121="Yes"),OFFSET('Hygiene Data'!$G$7,0,10*ROW('Hygiene Data'!G115)),NA())</f>
        <v>#N/A</v>
      </c>
      <c r="BK121" s="522" t="e">
        <f ca="1">+IF(AND(ISNUMBER(OFFSET('Hygiene Data'!$G$9,0,10*ROW('Hygiene Data'!G115))),'Data Summary'!DZ121="Yes"),OFFSET('Hygiene Data'!$G$9,0,10*ROW('Hygiene Data'!G115)),NA())</f>
        <v>#N/A</v>
      </c>
      <c r="BL121" s="522" t="e">
        <f ca="1">+IF(AND(ISNUMBER(OFFSET('Hygiene Data'!$H$5,0,10*ROW('Hygiene Data'!H115))),'Data Summary'!EA121="Yes"),OFFSET('Hygiene Data'!$H$5,0,10*ROW('Hygiene Data'!H115)),NA())</f>
        <v>#N/A</v>
      </c>
      <c r="BM121" s="522" t="e">
        <f ca="1">+IF(AND(ISNUMBER(OFFSET('Hygiene Data'!$H$7,0,10*ROW('Hygiene Data'!H115))),'Data Summary'!EB121="Yes"),OFFSET('Hygiene Data'!$H$7,0,10*ROW('Hygiene Data'!H115)),NA())</f>
        <v>#N/A</v>
      </c>
      <c r="BN121" s="522" t="e">
        <f ca="1">+IF(AND(ISNUMBER(OFFSET('Hygiene Data'!$H$9,0,10*ROW('Hygiene Data'!H115))),'Data Summary'!EC121="Yes"),OFFSET('Hygiene Data'!$H$9,0,10*ROW('Hygiene Data'!H115)),NA())</f>
        <v>#N/A</v>
      </c>
      <c r="BO121" s="522" t="e">
        <f ca="1">+IF(AND(ISNUMBER(OFFSET('Hygiene Data'!$I$5,0,10*ROW('Hygiene Data'!I115))),'Data Summary'!ED121="Yes"),OFFSET('Hygiene Data'!$I$5,0,10*ROW('Hygiene Data'!I115)),NA())</f>
        <v>#N/A</v>
      </c>
      <c r="BP121" s="522" t="e">
        <f ca="1">+IF(AND(ISNUMBER(OFFSET('Hygiene Data'!$I$7,0,10*ROW('Hygiene Data'!I115))),'Data Summary'!EE121="Yes"),OFFSET('Hygiene Data'!$I$7,0,10*ROW('Hygiene Data'!I115)),NA())</f>
        <v>#N/A</v>
      </c>
      <c r="BQ121" s="522" t="e">
        <f ca="1">+IF(AND(ISNUMBER(OFFSET('Hygiene Data'!$I$9,0,10*ROW('Hygiene Data'!I115))),'Data Summary'!EF121="Yes"),OFFSET('Hygiene Data'!$I$9,0,10*ROW('Hygiene Data'!I115)),NA())</f>
        <v>#N/A</v>
      </c>
    </row>
    <row r="122" spans="1:69" x14ac:dyDescent="0.25">
      <c r="A122" s="518" t="e">
        <f ca="1">+RIGHT('Data Summary'!A122,LEN('Data Summary'!A122)-9)</f>
        <v>#VALUE!</v>
      </c>
      <c r="B122" s="492" t="str">
        <f ca="1">+IF(ISTEXT('Data Summary'!B122),'Data Summary'!B122,"")</f>
        <v/>
      </c>
      <c r="C122" s="519" t="e">
        <f ca="1">+VALUE('Data Summary'!C122)</f>
        <v>#VALUE!</v>
      </c>
      <c r="D122" s="520" t="e">
        <f ca="1">+IF(AND(ISNUMBER(OFFSET('Water Data'!$D$4,0,10*ROW('Water Data'!D116))),'Data Summary'!BS122="Yes"),100-OFFSET('Water Data'!$D$4,0,10*ROW('Water Data'!D116)),NA())</f>
        <v>#N/A</v>
      </c>
      <c r="E122" s="520" t="e">
        <f ca="1">+IF(AND(ISNUMBER(OFFSET('Water Data'!$D$6,0,10*ROW('Water Data'!D116))),'Data Summary'!BT122="Yes"),OFFSET('Water Data'!$D$6,0,10*ROW('Water Data'!D116)),NA())</f>
        <v>#N/A</v>
      </c>
      <c r="F122" s="520" t="e">
        <f ca="1">+IF(AND(ISNUMBER(OFFSET('Water Data'!$D$9,0,10*ROW('Water Data'!D116))),'Data Summary'!BU122="Yes"),OFFSET('Water Data'!$D$9,0,10*ROW('Water Data'!D116)),NA())</f>
        <v>#N/A</v>
      </c>
      <c r="G122" s="520" t="e">
        <f ca="1">+IF(AND(ISNUMBER(OFFSET('Water Data'!$E$4,0,10*ROW('Water Data'!E116))),'Data Summary'!BV122="Yes"),100-OFFSET('Water Data'!$E$4,0,10*ROW('Water Data'!E116)),NA())</f>
        <v>#N/A</v>
      </c>
      <c r="H122" s="520" t="e">
        <f ca="1">+IF(AND(ISNUMBER(OFFSET('Water Data'!$E$6,0,10*ROW('Water Data'!E116))),'Data Summary'!BW122="Yes"),OFFSET('Water Data'!$E$6,0,10*ROW('Water Data'!E116)),NA())</f>
        <v>#N/A</v>
      </c>
      <c r="I122" s="520" t="e">
        <f ca="1">+IF(AND(ISNUMBER(OFFSET('Water Data'!$E$9,0,10*ROW('Water Data'!E116))),'Data Summary'!BX122="Yes"),OFFSET('Water Data'!$E$9,0,10*ROW('Water Data'!E116)),NA())</f>
        <v>#N/A</v>
      </c>
      <c r="J122" s="520" t="e">
        <f ca="1">+IF(AND(ISNUMBER(OFFSET('Water Data'!$F$4,0,10*ROW('Water Data'!F116))),'Data Summary'!BY122="Yes"),100-OFFSET('Water Data'!$F$4,0,10*ROW('Water Data'!F116)),NA())</f>
        <v>#N/A</v>
      </c>
      <c r="K122" s="520" t="e">
        <f ca="1">+IF(AND(ISNUMBER(OFFSET('Water Data'!$F$6,0,10*ROW('Water Data'!F116))),'Data Summary'!BZ122="Yes"),OFFSET('Water Data'!$F$6,0,10*ROW('Water Data'!F116)),NA())</f>
        <v>#N/A</v>
      </c>
      <c r="L122" s="520" t="e">
        <f ca="1">+IF(AND(ISNUMBER(OFFSET('Water Data'!$F$9,0,10*ROW('Water Data'!F116))),'Data Summary'!CA122="Yes"),OFFSET('Water Data'!$F$9,0,10*ROW('Water Data'!F116)),NA())</f>
        <v>#N/A</v>
      </c>
      <c r="M122" s="520" t="e">
        <f ca="1">+IF(AND(ISNUMBER(OFFSET('Water Data'!$G$4,0,10*ROW('Water Data'!G116))),'Data Summary'!CB122="Yes"),100-OFFSET('Water Data'!$G$4,0,10*ROW('Water Data'!G116)),NA())</f>
        <v>#N/A</v>
      </c>
      <c r="N122" s="520" t="e">
        <f ca="1">+IF(AND(ISNUMBER(OFFSET('Water Data'!$G$6,0,10*ROW('Water Data'!G116))),'Data Summary'!CC122="Yes"),OFFSET('Water Data'!$G$6,0,10*ROW('Water Data'!G116)),NA())</f>
        <v>#N/A</v>
      </c>
      <c r="O122" s="520" t="e">
        <f ca="1">+IF(AND(ISNUMBER(OFFSET('Water Data'!$G$9,0,10*ROW('Water Data'!G116))),'Data Summary'!CD122="Yes"),OFFSET('Water Data'!$G$9,0,10*ROW('Water Data'!G116)),NA())</f>
        <v>#N/A</v>
      </c>
      <c r="P122" s="520" t="e">
        <f ca="1">+IF(AND(ISNUMBER(OFFSET('Water Data'!$H$4,0,10*ROW('Water Data'!H116))),'Data Summary'!CE122="Yes"),100-OFFSET('Water Data'!$H$4,0,10*ROW('Water Data'!H116)),NA())</f>
        <v>#N/A</v>
      </c>
      <c r="Q122" s="520" t="e">
        <f ca="1">+IF(AND(ISNUMBER(OFFSET('Water Data'!$H$6,0,10*ROW('Water Data'!H116))),'Data Summary'!CF122="Yes"),OFFSET('Water Data'!$H$6,0,10*ROW('Water Data'!H116)),NA())</f>
        <v>#N/A</v>
      </c>
      <c r="R122" s="520" t="e">
        <f ca="1">+IF(AND(ISNUMBER(OFFSET('Water Data'!$H$9,0,10*ROW('Water Data'!H116))),'Data Summary'!CG122="Yes"),OFFSET('Water Data'!$H$9,0,10*ROW('Water Data'!H116)),NA())</f>
        <v>#N/A</v>
      </c>
      <c r="S122" s="520" t="e">
        <f ca="1">+IF(AND(ISNUMBER(OFFSET('Water Data'!$I$4,0,10*ROW('Water Data'!I116))),'Data Summary'!CH122="Yes"),100-OFFSET('Water Data'!$I$4,0,10*ROW('Water Data'!I116)),NA())</f>
        <v>#N/A</v>
      </c>
      <c r="T122" s="520" t="e">
        <f ca="1">+IF(AND(ISNUMBER(OFFSET('Water Data'!$I$6,0,10*ROW('Water Data'!I116))),'Data Summary'!CI122="Yes"),OFFSET('Water Data'!$I$6,0,10*ROW('Water Data'!I116)),NA())</f>
        <v>#N/A</v>
      </c>
      <c r="U122" s="520" t="e">
        <f ca="1">+IF(AND(ISNUMBER(OFFSET('Water Data'!$I$9,0,10*ROW('Water Data'!I116))),'Data Summary'!CJ122="Yes"),OFFSET('Water Data'!$I$9,0,10*ROW('Water Data'!I116)),NA())</f>
        <v>#N/A</v>
      </c>
      <c r="V122" s="521" t="e">
        <f ca="1">+IF(AND(ISNUMBER(OFFSET('Sanitation Data'!$D$4,0,10*ROW('Sanitation Data'!D116))),'Data Summary'!CK122="Yes"),100-OFFSET('Sanitation Data'!$D$4,0,10*ROW('Sanitation Data'!D116)),NA())</f>
        <v>#N/A</v>
      </c>
      <c r="W122" s="521" t="e">
        <f ca="1">+IF(AND(ISNUMBER(OFFSET('Sanitation Data'!$D$6,0,10*ROW('Sanitation Data'!D116))),'Data Summary'!CL122="Yes"),OFFSET('Sanitation Data'!$D$6,0,10*ROW('Sanitation Data'!D116)),NA())</f>
        <v>#N/A</v>
      </c>
      <c r="X122" s="521" t="e">
        <f ca="1">+IF(AND(ISNUMBER(OFFSET('Sanitation Data'!$D$10,0,10*ROW('Sanitation Data'!D116))),'Data Summary'!CM122="Yes"),OFFSET('Sanitation Data'!$D$10,0,10*ROW('Sanitation Data'!D116)),NA())</f>
        <v>#N/A</v>
      </c>
      <c r="Y122" s="521" t="e">
        <f ca="1">+IF(AND(ISNUMBER(OFFSET('Sanitation Data'!$D$11,0,10*ROW('Sanitation Data'!D116))),'Data Summary'!CN122="Yes"),OFFSET('Sanitation Data'!$D$11,0,10*ROW('Sanitation Data'!D116)),NA())</f>
        <v>#N/A</v>
      </c>
      <c r="Z122" s="521" t="e">
        <f ca="1">+IF(AND(ISNUMBER(OFFSET('Sanitation Data'!$D$12,0,10*ROW('Sanitation Data'!D116))),'Data Summary'!CO122="Yes"),OFFSET('Sanitation Data'!$D$12,0,10*ROW('Sanitation Data'!D116)),NA())</f>
        <v>#N/A</v>
      </c>
      <c r="AA122" s="521" t="e">
        <f ca="1">+IF(AND(ISNUMBER(OFFSET('Sanitation Data'!$E$4,0,10*ROW('Sanitation Data'!E116))),'Data Summary'!CP122="Yes"),100-OFFSET('Sanitation Data'!$E$4,0,10*ROW('Sanitation Data'!E116)),NA())</f>
        <v>#N/A</v>
      </c>
      <c r="AB122" s="521" t="e">
        <f ca="1">+IF(AND(ISNUMBER(OFFSET('Sanitation Data'!$E$6,0,10*ROW('Sanitation Data'!E116))),'Data Summary'!CQ122="Yes"),OFFSET('Sanitation Data'!$E$6,0,10*ROW('Sanitation Data'!E116)),NA())</f>
        <v>#N/A</v>
      </c>
      <c r="AC122" s="521" t="e">
        <f ca="1">+IF(AND(ISNUMBER(OFFSET('Sanitation Data'!$E$10,0,10*ROW('Sanitation Data'!E116))),'Data Summary'!CR122="Yes"),OFFSET('Sanitation Data'!$E$10,0,10*ROW('Sanitation Data'!E116)),NA())</f>
        <v>#N/A</v>
      </c>
      <c r="AD122" s="521" t="e">
        <f ca="1">+IF(AND(ISNUMBER(OFFSET('Sanitation Data'!$E$11,0,10*ROW('Sanitation Data'!E116))),'Data Summary'!CS122="Yes"),OFFSET('Sanitation Data'!$E$11,0,10*ROW('Sanitation Data'!E116)),NA())</f>
        <v>#N/A</v>
      </c>
      <c r="AE122" s="521" t="e">
        <f ca="1">+IF(AND(ISNUMBER(OFFSET('Sanitation Data'!$E$12,0,10*ROW('Sanitation Data'!E116))),'Data Summary'!CT122="Yes"),OFFSET('Sanitation Data'!$E$12,0,10*ROW('Sanitation Data'!E116)),NA())</f>
        <v>#N/A</v>
      </c>
      <c r="AF122" s="521" t="e">
        <f ca="1">+IF(AND(ISNUMBER(OFFSET('Sanitation Data'!$F$4,0,10*ROW('Sanitation Data'!F116))),'Data Summary'!CU122="Yes"),100-OFFSET('Sanitation Data'!$F$4,0,10*ROW('Sanitation Data'!F116)),NA())</f>
        <v>#N/A</v>
      </c>
      <c r="AG122" s="521" t="e">
        <f ca="1">+IF(AND(ISNUMBER(OFFSET('Sanitation Data'!$F$6,0,10*ROW('Sanitation Data'!F116))),'Data Summary'!CV122="Yes"),OFFSET('Sanitation Data'!$F$6,0,10*ROW('Sanitation Data'!F116)),NA())</f>
        <v>#N/A</v>
      </c>
      <c r="AH122" s="521" t="e">
        <f ca="1">+IF(AND(ISNUMBER(OFFSET('Sanitation Data'!$F$10,0,10*ROW('Sanitation Data'!F116))),'Data Summary'!CW122="Yes"),OFFSET('Sanitation Data'!$F$10,0,10*ROW('Sanitation Data'!F116)),NA())</f>
        <v>#N/A</v>
      </c>
      <c r="AI122" s="521" t="e">
        <f ca="1">+IF(AND(ISNUMBER(OFFSET('Sanitation Data'!$F$11,0,10*ROW('Sanitation Data'!F116))),'Data Summary'!CX122="Yes"),OFFSET('Sanitation Data'!$F$11,0,10*ROW('Sanitation Data'!F116)),NA())</f>
        <v>#N/A</v>
      </c>
      <c r="AJ122" s="521" t="e">
        <f ca="1">+IF(AND(ISNUMBER(OFFSET('Sanitation Data'!$F$12,0,10*ROW('Sanitation Data'!F116))),'Data Summary'!CY122="Yes"),OFFSET('Sanitation Data'!$F$12,0,10*ROW('Sanitation Data'!F116)),NA())</f>
        <v>#N/A</v>
      </c>
      <c r="AK122" s="521" t="e">
        <f ca="1">+IF(AND(ISNUMBER(OFFSET('Sanitation Data'!$G$4,0,10*ROW('Sanitation Data'!G116))),'Data Summary'!CZ122="Yes"),100-OFFSET('Sanitation Data'!$G$4,0,10*ROW('Sanitation Data'!G116)),NA())</f>
        <v>#N/A</v>
      </c>
      <c r="AL122" s="521" t="e">
        <f ca="1">+IF(AND(ISNUMBER(OFFSET('Sanitation Data'!$G$6,0,10*ROW('Sanitation Data'!G116))),'Data Summary'!DA122="Yes"),OFFSET('Sanitation Data'!$G$6,0,10*ROW('Sanitation Data'!G116)),NA())</f>
        <v>#N/A</v>
      </c>
      <c r="AM122" s="521" t="e">
        <f ca="1">+IF(AND(ISNUMBER(OFFSET('Sanitation Data'!$G$10,0,10*ROW('Sanitation Data'!G116))),'Data Summary'!DB122="Yes"),OFFSET('Sanitation Data'!$G$10,0,10*ROW('Sanitation Data'!G116)),NA())</f>
        <v>#N/A</v>
      </c>
      <c r="AN122" s="521" t="e">
        <f ca="1">+IF(AND(ISNUMBER(OFFSET('Sanitation Data'!$G$11,0,10*ROW('Sanitation Data'!G116))),'Data Summary'!DC122="Yes"),OFFSET('Sanitation Data'!$G$11,0,10*ROW('Sanitation Data'!G116)),NA())</f>
        <v>#N/A</v>
      </c>
      <c r="AO122" s="521" t="e">
        <f ca="1">+IF(AND(ISNUMBER(OFFSET('Sanitation Data'!$G$12,0,10*ROW('Sanitation Data'!G116))),'Data Summary'!DD122="Yes"),OFFSET('Sanitation Data'!$G$12,0,10*ROW('Sanitation Data'!G116)),NA())</f>
        <v>#N/A</v>
      </c>
      <c r="AP122" s="521" t="e">
        <f ca="1">+IF(AND(ISNUMBER(OFFSET('Sanitation Data'!$H$4,0,10*ROW('Sanitation Data'!H116))),'Data Summary'!DE122="Yes"),100-OFFSET('Sanitation Data'!$H$4,0,10*ROW('Sanitation Data'!H116)),NA())</f>
        <v>#N/A</v>
      </c>
      <c r="AQ122" s="521" t="e">
        <f ca="1">+IF(AND(ISNUMBER(OFFSET('Sanitation Data'!$H$6,0,10*ROW('Sanitation Data'!H116))),'Data Summary'!DF122="Yes"),OFFSET('Sanitation Data'!$H$6,0,10*ROW('Sanitation Data'!H116)),NA())</f>
        <v>#N/A</v>
      </c>
      <c r="AR122" s="521" t="e">
        <f ca="1">+IF(AND(ISNUMBER(OFFSET('Sanitation Data'!$H$10,0,10*ROW('Sanitation Data'!H116))),'Data Summary'!DG122="Yes"),OFFSET('Sanitation Data'!$H$10,0,10*ROW('Sanitation Data'!H116)),NA())</f>
        <v>#N/A</v>
      </c>
      <c r="AS122" s="521" t="e">
        <f ca="1">+IF(AND(ISNUMBER(OFFSET('Sanitation Data'!$H$11,0,10*ROW('Sanitation Data'!H116))),'Data Summary'!DH122="Yes"),OFFSET('Sanitation Data'!$H$11,0,10*ROW('Sanitation Data'!H116)),NA())</f>
        <v>#N/A</v>
      </c>
      <c r="AT122" s="521" t="e">
        <f ca="1">+IF(AND(ISNUMBER(OFFSET('Sanitation Data'!$H$12,0,10*ROW('Sanitation Data'!H116))),'Data Summary'!DI122="Yes"),OFFSET('Sanitation Data'!$H$12,0,10*ROW('Sanitation Data'!H116)),NA())</f>
        <v>#N/A</v>
      </c>
      <c r="AU122" s="521" t="e">
        <f ca="1">+IF(AND(ISNUMBER(OFFSET('Sanitation Data'!$I$4,0,10*ROW('Sanitation Data'!I116))),'Data Summary'!DJ122="Yes"),100-OFFSET('Sanitation Data'!$I$4,0,10*ROW('Sanitation Data'!I116)),NA())</f>
        <v>#N/A</v>
      </c>
      <c r="AV122" s="521" t="e">
        <f ca="1">+IF(AND(ISNUMBER(OFFSET('Sanitation Data'!$I$6,0,10*ROW('Sanitation Data'!I116))),'Data Summary'!DK122="Yes"),OFFSET('Sanitation Data'!$I$6,0,10*ROW('Sanitation Data'!I116)),NA())</f>
        <v>#N/A</v>
      </c>
      <c r="AW122" s="521" t="e">
        <f ca="1">+IF(AND(ISNUMBER(OFFSET('Sanitation Data'!$I$10,0,10*ROW('Sanitation Data'!I116))),'Data Summary'!DL122="Yes"),OFFSET('Sanitation Data'!$I$10,0,10*ROW('Sanitation Data'!I116)),NA())</f>
        <v>#N/A</v>
      </c>
      <c r="AX122" s="521" t="e">
        <f ca="1">+IF(AND(ISNUMBER(OFFSET('Sanitation Data'!$I$11,0,10*ROW('Sanitation Data'!I116))),'Data Summary'!DM122="Yes"),OFFSET('Sanitation Data'!$I$11,0,10*ROW('Sanitation Data'!I116)),NA())</f>
        <v>#N/A</v>
      </c>
      <c r="AY122" s="521" t="e">
        <f ca="1">+IF(AND(ISNUMBER(OFFSET('Sanitation Data'!$I$12,0,10*ROW('Sanitation Data'!I116))),'Data Summary'!DN122="Yes"),OFFSET('Sanitation Data'!$I$12,0,10*ROW('Sanitation Data'!I116)),NA())</f>
        <v>#N/A</v>
      </c>
      <c r="AZ122" s="522" t="e">
        <f ca="1">+IF(AND(ISNUMBER(OFFSET('Hygiene Data'!$D$5,0,10*ROW('Hygiene Data'!D116))),'Data Summary'!DO122="Yes"),OFFSET('Hygiene Data'!$D$5,0,10*ROW('Hygiene Data'!D116)),NA())</f>
        <v>#N/A</v>
      </c>
      <c r="BA122" s="522" t="e">
        <f ca="1">+IF(AND(ISNUMBER(OFFSET('Hygiene Data'!$D$7,0,10*ROW('Hygiene Data'!D116))),'Data Summary'!DP122="Yes"),OFFSET('Hygiene Data'!$D$7,0,10*ROW('Hygiene Data'!D116)),NA())</f>
        <v>#N/A</v>
      </c>
      <c r="BB122" s="522" t="e">
        <f ca="1">+IF(AND(ISNUMBER(OFFSET('Hygiene Data'!$D$9,0,10*ROW('Hygiene Data'!D116))),'Data Summary'!DQ122="Yes"),OFFSET('Hygiene Data'!$D$9,0,10*ROW('Hygiene Data'!D116)),NA())</f>
        <v>#N/A</v>
      </c>
      <c r="BC122" s="522" t="e">
        <f ca="1">+IF(AND(ISNUMBER(OFFSET('Hygiene Data'!$E$5,0,10*ROW('Hygiene Data'!E116))),'Data Summary'!DR122="Yes"),OFFSET('Hygiene Data'!$E$5,0,10*ROW('Hygiene Data'!E116)),NA())</f>
        <v>#N/A</v>
      </c>
      <c r="BD122" s="522" t="e">
        <f ca="1">+IF(AND(ISNUMBER(OFFSET('Hygiene Data'!$E$7,0,10*ROW('Hygiene Data'!E116))),'Data Summary'!DS122="Yes"),OFFSET('Hygiene Data'!$E$7,0,10*ROW('Hygiene Data'!E116)),NA())</f>
        <v>#N/A</v>
      </c>
      <c r="BE122" s="522" t="e">
        <f ca="1">+IF(AND(ISNUMBER(OFFSET('Hygiene Data'!$E$9,0,10*ROW('Hygiene Data'!E116))),'Data Summary'!DT122="Yes"),OFFSET('Hygiene Data'!$E$9,0,10*ROW('Hygiene Data'!E116)),NA())</f>
        <v>#N/A</v>
      </c>
      <c r="BF122" s="522" t="e">
        <f ca="1">+IF(AND(ISNUMBER(OFFSET('Hygiene Data'!$F$5,0,10*ROW('Hygiene Data'!F116))),'Data Summary'!DU122="Yes"),OFFSET('Hygiene Data'!$F$5,0,10*ROW('Hygiene Data'!F116)),NA())</f>
        <v>#N/A</v>
      </c>
      <c r="BG122" s="522" t="e">
        <f ca="1">+IF(AND(ISNUMBER(OFFSET('Hygiene Data'!$F$7,0,10*ROW('Hygiene Data'!F116))),'Data Summary'!DV122="Yes"),OFFSET('Hygiene Data'!$F$7,0,10*ROW('Hygiene Data'!F116)),NA())</f>
        <v>#N/A</v>
      </c>
      <c r="BH122" s="522" t="e">
        <f ca="1">+IF(AND(ISNUMBER(OFFSET('Hygiene Data'!$F$9,0,10*ROW('Hygiene Data'!F116))),'Data Summary'!DW122="Yes"),OFFSET('Hygiene Data'!$F$9,0,10*ROW('Hygiene Data'!F116)),NA())</f>
        <v>#N/A</v>
      </c>
      <c r="BI122" s="522" t="e">
        <f ca="1">+IF(AND(ISNUMBER(OFFSET('Hygiene Data'!$G$5,0,10*ROW('Hygiene Data'!G116))),'Data Summary'!DX122="Yes"),OFFSET('Hygiene Data'!$G$5,0,10*ROW('Hygiene Data'!G116)),NA())</f>
        <v>#N/A</v>
      </c>
      <c r="BJ122" s="522" t="e">
        <f ca="1">+IF(AND(ISNUMBER(OFFSET('Hygiene Data'!$G$7,0,10*ROW('Hygiene Data'!G116))),'Data Summary'!DY122="Yes"),OFFSET('Hygiene Data'!$G$7,0,10*ROW('Hygiene Data'!G116)),NA())</f>
        <v>#N/A</v>
      </c>
      <c r="BK122" s="522" t="e">
        <f ca="1">+IF(AND(ISNUMBER(OFFSET('Hygiene Data'!$G$9,0,10*ROW('Hygiene Data'!G116))),'Data Summary'!DZ122="Yes"),OFFSET('Hygiene Data'!$G$9,0,10*ROW('Hygiene Data'!G116)),NA())</f>
        <v>#N/A</v>
      </c>
      <c r="BL122" s="522" t="e">
        <f ca="1">+IF(AND(ISNUMBER(OFFSET('Hygiene Data'!$H$5,0,10*ROW('Hygiene Data'!H116))),'Data Summary'!EA122="Yes"),OFFSET('Hygiene Data'!$H$5,0,10*ROW('Hygiene Data'!H116)),NA())</f>
        <v>#N/A</v>
      </c>
      <c r="BM122" s="522" t="e">
        <f ca="1">+IF(AND(ISNUMBER(OFFSET('Hygiene Data'!$H$7,0,10*ROW('Hygiene Data'!H116))),'Data Summary'!EB122="Yes"),OFFSET('Hygiene Data'!$H$7,0,10*ROW('Hygiene Data'!H116)),NA())</f>
        <v>#N/A</v>
      </c>
      <c r="BN122" s="522" t="e">
        <f ca="1">+IF(AND(ISNUMBER(OFFSET('Hygiene Data'!$H$9,0,10*ROW('Hygiene Data'!H116))),'Data Summary'!EC122="Yes"),OFFSET('Hygiene Data'!$H$9,0,10*ROW('Hygiene Data'!H116)),NA())</f>
        <v>#N/A</v>
      </c>
      <c r="BO122" s="522" t="e">
        <f ca="1">+IF(AND(ISNUMBER(OFFSET('Hygiene Data'!$I$5,0,10*ROW('Hygiene Data'!I116))),'Data Summary'!ED122="Yes"),OFFSET('Hygiene Data'!$I$5,0,10*ROW('Hygiene Data'!I116)),NA())</f>
        <v>#N/A</v>
      </c>
      <c r="BP122" s="522" t="e">
        <f ca="1">+IF(AND(ISNUMBER(OFFSET('Hygiene Data'!$I$7,0,10*ROW('Hygiene Data'!I116))),'Data Summary'!EE122="Yes"),OFFSET('Hygiene Data'!$I$7,0,10*ROW('Hygiene Data'!I116)),NA())</f>
        <v>#N/A</v>
      </c>
      <c r="BQ122" s="522" t="e">
        <f ca="1">+IF(AND(ISNUMBER(OFFSET('Hygiene Data'!$I$9,0,10*ROW('Hygiene Data'!I116))),'Data Summary'!EF122="Yes"),OFFSET('Hygiene Data'!$I$9,0,10*ROW('Hygiene Data'!I116)),NA())</f>
        <v>#N/A</v>
      </c>
    </row>
    <row r="123" spans="1:69" x14ac:dyDescent="0.25">
      <c r="A123" s="518" t="e">
        <f ca="1">+RIGHT('Data Summary'!A123,LEN('Data Summary'!A123)-9)</f>
        <v>#VALUE!</v>
      </c>
      <c r="B123" s="492" t="str">
        <f ca="1">+IF(ISTEXT('Data Summary'!B123),'Data Summary'!B123,"")</f>
        <v/>
      </c>
      <c r="C123" s="519" t="e">
        <f ca="1">+VALUE('Data Summary'!C123)</f>
        <v>#VALUE!</v>
      </c>
      <c r="D123" s="520" t="e">
        <f ca="1">+IF(AND(ISNUMBER(OFFSET('Water Data'!$D$4,0,10*ROW('Water Data'!D117))),'Data Summary'!BS123="Yes"),100-OFFSET('Water Data'!$D$4,0,10*ROW('Water Data'!D117)),NA())</f>
        <v>#N/A</v>
      </c>
      <c r="E123" s="520" t="e">
        <f ca="1">+IF(AND(ISNUMBER(OFFSET('Water Data'!$D$6,0,10*ROW('Water Data'!D117))),'Data Summary'!BT123="Yes"),OFFSET('Water Data'!$D$6,0,10*ROW('Water Data'!D117)),NA())</f>
        <v>#N/A</v>
      </c>
      <c r="F123" s="520" t="e">
        <f ca="1">+IF(AND(ISNUMBER(OFFSET('Water Data'!$D$9,0,10*ROW('Water Data'!D117))),'Data Summary'!BU123="Yes"),OFFSET('Water Data'!$D$9,0,10*ROW('Water Data'!D117)),NA())</f>
        <v>#N/A</v>
      </c>
      <c r="G123" s="520" t="e">
        <f ca="1">+IF(AND(ISNUMBER(OFFSET('Water Data'!$E$4,0,10*ROW('Water Data'!E117))),'Data Summary'!BV123="Yes"),100-OFFSET('Water Data'!$E$4,0,10*ROW('Water Data'!E117)),NA())</f>
        <v>#N/A</v>
      </c>
      <c r="H123" s="520" t="e">
        <f ca="1">+IF(AND(ISNUMBER(OFFSET('Water Data'!$E$6,0,10*ROW('Water Data'!E117))),'Data Summary'!BW123="Yes"),OFFSET('Water Data'!$E$6,0,10*ROW('Water Data'!E117)),NA())</f>
        <v>#N/A</v>
      </c>
      <c r="I123" s="520" t="e">
        <f ca="1">+IF(AND(ISNUMBER(OFFSET('Water Data'!$E$9,0,10*ROW('Water Data'!E117))),'Data Summary'!BX123="Yes"),OFFSET('Water Data'!$E$9,0,10*ROW('Water Data'!E117)),NA())</f>
        <v>#N/A</v>
      </c>
      <c r="J123" s="520" t="e">
        <f ca="1">+IF(AND(ISNUMBER(OFFSET('Water Data'!$F$4,0,10*ROW('Water Data'!F117))),'Data Summary'!BY123="Yes"),100-OFFSET('Water Data'!$F$4,0,10*ROW('Water Data'!F117)),NA())</f>
        <v>#N/A</v>
      </c>
      <c r="K123" s="520" t="e">
        <f ca="1">+IF(AND(ISNUMBER(OFFSET('Water Data'!$F$6,0,10*ROW('Water Data'!F117))),'Data Summary'!BZ123="Yes"),OFFSET('Water Data'!$F$6,0,10*ROW('Water Data'!F117)),NA())</f>
        <v>#N/A</v>
      </c>
      <c r="L123" s="520" t="e">
        <f ca="1">+IF(AND(ISNUMBER(OFFSET('Water Data'!$F$9,0,10*ROW('Water Data'!F117))),'Data Summary'!CA123="Yes"),OFFSET('Water Data'!$F$9,0,10*ROW('Water Data'!F117)),NA())</f>
        <v>#N/A</v>
      </c>
      <c r="M123" s="520" t="e">
        <f ca="1">+IF(AND(ISNUMBER(OFFSET('Water Data'!$G$4,0,10*ROW('Water Data'!G117))),'Data Summary'!CB123="Yes"),100-OFFSET('Water Data'!$G$4,0,10*ROW('Water Data'!G117)),NA())</f>
        <v>#N/A</v>
      </c>
      <c r="N123" s="520" t="e">
        <f ca="1">+IF(AND(ISNUMBER(OFFSET('Water Data'!$G$6,0,10*ROW('Water Data'!G117))),'Data Summary'!CC123="Yes"),OFFSET('Water Data'!$G$6,0,10*ROW('Water Data'!G117)),NA())</f>
        <v>#N/A</v>
      </c>
      <c r="O123" s="520" t="e">
        <f ca="1">+IF(AND(ISNUMBER(OFFSET('Water Data'!$G$9,0,10*ROW('Water Data'!G117))),'Data Summary'!CD123="Yes"),OFFSET('Water Data'!$G$9,0,10*ROW('Water Data'!G117)),NA())</f>
        <v>#N/A</v>
      </c>
      <c r="P123" s="520" t="e">
        <f ca="1">+IF(AND(ISNUMBER(OFFSET('Water Data'!$H$4,0,10*ROW('Water Data'!H117))),'Data Summary'!CE123="Yes"),100-OFFSET('Water Data'!$H$4,0,10*ROW('Water Data'!H117)),NA())</f>
        <v>#N/A</v>
      </c>
      <c r="Q123" s="520" t="e">
        <f ca="1">+IF(AND(ISNUMBER(OFFSET('Water Data'!$H$6,0,10*ROW('Water Data'!H117))),'Data Summary'!CF123="Yes"),OFFSET('Water Data'!$H$6,0,10*ROW('Water Data'!H117)),NA())</f>
        <v>#N/A</v>
      </c>
      <c r="R123" s="520" t="e">
        <f ca="1">+IF(AND(ISNUMBER(OFFSET('Water Data'!$H$9,0,10*ROW('Water Data'!H117))),'Data Summary'!CG123="Yes"),OFFSET('Water Data'!$H$9,0,10*ROW('Water Data'!H117)),NA())</f>
        <v>#N/A</v>
      </c>
      <c r="S123" s="520" t="e">
        <f ca="1">+IF(AND(ISNUMBER(OFFSET('Water Data'!$I$4,0,10*ROW('Water Data'!I117))),'Data Summary'!CH123="Yes"),100-OFFSET('Water Data'!$I$4,0,10*ROW('Water Data'!I117)),NA())</f>
        <v>#N/A</v>
      </c>
      <c r="T123" s="520" t="e">
        <f ca="1">+IF(AND(ISNUMBER(OFFSET('Water Data'!$I$6,0,10*ROW('Water Data'!I117))),'Data Summary'!CI123="Yes"),OFFSET('Water Data'!$I$6,0,10*ROW('Water Data'!I117)),NA())</f>
        <v>#N/A</v>
      </c>
      <c r="U123" s="520" t="e">
        <f ca="1">+IF(AND(ISNUMBER(OFFSET('Water Data'!$I$9,0,10*ROW('Water Data'!I117))),'Data Summary'!CJ123="Yes"),OFFSET('Water Data'!$I$9,0,10*ROW('Water Data'!I117)),NA())</f>
        <v>#N/A</v>
      </c>
      <c r="V123" s="521" t="e">
        <f ca="1">+IF(AND(ISNUMBER(OFFSET('Sanitation Data'!$D$4,0,10*ROW('Sanitation Data'!D117))),'Data Summary'!CK123="Yes"),100-OFFSET('Sanitation Data'!$D$4,0,10*ROW('Sanitation Data'!D117)),NA())</f>
        <v>#N/A</v>
      </c>
      <c r="W123" s="521" t="e">
        <f ca="1">+IF(AND(ISNUMBER(OFFSET('Sanitation Data'!$D$6,0,10*ROW('Sanitation Data'!D117))),'Data Summary'!CL123="Yes"),OFFSET('Sanitation Data'!$D$6,0,10*ROW('Sanitation Data'!D117)),NA())</f>
        <v>#N/A</v>
      </c>
      <c r="X123" s="521" t="e">
        <f ca="1">+IF(AND(ISNUMBER(OFFSET('Sanitation Data'!$D$10,0,10*ROW('Sanitation Data'!D117))),'Data Summary'!CM123="Yes"),OFFSET('Sanitation Data'!$D$10,0,10*ROW('Sanitation Data'!D117)),NA())</f>
        <v>#N/A</v>
      </c>
      <c r="Y123" s="521" t="e">
        <f ca="1">+IF(AND(ISNUMBER(OFFSET('Sanitation Data'!$D$11,0,10*ROW('Sanitation Data'!D117))),'Data Summary'!CN123="Yes"),OFFSET('Sanitation Data'!$D$11,0,10*ROW('Sanitation Data'!D117)),NA())</f>
        <v>#N/A</v>
      </c>
      <c r="Z123" s="521" t="e">
        <f ca="1">+IF(AND(ISNUMBER(OFFSET('Sanitation Data'!$D$12,0,10*ROW('Sanitation Data'!D117))),'Data Summary'!CO123="Yes"),OFFSET('Sanitation Data'!$D$12,0,10*ROW('Sanitation Data'!D117)),NA())</f>
        <v>#N/A</v>
      </c>
      <c r="AA123" s="521" t="e">
        <f ca="1">+IF(AND(ISNUMBER(OFFSET('Sanitation Data'!$E$4,0,10*ROW('Sanitation Data'!E117))),'Data Summary'!CP123="Yes"),100-OFFSET('Sanitation Data'!$E$4,0,10*ROW('Sanitation Data'!E117)),NA())</f>
        <v>#N/A</v>
      </c>
      <c r="AB123" s="521" t="e">
        <f ca="1">+IF(AND(ISNUMBER(OFFSET('Sanitation Data'!$E$6,0,10*ROW('Sanitation Data'!E117))),'Data Summary'!CQ123="Yes"),OFFSET('Sanitation Data'!$E$6,0,10*ROW('Sanitation Data'!E117)),NA())</f>
        <v>#N/A</v>
      </c>
      <c r="AC123" s="521" t="e">
        <f ca="1">+IF(AND(ISNUMBER(OFFSET('Sanitation Data'!$E$10,0,10*ROW('Sanitation Data'!E117))),'Data Summary'!CR123="Yes"),OFFSET('Sanitation Data'!$E$10,0,10*ROW('Sanitation Data'!E117)),NA())</f>
        <v>#N/A</v>
      </c>
      <c r="AD123" s="521" t="e">
        <f ca="1">+IF(AND(ISNUMBER(OFFSET('Sanitation Data'!$E$11,0,10*ROW('Sanitation Data'!E117))),'Data Summary'!CS123="Yes"),OFFSET('Sanitation Data'!$E$11,0,10*ROW('Sanitation Data'!E117)),NA())</f>
        <v>#N/A</v>
      </c>
      <c r="AE123" s="521" t="e">
        <f ca="1">+IF(AND(ISNUMBER(OFFSET('Sanitation Data'!$E$12,0,10*ROW('Sanitation Data'!E117))),'Data Summary'!CT123="Yes"),OFFSET('Sanitation Data'!$E$12,0,10*ROW('Sanitation Data'!E117)),NA())</f>
        <v>#N/A</v>
      </c>
      <c r="AF123" s="521" t="e">
        <f ca="1">+IF(AND(ISNUMBER(OFFSET('Sanitation Data'!$F$4,0,10*ROW('Sanitation Data'!F117))),'Data Summary'!CU123="Yes"),100-OFFSET('Sanitation Data'!$F$4,0,10*ROW('Sanitation Data'!F117)),NA())</f>
        <v>#N/A</v>
      </c>
      <c r="AG123" s="521" t="e">
        <f ca="1">+IF(AND(ISNUMBER(OFFSET('Sanitation Data'!$F$6,0,10*ROW('Sanitation Data'!F117))),'Data Summary'!CV123="Yes"),OFFSET('Sanitation Data'!$F$6,0,10*ROW('Sanitation Data'!F117)),NA())</f>
        <v>#N/A</v>
      </c>
      <c r="AH123" s="521" t="e">
        <f ca="1">+IF(AND(ISNUMBER(OFFSET('Sanitation Data'!$F$10,0,10*ROW('Sanitation Data'!F117))),'Data Summary'!CW123="Yes"),OFFSET('Sanitation Data'!$F$10,0,10*ROW('Sanitation Data'!F117)),NA())</f>
        <v>#N/A</v>
      </c>
      <c r="AI123" s="521" t="e">
        <f ca="1">+IF(AND(ISNUMBER(OFFSET('Sanitation Data'!$F$11,0,10*ROW('Sanitation Data'!F117))),'Data Summary'!CX123="Yes"),OFFSET('Sanitation Data'!$F$11,0,10*ROW('Sanitation Data'!F117)),NA())</f>
        <v>#N/A</v>
      </c>
      <c r="AJ123" s="521" t="e">
        <f ca="1">+IF(AND(ISNUMBER(OFFSET('Sanitation Data'!$F$12,0,10*ROW('Sanitation Data'!F117))),'Data Summary'!CY123="Yes"),OFFSET('Sanitation Data'!$F$12,0,10*ROW('Sanitation Data'!F117)),NA())</f>
        <v>#N/A</v>
      </c>
      <c r="AK123" s="521" t="e">
        <f ca="1">+IF(AND(ISNUMBER(OFFSET('Sanitation Data'!$G$4,0,10*ROW('Sanitation Data'!G117))),'Data Summary'!CZ123="Yes"),100-OFFSET('Sanitation Data'!$G$4,0,10*ROW('Sanitation Data'!G117)),NA())</f>
        <v>#N/A</v>
      </c>
      <c r="AL123" s="521" t="e">
        <f ca="1">+IF(AND(ISNUMBER(OFFSET('Sanitation Data'!$G$6,0,10*ROW('Sanitation Data'!G117))),'Data Summary'!DA123="Yes"),OFFSET('Sanitation Data'!$G$6,0,10*ROW('Sanitation Data'!G117)),NA())</f>
        <v>#N/A</v>
      </c>
      <c r="AM123" s="521" t="e">
        <f ca="1">+IF(AND(ISNUMBER(OFFSET('Sanitation Data'!$G$10,0,10*ROW('Sanitation Data'!G117))),'Data Summary'!DB123="Yes"),OFFSET('Sanitation Data'!$G$10,0,10*ROW('Sanitation Data'!G117)),NA())</f>
        <v>#N/A</v>
      </c>
      <c r="AN123" s="521" t="e">
        <f ca="1">+IF(AND(ISNUMBER(OFFSET('Sanitation Data'!$G$11,0,10*ROW('Sanitation Data'!G117))),'Data Summary'!DC123="Yes"),OFFSET('Sanitation Data'!$G$11,0,10*ROW('Sanitation Data'!G117)),NA())</f>
        <v>#N/A</v>
      </c>
      <c r="AO123" s="521" t="e">
        <f ca="1">+IF(AND(ISNUMBER(OFFSET('Sanitation Data'!$G$12,0,10*ROW('Sanitation Data'!G117))),'Data Summary'!DD123="Yes"),OFFSET('Sanitation Data'!$G$12,0,10*ROW('Sanitation Data'!G117)),NA())</f>
        <v>#N/A</v>
      </c>
      <c r="AP123" s="521" t="e">
        <f ca="1">+IF(AND(ISNUMBER(OFFSET('Sanitation Data'!$H$4,0,10*ROW('Sanitation Data'!H117))),'Data Summary'!DE123="Yes"),100-OFFSET('Sanitation Data'!$H$4,0,10*ROW('Sanitation Data'!H117)),NA())</f>
        <v>#N/A</v>
      </c>
      <c r="AQ123" s="521" t="e">
        <f ca="1">+IF(AND(ISNUMBER(OFFSET('Sanitation Data'!$H$6,0,10*ROW('Sanitation Data'!H117))),'Data Summary'!DF123="Yes"),OFFSET('Sanitation Data'!$H$6,0,10*ROW('Sanitation Data'!H117)),NA())</f>
        <v>#N/A</v>
      </c>
      <c r="AR123" s="521" t="e">
        <f ca="1">+IF(AND(ISNUMBER(OFFSET('Sanitation Data'!$H$10,0,10*ROW('Sanitation Data'!H117))),'Data Summary'!DG123="Yes"),OFFSET('Sanitation Data'!$H$10,0,10*ROW('Sanitation Data'!H117)),NA())</f>
        <v>#N/A</v>
      </c>
      <c r="AS123" s="521" t="e">
        <f ca="1">+IF(AND(ISNUMBER(OFFSET('Sanitation Data'!$H$11,0,10*ROW('Sanitation Data'!H117))),'Data Summary'!DH123="Yes"),OFFSET('Sanitation Data'!$H$11,0,10*ROW('Sanitation Data'!H117)),NA())</f>
        <v>#N/A</v>
      </c>
      <c r="AT123" s="521" t="e">
        <f ca="1">+IF(AND(ISNUMBER(OFFSET('Sanitation Data'!$H$12,0,10*ROW('Sanitation Data'!H117))),'Data Summary'!DI123="Yes"),OFFSET('Sanitation Data'!$H$12,0,10*ROW('Sanitation Data'!H117)),NA())</f>
        <v>#N/A</v>
      </c>
      <c r="AU123" s="521" t="e">
        <f ca="1">+IF(AND(ISNUMBER(OFFSET('Sanitation Data'!$I$4,0,10*ROW('Sanitation Data'!I117))),'Data Summary'!DJ123="Yes"),100-OFFSET('Sanitation Data'!$I$4,0,10*ROW('Sanitation Data'!I117)),NA())</f>
        <v>#N/A</v>
      </c>
      <c r="AV123" s="521" t="e">
        <f ca="1">+IF(AND(ISNUMBER(OFFSET('Sanitation Data'!$I$6,0,10*ROW('Sanitation Data'!I117))),'Data Summary'!DK123="Yes"),OFFSET('Sanitation Data'!$I$6,0,10*ROW('Sanitation Data'!I117)),NA())</f>
        <v>#N/A</v>
      </c>
      <c r="AW123" s="521" t="e">
        <f ca="1">+IF(AND(ISNUMBER(OFFSET('Sanitation Data'!$I$10,0,10*ROW('Sanitation Data'!I117))),'Data Summary'!DL123="Yes"),OFFSET('Sanitation Data'!$I$10,0,10*ROW('Sanitation Data'!I117)),NA())</f>
        <v>#N/A</v>
      </c>
      <c r="AX123" s="521" t="e">
        <f ca="1">+IF(AND(ISNUMBER(OFFSET('Sanitation Data'!$I$11,0,10*ROW('Sanitation Data'!I117))),'Data Summary'!DM123="Yes"),OFFSET('Sanitation Data'!$I$11,0,10*ROW('Sanitation Data'!I117)),NA())</f>
        <v>#N/A</v>
      </c>
      <c r="AY123" s="521" t="e">
        <f ca="1">+IF(AND(ISNUMBER(OFFSET('Sanitation Data'!$I$12,0,10*ROW('Sanitation Data'!I117))),'Data Summary'!DN123="Yes"),OFFSET('Sanitation Data'!$I$12,0,10*ROW('Sanitation Data'!I117)),NA())</f>
        <v>#N/A</v>
      </c>
      <c r="AZ123" s="522" t="e">
        <f ca="1">+IF(AND(ISNUMBER(OFFSET('Hygiene Data'!$D$5,0,10*ROW('Hygiene Data'!D117))),'Data Summary'!DO123="Yes"),OFFSET('Hygiene Data'!$D$5,0,10*ROW('Hygiene Data'!D117)),NA())</f>
        <v>#N/A</v>
      </c>
      <c r="BA123" s="522" t="e">
        <f ca="1">+IF(AND(ISNUMBER(OFFSET('Hygiene Data'!$D$7,0,10*ROW('Hygiene Data'!D117))),'Data Summary'!DP123="Yes"),OFFSET('Hygiene Data'!$D$7,0,10*ROW('Hygiene Data'!D117)),NA())</f>
        <v>#N/A</v>
      </c>
      <c r="BB123" s="522" t="e">
        <f ca="1">+IF(AND(ISNUMBER(OFFSET('Hygiene Data'!$D$9,0,10*ROW('Hygiene Data'!D117))),'Data Summary'!DQ123="Yes"),OFFSET('Hygiene Data'!$D$9,0,10*ROW('Hygiene Data'!D117)),NA())</f>
        <v>#N/A</v>
      </c>
      <c r="BC123" s="522" t="e">
        <f ca="1">+IF(AND(ISNUMBER(OFFSET('Hygiene Data'!$E$5,0,10*ROW('Hygiene Data'!E117))),'Data Summary'!DR123="Yes"),OFFSET('Hygiene Data'!$E$5,0,10*ROW('Hygiene Data'!E117)),NA())</f>
        <v>#N/A</v>
      </c>
      <c r="BD123" s="522" t="e">
        <f ca="1">+IF(AND(ISNUMBER(OFFSET('Hygiene Data'!$E$7,0,10*ROW('Hygiene Data'!E117))),'Data Summary'!DS123="Yes"),OFFSET('Hygiene Data'!$E$7,0,10*ROW('Hygiene Data'!E117)),NA())</f>
        <v>#N/A</v>
      </c>
      <c r="BE123" s="522" t="e">
        <f ca="1">+IF(AND(ISNUMBER(OFFSET('Hygiene Data'!$E$9,0,10*ROW('Hygiene Data'!E117))),'Data Summary'!DT123="Yes"),OFFSET('Hygiene Data'!$E$9,0,10*ROW('Hygiene Data'!E117)),NA())</f>
        <v>#N/A</v>
      </c>
      <c r="BF123" s="522" t="e">
        <f ca="1">+IF(AND(ISNUMBER(OFFSET('Hygiene Data'!$F$5,0,10*ROW('Hygiene Data'!F117))),'Data Summary'!DU123="Yes"),OFFSET('Hygiene Data'!$F$5,0,10*ROW('Hygiene Data'!F117)),NA())</f>
        <v>#N/A</v>
      </c>
      <c r="BG123" s="522" t="e">
        <f ca="1">+IF(AND(ISNUMBER(OFFSET('Hygiene Data'!$F$7,0,10*ROW('Hygiene Data'!F117))),'Data Summary'!DV123="Yes"),OFFSET('Hygiene Data'!$F$7,0,10*ROW('Hygiene Data'!F117)),NA())</f>
        <v>#N/A</v>
      </c>
      <c r="BH123" s="522" t="e">
        <f ca="1">+IF(AND(ISNUMBER(OFFSET('Hygiene Data'!$F$9,0,10*ROW('Hygiene Data'!F117))),'Data Summary'!DW123="Yes"),OFFSET('Hygiene Data'!$F$9,0,10*ROW('Hygiene Data'!F117)),NA())</f>
        <v>#N/A</v>
      </c>
      <c r="BI123" s="522" t="e">
        <f ca="1">+IF(AND(ISNUMBER(OFFSET('Hygiene Data'!$G$5,0,10*ROW('Hygiene Data'!G117))),'Data Summary'!DX123="Yes"),OFFSET('Hygiene Data'!$G$5,0,10*ROW('Hygiene Data'!G117)),NA())</f>
        <v>#N/A</v>
      </c>
      <c r="BJ123" s="522" t="e">
        <f ca="1">+IF(AND(ISNUMBER(OFFSET('Hygiene Data'!$G$7,0,10*ROW('Hygiene Data'!G117))),'Data Summary'!DY123="Yes"),OFFSET('Hygiene Data'!$G$7,0,10*ROW('Hygiene Data'!G117)),NA())</f>
        <v>#N/A</v>
      </c>
      <c r="BK123" s="522" t="e">
        <f ca="1">+IF(AND(ISNUMBER(OFFSET('Hygiene Data'!$G$9,0,10*ROW('Hygiene Data'!G117))),'Data Summary'!DZ123="Yes"),OFFSET('Hygiene Data'!$G$9,0,10*ROW('Hygiene Data'!G117)),NA())</f>
        <v>#N/A</v>
      </c>
      <c r="BL123" s="522" t="e">
        <f ca="1">+IF(AND(ISNUMBER(OFFSET('Hygiene Data'!$H$5,0,10*ROW('Hygiene Data'!H117))),'Data Summary'!EA123="Yes"),OFFSET('Hygiene Data'!$H$5,0,10*ROW('Hygiene Data'!H117)),NA())</f>
        <v>#N/A</v>
      </c>
      <c r="BM123" s="522" t="e">
        <f ca="1">+IF(AND(ISNUMBER(OFFSET('Hygiene Data'!$H$7,0,10*ROW('Hygiene Data'!H117))),'Data Summary'!EB123="Yes"),OFFSET('Hygiene Data'!$H$7,0,10*ROW('Hygiene Data'!H117)),NA())</f>
        <v>#N/A</v>
      </c>
      <c r="BN123" s="522" t="e">
        <f ca="1">+IF(AND(ISNUMBER(OFFSET('Hygiene Data'!$H$9,0,10*ROW('Hygiene Data'!H117))),'Data Summary'!EC123="Yes"),OFFSET('Hygiene Data'!$H$9,0,10*ROW('Hygiene Data'!H117)),NA())</f>
        <v>#N/A</v>
      </c>
      <c r="BO123" s="522" t="e">
        <f ca="1">+IF(AND(ISNUMBER(OFFSET('Hygiene Data'!$I$5,0,10*ROW('Hygiene Data'!I117))),'Data Summary'!ED123="Yes"),OFFSET('Hygiene Data'!$I$5,0,10*ROW('Hygiene Data'!I117)),NA())</f>
        <v>#N/A</v>
      </c>
      <c r="BP123" s="522" t="e">
        <f ca="1">+IF(AND(ISNUMBER(OFFSET('Hygiene Data'!$I$7,0,10*ROW('Hygiene Data'!I117))),'Data Summary'!EE123="Yes"),OFFSET('Hygiene Data'!$I$7,0,10*ROW('Hygiene Data'!I117)),NA())</f>
        <v>#N/A</v>
      </c>
      <c r="BQ123" s="522" t="e">
        <f ca="1">+IF(AND(ISNUMBER(OFFSET('Hygiene Data'!$I$9,0,10*ROW('Hygiene Data'!I117))),'Data Summary'!EF123="Yes"),OFFSET('Hygiene Data'!$I$9,0,10*ROW('Hygiene Data'!I117)),NA())</f>
        <v>#N/A</v>
      </c>
    </row>
    <row r="124" spans="1:69" x14ac:dyDescent="0.25">
      <c r="A124" s="518" t="e">
        <f ca="1">+RIGHT('Data Summary'!A124,LEN('Data Summary'!A124)-9)</f>
        <v>#VALUE!</v>
      </c>
      <c r="B124" s="492" t="str">
        <f ca="1">+IF(ISTEXT('Data Summary'!B124),'Data Summary'!B124,"")</f>
        <v/>
      </c>
      <c r="C124" s="519" t="e">
        <f ca="1">+VALUE('Data Summary'!C124)</f>
        <v>#VALUE!</v>
      </c>
      <c r="D124" s="520" t="e">
        <f ca="1">+IF(AND(ISNUMBER(OFFSET('Water Data'!$D$4,0,10*ROW('Water Data'!D118))),'Data Summary'!BS124="Yes"),100-OFFSET('Water Data'!$D$4,0,10*ROW('Water Data'!D118)),NA())</f>
        <v>#N/A</v>
      </c>
      <c r="E124" s="520" t="e">
        <f ca="1">+IF(AND(ISNUMBER(OFFSET('Water Data'!$D$6,0,10*ROW('Water Data'!D118))),'Data Summary'!BT124="Yes"),OFFSET('Water Data'!$D$6,0,10*ROW('Water Data'!D118)),NA())</f>
        <v>#N/A</v>
      </c>
      <c r="F124" s="520" t="e">
        <f ca="1">+IF(AND(ISNUMBER(OFFSET('Water Data'!$D$9,0,10*ROW('Water Data'!D118))),'Data Summary'!BU124="Yes"),OFFSET('Water Data'!$D$9,0,10*ROW('Water Data'!D118)),NA())</f>
        <v>#N/A</v>
      </c>
      <c r="G124" s="520" t="e">
        <f ca="1">+IF(AND(ISNUMBER(OFFSET('Water Data'!$E$4,0,10*ROW('Water Data'!E118))),'Data Summary'!BV124="Yes"),100-OFFSET('Water Data'!$E$4,0,10*ROW('Water Data'!E118)),NA())</f>
        <v>#N/A</v>
      </c>
      <c r="H124" s="520" t="e">
        <f ca="1">+IF(AND(ISNUMBER(OFFSET('Water Data'!$E$6,0,10*ROW('Water Data'!E118))),'Data Summary'!BW124="Yes"),OFFSET('Water Data'!$E$6,0,10*ROW('Water Data'!E118)),NA())</f>
        <v>#N/A</v>
      </c>
      <c r="I124" s="520" t="e">
        <f ca="1">+IF(AND(ISNUMBER(OFFSET('Water Data'!$E$9,0,10*ROW('Water Data'!E118))),'Data Summary'!BX124="Yes"),OFFSET('Water Data'!$E$9,0,10*ROW('Water Data'!E118)),NA())</f>
        <v>#N/A</v>
      </c>
      <c r="J124" s="520" t="e">
        <f ca="1">+IF(AND(ISNUMBER(OFFSET('Water Data'!$F$4,0,10*ROW('Water Data'!F118))),'Data Summary'!BY124="Yes"),100-OFFSET('Water Data'!$F$4,0,10*ROW('Water Data'!F118)),NA())</f>
        <v>#N/A</v>
      </c>
      <c r="K124" s="520" t="e">
        <f ca="1">+IF(AND(ISNUMBER(OFFSET('Water Data'!$F$6,0,10*ROW('Water Data'!F118))),'Data Summary'!BZ124="Yes"),OFFSET('Water Data'!$F$6,0,10*ROW('Water Data'!F118)),NA())</f>
        <v>#N/A</v>
      </c>
      <c r="L124" s="520" t="e">
        <f ca="1">+IF(AND(ISNUMBER(OFFSET('Water Data'!$F$9,0,10*ROW('Water Data'!F118))),'Data Summary'!CA124="Yes"),OFFSET('Water Data'!$F$9,0,10*ROW('Water Data'!F118)),NA())</f>
        <v>#N/A</v>
      </c>
      <c r="M124" s="520" t="e">
        <f ca="1">+IF(AND(ISNUMBER(OFFSET('Water Data'!$G$4,0,10*ROW('Water Data'!G118))),'Data Summary'!CB124="Yes"),100-OFFSET('Water Data'!$G$4,0,10*ROW('Water Data'!G118)),NA())</f>
        <v>#N/A</v>
      </c>
      <c r="N124" s="520" t="e">
        <f ca="1">+IF(AND(ISNUMBER(OFFSET('Water Data'!$G$6,0,10*ROW('Water Data'!G118))),'Data Summary'!CC124="Yes"),OFFSET('Water Data'!$G$6,0,10*ROW('Water Data'!G118)),NA())</f>
        <v>#N/A</v>
      </c>
      <c r="O124" s="520" t="e">
        <f ca="1">+IF(AND(ISNUMBER(OFFSET('Water Data'!$G$9,0,10*ROW('Water Data'!G118))),'Data Summary'!CD124="Yes"),OFFSET('Water Data'!$G$9,0,10*ROW('Water Data'!G118)),NA())</f>
        <v>#N/A</v>
      </c>
      <c r="P124" s="520" t="e">
        <f ca="1">+IF(AND(ISNUMBER(OFFSET('Water Data'!$H$4,0,10*ROW('Water Data'!H118))),'Data Summary'!CE124="Yes"),100-OFFSET('Water Data'!$H$4,0,10*ROW('Water Data'!H118)),NA())</f>
        <v>#N/A</v>
      </c>
      <c r="Q124" s="520" t="e">
        <f ca="1">+IF(AND(ISNUMBER(OFFSET('Water Data'!$H$6,0,10*ROW('Water Data'!H118))),'Data Summary'!CF124="Yes"),OFFSET('Water Data'!$H$6,0,10*ROW('Water Data'!H118)),NA())</f>
        <v>#N/A</v>
      </c>
      <c r="R124" s="520" t="e">
        <f ca="1">+IF(AND(ISNUMBER(OFFSET('Water Data'!$H$9,0,10*ROW('Water Data'!H118))),'Data Summary'!CG124="Yes"),OFFSET('Water Data'!$H$9,0,10*ROW('Water Data'!H118)),NA())</f>
        <v>#N/A</v>
      </c>
      <c r="S124" s="520" t="e">
        <f ca="1">+IF(AND(ISNUMBER(OFFSET('Water Data'!$I$4,0,10*ROW('Water Data'!I118))),'Data Summary'!CH124="Yes"),100-OFFSET('Water Data'!$I$4,0,10*ROW('Water Data'!I118)),NA())</f>
        <v>#N/A</v>
      </c>
      <c r="T124" s="520" t="e">
        <f ca="1">+IF(AND(ISNUMBER(OFFSET('Water Data'!$I$6,0,10*ROW('Water Data'!I118))),'Data Summary'!CI124="Yes"),OFFSET('Water Data'!$I$6,0,10*ROW('Water Data'!I118)),NA())</f>
        <v>#N/A</v>
      </c>
      <c r="U124" s="520" t="e">
        <f ca="1">+IF(AND(ISNUMBER(OFFSET('Water Data'!$I$9,0,10*ROW('Water Data'!I118))),'Data Summary'!CJ124="Yes"),OFFSET('Water Data'!$I$9,0,10*ROW('Water Data'!I118)),NA())</f>
        <v>#N/A</v>
      </c>
      <c r="V124" s="521" t="e">
        <f ca="1">+IF(AND(ISNUMBER(OFFSET('Sanitation Data'!$D$4,0,10*ROW('Sanitation Data'!D118))),'Data Summary'!CK124="Yes"),100-OFFSET('Sanitation Data'!$D$4,0,10*ROW('Sanitation Data'!D118)),NA())</f>
        <v>#N/A</v>
      </c>
      <c r="W124" s="521" t="e">
        <f ca="1">+IF(AND(ISNUMBER(OFFSET('Sanitation Data'!$D$6,0,10*ROW('Sanitation Data'!D118))),'Data Summary'!CL124="Yes"),OFFSET('Sanitation Data'!$D$6,0,10*ROW('Sanitation Data'!D118)),NA())</f>
        <v>#N/A</v>
      </c>
      <c r="X124" s="521" t="e">
        <f ca="1">+IF(AND(ISNUMBER(OFFSET('Sanitation Data'!$D$10,0,10*ROW('Sanitation Data'!D118))),'Data Summary'!CM124="Yes"),OFFSET('Sanitation Data'!$D$10,0,10*ROW('Sanitation Data'!D118)),NA())</f>
        <v>#N/A</v>
      </c>
      <c r="Y124" s="521" t="e">
        <f ca="1">+IF(AND(ISNUMBER(OFFSET('Sanitation Data'!$D$11,0,10*ROW('Sanitation Data'!D118))),'Data Summary'!CN124="Yes"),OFFSET('Sanitation Data'!$D$11,0,10*ROW('Sanitation Data'!D118)),NA())</f>
        <v>#N/A</v>
      </c>
      <c r="Z124" s="521" t="e">
        <f ca="1">+IF(AND(ISNUMBER(OFFSET('Sanitation Data'!$D$12,0,10*ROW('Sanitation Data'!D118))),'Data Summary'!CO124="Yes"),OFFSET('Sanitation Data'!$D$12,0,10*ROW('Sanitation Data'!D118)),NA())</f>
        <v>#N/A</v>
      </c>
      <c r="AA124" s="521" t="e">
        <f ca="1">+IF(AND(ISNUMBER(OFFSET('Sanitation Data'!$E$4,0,10*ROW('Sanitation Data'!E118))),'Data Summary'!CP124="Yes"),100-OFFSET('Sanitation Data'!$E$4,0,10*ROW('Sanitation Data'!E118)),NA())</f>
        <v>#N/A</v>
      </c>
      <c r="AB124" s="521" t="e">
        <f ca="1">+IF(AND(ISNUMBER(OFFSET('Sanitation Data'!$E$6,0,10*ROW('Sanitation Data'!E118))),'Data Summary'!CQ124="Yes"),OFFSET('Sanitation Data'!$E$6,0,10*ROW('Sanitation Data'!E118)),NA())</f>
        <v>#N/A</v>
      </c>
      <c r="AC124" s="521" t="e">
        <f ca="1">+IF(AND(ISNUMBER(OFFSET('Sanitation Data'!$E$10,0,10*ROW('Sanitation Data'!E118))),'Data Summary'!CR124="Yes"),OFFSET('Sanitation Data'!$E$10,0,10*ROW('Sanitation Data'!E118)),NA())</f>
        <v>#N/A</v>
      </c>
      <c r="AD124" s="521" t="e">
        <f ca="1">+IF(AND(ISNUMBER(OFFSET('Sanitation Data'!$E$11,0,10*ROW('Sanitation Data'!E118))),'Data Summary'!CS124="Yes"),OFFSET('Sanitation Data'!$E$11,0,10*ROW('Sanitation Data'!E118)),NA())</f>
        <v>#N/A</v>
      </c>
      <c r="AE124" s="521" t="e">
        <f ca="1">+IF(AND(ISNUMBER(OFFSET('Sanitation Data'!$E$12,0,10*ROW('Sanitation Data'!E118))),'Data Summary'!CT124="Yes"),OFFSET('Sanitation Data'!$E$12,0,10*ROW('Sanitation Data'!E118)),NA())</f>
        <v>#N/A</v>
      </c>
      <c r="AF124" s="521" t="e">
        <f ca="1">+IF(AND(ISNUMBER(OFFSET('Sanitation Data'!$F$4,0,10*ROW('Sanitation Data'!F118))),'Data Summary'!CU124="Yes"),100-OFFSET('Sanitation Data'!$F$4,0,10*ROW('Sanitation Data'!F118)),NA())</f>
        <v>#N/A</v>
      </c>
      <c r="AG124" s="521" t="e">
        <f ca="1">+IF(AND(ISNUMBER(OFFSET('Sanitation Data'!$F$6,0,10*ROW('Sanitation Data'!F118))),'Data Summary'!CV124="Yes"),OFFSET('Sanitation Data'!$F$6,0,10*ROW('Sanitation Data'!F118)),NA())</f>
        <v>#N/A</v>
      </c>
      <c r="AH124" s="521" t="e">
        <f ca="1">+IF(AND(ISNUMBER(OFFSET('Sanitation Data'!$F$10,0,10*ROW('Sanitation Data'!F118))),'Data Summary'!CW124="Yes"),OFFSET('Sanitation Data'!$F$10,0,10*ROW('Sanitation Data'!F118)),NA())</f>
        <v>#N/A</v>
      </c>
      <c r="AI124" s="521" t="e">
        <f ca="1">+IF(AND(ISNUMBER(OFFSET('Sanitation Data'!$F$11,0,10*ROW('Sanitation Data'!F118))),'Data Summary'!CX124="Yes"),OFFSET('Sanitation Data'!$F$11,0,10*ROW('Sanitation Data'!F118)),NA())</f>
        <v>#N/A</v>
      </c>
      <c r="AJ124" s="521" t="e">
        <f ca="1">+IF(AND(ISNUMBER(OFFSET('Sanitation Data'!$F$12,0,10*ROW('Sanitation Data'!F118))),'Data Summary'!CY124="Yes"),OFFSET('Sanitation Data'!$F$12,0,10*ROW('Sanitation Data'!F118)),NA())</f>
        <v>#N/A</v>
      </c>
      <c r="AK124" s="521" t="e">
        <f ca="1">+IF(AND(ISNUMBER(OFFSET('Sanitation Data'!$G$4,0,10*ROW('Sanitation Data'!G118))),'Data Summary'!CZ124="Yes"),100-OFFSET('Sanitation Data'!$G$4,0,10*ROW('Sanitation Data'!G118)),NA())</f>
        <v>#N/A</v>
      </c>
      <c r="AL124" s="521" t="e">
        <f ca="1">+IF(AND(ISNUMBER(OFFSET('Sanitation Data'!$G$6,0,10*ROW('Sanitation Data'!G118))),'Data Summary'!DA124="Yes"),OFFSET('Sanitation Data'!$G$6,0,10*ROW('Sanitation Data'!G118)),NA())</f>
        <v>#N/A</v>
      </c>
      <c r="AM124" s="521" t="e">
        <f ca="1">+IF(AND(ISNUMBER(OFFSET('Sanitation Data'!$G$10,0,10*ROW('Sanitation Data'!G118))),'Data Summary'!DB124="Yes"),OFFSET('Sanitation Data'!$G$10,0,10*ROW('Sanitation Data'!G118)),NA())</f>
        <v>#N/A</v>
      </c>
      <c r="AN124" s="521" t="e">
        <f ca="1">+IF(AND(ISNUMBER(OFFSET('Sanitation Data'!$G$11,0,10*ROW('Sanitation Data'!G118))),'Data Summary'!DC124="Yes"),OFFSET('Sanitation Data'!$G$11,0,10*ROW('Sanitation Data'!G118)),NA())</f>
        <v>#N/A</v>
      </c>
      <c r="AO124" s="521" t="e">
        <f ca="1">+IF(AND(ISNUMBER(OFFSET('Sanitation Data'!$G$12,0,10*ROW('Sanitation Data'!G118))),'Data Summary'!DD124="Yes"),OFFSET('Sanitation Data'!$G$12,0,10*ROW('Sanitation Data'!G118)),NA())</f>
        <v>#N/A</v>
      </c>
      <c r="AP124" s="521" t="e">
        <f ca="1">+IF(AND(ISNUMBER(OFFSET('Sanitation Data'!$H$4,0,10*ROW('Sanitation Data'!H118))),'Data Summary'!DE124="Yes"),100-OFFSET('Sanitation Data'!$H$4,0,10*ROW('Sanitation Data'!H118)),NA())</f>
        <v>#N/A</v>
      </c>
      <c r="AQ124" s="521" t="e">
        <f ca="1">+IF(AND(ISNUMBER(OFFSET('Sanitation Data'!$H$6,0,10*ROW('Sanitation Data'!H118))),'Data Summary'!DF124="Yes"),OFFSET('Sanitation Data'!$H$6,0,10*ROW('Sanitation Data'!H118)),NA())</f>
        <v>#N/A</v>
      </c>
      <c r="AR124" s="521" t="e">
        <f ca="1">+IF(AND(ISNUMBER(OFFSET('Sanitation Data'!$H$10,0,10*ROW('Sanitation Data'!H118))),'Data Summary'!DG124="Yes"),OFFSET('Sanitation Data'!$H$10,0,10*ROW('Sanitation Data'!H118)),NA())</f>
        <v>#N/A</v>
      </c>
      <c r="AS124" s="521" t="e">
        <f ca="1">+IF(AND(ISNUMBER(OFFSET('Sanitation Data'!$H$11,0,10*ROW('Sanitation Data'!H118))),'Data Summary'!DH124="Yes"),OFFSET('Sanitation Data'!$H$11,0,10*ROW('Sanitation Data'!H118)),NA())</f>
        <v>#N/A</v>
      </c>
      <c r="AT124" s="521" t="e">
        <f ca="1">+IF(AND(ISNUMBER(OFFSET('Sanitation Data'!$H$12,0,10*ROW('Sanitation Data'!H118))),'Data Summary'!DI124="Yes"),OFFSET('Sanitation Data'!$H$12,0,10*ROW('Sanitation Data'!H118)),NA())</f>
        <v>#N/A</v>
      </c>
      <c r="AU124" s="521" t="e">
        <f ca="1">+IF(AND(ISNUMBER(OFFSET('Sanitation Data'!$I$4,0,10*ROW('Sanitation Data'!I118))),'Data Summary'!DJ124="Yes"),100-OFFSET('Sanitation Data'!$I$4,0,10*ROW('Sanitation Data'!I118)),NA())</f>
        <v>#N/A</v>
      </c>
      <c r="AV124" s="521" t="e">
        <f ca="1">+IF(AND(ISNUMBER(OFFSET('Sanitation Data'!$I$6,0,10*ROW('Sanitation Data'!I118))),'Data Summary'!DK124="Yes"),OFFSET('Sanitation Data'!$I$6,0,10*ROW('Sanitation Data'!I118)),NA())</f>
        <v>#N/A</v>
      </c>
      <c r="AW124" s="521" t="e">
        <f ca="1">+IF(AND(ISNUMBER(OFFSET('Sanitation Data'!$I$10,0,10*ROW('Sanitation Data'!I118))),'Data Summary'!DL124="Yes"),OFFSET('Sanitation Data'!$I$10,0,10*ROW('Sanitation Data'!I118)),NA())</f>
        <v>#N/A</v>
      </c>
      <c r="AX124" s="521" t="e">
        <f ca="1">+IF(AND(ISNUMBER(OFFSET('Sanitation Data'!$I$11,0,10*ROW('Sanitation Data'!I118))),'Data Summary'!DM124="Yes"),OFFSET('Sanitation Data'!$I$11,0,10*ROW('Sanitation Data'!I118)),NA())</f>
        <v>#N/A</v>
      </c>
      <c r="AY124" s="521" t="e">
        <f ca="1">+IF(AND(ISNUMBER(OFFSET('Sanitation Data'!$I$12,0,10*ROW('Sanitation Data'!I118))),'Data Summary'!DN124="Yes"),OFFSET('Sanitation Data'!$I$12,0,10*ROW('Sanitation Data'!I118)),NA())</f>
        <v>#N/A</v>
      </c>
      <c r="AZ124" s="522" t="e">
        <f ca="1">+IF(AND(ISNUMBER(OFFSET('Hygiene Data'!$D$5,0,10*ROW('Hygiene Data'!D118))),'Data Summary'!DO124="Yes"),OFFSET('Hygiene Data'!$D$5,0,10*ROW('Hygiene Data'!D118)),NA())</f>
        <v>#N/A</v>
      </c>
      <c r="BA124" s="522" t="e">
        <f ca="1">+IF(AND(ISNUMBER(OFFSET('Hygiene Data'!$D$7,0,10*ROW('Hygiene Data'!D118))),'Data Summary'!DP124="Yes"),OFFSET('Hygiene Data'!$D$7,0,10*ROW('Hygiene Data'!D118)),NA())</f>
        <v>#N/A</v>
      </c>
      <c r="BB124" s="522" t="e">
        <f ca="1">+IF(AND(ISNUMBER(OFFSET('Hygiene Data'!$D$9,0,10*ROW('Hygiene Data'!D118))),'Data Summary'!DQ124="Yes"),OFFSET('Hygiene Data'!$D$9,0,10*ROW('Hygiene Data'!D118)),NA())</f>
        <v>#N/A</v>
      </c>
      <c r="BC124" s="522" t="e">
        <f ca="1">+IF(AND(ISNUMBER(OFFSET('Hygiene Data'!$E$5,0,10*ROW('Hygiene Data'!E118))),'Data Summary'!DR124="Yes"),OFFSET('Hygiene Data'!$E$5,0,10*ROW('Hygiene Data'!E118)),NA())</f>
        <v>#N/A</v>
      </c>
      <c r="BD124" s="522" t="e">
        <f ca="1">+IF(AND(ISNUMBER(OFFSET('Hygiene Data'!$E$7,0,10*ROW('Hygiene Data'!E118))),'Data Summary'!DS124="Yes"),OFFSET('Hygiene Data'!$E$7,0,10*ROW('Hygiene Data'!E118)),NA())</f>
        <v>#N/A</v>
      </c>
      <c r="BE124" s="522" t="e">
        <f ca="1">+IF(AND(ISNUMBER(OFFSET('Hygiene Data'!$E$9,0,10*ROW('Hygiene Data'!E118))),'Data Summary'!DT124="Yes"),OFFSET('Hygiene Data'!$E$9,0,10*ROW('Hygiene Data'!E118)),NA())</f>
        <v>#N/A</v>
      </c>
      <c r="BF124" s="522" t="e">
        <f ca="1">+IF(AND(ISNUMBER(OFFSET('Hygiene Data'!$F$5,0,10*ROW('Hygiene Data'!F118))),'Data Summary'!DU124="Yes"),OFFSET('Hygiene Data'!$F$5,0,10*ROW('Hygiene Data'!F118)),NA())</f>
        <v>#N/A</v>
      </c>
      <c r="BG124" s="522" t="e">
        <f ca="1">+IF(AND(ISNUMBER(OFFSET('Hygiene Data'!$F$7,0,10*ROW('Hygiene Data'!F118))),'Data Summary'!DV124="Yes"),OFFSET('Hygiene Data'!$F$7,0,10*ROW('Hygiene Data'!F118)),NA())</f>
        <v>#N/A</v>
      </c>
      <c r="BH124" s="522" t="e">
        <f ca="1">+IF(AND(ISNUMBER(OFFSET('Hygiene Data'!$F$9,0,10*ROW('Hygiene Data'!F118))),'Data Summary'!DW124="Yes"),OFFSET('Hygiene Data'!$F$9,0,10*ROW('Hygiene Data'!F118)),NA())</f>
        <v>#N/A</v>
      </c>
      <c r="BI124" s="522" t="e">
        <f ca="1">+IF(AND(ISNUMBER(OFFSET('Hygiene Data'!$G$5,0,10*ROW('Hygiene Data'!G118))),'Data Summary'!DX124="Yes"),OFFSET('Hygiene Data'!$G$5,0,10*ROW('Hygiene Data'!G118)),NA())</f>
        <v>#N/A</v>
      </c>
      <c r="BJ124" s="522" t="e">
        <f ca="1">+IF(AND(ISNUMBER(OFFSET('Hygiene Data'!$G$7,0,10*ROW('Hygiene Data'!G118))),'Data Summary'!DY124="Yes"),OFFSET('Hygiene Data'!$G$7,0,10*ROW('Hygiene Data'!G118)),NA())</f>
        <v>#N/A</v>
      </c>
      <c r="BK124" s="522" t="e">
        <f ca="1">+IF(AND(ISNUMBER(OFFSET('Hygiene Data'!$G$9,0,10*ROW('Hygiene Data'!G118))),'Data Summary'!DZ124="Yes"),OFFSET('Hygiene Data'!$G$9,0,10*ROW('Hygiene Data'!G118)),NA())</f>
        <v>#N/A</v>
      </c>
      <c r="BL124" s="522" t="e">
        <f ca="1">+IF(AND(ISNUMBER(OFFSET('Hygiene Data'!$H$5,0,10*ROW('Hygiene Data'!H118))),'Data Summary'!EA124="Yes"),OFFSET('Hygiene Data'!$H$5,0,10*ROW('Hygiene Data'!H118)),NA())</f>
        <v>#N/A</v>
      </c>
      <c r="BM124" s="522" t="e">
        <f ca="1">+IF(AND(ISNUMBER(OFFSET('Hygiene Data'!$H$7,0,10*ROW('Hygiene Data'!H118))),'Data Summary'!EB124="Yes"),OFFSET('Hygiene Data'!$H$7,0,10*ROW('Hygiene Data'!H118)),NA())</f>
        <v>#N/A</v>
      </c>
      <c r="BN124" s="522" t="e">
        <f ca="1">+IF(AND(ISNUMBER(OFFSET('Hygiene Data'!$H$9,0,10*ROW('Hygiene Data'!H118))),'Data Summary'!EC124="Yes"),OFFSET('Hygiene Data'!$H$9,0,10*ROW('Hygiene Data'!H118)),NA())</f>
        <v>#N/A</v>
      </c>
      <c r="BO124" s="522" t="e">
        <f ca="1">+IF(AND(ISNUMBER(OFFSET('Hygiene Data'!$I$5,0,10*ROW('Hygiene Data'!I118))),'Data Summary'!ED124="Yes"),OFFSET('Hygiene Data'!$I$5,0,10*ROW('Hygiene Data'!I118)),NA())</f>
        <v>#N/A</v>
      </c>
      <c r="BP124" s="522" t="e">
        <f ca="1">+IF(AND(ISNUMBER(OFFSET('Hygiene Data'!$I$7,0,10*ROW('Hygiene Data'!I118))),'Data Summary'!EE124="Yes"),OFFSET('Hygiene Data'!$I$7,0,10*ROW('Hygiene Data'!I118)),NA())</f>
        <v>#N/A</v>
      </c>
      <c r="BQ124" s="522" t="e">
        <f ca="1">+IF(AND(ISNUMBER(OFFSET('Hygiene Data'!$I$9,0,10*ROW('Hygiene Data'!I118))),'Data Summary'!EF124="Yes"),OFFSET('Hygiene Data'!$I$9,0,10*ROW('Hygiene Data'!I118)),NA())</f>
        <v>#N/A</v>
      </c>
    </row>
    <row r="125" spans="1:69" x14ac:dyDescent="0.25">
      <c r="A125" s="518" t="e">
        <f ca="1">+RIGHT('Data Summary'!A125,LEN('Data Summary'!A125)-9)</f>
        <v>#VALUE!</v>
      </c>
      <c r="B125" s="492" t="str">
        <f ca="1">+IF(ISTEXT('Data Summary'!B125),'Data Summary'!B125,"")</f>
        <v/>
      </c>
      <c r="C125" s="519" t="e">
        <f ca="1">+VALUE('Data Summary'!C125)</f>
        <v>#VALUE!</v>
      </c>
      <c r="D125" s="520" t="e">
        <f ca="1">+IF(AND(ISNUMBER(OFFSET('Water Data'!$D$4,0,10*ROW('Water Data'!D119))),'Data Summary'!BS125="Yes"),100-OFFSET('Water Data'!$D$4,0,10*ROW('Water Data'!D119)),NA())</f>
        <v>#N/A</v>
      </c>
      <c r="E125" s="520" t="e">
        <f ca="1">+IF(AND(ISNUMBER(OFFSET('Water Data'!$D$6,0,10*ROW('Water Data'!D119))),'Data Summary'!BT125="Yes"),OFFSET('Water Data'!$D$6,0,10*ROW('Water Data'!D119)),NA())</f>
        <v>#N/A</v>
      </c>
      <c r="F125" s="520" t="e">
        <f ca="1">+IF(AND(ISNUMBER(OFFSET('Water Data'!$D$9,0,10*ROW('Water Data'!D119))),'Data Summary'!BU125="Yes"),OFFSET('Water Data'!$D$9,0,10*ROW('Water Data'!D119)),NA())</f>
        <v>#N/A</v>
      </c>
      <c r="G125" s="520" t="e">
        <f ca="1">+IF(AND(ISNUMBER(OFFSET('Water Data'!$E$4,0,10*ROW('Water Data'!E119))),'Data Summary'!BV125="Yes"),100-OFFSET('Water Data'!$E$4,0,10*ROW('Water Data'!E119)),NA())</f>
        <v>#N/A</v>
      </c>
      <c r="H125" s="520" t="e">
        <f ca="1">+IF(AND(ISNUMBER(OFFSET('Water Data'!$E$6,0,10*ROW('Water Data'!E119))),'Data Summary'!BW125="Yes"),OFFSET('Water Data'!$E$6,0,10*ROW('Water Data'!E119)),NA())</f>
        <v>#N/A</v>
      </c>
      <c r="I125" s="520" t="e">
        <f ca="1">+IF(AND(ISNUMBER(OFFSET('Water Data'!$E$9,0,10*ROW('Water Data'!E119))),'Data Summary'!BX125="Yes"),OFFSET('Water Data'!$E$9,0,10*ROW('Water Data'!E119)),NA())</f>
        <v>#N/A</v>
      </c>
      <c r="J125" s="520" t="e">
        <f ca="1">+IF(AND(ISNUMBER(OFFSET('Water Data'!$F$4,0,10*ROW('Water Data'!F119))),'Data Summary'!BY125="Yes"),100-OFFSET('Water Data'!$F$4,0,10*ROW('Water Data'!F119)),NA())</f>
        <v>#N/A</v>
      </c>
      <c r="K125" s="520" t="e">
        <f ca="1">+IF(AND(ISNUMBER(OFFSET('Water Data'!$F$6,0,10*ROW('Water Data'!F119))),'Data Summary'!BZ125="Yes"),OFFSET('Water Data'!$F$6,0,10*ROW('Water Data'!F119)),NA())</f>
        <v>#N/A</v>
      </c>
      <c r="L125" s="520" t="e">
        <f ca="1">+IF(AND(ISNUMBER(OFFSET('Water Data'!$F$9,0,10*ROW('Water Data'!F119))),'Data Summary'!CA125="Yes"),OFFSET('Water Data'!$F$9,0,10*ROW('Water Data'!F119)),NA())</f>
        <v>#N/A</v>
      </c>
      <c r="M125" s="520" t="e">
        <f ca="1">+IF(AND(ISNUMBER(OFFSET('Water Data'!$G$4,0,10*ROW('Water Data'!G119))),'Data Summary'!CB125="Yes"),100-OFFSET('Water Data'!$G$4,0,10*ROW('Water Data'!G119)),NA())</f>
        <v>#N/A</v>
      </c>
      <c r="N125" s="520" t="e">
        <f ca="1">+IF(AND(ISNUMBER(OFFSET('Water Data'!$G$6,0,10*ROW('Water Data'!G119))),'Data Summary'!CC125="Yes"),OFFSET('Water Data'!$G$6,0,10*ROW('Water Data'!G119)),NA())</f>
        <v>#N/A</v>
      </c>
      <c r="O125" s="520" t="e">
        <f ca="1">+IF(AND(ISNUMBER(OFFSET('Water Data'!$G$9,0,10*ROW('Water Data'!G119))),'Data Summary'!CD125="Yes"),OFFSET('Water Data'!$G$9,0,10*ROW('Water Data'!G119)),NA())</f>
        <v>#N/A</v>
      </c>
      <c r="P125" s="520" t="e">
        <f ca="1">+IF(AND(ISNUMBER(OFFSET('Water Data'!$H$4,0,10*ROW('Water Data'!H119))),'Data Summary'!CE125="Yes"),100-OFFSET('Water Data'!$H$4,0,10*ROW('Water Data'!H119)),NA())</f>
        <v>#N/A</v>
      </c>
      <c r="Q125" s="520" t="e">
        <f ca="1">+IF(AND(ISNUMBER(OFFSET('Water Data'!$H$6,0,10*ROW('Water Data'!H119))),'Data Summary'!CF125="Yes"),OFFSET('Water Data'!$H$6,0,10*ROW('Water Data'!H119)),NA())</f>
        <v>#N/A</v>
      </c>
      <c r="R125" s="520" t="e">
        <f ca="1">+IF(AND(ISNUMBER(OFFSET('Water Data'!$H$9,0,10*ROW('Water Data'!H119))),'Data Summary'!CG125="Yes"),OFFSET('Water Data'!$H$9,0,10*ROW('Water Data'!H119)),NA())</f>
        <v>#N/A</v>
      </c>
      <c r="S125" s="520" t="e">
        <f ca="1">+IF(AND(ISNUMBER(OFFSET('Water Data'!$I$4,0,10*ROW('Water Data'!I119))),'Data Summary'!CH125="Yes"),100-OFFSET('Water Data'!$I$4,0,10*ROW('Water Data'!I119)),NA())</f>
        <v>#N/A</v>
      </c>
      <c r="T125" s="520" t="e">
        <f ca="1">+IF(AND(ISNUMBER(OFFSET('Water Data'!$I$6,0,10*ROW('Water Data'!I119))),'Data Summary'!CI125="Yes"),OFFSET('Water Data'!$I$6,0,10*ROW('Water Data'!I119)),NA())</f>
        <v>#N/A</v>
      </c>
      <c r="U125" s="520" t="e">
        <f ca="1">+IF(AND(ISNUMBER(OFFSET('Water Data'!$I$9,0,10*ROW('Water Data'!I119))),'Data Summary'!CJ125="Yes"),OFFSET('Water Data'!$I$9,0,10*ROW('Water Data'!I119)),NA())</f>
        <v>#N/A</v>
      </c>
      <c r="V125" s="521" t="e">
        <f ca="1">+IF(AND(ISNUMBER(OFFSET('Sanitation Data'!$D$4,0,10*ROW('Sanitation Data'!D119))),'Data Summary'!CK125="Yes"),100-OFFSET('Sanitation Data'!$D$4,0,10*ROW('Sanitation Data'!D119)),NA())</f>
        <v>#N/A</v>
      </c>
      <c r="W125" s="521" t="e">
        <f ca="1">+IF(AND(ISNUMBER(OFFSET('Sanitation Data'!$D$6,0,10*ROW('Sanitation Data'!D119))),'Data Summary'!CL125="Yes"),OFFSET('Sanitation Data'!$D$6,0,10*ROW('Sanitation Data'!D119)),NA())</f>
        <v>#N/A</v>
      </c>
      <c r="X125" s="521" t="e">
        <f ca="1">+IF(AND(ISNUMBER(OFFSET('Sanitation Data'!$D$10,0,10*ROW('Sanitation Data'!D119))),'Data Summary'!CM125="Yes"),OFFSET('Sanitation Data'!$D$10,0,10*ROW('Sanitation Data'!D119)),NA())</f>
        <v>#N/A</v>
      </c>
      <c r="Y125" s="521" t="e">
        <f ca="1">+IF(AND(ISNUMBER(OFFSET('Sanitation Data'!$D$11,0,10*ROW('Sanitation Data'!D119))),'Data Summary'!CN125="Yes"),OFFSET('Sanitation Data'!$D$11,0,10*ROW('Sanitation Data'!D119)),NA())</f>
        <v>#N/A</v>
      </c>
      <c r="Z125" s="521" t="e">
        <f ca="1">+IF(AND(ISNUMBER(OFFSET('Sanitation Data'!$D$12,0,10*ROW('Sanitation Data'!D119))),'Data Summary'!CO125="Yes"),OFFSET('Sanitation Data'!$D$12,0,10*ROW('Sanitation Data'!D119)),NA())</f>
        <v>#N/A</v>
      </c>
      <c r="AA125" s="521" t="e">
        <f ca="1">+IF(AND(ISNUMBER(OFFSET('Sanitation Data'!$E$4,0,10*ROW('Sanitation Data'!E119))),'Data Summary'!CP125="Yes"),100-OFFSET('Sanitation Data'!$E$4,0,10*ROW('Sanitation Data'!E119)),NA())</f>
        <v>#N/A</v>
      </c>
      <c r="AB125" s="521" t="e">
        <f ca="1">+IF(AND(ISNUMBER(OFFSET('Sanitation Data'!$E$6,0,10*ROW('Sanitation Data'!E119))),'Data Summary'!CQ125="Yes"),OFFSET('Sanitation Data'!$E$6,0,10*ROW('Sanitation Data'!E119)),NA())</f>
        <v>#N/A</v>
      </c>
      <c r="AC125" s="521" t="e">
        <f ca="1">+IF(AND(ISNUMBER(OFFSET('Sanitation Data'!$E$10,0,10*ROW('Sanitation Data'!E119))),'Data Summary'!CR125="Yes"),OFFSET('Sanitation Data'!$E$10,0,10*ROW('Sanitation Data'!E119)),NA())</f>
        <v>#N/A</v>
      </c>
      <c r="AD125" s="521" t="e">
        <f ca="1">+IF(AND(ISNUMBER(OFFSET('Sanitation Data'!$E$11,0,10*ROW('Sanitation Data'!E119))),'Data Summary'!CS125="Yes"),OFFSET('Sanitation Data'!$E$11,0,10*ROW('Sanitation Data'!E119)),NA())</f>
        <v>#N/A</v>
      </c>
      <c r="AE125" s="521" t="e">
        <f ca="1">+IF(AND(ISNUMBER(OFFSET('Sanitation Data'!$E$12,0,10*ROW('Sanitation Data'!E119))),'Data Summary'!CT125="Yes"),OFFSET('Sanitation Data'!$E$12,0,10*ROW('Sanitation Data'!E119)),NA())</f>
        <v>#N/A</v>
      </c>
      <c r="AF125" s="521" t="e">
        <f ca="1">+IF(AND(ISNUMBER(OFFSET('Sanitation Data'!$F$4,0,10*ROW('Sanitation Data'!F119))),'Data Summary'!CU125="Yes"),100-OFFSET('Sanitation Data'!$F$4,0,10*ROW('Sanitation Data'!F119)),NA())</f>
        <v>#N/A</v>
      </c>
      <c r="AG125" s="521" t="e">
        <f ca="1">+IF(AND(ISNUMBER(OFFSET('Sanitation Data'!$F$6,0,10*ROW('Sanitation Data'!F119))),'Data Summary'!CV125="Yes"),OFFSET('Sanitation Data'!$F$6,0,10*ROW('Sanitation Data'!F119)),NA())</f>
        <v>#N/A</v>
      </c>
      <c r="AH125" s="521" t="e">
        <f ca="1">+IF(AND(ISNUMBER(OFFSET('Sanitation Data'!$F$10,0,10*ROW('Sanitation Data'!F119))),'Data Summary'!CW125="Yes"),OFFSET('Sanitation Data'!$F$10,0,10*ROW('Sanitation Data'!F119)),NA())</f>
        <v>#N/A</v>
      </c>
      <c r="AI125" s="521" t="e">
        <f ca="1">+IF(AND(ISNUMBER(OFFSET('Sanitation Data'!$F$11,0,10*ROW('Sanitation Data'!F119))),'Data Summary'!CX125="Yes"),OFFSET('Sanitation Data'!$F$11,0,10*ROW('Sanitation Data'!F119)),NA())</f>
        <v>#N/A</v>
      </c>
      <c r="AJ125" s="521" t="e">
        <f ca="1">+IF(AND(ISNUMBER(OFFSET('Sanitation Data'!$F$12,0,10*ROW('Sanitation Data'!F119))),'Data Summary'!CY125="Yes"),OFFSET('Sanitation Data'!$F$12,0,10*ROW('Sanitation Data'!F119)),NA())</f>
        <v>#N/A</v>
      </c>
      <c r="AK125" s="521" t="e">
        <f ca="1">+IF(AND(ISNUMBER(OFFSET('Sanitation Data'!$G$4,0,10*ROW('Sanitation Data'!G119))),'Data Summary'!CZ125="Yes"),100-OFFSET('Sanitation Data'!$G$4,0,10*ROW('Sanitation Data'!G119)),NA())</f>
        <v>#N/A</v>
      </c>
      <c r="AL125" s="521" t="e">
        <f ca="1">+IF(AND(ISNUMBER(OFFSET('Sanitation Data'!$G$6,0,10*ROW('Sanitation Data'!G119))),'Data Summary'!DA125="Yes"),OFFSET('Sanitation Data'!$G$6,0,10*ROW('Sanitation Data'!G119)),NA())</f>
        <v>#N/A</v>
      </c>
      <c r="AM125" s="521" t="e">
        <f ca="1">+IF(AND(ISNUMBER(OFFSET('Sanitation Data'!$G$10,0,10*ROW('Sanitation Data'!G119))),'Data Summary'!DB125="Yes"),OFFSET('Sanitation Data'!$G$10,0,10*ROW('Sanitation Data'!G119)),NA())</f>
        <v>#N/A</v>
      </c>
      <c r="AN125" s="521" t="e">
        <f ca="1">+IF(AND(ISNUMBER(OFFSET('Sanitation Data'!$G$11,0,10*ROW('Sanitation Data'!G119))),'Data Summary'!DC125="Yes"),OFFSET('Sanitation Data'!$G$11,0,10*ROW('Sanitation Data'!G119)),NA())</f>
        <v>#N/A</v>
      </c>
      <c r="AO125" s="521" t="e">
        <f ca="1">+IF(AND(ISNUMBER(OFFSET('Sanitation Data'!$G$12,0,10*ROW('Sanitation Data'!G119))),'Data Summary'!DD125="Yes"),OFFSET('Sanitation Data'!$G$12,0,10*ROW('Sanitation Data'!G119)),NA())</f>
        <v>#N/A</v>
      </c>
      <c r="AP125" s="521" t="e">
        <f ca="1">+IF(AND(ISNUMBER(OFFSET('Sanitation Data'!$H$4,0,10*ROW('Sanitation Data'!H119))),'Data Summary'!DE125="Yes"),100-OFFSET('Sanitation Data'!$H$4,0,10*ROW('Sanitation Data'!H119)),NA())</f>
        <v>#N/A</v>
      </c>
      <c r="AQ125" s="521" t="e">
        <f ca="1">+IF(AND(ISNUMBER(OFFSET('Sanitation Data'!$H$6,0,10*ROW('Sanitation Data'!H119))),'Data Summary'!DF125="Yes"),OFFSET('Sanitation Data'!$H$6,0,10*ROW('Sanitation Data'!H119)),NA())</f>
        <v>#N/A</v>
      </c>
      <c r="AR125" s="521" t="e">
        <f ca="1">+IF(AND(ISNUMBER(OFFSET('Sanitation Data'!$H$10,0,10*ROW('Sanitation Data'!H119))),'Data Summary'!DG125="Yes"),OFFSET('Sanitation Data'!$H$10,0,10*ROW('Sanitation Data'!H119)),NA())</f>
        <v>#N/A</v>
      </c>
      <c r="AS125" s="521" t="e">
        <f ca="1">+IF(AND(ISNUMBER(OFFSET('Sanitation Data'!$H$11,0,10*ROW('Sanitation Data'!H119))),'Data Summary'!DH125="Yes"),OFFSET('Sanitation Data'!$H$11,0,10*ROW('Sanitation Data'!H119)),NA())</f>
        <v>#N/A</v>
      </c>
      <c r="AT125" s="521" t="e">
        <f ca="1">+IF(AND(ISNUMBER(OFFSET('Sanitation Data'!$H$12,0,10*ROW('Sanitation Data'!H119))),'Data Summary'!DI125="Yes"),OFFSET('Sanitation Data'!$H$12,0,10*ROW('Sanitation Data'!H119)),NA())</f>
        <v>#N/A</v>
      </c>
      <c r="AU125" s="521" t="e">
        <f ca="1">+IF(AND(ISNUMBER(OFFSET('Sanitation Data'!$I$4,0,10*ROW('Sanitation Data'!I119))),'Data Summary'!DJ125="Yes"),100-OFFSET('Sanitation Data'!$I$4,0,10*ROW('Sanitation Data'!I119)),NA())</f>
        <v>#N/A</v>
      </c>
      <c r="AV125" s="521" t="e">
        <f ca="1">+IF(AND(ISNUMBER(OFFSET('Sanitation Data'!$I$6,0,10*ROW('Sanitation Data'!I119))),'Data Summary'!DK125="Yes"),OFFSET('Sanitation Data'!$I$6,0,10*ROW('Sanitation Data'!I119)),NA())</f>
        <v>#N/A</v>
      </c>
      <c r="AW125" s="521" t="e">
        <f ca="1">+IF(AND(ISNUMBER(OFFSET('Sanitation Data'!$I$10,0,10*ROW('Sanitation Data'!I119))),'Data Summary'!DL125="Yes"),OFFSET('Sanitation Data'!$I$10,0,10*ROW('Sanitation Data'!I119)),NA())</f>
        <v>#N/A</v>
      </c>
      <c r="AX125" s="521" t="e">
        <f ca="1">+IF(AND(ISNUMBER(OFFSET('Sanitation Data'!$I$11,0,10*ROW('Sanitation Data'!I119))),'Data Summary'!DM125="Yes"),OFFSET('Sanitation Data'!$I$11,0,10*ROW('Sanitation Data'!I119)),NA())</f>
        <v>#N/A</v>
      </c>
      <c r="AY125" s="521" t="e">
        <f ca="1">+IF(AND(ISNUMBER(OFFSET('Sanitation Data'!$I$12,0,10*ROW('Sanitation Data'!I119))),'Data Summary'!DN125="Yes"),OFFSET('Sanitation Data'!$I$12,0,10*ROW('Sanitation Data'!I119)),NA())</f>
        <v>#N/A</v>
      </c>
      <c r="AZ125" s="522" t="e">
        <f ca="1">+IF(AND(ISNUMBER(OFFSET('Hygiene Data'!$D$5,0,10*ROW('Hygiene Data'!D119))),'Data Summary'!DO125="Yes"),OFFSET('Hygiene Data'!$D$5,0,10*ROW('Hygiene Data'!D119)),NA())</f>
        <v>#N/A</v>
      </c>
      <c r="BA125" s="522" t="e">
        <f ca="1">+IF(AND(ISNUMBER(OFFSET('Hygiene Data'!$D$7,0,10*ROW('Hygiene Data'!D119))),'Data Summary'!DP125="Yes"),OFFSET('Hygiene Data'!$D$7,0,10*ROW('Hygiene Data'!D119)),NA())</f>
        <v>#N/A</v>
      </c>
      <c r="BB125" s="522" t="e">
        <f ca="1">+IF(AND(ISNUMBER(OFFSET('Hygiene Data'!$D$9,0,10*ROW('Hygiene Data'!D119))),'Data Summary'!DQ125="Yes"),OFFSET('Hygiene Data'!$D$9,0,10*ROW('Hygiene Data'!D119)),NA())</f>
        <v>#N/A</v>
      </c>
      <c r="BC125" s="522" t="e">
        <f ca="1">+IF(AND(ISNUMBER(OFFSET('Hygiene Data'!$E$5,0,10*ROW('Hygiene Data'!E119))),'Data Summary'!DR125="Yes"),OFFSET('Hygiene Data'!$E$5,0,10*ROW('Hygiene Data'!E119)),NA())</f>
        <v>#N/A</v>
      </c>
      <c r="BD125" s="522" t="e">
        <f ca="1">+IF(AND(ISNUMBER(OFFSET('Hygiene Data'!$E$7,0,10*ROW('Hygiene Data'!E119))),'Data Summary'!DS125="Yes"),OFFSET('Hygiene Data'!$E$7,0,10*ROW('Hygiene Data'!E119)),NA())</f>
        <v>#N/A</v>
      </c>
      <c r="BE125" s="522" t="e">
        <f ca="1">+IF(AND(ISNUMBER(OFFSET('Hygiene Data'!$E$9,0,10*ROW('Hygiene Data'!E119))),'Data Summary'!DT125="Yes"),OFFSET('Hygiene Data'!$E$9,0,10*ROW('Hygiene Data'!E119)),NA())</f>
        <v>#N/A</v>
      </c>
      <c r="BF125" s="522" t="e">
        <f ca="1">+IF(AND(ISNUMBER(OFFSET('Hygiene Data'!$F$5,0,10*ROW('Hygiene Data'!F119))),'Data Summary'!DU125="Yes"),OFFSET('Hygiene Data'!$F$5,0,10*ROW('Hygiene Data'!F119)),NA())</f>
        <v>#N/A</v>
      </c>
      <c r="BG125" s="522" t="e">
        <f ca="1">+IF(AND(ISNUMBER(OFFSET('Hygiene Data'!$F$7,0,10*ROW('Hygiene Data'!F119))),'Data Summary'!DV125="Yes"),OFFSET('Hygiene Data'!$F$7,0,10*ROW('Hygiene Data'!F119)),NA())</f>
        <v>#N/A</v>
      </c>
      <c r="BH125" s="522" t="e">
        <f ca="1">+IF(AND(ISNUMBER(OFFSET('Hygiene Data'!$F$9,0,10*ROW('Hygiene Data'!F119))),'Data Summary'!DW125="Yes"),OFFSET('Hygiene Data'!$F$9,0,10*ROW('Hygiene Data'!F119)),NA())</f>
        <v>#N/A</v>
      </c>
      <c r="BI125" s="522" t="e">
        <f ca="1">+IF(AND(ISNUMBER(OFFSET('Hygiene Data'!$G$5,0,10*ROW('Hygiene Data'!G119))),'Data Summary'!DX125="Yes"),OFFSET('Hygiene Data'!$G$5,0,10*ROW('Hygiene Data'!G119)),NA())</f>
        <v>#N/A</v>
      </c>
      <c r="BJ125" s="522" t="e">
        <f ca="1">+IF(AND(ISNUMBER(OFFSET('Hygiene Data'!$G$7,0,10*ROW('Hygiene Data'!G119))),'Data Summary'!DY125="Yes"),OFFSET('Hygiene Data'!$G$7,0,10*ROW('Hygiene Data'!G119)),NA())</f>
        <v>#N/A</v>
      </c>
      <c r="BK125" s="522" t="e">
        <f ca="1">+IF(AND(ISNUMBER(OFFSET('Hygiene Data'!$G$9,0,10*ROW('Hygiene Data'!G119))),'Data Summary'!DZ125="Yes"),OFFSET('Hygiene Data'!$G$9,0,10*ROW('Hygiene Data'!G119)),NA())</f>
        <v>#N/A</v>
      </c>
      <c r="BL125" s="522" t="e">
        <f ca="1">+IF(AND(ISNUMBER(OFFSET('Hygiene Data'!$H$5,0,10*ROW('Hygiene Data'!H119))),'Data Summary'!EA125="Yes"),OFFSET('Hygiene Data'!$H$5,0,10*ROW('Hygiene Data'!H119)),NA())</f>
        <v>#N/A</v>
      </c>
      <c r="BM125" s="522" t="e">
        <f ca="1">+IF(AND(ISNUMBER(OFFSET('Hygiene Data'!$H$7,0,10*ROW('Hygiene Data'!H119))),'Data Summary'!EB125="Yes"),OFFSET('Hygiene Data'!$H$7,0,10*ROW('Hygiene Data'!H119)),NA())</f>
        <v>#N/A</v>
      </c>
      <c r="BN125" s="522" t="e">
        <f ca="1">+IF(AND(ISNUMBER(OFFSET('Hygiene Data'!$H$9,0,10*ROW('Hygiene Data'!H119))),'Data Summary'!EC125="Yes"),OFFSET('Hygiene Data'!$H$9,0,10*ROW('Hygiene Data'!H119)),NA())</f>
        <v>#N/A</v>
      </c>
      <c r="BO125" s="522" t="e">
        <f ca="1">+IF(AND(ISNUMBER(OFFSET('Hygiene Data'!$I$5,0,10*ROW('Hygiene Data'!I119))),'Data Summary'!ED125="Yes"),OFFSET('Hygiene Data'!$I$5,0,10*ROW('Hygiene Data'!I119)),NA())</f>
        <v>#N/A</v>
      </c>
      <c r="BP125" s="522" t="e">
        <f ca="1">+IF(AND(ISNUMBER(OFFSET('Hygiene Data'!$I$7,0,10*ROW('Hygiene Data'!I119))),'Data Summary'!EE125="Yes"),OFFSET('Hygiene Data'!$I$7,0,10*ROW('Hygiene Data'!I119)),NA())</f>
        <v>#N/A</v>
      </c>
      <c r="BQ125" s="522" t="e">
        <f ca="1">+IF(AND(ISNUMBER(OFFSET('Hygiene Data'!$I$9,0,10*ROW('Hygiene Data'!I119))),'Data Summary'!EF125="Yes"),OFFSET('Hygiene Data'!$I$9,0,10*ROW('Hygiene Data'!I119)),NA())</f>
        <v>#N/A</v>
      </c>
    </row>
    <row r="126" spans="1:69" x14ac:dyDescent="0.25">
      <c r="A126" s="518" t="e">
        <f ca="1">+RIGHT('Data Summary'!A126,LEN('Data Summary'!A126)-9)</f>
        <v>#VALUE!</v>
      </c>
      <c r="B126" s="492" t="str">
        <f ca="1">+IF(ISTEXT('Data Summary'!B126),'Data Summary'!B126,"")</f>
        <v/>
      </c>
      <c r="C126" s="519" t="e">
        <f ca="1">+VALUE('Data Summary'!C126)</f>
        <v>#VALUE!</v>
      </c>
      <c r="D126" s="520" t="e">
        <f ca="1">+IF(AND(ISNUMBER(OFFSET('Water Data'!$D$4,0,10*ROW('Water Data'!D120))),'Data Summary'!BS126="Yes"),100-OFFSET('Water Data'!$D$4,0,10*ROW('Water Data'!D120)),NA())</f>
        <v>#N/A</v>
      </c>
      <c r="E126" s="520" t="e">
        <f ca="1">+IF(AND(ISNUMBER(OFFSET('Water Data'!$D$6,0,10*ROW('Water Data'!D120))),'Data Summary'!BT126="Yes"),OFFSET('Water Data'!$D$6,0,10*ROW('Water Data'!D120)),NA())</f>
        <v>#N/A</v>
      </c>
      <c r="F126" s="520" t="e">
        <f ca="1">+IF(AND(ISNUMBER(OFFSET('Water Data'!$D$9,0,10*ROW('Water Data'!D120))),'Data Summary'!BU126="Yes"),OFFSET('Water Data'!$D$9,0,10*ROW('Water Data'!D120)),NA())</f>
        <v>#N/A</v>
      </c>
      <c r="G126" s="520" t="e">
        <f ca="1">+IF(AND(ISNUMBER(OFFSET('Water Data'!$E$4,0,10*ROW('Water Data'!E120))),'Data Summary'!BV126="Yes"),100-OFFSET('Water Data'!$E$4,0,10*ROW('Water Data'!E120)),NA())</f>
        <v>#N/A</v>
      </c>
      <c r="H126" s="520" t="e">
        <f ca="1">+IF(AND(ISNUMBER(OFFSET('Water Data'!$E$6,0,10*ROW('Water Data'!E120))),'Data Summary'!BW126="Yes"),OFFSET('Water Data'!$E$6,0,10*ROW('Water Data'!E120)),NA())</f>
        <v>#N/A</v>
      </c>
      <c r="I126" s="520" t="e">
        <f ca="1">+IF(AND(ISNUMBER(OFFSET('Water Data'!$E$9,0,10*ROW('Water Data'!E120))),'Data Summary'!BX126="Yes"),OFFSET('Water Data'!$E$9,0,10*ROW('Water Data'!E120)),NA())</f>
        <v>#N/A</v>
      </c>
      <c r="J126" s="520" t="e">
        <f ca="1">+IF(AND(ISNUMBER(OFFSET('Water Data'!$F$4,0,10*ROW('Water Data'!F120))),'Data Summary'!BY126="Yes"),100-OFFSET('Water Data'!$F$4,0,10*ROW('Water Data'!F120)),NA())</f>
        <v>#N/A</v>
      </c>
      <c r="K126" s="520" t="e">
        <f ca="1">+IF(AND(ISNUMBER(OFFSET('Water Data'!$F$6,0,10*ROW('Water Data'!F120))),'Data Summary'!BZ126="Yes"),OFFSET('Water Data'!$F$6,0,10*ROW('Water Data'!F120)),NA())</f>
        <v>#N/A</v>
      </c>
      <c r="L126" s="520" t="e">
        <f ca="1">+IF(AND(ISNUMBER(OFFSET('Water Data'!$F$9,0,10*ROW('Water Data'!F120))),'Data Summary'!CA126="Yes"),OFFSET('Water Data'!$F$9,0,10*ROW('Water Data'!F120)),NA())</f>
        <v>#N/A</v>
      </c>
      <c r="M126" s="520" t="e">
        <f ca="1">+IF(AND(ISNUMBER(OFFSET('Water Data'!$G$4,0,10*ROW('Water Data'!G120))),'Data Summary'!CB126="Yes"),100-OFFSET('Water Data'!$G$4,0,10*ROW('Water Data'!G120)),NA())</f>
        <v>#N/A</v>
      </c>
      <c r="N126" s="520" t="e">
        <f ca="1">+IF(AND(ISNUMBER(OFFSET('Water Data'!$G$6,0,10*ROW('Water Data'!G120))),'Data Summary'!CC126="Yes"),OFFSET('Water Data'!$G$6,0,10*ROW('Water Data'!G120)),NA())</f>
        <v>#N/A</v>
      </c>
      <c r="O126" s="520" t="e">
        <f ca="1">+IF(AND(ISNUMBER(OFFSET('Water Data'!$G$9,0,10*ROW('Water Data'!G120))),'Data Summary'!CD126="Yes"),OFFSET('Water Data'!$G$9,0,10*ROW('Water Data'!G120)),NA())</f>
        <v>#N/A</v>
      </c>
      <c r="P126" s="520" t="e">
        <f ca="1">+IF(AND(ISNUMBER(OFFSET('Water Data'!$H$4,0,10*ROW('Water Data'!H120))),'Data Summary'!CE126="Yes"),100-OFFSET('Water Data'!$H$4,0,10*ROW('Water Data'!H120)),NA())</f>
        <v>#N/A</v>
      </c>
      <c r="Q126" s="520" t="e">
        <f ca="1">+IF(AND(ISNUMBER(OFFSET('Water Data'!$H$6,0,10*ROW('Water Data'!H120))),'Data Summary'!CF126="Yes"),OFFSET('Water Data'!$H$6,0,10*ROW('Water Data'!H120)),NA())</f>
        <v>#N/A</v>
      </c>
      <c r="R126" s="520" t="e">
        <f ca="1">+IF(AND(ISNUMBER(OFFSET('Water Data'!$H$9,0,10*ROW('Water Data'!H120))),'Data Summary'!CG126="Yes"),OFFSET('Water Data'!$H$9,0,10*ROW('Water Data'!H120)),NA())</f>
        <v>#N/A</v>
      </c>
      <c r="S126" s="520" t="e">
        <f ca="1">+IF(AND(ISNUMBER(OFFSET('Water Data'!$I$4,0,10*ROW('Water Data'!I120))),'Data Summary'!CH126="Yes"),100-OFFSET('Water Data'!$I$4,0,10*ROW('Water Data'!I120)),NA())</f>
        <v>#N/A</v>
      </c>
      <c r="T126" s="520" t="e">
        <f ca="1">+IF(AND(ISNUMBER(OFFSET('Water Data'!$I$6,0,10*ROW('Water Data'!I120))),'Data Summary'!CI126="Yes"),OFFSET('Water Data'!$I$6,0,10*ROW('Water Data'!I120)),NA())</f>
        <v>#N/A</v>
      </c>
      <c r="U126" s="520" t="e">
        <f ca="1">+IF(AND(ISNUMBER(OFFSET('Water Data'!$I$9,0,10*ROW('Water Data'!I120))),'Data Summary'!CJ126="Yes"),OFFSET('Water Data'!$I$9,0,10*ROW('Water Data'!I120)),NA())</f>
        <v>#N/A</v>
      </c>
      <c r="V126" s="521" t="e">
        <f ca="1">+IF(AND(ISNUMBER(OFFSET('Sanitation Data'!$D$4,0,10*ROW('Sanitation Data'!D120))),'Data Summary'!CK126="Yes"),100-OFFSET('Sanitation Data'!$D$4,0,10*ROW('Sanitation Data'!D120)),NA())</f>
        <v>#N/A</v>
      </c>
      <c r="W126" s="521" t="e">
        <f ca="1">+IF(AND(ISNUMBER(OFFSET('Sanitation Data'!$D$6,0,10*ROW('Sanitation Data'!D120))),'Data Summary'!CL126="Yes"),OFFSET('Sanitation Data'!$D$6,0,10*ROW('Sanitation Data'!D120)),NA())</f>
        <v>#N/A</v>
      </c>
      <c r="X126" s="521" t="e">
        <f ca="1">+IF(AND(ISNUMBER(OFFSET('Sanitation Data'!$D$10,0,10*ROW('Sanitation Data'!D120))),'Data Summary'!CM126="Yes"),OFFSET('Sanitation Data'!$D$10,0,10*ROW('Sanitation Data'!D120)),NA())</f>
        <v>#N/A</v>
      </c>
      <c r="Y126" s="521" t="e">
        <f ca="1">+IF(AND(ISNUMBER(OFFSET('Sanitation Data'!$D$11,0,10*ROW('Sanitation Data'!D120))),'Data Summary'!CN126="Yes"),OFFSET('Sanitation Data'!$D$11,0,10*ROW('Sanitation Data'!D120)),NA())</f>
        <v>#N/A</v>
      </c>
      <c r="Z126" s="521" t="e">
        <f ca="1">+IF(AND(ISNUMBER(OFFSET('Sanitation Data'!$D$12,0,10*ROW('Sanitation Data'!D120))),'Data Summary'!CO126="Yes"),OFFSET('Sanitation Data'!$D$12,0,10*ROW('Sanitation Data'!D120)),NA())</f>
        <v>#N/A</v>
      </c>
      <c r="AA126" s="521" t="e">
        <f ca="1">+IF(AND(ISNUMBER(OFFSET('Sanitation Data'!$E$4,0,10*ROW('Sanitation Data'!E120))),'Data Summary'!CP126="Yes"),100-OFFSET('Sanitation Data'!$E$4,0,10*ROW('Sanitation Data'!E120)),NA())</f>
        <v>#N/A</v>
      </c>
      <c r="AB126" s="521" t="e">
        <f ca="1">+IF(AND(ISNUMBER(OFFSET('Sanitation Data'!$E$6,0,10*ROW('Sanitation Data'!E120))),'Data Summary'!CQ126="Yes"),OFFSET('Sanitation Data'!$E$6,0,10*ROW('Sanitation Data'!E120)),NA())</f>
        <v>#N/A</v>
      </c>
      <c r="AC126" s="521" t="e">
        <f ca="1">+IF(AND(ISNUMBER(OFFSET('Sanitation Data'!$E$10,0,10*ROW('Sanitation Data'!E120))),'Data Summary'!CR126="Yes"),OFFSET('Sanitation Data'!$E$10,0,10*ROW('Sanitation Data'!E120)),NA())</f>
        <v>#N/A</v>
      </c>
      <c r="AD126" s="521" t="e">
        <f ca="1">+IF(AND(ISNUMBER(OFFSET('Sanitation Data'!$E$11,0,10*ROW('Sanitation Data'!E120))),'Data Summary'!CS126="Yes"),OFFSET('Sanitation Data'!$E$11,0,10*ROW('Sanitation Data'!E120)),NA())</f>
        <v>#N/A</v>
      </c>
      <c r="AE126" s="521" t="e">
        <f ca="1">+IF(AND(ISNUMBER(OFFSET('Sanitation Data'!$E$12,0,10*ROW('Sanitation Data'!E120))),'Data Summary'!CT126="Yes"),OFFSET('Sanitation Data'!$E$12,0,10*ROW('Sanitation Data'!E120)),NA())</f>
        <v>#N/A</v>
      </c>
      <c r="AF126" s="521" t="e">
        <f ca="1">+IF(AND(ISNUMBER(OFFSET('Sanitation Data'!$F$4,0,10*ROW('Sanitation Data'!F120))),'Data Summary'!CU126="Yes"),100-OFFSET('Sanitation Data'!$F$4,0,10*ROW('Sanitation Data'!F120)),NA())</f>
        <v>#N/A</v>
      </c>
      <c r="AG126" s="521" t="e">
        <f ca="1">+IF(AND(ISNUMBER(OFFSET('Sanitation Data'!$F$6,0,10*ROW('Sanitation Data'!F120))),'Data Summary'!CV126="Yes"),OFFSET('Sanitation Data'!$F$6,0,10*ROW('Sanitation Data'!F120)),NA())</f>
        <v>#N/A</v>
      </c>
      <c r="AH126" s="521" t="e">
        <f ca="1">+IF(AND(ISNUMBER(OFFSET('Sanitation Data'!$F$10,0,10*ROW('Sanitation Data'!F120))),'Data Summary'!CW126="Yes"),OFFSET('Sanitation Data'!$F$10,0,10*ROW('Sanitation Data'!F120)),NA())</f>
        <v>#N/A</v>
      </c>
      <c r="AI126" s="521" t="e">
        <f ca="1">+IF(AND(ISNUMBER(OFFSET('Sanitation Data'!$F$11,0,10*ROW('Sanitation Data'!F120))),'Data Summary'!CX126="Yes"),OFFSET('Sanitation Data'!$F$11,0,10*ROW('Sanitation Data'!F120)),NA())</f>
        <v>#N/A</v>
      </c>
      <c r="AJ126" s="521" t="e">
        <f ca="1">+IF(AND(ISNUMBER(OFFSET('Sanitation Data'!$F$12,0,10*ROW('Sanitation Data'!F120))),'Data Summary'!CY126="Yes"),OFFSET('Sanitation Data'!$F$12,0,10*ROW('Sanitation Data'!F120)),NA())</f>
        <v>#N/A</v>
      </c>
      <c r="AK126" s="521" t="e">
        <f ca="1">+IF(AND(ISNUMBER(OFFSET('Sanitation Data'!$G$4,0,10*ROW('Sanitation Data'!G120))),'Data Summary'!CZ126="Yes"),100-OFFSET('Sanitation Data'!$G$4,0,10*ROW('Sanitation Data'!G120)),NA())</f>
        <v>#N/A</v>
      </c>
      <c r="AL126" s="521" t="e">
        <f ca="1">+IF(AND(ISNUMBER(OFFSET('Sanitation Data'!$G$6,0,10*ROW('Sanitation Data'!G120))),'Data Summary'!DA126="Yes"),OFFSET('Sanitation Data'!$G$6,0,10*ROW('Sanitation Data'!G120)),NA())</f>
        <v>#N/A</v>
      </c>
      <c r="AM126" s="521" t="e">
        <f ca="1">+IF(AND(ISNUMBER(OFFSET('Sanitation Data'!$G$10,0,10*ROW('Sanitation Data'!G120))),'Data Summary'!DB126="Yes"),OFFSET('Sanitation Data'!$G$10,0,10*ROW('Sanitation Data'!G120)),NA())</f>
        <v>#N/A</v>
      </c>
      <c r="AN126" s="521" t="e">
        <f ca="1">+IF(AND(ISNUMBER(OFFSET('Sanitation Data'!$G$11,0,10*ROW('Sanitation Data'!G120))),'Data Summary'!DC126="Yes"),OFFSET('Sanitation Data'!$G$11,0,10*ROW('Sanitation Data'!G120)),NA())</f>
        <v>#N/A</v>
      </c>
      <c r="AO126" s="521" t="e">
        <f ca="1">+IF(AND(ISNUMBER(OFFSET('Sanitation Data'!$G$12,0,10*ROW('Sanitation Data'!G120))),'Data Summary'!DD126="Yes"),OFFSET('Sanitation Data'!$G$12,0,10*ROW('Sanitation Data'!G120)),NA())</f>
        <v>#N/A</v>
      </c>
      <c r="AP126" s="521" t="e">
        <f ca="1">+IF(AND(ISNUMBER(OFFSET('Sanitation Data'!$H$4,0,10*ROW('Sanitation Data'!H120))),'Data Summary'!DE126="Yes"),100-OFFSET('Sanitation Data'!$H$4,0,10*ROW('Sanitation Data'!H120)),NA())</f>
        <v>#N/A</v>
      </c>
      <c r="AQ126" s="521" t="e">
        <f ca="1">+IF(AND(ISNUMBER(OFFSET('Sanitation Data'!$H$6,0,10*ROW('Sanitation Data'!H120))),'Data Summary'!DF126="Yes"),OFFSET('Sanitation Data'!$H$6,0,10*ROW('Sanitation Data'!H120)),NA())</f>
        <v>#N/A</v>
      </c>
      <c r="AR126" s="521" t="e">
        <f ca="1">+IF(AND(ISNUMBER(OFFSET('Sanitation Data'!$H$10,0,10*ROW('Sanitation Data'!H120))),'Data Summary'!DG126="Yes"),OFFSET('Sanitation Data'!$H$10,0,10*ROW('Sanitation Data'!H120)),NA())</f>
        <v>#N/A</v>
      </c>
      <c r="AS126" s="521" t="e">
        <f ca="1">+IF(AND(ISNUMBER(OFFSET('Sanitation Data'!$H$11,0,10*ROW('Sanitation Data'!H120))),'Data Summary'!DH126="Yes"),OFFSET('Sanitation Data'!$H$11,0,10*ROW('Sanitation Data'!H120)),NA())</f>
        <v>#N/A</v>
      </c>
      <c r="AT126" s="521" t="e">
        <f ca="1">+IF(AND(ISNUMBER(OFFSET('Sanitation Data'!$H$12,0,10*ROW('Sanitation Data'!H120))),'Data Summary'!DI126="Yes"),OFFSET('Sanitation Data'!$H$12,0,10*ROW('Sanitation Data'!H120)),NA())</f>
        <v>#N/A</v>
      </c>
      <c r="AU126" s="521" t="e">
        <f ca="1">+IF(AND(ISNUMBER(OFFSET('Sanitation Data'!$I$4,0,10*ROW('Sanitation Data'!I120))),'Data Summary'!DJ126="Yes"),100-OFFSET('Sanitation Data'!$I$4,0,10*ROW('Sanitation Data'!I120)),NA())</f>
        <v>#N/A</v>
      </c>
      <c r="AV126" s="521" t="e">
        <f ca="1">+IF(AND(ISNUMBER(OFFSET('Sanitation Data'!$I$6,0,10*ROW('Sanitation Data'!I120))),'Data Summary'!DK126="Yes"),OFFSET('Sanitation Data'!$I$6,0,10*ROW('Sanitation Data'!I120)),NA())</f>
        <v>#N/A</v>
      </c>
      <c r="AW126" s="521" t="e">
        <f ca="1">+IF(AND(ISNUMBER(OFFSET('Sanitation Data'!$I$10,0,10*ROW('Sanitation Data'!I120))),'Data Summary'!DL126="Yes"),OFFSET('Sanitation Data'!$I$10,0,10*ROW('Sanitation Data'!I120)),NA())</f>
        <v>#N/A</v>
      </c>
      <c r="AX126" s="521" t="e">
        <f ca="1">+IF(AND(ISNUMBER(OFFSET('Sanitation Data'!$I$11,0,10*ROW('Sanitation Data'!I120))),'Data Summary'!DM126="Yes"),OFFSET('Sanitation Data'!$I$11,0,10*ROW('Sanitation Data'!I120)),NA())</f>
        <v>#N/A</v>
      </c>
      <c r="AY126" s="521" t="e">
        <f ca="1">+IF(AND(ISNUMBER(OFFSET('Sanitation Data'!$I$12,0,10*ROW('Sanitation Data'!I120))),'Data Summary'!DN126="Yes"),OFFSET('Sanitation Data'!$I$12,0,10*ROW('Sanitation Data'!I120)),NA())</f>
        <v>#N/A</v>
      </c>
      <c r="AZ126" s="522" t="e">
        <f ca="1">+IF(AND(ISNUMBER(OFFSET('Hygiene Data'!$D$5,0,10*ROW('Hygiene Data'!D120))),'Data Summary'!DO126="Yes"),OFFSET('Hygiene Data'!$D$5,0,10*ROW('Hygiene Data'!D120)),NA())</f>
        <v>#N/A</v>
      </c>
      <c r="BA126" s="522" t="e">
        <f ca="1">+IF(AND(ISNUMBER(OFFSET('Hygiene Data'!$D$7,0,10*ROW('Hygiene Data'!D120))),'Data Summary'!DP126="Yes"),OFFSET('Hygiene Data'!$D$7,0,10*ROW('Hygiene Data'!D120)),NA())</f>
        <v>#N/A</v>
      </c>
      <c r="BB126" s="522" t="e">
        <f ca="1">+IF(AND(ISNUMBER(OFFSET('Hygiene Data'!$D$9,0,10*ROW('Hygiene Data'!D120))),'Data Summary'!DQ126="Yes"),OFFSET('Hygiene Data'!$D$9,0,10*ROW('Hygiene Data'!D120)),NA())</f>
        <v>#N/A</v>
      </c>
      <c r="BC126" s="522" t="e">
        <f ca="1">+IF(AND(ISNUMBER(OFFSET('Hygiene Data'!$E$5,0,10*ROW('Hygiene Data'!E120))),'Data Summary'!DR126="Yes"),OFFSET('Hygiene Data'!$E$5,0,10*ROW('Hygiene Data'!E120)),NA())</f>
        <v>#N/A</v>
      </c>
      <c r="BD126" s="522" t="e">
        <f ca="1">+IF(AND(ISNUMBER(OFFSET('Hygiene Data'!$E$7,0,10*ROW('Hygiene Data'!E120))),'Data Summary'!DS126="Yes"),OFFSET('Hygiene Data'!$E$7,0,10*ROW('Hygiene Data'!E120)),NA())</f>
        <v>#N/A</v>
      </c>
      <c r="BE126" s="522" t="e">
        <f ca="1">+IF(AND(ISNUMBER(OFFSET('Hygiene Data'!$E$9,0,10*ROW('Hygiene Data'!E120))),'Data Summary'!DT126="Yes"),OFFSET('Hygiene Data'!$E$9,0,10*ROW('Hygiene Data'!E120)),NA())</f>
        <v>#N/A</v>
      </c>
      <c r="BF126" s="522" t="e">
        <f ca="1">+IF(AND(ISNUMBER(OFFSET('Hygiene Data'!$F$5,0,10*ROW('Hygiene Data'!F120))),'Data Summary'!DU126="Yes"),OFFSET('Hygiene Data'!$F$5,0,10*ROW('Hygiene Data'!F120)),NA())</f>
        <v>#N/A</v>
      </c>
      <c r="BG126" s="522" t="e">
        <f ca="1">+IF(AND(ISNUMBER(OFFSET('Hygiene Data'!$F$7,0,10*ROW('Hygiene Data'!F120))),'Data Summary'!DV126="Yes"),OFFSET('Hygiene Data'!$F$7,0,10*ROW('Hygiene Data'!F120)),NA())</f>
        <v>#N/A</v>
      </c>
      <c r="BH126" s="522" t="e">
        <f ca="1">+IF(AND(ISNUMBER(OFFSET('Hygiene Data'!$F$9,0,10*ROW('Hygiene Data'!F120))),'Data Summary'!DW126="Yes"),OFFSET('Hygiene Data'!$F$9,0,10*ROW('Hygiene Data'!F120)),NA())</f>
        <v>#N/A</v>
      </c>
      <c r="BI126" s="522" t="e">
        <f ca="1">+IF(AND(ISNUMBER(OFFSET('Hygiene Data'!$G$5,0,10*ROW('Hygiene Data'!G120))),'Data Summary'!DX126="Yes"),OFFSET('Hygiene Data'!$G$5,0,10*ROW('Hygiene Data'!G120)),NA())</f>
        <v>#N/A</v>
      </c>
      <c r="BJ126" s="522" t="e">
        <f ca="1">+IF(AND(ISNUMBER(OFFSET('Hygiene Data'!$G$7,0,10*ROW('Hygiene Data'!G120))),'Data Summary'!DY126="Yes"),OFFSET('Hygiene Data'!$G$7,0,10*ROW('Hygiene Data'!G120)),NA())</f>
        <v>#N/A</v>
      </c>
      <c r="BK126" s="522" t="e">
        <f ca="1">+IF(AND(ISNUMBER(OFFSET('Hygiene Data'!$G$9,0,10*ROW('Hygiene Data'!G120))),'Data Summary'!DZ126="Yes"),OFFSET('Hygiene Data'!$G$9,0,10*ROW('Hygiene Data'!G120)),NA())</f>
        <v>#N/A</v>
      </c>
      <c r="BL126" s="522" t="e">
        <f ca="1">+IF(AND(ISNUMBER(OFFSET('Hygiene Data'!$H$5,0,10*ROW('Hygiene Data'!H120))),'Data Summary'!EA126="Yes"),OFFSET('Hygiene Data'!$H$5,0,10*ROW('Hygiene Data'!H120)),NA())</f>
        <v>#N/A</v>
      </c>
      <c r="BM126" s="522" t="e">
        <f ca="1">+IF(AND(ISNUMBER(OFFSET('Hygiene Data'!$H$7,0,10*ROW('Hygiene Data'!H120))),'Data Summary'!EB126="Yes"),OFFSET('Hygiene Data'!$H$7,0,10*ROW('Hygiene Data'!H120)),NA())</f>
        <v>#N/A</v>
      </c>
      <c r="BN126" s="522" t="e">
        <f ca="1">+IF(AND(ISNUMBER(OFFSET('Hygiene Data'!$H$9,0,10*ROW('Hygiene Data'!H120))),'Data Summary'!EC126="Yes"),OFFSET('Hygiene Data'!$H$9,0,10*ROW('Hygiene Data'!H120)),NA())</f>
        <v>#N/A</v>
      </c>
      <c r="BO126" s="522" t="e">
        <f ca="1">+IF(AND(ISNUMBER(OFFSET('Hygiene Data'!$I$5,0,10*ROW('Hygiene Data'!I120))),'Data Summary'!ED126="Yes"),OFFSET('Hygiene Data'!$I$5,0,10*ROW('Hygiene Data'!I120)),NA())</f>
        <v>#N/A</v>
      </c>
      <c r="BP126" s="522" t="e">
        <f ca="1">+IF(AND(ISNUMBER(OFFSET('Hygiene Data'!$I$7,0,10*ROW('Hygiene Data'!I120))),'Data Summary'!EE126="Yes"),OFFSET('Hygiene Data'!$I$7,0,10*ROW('Hygiene Data'!I120)),NA())</f>
        <v>#N/A</v>
      </c>
      <c r="BQ126" s="522" t="e">
        <f ca="1">+IF(AND(ISNUMBER(OFFSET('Hygiene Data'!$I$9,0,10*ROW('Hygiene Data'!I120))),'Data Summary'!EF126="Yes"),OFFSET('Hygiene Data'!$I$9,0,10*ROW('Hygiene Data'!I120)),NA())</f>
        <v>#N/A</v>
      </c>
    </row>
    <row r="127" spans="1:69" x14ac:dyDescent="0.25">
      <c r="A127" s="518" t="e">
        <f ca="1">+RIGHT('Data Summary'!A127,LEN('Data Summary'!A127)-9)</f>
        <v>#VALUE!</v>
      </c>
      <c r="B127" s="492" t="str">
        <f ca="1">+IF(ISTEXT('Data Summary'!B127),'Data Summary'!B127,"")</f>
        <v/>
      </c>
      <c r="C127" s="519" t="e">
        <f ca="1">+VALUE('Data Summary'!C127)</f>
        <v>#VALUE!</v>
      </c>
      <c r="D127" s="520" t="e">
        <f ca="1">+IF(AND(ISNUMBER(OFFSET('Water Data'!$D$4,0,10*ROW('Water Data'!D121))),'Data Summary'!BS127="Yes"),100-OFFSET('Water Data'!$D$4,0,10*ROW('Water Data'!D121)),NA())</f>
        <v>#N/A</v>
      </c>
      <c r="E127" s="520" t="e">
        <f ca="1">+IF(AND(ISNUMBER(OFFSET('Water Data'!$D$6,0,10*ROW('Water Data'!D121))),'Data Summary'!BT127="Yes"),OFFSET('Water Data'!$D$6,0,10*ROW('Water Data'!D121)),NA())</f>
        <v>#N/A</v>
      </c>
      <c r="F127" s="520" t="e">
        <f ca="1">+IF(AND(ISNUMBER(OFFSET('Water Data'!$D$9,0,10*ROW('Water Data'!D121))),'Data Summary'!BU127="Yes"),OFFSET('Water Data'!$D$9,0,10*ROW('Water Data'!D121)),NA())</f>
        <v>#N/A</v>
      </c>
      <c r="G127" s="520" t="e">
        <f ca="1">+IF(AND(ISNUMBER(OFFSET('Water Data'!$E$4,0,10*ROW('Water Data'!E121))),'Data Summary'!BV127="Yes"),100-OFFSET('Water Data'!$E$4,0,10*ROW('Water Data'!E121)),NA())</f>
        <v>#N/A</v>
      </c>
      <c r="H127" s="520" t="e">
        <f ca="1">+IF(AND(ISNUMBER(OFFSET('Water Data'!$E$6,0,10*ROW('Water Data'!E121))),'Data Summary'!BW127="Yes"),OFFSET('Water Data'!$E$6,0,10*ROW('Water Data'!E121)),NA())</f>
        <v>#N/A</v>
      </c>
      <c r="I127" s="520" t="e">
        <f ca="1">+IF(AND(ISNUMBER(OFFSET('Water Data'!$E$9,0,10*ROW('Water Data'!E121))),'Data Summary'!BX127="Yes"),OFFSET('Water Data'!$E$9,0,10*ROW('Water Data'!E121)),NA())</f>
        <v>#N/A</v>
      </c>
      <c r="J127" s="520" t="e">
        <f ca="1">+IF(AND(ISNUMBER(OFFSET('Water Data'!$F$4,0,10*ROW('Water Data'!F121))),'Data Summary'!BY127="Yes"),100-OFFSET('Water Data'!$F$4,0,10*ROW('Water Data'!F121)),NA())</f>
        <v>#N/A</v>
      </c>
      <c r="K127" s="520" t="e">
        <f ca="1">+IF(AND(ISNUMBER(OFFSET('Water Data'!$F$6,0,10*ROW('Water Data'!F121))),'Data Summary'!BZ127="Yes"),OFFSET('Water Data'!$F$6,0,10*ROW('Water Data'!F121)),NA())</f>
        <v>#N/A</v>
      </c>
      <c r="L127" s="520" t="e">
        <f ca="1">+IF(AND(ISNUMBER(OFFSET('Water Data'!$F$9,0,10*ROW('Water Data'!F121))),'Data Summary'!CA127="Yes"),OFFSET('Water Data'!$F$9,0,10*ROW('Water Data'!F121)),NA())</f>
        <v>#N/A</v>
      </c>
      <c r="M127" s="520" t="e">
        <f ca="1">+IF(AND(ISNUMBER(OFFSET('Water Data'!$G$4,0,10*ROW('Water Data'!G121))),'Data Summary'!CB127="Yes"),100-OFFSET('Water Data'!$G$4,0,10*ROW('Water Data'!G121)),NA())</f>
        <v>#N/A</v>
      </c>
      <c r="N127" s="520" t="e">
        <f ca="1">+IF(AND(ISNUMBER(OFFSET('Water Data'!$G$6,0,10*ROW('Water Data'!G121))),'Data Summary'!CC127="Yes"),OFFSET('Water Data'!$G$6,0,10*ROW('Water Data'!G121)),NA())</f>
        <v>#N/A</v>
      </c>
      <c r="O127" s="520" t="e">
        <f ca="1">+IF(AND(ISNUMBER(OFFSET('Water Data'!$G$9,0,10*ROW('Water Data'!G121))),'Data Summary'!CD127="Yes"),OFFSET('Water Data'!$G$9,0,10*ROW('Water Data'!G121)),NA())</f>
        <v>#N/A</v>
      </c>
      <c r="P127" s="520" t="e">
        <f ca="1">+IF(AND(ISNUMBER(OFFSET('Water Data'!$H$4,0,10*ROW('Water Data'!H121))),'Data Summary'!CE127="Yes"),100-OFFSET('Water Data'!$H$4,0,10*ROW('Water Data'!H121)),NA())</f>
        <v>#N/A</v>
      </c>
      <c r="Q127" s="520" t="e">
        <f ca="1">+IF(AND(ISNUMBER(OFFSET('Water Data'!$H$6,0,10*ROW('Water Data'!H121))),'Data Summary'!CF127="Yes"),OFFSET('Water Data'!$H$6,0,10*ROW('Water Data'!H121)),NA())</f>
        <v>#N/A</v>
      </c>
      <c r="R127" s="520" t="e">
        <f ca="1">+IF(AND(ISNUMBER(OFFSET('Water Data'!$H$9,0,10*ROW('Water Data'!H121))),'Data Summary'!CG127="Yes"),OFFSET('Water Data'!$H$9,0,10*ROW('Water Data'!H121)),NA())</f>
        <v>#N/A</v>
      </c>
      <c r="S127" s="520" t="e">
        <f ca="1">+IF(AND(ISNUMBER(OFFSET('Water Data'!$I$4,0,10*ROW('Water Data'!I121))),'Data Summary'!CH127="Yes"),100-OFFSET('Water Data'!$I$4,0,10*ROW('Water Data'!I121)),NA())</f>
        <v>#N/A</v>
      </c>
      <c r="T127" s="520" t="e">
        <f ca="1">+IF(AND(ISNUMBER(OFFSET('Water Data'!$I$6,0,10*ROW('Water Data'!I121))),'Data Summary'!CI127="Yes"),OFFSET('Water Data'!$I$6,0,10*ROW('Water Data'!I121)),NA())</f>
        <v>#N/A</v>
      </c>
      <c r="U127" s="520" t="e">
        <f ca="1">+IF(AND(ISNUMBER(OFFSET('Water Data'!$I$9,0,10*ROW('Water Data'!I121))),'Data Summary'!CJ127="Yes"),OFFSET('Water Data'!$I$9,0,10*ROW('Water Data'!I121)),NA())</f>
        <v>#N/A</v>
      </c>
      <c r="V127" s="521" t="e">
        <f ca="1">+IF(AND(ISNUMBER(OFFSET('Sanitation Data'!$D$4,0,10*ROW('Sanitation Data'!D121))),'Data Summary'!CK127="Yes"),100-OFFSET('Sanitation Data'!$D$4,0,10*ROW('Sanitation Data'!D121)),NA())</f>
        <v>#N/A</v>
      </c>
      <c r="W127" s="521" t="e">
        <f ca="1">+IF(AND(ISNUMBER(OFFSET('Sanitation Data'!$D$6,0,10*ROW('Sanitation Data'!D121))),'Data Summary'!CL127="Yes"),OFFSET('Sanitation Data'!$D$6,0,10*ROW('Sanitation Data'!D121)),NA())</f>
        <v>#N/A</v>
      </c>
      <c r="X127" s="521" t="e">
        <f ca="1">+IF(AND(ISNUMBER(OFFSET('Sanitation Data'!$D$10,0,10*ROW('Sanitation Data'!D121))),'Data Summary'!CM127="Yes"),OFFSET('Sanitation Data'!$D$10,0,10*ROW('Sanitation Data'!D121)),NA())</f>
        <v>#N/A</v>
      </c>
      <c r="Y127" s="521" t="e">
        <f ca="1">+IF(AND(ISNUMBER(OFFSET('Sanitation Data'!$D$11,0,10*ROW('Sanitation Data'!D121))),'Data Summary'!CN127="Yes"),OFFSET('Sanitation Data'!$D$11,0,10*ROW('Sanitation Data'!D121)),NA())</f>
        <v>#N/A</v>
      </c>
      <c r="Z127" s="521" t="e">
        <f ca="1">+IF(AND(ISNUMBER(OFFSET('Sanitation Data'!$D$12,0,10*ROW('Sanitation Data'!D121))),'Data Summary'!CO127="Yes"),OFFSET('Sanitation Data'!$D$12,0,10*ROW('Sanitation Data'!D121)),NA())</f>
        <v>#N/A</v>
      </c>
      <c r="AA127" s="521" t="e">
        <f ca="1">+IF(AND(ISNUMBER(OFFSET('Sanitation Data'!$E$4,0,10*ROW('Sanitation Data'!E121))),'Data Summary'!CP127="Yes"),100-OFFSET('Sanitation Data'!$E$4,0,10*ROW('Sanitation Data'!E121)),NA())</f>
        <v>#N/A</v>
      </c>
      <c r="AB127" s="521" t="e">
        <f ca="1">+IF(AND(ISNUMBER(OFFSET('Sanitation Data'!$E$6,0,10*ROW('Sanitation Data'!E121))),'Data Summary'!CQ127="Yes"),OFFSET('Sanitation Data'!$E$6,0,10*ROW('Sanitation Data'!E121)),NA())</f>
        <v>#N/A</v>
      </c>
      <c r="AC127" s="521" t="e">
        <f ca="1">+IF(AND(ISNUMBER(OFFSET('Sanitation Data'!$E$10,0,10*ROW('Sanitation Data'!E121))),'Data Summary'!CR127="Yes"),OFFSET('Sanitation Data'!$E$10,0,10*ROW('Sanitation Data'!E121)),NA())</f>
        <v>#N/A</v>
      </c>
      <c r="AD127" s="521" t="e">
        <f ca="1">+IF(AND(ISNUMBER(OFFSET('Sanitation Data'!$E$11,0,10*ROW('Sanitation Data'!E121))),'Data Summary'!CS127="Yes"),OFFSET('Sanitation Data'!$E$11,0,10*ROW('Sanitation Data'!E121)),NA())</f>
        <v>#N/A</v>
      </c>
      <c r="AE127" s="521" t="e">
        <f ca="1">+IF(AND(ISNUMBER(OFFSET('Sanitation Data'!$E$12,0,10*ROW('Sanitation Data'!E121))),'Data Summary'!CT127="Yes"),OFFSET('Sanitation Data'!$E$12,0,10*ROW('Sanitation Data'!E121)),NA())</f>
        <v>#N/A</v>
      </c>
      <c r="AF127" s="521" t="e">
        <f ca="1">+IF(AND(ISNUMBER(OFFSET('Sanitation Data'!$F$4,0,10*ROW('Sanitation Data'!F121))),'Data Summary'!CU127="Yes"),100-OFFSET('Sanitation Data'!$F$4,0,10*ROW('Sanitation Data'!F121)),NA())</f>
        <v>#N/A</v>
      </c>
      <c r="AG127" s="521" t="e">
        <f ca="1">+IF(AND(ISNUMBER(OFFSET('Sanitation Data'!$F$6,0,10*ROW('Sanitation Data'!F121))),'Data Summary'!CV127="Yes"),OFFSET('Sanitation Data'!$F$6,0,10*ROW('Sanitation Data'!F121)),NA())</f>
        <v>#N/A</v>
      </c>
      <c r="AH127" s="521" t="e">
        <f ca="1">+IF(AND(ISNUMBER(OFFSET('Sanitation Data'!$F$10,0,10*ROW('Sanitation Data'!F121))),'Data Summary'!CW127="Yes"),OFFSET('Sanitation Data'!$F$10,0,10*ROW('Sanitation Data'!F121)),NA())</f>
        <v>#N/A</v>
      </c>
      <c r="AI127" s="521" t="e">
        <f ca="1">+IF(AND(ISNUMBER(OFFSET('Sanitation Data'!$F$11,0,10*ROW('Sanitation Data'!F121))),'Data Summary'!CX127="Yes"),OFFSET('Sanitation Data'!$F$11,0,10*ROW('Sanitation Data'!F121)),NA())</f>
        <v>#N/A</v>
      </c>
      <c r="AJ127" s="521" t="e">
        <f ca="1">+IF(AND(ISNUMBER(OFFSET('Sanitation Data'!$F$12,0,10*ROW('Sanitation Data'!F121))),'Data Summary'!CY127="Yes"),OFFSET('Sanitation Data'!$F$12,0,10*ROW('Sanitation Data'!F121)),NA())</f>
        <v>#N/A</v>
      </c>
      <c r="AK127" s="521" t="e">
        <f ca="1">+IF(AND(ISNUMBER(OFFSET('Sanitation Data'!$G$4,0,10*ROW('Sanitation Data'!G121))),'Data Summary'!CZ127="Yes"),100-OFFSET('Sanitation Data'!$G$4,0,10*ROW('Sanitation Data'!G121)),NA())</f>
        <v>#N/A</v>
      </c>
      <c r="AL127" s="521" t="e">
        <f ca="1">+IF(AND(ISNUMBER(OFFSET('Sanitation Data'!$G$6,0,10*ROW('Sanitation Data'!G121))),'Data Summary'!DA127="Yes"),OFFSET('Sanitation Data'!$G$6,0,10*ROW('Sanitation Data'!G121)),NA())</f>
        <v>#N/A</v>
      </c>
      <c r="AM127" s="521" t="e">
        <f ca="1">+IF(AND(ISNUMBER(OFFSET('Sanitation Data'!$G$10,0,10*ROW('Sanitation Data'!G121))),'Data Summary'!DB127="Yes"),OFFSET('Sanitation Data'!$G$10,0,10*ROW('Sanitation Data'!G121)),NA())</f>
        <v>#N/A</v>
      </c>
      <c r="AN127" s="521" t="e">
        <f ca="1">+IF(AND(ISNUMBER(OFFSET('Sanitation Data'!$G$11,0,10*ROW('Sanitation Data'!G121))),'Data Summary'!DC127="Yes"),OFFSET('Sanitation Data'!$G$11,0,10*ROW('Sanitation Data'!G121)),NA())</f>
        <v>#N/A</v>
      </c>
      <c r="AO127" s="521" t="e">
        <f ca="1">+IF(AND(ISNUMBER(OFFSET('Sanitation Data'!$G$12,0,10*ROW('Sanitation Data'!G121))),'Data Summary'!DD127="Yes"),OFFSET('Sanitation Data'!$G$12,0,10*ROW('Sanitation Data'!G121)),NA())</f>
        <v>#N/A</v>
      </c>
      <c r="AP127" s="521" t="e">
        <f ca="1">+IF(AND(ISNUMBER(OFFSET('Sanitation Data'!$H$4,0,10*ROW('Sanitation Data'!H121))),'Data Summary'!DE127="Yes"),100-OFFSET('Sanitation Data'!$H$4,0,10*ROW('Sanitation Data'!H121)),NA())</f>
        <v>#N/A</v>
      </c>
      <c r="AQ127" s="521" t="e">
        <f ca="1">+IF(AND(ISNUMBER(OFFSET('Sanitation Data'!$H$6,0,10*ROW('Sanitation Data'!H121))),'Data Summary'!DF127="Yes"),OFFSET('Sanitation Data'!$H$6,0,10*ROW('Sanitation Data'!H121)),NA())</f>
        <v>#N/A</v>
      </c>
      <c r="AR127" s="521" t="e">
        <f ca="1">+IF(AND(ISNUMBER(OFFSET('Sanitation Data'!$H$10,0,10*ROW('Sanitation Data'!H121))),'Data Summary'!DG127="Yes"),OFFSET('Sanitation Data'!$H$10,0,10*ROW('Sanitation Data'!H121)),NA())</f>
        <v>#N/A</v>
      </c>
      <c r="AS127" s="521" t="e">
        <f ca="1">+IF(AND(ISNUMBER(OFFSET('Sanitation Data'!$H$11,0,10*ROW('Sanitation Data'!H121))),'Data Summary'!DH127="Yes"),OFFSET('Sanitation Data'!$H$11,0,10*ROW('Sanitation Data'!H121)),NA())</f>
        <v>#N/A</v>
      </c>
      <c r="AT127" s="521" t="e">
        <f ca="1">+IF(AND(ISNUMBER(OFFSET('Sanitation Data'!$H$12,0,10*ROW('Sanitation Data'!H121))),'Data Summary'!DI127="Yes"),OFFSET('Sanitation Data'!$H$12,0,10*ROW('Sanitation Data'!H121)),NA())</f>
        <v>#N/A</v>
      </c>
      <c r="AU127" s="521" t="e">
        <f ca="1">+IF(AND(ISNUMBER(OFFSET('Sanitation Data'!$I$4,0,10*ROW('Sanitation Data'!I121))),'Data Summary'!DJ127="Yes"),100-OFFSET('Sanitation Data'!$I$4,0,10*ROW('Sanitation Data'!I121)),NA())</f>
        <v>#N/A</v>
      </c>
      <c r="AV127" s="521" t="e">
        <f ca="1">+IF(AND(ISNUMBER(OFFSET('Sanitation Data'!$I$6,0,10*ROW('Sanitation Data'!I121))),'Data Summary'!DK127="Yes"),OFFSET('Sanitation Data'!$I$6,0,10*ROW('Sanitation Data'!I121)),NA())</f>
        <v>#N/A</v>
      </c>
      <c r="AW127" s="521" t="e">
        <f ca="1">+IF(AND(ISNUMBER(OFFSET('Sanitation Data'!$I$10,0,10*ROW('Sanitation Data'!I121))),'Data Summary'!DL127="Yes"),OFFSET('Sanitation Data'!$I$10,0,10*ROW('Sanitation Data'!I121)),NA())</f>
        <v>#N/A</v>
      </c>
      <c r="AX127" s="521" t="e">
        <f ca="1">+IF(AND(ISNUMBER(OFFSET('Sanitation Data'!$I$11,0,10*ROW('Sanitation Data'!I121))),'Data Summary'!DM127="Yes"),OFFSET('Sanitation Data'!$I$11,0,10*ROW('Sanitation Data'!I121)),NA())</f>
        <v>#N/A</v>
      </c>
      <c r="AY127" s="521" t="e">
        <f ca="1">+IF(AND(ISNUMBER(OFFSET('Sanitation Data'!$I$12,0,10*ROW('Sanitation Data'!I121))),'Data Summary'!DN127="Yes"),OFFSET('Sanitation Data'!$I$12,0,10*ROW('Sanitation Data'!I121)),NA())</f>
        <v>#N/A</v>
      </c>
      <c r="AZ127" s="522" t="e">
        <f ca="1">+IF(AND(ISNUMBER(OFFSET('Hygiene Data'!$D$5,0,10*ROW('Hygiene Data'!D121))),'Data Summary'!DO127="Yes"),OFFSET('Hygiene Data'!$D$5,0,10*ROW('Hygiene Data'!D121)),NA())</f>
        <v>#N/A</v>
      </c>
      <c r="BA127" s="522" t="e">
        <f ca="1">+IF(AND(ISNUMBER(OFFSET('Hygiene Data'!$D$7,0,10*ROW('Hygiene Data'!D121))),'Data Summary'!DP127="Yes"),OFFSET('Hygiene Data'!$D$7,0,10*ROW('Hygiene Data'!D121)),NA())</f>
        <v>#N/A</v>
      </c>
      <c r="BB127" s="522" t="e">
        <f ca="1">+IF(AND(ISNUMBER(OFFSET('Hygiene Data'!$D$9,0,10*ROW('Hygiene Data'!D121))),'Data Summary'!DQ127="Yes"),OFFSET('Hygiene Data'!$D$9,0,10*ROW('Hygiene Data'!D121)),NA())</f>
        <v>#N/A</v>
      </c>
      <c r="BC127" s="522" t="e">
        <f ca="1">+IF(AND(ISNUMBER(OFFSET('Hygiene Data'!$E$5,0,10*ROW('Hygiene Data'!E121))),'Data Summary'!DR127="Yes"),OFFSET('Hygiene Data'!$E$5,0,10*ROW('Hygiene Data'!E121)),NA())</f>
        <v>#N/A</v>
      </c>
      <c r="BD127" s="522" t="e">
        <f ca="1">+IF(AND(ISNUMBER(OFFSET('Hygiene Data'!$E$7,0,10*ROW('Hygiene Data'!E121))),'Data Summary'!DS127="Yes"),OFFSET('Hygiene Data'!$E$7,0,10*ROW('Hygiene Data'!E121)),NA())</f>
        <v>#N/A</v>
      </c>
      <c r="BE127" s="522" t="e">
        <f ca="1">+IF(AND(ISNUMBER(OFFSET('Hygiene Data'!$E$9,0,10*ROW('Hygiene Data'!E121))),'Data Summary'!DT127="Yes"),OFFSET('Hygiene Data'!$E$9,0,10*ROW('Hygiene Data'!E121)),NA())</f>
        <v>#N/A</v>
      </c>
      <c r="BF127" s="522" t="e">
        <f ca="1">+IF(AND(ISNUMBER(OFFSET('Hygiene Data'!$F$5,0,10*ROW('Hygiene Data'!F121))),'Data Summary'!DU127="Yes"),OFFSET('Hygiene Data'!$F$5,0,10*ROW('Hygiene Data'!F121)),NA())</f>
        <v>#N/A</v>
      </c>
      <c r="BG127" s="522" t="e">
        <f ca="1">+IF(AND(ISNUMBER(OFFSET('Hygiene Data'!$F$7,0,10*ROW('Hygiene Data'!F121))),'Data Summary'!DV127="Yes"),OFFSET('Hygiene Data'!$F$7,0,10*ROW('Hygiene Data'!F121)),NA())</f>
        <v>#N/A</v>
      </c>
      <c r="BH127" s="522" t="e">
        <f ca="1">+IF(AND(ISNUMBER(OFFSET('Hygiene Data'!$F$9,0,10*ROW('Hygiene Data'!F121))),'Data Summary'!DW127="Yes"),OFFSET('Hygiene Data'!$F$9,0,10*ROW('Hygiene Data'!F121)),NA())</f>
        <v>#N/A</v>
      </c>
      <c r="BI127" s="522" t="e">
        <f ca="1">+IF(AND(ISNUMBER(OFFSET('Hygiene Data'!$G$5,0,10*ROW('Hygiene Data'!G121))),'Data Summary'!DX127="Yes"),OFFSET('Hygiene Data'!$G$5,0,10*ROW('Hygiene Data'!G121)),NA())</f>
        <v>#N/A</v>
      </c>
      <c r="BJ127" s="522" t="e">
        <f ca="1">+IF(AND(ISNUMBER(OFFSET('Hygiene Data'!$G$7,0,10*ROW('Hygiene Data'!G121))),'Data Summary'!DY127="Yes"),OFFSET('Hygiene Data'!$G$7,0,10*ROW('Hygiene Data'!G121)),NA())</f>
        <v>#N/A</v>
      </c>
      <c r="BK127" s="522" t="e">
        <f ca="1">+IF(AND(ISNUMBER(OFFSET('Hygiene Data'!$G$9,0,10*ROW('Hygiene Data'!G121))),'Data Summary'!DZ127="Yes"),OFFSET('Hygiene Data'!$G$9,0,10*ROW('Hygiene Data'!G121)),NA())</f>
        <v>#N/A</v>
      </c>
      <c r="BL127" s="522" t="e">
        <f ca="1">+IF(AND(ISNUMBER(OFFSET('Hygiene Data'!$H$5,0,10*ROW('Hygiene Data'!H121))),'Data Summary'!EA127="Yes"),OFFSET('Hygiene Data'!$H$5,0,10*ROW('Hygiene Data'!H121)),NA())</f>
        <v>#N/A</v>
      </c>
      <c r="BM127" s="522" t="e">
        <f ca="1">+IF(AND(ISNUMBER(OFFSET('Hygiene Data'!$H$7,0,10*ROW('Hygiene Data'!H121))),'Data Summary'!EB127="Yes"),OFFSET('Hygiene Data'!$H$7,0,10*ROW('Hygiene Data'!H121)),NA())</f>
        <v>#N/A</v>
      </c>
      <c r="BN127" s="522" t="e">
        <f ca="1">+IF(AND(ISNUMBER(OFFSET('Hygiene Data'!$H$9,0,10*ROW('Hygiene Data'!H121))),'Data Summary'!EC127="Yes"),OFFSET('Hygiene Data'!$H$9,0,10*ROW('Hygiene Data'!H121)),NA())</f>
        <v>#N/A</v>
      </c>
      <c r="BO127" s="522" t="e">
        <f ca="1">+IF(AND(ISNUMBER(OFFSET('Hygiene Data'!$I$5,0,10*ROW('Hygiene Data'!I121))),'Data Summary'!ED127="Yes"),OFFSET('Hygiene Data'!$I$5,0,10*ROW('Hygiene Data'!I121)),NA())</f>
        <v>#N/A</v>
      </c>
      <c r="BP127" s="522" t="e">
        <f ca="1">+IF(AND(ISNUMBER(OFFSET('Hygiene Data'!$I$7,0,10*ROW('Hygiene Data'!I121))),'Data Summary'!EE127="Yes"),OFFSET('Hygiene Data'!$I$7,0,10*ROW('Hygiene Data'!I121)),NA())</f>
        <v>#N/A</v>
      </c>
      <c r="BQ127" s="522" t="e">
        <f ca="1">+IF(AND(ISNUMBER(OFFSET('Hygiene Data'!$I$9,0,10*ROW('Hygiene Data'!I121))),'Data Summary'!EF127="Yes"),OFFSET('Hygiene Data'!$I$9,0,10*ROW('Hygiene Data'!I121)),NA())</f>
        <v>#N/A</v>
      </c>
    </row>
    <row r="128" spans="1:69" x14ac:dyDescent="0.25">
      <c r="A128" s="518" t="e">
        <f ca="1">+RIGHT('Data Summary'!A128,LEN('Data Summary'!A128)-9)</f>
        <v>#VALUE!</v>
      </c>
      <c r="B128" s="492" t="str">
        <f ca="1">+IF(ISTEXT('Data Summary'!B128),'Data Summary'!B128,"")</f>
        <v/>
      </c>
      <c r="C128" s="519" t="e">
        <f ca="1">+VALUE('Data Summary'!C128)</f>
        <v>#VALUE!</v>
      </c>
      <c r="D128" s="520" t="e">
        <f ca="1">+IF(AND(ISNUMBER(OFFSET('Water Data'!$D$4,0,10*ROW('Water Data'!D122))),'Data Summary'!BS128="Yes"),100-OFFSET('Water Data'!$D$4,0,10*ROW('Water Data'!D122)),NA())</f>
        <v>#N/A</v>
      </c>
      <c r="E128" s="520" t="e">
        <f ca="1">+IF(AND(ISNUMBER(OFFSET('Water Data'!$D$6,0,10*ROW('Water Data'!D122))),'Data Summary'!BT128="Yes"),OFFSET('Water Data'!$D$6,0,10*ROW('Water Data'!D122)),NA())</f>
        <v>#N/A</v>
      </c>
      <c r="F128" s="520" t="e">
        <f ca="1">+IF(AND(ISNUMBER(OFFSET('Water Data'!$D$9,0,10*ROW('Water Data'!D122))),'Data Summary'!BU128="Yes"),OFFSET('Water Data'!$D$9,0,10*ROW('Water Data'!D122)),NA())</f>
        <v>#N/A</v>
      </c>
      <c r="G128" s="520" t="e">
        <f ca="1">+IF(AND(ISNUMBER(OFFSET('Water Data'!$E$4,0,10*ROW('Water Data'!E122))),'Data Summary'!BV128="Yes"),100-OFFSET('Water Data'!$E$4,0,10*ROW('Water Data'!E122)),NA())</f>
        <v>#N/A</v>
      </c>
      <c r="H128" s="520" t="e">
        <f ca="1">+IF(AND(ISNUMBER(OFFSET('Water Data'!$E$6,0,10*ROW('Water Data'!E122))),'Data Summary'!BW128="Yes"),OFFSET('Water Data'!$E$6,0,10*ROW('Water Data'!E122)),NA())</f>
        <v>#N/A</v>
      </c>
      <c r="I128" s="520" t="e">
        <f ca="1">+IF(AND(ISNUMBER(OFFSET('Water Data'!$E$9,0,10*ROW('Water Data'!E122))),'Data Summary'!BX128="Yes"),OFFSET('Water Data'!$E$9,0,10*ROW('Water Data'!E122)),NA())</f>
        <v>#N/A</v>
      </c>
      <c r="J128" s="520" t="e">
        <f ca="1">+IF(AND(ISNUMBER(OFFSET('Water Data'!$F$4,0,10*ROW('Water Data'!F122))),'Data Summary'!BY128="Yes"),100-OFFSET('Water Data'!$F$4,0,10*ROW('Water Data'!F122)),NA())</f>
        <v>#N/A</v>
      </c>
      <c r="K128" s="520" t="e">
        <f ca="1">+IF(AND(ISNUMBER(OFFSET('Water Data'!$F$6,0,10*ROW('Water Data'!F122))),'Data Summary'!BZ128="Yes"),OFFSET('Water Data'!$F$6,0,10*ROW('Water Data'!F122)),NA())</f>
        <v>#N/A</v>
      </c>
      <c r="L128" s="520" t="e">
        <f ca="1">+IF(AND(ISNUMBER(OFFSET('Water Data'!$F$9,0,10*ROW('Water Data'!F122))),'Data Summary'!CA128="Yes"),OFFSET('Water Data'!$F$9,0,10*ROW('Water Data'!F122)),NA())</f>
        <v>#N/A</v>
      </c>
      <c r="M128" s="520" t="e">
        <f ca="1">+IF(AND(ISNUMBER(OFFSET('Water Data'!$G$4,0,10*ROW('Water Data'!G122))),'Data Summary'!CB128="Yes"),100-OFFSET('Water Data'!$G$4,0,10*ROW('Water Data'!G122)),NA())</f>
        <v>#N/A</v>
      </c>
      <c r="N128" s="520" t="e">
        <f ca="1">+IF(AND(ISNUMBER(OFFSET('Water Data'!$G$6,0,10*ROW('Water Data'!G122))),'Data Summary'!CC128="Yes"),OFFSET('Water Data'!$G$6,0,10*ROW('Water Data'!G122)),NA())</f>
        <v>#N/A</v>
      </c>
      <c r="O128" s="520" t="e">
        <f ca="1">+IF(AND(ISNUMBER(OFFSET('Water Data'!$G$9,0,10*ROW('Water Data'!G122))),'Data Summary'!CD128="Yes"),OFFSET('Water Data'!$G$9,0,10*ROW('Water Data'!G122)),NA())</f>
        <v>#N/A</v>
      </c>
      <c r="P128" s="520" t="e">
        <f ca="1">+IF(AND(ISNUMBER(OFFSET('Water Data'!$H$4,0,10*ROW('Water Data'!H122))),'Data Summary'!CE128="Yes"),100-OFFSET('Water Data'!$H$4,0,10*ROW('Water Data'!H122)),NA())</f>
        <v>#N/A</v>
      </c>
      <c r="Q128" s="520" t="e">
        <f ca="1">+IF(AND(ISNUMBER(OFFSET('Water Data'!$H$6,0,10*ROW('Water Data'!H122))),'Data Summary'!CF128="Yes"),OFFSET('Water Data'!$H$6,0,10*ROW('Water Data'!H122)),NA())</f>
        <v>#N/A</v>
      </c>
      <c r="R128" s="520" t="e">
        <f ca="1">+IF(AND(ISNUMBER(OFFSET('Water Data'!$H$9,0,10*ROW('Water Data'!H122))),'Data Summary'!CG128="Yes"),OFFSET('Water Data'!$H$9,0,10*ROW('Water Data'!H122)),NA())</f>
        <v>#N/A</v>
      </c>
      <c r="S128" s="520" t="e">
        <f ca="1">+IF(AND(ISNUMBER(OFFSET('Water Data'!$I$4,0,10*ROW('Water Data'!I122))),'Data Summary'!CH128="Yes"),100-OFFSET('Water Data'!$I$4,0,10*ROW('Water Data'!I122)),NA())</f>
        <v>#N/A</v>
      </c>
      <c r="T128" s="520" t="e">
        <f ca="1">+IF(AND(ISNUMBER(OFFSET('Water Data'!$I$6,0,10*ROW('Water Data'!I122))),'Data Summary'!CI128="Yes"),OFFSET('Water Data'!$I$6,0,10*ROW('Water Data'!I122)),NA())</f>
        <v>#N/A</v>
      </c>
      <c r="U128" s="520" t="e">
        <f ca="1">+IF(AND(ISNUMBER(OFFSET('Water Data'!$I$9,0,10*ROW('Water Data'!I122))),'Data Summary'!CJ128="Yes"),OFFSET('Water Data'!$I$9,0,10*ROW('Water Data'!I122)),NA())</f>
        <v>#N/A</v>
      </c>
      <c r="V128" s="521" t="e">
        <f ca="1">+IF(AND(ISNUMBER(OFFSET('Sanitation Data'!$D$4,0,10*ROW('Sanitation Data'!D122))),'Data Summary'!CK128="Yes"),100-OFFSET('Sanitation Data'!$D$4,0,10*ROW('Sanitation Data'!D122)),NA())</f>
        <v>#N/A</v>
      </c>
      <c r="W128" s="521" t="e">
        <f ca="1">+IF(AND(ISNUMBER(OFFSET('Sanitation Data'!$D$6,0,10*ROW('Sanitation Data'!D122))),'Data Summary'!CL128="Yes"),OFFSET('Sanitation Data'!$D$6,0,10*ROW('Sanitation Data'!D122)),NA())</f>
        <v>#N/A</v>
      </c>
      <c r="X128" s="521" t="e">
        <f ca="1">+IF(AND(ISNUMBER(OFFSET('Sanitation Data'!$D$10,0,10*ROW('Sanitation Data'!D122))),'Data Summary'!CM128="Yes"),OFFSET('Sanitation Data'!$D$10,0,10*ROW('Sanitation Data'!D122)),NA())</f>
        <v>#N/A</v>
      </c>
      <c r="Y128" s="521" t="e">
        <f ca="1">+IF(AND(ISNUMBER(OFFSET('Sanitation Data'!$D$11,0,10*ROW('Sanitation Data'!D122))),'Data Summary'!CN128="Yes"),OFFSET('Sanitation Data'!$D$11,0,10*ROW('Sanitation Data'!D122)),NA())</f>
        <v>#N/A</v>
      </c>
      <c r="Z128" s="521" t="e">
        <f ca="1">+IF(AND(ISNUMBER(OFFSET('Sanitation Data'!$D$12,0,10*ROW('Sanitation Data'!D122))),'Data Summary'!CO128="Yes"),OFFSET('Sanitation Data'!$D$12,0,10*ROW('Sanitation Data'!D122)),NA())</f>
        <v>#N/A</v>
      </c>
      <c r="AA128" s="521" t="e">
        <f ca="1">+IF(AND(ISNUMBER(OFFSET('Sanitation Data'!$E$4,0,10*ROW('Sanitation Data'!E122))),'Data Summary'!CP128="Yes"),100-OFFSET('Sanitation Data'!$E$4,0,10*ROW('Sanitation Data'!E122)),NA())</f>
        <v>#N/A</v>
      </c>
      <c r="AB128" s="521" t="e">
        <f ca="1">+IF(AND(ISNUMBER(OFFSET('Sanitation Data'!$E$6,0,10*ROW('Sanitation Data'!E122))),'Data Summary'!CQ128="Yes"),OFFSET('Sanitation Data'!$E$6,0,10*ROW('Sanitation Data'!E122)),NA())</f>
        <v>#N/A</v>
      </c>
      <c r="AC128" s="521" t="e">
        <f ca="1">+IF(AND(ISNUMBER(OFFSET('Sanitation Data'!$E$10,0,10*ROW('Sanitation Data'!E122))),'Data Summary'!CR128="Yes"),OFFSET('Sanitation Data'!$E$10,0,10*ROW('Sanitation Data'!E122)),NA())</f>
        <v>#N/A</v>
      </c>
      <c r="AD128" s="521" t="e">
        <f ca="1">+IF(AND(ISNUMBER(OFFSET('Sanitation Data'!$E$11,0,10*ROW('Sanitation Data'!E122))),'Data Summary'!CS128="Yes"),OFFSET('Sanitation Data'!$E$11,0,10*ROW('Sanitation Data'!E122)),NA())</f>
        <v>#N/A</v>
      </c>
      <c r="AE128" s="521" t="e">
        <f ca="1">+IF(AND(ISNUMBER(OFFSET('Sanitation Data'!$E$12,0,10*ROW('Sanitation Data'!E122))),'Data Summary'!CT128="Yes"),OFFSET('Sanitation Data'!$E$12,0,10*ROW('Sanitation Data'!E122)),NA())</f>
        <v>#N/A</v>
      </c>
      <c r="AF128" s="521" t="e">
        <f ca="1">+IF(AND(ISNUMBER(OFFSET('Sanitation Data'!$F$4,0,10*ROW('Sanitation Data'!F122))),'Data Summary'!CU128="Yes"),100-OFFSET('Sanitation Data'!$F$4,0,10*ROW('Sanitation Data'!F122)),NA())</f>
        <v>#N/A</v>
      </c>
      <c r="AG128" s="521" t="e">
        <f ca="1">+IF(AND(ISNUMBER(OFFSET('Sanitation Data'!$F$6,0,10*ROW('Sanitation Data'!F122))),'Data Summary'!CV128="Yes"),OFFSET('Sanitation Data'!$F$6,0,10*ROW('Sanitation Data'!F122)),NA())</f>
        <v>#N/A</v>
      </c>
      <c r="AH128" s="521" t="e">
        <f ca="1">+IF(AND(ISNUMBER(OFFSET('Sanitation Data'!$F$10,0,10*ROW('Sanitation Data'!F122))),'Data Summary'!CW128="Yes"),OFFSET('Sanitation Data'!$F$10,0,10*ROW('Sanitation Data'!F122)),NA())</f>
        <v>#N/A</v>
      </c>
      <c r="AI128" s="521" t="e">
        <f ca="1">+IF(AND(ISNUMBER(OFFSET('Sanitation Data'!$F$11,0,10*ROW('Sanitation Data'!F122))),'Data Summary'!CX128="Yes"),OFFSET('Sanitation Data'!$F$11,0,10*ROW('Sanitation Data'!F122)),NA())</f>
        <v>#N/A</v>
      </c>
      <c r="AJ128" s="521" t="e">
        <f ca="1">+IF(AND(ISNUMBER(OFFSET('Sanitation Data'!$F$12,0,10*ROW('Sanitation Data'!F122))),'Data Summary'!CY128="Yes"),OFFSET('Sanitation Data'!$F$12,0,10*ROW('Sanitation Data'!F122)),NA())</f>
        <v>#N/A</v>
      </c>
      <c r="AK128" s="521" t="e">
        <f ca="1">+IF(AND(ISNUMBER(OFFSET('Sanitation Data'!$G$4,0,10*ROW('Sanitation Data'!G122))),'Data Summary'!CZ128="Yes"),100-OFFSET('Sanitation Data'!$G$4,0,10*ROW('Sanitation Data'!G122)),NA())</f>
        <v>#N/A</v>
      </c>
      <c r="AL128" s="521" t="e">
        <f ca="1">+IF(AND(ISNUMBER(OFFSET('Sanitation Data'!$G$6,0,10*ROW('Sanitation Data'!G122))),'Data Summary'!DA128="Yes"),OFFSET('Sanitation Data'!$G$6,0,10*ROW('Sanitation Data'!G122)),NA())</f>
        <v>#N/A</v>
      </c>
      <c r="AM128" s="521" t="e">
        <f ca="1">+IF(AND(ISNUMBER(OFFSET('Sanitation Data'!$G$10,0,10*ROW('Sanitation Data'!G122))),'Data Summary'!DB128="Yes"),OFFSET('Sanitation Data'!$G$10,0,10*ROW('Sanitation Data'!G122)),NA())</f>
        <v>#N/A</v>
      </c>
      <c r="AN128" s="521" t="e">
        <f ca="1">+IF(AND(ISNUMBER(OFFSET('Sanitation Data'!$G$11,0,10*ROW('Sanitation Data'!G122))),'Data Summary'!DC128="Yes"),OFFSET('Sanitation Data'!$G$11,0,10*ROW('Sanitation Data'!G122)),NA())</f>
        <v>#N/A</v>
      </c>
      <c r="AO128" s="521" t="e">
        <f ca="1">+IF(AND(ISNUMBER(OFFSET('Sanitation Data'!$G$12,0,10*ROW('Sanitation Data'!G122))),'Data Summary'!DD128="Yes"),OFFSET('Sanitation Data'!$G$12,0,10*ROW('Sanitation Data'!G122)),NA())</f>
        <v>#N/A</v>
      </c>
      <c r="AP128" s="521" t="e">
        <f ca="1">+IF(AND(ISNUMBER(OFFSET('Sanitation Data'!$H$4,0,10*ROW('Sanitation Data'!H122))),'Data Summary'!DE128="Yes"),100-OFFSET('Sanitation Data'!$H$4,0,10*ROW('Sanitation Data'!H122)),NA())</f>
        <v>#N/A</v>
      </c>
      <c r="AQ128" s="521" t="e">
        <f ca="1">+IF(AND(ISNUMBER(OFFSET('Sanitation Data'!$H$6,0,10*ROW('Sanitation Data'!H122))),'Data Summary'!DF128="Yes"),OFFSET('Sanitation Data'!$H$6,0,10*ROW('Sanitation Data'!H122)),NA())</f>
        <v>#N/A</v>
      </c>
      <c r="AR128" s="521" t="e">
        <f ca="1">+IF(AND(ISNUMBER(OFFSET('Sanitation Data'!$H$10,0,10*ROW('Sanitation Data'!H122))),'Data Summary'!DG128="Yes"),OFFSET('Sanitation Data'!$H$10,0,10*ROW('Sanitation Data'!H122)),NA())</f>
        <v>#N/A</v>
      </c>
      <c r="AS128" s="521" t="e">
        <f ca="1">+IF(AND(ISNUMBER(OFFSET('Sanitation Data'!$H$11,0,10*ROW('Sanitation Data'!H122))),'Data Summary'!DH128="Yes"),OFFSET('Sanitation Data'!$H$11,0,10*ROW('Sanitation Data'!H122)),NA())</f>
        <v>#N/A</v>
      </c>
      <c r="AT128" s="521" t="e">
        <f ca="1">+IF(AND(ISNUMBER(OFFSET('Sanitation Data'!$H$12,0,10*ROW('Sanitation Data'!H122))),'Data Summary'!DI128="Yes"),OFFSET('Sanitation Data'!$H$12,0,10*ROW('Sanitation Data'!H122)),NA())</f>
        <v>#N/A</v>
      </c>
      <c r="AU128" s="521" t="e">
        <f ca="1">+IF(AND(ISNUMBER(OFFSET('Sanitation Data'!$I$4,0,10*ROW('Sanitation Data'!I122))),'Data Summary'!DJ128="Yes"),100-OFFSET('Sanitation Data'!$I$4,0,10*ROW('Sanitation Data'!I122)),NA())</f>
        <v>#N/A</v>
      </c>
      <c r="AV128" s="521" t="e">
        <f ca="1">+IF(AND(ISNUMBER(OFFSET('Sanitation Data'!$I$6,0,10*ROW('Sanitation Data'!I122))),'Data Summary'!DK128="Yes"),OFFSET('Sanitation Data'!$I$6,0,10*ROW('Sanitation Data'!I122)),NA())</f>
        <v>#N/A</v>
      </c>
      <c r="AW128" s="521" t="e">
        <f ca="1">+IF(AND(ISNUMBER(OFFSET('Sanitation Data'!$I$10,0,10*ROW('Sanitation Data'!I122))),'Data Summary'!DL128="Yes"),OFFSET('Sanitation Data'!$I$10,0,10*ROW('Sanitation Data'!I122)),NA())</f>
        <v>#N/A</v>
      </c>
      <c r="AX128" s="521" t="e">
        <f ca="1">+IF(AND(ISNUMBER(OFFSET('Sanitation Data'!$I$11,0,10*ROW('Sanitation Data'!I122))),'Data Summary'!DM128="Yes"),OFFSET('Sanitation Data'!$I$11,0,10*ROW('Sanitation Data'!I122)),NA())</f>
        <v>#N/A</v>
      </c>
      <c r="AY128" s="521" t="e">
        <f ca="1">+IF(AND(ISNUMBER(OFFSET('Sanitation Data'!$I$12,0,10*ROW('Sanitation Data'!I122))),'Data Summary'!DN128="Yes"),OFFSET('Sanitation Data'!$I$12,0,10*ROW('Sanitation Data'!I122)),NA())</f>
        <v>#N/A</v>
      </c>
      <c r="AZ128" s="522" t="e">
        <f ca="1">+IF(AND(ISNUMBER(OFFSET('Hygiene Data'!$D$5,0,10*ROW('Hygiene Data'!D122))),'Data Summary'!DO128="Yes"),OFFSET('Hygiene Data'!$D$5,0,10*ROW('Hygiene Data'!D122)),NA())</f>
        <v>#N/A</v>
      </c>
      <c r="BA128" s="522" t="e">
        <f ca="1">+IF(AND(ISNUMBER(OFFSET('Hygiene Data'!$D$7,0,10*ROW('Hygiene Data'!D122))),'Data Summary'!DP128="Yes"),OFFSET('Hygiene Data'!$D$7,0,10*ROW('Hygiene Data'!D122)),NA())</f>
        <v>#N/A</v>
      </c>
      <c r="BB128" s="522" t="e">
        <f ca="1">+IF(AND(ISNUMBER(OFFSET('Hygiene Data'!$D$9,0,10*ROW('Hygiene Data'!D122))),'Data Summary'!DQ128="Yes"),OFFSET('Hygiene Data'!$D$9,0,10*ROW('Hygiene Data'!D122)),NA())</f>
        <v>#N/A</v>
      </c>
      <c r="BC128" s="522" t="e">
        <f ca="1">+IF(AND(ISNUMBER(OFFSET('Hygiene Data'!$E$5,0,10*ROW('Hygiene Data'!E122))),'Data Summary'!DR128="Yes"),OFFSET('Hygiene Data'!$E$5,0,10*ROW('Hygiene Data'!E122)),NA())</f>
        <v>#N/A</v>
      </c>
      <c r="BD128" s="522" t="e">
        <f ca="1">+IF(AND(ISNUMBER(OFFSET('Hygiene Data'!$E$7,0,10*ROW('Hygiene Data'!E122))),'Data Summary'!DS128="Yes"),OFFSET('Hygiene Data'!$E$7,0,10*ROW('Hygiene Data'!E122)),NA())</f>
        <v>#N/A</v>
      </c>
      <c r="BE128" s="522" t="e">
        <f ca="1">+IF(AND(ISNUMBER(OFFSET('Hygiene Data'!$E$9,0,10*ROW('Hygiene Data'!E122))),'Data Summary'!DT128="Yes"),OFFSET('Hygiene Data'!$E$9,0,10*ROW('Hygiene Data'!E122)),NA())</f>
        <v>#N/A</v>
      </c>
      <c r="BF128" s="522" t="e">
        <f ca="1">+IF(AND(ISNUMBER(OFFSET('Hygiene Data'!$F$5,0,10*ROW('Hygiene Data'!F122))),'Data Summary'!DU128="Yes"),OFFSET('Hygiene Data'!$F$5,0,10*ROW('Hygiene Data'!F122)),NA())</f>
        <v>#N/A</v>
      </c>
      <c r="BG128" s="522" t="e">
        <f ca="1">+IF(AND(ISNUMBER(OFFSET('Hygiene Data'!$F$7,0,10*ROW('Hygiene Data'!F122))),'Data Summary'!DV128="Yes"),OFFSET('Hygiene Data'!$F$7,0,10*ROW('Hygiene Data'!F122)),NA())</f>
        <v>#N/A</v>
      </c>
      <c r="BH128" s="522" t="e">
        <f ca="1">+IF(AND(ISNUMBER(OFFSET('Hygiene Data'!$F$9,0,10*ROW('Hygiene Data'!F122))),'Data Summary'!DW128="Yes"),OFFSET('Hygiene Data'!$F$9,0,10*ROW('Hygiene Data'!F122)),NA())</f>
        <v>#N/A</v>
      </c>
      <c r="BI128" s="522" t="e">
        <f ca="1">+IF(AND(ISNUMBER(OFFSET('Hygiene Data'!$G$5,0,10*ROW('Hygiene Data'!G122))),'Data Summary'!DX128="Yes"),OFFSET('Hygiene Data'!$G$5,0,10*ROW('Hygiene Data'!G122)),NA())</f>
        <v>#N/A</v>
      </c>
      <c r="BJ128" s="522" t="e">
        <f ca="1">+IF(AND(ISNUMBER(OFFSET('Hygiene Data'!$G$7,0,10*ROW('Hygiene Data'!G122))),'Data Summary'!DY128="Yes"),OFFSET('Hygiene Data'!$G$7,0,10*ROW('Hygiene Data'!G122)),NA())</f>
        <v>#N/A</v>
      </c>
      <c r="BK128" s="522" t="e">
        <f ca="1">+IF(AND(ISNUMBER(OFFSET('Hygiene Data'!$G$9,0,10*ROW('Hygiene Data'!G122))),'Data Summary'!DZ128="Yes"),OFFSET('Hygiene Data'!$G$9,0,10*ROW('Hygiene Data'!G122)),NA())</f>
        <v>#N/A</v>
      </c>
      <c r="BL128" s="522" t="e">
        <f ca="1">+IF(AND(ISNUMBER(OFFSET('Hygiene Data'!$H$5,0,10*ROW('Hygiene Data'!H122))),'Data Summary'!EA128="Yes"),OFFSET('Hygiene Data'!$H$5,0,10*ROW('Hygiene Data'!H122)),NA())</f>
        <v>#N/A</v>
      </c>
      <c r="BM128" s="522" t="e">
        <f ca="1">+IF(AND(ISNUMBER(OFFSET('Hygiene Data'!$H$7,0,10*ROW('Hygiene Data'!H122))),'Data Summary'!EB128="Yes"),OFFSET('Hygiene Data'!$H$7,0,10*ROW('Hygiene Data'!H122)),NA())</f>
        <v>#N/A</v>
      </c>
      <c r="BN128" s="522" t="e">
        <f ca="1">+IF(AND(ISNUMBER(OFFSET('Hygiene Data'!$H$9,0,10*ROW('Hygiene Data'!H122))),'Data Summary'!EC128="Yes"),OFFSET('Hygiene Data'!$H$9,0,10*ROW('Hygiene Data'!H122)),NA())</f>
        <v>#N/A</v>
      </c>
      <c r="BO128" s="522" t="e">
        <f ca="1">+IF(AND(ISNUMBER(OFFSET('Hygiene Data'!$I$5,0,10*ROW('Hygiene Data'!I122))),'Data Summary'!ED128="Yes"),OFFSET('Hygiene Data'!$I$5,0,10*ROW('Hygiene Data'!I122)),NA())</f>
        <v>#N/A</v>
      </c>
      <c r="BP128" s="522" t="e">
        <f ca="1">+IF(AND(ISNUMBER(OFFSET('Hygiene Data'!$I$7,0,10*ROW('Hygiene Data'!I122))),'Data Summary'!EE128="Yes"),OFFSET('Hygiene Data'!$I$7,0,10*ROW('Hygiene Data'!I122)),NA())</f>
        <v>#N/A</v>
      </c>
      <c r="BQ128" s="522" t="e">
        <f ca="1">+IF(AND(ISNUMBER(OFFSET('Hygiene Data'!$I$9,0,10*ROW('Hygiene Data'!I122))),'Data Summary'!EF128="Yes"),OFFSET('Hygiene Data'!$I$9,0,10*ROW('Hygiene Data'!I122)),NA())</f>
        <v>#N/A</v>
      </c>
    </row>
    <row r="129" spans="1:69" x14ac:dyDescent="0.25">
      <c r="A129" s="518" t="e">
        <f ca="1">+RIGHT('Data Summary'!A129,LEN('Data Summary'!A129)-9)</f>
        <v>#VALUE!</v>
      </c>
      <c r="B129" s="492" t="str">
        <f ca="1">+IF(ISTEXT('Data Summary'!B129),'Data Summary'!B129,"")</f>
        <v/>
      </c>
      <c r="C129" s="519" t="e">
        <f ca="1">+VALUE('Data Summary'!C129)</f>
        <v>#VALUE!</v>
      </c>
      <c r="D129" s="520" t="e">
        <f ca="1">+IF(AND(ISNUMBER(OFFSET('Water Data'!$D$4,0,10*ROW('Water Data'!D123))),'Data Summary'!BS129="Yes"),100-OFFSET('Water Data'!$D$4,0,10*ROW('Water Data'!D123)),NA())</f>
        <v>#N/A</v>
      </c>
      <c r="E129" s="520" t="e">
        <f ca="1">+IF(AND(ISNUMBER(OFFSET('Water Data'!$D$6,0,10*ROW('Water Data'!D123))),'Data Summary'!BT129="Yes"),OFFSET('Water Data'!$D$6,0,10*ROW('Water Data'!D123)),NA())</f>
        <v>#N/A</v>
      </c>
      <c r="F129" s="520" t="e">
        <f ca="1">+IF(AND(ISNUMBER(OFFSET('Water Data'!$D$9,0,10*ROW('Water Data'!D123))),'Data Summary'!BU129="Yes"),OFFSET('Water Data'!$D$9,0,10*ROW('Water Data'!D123)),NA())</f>
        <v>#N/A</v>
      </c>
      <c r="G129" s="520" t="e">
        <f ca="1">+IF(AND(ISNUMBER(OFFSET('Water Data'!$E$4,0,10*ROW('Water Data'!E123))),'Data Summary'!BV129="Yes"),100-OFFSET('Water Data'!$E$4,0,10*ROW('Water Data'!E123)),NA())</f>
        <v>#N/A</v>
      </c>
      <c r="H129" s="520" t="e">
        <f ca="1">+IF(AND(ISNUMBER(OFFSET('Water Data'!$E$6,0,10*ROW('Water Data'!E123))),'Data Summary'!BW129="Yes"),OFFSET('Water Data'!$E$6,0,10*ROW('Water Data'!E123)),NA())</f>
        <v>#N/A</v>
      </c>
      <c r="I129" s="520" t="e">
        <f ca="1">+IF(AND(ISNUMBER(OFFSET('Water Data'!$E$9,0,10*ROW('Water Data'!E123))),'Data Summary'!BX129="Yes"),OFFSET('Water Data'!$E$9,0,10*ROW('Water Data'!E123)),NA())</f>
        <v>#N/A</v>
      </c>
      <c r="J129" s="520" t="e">
        <f ca="1">+IF(AND(ISNUMBER(OFFSET('Water Data'!$F$4,0,10*ROW('Water Data'!F123))),'Data Summary'!BY129="Yes"),100-OFFSET('Water Data'!$F$4,0,10*ROW('Water Data'!F123)),NA())</f>
        <v>#N/A</v>
      </c>
      <c r="K129" s="520" t="e">
        <f ca="1">+IF(AND(ISNUMBER(OFFSET('Water Data'!$F$6,0,10*ROW('Water Data'!F123))),'Data Summary'!BZ129="Yes"),OFFSET('Water Data'!$F$6,0,10*ROW('Water Data'!F123)),NA())</f>
        <v>#N/A</v>
      </c>
      <c r="L129" s="520" t="e">
        <f ca="1">+IF(AND(ISNUMBER(OFFSET('Water Data'!$F$9,0,10*ROW('Water Data'!F123))),'Data Summary'!CA129="Yes"),OFFSET('Water Data'!$F$9,0,10*ROW('Water Data'!F123)),NA())</f>
        <v>#N/A</v>
      </c>
      <c r="M129" s="520" t="e">
        <f ca="1">+IF(AND(ISNUMBER(OFFSET('Water Data'!$G$4,0,10*ROW('Water Data'!G123))),'Data Summary'!CB129="Yes"),100-OFFSET('Water Data'!$G$4,0,10*ROW('Water Data'!G123)),NA())</f>
        <v>#N/A</v>
      </c>
      <c r="N129" s="520" t="e">
        <f ca="1">+IF(AND(ISNUMBER(OFFSET('Water Data'!$G$6,0,10*ROW('Water Data'!G123))),'Data Summary'!CC129="Yes"),OFFSET('Water Data'!$G$6,0,10*ROW('Water Data'!G123)),NA())</f>
        <v>#N/A</v>
      </c>
      <c r="O129" s="520" t="e">
        <f ca="1">+IF(AND(ISNUMBER(OFFSET('Water Data'!$G$9,0,10*ROW('Water Data'!G123))),'Data Summary'!CD129="Yes"),OFFSET('Water Data'!$G$9,0,10*ROW('Water Data'!G123)),NA())</f>
        <v>#N/A</v>
      </c>
      <c r="P129" s="520" t="e">
        <f ca="1">+IF(AND(ISNUMBER(OFFSET('Water Data'!$H$4,0,10*ROW('Water Data'!H123))),'Data Summary'!CE129="Yes"),100-OFFSET('Water Data'!$H$4,0,10*ROW('Water Data'!H123)),NA())</f>
        <v>#N/A</v>
      </c>
      <c r="Q129" s="520" t="e">
        <f ca="1">+IF(AND(ISNUMBER(OFFSET('Water Data'!$H$6,0,10*ROW('Water Data'!H123))),'Data Summary'!CF129="Yes"),OFFSET('Water Data'!$H$6,0,10*ROW('Water Data'!H123)),NA())</f>
        <v>#N/A</v>
      </c>
      <c r="R129" s="520" t="e">
        <f ca="1">+IF(AND(ISNUMBER(OFFSET('Water Data'!$H$9,0,10*ROW('Water Data'!H123))),'Data Summary'!CG129="Yes"),OFFSET('Water Data'!$H$9,0,10*ROW('Water Data'!H123)),NA())</f>
        <v>#N/A</v>
      </c>
      <c r="S129" s="520" t="e">
        <f ca="1">+IF(AND(ISNUMBER(OFFSET('Water Data'!$I$4,0,10*ROW('Water Data'!I123))),'Data Summary'!CH129="Yes"),100-OFFSET('Water Data'!$I$4,0,10*ROW('Water Data'!I123)),NA())</f>
        <v>#N/A</v>
      </c>
      <c r="T129" s="520" t="e">
        <f ca="1">+IF(AND(ISNUMBER(OFFSET('Water Data'!$I$6,0,10*ROW('Water Data'!I123))),'Data Summary'!CI129="Yes"),OFFSET('Water Data'!$I$6,0,10*ROW('Water Data'!I123)),NA())</f>
        <v>#N/A</v>
      </c>
      <c r="U129" s="520" t="e">
        <f ca="1">+IF(AND(ISNUMBER(OFFSET('Water Data'!$I$9,0,10*ROW('Water Data'!I123))),'Data Summary'!CJ129="Yes"),OFFSET('Water Data'!$I$9,0,10*ROW('Water Data'!I123)),NA())</f>
        <v>#N/A</v>
      </c>
      <c r="V129" s="521" t="e">
        <f ca="1">+IF(AND(ISNUMBER(OFFSET('Sanitation Data'!$D$4,0,10*ROW('Sanitation Data'!D123))),'Data Summary'!CK129="Yes"),100-OFFSET('Sanitation Data'!$D$4,0,10*ROW('Sanitation Data'!D123)),NA())</f>
        <v>#N/A</v>
      </c>
      <c r="W129" s="521" t="e">
        <f ca="1">+IF(AND(ISNUMBER(OFFSET('Sanitation Data'!$D$6,0,10*ROW('Sanitation Data'!D123))),'Data Summary'!CL129="Yes"),OFFSET('Sanitation Data'!$D$6,0,10*ROW('Sanitation Data'!D123)),NA())</f>
        <v>#N/A</v>
      </c>
      <c r="X129" s="521" t="e">
        <f ca="1">+IF(AND(ISNUMBER(OFFSET('Sanitation Data'!$D$10,0,10*ROW('Sanitation Data'!D123))),'Data Summary'!CM129="Yes"),OFFSET('Sanitation Data'!$D$10,0,10*ROW('Sanitation Data'!D123)),NA())</f>
        <v>#N/A</v>
      </c>
      <c r="Y129" s="521" t="e">
        <f ca="1">+IF(AND(ISNUMBER(OFFSET('Sanitation Data'!$D$11,0,10*ROW('Sanitation Data'!D123))),'Data Summary'!CN129="Yes"),OFFSET('Sanitation Data'!$D$11,0,10*ROW('Sanitation Data'!D123)),NA())</f>
        <v>#N/A</v>
      </c>
      <c r="Z129" s="521" t="e">
        <f ca="1">+IF(AND(ISNUMBER(OFFSET('Sanitation Data'!$D$12,0,10*ROW('Sanitation Data'!D123))),'Data Summary'!CO129="Yes"),OFFSET('Sanitation Data'!$D$12,0,10*ROW('Sanitation Data'!D123)),NA())</f>
        <v>#N/A</v>
      </c>
      <c r="AA129" s="521" t="e">
        <f ca="1">+IF(AND(ISNUMBER(OFFSET('Sanitation Data'!$E$4,0,10*ROW('Sanitation Data'!E123))),'Data Summary'!CP129="Yes"),100-OFFSET('Sanitation Data'!$E$4,0,10*ROW('Sanitation Data'!E123)),NA())</f>
        <v>#N/A</v>
      </c>
      <c r="AB129" s="521" t="e">
        <f ca="1">+IF(AND(ISNUMBER(OFFSET('Sanitation Data'!$E$6,0,10*ROW('Sanitation Data'!E123))),'Data Summary'!CQ129="Yes"),OFFSET('Sanitation Data'!$E$6,0,10*ROW('Sanitation Data'!E123)),NA())</f>
        <v>#N/A</v>
      </c>
      <c r="AC129" s="521" t="e">
        <f ca="1">+IF(AND(ISNUMBER(OFFSET('Sanitation Data'!$E$10,0,10*ROW('Sanitation Data'!E123))),'Data Summary'!CR129="Yes"),OFFSET('Sanitation Data'!$E$10,0,10*ROW('Sanitation Data'!E123)),NA())</f>
        <v>#N/A</v>
      </c>
      <c r="AD129" s="521" t="e">
        <f ca="1">+IF(AND(ISNUMBER(OFFSET('Sanitation Data'!$E$11,0,10*ROW('Sanitation Data'!E123))),'Data Summary'!CS129="Yes"),OFFSET('Sanitation Data'!$E$11,0,10*ROW('Sanitation Data'!E123)),NA())</f>
        <v>#N/A</v>
      </c>
      <c r="AE129" s="521" t="e">
        <f ca="1">+IF(AND(ISNUMBER(OFFSET('Sanitation Data'!$E$12,0,10*ROW('Sanitation Data'!E123))),'Data Summary'!CT129="Yes"),OFFSET('Sanitation Data'!$E$12,0,10*ROW('Sanitation Data'!E123)),NA())</f>
        <v>#N/A</v>
      </c>
      <c r="AF129" s="521" t="e">
        <f ca="1">+IF(AND(ISNUMBER(OFFSET('Sanitation Data'!$F$4,0,10*ROW('Sanitation Data'!F123))),'Data Summary'!CU129="Yes"),100-OFFSET('Sanitation Data'!$F$4,0,10*ROW('Sanitation Data'!F123)),NA())</f>
        <v>#N/A</v>
      </c>
      <c r="AG129" s="521" t="e">
        <f ca="1">+IF(AND(ISNUMBER(OFFSET('Sanitation Data'!$F$6,0,10*ROW('Sanitation Data'!F123))),'Data Summary'!CV129="Yes"),OFFSET('Sanitation Data'!$F$6,0,10*ROW('Sanitation Data'!F123)),NA())</f>
        <v>#N/A</v>
      </c>
      <c r="AH129" s="521" t="e">
        <f ca="1">+IF(AND(ISNUMBER(OFFSET('Sanitation Data'!$F$10,0,10*ROW('Sanitation Data'!F123))),'Data Summary'!CW129="Yes"),OFFSET('Sanitation Data'!$F$10,0,10*ROW('Sanitation Data'!F123)),NA())</f>
        <v>#N/A</v>
      </c>
      <c r="AI129" s="521" t="e">
        <f ca="1">+IF(AND(ISNUMBER(OFFSET('Sanitation Data'!$F$11,0,10*ROW('Sanitation Data'!F123))),'Data Summary'!CX129="Yes"),OFFSET('Sanitation Data'!$F$11,0,10*ROW('Sanitation Data'!F123)),NA())</f>
        <v>#N/A</v>
      </c>
      <c r="AJ129" s="521" t="e">
        <f ca="1">+IF(AND(ISNUMBER(OFFSET('Sanitation Data'!$F$12,0,10*ROW('Sanitation Data'!F123))),'Data Summary'!CY129="Yes"),OFFSET('Sanitation Data'!$F$12,0,10*ROW('Sanitation Data'!F123)),NA())</f>
        <v>#N/A</v>
      </c>
      <c r="AK129" s="521" t="e">
        <f ca="1">+IF(AND(ISNUMBER(OFFSET('Sanitation Data'!$G$4,0,10*ROW('Sanitation Data'!G123))),'Data Summary'!CZ129="Yes"),100-OFFSET('Sanitation Data'!$G$4,0,10*ROW('Sanitation Data'!G123)),NA())</f>
        <v>#N/A</v>
      </c>
      <c r="AL129" s="521" t="e">
        <f ca="1">+IF(AND(ISNUMBER(OFFSET('Sanitation Data'!$G$6,0,10*ROW('Sanitation Data'!G123))),'Data Summary'!DA129="Yes"),OFFSET('Sanitation Data'!$G$6,0,10*ROW('Sanitation Data'!G123)),NA())</f>
        <v>#N/A</v>
      </c>
      <c r="AM129" s="521" t="e">
        <f ca="1">+IF(AND(ISNUMBER(OFFSET('Sanitation Data'!$G$10,0,10*ROW('Sanitation Data'!G123))),'Data Summary'!DB129="Yes"),OFFSET('Sanitation Data'!$G$10,0,10*ROW('Sanitation Data'!G123)),NA())</f>
        <v>#N/A</v>
      </c>
      <c r="AN129" s="521" t="e">
        <f ca="1">+IF(AND(ISNUMBER(OFFSET('Sanitation Data'!$G$11,0,10*ROW('Sanitation Data'!G123))),'Data Summary'!DC129="Yes"),OFFSET('Sanitation Data'!$G$11,0,10*ROW('Sanitation Data'!G123)),NA())</f>
        <v>#N/A</v>
      </c>
      <c r="AO129" s="521" t="e">
        <f ca="1">+IF(AND(ISNUMBER(OFFSET('Sanitation Data'!$G$12,0,10*ROW('Sanitation Data'!G123))),'Data Summary'!DD129="Yes"),OFFSET('Sanitation Data'!$G$12,0,10*ROW('Sanitation Data'!G123)),NA())</f>
        <v>#N/A</v>
      </c>
      <c r="AP129" s="521" t="e">
        <f ca="1">+IF(AND(ISNUMBER(OFFSET('Sanitation Data'!$H$4,0,10*ROW('Sanitation Data'!H123))),'Data Summary'!DE129="Yes"),100-OFFSET('Sanitation Data'!$H$4,0,10*ROW('Sanitation Data'!H123)),NA())</f>
        <v>#N/A</v>
      </c>
      <c r="AQ129" s="521" t="e">
        <f ca="1">+IF(AND(ISNUMBER(OFFSET('Sanitation Data'!$H$6,0,10*ROW('Sanitation Data'!H123))),'Data Summary'!DF129="Yes"),OFFSET('Sanitation Data'!$H$6,0,10*ROW('Sanitation Data'!H123)),NA())</f>
        <v>#N/A</v>
      </c>
      <c r="AR129" s="521" t="e">
        <f ca="1">+IF(AND(ISNUMBER(OFFSET('Sanitation Data'!$H$10,0,10*ROW('Sanitation Data'!H123))),'Data Summary'!DG129="Yes"),OFFSET('Sanitation Data'!$H$10,0,10*ROW('Sanitation Data'!H123)),NA())</f>
        <v>#N/A</v>
      </c>
      <c r="AS129" s="521" t="e">
        <f ca="1">+IF(AND(ISNUMBER(OFFSET('Sanitation Data'!$H$11,0,10*ROW('Sanitation Data'!H123))),'Data Summary'!DH129="Yes"),OFFSET('Sanitation Data'!$H$11,0,10*ROW('Sanitation Data'!H123)),NA())</f>
        <v>#N/A</v>
      </c>
      <c r="AT129" s="521" t="e">
        <f ca="1">+IF(AND(ISNUMBER(OFFSET('Sanitation Data'!$H$12,0,10*ROW('Sanitation Data'!H123))),'Data Summary'!DI129="Yes"),OFFSET('Sanitation Data'!$H$12,0,10*ROW('Sanitation Data'!H123)),NA())</f>
        <v>#N/A</v>
      </c>
      <c r="AU129" s="521" t="e">
        <f ca="1">+IF(AND(ISNUMBER(OFFSET('Sanitation Data'!$I$4,0,10*ROW('Sanitation Data'!I123))),'Data Summary'!DJ129="Yes"),100-OFFSET('Sanitation Data'!$I$4,0,10*ROW('Sanitation Data'!I123)),NA())</f>
        <v>#N/A</v>
      </c>
      <c r="AV129" s="521" t="e">
        <f ca="1">+IF(AND(ISNUMBER(OFFSET('Sanitation Data'!$I$6,0,10*ROW('Sanitation Data'!I123))),'Data Summary'!DK129="Yes"),OFFSET('Sanitation Data'!$I$6,0,10*ROW('Sanitation Data'!I123)),NA())</f>
        <v>#N/A</v>
      </c>
      <c r="AW129" s="521" t="e">
        <f ca="1">+IF(AND(ISNUMBER(OFFSET('Sanitation Data'!$I$10,0,10*ROW('Sanitation Data'!I123))),'Data Summary'!DL129="Yes"),OFFSET('Sanitation Data'!$I$10,0,10*ROW('Sanitation Data'!I123)),NA())</f>
        <v>#N/A</v>
      </c>
      <c r="AX129" s="521" t="e">
        <f ca="1">+IF(AND(ISNUMBER(OFFSET('Sanitation Data'!$I$11,0,10*ROW('Sanitation Data'!I123))),'Data Summary'!DM129="Yes"),OFFSET('Sanitation Data'!$I$11,0,10*ROW('Sanitation Data'!I123)),NA())</f>
        <v>#N/A</v>
      </c>
      <c r="AY129" s="521" t="e">
        <f ca="1">+IF(AND(ISNUMBER(OFFSET('Sanitation Data'!$I$12,0,10*ROW('Sanitation Data'!I123))),'Data Summary'!DN129="Yes"),OFFSET('Sanitation Data'!$I$12,0,10*ROW('Sanitation Data'!I123)),NA())</f>
        <v>#N/A</v>
      </c>
      <c r="AZ129" s="522" t="e">
        <f ca="1">+IF(AND(ISNUMBER(OFFSET('Hygiene Data'!$D$5,0,10*ROW('Hygiene Data'!D123))),'Data Summary'!DO129="Yes"),OFFSET('Hygiene Data'!$D$5,0,10*ROW('Hygiene Data'!D123)),NA())</f>
        <v>#N/A</v>
      </c>
      <c r="BA129" s="522" t="e">
        <f ca="1">+IF(AND(ISNUMBER(OFFSET('Hygiene Data'!$D$7,0,10*ROW('Hygiene Data'!D123))),'Data Summary'!DP129="Yes"),OFFSET('Hygiene Data'!$D$7,0,10*ROW('Hygiene Data'!D123)),NA())</f>
        <v>#N/A</v>
      </c>
      <c r="BB129" s="522" t="e">
        <f ca="1">+IF(AND(ISNUMBER(OFFSET('Hygiene Data'!$D$9,0,10*ROW('Hygiene Data'!D123))),'Data Summary'!DQ129="Yes"),OFFSET('Hygiene Data'!$D$9,0,10*ROW('Hygiene Data'!D123)),NA())</f>
        <v>#N/A</v>
      </c>
      <c r="BC129" s="522" t="e">
        <f ca="1">+IF(AND(ISNUMBER(OFFSET('Hygiene Data'!$E$5,0,10*ROW('Hygiene Data'!E123))),'Data Summary'!DR129="Yes"),OFFSET('Hygiene Data'!$E$5,0,10*ROW('Hygiene Data'!E123)),NA())</f>
        <v>#N/A</v>
      </c>
      <c r="BD129" s="522" t="e">
        <f ca="1">+IF(AND(ISNUMBER(OFFSET('Hygiene Data'!$E$7,0,10*ROW('Hygiene Data'!E123))),'Data Summary'!DS129="Yes"),OFFSET('Hygiene Data'!$E$7,0,10*ROW('Hygiene Data'!E123)),NA())</f>
        <v>#N/A</v>
      </c>
      <c r="BE129" s="522" t="e">
        <f ca="1">+IF(AND(ISNUMBER(OFFSET('Hygiene Data'!$E$9,0,10*ROW('Hygiene Data'!E123))),'Data Summary'!DT129="Yes"),OFFSET('Hygiene Data'!$E$9,0,10*ROW('Hygiene Data'!E123)),NA())</f>
        <v>#N/A</v>
      </c>
      <c r="BF129" s="522" t="e">
        <f ca="1">+IF(AND(ISNUMBER(OFFSET('Hygiene Data'!$F$5,0,10*ROW('Hygiene Data'!F123))),'Data Summary'!DU129="Yes"),OFFSET('Hygiene Data'!$F$5,0,10*ROW('Hygiene Data'!F123)),NA())</f>
        <v>#N/A</v>
      </c>
      <c r="BG129" s="522" t="e">
        <f ca="1">+IF(AND(ISNUMBER(OFFSET('Hygiene Data'!$F$7,0,10*ROW('Hygiene Data'!F123))),'Data Summary'!DV129="Yes"),OFFSET('Hygiene Data'!$F$7,0,10*ROW('Hygiene Data'!F123)),NA())</f>
        <v>#N/A</v>
      </c>
      <c r="BH129" s="522" t="e">
        <f ca="1">+IF(AND(ISNUMBER(OFFSET('Hygiene Data'!$F$9,0,10*ROW('Hygiene Data'!F123))),'Data Summary'!DW129="Yes"),OFFSET('Hygiene Data'!$F$9,0,10*ROW('Hygiene Data'!F123)),NA())</f>
        <v>#N/A</v>
      </c>
      <c r="BI129" s="522" t="e">
        <f ca="1">+IF(AND(ISNUMBER(OFFSET('Hygiene Data'!$G$5,0,10*ROW('Hygiene Data'!G123))),'Data Summary'!DX129="Yes"),OFFSET('Hygiene Data'!$G$5,0,10*ROW('Hygiene Data'!G123)),NA())</f>
        <v>#N/A</v>
      </c>
      <c r="BJ129" s="522" t="e">
        <f ca="1">+IF(AND(ISNUMBER(OFFSET('Hygiene Data'!$G$7,0,10*ROW('Hygiene Data'!G123))),'Data Summary'!DY129="Yes"),OFFSET('Hygiene Data'!$G$7,0,10*ROW('Hygiene Data'!G123)),NA())</f>
        <v>#N/A</v>
      </c>
      <c r="BK129" s="522" t="e">
        <f ca="1">+IF(AND(ISNUMBER(OFFSET('Hygiene Data'!$G$9,0,10*ROW('Hygiene Data'!G123))),'Data Summary'!DZ129="Yes"),OFFSET('Hygiene Data'!$G$9,0,10*ROW('Hygiene Data'!G123)),NA())</f>
        <v>#N/A</v>
      </c>
      <c r="BL129" s="522" t="e">
        <f ca="1">+IF(AND(ISNUMBER(OFFSET('Hygiene Data'!$H$5,0,10*ROW('Hygiene Data'!H123))),'Data Summary'!EA129="Yes"),OFFSET('Hygiene Data'!$H$5,0,10*ROW('Hygiene Data'!H123)),NA())</f>
        <v>#N/A</v>
      </c>
      <c r="BM129" s="522" t="e">
        <f ca="1">+IF(AND(ISNUMBER(OFFSET('Hygiene Data'!$H$7,0,10*ROW('Hygiene Data'!H123))),'Data Summary'!EB129="Yes"),OFFSET('Hygiene Data'!$H$7,0,10*ROW('Hygiene Data'!H123)),NA())</f>
        <v>#N/A</v>
      </c>
      <c r="BN129" s="522" t="e">
        <f ca="1">+IF(AND(ISNUMBER(OFFSET('Hygiene Data'!$H$9,0,10*ROW('Hygiene Data'!H123))),'Data Summary'!EC129="Yes"),OFFSET('Hygiene Data'!$H$9,0,10*ROW('Hygiene Data'!H123)),NA())</f>
        <v>#N/A</v>
      </c>
      <c r="BO129" s="522" t="e">
        <f ca="1">+IF(AND(ISNUMBER(OFFSET('Hygiene Data'!$I$5,0,10*ROW('Hygiene Data'!I123))),'Data Summary'!ED129="Yes"),OFFSET('Hygiene Data'!$I$5,0,10*ROW('Hygiene Data'!I123)),NA())</f>
        <v>#N/A</v>
      </c>
      <c r="BP129" s="522" t="e">
        <f ca="1">+IF(AND(ISNUMBER(OFFSET('Hygiene Data'!$I$7,0,10*ROW('Hygiene Data'!I123))),'Data Summary'!EE129="Yes"),OFFSET('Hygiene Data'!$I$7,0,10*ROW('Hygiene Data'!I123)),NA())</f>
        <v>#N/A</v>
      </c>
      <c r="BQ129" s="522" t="e">
        <f ca="1">+IF(AND(ISNUMBER(OFFSET('Hygiene Data'!$I$9,0,10*ROW('Hygiene Data'!I123))),'Data Summary'!EF129="Yes"),OFFSET('Hygiene Data'!$I$9,0,10*ROW('Hygiene Data'!I123)),NA())</f>
        <v>#N/A</v>
      </c>
    </row>
    <row r="130" spans="1:69" x14ac:dyDescent="0.25">
      <c r="A130" s="518" t="e">
        <f ca="1">+RIGHT('Data Summary'!A130,LEN('Data Summary'!A130)-9)</f>
        <v>#VALUE!</v>
      </c>
      <c r="B130" s="492" t="str">
        <f ca="1">+IF(ISTEXT('Data Summary'!B130),'Data Summary'!B130,"")</f>
        <v/>
      </c>
      <c r="C130" s="519" t="e">
        <f ca="1">+VALUE('Data Summary'!C130)</f>
        <v>#VALUE!</v>
      </c>
      <c r="D130" s="520" t="e">
        <f ca="1">+IF(AND(ISNUMBER(OFFSET('Water Data'!$D$4,0,10*ROW('Water Data'!D124))),'Data Summary'!BS130="Yes"),100-OFFSET('Water Data'!$D$4,0,10*ROW('Water Data'!D124)),NA())</f>
        <v>#N/A</v>
      </c>
      <c r="E130" s="520" t="e">
        <f ca="1">+IF(AND(ISNUMBER(OFFSET('Water Data'!$D$6,0,10*ROW('Water Data'!D124))),'Data Summary'!BT130="Yes"),OFFSET('Water Data'!$D$6,0,10*ROW('Water Data'!D124)),NA())</f>
        <v>#N/A</v>
      </c>
      <c r="F130" s="520" t="e">
        <f ca="1">+IF(AND(ISNUMBER(OFFSET('Water Data'!$D$9,0,10*ROW('Water Data'!D124))),'Data Summary'!BU130="Yes"),OFFSET('Water Data'!$D$9,0,10*ROW('Water Data'!D124)),NA())</f>
        <v>#N/A</v>
      </c>
      <c r="G130" s="520" t="e">
        <f ca="1">+IF(AND(ISNUMBER(OFFSET('Water Data'!$E$4,0,10*ROW('Water Data'!E124))),'Data Summary'!BV130="Yes"),100-OFFSET('Water Data'!$E$4,0,10*ROW('Water Data'!E124)),NA())</f>
        <v>#N/A</v>
      </c>
      <c r="H130" s="520" t="e">
        <f ca="1">+IF(AND(ISNUMBER(OFFSET('Water Data'!$E$6,0,10*ROW('Water Data'!E124))),'Data Summary'!BW130="Yes"),OFFSET('Water Data'!$E$6,0,10*ROW('Water Data'!E124)),NA())</f>
        <v>#N/A</v>
      </c>
      <c r="I130" s="520" t="e">
        <f ca="1">+IF(AND(ISNUMBER(OFFSET('Water Data'!$E$9,0,10*ROW('Water Data'!E124))),'Data Summary'!BX130="Yes"),OFFSET('Water Data'!$E$9,0,10*ROW('Water Data'!E124)),NA())</f>
        <v>#N/A</v>
      </c>
      <c r="J130" s="520" t="e">
        <f ca="1">+IF(AND(ISNUMBER(OFFSET('Water Data'!$F$4,0,10*ROW('Water Data'!F124))),'Data Summary'!BY130="Yes"),100-OFFSET('Water Data'!$F$4,0,10*ROW('Water Data'!F124)),NA())</f>
        <v>#N/A</v>
      </c>
      <c r="K130" s="520" t="e">
        <f ca="1">+IF(AND(ISNUMBER(OFFSET('Water Data'!$F$6,0,10*ROW('Water Data'!F124))),'Data Summary'!BZ130="Yes"),OFFSET('Water Data'!$F$6,0,10*ROW('Water Data'!F124)),NA())</f>
        <v>#N/A</v>
      </c>
      <c r="L130" s="520" t="e">
        <f ca="1">+IF(AND(ISNUMBER(OFFSET('Water Data'!$F$9,0,10*ROW('Water Data'!F124))),'Data Summary'!CA130="Yes"),OFFSET('Water Data'!$F$9,0,10*ROW('Water Data'!F124)),NA())</f>
        <v>#N/A</v>
      </c>
      <c r="M130" s="520" t="e">
        <f ca="1">+IF(AND(ISNUMBER(OFFSET('Water Data'!$G$4,0,10*ROW('Water Data'!G124))),'Data Summary'!CB130="Yes"),100-OFFSET('Water Data'!$G$4,0,10*ROW('Water Data'!G124)),NA())</f>
        <v>#N/A</v>
      </c>
      <c r="N130" s="520" t="e">
        <f ca="1">+IF(AND(ISNUMBER(OFFSET('Water Data'!$G$6,0,10*ROW('Water Data'!G124))),'Data Summary'!CC130="Yes"),OFFSET('Water Data'!$G$6,0,10*ROW('Water Data'!G124)),NA())</f>
        <v>#N/A</v>
      </c>
      <c r="O130" s="520" t="e">
        <f ca="1">+IF(AND(ISNUMBER(OFFSET('Water Data'!$G$9,0,10*ROW('Water Data'!G124))),'Data Summary'!CD130="Yes"),OFFSET('Water Data'!$G$9,0,10*ROW('Water Data'!G124)),NA())</f>
        <v>#N/A</v>
      </c>
      <c r="P130" s="520" t="e">
        <f ca="1">+IF(AND(ISNUMBER(OFFSET('Water Data'!$H$4,0,10*ROW('Water Data'!H124))),'Data Summary'!CE130="Yes"),100-OFFSET('Water Data'!$H$4,0,10*ROW('Water Data'!H124)),NA())</f>
        <v>#N/A</v>
      </c>
      <c r="Q130" s="520" t="e">
        <f ca="1">+IF(AND(ISNUMBER(OFFSET('Water Data'!$H$6,0,10*ROW('Water Data'!H124))),'Data Summary'!CF130="Yes"),OFFSET('Water Data'!$H$6,0,10*ROW('Water Data'!H124)),NA())</f>
        <v>#N/A</v>
      </c>
      <c r="R130" s="520" t="e">
        <f ca="1">+IF(AND(ISNUMBER(OFFSET('Water Data'!$H$9,0,10*ROW('Water Data'!H124))),'Data Summary'!CG130="Yes"),OFFSET('Water Data'!$H$9,0,10*ROW('Water Data'!H124)),NA())</f>
        <v>#N/A</v>
      </c>
      <c r="S130" s="520" t="e">
        <f ca="1">+IF(AND(ISNUMBER(OFFSET('Water Data'!$I$4,0,10*ROW('Water Data'!I124))),'Data Summary'!CH130="Yes"),100-OFFSET('Water Data'!$I$4,0,10*ROW('Water Data'!I124)),NA())</f>
        <v>#N/A</v>
      </c>
      <c r="T130" s="520" t="e">
        <f ca="1">+IF(AND(ISNUMBER(OFFSET('Water Data'!$I$6,0,10*ROW('Water Data'!I124))),'Data Summary'!CI130="Yes"),OFFSET('Water Data'!$I$6,0,10*ROW('Water Data'!I124)),NA())</f>
        <v>#N/A</v>
      </c>
      <c r="U130" s="520" t="e">
        <f ca="1">+IF(AND(ISNUMBER(OFFSET('Water Data'!$I$9,0,10*ROW('Water Data'!I124))),'Data Summary'!CJ130="Yes"),OFFSET('Water Data'!$I$9,0,10*ROW('Water Data'!I124)),NA())</f>
        <v>#N/A</v>
      </c>
      <c r="V130" s="521" t="e">
        <f ca="1">+IF(AND(ISNUMBER(OFFSET('Sanitation Data'!$D$4,0,10*ROW('Sanitation Data'!D124))),'Data Summary'!CK130="Yes"),100-OFFSET('Sanitation Data'!$D$4,0,10*ROW('Sanitation Data'!D124)),NA())</f>
        <v>#N/A</v>
      </c>
      <c r="W130" s="521" t="e">
        <f ca="1">+IF(AND(ISNUMBER(OFFSET('Sanitation Data'!$D$6,0,10*ROW('Sanitation Data'!D124))),'Data Summary'!CL130="Yes"),OFFSET('Sanitation Data'!$D$6,0,10*ROW('Sanitation Data'!D124)),NA())</f>
        <v>#N/A</v>
      </c>
      <c r="X130" s="521" t="e">
        <f ca="1">+IF(AND(ISNUMBER(OFFSET('Sanitation Data'!$D$10,0,10*ROW('Sanitation Data'!D124))),'Data Summary'!CM130="Yes"),OFFSET('Sanitation Data'!$D$10,0,10*ROW('Sanitation Data'!D124)),NA())</f>
        <v>#N/A</v>
      </c>
      <c r="Y130" s="521" t="e">
        <f ca="1">+IF(AND(ISNUMBER(OFFSET('Sanitation Data'!$D$11,0,10*ROW('Sanitation Data'!D124))),'Data Summary'!CN130="Yes"),OFFSET('Sanitation Data'!$D$11,0,10*ROW('Sanitation Data'!D124)),NA())</f>
        <v>#N/A</v>
      </c>
      <c r="Z130" s="521" t="e">
        <f ca="1">+IF(AND(ISNUMBER(OFFSET('Sanitation Data'!$D$12,0,10*ROW('Sanitation Data'!D124))),'Data Summary'!CO130="Yes"),OFFSET('Sanitation Data'!$D$12,0,10*ROW('Sanitation Data'!D124)),NA())</f>
        <v>#N/A</v>
      </c>
      <c r="AA130" s="521" t="e">
        <f ca="1">+IF(AND(ISNUMBER(OFFSET('Sanitation Data'!$E$4,0,10*ROW('Sanitation Data'!E124))),'Data Summary'!CP130="Yes"),100-OFFSET('Sanitation Data'!$E$4,0,10*ROW('Sanitation Data'!E124)),NA())</f>
        <v>#N/A</v>
      </c>
      <c r="AB130" s="521" t="e">
        <f ca="1">+IF(AND(ISNUMBER(OFFSET('Sanitation Data'!$E$6,0,10*ROW('Sanitation Data'!E124))),'Data Summary'!CQ130="Yes"),OFFSET('Sanitation Data'!$E$6,0,10*ROW('Sanitation Data'!E124)),NA())</f>
        <v>#N/A</v>
      </c>
      <c r="AC130" s="521" t="e">
        <f ca="1">+IF(AND(ISNUMBER(OFFSET('Sanitation Data'!$E$10,0,10*ROW('Sanitation Data'!E124))),'Data Summary'!CR130="Yes"),OFFSET('Sanitation Data'!$E$10,0,10*ROW('Sanitation Data'!E124)),NA())</f>
        <v>#N/A</v>
      </c>
      <c r="AD130" s="521" t="e">
        <f ca="1">+IF(AND(ISNUMBER(OFFSET('Sanitation Data'!$E$11,0,10*ROW('Sanitation Data'!E124))),'Data Summary'!CS130="Yes"),OFFSET('Sanitation Data'!$E$11,0,10*ROW('Sanitation Data'!E124)),NA())</f>
        <v>#N/A</v>
      </c>
      <c r="AE130" s="521" t="e">
        <f ca="1">+IF(AND(ISNUMBER(OFFSET('Sanitation Data'!$E$12,0,10*ROW('Sanitation Data'!E124))),'Data Summary'!CT130="Yes"),OFFSET('Sanitation Data'!$E$12,0,10*ROW('Sanitation Data'!E124)),NA())</f>
        <v>#N/A</v>
      </c>
      <c r="AF130" s="521" t="e">
        <f ca="1">+IF(AND(ISNUMBER(OFFSET('Sanitation Data'!$F$4,0,10*ROW('Sanitation Data'!F124))),'Data Summary'!CU130="Yes"),100-OFFSET('Sanitation Data'!$F$4,0,10*ROW('Sanitation Data'!F124)),NA())</f>
        <v>#N/A</v>
      </c>
      <c r="AG130" s="521" t="e">
        <f ca="1">+IF(AND(ISNUMBER(OFFSET('Sanitation Data'!$F$6,0,10*ROW('Sanitation Data'!F124))),'Data Summary'!CV130="Yes"),OFFSET('Sanitation Data'!$F$6,0,10*ROW('Sanitation Data'!F124)),NA())</f>
        <v>#N/A</v>
      </c>
      <c r="AH130" s="521" t="e">
        <f ca="1">+IF(AND(ISNUMBER(OFFSET('Sanitation Data'!$F$10,0,10*ROW('Sanitation Data'!F124))),'Data Summary'!CW130="Yes"),OFFSET('Sanitation Data'!$F$10,0,10*ROW('Sanitation Data'!F124)),NA())</f>
        <v>#N/A</v>
      </c>
      <c r="AI130" s="521" t="e">
        <f ca="1">+IF(AND(ISNUMBER(OFFSET('Sanitation Data'!$F$11,0,10*ROW('Sanitation Data'!F124))),'Data Summary'!CX130="Yes"),OFFSET('Sanitation Data'!$F$11,0,10*ROW('Sanitation Data'!F124)),NA())</f>
        <v>#N/A</v>
      </c>
      <c r="AJ130" s="521" t="e">
        <f ca="1">+IF(AND(ISNUMBER(OFFSET('Sanitation Data'!$F$12,0,10*ROW('Sanitation Data'!F124))),'Data Summary'!CY130="Yes"),OFFSET('Sanitation Data'!$F$12,0,10*ROW('Sanitation Data'!F124)),NA())</f>
        <v>#N/A</v>
      </c>
      <c r="AK130" s="521" t="e">
        <f ca="1">+IF(AND(ISNUMBER(OFFSET('Sanitation Data'!$G$4,0,10*ROW('Sanitation Data'!G124))),'Data Summary'!CZ130="Yes"),100-OFFSET('Sanitation Data'!$G$4,0,10*ROW('Sanitation Data'!G124)),NA())</f>
        <v>#N/A</v>
      </c>
      <c r="AL130" s="521" t="e">
        <f ca="1">+IF(AND(ISNUMBER(OFFSET('Sanitation Data'!$G$6,0,10*ROW('Sanitation Data'!G124))),'Data Summary'!DA130="Yes"),OFFSET('Sanitation Data'!$G$6,0,10*ROW('Sanitation Data'!G124)),NA())</f>
        <v>#N/A</v>
      </c>
      <c r="AM130" s="521" t="e">
        <f ca="1">+IF(AND(ISNUMBER(OFFSET('Sanitation Data'!$G$10,0,10*ROW('Sanitation Data'!G124))),'Data Summary'!DB130="Yes"),OFFSET('Sanitation Data'!$G$10,0,10*ROW('Sanitation Data'!G124)),NA())</f>
        <v>#N/A</v>
      </c>
      <c r="AN130" s="521" t="e">
        <f ca="1">+IF(AND(ISNUMBER(OFFSET('Sanitation Data'!$G$11,0,10*ROW('Sanitation Data'!G124))),'Data Summary'!DC130="Yes"),OFFSET('Sanitation Data'!$G$11,0,10*ROW('Sanitation Data'!G124)),NA())</f>
        <v>#N/A</v>
      </c>
      <c r="AO130" s="521" t="e">
        <f ca="1">+IF(AND(ISNUMBER(OFFSET('Sanitation Data'!$G$12,0,10*ROW('Sanitation Data'!G124))),'Data Summary'!DD130="Yes"),OFFSET('Sanitation Data'!$G$12,0,10*ROW('Sanitation Data'!G124)),NA())</f>
        <v>#N/A</v>
      </c>
      <c r="AP130" s="521" t="e">
        <f ca="1">+IF(AND(ISNUMBER(OFFSET('Sanitation Data'!$H$4,0,10*ROW('Sanitation Data'!H124))),'Data Summary'!DE130="Yes"),100-OFFSET('Sanitation Data'!$H$4,0,10*ROW('Sanitation Data'!H124)),NA())</f>
        <v>#N/A</v>
      </c>
      <c r="AQ130" s="521" t="e">
        <f ca="1">+IF(AND(ISNUMBER(OFFSET('Sanitation Data'!$H$6,0,10*ROW('Sanitation Data'!H124))),'Data Summary'!DF130="Yes"),OFFSET('Sanitation Data'!$H$6,0,10*ROW('Sanitation Data'!H124)),NA())</f>
        <v>#N/A</v>
      </c>
      <c r="AR130" s="521" t="e">
        <f ca="1">+IF(AND(ISNUMBER(OFFSET('Sanitation Data'!$H$10,0,10*ROW('Sanitation Data'!H124))),'Data Summary'!DG130="Yes"),OFFSET('Sanitation Data'!$H$10,0,10*ROW('Sanitation Data'!H124)),NA())</f>
        <v>#N/A</v>
      </c>
      <c r="AS130" s="521" t="e">
        <f ca="1">+IF(AND(ISNUMBER(OFFSET('Sanitation Data'!$H$11,0,10*ROW('Sanitation Data'!H124))),'Data Summary'!DH130="Yes"),OFFSET('Sanitation Data'!$H$11,0,10*ROW('Sanitation Data'!H124)),NA())</f>
        <v>#N/A</v>
      </c>
      <c r="AT130" s="521" t="e">
        <f ca="1">+IF(AND(ISNUMBER(OFFSET('Sanitation Data'!$H$12,0,10*ROW('Sanitation Data'!H124))),'Data Summary'!DI130="Yes"),OFFSET('Sanitation Data'!$H$12,0,10*ROW('Sanitation Data'!H124)),NA())</f>
        <v>#N/A</v>
      </c>
      <c r="AU130" s="521" t="e">
        <f ca="1">+IF(AND(ISNUMBER(OFFSET('Sanitation Data'!$I$4,0,10*ROW('Sanitation Data'!I124))),'Data Summary'!DJ130="Yes"),100-OFFSET('Sanitation Data'!$I$4,0,10*ROW('Sanitation Data'!I124)),NA())</f>
        <v>#N/A</v>
      </c>
      <c r="AV130" s="521" t="e">
        <f ca="1">+IF(AND(ISNUMBER(OFFSET('Sanitation Data'!$I$6,0,10*ROW('Sanitation Data'!I124))),'Data Summary'!DK130="Yes"),OFFSET('Sanitation Data'!$I$6,0,10*ROW('Sanitation Data'!I124)),NA())</f>
        <v>#N/A</v>
      </c>
      <c r="AW130" s="521" t="e">
        <f ca="1">+IF(AND(ISNUMBER(OFFSET('Sanitation Data'!$I$10,0,10*ROW('Sanitation Data'!I124))),'Data Summary'!DL130="Yes"),OFFSET('Sanitation Data'!$I$10,0,10*ROW('Sanitation Data'!I124)),NA())</f>
        <v>#N/A</v>
      </c>
      <c r="AX130" s="521" t="e">
        <f ca="1">+IF(AND(ISNUMBER(OFFSET('Sanitation Data'!$I$11,0,10*ROW('Sanitation Data'!I124))),'Data Summary'!DM130="Yes"),OFFSET('Sanitation Data'!$I$11,0,10*ROW('Sanitation Data'!I124)),NA())</f>
        <v>#N/A</v>
      </c>
      <c r="AY130" s="521" t="e">
        <f ca="1">+IF(AND(ISNUMBER(OFFSET('Sanitation Data'!$I$12,0,10*ROW('Sanitation Data'!I124))),'Data Summary'!DN130="Yes"),OFFSET('Sanitation Data'!$I$12,0,10*ROW('Sanitation Data'!I124)),NA())</f>
        <v>#N/A</v>
      </c>
      <c r="AZ130" s="522" t="e">
        <f ca="1">+IF(AND(ISNUMBER(OFFSET('Hygiene Data'!$D$5,0,10*ROW('Hygiene Data'!D124))),'Data Summary'!DO130="Yes"),OFFSET('Hygiene Data'!$D$5,0,10*ROW('Hygiene Data'!D124)),NA())</f>
        <v>#N/A</v>
      </c>
      <c r="BA130" s="522" t="e">
        <f ca="1">+IF(AND(ISNUMBER(OFFSET('Hygiene Data'!$D$7,0,10*ROW('Hygiene Data'!D124))),'Data Summary'!DP130="Yes"),OFFSET('Hygiene Data'!$D$7,0,10*ROW('Hygiene Data'!D124)),NA())</f>
        <v>#N/A</v>
      </c>
      <c r="BB130" s="522" t="e">
        <f ca="1">+IF(AND(ISNUMBER(OFFSET('Hygiene Data'!$D$9,0,10*ROW('Hygiene Data'!D124))),'Data Summary'!DQ130="Yes"),OFFSET('Hygiene Data'!$D$9,0,10*ROW('Hygiene Data'!D124)),NA())</f>
        <v>#N/A</v>
      </c>
      <c r="BC130" s="522" t="e">
        <f ca="1">+IF(AND(ISNUMBER(OFFSET('Hygiene Data'!$E$5,0,10*ROW('Hygiene Data'!E124))),'Data Summary'!DR130="Yes"),OFFSET('Hygiene Data'!$E$5,0,10*ROW('Hygiene Data'!E124)),NA())</f>
        <v>#N/A</v>
      </c>
      <c r="BD130" s="522" t="e">
        <f ca="1">+IF(AND(ISNUMBER(OFFSET('Hygiene Data'!$E$7,0,10*ROW('Hygiene Data'!E124))),'Data Summary'!DS130="Yes"),OFFSET('Hygiene Data'!$E$7,0,10*ROW('Hygiene Data'!E124)),NA())</f>
        <v>#N/A</v>
      </c>
      <c r="BE130" s="522" t="e">
        <f ca="1">+IF(AND(ISNUMBER(OFFSET('Hygiene Data'!$E$9,0,10*ROW('Hygiene Data'!E124))),'Data Summary'!DT130="Yes"),OFFSET('Hygiene Data'!$E$9,0,10*ROW('Hygiene Data'!E124)),NA())</f>
        <v>#N/A</v>
      </c>
      <c r="BF130" s="522" t="e">
        <f ca="1">+IF(AND(ISNUMBER(OFFSET('Hygiene Data'!$F$5,0,10*ROW('Hygiene Data'!F124))),'Data Summary'!DU130="Yes"),OFFSET('Hygiene Data'!$F$5,0,10*ROW('Hygiene Data'!F124)),NA())</f>
        <v>#N/A</v>
      </c>
      <c r="BG130" s="522" t="e">
        <f ca="1">+IF(AND(ISNUMBER(OFFSET('Hygiene Data'!$F$7,0,10*ROW('Hygiene Data'!F124))),'Data Summary'!DV130="Yes"),OFFSET('Hygiene Data'!$F$7,0,10*ROW('Hygiene Data'!F124)),NA())</f>
        <v>#N/A</v>
      </c>
      <c r="BH130" s="522" t="e">
        <f ca="1">+IF(AND(ISNUMBER(OFFSET('Hygiene Data'!$F$9,0,10*ROW('Hygiene Data'!F124))),'Data Summary'!DW130="Yes"),OFFSET('Hygiene Data'!$F$9,0,10*ROW('Hygiene Data'!F124)),NA())</f>
        <v>#N/A</v>
      </c>
      <c r="BI130" s="522" t="e">
        <f ca="1">+IF(AND(ISNUMBER(OFFSET('Hygiene Data'!$G$5,0,10*ROW('Hygiene Data'!G124))),'Data Summary'!DX130="Yes"),OFFSET('Hygiene Data'!$G$5,0,10*ROW('Hygiene Data'!G124)),NA())</f>
        <v>#N/A</v>
      </c>
      <c r="BJ130" s="522" t="e">
        <f ca="1">+IF(AND(ISNUMBER(OFFSET('Hygiene Data'!$G$7,0,10*ROW('Hygiene Data'!G124))),'Data Summary'!DY130="Yes"),OFFSET('Hygiene Data'!$G$7,0,10*ROW('Hygiene Data'!G124)),NA())</f>
        <v>#N/A</v>
      </c>
      <c r="BK130" s="522" t="e">
        <f ca="1">+IF(AND(ISNUMBER(OFFSET('Hygiene Data'!$G$9,0,10*ROW('Hygiene Data'!G124))),'Data Summary'!DZ130="Yes"),OFFSET('Hygiene Data'!$G$9,0,10*ROW('Hygiene Data'!G124)),NA())</f>
        <v>#N/A</v>
      </c>
      <c r="BL130" s="522" t="e">
        <f ca="1">+IF(AND(ISNUMBER(OFFSET('Hygiene Data'!$H$5,0,10*ROW('Hygiene Data'!H124))),'Data Summary'!EA130="Yes"),OFFSET('Hygiene Data'!$H$5,0,10*ROW('Hygiene Data'!H124)),NA())</f>
        <v>#N/A</v>
      </c>
      <c r="BM130" s="522" t="e">
        <f ca="1">+IF(AND(ISNUMBER(OFFSET('Hygiene Data'!$H$7,0,10*ROW('Hygiene Data'!H124))),'Data Summary'!EB130="Yes"),OFFSET('Hygiene Data'!$H$7,0,10*ROW('Hygiene Data'!H124)),NA())</f>
        <v>#N/A</v>
      </c>
      <c r="BN130" s="522" t="e">
        <f ca="1">+IF(AND(ISNUMBER(OFFSET('Hygiene Data'!$H$9,0,10*ROW('Hygiene Data'!H124))),'Data Summary'!EC130="Yes"),OFFSET('Hygiene Data'!$H$9,0,10*ROW('Hygiene Data'!H124)),NA())</f>
        <v>#N/A</v>
      </c>
      <c r="BO130" s="522" t="e">
        <f ca="1">+IF(AND(ISNUMBER(OFFSET('Hygiene Data'!$I$5,0,10*ROW('Hygiene Data'!I124))),'Data Summary'!ED130="Yes"),OFFSET('Hygiene Data'!$I$5,0,10*ROW('Hygiene Data'!I124)),NA())</f>
        <v>#N/A</v>
      </c>
      <c r="BP130" s="522" t="e">
        <f ca="1">+IF(AND(ISNUMBER(OFFSET('Hygiene Data'!$I$7,0,10*ROW('Hygiene Data'!I124))),'Data Summary'!EE130="Yes"),OFFSET('Hygiene Data'!$I$7,0,10*ROW('Hygiene Data'!I124)),NA())</f>
        <v>#N/A</v>
      </c>
      <c r="BQ130" s="522" t="e">
        <f ca="1">+IF(AND(ISNUMBER(OFFSET('Hygiene Data'!$I$9,0,10*ROW('Hygiene Data'!I124))),'Data Summary'!EF130="Yes"),OFFSET('Hygiene Data'!$I$9,0,10*ROW('Hygiene Data'!I124)),NA())</f>
        <v>#N/A</v>
      </c>
    </row>
    <row r="131" spans="1:69" x14ac:dyDescent="0.25">
      <c r="A131" s="518" t="e">
        <f ca="1">+RIGHT('Data Summary'!A131,LEN('Data Summary'!A131)-9)</f>
        <v>#VALUE!</v>
      </c>
      <c r="B131" s="492" t="str">
        <f ca="1">+IF(ISTEXT('Data Summary'!B131),'Data Summary'!B131,"")</f>
        <v/>
      </c>
      <c r="C131" s="519" t="e">
        <f ca="1">+VALUE('Data Summary'!C131)</f>
        <v>#VALUE!</v>
      </c>
      <c r="D131" s="520" t="e">
        <f ca="1">+IF(AND(ISNUMBER(OFFSET('Water Data'!$D$4,0,10*ROW('Water Data'!D125))),'Data Summary'!BS131="Yes"),100-OFFSET('Water Data'!$D$4,0,10*ROW('Water Data'!D125)),NA())</f>
        <v>#N/A</v>
      </c>
      <c r="E131" s="520" t="e">
        <f ca="1">+IF(AND(ISNUMBER(OFFSET('Water Data'!$D$6,0,10*ROW('Water Data'!D125))),'Data Summary'!BT131="Yes"),OFFSET('Water Data'!$D$6,0,10*ROW('Water Data'!D125)),NA())</f>
        <v>#N/A</v>
      </c>
      <c r="F131" s="520" t="e">
        <f ca="1">+IF(AND(ISNUMBER(OFFSET('Water Data'!$D$9,0,10*ROW('Water Data'!D125))),'Data Summary'!BU131="Yes"),OFFSET('Water Data'!$D$9,0,10*ROW('Water Data'!D125)),NA())</f>
        <v>#N/A</v>
      </c>
      <c r="G131" s="520" t="e">
        <f ca="1">+IF(AND(ISNUMBER(OFFSET('Water Data'!$E$4,0,10*ROW('Water Data'!E125))),'Data Summary'!BV131="Yes"),100-OFFSET('Water Data'!$E$4,0,10*ROW('Water Data'!E125)),NA())</f>
        <v>#N/A</v>
      </c>
      <c r="H131" s="520" t="e">
        <f ca="1">+IF(AND(ISNUMBER(OFFSET('Water Data'!$E$6,0,10*ROW('Water Data'!E125))),'Data Summary'!BW131="Yes"),OFFSET('Water Data'!$E$6,0,10*ROW('Water Data'!E125)),NA())</f>
        <v>#N/A</v>
      </c>
      <c r="I131" s="520" t="e">
        <f ca="1">+IF(AND(ISNUMBER(OFFSET('Water Data'!$E$9,0,10*ROW('Water Data'!E125))),'Data Summary'!BX131="Yes"),OFFSET('Water Data'!$E$9,0,10*ROW('Water Data'!E125)),NA())</f>
        <v>#N/A</v>
      </c>
      <c r="J131" s="520" t="e">
        <f ca="1">+IF(AND(ISNUMBER(OFFSET('Water Data'!$F$4,0,10*ROW('Water Data'!F125))),'Data Summary'!BY131="Yes"),100-OFFSET('Water Data'!$F$4,0,10*ROW('Water Data'!F125)),NA())</f>
        <v>#N/A</v>
      </c>
      <c r="K131" s="520" t="e">
        <f ca="1">+IF(AND(ISNUMBER(OFFSET('Water Data'!$F$6,0,10*ROW('Water Data'!F125))),'Data Summary'!BZ131="Yes"),OFFSET('Water Data'!$F$6,0,10*ROW('Water Data'!F125)),NA())</f>
        <v>#N/A</v>
      </c>
      <c r="L131" s="520" t="e">
        <f ca="1">+IF(AND(ISNUMBER(OFFSET('Water Data'!$F$9,0,10*ROW('Water Data'!F125))),'Data Summary'!CA131="Yes"),OFFSET('Water Data'!$F$9,0,10*ROW('Water Data'!F125)),NA())</f>
        <v>#N/A</v>
      </c>
      <c r="M131" s="520" t="e">
        <f ca="1">+IF(AND(ISNUMBER(OFFSET('Water Data'!$G$4,0,10*ROW('Water Data'!G125))),'Data Summary'!CB131="Yes"),100-OFFSET('Water Data'!$G$4,0,10*ROW('Water Data'!G125)),NA())</f>
        <v>#N/A</v>
      </c>
      <c r="N131" s="520" t="e">
        <f ca="1">+IF(AND(ISNUMBER(OFFSET('Water Data'!$G$6,0,10*ROW('Water Data'!G125))),'Data Summary'!CC131="Yes"),OFFSET('Water Data'!$G$6,0,10*ROW('Water Data'!G125)),NA())</f>
        <v>#N/A</v>
      </c>
      <c r="O131" s="520" t="e">
        <f ca="1">+IF(AND(ISNUMBER(OFFSET('Water Data'!$G$9,0,10*ROW('Water Data'!G125))),'Data Summary'!CD131="Yes"),OFFSET('Water Data'!$G$9,0,10*ROW('Water Data'!G125)),NA())</f>
        <v>#N/A</v>
      </c>
      <c r="P131" s="520" t="e">
        <f ca="1">+IF(AND(ISNUMBER(OFFSET('Water Data'!$H$4,0,10*ROW('Water Data'!H125))),'Data Summary'!CE131="Yes"),100-OFFSET('Water Data'!$H$4,0,10*ROW('Water Data'!H125)),NA())</f>
        <v>#N/A</v>
      </c>
      <c r="Q131" s="520" t="e">
        <f ca="1">+IF(AND(ISNUMBER(OFFSET('Water Data'!$H$6,0,10*ROW('Water Data'!H125))),'Data Summary'!CF131="Yes"),OFFSET('Water Data'!$H$6,0,10*ROW('Water Data'!H125)),NA())</f>
        <v>#N/A</v>
      </c>
      <c r="R131" s="520" t="e">
        <f ca="1">+IF(AND(ISNUMBER(OFFSET('Water Data'!$H$9,0,10*ROW('Water Data'!H125))),'Data Summary'!CG131="Yes"),OFFSET('Water Data'!$H$9,0,10*ROW('Water Data'!H125)),NA())</f>
        <v>#N/A</v>
      </c>
      <c r="S131" s="520" t="e">
        <f ca="1">+IF(AND(ISNUMBER(OFFSET('Water Data'!$I$4,0,10*ROW('Water Data'!I125))),'Data Summary'!CH131="Yes"),100-OFFSET('Water Data'!$I$4,0,10*ROW('Water Data'!I125)),NA())</f>
        <v>#N/A</v>
      </c>
      <c r="T131" s="520" t="e">
        <f ca="1">+IF(AND(ISNUMBER(OFFSET('Water Data'!$I$6,0,10*ROW('Water Data'!I125))),'Data Summary'!CI131="Yes"),OFFSET('Water Data'!$I$6,0,10*ROW('Water Data'!I125)),NA())</f>
        <v>#N/A</v>
      </c>
      <c r="U131" s="520" t="e">
        <f ca="1">+IF(AND(ISNUMBER(OFFSET('Water Data'!$I$9,0,10*ROW('Water Data'!I125))),'Data Summary'!CJ131="Yes"),OFFSET('Water Data'!$I$9,0,10*ROW('Water Data'!I125)),NA())</f>
        <v>#N/A</v>
      </c>
      <c r="V131" s="521" t="e">
        <f ca="1">+IF(AND(ISNUMBER(OFFSET('Sanitation Data'!$D$4,0,10*ROW('Sanitation Data'!D125))),'Data Summary'!CK131="Yes"),100-OFFSET('Sanitation Data'!$D$4,0,10*ROW('Sanitation Data'!D125)),NA())</f>
        <v>#N/A</v>
      </c>
      <c r="W131" s="521" t="e">
        <f ca="1">+IF(AND(ISNUMBER(OFFSET('Sanitation Data'!$D$6,0,10*ROW('Sanitation Data'!D125))),'Data Summary'!CL131="Yes"),OFFSET('Sanitation Data'!$D$6,0,10*ROW('Sanitation Data'!D125)),NA())</f>
        <v>#N/A</v>
      </c>
      <c r="X131" s="521" t="e">
        <f ca="1">+IF(AND(ISNUMBER(OFFSET('Sanitation Data'!$D$10,0,10*ROW('Sanitation Data'!D125))),'Data Summary'!CM131="Yes"),OFFSET('Sanitation Data'!$D$10,0,10*ROW('Sanitation Data'!D125)),NA())</f>
        <v>#N/A</v>
      </c>
      <c r="Y131" s="521" t="e">
        <f ca="1">+IF(AND(ISNUMBER(OFFSET('Sanitation Data'!$D$11,0,10*ROW('Sanitation Data'!D125))),'Data Summary'!CN131="Yes"),OFFSET('Sanitation Data'!$D$11,0,10*ROW('Sanitation Data'!D125)),NA())</f>
        <v>#N/A</v>
      </c>
      <c r="Z131" s="521" t="e">
        <f ca="1">+IF(AND(ISNUMBER(OFFSET('Sanitation Data'!$D$12,0,10*ROW('Sanitation Data'!D125))),'Data Summary'!CO131="Yes"),OFFSET('Sanitation Data'!$D$12,0,10*ROW('Sanitation Data'!D125)),NA())</f>
        <v>#N/A</v>
      </c>
      <c r="AA131" s="521" t="e">
        <f ca="1">+IF(AND(ISNUMBER(OFFSET('Sanitation Data'!$E$4,0,10*ROW('Sanitation Data'!E125))),'Data Summary'!CP131="Yes"),100-OFFSET('Sanitation Data'!$E$4,0,10*ROW('Sanitation Data'!E125)),NA())</f>
        <v>#N/A</v>
      </c>
      <c r="AB131" s="521" t="e">
        <f ca="1">+IF(AND(ISNUMBER(OFFSET('Sanitation Data'!$E$6,0,10*ROW('Sanitation Data'!E125))),'Data Summary'!CQ131="Yes"),OFFSET('Sanitation Data'!$E$6,0,10*ROW('Sanitation Data'!E125)),NA())</f>
        <v>#N/A</v>
      </c>
      <c r="AC131" s="521" t="e">
        <f ca="1">+IF(AND(ISNUMBER(OFFSET('Sanitation Data'!$E$10,0,10*ROW('Sanitation Data'!E125))),'Data Summary'!CR131="Yes"),OFFSET('Sanitation Data'!$E$10,0,10*ROW('Sanitation Data'!E125)),NA())</f>
        <v>#N/A</v>
      </c>
      <c r="AD131" s="521" t="e">
        <f ca="1">+IF(AND(ISNUMBER(OFFSET('Sanitation Data'!$E$11,0,10*ROW('Sanitation Data'!E125))),'Data Summary'!CS131="Yes"),OFFSET('Sanitation Data'!$E$11,0,10*ROW('Sanitation Data'!E125)),NA())</f>
        <v>#N/A</v>
      </c>
      <c r="AE131" s="521" t="e">
        <f ca="1">+IF(AND(ISNUMBER(OFFSET('Sanitation Data'!$E$12,0,10*ROW('Sanitation Data'!E125))),'Data Summary'!CT131="Yes"),OFFSET('Sanitation Data'!$E$12,0,10*ROW('Sanitation Data'!E125)),NA())</f>
        <v>#N/A</v>
      </c>
      <c r="AF131" s="521" t="e">
        <f ca="1">+IF(AND(ISNUMBER(OFFSET('Sanitation Data'!$F$4,0,10*ROW('Sanitation Data'!F125))),'Data Summary'!CU131="Yes"),100-OFFSET('Sanitation Data'!$F$4,0,10*ROW('Sanitation Data'!F125)),NA())</f>
        <v>#N/A</v>
      </c>
      <c r="AG131" s="521" t="e">
        <f ca="1">+IF(AND(ISNUMBER(OFFSET('Sanitation Data'!$F$6,0,10*ROW('Sanitation Data'!F125))),'Data Summary'!CV131="Yes"),OFFSET('Sanitation Data'!$F$6,0,10*ROW('Sanitation Data'!F125)),NA())</f>
        <v>#N/A</v>
      </c>
      <c r="AH131" s="521" t="e">
        <f ca="1">+IF(AND(ISNUMBER(OFFSET('Sanitation Data'!$F$10,0,10*ROW('Sanitation Data'!F125))),'Data Summary'!CW131="Yes"),OFFSET('Sanitation Data'!$F$10,0,10*ROW('Sanitation Data'!F125)),NA())</f>
        <v>#N/A</v>
      </c>
      <c r="AI131" s="521" t="e">
        <f ca="1">+IF(AND(ISNUMBER(OFFSET('Sanitation Data'!$F$11,0,10*ROW('Sanitation Data'!F125))),'Data Summary'!CX131="Yes"),OFFSET('Sanitation Data'!$F$11,0,10*ROW('Sanitation Data'!F125)),NA())</f>
        <v>#N/A</v>
      </c>
      <c r="AJ131" s="521" t="e">
        <f ca="1">+IF(AND(ISNUMBER(OFFSET('Sanitation Data'!$F$12,0,10*ROW('Sanitation Data'!F125))),'Data Summary'!CY131="Yes"),OFFSET('Sanitation Data'!$F$12,0,10*ROW('Sanitation Data'!F125)),NA())</f>
        <v>#N/A</v>
      </c>
      <c r="AK131" s="521" t="e">
        <f ca="1">+IF(AND(ISNUMBER(OFFSET('Sanitation Data'!$G$4,0,10*ROW('Sanitation Data'!G125))),'Data Summary'!CZ131="Yes"),100-OFFSET('Sanitation Data'!$G$4,0,10*ROW('Sanitation Data'!G125)),NA())</f>
        <v>#N/A</v>
      </c>
      <c r="AL131" s="521" t="e">
        <f ca="1">+IF(AND(ISNUMBER(OFFSET('Sanitation Data'!$G$6,0,10*ROW('Sanitation Data'!G125))),'Data Summary'!DA131="Yes"),OFFSET('Sanitation Data'!$G$6,0,10*ROW('Sanitation Data'!G125)),NA())</f>
        <v>#N/A</v>
      </c>
      <c r="AM131" s="521" t="e">
        <f ca="1">+IF(AND(ISNUMBER(OFFSET('Sanitation Data'!$G$10,0,10*ROW('Sanitation Data'!G125))),'Data Summary'!DB131="Yes"),OFFSET('Sanitation Data'!$G$10,0,10*ROW('Sanitation Data'!G125)),NA())</f>
        <v>#N/A</v>
      </c>
      <c r="AN131" s="521" t="e">
        <f ca="1">+IF(AND(ISNUMBER(OFFSET('Sanitation Data'!$G$11,0,10*ROW('Sanitation Data'!G125))),'Data Summary'!DC131="Yes"),OFFSET('Sanitation Data'!$G$11,0,10*ROW('Sanitation Data'!G125)),NA())</f>
        <v>#N/A</v>
      </c>
      <c r="AO131" s="521" t="e">
        <f ca="1">+IF(AND(ISNUMBER(OFFSET('Sanitation Data'!$G$12,0,10*ROW('Sanitation Data'!G125))),'Data Summary'!DD131="Yes"),OFFSET('Sanitation Data'!$G$12,0,10*ROW('Sanitation Data'!G125)),NA())</f>
        <v>#N/A</v>
      </c>
      <c r="AP131" s="521" t="e">
        <f ca="1">+IF(AND(ISNUMBER(OFFSET('Sanitation Data'!$H$4,0,10*ROW('Sanitation Data'!H125))),'Data Summary'!DE131="Yes"),100-OFFSET('Sanitation Data'!$H$4,0,10*ROW('Sanitation Data'!H125)),NA())</f>
        <v>#N/A</v>
      </c>
      <c r="AQ131" s="521" t="e">
        <f ca="1">+IF(AND(ISNUMBER(OFFSET('Sanitation Data'!$H$6,0,10*ROW('Sanitation Data'!H125))),'Data Summary'!DF131="Yes"),OFFSET('Sanitation Data'!$H$6,0,10*ROW('Sanitation Data'!H125)),NA())</f>
        <v>#N/A</v>
      </c>
      <c r="AR131" s="521" t="e">
        <f ca="1">+IF(AND(ISNUMBER(OFFSET('Sanitation Data'!$H$10,0,10*ROW('Sanitation Data'!H125))),'Data Summary'!DG131="Yes"),OFFSET('Sanitation Data'!$H$10,0,10*ROW('Sanitation Data'!H125)),NA())</f>
        <v>#N/A</v>
      </c>
      <c r="AS131" s="521" t="e">
        <f ca="1">+IF(AND(ISNUMBER(OFFSET('Sanitation Data'!$H$11,0,10*ROW('Sanitation Data'!H125))),'Data Summary'!DH131="Yes"),OFFSET('Sanitation Data'!$H$11,0,10*ROW('Sanitation Data'!H125)),NA())</f>
        <v>#N/A</v>
      </c>
      <c r="AT131" s="521" t="e">
        <f ca="1">+IF(AND(ISNUMBER(OFFSET('Sanitation Data'!$H$12,0,10*ROW('Sanitation Data'!H125))),'Data Summary'!DI131="Yes"),OFFSET('Sanitation Data'!$H$12,0,10*ROW('Sanitation Data'!H125)),NA())</f>
        <v>#N/A</v>
      </c>
      <c r="AU131" s="521" t="e">
        <f ca="1">+IF(AND(ISNUMBER(OFFSET('Sanitation Data'!$I$4,0,10*ROW('Sanitation Data'!I125))),'Data Summary'!DJ131="Yes"),100-OFFSET('Sanitation Data'!$I$4,0,10*ROW('Sanitation Data'!I125)),NA())</f>
        <v>#N/A</v>
      </c>
      <c r="AV131" s="521" t="e">
        <f ca="1">+IF(AND(ISNUMBER(OFFSET('Sanitation Data'!$I$6,0,10*ROW('Sanitation Data'!I125))),'Data Summary'!DK131="Yes"),OFFSET('Sanitation Data'!$I$6,0,10*ROW('Sanitation Data'!I125)),NA())</f>
        <v>#N/A</v>
      </c>
      <c r="AW131" s="521" t="e">
        <f ca="1">+IF(AND(ISNUMBER(OFFSET('Sanitation Data'!$I$10,0,10*ROW('Sanitation Data'!I125))),'Data Summary'!DL131="Yes"),OFFSET('Sanitation Data'!$I$10,0,10*ROW('Sanitation Data'!I125)),NA())</f>
        <v>#N/A</v>
      </c>
      <c r="AX131" s="521" t="e">
        <f ca="1">+IF(AND(ISNUMBER(OFFSET('Sanitation Data'!$I$11,0,10*ROW('Sanitation Data'!I125))),'Data Summary'!DM131="Yes"),OFFSET('Sanitation Data'!$I$11,0,10*ROW('Sanitation Data'!I125)),NA())</f>
        <v>#N/A</v>
      </c>
      <c r="AY131" s="521" t="e">
        <f ca="1">+IF(AND(ISNUMBER(OFFSET('Sanitation Data'!$I$12,0,10*ROW('Sanitation Data'!I125))),'Data Summary'!DN131="Yes"),OFFSET('Sanitation Data'!$I$12,0,10*ROW('Sanitation Data'!I125)),NA())</f>
        <v>#N/A</v>
      </c>
      <c r="AZ131" s="522" t="e">
        <f ca="1">+IF(AND(ISNUMBER(OFFSET('Hygiene Data'!$D$5,0,10*ROW('Hygiene Data'!D125))),'Data Summary'!DO131="Yes"),OFFSET('Hygiene Data'!$D$5,0,10*ROW('Hygiene Data'!D125)),NA())</f>
        <v>#N/A</v>
      </c>
      <c r="BA131" s="522" t="e">
        <f ca="1">+IF(AND(ISNUMBER(OFFSET('Hygiene Data'!$D$7,0,10*ROW('Hygiene Data'!D125))),'Data Summary'!DP131="Yes"),OFFSET('Hygiene Data'!$D$7,0,10*ROW('Hygiene Data'!D125)),NA())</f>
        <v>#N/A</v>
      </c>
      <c r="BB131" s="522" t="e">
        <f ca="1">+IF(AND(ISNUMBER(OFFSET('Hygiene Data'!$D$9,0,10*ROW('Hygiene Data'!D125))),'Data Summary'!DQ131="Yes"),OFFSET('Hygiene Data'!$D$9,0,10*ROW('Hygiene Data'!D125)),NA())</f>
        <v>#N/A</v>
      </c>
      <c r="BC131" s="522" t="e">
        <f ca="1">+IF(AND(ISNUMBER(OFFSET('Hygiene Data'!$E$5,0,10*ROW('Hygiene Data'!E125))),'Data Summary'!DR131="Yes"),OFFSET('Hygiene Data'!$E$5,0,10*ROW('Hygiene Data'!E125)),NA())</f>
        <v>#N/A</v>
      </c>
      <c r="BD131" s="522" t="e">
        <f ca="1">+IF(AND(ISNUMBER(OFFSET('Hygiene Data'!$E$7,0,10*ROW('Hygiene Data'!E125))),'Data Summary'!DS131="Yes"),OFFSET('Hygiene Data'!$E$7,0,10*ROW('Hygiene Data'!E125)),NA())</f>
        <v>#N/A</v>
      </c>
      <c r="BE131" s="522" t="e">
        <f ca="1">+IF(AND(ISNUMBER(OFFSET('Hygiene Data'!$E$9,0,10*ROW('Hygiene Data'!E125))),'Data Summary'!DT131="Yes"),OFFSET('Hygiene Data'!$E$9,0,10*ROW('Hygiene Data'!E125)),NA())</f>
        <v>#N/A</v>
      </c>
      <c r="BF131" s="522" t="e">
        <f ca="1">+IF(AND(ISNUMBER(OFFSET('Hygiene Data'!$F$5,0,10*ROW('Hygiene Data'!F125))),'Data Summary'!DU131="Yes"),OFFSET('Hygiene Data'!$F$5,0,10*ROW('Hygiene Data'!F125)),NA())</f>
        <v>#N/A</v>
      </c>
      <c r="BG131" s="522" t="e">
        <f ca="1">+IF(AND(ISNUMBER(OFFSET('Hygiene Data'!$F$7,0,10*ROW('Hygiene Data'!F125))),'Data Summary'!DV131="Yes"),OFFSET('Hygiene Data'!$F$7,0,10*ROW('Hygiene Data'!F125)),NA())</f>
        <v>#N/A</v>
      </c>
      <c r="BH131" s="522" t="e">
        <f ca="1">+IF(AND(ISNUMBER(OFFSET('Hygiene Data'!$F$9,0,10*ROW('Hygiene Data'!F125))),'Data Summary'!DW131="Yes"),OFFSET('Hygiene Data'!$F$9,0,10*ROW('Hygiene Data'!F125)),NA())</f>
        <v>#N/A</v>
      </c>
      <c r="BI131" s="522" t="e">
        <f ca="1">+IF(AND(ISNUMBER(OFFSET('Hygiene Data'!$G$5,0,10*ROW('Hygiene Data'!G125))),'Data Summary'!DX131="Yes"),OFFSET('Hygiene Data'!$G$5,0,10*ROW('Hygiene Data'!G125)),NA())</f>
        <v>#N/A</v>
      </c>
      <c r="BJ131" s="522" t="e">
        <f ca="1">+IF(AND(ISNUMBER(OFFSET('Hygiene Data'!$G$7,0,10*ROW('Hygiene Data'!G125))),'Data Summary'!DY131="Yes"),OFFSET('Hygiene Data'!$G$7,0,10*ROW('Hygiene Data'!G125)),NA())</f>
        <v>#N/A</v>
      </c>
      <c r="BK131" s="522" t="e">
        <f ca="1">+IF(AND(ISNUMBER(OFFSET('Hygiene Data'!$G$9,0,10*ROW('Hygiene Data'!G125))),'Data Summary'!DZ131="Yes"),OFFSET('Hygiene Data'!$G$9,0,10*ROW('Hygiene Data'!G125)),NA())</f>
        <v>#N/A</v>
      </c>
      <c r="BL131" s="522" t="e">
        <f ca="1">+IF(AND(ISNUMBER(OFFSET('Hygiene Data'!$H$5,0,10*ROW('Hygiene Data'!H125))),'Data Summary'!EA131="Yes"),OFFSET('Hygiene Data'!$H$5,0,10*ROW('Hygiene Data'!H125)),NA())</f>
        <v>#N/A</v>
      </c>
      <c r="BM131" s="522" t="e">
        <f ca="1">+IF(AND(ISNUMBER(OFFSET('Hygiene Data'!$H$7,0,10*ROW('Hygiene Data'!H125))),'Data Summary'!EB131="Yes"),OFFSET('Hygiene Data'!$H$7,0,10*ROW('Hygiene Data'!H125)),NA())</f>
        <v>#N/A</v>
      </c>
      <c r="BN131" s="522" t="e">
        <f ca="1">+IF(AND(ISNUMBER(OFFSET('Hygiene Data'!$H$9,0,10*ROW('Hygiene Data'!H125))),'Data Summary'!EC131="Yes"),OFFSET('Hygiene Data'!$H$9,0,10*ROW('Hygiene Data'!H125)),NA())</f>
        <v>#N/A</v>
      </c>
      <c r="BO131" s="522" t="e">
        <f ca="1">+IF(AND(ISNUMBER(OFFSET('Hygiene Data'!$I$5,0,10*ROW('Hygiene Data'!I125))),'Data Summary'!ED131="Yes"),OFFSET('Hygiene Data'!$I$5,0,10*ROW('Hygiene Data'!I125)),NA())</f>
        <v>#N/A</v>
      </c>
      <c r="BP131" s="522" t="e">
        <f ca="1">+IF(AND(ISNUMBER(OFFSET('Hygiene Data'!$I$7,0,10*ROW('Hygiene Data'!I125))),'Data Summary'!EE131="Yes"),OFFSET('Hygiene Data'!$I$7,0,10*ROW('Hygiene Data'!I125)),NA())</f>
        <v>#N/A</v>
      </c>
      <c r="BQ131" s="522" t="e">
        <f ca="1">+IF(AND(ISNUMBER(OFFSET('Hygiene Data'!$I$9,0,10*ROW('Hygiene Data'!I125))),'Data Summary'!EF131="Yes"),OFFSET('Hygiene Data'!$I$9,0,10*ROW('Hygiene Data'!I125)),NA())</f>
        <v>#N/A</v>
      </c>
    </row>
    <row r="132" spans="1:69" x14ac:dyDescent="0.25">
      <c r="A132" s="518" t="e">
        <f ca="1">+RIGHT('Data Summary'!A132,LEN('Data Summary'!A132)-9)</f>
        <v>#VALUE!</v>
      </c>
      <c r="B132" s="492" t="str">
        <f ca="1">+IF(ISTEXT('Data Summary'!B132),'Data Summary'!B132,"")</f>
        <v/>
      </c>
      <c r="C132" s="519" t="e">
        <f ca="1">+VALUE('Data Summary'!C132)</f>
        <v>#VALUE!</v>
      </c>
      <c r="D132" s="520" t="e">
        <f ca="1">+IF(AND(ISNUMBER(OFFSET('Water Data'!$D$4,0,10*ROW('Water Data'!D126))),'Data Summary'!BS132="Yes"),100-OFFSET('Water Data'!$D$4,0,10*ROW('Water Data'!D126)),NA())</f>
        <v>#N/A</v>
      </c>
      <c r="E132" s="520" t="e">
        <f ca="1">+IF(AND(ISNUMBER(OFFSET('Water Data'!$D$6,0,10*ROW('Water Data'!D126))),'Data Summary'!BT132="Yes"),OFFSET('Water Data'!$D$6,0,10*ROW('Water Data'!D126)),NA())</f>
        <v>#N/A</v>
      </c>
      <c r="F132" s="520" t="e">
        <f ca="1">+IF(AND(ISNUMBER(OFFSET('Water Data'!$D$9,0,10*ROW('Water Data'!D126))),'Data Summary'!BU132="Yes"),OFFSET('Water Data'!$D$9,0,10*ROW('Water Data'!D126)),NA())</f>
        <v>#N/A</v>
      </c>
      <c r="G132" s="520" t="e">
        <f ca="1">+IF(AND(ISNUMBER(OFFSET('Water Data'!$E$4,0,10*ROW('Water Data'!E126))),'Data Summary'!BV132="Yes"),100-OFFSET('Water Data'!$E$4,0,10*ROW('Water Data'!E126)),NA())</f>
        <v>#N/A</v>
      </c>
      <c r="H132" s="520" t="e">
        <f ca="1">+IF(AND(ISNUMBER(OFFSET('Water Data'!$E$6,0,10*ROW('Water Data'!E126))),'Data Summary'!BW132="Yes"),OFFSET('Water Data'!$E$6,0,10*ROW('Water Data'!E126)),NA())</f>
        <v>#N/A</v>
      </c>
      <c r="I132" s="520" t="e">
        <f ca="1">+IF(AND(ISNUMBER(OFFSET('Water Data'!$E$9,0,10*ROW('Water Data'!E126))),'Data Summary'!BX132="Yes"),OFFSET('Water Data'!$E$9,0,10*ROW('Water Data'!E126)),NA())</f>
        <v>#N/A</v>
      </c>
      <c r="J132" s="520" t="e">
        <f ca="1">+IF(AND(ISNUMBER(OFFSET('Water Data'!$F$4,0,10*ROW('Water Data'!F126))),'Data Summary'!BY132="Yes"),100-OFFSET('Water Data'!$F$4,0,10*ROW('Water Data'!F126)),NA())</f>
        <v>#N/A</v>
      </c>
      <c r="K132" s="520" t="e">
        <f ca="1">+IF(AND(ISNUMBER(OFFSET('Water Data'!$F$6,0,10*ROW('Water Data'!F126))),'Data Summary'!BZ132="Yes"),OFFSET('Water Data'!$F$6,0,10*ROW('Water Data'!F126)),NA())</f>
        <v>#N/A</v>
      </c>
      <c r="L132" s="520" t="e">
        <f ca="1">+IF(AND(ISNUMBER(OFFSET('Water Data'!$F$9,0,10*ROW('Water Data'!F126))),'Data Summary'!CA132="Yes"),OFFSET('Water Data'!$F$9,0,10*ROW('Water Data'!F126)),NA())</f>
        <v>#N/A</v>
      </c>
      <c r="M132" s="520" t="e">
        <f ca="1">+IF(AND(ISNUMBER(OFFSET('Water Data'!$G$4,0,10*ROW('Water Data'!G126))),'Data Summary'!CB132="Yes"),100-OFFSET('Water Data'!$G$4,0,10*ROW('Water Data'!G126)),NA())</f>
        <v>#N/A</v>
      </c>
      <c r="N132" s="520" t="e">
        <f ca="1">+IF(AND(ISNUMBER(OFFSET('Water Data'!$G$6,0,10*ROW('Water Data'!G126))),'Data Summary'!CC132="Yes"),OFFSET('Water Data'!$G$6,0,10*ROW('Water Data'!G126)),NA())</f>
        <v>#N/A</v>
      </c>
      <c r="O132" s="520" t="e">
        <f ca="1">+IF(AND(ISNUMBER(OFFSET('Water Data'!$G$9,0,10*ROW('Water Data'!G126))),'Data Summary'!CD132="Yes"),OFFSET('Water Data'!$G$9,0,10*ROW('Water Data'!G126)),NA())</f>
        <v>#N/A</v>
      </c>
      <c r="P132" s="520" t="e">
        <f ca="1">+IF(AND(ISNUMBER(OFFSET('Water Data'!$H$4,0,10*ROW('Water Data'!H126))),'Data Summary'!CE132="Yes"),100-OFFSET('Water Data'!$H$4,0,10*ROW('Water Data'!H126)),NA())</f>
        <v>#N/A</v>
      </c>
      <c r="Q132" s="520" t="e">
        <f ca="1">+IF(AND(ISNUMBER(OFFSET('Water Data'!$H$6,0,10*ROW('Water Data'!H126))),'Data Summary'!CF132="Yes"),OFFSET('Water Data'!$H$6,0,10*ROW('Water Data'!H126)),NA())</f>
        <v>#N/A</v>
      </c>
      <c r="R132" s="520" t="e">
        <f ca="1">+IF(AND(ISNUMBER(OFFSET('Water Data'!$H$9,0,10*ROW('Water Data'!H126))),'Data Summary'!CG132="Yes"),OFFSET('Water Data'!$H$9,0,10*ROW('Water Data'!H126)),NA())</f>
        <v>#N/A</v>
      </c>
      <c r="S132" s="520" t="e">
        <f ca="1">+IF(AND(ISNUMBER(OFFSET('Water Data'!$I$4,0,10*ROW('Water Data'!I126))),'Data Summary'!CH132="Yes"),100-OFFSET('Water Data'!$I$4,0,10*ROW('Water Data'!I126)),NA())</f>
        <v>#N/A</v>
      </c>
      <c r="T132" s="520" t="e">
        <f ca="1">+IF(AND(ISNUMBER(OFFSET('Water Data'!$I$6,0,10*ROW('Water Data'!I126))),'Data Summary'!CI132="Yes"),OFFSET('Water Data'!$I$6,0,10*ROW('Water Data'!I126)),NA())</f>
        <v>#N/A</v>
      </c>
      <c r="U132" s="520" t="e">
        <f ca="1">+IF(AND(ISNUMBER(OFFSET('Water Data'!$I$9,0,10*ROW('Water Data'!I126))),'Data Summary'!CJ132="Yes"),OFFSET('Water Data'!$I$9,0,10*ROW('Water Data'!I126)),NA())</f>
        <v>#N/A</v>
      </c>
      <c r="V132" s="521" t="e">
        <f ca="1">+IF(AND(ISNUMBER(OFFSET('Sanitation Data'!$D$4,0,10*ROW('Sanitation Data'!D126))),'Data Summary'!CK132="Yes"),100-OFFSET('Sanitation Data'!$D$4,0,10*ROW('Sanitation Data'!D126)),NA())</f>
        <v>#N/A</v>
      </c>
      <c r="W132" s="521" t="e">
        <f ca="1">+IF(AND(ISNUMBER(OFFSET('Sanitation Data'!$D$6,0,10*ROW('Sanitation Data'!D126))),'Data Summary'!CL132="Yes"),OFFSET('Sanitation Data'!$D$6,0,10*ROW('Sanitation Data'!D126)),NA())</f>
        <v>#N/A</v>
      </c>
      <c r="X132" s="521" t="e">
        <f ca="1">+IF(AND(ISNUMBER(OFFSET('Sanitation Data'!$D$10,0,10*ROW('Sanitation Data'!D126))),'Data Summary'!CM132="Yes"),OFFSET('Sanitation Data'!$D$10,0,10*ROW('Sanitation Data'!D126)),NA())</f>
        <v>#N/A</v>
      </c>
      <c r="Y132" s="521" t="e">
        <f ca="1">+IF(AND(ISNUMBER(OFFSET('Sanitation Data'!$D$11,0,10*ROW('Sanitation Data'!D126))),'Data Summary'!CN132="Yes"),OFFSET('Sanitation Data'!$D$11,0,10*ROW('Sanitation Data'!D126)),NA())</f>
        <v>#N/A</v>
      </c>
      <c r="Z132" s="521" t="e">
        <f ca="1">+IF(AND(ISNUMBER(OFFSET('Sanitation Data'!$D$12,0,10*ROW('Sanitation Data'!D126))),'Data Summary'!CO132="Yes"),OFFSET('Sanitation Data'!$D$12,0,10*ROW('Sanitation Data'!D126)),NA())</f>
        <v>#N/A</v>
      </c>
      <c r="AA132" s="521" t="e">
        <f ca="1">+IF(AND(ISNUMBER(OFFSET('Sanitation Data'!$E$4,0,10*ROW('Sanitation Data'!E126))),'Data Summary'!CP132="Yes"),100-OFFSET('Sanitation Data'!$E$4,0,10*ROW('Sanitation Data'!E126)),NA())</f>
        <v>#N/A</v>
      </c>
      <c r="AB132" s="521" t="e">
        <f ca="1">+IF(AND(ISNUMBER(OFFSET('Sanitation Data'!$E$6,0,10*ROW('Sanitation Data'!E126))),'Data Summary'!CQ132="Yes"),OFFSET('Sanitation Data'!$E$6,0,10*ROW('Sanitation Data'!E126)),NA())</f>
        <v>#N/A</v>
      </c>
      <c r="AC132" s="521" t="e">
        <f ca="1">+IF(AND(ISNUMBER(OFFSET('Sanitation Data'!$E$10,0,10*ROW('Sanitation Data'!E126))),'Data Summary'!CR132="Yes"),OFFSET('Sanitation Data'!$E$10,0,10*ROW('Sanitation Data'!E126)),NA())</f>
        <v>#N/A</v>
      </c>
      <c r="AD132" s="521" t="e">
        <f ca="1">+IF(AND(ISNUMBER(OFFSET('Sanitation Data'!$E$11,0,10*ROW('Sanitation Data'!E126))),'Data Summary'!CS132="Yes"),OFFSET('Sanitation Data'!$E$11,0,10*ROW('Sanitation Data'!E126)),NA())</f>
        <v>#N/A</v>
      </c>
      <c r="AE132" s="521" t="e">
        <f ca="1">+IF(AND(ISNUMBER(OFFSET('Sanitation Data'!$E$12,0,10*ROW('Sanitation Data'!E126))),'Data Summary'!CT132="Yes"),OFFSET('Sanitation Data'!$E$12,0,10*ROW('Sanitation Data'!E126)),NA())</f>
        <v>#N/A</v>
      </c>
      <c r="AF132" s="521" t="e">
        <f ca="1">+IF(AND(ISNUMBER(OFFSET('Sanitation Data'!$F$4,0,10*ROW('Sanitation Data'!F126))),'Data Summary'!CU132="Yes"),100-OFFSET('Sanitation Data'!$F$4,0,10*ROW('Sanitation Data'!F126)),NA())</f>
        <v>#N/A</v>
      </c>
      <c r="AG132" s="521" t="e">
        <f ca="1">+IF(AND(ISNUMBER(OFFSET('Sanitation Data'!$F$6,0,10*ROW('Sanitation Data'!F126))),'Data Summary'!CV132="Yes"),OFFSET('Sanitation Data'!$F$6,0,10*ROW('Sanitation Data'!F126)),NA())</f>
        <v>#N/A</v>
      </c>
      <c r="AH132" s="521" t="e">
        <f ca="1">+IF(AND(ISNUMBER(OFFSET('Sanitation Data'!$F$10,0,10*ROW('Sanitation Data'!F126))),'Data Summary'!CW132="Yes"),OFFSET('Sanitation Data'!$F$10,0,10*ROW('Sanitation Data'!F126)),NA())</f>
        <v>#N/A</v>
      </c>
      <c r="AI132" s="521" t="e">
        <f ca="1">+IF(AND(ISNUMBER(OFFSET('Sanitation Data'!$F$11,0,10*ROW('Sanitation Data'!F126))),'Data Summary'!CX132="Yes"),OFFSET('Sanitation Data'!$F$11,0,10*ROW('Sanitation Data'!F126)),NA())</f>
        <v>#N/A</v>
      </c>
      <c r="AJ132" s="521" t="e">
        <f ca="1">+IF(AND(ISNUMBER(OFFSET('Sanitation Data'!$F$12,0,10*ROW('Sanitation Data'!F126))),'Data Summary'!CY132="Yes"),OFFSET('Sanitation Data'!$F$12,0,10*ROW('Sanitation Data'!F126)),NA())</f>
        <v>#N/A</v>
      </c>
      <c r="AK132" s="521" t="e">
        <f ca="1">+IF(AND(ISNUMBER(OFFSET('Sanitation Data'!$G$4,0,10*ROW('Sanitation Data'!G126))),'Data Summary'!CZ132="Yes"),100-OFFSET('Sanitation Data'!$G$4,0,10*ROW('Sanitation Data'!G126)),NA())</f>
        <v>#N/A</v>
      </c>
      <c r="AL132" s="521" t="e">
        <f ca="1">+IF(AND(ISNUMBER(OFFSET('Sanitation Data'!$G$6,0,10*ROW('Sanitation Data'!G126))),'Data Summary'!DA132="Yes"),OFFSET('Sanitation Data'!$G$6,0,10*ROW('Sanitation Data'!G126)),NA())</f>
        <v>#N/A</v>
      </c>
      <c r="AM132" s="521" t="e">
        <f ca="1">+IF(AND(ISNUMBER(OFFSET('Sanitation Data'!$G$10,0,10*ROW('Sanitation Data'!G126))),'Data Summary'!DB132="Yes"),OFFSET('Sanitation Data'!$G$10,0,10*ROW('Sanitation Data'!G126)),NA())</f>
        <v>#N/A</v>
      </c>
      <c r="AN132" s="521" t="e">
        <f ca="1">+IF(AND(ISNUMBER(OFFSET('Sanitation Data'!$G$11,0,10*ROW('Sanitation Data'!G126))),'Data Summary'!DC132="Yes"),OFFSET('Sanitation Data'!$G$11,0,10*ROW('Sanitation Data'!G126)),NA())</f>
        <v>#N/A</v>
      </c>
      <c r="AO132" s="521" t="e">
        <f ca="1">+IF(AND(ISNUMBER(OFFSET('Sanitation Data'!$G$12,0,10*ROW('Sanitation Data'!G126))),'Data Summary'!DD132="Yes"),OFFSET('Sanitation Data'!$G$12,0,10*ROW('Sanitation Data'!G126)),NA())</f>
        <v>#N/A</v>
      </c>
      <c r="AP132" s="521" t="e">
        <f ca="1">+IF(AND(ISNUMBER(OFFSET('Sanitation Data'!$H$4,0,10*ROW('Sanitation Data'!H126))),'Data Summary'!DE132="Yes"),100-OFFSET('Sanitation Data'!$H$4,0,10*ROW('Sanitation Data'!H126)),NA())</f>
        <v>#N/A</v>
      </c>
      <c r="AQ132" s="521" t="e">
        <f ca="1">+IF(AND(ISNUMBER(OFFSET('Sanitation Data'!$H$6,0,10*ROW('Sanitation Data'!H126))),'Data Summary'!DF132="Yes"),OFFSET('Sanitation Data'!$H$6,0,10*ROW('Sanitation Data'!H126)),NA())</f>
        <v>#N/A</v>
      </c>
      <c r="AR132" s="521" t="e">
        <f ca="1">+IF(AND(ISNUMBER(OFFSET('Sanitation Data'!$H$10,0,10*ROW('Sanitation Data'!H126))),'Data Summary'!DG132="Yes"),OFFSET('Sanitation Data'!$H$10,0,10*ROW('Sanitation Data'!H126)),NA())</f>
        <v>#N/A</v>
      </c>
      <c r="AS132" s="521" t="e">
        <f ca="1">+IF(AND(ISNUMBER(OFFSET('Sanitation Data'!$H$11,0,10*ROW('Sanitation Data'!H126))),'Data Summary'!DH132="Yes"),OFFSET('Sanitation Data'!$H$11,0,10*ROW('Sanitation Data'!H126)),NA())</f>
        <v>#N/A</v>
      </c>
      <c r="AT132" s="521" t="e">
        <f ca="1">+IF(AND(ISNUMBER(OFFSET('Sanitation Data'!$H$12,0,10*ROW('Sanitation Data'!H126))),'Data Summary'!DI132="Yes"),OFFSET('Sanitation Data'!$H$12,0,10*ROW('Sanitation Data'!H126)),NA())</f>
        <v>#N/A</v>
      </c>
      <c r="AU132" s="521" t="e">
        <f ca="1">+IF(AND(ISNUMBER(OFFSET('Sanitation Data'!$I$4,0,10*ROW('Sanitation Data'!I126))),'Data Summary'!DJ132="Yes"),100-OFFSET('Sanitation Data'!$I$4,0,10*ROW('Sanitation Data'!I126)),NA())</f>
        <v>#N/A</v>
      </c>
      <c r="AV132" s="521" t="e">
        <f ca="1">+IF(AND(ISNUMBER(OFFSET('Sanitation Data'!$I$6,0,10*ROW('Sanitation Data'!I126))),'Data Summary'!DK132="Yes"),OFFSET('Sanitation Data'!$I$6,0,10*ROW('Sanitation Data'!I126)),NA())</f>
        <v>#N/A</v>
      </c>
      <c r="AW132" s="521" t="e">
        <f ca="1">+IF(AND(ISNUMBER(OFFSET('Sanitation Data'!$I$10,0,10*ROW('Sanitation Data'!I126))),'Data Summary'!DL132="Yes"),OFFSET('Sanitation Data'!$I$10,0,10*ROW('Sanitation Data'!I126)),NA())</f>
        <v>#N/A</v>
      </c>
      <c r="AX132" s="521" t="e">
        <f ca="1">+IF(AND(ISNUMBER(OFFSET('Sanitation Data'!$I$11,0,10*ROW('Sanitation Data'!I126))),'Data Summary'!DM132="Yes"),OFFSET('Sanitation Data'!$I$11,0,10*ROW('Sanitation Data'!I126)),NA())</f>
        <v>#N/A</v>
      </c>
      <c r="AY132" s="521" t="e">
        <f ca="1">+IF(AND(ISNUMBER(OFFSET('Sanitation Data'!$I$12,0,10*ROW('Sanitation Data'!I126))),'Data Summary'!DN132="Yes"),OFFSET('Sanitation Data'!$I$12,0,10*ROW('Sanitation Data'!I126)),NA())</f>
        <v>#N/A</v>
      </c>
      <c r="AZ132" s="522" t="e">
        <f ca="1">+IF(AND(ISNUMBER(OFFSET('Hygiene Data'!$D$5,0,10*ROW('Hygiene Data'!D126))),'Data Summary'!DO132="Yes"),OFFSET('Hygiene Data'!$D$5,0,10*ROW('Hygiene Data'!D126)),NA())</f>
        <v>#N/A</v>
      </c>
      <c r="BA132" s="522" t="e">
        <f ca="1">+IF(AND(ISNUMBER(OFFSET('Hygiene Data'!$D$7,0,10*ROW('Hygiene Data'!D126))),'Data Summary'!DP132="Yes"),OFFSET('Hygiene Data'!$D$7,0,10*ROW('Hygiene Data'!D126)),NA())</f>
        <v>#N/A</v>
      </c>
      <c r="BB132" s="522" t="e">
        <f ca="1">+IF(AND(ISNUMBER(OFFSET('Hygiene Data'!$D$9,0,10*ROW('Hygiene Data'!D126))),'Data Summary'!DQ132="Yes"),OFFSET('Hygiene Data'!$D$9,0,10*ROW('Hygiene Data'!D126)),NA())</f>
        <v>#N/A</v>
      </c>
      <c r="BC132" s="522" t="e">
        <f ca="1">+IF(AND(ISNUMBER(OFFSET('Hygiene Data'!$E$5,0,10*ROW('Hygiene Data'!E126))),'Data Summary'!DR132="Yes"),OFFSET('Hygiene Data'!$E$5,0,10*ROW('Hygiene Data'!E126)),NA())</f>
        <v>#N/A</v>
      </c>
      <c r="BD132" s="522" t="e">
        <f ca="1">+IF(AND(ISNUMBER(OFFSET('Hygiene Data'!$E$7,0,10*ROW('Hygiene Data'!E126))),'Data Summary'!DS132="Yes"),OFFSET('Hygiene Data'!$E$7,0,10*ROW('Hygiene Data'!E126)),NA())</f>
        <v>#N/A</v>
      </c>
      <c r="BE132" s="522" t="e">
        <f ca="1">+IF(AND(ISNUMBER(OFFSET('Hygiene Data'!$E$9,0,10*ROW('Hygiene Data'!E126))),'Data Summary'!DT132="Yes"),OFFSET('Hygiene Data'!$E$9,0,10*ROW('Hygiene Data'!E126)),NA())</f>
        <v>#N/A</v>
      </c>
      <c r="BF132" s="522" t="e">
        <f ca="1">+IF(AND(ISNUMBER(OFFSET('Hygiene Data'!$F$5,0,10*ROW('Hygiene Data'!F126))),'Data Summary'!DU132="Yes"),OFFSET('Hygiene Data'!$F$5,0,10*ROW('Hygiene Data'!F126)),NA())</f>
        <v>#N/A</v>
      </c>
      <c r="BG132" s="522" t="e">
        <f ca="1">+IF(AND(ISNUMBER(OFFSET('Hygiene Data'!$F$7,0,10*ROW('Hygiene Data'!F126))),'Data Summary'!DV132="Yes"),OFFSET('Hygiene Data'!$F$7,0,10*ROW('Hygiene Data'!F126)),NA())</f>
        <v>#N/A</v>
      </c>
      <c r="BH132" s="522" t="e">
        <f ca="1">+IF(AND(ISNUMBER(OFFSET('Hygiene Data'!$F$9,0,10*ROW('Hygiene Data'!F126))),'Data Summary'!DW132="Yes"),OFFSET('Hygiene Data'!$F$9,0,10*ROW('Hygiene Data'!F126)),NA())</f>
        <v>#N/A</v>
      </c>
      <c r="BI132" s="522" t="e">
        <f ca="1">+IF(AND(ISNUMBER(OFFSET('Hygiene Data'!$G$5,0,10*ROW('Hygiene Data'!G126))),'Data Summary'!DX132="Yes"),OFFSET('Hygiene Data'!$G$5,0,10*ROW('Hygiene Data'!G126)),NA())</f>
        <v>#N/A</v>
      </c>
      <c r="BJ132" s="522" t="e">
        <f ca="1">+IF(AND(ISNUMBER(OFFSET('Hygiene Data'!$G$7,0,10*ROW('Hygiene Data'!G126))),'Data Summary'!DY132="Yes"),OFFSET('Hygiene Data'!$G$7,0,10*ROW('Hygiene Data'!G126)),NA())</f>
        <v>#N/A</v>
      </c>
      <c r="BK132" s="522" t="e">
        <f ca="1">+IF(AND(ISNUMBER(OFFSET('Hygiene Data'!$G$9,0,10*ROW('Hygiene Data'!G126))),'Data Summary'!DZ132="Yes"),OFFSET('Hygiene Data'!$G$9,0,10*ROW('Hygiene Data'!G126)),NA())</f>
        <v>#N/A</v>
      </c>
      <c r="BL132" s="522" t="e">
        <f ca="1">+IF(AND(ISNUMBER(OFFSET('Hygiene Data'!$H$5,0,10*ROW('Hygiene Data'!H126))),'Data Summary'!EA132="Yes"),OFFSET('Hygiene Data'!$H$5,0,10*ROW('Hygiene Data'!H126)),NA())</f>
        <v>#N/A</v>
      </c>
      <c r="BM132" s="522" t="e">
        <f ca="1">+IF(AND(ISNUMBER(OFFSET('Hygiene Data'!$H$7,0,10*ROW('Hygiene Data'!H126))),'Data Summary'!EB132="Yes"),OFFSET('Hygiene Data'!$H$7,0,10*ROW('Hygiene Data'!H126)),NA())</f>
        <v>#N/A</v>
      </c>
      <c r="BN132" s="522" t="e">
        <f ca="1">+IF(AND(ISNUMBER(OFFSET('Hygiene Data'!$H$9,0,10*ROW('Hygiene Data'!H126))),'Data Summary'!EC132="Yes"),OFFSET('Hygiene Data'!$H$9,0,10*ROW('Hygiene Data'!H126)),NA())</f>
        <v>#N/A</v>
      </c>
      <c r="BO132" s="522" t="e">
        <f ca="1">+IF(AND(ISNUMBER(OFFSET('Hygiene Data'!$I$5,0,10*ROW('Hygiene Data'!I126))),'Data Summary'!ED132="Yes"),OFFSET('Hygiene Data'!$I$5,0,10*ROW('Hygiene Data'!I126)),NA())</f>
        <v>#N/A</v>
      </c>
      <c r="BP132" s="522" t="e">
        <f ca="1">+IF(AND(ISNUMBER(OFFSET('Hygiene Data'!$I$7,0,10*ROW('Hygiene Data'!I126))),'Data Summary'!EE132="Yes"),OFFSET('Hygiene Data'!$I$7,0,10*ROW('Hygiene Data'!I126)),NA())</f>
        <v>#N/A</v>
      </c>
      <c r="BQ132" s="522" t="e">
        <f ca="1">+IF(AND(ISNUMBER(OFFSET('Hygiene Data'!$I$9,0,10*ROW('Hygiene Data'!I126))),'Data Summary'!EF132="Yes"),OFFSET('Hygiene Data'!$I$9,0,10*ROW('Hygiene Data'!I126)),NA())</f>
        <v>#N/A</v>
      </c>
    </row>
    <row r="133" spans="1:69" x14ac:dyDescent="0.25">
      <c r="A133" s="518" t="e">
        <f ca="1">+RIGHT('Data Summary'!A133,LEN('Data Summary'!A133)-9)</f>
        <v>#VALUE!</v>
      </c>
      <c r="B133" s="492" t="str">
        <f ca="1">+IF(ISTEXT('Data Summary'!B133),'Data Summary'!B133,"")</f>
        <v/>
      </c>
      <c r="C133" s="519" t="e">
        <f ca="1">+VALUE('Data Summary'!C133)</f>
        <v>#VALUE!</v>
      </c>
      <c r="D133" s="520" t="e">
        <f ca="1">+IF(AND(ISNUMBER(OFFSET('Water Data'!$D$4,0,10*ROW('Water Data'!D127))),'Data Summary'!BS133="Yes"),100-OFFSET('Water Data'!$D$4,0,10*ROW('Water Data'!D127)),NA())</f>
        <v>#N/A</v>
      </c>
      <c r="E133" s="520" t="e">
        <f ca="1">+IF(AND(ISNUMBER(OFFSET('Water Data'!$D$6,0,10*ROW('Water Data'!D127))),'Data Summary'!BT133="Yes"),OFFSET('Water Data'!$D$6,0,10*ROW('Water Data'!D127)),NA())</f>
        <v>#N/A</v>
      </c>
      <c r="F133" s="520" t="e">
        <f ca="1">+IF(AND(ISNUMBER(OFFSET('Water Data'!$D$9,0,10*ROW('Water Data'!D127))),'Data Summary'!BU133="Yes"),OFFSET('Water Data'!$D$9,0,10*ROW('Water Data'!D127)),NA())</f>
        <v>#N/A</v>
      </c>
      <c r="G133" s="520" t="e">
        <f ca="1">+IF(AND(ISNUMBER(OFFSET('Water Data'!$E$4,0,10*ROW('Water Data'!E127))),'Data Summary'!BV133="Yes"),100-OFFSET('Water Data'!$E$4,0,10*ROW('Water Data'!E127)),NA())</f>
        <v>#N/A</v>
      </c>
      <c r="H133" s="520" t="e">
        <f ca="1">+IF(AND(ISNUMBER(OFFSET('Water Data'!$E$6,0,10*ROW('Water Data'!E127))),'Data Summary'!BW133="Yes"),OFFSET('Water Data'!$E$6,0,10*ROW('Water Data'!E127)),NA())</f>
        <v>#N/A</v>
      </c>
      <c r="I133" s="520" t="e">
        <f ca="1">+IF(AND(ISNUMBER(OFFSET('Water Data'!$E$9,0,10*ROW('Water Data'!E127))),'Data Summary'!BX133="Yes"),OFFSET('Water Data'!$E$9,0,10*ROW('Water Data'!E127)),NA())</f>
        <v>#N/A</v>
      </c>
      <c r="J133" s="520" t="e">
        <f ca="1">+IF(AND(ISNUMBER(OFFSET('Water Data'!$F$4,0,10*ROW('Water Data'!F127))),'Data Summary'!BY133="Yes"),100-OFFSET('Water Data'!$F$4,0,10*ROW('Water Data'!F127)),NA())</f>
        <v>#N/A</v>
      </c>
      <c r="K133" s="520" t="e">
        <f ca="1">+IF(AND(ISNUMBER(OFFSET('Water Data'!$F$6,0,10*ROW('Water Data'!F127))),'Data Summary'!BZ133="Yes"),OFFSET('Water Data'!$F$6,0,10*ROW('Water Data'!F127)),NA())</f>
        <v>#N/A</v>
      </c>
      <c r="L133" s="520" t="e">
        <f ca="1">+IF(AND(ISNUMBER(OFFSET('Water Data'!$F$9,0,10*ROW('Water Data'!F127))),'Data Summary'!CA133="Yes"),OFFSET('Water Data'!$F$9,0,10*ROW('Water Data'!F127)),NA())</f>
        <v>#N/A</v>
      </c>
      <c r="M133" s="520" t="e">
        <f ca="1">+IF(AND(ISNUMBER(OFFSET('Water Data'!$G$4,0,10*ROW('Water Data'!G127))),'Data Summary'!CB133="Yes"),100-OFFSET('Water Data'!$G$4,0,10*ROW('Water Data'!G127)),NA())</f>
        <v>#N/A</v>
      </c>
      <c r="N133" s="520" t="e">
        <f ca="1">+IF(AND(ISNUMBER(OFFSET('Water Data'!$G$6,0,10*ROW('Water Data'!G127))),'Data Summary'!CC133="Yes"),OFFSET('Water Data'!$G$6,0,10*ROW('Water Data'!G127)),NA())</f>
        <v>#N/A</v>
      </c>
      <c r="O133" s="520" t="e">
        <f ca="1">+IF(AND(ISNUMBER(OFFSET('Water Data'!$G$9,0,10*ROW('Water Data'!G127))),'Data Summary'!CD133="Yes"),OFFSET('Water Data'!$G$9,0,10*ROW('Water Data'!G127)),NA())</f>
        <v>#N/A</v>
      </c>
      <c r="P133" s="520" t="e">
        <f ca="1">+IF(AND(ISNUMBER(OFFSET('Water Data'!$H$4,0,10*ROW('Water Data'!H127))),'Data Summary'!CE133="Yes"),100-OFFSET('Water Data'!$H$4,0,10*ROW('Water Data'!H127)),NA())</f>
        <v>#N/A</v>
      </c>
      <c r="Q133" s="520" t="e">
        <f ca="1">+IF(AND(ISNUMBER(OFFSET('Water Data'!$H$6,0,10*ROW('Water Data'!H127))),'Data Summary'!CF133="Yes"),OFFSET('Water Data'!$H$6,0,10*ROW('Water Data'!H127)),NA())</f>
        <v>#N/A</v>
      </c>
      <c r="R133" s="520" t="e">
        <f ca="1">+IF(AND(ISNUMBER(OFFSET('Water Data'!$H$9,0,10*ROW('Water Data'!H127))),'Data Summary'!CG133="Yes"),OFFSET('Water Data'!$H$9,0,10*ROW('Water Data'!H127)),NA())</f>
        <v>#N/A</v>
      </c>
      <c r="S133" s="520" t="e">
        <f ca="1">+IF(AND(ISNUMBER(OFFSET('Water Data'!$I$4,0,10*ROW('Water Data'!I127))),'Data Summary'!CH133="Yes"),100-OFFSET('Water Data'!$I$4,0,10*ROW('Water Data'!I127)),NA())</f>
        <v>#N/A</v>
      </c>
      <c r="T133" s="520" t="e">
        <f ca="1">+IF(AND(ISNUMBER(OFFSET('Water Data'!$I$6,0,10*ROW('Water Data'!I127))),'Data Summary'!CI133="Yes"),OFFSET('Water Data'!$I$6,0,10*ROW('Water Data'!I127)),NA())</f>
        <v>#N/A</v>
      </c>
      <c r="U133" s="520" t="e">
        <f ca="1">+IF(AND(ISNUMBER(OFFSET('Water Data'!$I$9,0,10*ROW('Water Data'!I127))),'Data Summary'!CJ133="Yes"),OFFSET('Water Data'!$I$9,0,10*ROW('Water Data'!I127)),NA())</f>
        <v>#N/A</v>
      </c>
      <c r="V133" s="521" t="e">
        <f ca="1">+IF(AND(ISNUMBER(OFFSET('Sanitation Data'!$D$4,0,10*ROW('Sanitation Data'!D127))),'Data Summary'!CK133="Yes"),100-OFFSET('Sanitation Data'!$D$4,0,10*ROW('Sanitation Data'!D127)),NA())</f>
        <v>#N/A</v>
      </c>
      <c r="W133" s="521" t="e">
        <f ca="1">+IF(AND(ISNUMBER(OFFSET('Sanitation Data'!$D$6,0,10*ROW('Sanitation Data'!D127))),'Data Summary'!CL133="Yes"),OFFSET('Sanitation Data'!$D$6,0,10*ROW('Sanitation Data'!D127)),NA())</f>
        <v>#N/A</v>
      </c>
      <c r="X133" s="521" t="e">
        <f ca="1">+IF(AND(ISNUMBER(OFFSET('Sanitation Data'!$D$10,0,10*ROW('Sanitation Data'!D127))),'Data Summary'!CM133="Yes"),OFFSET('Sanitation Data'!$D$10,0,10*ROW('Sanitation Data'!D127)),NA())</f>
        <v>#N/A</v>
      </c>
      <c r="Y133" s="521" t="e">
        <f ca="1">+IF(AND(ISNUMBER(OFFSET('Sanitation Data'!$D$11,0,10*ROW('Sanitation Data'!D127))),'Data Summary'!CN133="Yes"),OFFSET('Sanitation Data'!$D$11,0,10*ROW('Sanitation Data'!D127)),NA())</f>
        <v>#N/A</v>
      </c>
      <c r="Z133" s="521" t="e">
        <f ca="1">+IF(AND(ISNUMBER(OFFSET('Sanitation Data'!$D$12,0,10*ROW('Sanitation Data'!D127))),'Data Summary'!CO133="Yes"),OFFSET('Sanitation Data'!$D$12,0,10*ROW('Sanitation Data'!D127)),NA())</f>
        <v>#N/A</v>
      </c>
      <c r="AA133" s="521" t="e">
        <f ca="1">+IF(AND(ISNUMBER(OFFSET('Sanitation Data'!$E$4,0,10*ROW('Sanitation Data'!E127))),'Data Summary'!CP133="Yes"),100-OFFSET('Sanitation Data'!$E$4,0,10*ROW('Sanitation Data'!E127)),NA())</f>
        <v>#N/A</v>
      </c>
      <c r="AB133" s="521" t="e">
        <f ca="1">+IF(AND(ISNUMBER(OFFSET('Sanitation Data'!$E$6,0,10*ROW('Sanitation Data'!E127))),'Data Summary'!CQ133="Yes"),OFFSET('Sanitation Data'!$E$6,0,10*ROW('Sanitation Data'!E127)),NA())</f>
        <v>#N/A</v>
      </c>
      <c r="AC133" s="521" t="e">
        <f ca="1">+IF(AND(ISNUMBER(OFFSET('Sanitation Data'!$E$10,0,10*ROW('Sanitation Data'!E127))),'Data Summary'!CR133="Yes"),OFFSET('Sanitation Data'!$E$10,0,10*ROW('Sanitation Data'!E127)),NA())</f>
        <v>#N/A</v>
      </c>
      <c r="AD133" s="521" t="e">
        <f ca="1">+IF(AND(ISNUMBER(OFFSET('Sanitation Data'!$E$11,0,10*ROW('Sanitation Data'!E127))),'Data Summary'!CS133="Yes"),OFFSET('Sanitation Data'!$E$11,0,10*ROW('Sanitation Data'!E127)),NA())</f>
        <v>#N/A</v>
      </c>
      <c r="AE133" s="521" t="e">
        <f ca="1">+IF(AND(ISNUMBER(OFFSET('Sanitation Data'!$E$12,0,10*ROW('Sanitation Data'!E127))),'Data Summary'!CT133="Yes"),OFFSET('Sanitation Data'!$E$12,0,10*ROW('Sanitation Data'!E127)),NA())</f>
        <v>#N/A</v>
      </c>
      <c r="AF133" s="521" t="e">
        <f ca="1">+IF(AND(ISNUMBER(OFFSET('Sanitation Data'!$F$4,0,10*ROW('Sanitation Data'!F127))),'Data Summary'!CU133="Yes"),100-OFFSET('Sanitation Data'!$F$4,0,10*ROW('Sanitation Data'!F127)),NA())</f>
        <v>#N/A</v>
      </c>
      <c r="AG133" s="521" t="e">
        <f ca="1">+IF(AND(ISNUMBER(OFFSET('Sanitation Data'!$F$6,0,10*ROW('Sanitation Data'!F127))),'Data Summary'!CV133="Yes"),OFFSET('Sanitation Data'!$F$6,0,10*ROW('Sanitation Data'!F127)),NA())</f>
        <v>#N/A</v>
      </c>
      <c r="AH133" s="521" t="e">
        <f ca="1">+IF(AND(ISNUMBER(OFFSET('Sanitation Data'!$F$10,0,10*ROW('Sanitation Data'!F127))),'Data Summary'!CW133="Yes"),OFFSET('Sanitation Data'!$F$10,0,10*ROW('Sanitation Data'!F127)),NA())</f>
        <v>#N/A</v>
      </c>
      <c r="AI133" s="521" t="e">
        <f ca="1">+IF(AND(ISNUMBER(OFFSET('Sanitation Data'!$F$11,0,10*ROW('Sanitation Data'!F127))),'Data Summary'!CX133="Yes"),OFFSET('Sanitation Data'!$F$11,0,10*ROW('Sanitation Data'!F127)),NA())</f>
        <v>#N/A</v>
      </c>
      <c r="AJ133" s="521" t="e">
        <f ca="1">+IF(AND(ISNUMBER(OFFSET('Sanitation Data'!$F$12,0,10*ROW('Sanitation Data'!F127))),'Data Summary'!CY133="Yes"),OFFSET('Sanitation Data'!$F$12,0,10*ROW('Sanitation Data'!F127)),NA())</f>
        <v>#N/A</v>
      </c>
      <c r="AK133" s="521" t="e">
        <f ca="1">+IF(AND(ISNUMBER(OFFSET('Sanitation Data'!$G$4,0,10*ROW('Sanitation Data'!G127))),'Data Summary'!CZ133="Yes"),100-OFFSET('Sanitation Data'!$G$4,0,10*ROW('Sanitation Data'!G127)),NA())</f>
        <v>#N/A</v>
      </c>
      <c r="AL133" s="521" t="e">
        <f ca="1">+IF(AND(ISNUMBER(OFFSET('Sanitation Data'!$G$6,0,10*ROW('Sanitation Data'!G127))),'Data Summary'!DA133="Yes"),OFFSET('Sanitation Data'!$G$6,0,10*ROW('Sanitation Data'!G127)),NA())</f>
        <v>#N/A</v>
      </c>
      <c r="AM133" s="521" t="e">
        <f ca="1">+IF(AND(ISNUMBER(OFFSET('Sanitation Data'!$G$10,0,10*ROW('Sanitation Data'!G127))),'Data Summary'!DB133="Yes"),OFFSET('Sanitation Data'!$G$10,0,10*ROW('Sanitation Data'!G127)),NA())</f>
        <v>#N/A</v>
      </c>
      <c r="AN133" s="521" t="e">
        <f ca="1">+IF(AND(ISNUMBER(OFFSET('Sanitation Data'!$G$11,0,10*ROW('Sanitation Data'!G127))),'Data Summary'!DC133="Yes"),OFFSET('Sanitation Data'!$G$11,0,10*ROW('Sanitation Data'!G127)),NA())</f>
        <v>#N/A</v>
      </c>
      <c r="AO133" s="521" t="e">
        <f ca="1">+IF(AND(ISNUMBER(OFFSET('Sanitation Data'!$G$12,0,10*ROW('Sanitation Data'!G127))),'Data Summary'!DD133="Yes"),OFFSET('Sanitation Data'!$G$12,0,10*ROW('Sanitation Data'!G127)),NA())</f>
        <v>#N/A</v>
      </c>
      <c r="AP133" s="521" t="e">
        <f ca="1">+IF(AND(ISNUMBER(OFFSET('Sanitation Data'!$H$4,0,10*ROW('Sanitation Data'!H127))),'Data Summary'!DE133="Yes"),100-OFFSET('Sanitation Data'!$H$4,0,10*ROW('Sanitation Data'!H127)),NA())</f>
        <v>#N/A</v>
      </c>
      <c r="AQ133" s="521" t="e">
        <f ca="1">+IF(AND(ISNUMBER(OFFSET('Sanitation Data'!$H$6,0,10*ROW('Sanitation Data'!H127))),'Data Summary'!DF133="Yes"),OFFSET('Sanitation Data'!$H$6,0,10*ROW('Sanitation Data'!H127)),NA())</f>
        <v>#N/A</v>
      </c>
      <c r="AR133" s="521" t="e">
        <f ca="1">+IF(AND(ISNUMBER(OFFSET('Sanitation Data'!$H$10,0,10*ROW('Sanitation Data'!H127))),'Data Summary'!DG133="Yes"),OFFSET('Sanitation Data'!$H$10,0,10*ROW('Sanitation Data'!H127)),NA())</f>
        <v>#N/A</v>
      </c>
      <c r="AS133" s="521" t="e">
        <f ca="1">+IF(AND(ISNUMBER(OFFSET('Sanitation Data'!$H$11,0,10*ROW('Sanitation Data'!H127))),'Data Summary'!DH133="Yes"),OFFSET('Sanitation Data'!$H$11,0,10*ROW('Sanitation Data'!H127)),NA())</f>
        <v>#N/A</v>
      </c>
      <c r="AT133" s="521" t="e">
        <f ca="1">+IF(AND(ISNUMBER(OFFSET('Sanitation Data'!$H$12,0,10*ROW('Sanitation Data'!H127))),'Data Summary'!DI133="Yes"),OFFSET('Sanitation Data'!$H$12,0,10*ROW('Sanitation Data'!H127)),NA())</f>
        <v>#N/A</v>
      </c>
      <c r="AU133" s="521" t="e">
        <f ca="1">+IF(AND(ISNUMBER(OFFSET('Sanitation Data'!$I$4,0,10*ROW('Sanitation Data'!I127))),'Data Summary'!DJ133="Yes"),100-OFFSET('Sanitation Data'!$I$4,0,10*ROW('Sanitation Data'!I127)),NA())</f>
        <v>#N/A</v>
      </c>
      <c r="AV133" s="521" t="e">
        <f ca="1">+IF(AND(ISNUMBER(OFFSET('Sanitation Data'!$I$6,0,10*ROW('Sanitation Data'!I127))),'Data Summary'!DK133="Yes"),OFFSET('Sanitation Data'!$I$6,0,10*ROW('Sanitation Data'!I127)),NA())</f>
        <v>#N/A</v>
      </c>
      <c r="AW133" s="521" t="e">
        <f ca="1">+IF(AND(ISNUMBER(OFFSET('Sanitation Data'!$I$10,0,10*ROW('Sanitation Data'!I127))),'Data Summary'!DL133="Yes"),OFFSET('Sanitation Data'!$I$10,0,10*ROW('Sanitation Data'!I127)),NA())</f>
        <v>#N/A</v>
      </c>
      <c r="AX133" s="521" t="e">
        <f ca="1">+IF(AND(ISNUMBER(OFFSET('Sanitation Data'!$I$11,0,10*ROW('Sanitation Data'!I127))),'Data Summary'!DM133="Yes"),OFFSET('Sanitation Data'!$I$11,0,10*ROW('Sanitation Data'!I127)),NA())</f>
        <v>#N/A</v>
      </c>
      <c r="AY133" s="521" t="e">
        <f ca="1">+IF(AND(ISNUMBER(OFFSET('Sanitation Data'!$I$12,0,10*ROW('Sanitation Data'!I127))),'Data Summary'!DN133="Yes"),OFFSET('Sanitation Data'!$I$12,0,10*ROW('Sanitation Data'!I127)),NA())</f>
        <v>#N/A</v>
      </c>
      <c r="AZ133" s="522" t="e">
        <f ca="1">+IF(AND(ISNUMBER(OFFSET('Hygiene Data'!$D$5,0,10*ROW('Hygiene Data'!D127))),'Data Summary'!DO133="Yes"),OFFSET('Hygiene Data'!$D$5,0,10*ROW('Hygiene Data'!D127)),NA())</f>
        <v>#N/A</v>
      </c>
      <c r="BA133" s="522" t="e">
        <f ca="1">+IF(AND(ISNUMBER(OFFSET('Hygiene Data'!$D$7,0,10*ROW('Hygiene Data'!D127))),'Data Summary'!DP133="Yes"),OFFSET('Hygiene Data'!$D$7,0,10*ROW('Hygiene Data'!D127)),NA())</f>
        <v>#N/A</v>
      </c>
      <c r="BB133" s="522" t="e">
        <f ca="1">+IF(AND(ISNUMBER(OFFSET('Hygiene Data'!$D$9,0,10*ROW('Hygiene Data'!D127))),'Data Summary'!DQ133="Yes"),OFFSET('Hygiene Data'!$D$9,0,10*ROW('Hygiene Data'!D127)),NA())</f>
        <v>#N/A</v>
      </c>
      <c r="BC133" s="522" t="e">
        <f ca="1">+IF(AND(ISNUMBER(OFFSET('Hygiene Data'!$E$5,0,10*ROW('Hygiene Data'!E127))),'Data Summary'!DR133="Yes"),OFFSET('Hygiene Data'!$E$5,0,10*ROW('Hygiene Data'!E127)),NA())</f>
        <v>#N/A</v>
      </c>
      <c r="BD133" s="522" t="e">
        <f ca="1">+IF(AND(ISNUMBER(OFFSET('Hygiene Data'!$E$7,0,10*ROW('Hygiene Data'!E127))),'Data Summary'!DS133="Yes"),OFFSET('Hygiene Data'!$E$7,0,10*ROW('Hygiene Data'!E127)),NA())</f>
        <v>#N/A</v>
      </c>
      <c r="BE133" s="522" t="e">
        <f ca="1">+IF(AND(ISNUMBER(OFFSET('Hygiene Data'!$E$9,0,10*ROW('Hygiene Data'!E127))),'Data Summary'!DT133="Yes"),OFFSET('Hygiene Data'!$E$9,0,10*ROW('Hygiene Data'!E127)),NA())</f>
        <v>#N/A</v>
      </c>
      <c r="BF133" s="522" t="e">
        <f ca="1">+IF(AND(ISNUMBER(OFFSET('Hygiene Data'!$F$5,0,10*ROW('Hygiene Data'!F127))),'Data Summary'!DU133="Yes"),OFFSET('Hygiene Data'!$F$5,0,10*ROW('Hygiene Data'!F127)),NA())</f>
        <v>#N/A</v>
      </c>
      <c r="BG133" s="522" t="e">
        <f ca="1">+IF(AND(ISNUMBER(OFFSET('Hygiene Data'!$F$7,0,10*ROW('Hygiene Data'!F127))),'Data Summary'!DV133="Yes"),OFFSET('Hygiene Data'!$F$7,0,10*ROW('Hygiene Data'!F127)),NA())</f>
        <v>#N/A</v>
      </c>
      <c r="BH133" s="522" t="e">
        <f ca="1">+IF(AND(ISNUMBER(OFFSET('Hygiene Data'!$F$9,0,10*ROW('Hygiene Data'!F127))),'Data Summary'!DW133="Yes"),OFFSET('Hygiene Data'!$F$9,0,10*ROW('Hygiene Data'!F127)),NA())</f>
        <v>#N/A</v>
      </c>
      <c r="BI133" s="522" t="e">
        <f ca="1">+IF(AND(ISNUMBER(OFFSET('Hygiene Data'!$G$5,0,10*ROW('Hygiene Data'!G127))),'Data Summary'!DX133="Yes"),OFFSET('Hygiene Data'!$G$5,0,10*ROW('Hygiene Data'!G127)),NA())</f>
        <v>#N/A</v>
      </c>
      <c r="BJ133" s="522" t="e">
        <f ca="1">+IF(AND(ISNUMBER(OFFSET('Hygiene Data'!$G$7,0,10*ROW('Hygiene Data'!G127))),'Data Summary'!DY133="Yes"),OFFSET('Hygiene Data'!$G$7,0,10*ROW('Hygiene Data'!G127)),NA())</f>
        <v>#N/A</v>
      </c>
      <c r="BK133" s="522" t="e">
        <f ca="1">+IF(AND(ISNUMBER(OFFSET('Hygiene Data'!$G$9,0,10*ROW('Hygiene Data'!G127))),'Data Summary'!DZ133="Yes"),OFFSET('Hygiene Data'!$G$9,0,10*ROW('Hygiene Data'!G127)),NA())</f>
        <v>#N/A</v>
      </c>
      <c r="BL133" s="522" t="e">
        <f ca="1">+IF(AND(ISNUMBER(OFFSET('Hygiene Data'!$H$5,0,10*ROW('Hygiene Data'!H127))),'Data Summary'!EA133="Yes"),OFFSET('Hygiene Data'!$H$5,0,10*ROW('Hygiene Data'!H127)),NA())</f>
        <v>#N/A</v>
      </c>
      <c r="BM133" s="522" t="e">
        <f ca="1">+IF(AND(ISNUMBER(OFFSET('Hygiene Data'!$H$7,0,10*ROW('Hygiene Data'!H127))),'Data Summary'!EB133="Yes"),OFFSET('Hygiene Data'!$H$7,0,10*ROW('Hygiene Data'!H127)),NA())</f>
        <v>#N/A</v>
      </c>
      <c r="BN133" s="522" t="e">
        <f ca="1">+IF(AND(ISNUMBER(OFFSET('Hygiene Data'!$H$9,0,10*ROW('Hygiene Data'!H127))),'Data Summary'!EC133="Yes"),OFFSET('Hygiene Data'!$H$9,0,10*ROW('Hygiene Data'!H127)),NA())</f>
        <v>#N/A</v>
      </c>
      <c r="BO133" s="522" t="e">
        <f ca="1">+IF(AND(ISNUMBER(OFFSET('Hygiene Data'!$I$5,0,10*ROW('Hygiene Data'!I127))),'Data Summary'!ED133="Yes"),OFFSET('Hygiene Data'!$I$5,0,10*ROW('Hygiene Data'!I127)),NA())</f>
        <v>#N/A</v>
      </c>
      <c r="BP133" s="522" t="e">
        <f ca="1">+IF(AND(ISNUMBER(OFFSET('Hygiene Data'!$I$7,0,10*ROW('Hygiene Data'!I127))),'Data Summary'!EE133="Yes"),OFFSET('Hygiene Data'!$I$7,0,10*ROW('Hygiene Data'!I127)),NA())</f>
        <v>#N/A</v>
      </c>
      <c r="BQ133" s="522" t="e">
        <f ca="1">+IF(AND(ISNUMBER(OFFSET('Hygiene Data'!$I$9,0,10*ROW('Hygiene Data'!I127))),'Data Summary'!EF133="Yes"),OFFSET('Hygiene Data'!$I$9,0,10*ROW('Hygiene Data'!I127)),NA())</f>
        <v>#N/A</v>
      </c>
    </row>
    <row r="134" spans="1:69" x14ac:dyDescent="0.25">
      <c r="A134" s="518" t="e">
        <f ca="1">+RIGHT('Data Summary'!A134,LEN('Data Summary'!A134)-9)</f>
        <v>#VALUE!</v>
      </c>
      <c r="B134" s="492" t="str">
        <f ca="1">+IF(ISTEXT('Data Summary'!B134),'Data Summary'!B134,"")</f>
        <v/>
      </c>
      <c r="C134" s="519" t="e">
        <f ca="1">+VALUE('Data Summary'!C134)</f>
        <v>#VALUE!</v>
      </c>
      <c r="D134" s="520" t="e">
        <f ca="1">+IF(AND(ISNUMBER(OFFSET('Water Data'!$D$4,0,10*ROW('Water Data'!D128))),'Data Summary'!BS134="Yes"),100-OFFSET('Water Data'!$D$4,0,10*ROW('Water Data'!D128)),NA())</f>
        <v>#N/A</v>
      </c>
      <c r="E134" s="520" t="e">
        <f ca="1">+IF(AND(ISNUMBER(OFFSET('Water Data'!$D$6,0,10*ROW('Water Data'!D128))),'Data Summary'!BT134="Yes"),OFFSET('Water Data'!$D$6,0,10*ROW('Water Data'!D128)),NA())</f>
        <v>#N/A</v>
      </c>
      <c r="F134" s="520" t="e">
        <f ca="1">+IF(AND(ISNUMBER(OFFSET('Water Data'!$D$9,0,10*ROW('Water Data'!D128))),'Data Summary'!BU134="Yes"),OFFSET('Water Data'!$D$9,0,10*ROW('Water Data'!D128)),NA())</f>
        <v>#N/A</v>
      </c>
      <c r="G134" s="520" t="e">
        <f ca="1">+IF(AND(ISNUMBER(OFFSET('Water Data'!$E$4,0,10*ROW('Water Data'!E128))),'Data Summary'!BV134="Yes"),100-OFFSET('Water Data'!$E$4,0,10*ROW('Water Data'!E128)),NA())</f>
        <v>#N/A</v>
      </c>
      <c r="H134" s="520" t="e">
        <f ca="1">+IF(AND(ISNUMBER(OFFSET('Water Data'!$E$6,0,10*ROW('Water Data'!E128))),'Data Summary'!BW134="Yes"),OFFSET('Water Data'!$E$6,0,10*ROW('Water Data'!E128)),NA())</f>
        <v>#N/A</v>
      </c>
      <c r="I134" s="520" t="e">
        <f ca="1">+IF(AND(ISNUMBER(OFFSET('Water Data'!$E$9,0,10*ROW('Water Data'!E128))),'Data Summary'!BX134="Yes"),OFFSET('Water Data'!$E$9,0,10*ROW('Water Data'!E128)),NA())</f>
        <v>#N/A</v>
      </c>
      <c r="J134" s="520" t="e">
        <f ca="1">+IF(AND(ISNUMBER(OFFSET('Water Data'!$F$4,0,10*ROW('Water Data'!F128))),'Data Summary'!BY134="Yes"),100-OFFSET('Water Data'!$F$4,0,10*ROW('Water Data'!F128)),NA())</f>
        <v>#N/A</v>
      </c>
      <c r="K134" s="520" t="e">
        <f ca="1">+IF(AND(ISNUMBER(OFFSET('Water Data'!$F$6,0,10*ROW('Water Data'!F128))),'Data Summary'!BZ134="Yes"),OFFSET('Water Data'!$F$6,0,10*ROW('Water Data'!F128)),NA())</f>
        <v>#N/A</v>
      </c>
      <c r="L134" s="520" t="e">
        <f ca="1">+IF(AND(ISNUMBER(OFFSET('Water Data'!$F$9,0,10*ROW('Water Data'!F128))),'Data Summary'!CA134="Yes"),OFFSET('Water Data'!$F$9,0,10*ROW('Water Data'!F128)),NA())</f>
        <v>#N/A</v>
      </c>
      <c r="M134" s="520" t="e">
        <f ca="1">+IF(AND(ISNUMBER(OFFSET('Water Data'!$G$4,0,10*ROW('Water Data'!G128))),'Data Summary'!CB134="Yes"),100-OFFSET('Water Data'!$G$4,0,10*ROW('Water Data'!G128)),NA())</f>
        <v>#N/A</v>
      </c>
      <c r="N134" s="520" t="e">
        <f ca="1">+IF(AND(ISNUMBER(OFFSET('Water Data'!$G$6,0,10*ROW('Water Data'!G128))),'Data Summary'!CC134="Yes"),OFFSET('Water Data'!$G$6,0,10*ROW('Water Data'!G128)),NA())</f>
        <v>#N/A</v>
      </c>
      <c r="O134" s="520" t="e">
        <f ca="1">+IF(AND(ISNUMBER(OFFSET('Water Data'!$G$9,0,10*ROW('Water Data'!G128))),'Data Summary'!CD134="Yes"),OFFSET('Water Data'!$G$9,0,10*ROW('Water Data'!G128)),NA())</f>
        <v>#N/A</v>
      </c>
      <c r="P134" s="520" t="e">
        <f ca="1">+IF(AND(ISNUMBER(OFFSET('Water Data'!$H$4,0,10*ROW('Water Data'!H128))),'Data Summary'!CE134="Yes"),100-OFFSET('Water Data'!$H$4,0,10*ROW('Water Data'!H128)),NA())</f>
        <v>#N/A</v>
      </c>
      <c r="Q134" s="520" t="e">
        <f ca="1">+IF(AND(ISNUMBER(OFFSET('Water Data'!$H$6,0,10*ROW('Water Data'!H128))),'Data Summary'!CF134="Yes"),OFFSET('Water Data'!$H$6,0,10*ROW('Water Data'!H128)),NA())</f>
        <v>#N/A</v>
      </c>
      <c r="R134" s="520" t="e">
        <f ca="1">+IF(AND(ISNUMBER(OFFSET('Water Data'!$H$9,0,10*ROW('Water Data'!H128))),'Data Summary'!CG134="Yes"),OFFSET('Water Data'!$H$9,0,10*ROW('Water Data'!H128)),NA())</f>
        <v>#N/A</v>
      </c>
      <c r="S134" s="520" t="e">
        <f ca="1">+IF(AND(ISNUMBER(OFFSET('Water Data'!$I$4,0,10*ROW('Water Data'!I128))),'Data Summary'!CH134="Yes"),100-OFFSET('Water Data'!$I$4,0,10*ROW('Water Data'!I128)),NA())</f>
        <v>#N/A</v>
      </c>
      <c r="T134" s="520" t="e">
        <f ca="1">+IF(AND(ISNUMBER(OFFSET('Water Data'!$I$6,0,10*ROW('Water Data'!I128))),'Data Summary'!CI134="Yes"),OFFSET('Water Data'!$I$6,0,10*ROW('Water Data'!I128)),NA())</f>
        <v>#N/A</v>
      </c>
      <c r="U134" s="520" t="e">
        <f ca="1">+IF(AND(ISNUMBER(OFFSET('Water Data'!$I$9,0,10*ROW('Water Data'!I128))),'Data Summary'!CJ134="Yes"),OFFSET('Water Data'!$I$9,0,10*ROW('Water Data'!I128)),NA())</f>
        <v>#N/A</v>
      </c>
      <c r="V134" s="521" t="e">
        <f ca="1">+IF(AND(ISNUMBER(OFFSET('Sanitation Data'!$D$4,0,10*ROW('Sanitation Data'!D128))),'Data Summary'!CK134="Yes"),100-OFFSET('Sanitation Data'!$D$4,0,10*ROW('Sanitation Data'!D128)),NA())</f>
        <v>#N/A</v>
      </c>
      <c r="W134" s="521" t="e">
        <f ca="1">+IF(AND(ISNUMBER(OFFSET('Sanitation Data'!$D$6,0,10*ROW('Sanitation Data'!D128))),'Data Summary'!CL134="Yes"),OFFSET('Sanitation Data'!$D$6,0,10*ROW('Sanitation Data'!D128)),NA())</f>
        <v>#N/A</v>
      </c>
      <c r="X134" s="521" t="e">
        <f ca="1">+IF(AND(ISNUMBER(OFFSET('Sanitation Data'!$D$10,0,10*ROW('Sanitation Data'!D128))),'Data Summary'!CM134="Yes"),OFFSET('Sanitation Data'!$D$10,0,10*ROW('Sanitation Data'!D128)),NA())</f>
        <v>#N/A</v>
      </c>
      <c r="Y134" s="521" t="e">
        <f ca="1">+IF(AND(ISNUMBER(OFFSET('Sanitation Data'!$D$11,0,10*ROW('Sanitation Data'!D128))),'Data Summary'!CN134="Yes"),OFFSET('Sanitation Data'!$D$11,0,10*ROW('Sanitation Data'!D128)),NA())</f>
        <v>#N/A</v>
      </c>
      <c r="Z134" s="521" t="e">
        <f ca="1">+IF(AND(ISNUMBER(OFFSET('Sanitation Data'!$D$12,0,10*ROW('Sanitation Data'!D128))),'Data Summary'!CO134="Yes"),OFFSET('Sanitation Data'!$D$12,0,10*ROW('Sanitation Data'!D128)),NA())</f>
        <v>#N/A</v>
      </c>
      <c r="AA134" s="521" t="e">
        <f ca="1">+IF(AND(ISNUMBER(OFFSET('Sanitation Data'!$E$4,0,10*ROW('Sanitation Data'!E128))),'Data Summary'!CP134="Yes"),100-OFFSET('Sanitation Data'!$E$4,0,10*ROW('Sanitation Data'!E128)),NA())</f>
        <v>#N/A</v>
      </c>
      <c r="AB134" s="521" t="e">
        <f ca="1">+IF(AND(ISNUMBER(OFFSET('Sanitation Data'!$E$6,0,10*ROW('Sanitation Data'!E128))),'Data Summary'!CQ134="Yes"),OFFSET('Sanitation Data'!$E$6,0,10*ROW('Sanitation Data'!E128)),NA())</f>
        <v>#N/A</v>
      </c>
      <c r="AC134" s="521" t="e">
        <f ca="1">+IF(AND(ISNUMBER(OFFSET('Sanitation Data'!$E$10,0,10*ROW('Sanitation Data'!E128))),'Data Summary'!CR134="Yes"),OFFSET('Sanitation Data'!$E$10,0,10*ROW('Sanitation Data'!E128)),NA())</f>
        <v>#N/A</v>
      </c>
      <c r="AD134" s="521" t="e">
        <f ca="1">+IF(AND(ISNUMBER(OFFSET('Sanitation Data'!$E$11,0,10*ROW('Sanitation Data'!E128))),'Data Summary'!CS134="Yes"),OFFSET('Sanitation Data'!$E$11,0,10*ROW('Sanitation Data'!E128)),NA())</f>
        <v>#N/A</v>
      </c>
      <c r="AE134" s="521" t="e">
        <f ca="1">+IF(AND(ISNUMBER(OFFSET('Sanitation Data'!$E$12,0,10*ROW('Sanitation Data'!E128))),'Data Summary'!CT134="Yes"),OFFSET('Sanitation Data'!$E$12,0,10*ROW('Sanitation Data'!E128)),NA())</f>
        <v>#N/A</v>
      </c>
      <c r="AF134" s="521" t="e">
        <f ca="1">+IF(AND(ISNUMBER(OFFSET('Sanitation Data'!$F$4,0,10*ROW('Sanitation Data'!F128))),'Data Summary'!CU134="Yes"),100-OFFSET('Sanitation Data'!$F$4,0,10*ROW('Sanitation Data'!F128)),NA())</f>
        <v>#N/A</v>
      </c>
      <c r="AG134" s="521" t="e">
        <f ca="1">+IF(AND(ISNUMBER(OFFSET('Sanitation Data'!$F$6,0,10*ROW('Sanitation Data'!F128))),'Data Summary'!CV134="Yes"),OFFSET('Sanitation Data'!$F$6,0,10*ROW('Sanitation Data'!F128)),NA())</f>
        <v>#N/A</v>
      </c>
      <c r="AH134" s="521" t="e">
        <f ca="1">+IF(AND(ISNUMBER(OFFSET('Sanitation Data'!$F$10,0,10*ROW('Sanitation Data'!F128))),'Data Summary'!CW134="Yes"),OFFSET('Sanitation Data'!$F$10,0,10*ROW('Sanitation Data'!F128)),NA())</f>
        <v>#N/A</v>
      </c>
      <c r="AI134" s="521" t="e">
        <f ca="1">+IF(AND(ISNUMBER(OFFSET('Sanitation Data'!$F$11,0,10*ROW('Sanitation Data'!F128))),'Data Summary'!CX134="Yes"),OFFSET('Sanitation Data'!$F$11,0,10*ROW('Sanitation Data'!F128)),NA())</f>
        <v>#N/A</v>
      </c>
      <c r="AJ134" s="521" t="e">
        <f ca="1">+IF(AND(ISNUMBER(OFFSET('Sanitation Data'!$F$12,0,10*ROW('Sanitation Data'!F128))),'Data Summary'!CY134="Yes"),OFFSET('Sanitation Data'!$F$12,0,10*ROW('Sanitation Data'!F128)),NA())</f>
        <v>#N/A</v>
      </c>
      <c r="AK134" s="521" t="e">
        <f ca="1">+IF(AND(ISNUMBER(OFFSET('Sanitation Data'!$G$4,0,10*ROW('Sanitation Data'!G128))),'Data Summary'!CZ134="Yes"),100-OFFSET('Sanitation Data'!$G$4,0,10*ROW('Sanitation Data'!G128)),NA())</f>
        <v>#N/A</v>
      </c>
      <c r="AL134" s="521" t="e">
        <f ca="1">+IF(AND(ISNUMBER(OFFSET('Sanitation Data'!$G$6,0,10*ROW('Sanitation Data'!G128))),'Data Summary'!DA134="Yes"),OFFSET('Sanitation Data'!$G$6,0,10*ROW('Sanitation Data'!G128)),NA())</f>
        <v>#N/A</v>
      </c>
      <c r="AM134" s="521" t="e">
        <f ca="1">+IF(AND(ISNUMBER(OFFSET('Sanitation Data'!$G$10,0,10*ROW('Sanitation Data'!G128))),'Data Summary'!DB134="Yes"),OFFSET('Sanitation Data'!$G$10,0,10*ROW('Sanitation Data'!G128)),NA())</f>
        <v>#N/A</v>
      </c>
      <c r="AN134" s="521" t="e">
        <f ca="1">+IF(AND(ISNUMBER(OFFSET('Sanitation Data'!$G$11,0,10*ROW('Sanitation Data'!G128))),'Data Summary'!DC134="Yes"),OFFSET('Sanitation Data'!$G$11,0,10*ROW('Sanitation Data'!G128)),NA())</f>
        <v>#N/A</v>
      </c>
      <c r="AO134" s="521" t="e">
        <f ca="1">+IF(AND(ISNUMBER(OFFSET('Sanitation Data'!$G$12,0,10*ROW('Sanitation Data'!G128))),'Data Summary'!DD134="Yes"),OFFSET('Sanitation Data'!$G$12,0,10*ROW('Sanitation Data'!G128)),NA())</f>
        <v>#N/A</v>
      </c>
      <c r="AP134" s="521" t="e">
        <f ca="1">+IF(AND(ISNUMBER(OFFSET('Sanitation Data'!$H$4,0,10*ROW('Sanitation Data'!H128))),'Data Summary'!DE134="Yes"),100-OFFSET('Sanitation Data'!$H$4,0,10*ROW('Sanitation Data'!H128)),NA())</f>
        <v>#N/A</v>
      </c>
      <c r="AQ134" s="521" t="e">
        <f ca="1">+IF(AND(ISNUMBER(OFFSET('Sanitation Data'!$H$6,0,10*ROW('Sanitation Data'!H128))),'Data Summary'!DF134="Yes"),OFFSET('Sanitation Data'!$H$6,0,10*ROW('Sanitation Data'!H128)),NA())</f>
        <v>#N/A</v>
      </c>
      <c r="AR134" s="521" t="e">
        <f ca="1">+IF(AND(ISNUMBER(OFFSET('Sanitation Data'!$H$10,0,10*ROW('Sanitation Data'!H128))),'Data Summary'!DG134="Yes"),OFFSET('Sanitation Data'!$H$10,0,10*ROW('Sanitation Data'!H128)),NA())</f>
        <v>#N/A</v>
      </c>
      <c r="AS134" s="521" t="e">
        <f ca="1">+IF(AND(ISNUMBER(OFFSET('Sanitation Data'!$H$11,0,10*ROW('Sanitation Data'!H128))),'Data Summary'!DH134="Yes"),OFFSET('Sanitation Data'!$H$11,0,10*ROW('Sanitation Data'!H128)),NA())</f>
        <v>#N/A</v>
      </c>
      <c r="AT134" s="521" t="e">
        <f ca="1">+IF(AND(ISNUMBER(OFFSET('Sanitation Data'!$H$12,0,10*ROW('Sanitation Data'!H128))),'Data Summary'!DI134="Yes"),OFFSET('Sanitation Data'!$H$12,0,10*ROW('Sanitation Data'!H128)),NA())</f>
        <v>#N/A</v>
      </c>
      <c r="AU134" s="521" t="e">
        <f ca="1">+IF(AND(ISNUMBER(OFFSET('Sanitation Data'!$I$4,0,10*ROW('Sanitation Data'!I128))),'Data Summary'!DJ134="Yes"),100-OFFSET('Sanitation Data'!$I$4,0,10*ROW('Sanitation Data'!I128)),NA())</f>
        <v>#N/A</v>
      </c>
      <c r="AV134" s="521" t="e">
        <f ca="1">+IF(AND(ISNUMBER(OFFSET('Sanitation Data'!$I$6,0,10*ROW('Sanitation Data'!I128))),'Data Summary'!DK134="Yes"),OFFSET('Sanitation Data'!$I$6,0,10*ROW('Sanitation Data'!I128)),NA())</f>
        <v>#N/A</v>
      </c>
      <c r="AW134" s="521" t="e">
        <f ca="1">+IF(AND(ISNUMBER(OFFSET('Sanitation Data'!$I$10,0,10*ROW('Sanitation Data'!I128))),'Data Summary'!DL134="Yes"),OFFSET('Sanitation Data'!$I$10,0,10*ROW('Sanitation Data'!I128)),NA())</f>
        <v>#N/A</v>
      </c>
      <c r="AX134" s="521" t="e">
        <f ca="1">+IF(AND(ISNUMBER(OFFSET('Sanitation Data'!$I$11,0,10*ROW('Sanitation Data'!I128))),'Data Summary'!DM134="Yes"),OFFSET('Sanitation Data'!$I$11,0,10*ROW('Sanitation Data'!I128)),NA())</f>
        <v>#N/A</v>
      </c>
      <c r="AY134" s="521" t="e">
        <f ca="1">+IF(AND(ISNUMBER(OFFSET('Sanitation Data'!$I$12,0,10*ROW('Sanitation Data'!I128))),'Data Summary'!DN134="Yes"),OFFSET('Sanitation Data'!$I$12,0,10*ROW('Sanitation Data'!I128)),NA())</f>
        <v>#N/A</v>
      </c>
      <c r="AZ134" s="522" t="e">
        <f ca="1">+IF(AND(ISNUMBER(OFFSET('Hygiene Data'!$D$5,0,10*ROW('Hygiene Data'!D128))),'Data Summary'!DO134="Yes"),OFFSET('Hygiene Data'!$D$5,0,10*ROW('Hygiene Data'!D128)),NA())</f>
        <v>#N/A</v>
      </c>
      <c r="BA134" s="522" t="e">
        <f ca="1">+IF(AND(ISNUMBER(OFFSET('Hygiene Data'!$D$7,0,10*ROW('Hygiene Data'!D128))),'Data Summary'!DP134="Yes"),OFFSET('Hygiene Data'!$D$7,0,10*ROW('Hygiene Data'!D128)),NA())</f>
        <v>#N/A</v>
      </c>
      <c r="BB134" s="522" t="e">
        <f ca="1">+IF(AND(ISNUMBER(OFFSET('Hygiene Data'!$D$9,0,10*ROW('Hygiene Data'!D128))),'Data Summary'!DQ134="Yes"),OFFSET('Hygiene Data'!$D$9,0,10*ROW('Hygiene Data'!D128)),NA())</f>
        <v>#N/A</v>
      </c>
      <c r="BC134" s="522" t="e">
        <f ca="1">+IF(AND(ISNUMBER(OFFSET('Hygiene Data'!$E$5,0,10*ROW('Hygiene Data'!E128))),'Data Summary'!DR134="Yes"),OFFSET('Hygiene Data'!$E$5,0,10*ROW('Hygiene Data'!E128)),NA())</f>
        <v>#N/A</v>
      </c>
      <c r="BD134" s="522" t="e">
        <f ca="1">+IF(AND(ISNUMBER(OFFSET('Hygiene Data'!$E$7,0,10*ROW('Hygiene Data'!E128))),'Data Summary'!DS134="Yes"),OFFSET('Hygiene Data'!$E$7,0,10*ROW('Hygiene Data'!E128)),NA())</f>
        <v>#N/A</v>
      </c>
      <c r="BE134" s="522" t="e">
        <f ca="1">+IF(AND(ISNUMBER(OFFSET('Hygiene Data'!$E$9,0,10*ROW('Hygiene Data'!E128))),'Data Summary'!DT134="Yes"),OFFSET('Hygiene Data'!$E$9,0,10*ROW('Hygiene Data'!E128)),NA())</f>
        <v>#N/A</v>
      </c>
      <c r="BF134" s="522" t="e">
        <f ca="1">+IF(AND(ISNUMBER(OFFSET('Hygiene Data'!$F$5,0,10*ROW('Hygiene Data'!F128))),'Data Summary'!DU134="Yes"),OFFSET('Hygiene Data'!$F$5,0,10*ROW('Hygiene Data'!F128)),NA())</f>
        <v>#N/A</v>
      </c>
      <c r="BG134" s="522" t="e">
        <f ca="1">+IF(AND(ISNUMBER(OFFSET('Hygiene Data'!$F$7,0,10*ROW('Hygiene Data'!F128))),'Data Summary'!DV134="Yes"),OFFSET('Hygiene Data'!$F$7,0,10*ROW('Hygiene Data'!F128)),NA())</f>
        <v>#N/A</v>
      </c>
      <c r="BH134" s="522" t="e">
        <f ca="1">+IF(AND(ISNUMBER(OFFSET('Hygiene Data'!$F$9,0,10*ROW('Hygiene Data'!F128))),'Data Summary'!DW134="Yes"),OFFSET('Hygiene Data'!$F$9,0,10*ROW('Hygiene Data'!F128)),NA())</f>
        <v>#N/A</v>
      </c>
      <c r="BI134" s="522" t="e">
        <f ca="1">+IF(AND(ISNUMBER(OFFSET('Hygiene Data'!$G$5,0,10*ROW('Hygiene Data'!G128))),'Data Summary'!DX134="Yes"),OFFSET('Hygiene Data'!$G$5,0,10*ROW('Hygiene Data'!G128)),NA())</f>
        <v>#N/A</v>
      </c>
      <c r="BJ134" s="522" t="e">
        <f ca="1">+IF(AND(ISNUMBER(OFFSET('Hygiene Data'!$G$7,0,10*ROW('Hygiene Data'!G128))),'Data Summary'!DY134="Yes"),OFFSET('Hygiene Data'!$G$7,0,10*ROW('Hygiene Data'!G128)),NA())</f>
        <v>#N/A</v>
      </c>
      <c r="BK134" s="522" t="e">
        <f ca="1">+IF(AND(ISNUMBER(OFFSET('Hygiene Data'!$G$9,0,10*ROW('Hygiene Data'!G128))),'Data Summary'!DZ134="Yes"),OFFSET('Hygiene Data'!$G$9,0,10*ROW('Hygiene Data'!G128)),NA())</f>
        <v>#N/A</v>
      </c>
      <c r="BL134" s="522" t="e">
        <f ca="1">+IF(AND(ISNUMBER(OFFSET('Hygiene Data'!$H$5,0,10*ROW('Hygiene Data'!H128))),'Data Summary'!EA134="Yes"),OFFSET('Hygiene Data'!$H$5,0,10*ROW('Hygiene Data'!H128)),NA())</f>
        <v>#N/A</v>
      </c>
      <c r="BM134" s="522" t="e">
        <f ca="1">+IF(AND(ISNUMBER(OFFSET('Hygiene Data'!$H$7,0,10*ROW('Hygiene Data'!H128))),'Data Summary'!EB134="Yes"),OFFSET('Hygiene Data'!$H$7,0,10*ROW('Hygiene Data'!H128)),NA())</f>
        <v>#N/A</v>
      </c>
      <c r="BN134" s="522" t="e">
        <f ca="1">+IF(AND(ISNUMBER(OFFSET('Hygiene Data'!$H$9,0,10*ROW('Hygiene Data'!H128))),'Data Summary'!EC134="Yes"),OFFSET('Hygiene Data'!$H$9,0,10*ROW('Hygiene Data'!H128)),NA())</f>
        <v>#N/A</v>
      </c>
      <c r="BO134" s="522" t="e">
        <f ca="1">+IF(AND(ISNUMBER(OFFSET('Hygiene Data'!$I$5,0,10*ROW('Hygiene Data'!I128))),'Data Summary'!ED134="Yes"),OFFSET('Hygiene Data'!$I$5,0,10*ROW('Hygiene Data'!I128)),NA())</f>
        <v>#N/A</v>
      </c>
      <c r="BP134" s="522" t="e">
        <f ca="1">+IF(AND(ISNUMBER(OFFSET('Hygiene Data'!$I$7,0,10*ROW('Hygiene Data'!I128))),'Data Summary'!EE134="Yes"),OFFSET('Hygiene Data'!$I$7,0,10*ROW('Hygiene Data'!I128)),NA())</f>
        <v>#N/A</v>
      </c>
      <c r="BQ134" s="522" t="e">
        <f ca="1">+IF(AND(ISNUMBER(OFFSET('Hygiene Data'!$I$9,0,10*ROW('Hygiene Data'!I128))),'Data Summary'!EF134="Yes"),OFFSET('Hygiene Data'!$I$9,0,10*ROW('Hygiene Data'!I128)),NA())</f>
        <v>#N/A</v>
      </c>
    </row>
    <row r="135" spans="1:69" x14ac:dyDescent="0.25">
      <c r="A135" s="518" t="e">
        <f ca="1">+RIGHT('Data Summary'!A135,LEN('Data Summary'!A135)-9)</f>
        <v>#VALUE!</v>
      </c>
      <c r="B135" s="492" t="str">
        <f ca="1">+IF(ISTEXT('Data Summary'!B135),'Data Summary'!B135,"")</f>
        <v/>
      </c>
      <c r="C135" s="519" t="e">
        <f ca="1">+VALUE('Data Summary'!C135)</f>
        <v>#VALUE!</v>
      </c>
      <c r="D135" s="520" t="e">
        <f ca="1">+IF(AND(ISNUMBER(OFFSET('Water Data'!$D$4,0,10*ROW('Water Data'!D129))),'Data Summary'!BS135="Yes"),100-OFFSET('Water Data'!$D$4,0,10*ROW('Water Data'!D129)),NA())</f>
        <v>#N/A</v>
      </c>
      <c r="E135" s="520" t="e">
        <f ca="1">+IF(AND(ISNUMBER(OFFSET('Water Data'!$D$6,0,10*ROW('Water Data'!D129))),'Data Summary'!BT135="Yes"),OFFSET('Water Data'!$D$6,0,10*ROW('Water Data'!D129)),NA())</f>
        <v>#N/A</v>
      </c>
      <c r="F135" s="520" t="e">
        <f ca="1">+IF(AND(ISNUMBER(OFFSET('Water Data'!$D$9,0,10*ROW('Water Data'!D129))),'Data Summary'!BU135="Yes"),OFFSET('Water Data'!$D$9,0,10*ROW('Water Data'!D129)),NA())</f>
        <v>#N/A</v>
      </c>
      <c r="G135" s="520" t="e">
        <f ca="1">+IF(AND(ISNUMBER(OFFSET('Water Data'!$E$4,0,10*ROW('Water Data'!E129))),'Data Summary'!BV135="Yes"),100-OFFSET('Water Data'!$E$4,0,10*ROW('Water Data'!E129)),NA())</f>
        <v>#N/A</v>
      </c>
      <c r="H135" s="520" t="e">
        <f ca="1">+IF(AND(ISNUMBER(OFFSET('Water Data'!$E$6,0,10*ROW('Water Data'!E129))),'Data Summary'!BW135="Yes"),OFFSET('Water Data'!$E$6,0,10*ROW('Water Data'!E129)),NA())</f>
        <v>#N/A</v>
      </c>
      <c r="I135" s="520" t="e">
        <f ca="1">+IF(AND(ISNUMBER(OFFSET('Water Data'!$E$9,0,10*ROW('Water Data'!E129))),'Data Summary'!BX135="Yes"),OFFSET('Water Data'!$E$9,0,10*ROW('Water Data'!E129)),NA())</f>
        <v>#N/A</v>
      </c>
      <c r="J135" s="520" t="e">
        <f ca="1">+IF(AND(ISNUMBER(OFFSET('Water Data'!$F$4,0,10*ROW('Water Data'!F129))),'Data Summary'!BY135="Yes"),100-OFFSET('Water Data'!$F$4,0,10*ROW('Water Data'!F129)),NA())</f>
        <v>#N/A</v>
      </c>
      <c r="K135" s="520" t="e">
        <f ca="1">+IF(AND(ISNUMBER(OFFSET('Water Data'!$F$6,0,10*ROW('Water Data'!F129))),'Data Summary'!BZ135="Yes"),OFFSET('Water Data'!$F$6,0,10*ROW('Water Data'!F129)),NA())</f>
        <v>#N/A</v>
      </c>
      <c r="L135" s="520" t="e">
        <f ca="1">+IF(AND(ISNUMBER(OFFSET('Water Data'!$F$9,0,10*ROW('Water Data'!F129))),'Data Summary'!CA135="Yes"),OFFSET('Water Data'!$F$9,0,10*ROW('Water Data'!F129)),NA())</f>
        <v>#N/A</v>
      </c>
      <c r="M135" s="520" t="e">
        <f ca="1">+IF(AND(ISNUMBER(OFFSET('Water Data'!$G$4,0,10*ROW('Water Data'!G129))),'Data Summary'!CB135="Yes"),100-OFFSET('Water Data'!$G$4,0,10*ROW('Water Data'!G129)),NA())</f>
        <v>#N/A</v>
      </c>
      <c r="N135" s="520" t="e">
        <f ca="1">+IF(AND(ISNUMBER(OFFSET('Water Data'!$G$6,0,10*ROW('Water Data'!G129))),'Data Summary'!CC135="Yes"),OFFSET('Water Data'!$G$6,0,10*ROW('Water Data'!G129)),NA())</f>
        <v>#N/A</v>
      </c>
      <c r="O135" s="520" t="e">
        <f ca="1">+IF(AND(ISNUMBER(OFFSET('Water Data'!$G$9,0,10*ROW('Water Data'!G129))),'Data Summary'!CD135="Yes"),OFFSET('Water Data'!$G$9,0,10*ROW('Water Data'!G129)),NA())</f>
        <v>#N/A</v>
      </c>
      <c r="P135" s="520" t="e">
        <f ca="1">+IF(AND(ISNUMBER(OFFSET('Water Data'!$H$4,0,10*ROW('Water Data'!H129))),'Data Summary'!CE135="Yes"),100-OFFSET('Water Data'!$H$4,0,10*ROW('Water Data'!H129)),NA())</f>
        <v>#N/A</v>
      </c>
      <c r="Q135" s="520" t="e">
        <f ca="1">+IF(AND(ISNUMBER(OFFSET('Water Data'!$H$6,0,10*ROW('Water Data'!H129))),'Data Summary'!CF135="Yes"),OFFSET('Water Data'!$H$6,0,10*ROW('Water Data'!H129)),NA())</f>
        <v>#N/A</v>
      </c>
      <c r="R135" s="520" t="e">
        <f ca="1">+IF(AND(ISNUMBER(OFFSET('Water Data'!$H$9,0,10*ROW('Water Data'!H129))),'Data Summary'!CG135="Yes"),OFFSET('Water Data'!$H$9,0,10*ROW('Water Data'!H129)),NA())</f>
        <v>#N/A</v>
      </c>
      <c r="S135" s="520" t="e">
        <f ca="1">+IF(AND(ISNUMBER(OFFSET('Water Data'!$I$4,0,10*ROW('Water Data'!I129))),'Data Summary'!CH135="Yes"),100-OFFSET('Water Data'!$I$4,0,10*ROW('Water Data'!I129)),NA())</f>
        <v>#N/A</v>
      </c>
      <c r="T135" s="520" t="e">
        <f ca="1">+IF(AND(ISNUMBER(OFFSET('Water Data'!$I$6,0,10*ROW('Water Data'!I129))),'Data Summary'!CI135="Yes"),OFFSET('Water Data'!$I$6,0,10*ROW('Water Data'!I129)),NA())</f>
        <v>#N/A</v>
      </c>
      <c r="U135" s="520" t="e">
        <f ca="1">+IF(AND(ISNUMBER(OFFSET('Water Data'!$I$9,0,10*ROW('Water Data'!I129))),'Data Summary'!CJ135="Yes"),OFFSET('Water Data'!$I$9,0,10*ROW('Water Data'!I129)),NA())</f>
        <v>#N/A</v>
      </c>
      <c r="V135" s="521" t="e">
        <f ca="1">+IF(AND(ISNUMBER(OFFSET('Sanitation Data'!$D$4,0,10*ROW('Sanitation Data'!D129))),'Data Summary'!CK135="Yes"),100-OFFSET('Sanitation Data'!$D$4,0,10*ROW('Sanitation Data'!D129)),NA())</f>
        <v>#N/A</v>
      </c>
      <c r="W135" s="521" t="e">
        <f ca="1">+IF(AND(ISNUMBER(OFFSET('Sanitation Data'!$D$6,0,10*ROW('Sanitation Data'!D129))),'Data Summary'!CL135="Yes"),OFFSET('Sanitation Data'!$D$6,0,10*ROW('Sanitation Data'!D129)),NA())</f>
        <v>#N/A</v>
      </c>
      <c r="X135" s="521" t="e">
        <f ca="1">+IF(AND(ISNUMBER(OFFSET('Sanitation Data'!$D$10,0,10*ROW('Sanitation Data'!D129))),'Data Summary'!CM135="Yes"),OFFSET('Sanitation Data'!$D$10,0,10*ROW('Sanitation Data'!D129)),NA())</f>
        <v>#N/A</v>
      </c>
      <c r="Y135" s="521" t="e">
        <f ca="1">+IF(AND(ISNUMBER(OFFSET('Sanitation Data'!$D$11,0,10*ROW('Sanitation Data'!D129))),'Data Summary'!CN135="Yes"),OFFSET('Sanitation Data'!$D$11,0,10*ROW('Sanitation Data'!D129)),NA())</f>
        <v>#N/A</v>
      </c>
      <c r="Z135" s="521" t="e">
        <f ca="1">+IF(AND(ISNUMBER(OFFSET('Sanitation Data'!$D$12,0,10*ROW('Sanitation Data'!D129))),'Data Summary'!CO135="Yes"),OFFSET('Sanitation Data'!$D$12,0,10*ROW('Sanitation Data'!D129)),NA())</f>
        <v>#N/A</v>
      </c>
      <c r="AA135" s="521" t="e">
        <f ca="1">+IF(AND(ISNUMBER(OFFSET('Sanitation Data'!$E$4,0,10*ROW('Sanitation Data'!E129))),'Data Summary'!CP135="Yes"),100-OFFSET('Sanitation Data'!$E$4,0,10*ROW('Sanitation Data'!E129)),NA())</f>
        <v>#N/A</v>
      </c>
      <c r="AB135" s="521" t="e">
        <f ca="1">+IF(AND(ISNUMBER(OFFSET('Sanitation Data'!$E$6,0,10*ROW('Sanitation Data'!E129))),'Data Summary'!CQ135="Yes"),OFFSET('Sanitation Data'!$E$6,0,10*ROW('Sanitation Data'!E129)),NA())</f>
        <v>#N/A</v>
      </c>
      <c r="AC135" s="521" t="e">
        <f ca="1">+IF(AND(ISNUMBER(OFFSET('Sanitation Data'!$E$10,0,10*ROW('Sanitation Data'!E129))),'Data Summary'!CR135="Yes"),OFFSET('Sanitation Data'!$E$10,0,10*ROW('Sanitation Data'!E129)),NA())</f>
        <v>#N/A</v>
      </c>
      <c r="AD135" s="521" t="e">
        <f ca="1">+IF(AND(ISNUMBER(OFFSET('Sanitation Data'!$E$11,0,10*ROW('Sanitation Data'!E129))),'Data Summary'!CS135="Yes"),OFFSET('Sanitation Data'!$E$11,0,10*ROW('Sanitation Data'!E129)),NA())</f>
        <v>#N/A</v>
      </c>
      <c r="AE135" s="521" t="e">
        <f ca="1">+IF(AND(ISNUMBER(OFFSET('Sanitation Data'!$E$12,0,10*ROW('Sanitation Data'!E129))),'Data Summary'!CT135="Yes"),OFFSET('Sanitation Data'!$E$12,0,10*ROW('Sanitation Data'!E129)),NA())</f>
        <v>#N/A</v>
      </c>
      <c r="AF135" s="521" t="e">
        <f ca="1">+IF(AND(ISNUMBER(OFFSET('Sanitation Data'!$F$4,0,10*ROW('Sanitation Data'!F129))),'Data Summary'!CU135="Yes"),100-OFFSET('Sanitation Data'!$F$4,0,10*ROW('Sanitation Data'!F129)),NA())</f>
        <v>#N/A</v>
      </c>
      <c r="AG135" s="521" t="e">
        <f ca="1">+IF(AND(ISNUMBER(OFFSET('Sanitation Data'!$F$6,0,10*ROW('Sanitation Data'!F129))),'Data Summary'!CV135="Yes"),OFFSET('Sanitation Data'!$F$6,0,10*ROW('Sanitation Data'!F129)),NA())</f>
        <v>#N/A</v>
      </c>
      <c r="AH135" s="521" t="e">
        <f ca="1">+IF(AND(ISNUMBER(OFFSET('Sanitation Data'!$F$10,0,10*ROW('Sanitation Data'!F129))),'Data Summary'!CW135="Yes"),OFFSET('Sanitation Data'!$F$10,0,10*ROW('Sanitation Data'!F129)),NA())</f>
        <v>#N/A</v>
      </c>
      <c r="AI135" s="521" t="e">
        <f ca="1">+IF(AND(ISNUMBER(OFFSET('Sanitation Data'!$F$11,0,10*ROW('Sanitation Data'!F129))),'Data Summary'!CX135="Yes"),OFFSET('Sanitation Data'!$F$11,0,10*ROW('Sanitation Data'!F129)),NA())</f>
        <v>#N/A</v>
      </c>
      <c r="AJ135" s="521" t="e">
        <f ca="1">+IF(AND(ISNUMBER(OFFSET('Sanitation Data'!$F$12,0,10*ROW('Sanitation Data'!F129))),'Data Summary'!CY135="Yes"),OFFSET('Sanitation Data'!$F$12,0,10*ROW('Sanitation Data'!F129)),NA())</f>
        <v>#N/A</v>
      </c>
      <c r="AK135" s="521" t="e">
        <f ca="1">+IF(AND(ISNUMBER(OFFSET('Sanitation Data'!$G$4,0,10*ROW('Sanitation Data'!G129))),'Data Summary'!CZ135="Yes"),100-OFFSET('Sanitation Data'!$G$4,0,10*ROW('Sanitation Data'!G129)),NA())</f>
        <v>#N/A</v>
      </c>
      <c r="AL135" s="521" t="e">
        <f ca="1">+IF(AND(ISNUMBER(OFFSET('Sanitation Data'!$G$6,0,10*ROW('Sanitation Data'!G129))),'Data Summary'!DA135="Yes"),OFFSET('Sanitation Data'!$G$6,0,10*ROW('Sanitation Data'!G129)),NA())</f>
        <v>#N/A</v>
      </c>
      <c r="AM135" s="521" t="e">
        <f ca="1">+IF(AND(ISNUMBER(OFFSET('Sanitation Data'!$G$10,0,10*ROW('Sanitation Data'!G129))),'Data Summary'!DB135="Yes"),OFFSET('Sanitation Data'!$G$10,0,10*ROW('Sanitation Data'!G129)),NA())</f>
        <v>#N/A</v>
      </c>
      <c r="AN135" s="521" t="e">
        <f ca="1">+IF(AND(ISNUMBER(OFFSET('Sanitation Data'!$G$11,0,10*ROW('Sanitation Data'!G129))),'Data Summary'!DC135="Yes"),OFFSET('Sanitation Data'!$G$11,0,10*ROW('Sanitation Data'!G129)),NA())</f>
        <v>#N/A</v>
      </c>
      <c r="AO135" s="521" t="e">
        <f ca="1">+IF(AND(ISNUMBER(OFFSET('Sanitation Data'!$G$12,0,10*ROW('Sanitation Data'!G129))),'Data Summary'!DD135="Yes"),OFFSET('Sanitation Data'!$G$12,0,10*ROW('Sanitation Data'!G129)),NA())</f>
        <v>#N/A</v>
      </c>
      <c r="AP135" s="521" t="e">
        <f ca="1">+IF(AND(ISNUMBER(OFFSET('Sanitation Data'!$H$4,0,10*ROW('Sanitation Data'!H129))),'Data Summary'!DE135="Yes"),100-OFFSET('Sanitation Data'!$H$4,0,10*ROW('Sanitation Data'!H129)),NA())</f>
        <v>#N/A</v>
      </c>
      <c r="AQ135" s="521" t="e">
        <f ca="1">+IF(AND(ISNUMBER(OFFSET('Sanitation Data'!$H$6,0,10*ROW('Sanitation Data'!H129))),'Data Summary'!DF135="Yes"),OFFSET('Sanitation Data'!$H$6,0,10*ROW('Sanitation Data'!H129)),NA())</f>
        <v>#N/A</v>
      </c>
      <c r="AR135" s="521" t="e">
        <f ca="1">+IF(AND(ISNUMBER(OFFSET('Sanitation Data'!$H$10,0,10*ROW('Sanitation Data'!H129))),'Data Summary'!DG135="Yes"),OFFSET('Sanitation Data'!$H$10,0,10*ROW('Sanitation Data'!H129)),NA())</f>
        <v>#N/A</v>
      </c>
      <c r="AS135" s="521" t="e">
        <f ca="1">+IF(AND(ISNUMBER(OFFSET('Sanitation Data'!$H$11,0,10*ROW('Sanitation Data'!H129))),'Data Summary'!DH135="Yes"),OFFSET('Sanitation Data'!$H$11,0,10*ROW('Sanitation Data'!H129)),NA())</f>
        <v>#N/A</v>
      </c>
      <c r="AT135" s="521" t="e">
        <f ca="1">+IF(AND(ISNUMBER(OFFSET('Sanitation Data'!$H$12,0,10*ROW('Sanitation Data'!H129))),'Data Summary'!DI135="Yes"),OFFSET('Sanitation Data'!$H$12,0,10*ROW('Sanitation Data'!H129)),NA())</f>
        <v>#N/A</v>
      </c>
      <c r="AU135" s="521" t="e">
        <f ca="1">+IF(AND(ISNUMBER(OFFSET('Sanitation Data'!$I$4,0,10*ROW('Sanitation Data'!I129))),'Data Summary'!DJ135="Yes"),100-OFFSET('Sanitation Data'!$I$4,0,10*ROW('Sanitation Data'!I129)),NA())</f>
        <v>#N/A</v>
      </c>
      <c r="AV135" s="521" t="e">
        <f ca="1">+IF(AND(ISNUMBER(OFFSET('Sanitation Data'!$I$6,0,10*ROW('Sanitation Data'!I129))),'Data Summary'!DK135="Yes"),OFFSET('Sanitation Data'!$I$6,0,10*ROW('Sanitation Data'!I129)),NA())</f>
        <v>#N/A</v>
      </c>
      <c r="AW135" s="521" t="e">
        <f ca="1">+IF(AND(ISNUMBER(OFFSET('Sanitation Data'!$I$10,0,10*ROW('Sanitation Data'!I129))),'Data Summary'!DL135="Yes"),OFFSET('Sanitation Data'!$I$10,0,10*ROW('Sanitation Data'!I129)),NA())</f>
        <v>#N/A</v>
      </c>
      <c r="AX135" s="521" t="e">
        <f ca="1">+IF(AND(ISNUMBER(OFFSET('Sanitation Data'!$I$11,0,10*ROW('Sanitation Data'!I129))),'Data Summary'!DM135="Yes"),OFFSET('Sanitation Data'!$I$11,0,10*ROW('Sanitation Data'!I129)),NA())</f>
        <v>#N/A</v>
      </c>
      <c r="AY135" s="521" t="e">
        <f ca="1">+IF(AND(ISNUMBER(OFFSET('Sanitation Data'!$I$12,0,10*ROW('Sanitation Data'!I129))),'Data Summary'!DN135="Yes"),OFFSET('Sanitation Data'!$I$12,0,10*ROW('Sanitation Data'!I129)),NA())</f>
        <v>#N/A</v>
      </c>
      <c r="AZ135" s="522" t="e">
        <f ca="1">+IF(AND(ISNUMBER(OFFSET('Hygiene Data'!$D$5,0,10*ROW('Hygiene Data'!D129))),'Data Summary'!DO135="Yes"),OFFSET('Hygiene Data'!$D$5,0,10*ROW('Hygiene Data'!D129)),NA())</f>
        <v>#N/A</v>
      </c>
      <c r="BA135" s="522" t="e">
        <f ca="1">+IF(AND(ISNUMBER(OFFSET('Hygiene Data'!$D$7,0,10*ROW('Hygiene Data'!D129))),'Data Summary'!DP135="Yes"),OFFSET('Hygiene Data'!$D$7,0,10*ROW('Hygiene Data'!D129)),NA())</f>
        <v>#N/A</v>
      </c>
      <c r="BB135" s="522" t="e">
        <f ca="1">+IF(AND(ISNUMBER(OFFSET('Hygiene Data'!$D$9,0,10*ROW('Hygiene Data'!D129))),'Data Summary'!DQ135="Yes"),OFFSET('Hygiene Data'!$D$9,0,10*ROW('Hygiene Data'!D129)),NA())</f>
        <v>#N/A</v>
      </c>
      <c r="BC135" s="522" t="e">
        <f ca="1">+IF(AND(ISNUMBER(OFFSET('Hygiene Data'!$E$5,0,10*ROW('Hygiene Data'!E129))),'Data Summary'!DR135="Yes"),OFFSET('Hygiene Data'!$E$5,0,10*ROW('Hygiene Data'!E129)),NA())</f>
        <v>#N/A</v>
      </c>
      <c r="BD135" s="522" t="e">
        <f ca="1">+IF(AND(ISNUMBER(OFFSET('Hygiene Data'!$E$7,0,10*ROW('Hygiene Data'!E129))),'Data Summary'!DS135="Yes"),OFFSET('Hygiene Data'!$E$7,0,10*ROW('Hygiene Data'!E129)),NA())</f>
        <v>#N/A</v>
      </c>
      <c r="BE135" s="522" t="e">
        <f ca="1">+IF(AND(ISNUMBER(OFFSET('Hygiene Data'!$E$9,0,10*ROW('Hygiene Data'!E129))),'Data Summary'!DT135="Yes"),OFFSET('Hygiene Data'!$E$9,0,10*ROW('Hygiene Data'!E129)),NA())</f>
        <v>#N/A</v>
      </c>
      <c r="BF135" s="522" t="e">
        <f ca="1">+IF(AND(ISNUMBER(OFFSET('Hygiene Data'!$F$5,0,10*ROW('Hygiene Data'!F129))),'Data Summary'!DU135="Yes"),OFFSET('Hygiene Data'!$F$5,0,10*ROW('Hygiene Data'!F129)),NA())</f>
        <v>#N/A</v>
      </c>
      <c r="BG135" s="522" t="e">
        <f ca="1">+IF(AND(ISNUMBER(OFFSET('Hygiene Data'!$F$7,0,10*ROW('Hygiene Data'!F129))),'Data Summary'!DV135="Yes"),OFFSET('Hygiene Data'!$F$7,0,10*ROW('Hygiene Data'!F129)),NA())</f>
        <v>#N/A</v>
      </c>
      <c r="BH135" s="522" t="e">
        <f ca="1">+IF(AND(ISNUMBER(OFFSET('Hygiene Data'!$F$9,0,10*ROW('Hygiene Data'!F129))),'Data Summary'!DW135="Yes"),OFFSET('Hygiene Data'!$F$9,0,10*ROW('Hygiene Data'!F129)),NA())</f>
        <v>#N/A</v>
      </c>
      <c r="BI135" s="522" t="e">
        <f ca="1">+IF(AND(ISNUMBER(OFFSET('Hygiene Data'!$G$5,0,10*ROW('Hygiene Data'!G129))),'Data Summary'!DX135="Yes"),OFFSET('Hygiene Data'!$G$5,0,10*ROW('Hygiene Data'!G129)),NA())</f>
        <v>#N/A</v>
      </c>
      <c r="BJ135" s="522" t="e">
        <f ca="1">+IF(AND(ISNUMBER(OFFSET('Hygiene Data'!$G$7,0,10*ROW('Hygiene Data'!G129))),'Data Summary'!DY135="Yes"),OFFSET('Hygiene Data'!$G$7,0,10*ROW('Hygiene Data'!G129)),NA())</f>
        <v>#N/A</v>
      </c>
      <c r="BK135" s="522" t="e">
        <f ca="1">+IF(AND(ISNUMBER(OFFSET('Hygiene Data'!$G$9,0,10*ROW('Hygiene Data'!G129))),'Data Summary'!DZ135="Yes"),OFFSET('Hygiene Data'!$G$9,0,10*ROW('Hygiene Data'!G129)),NA())</f>
        <v>#N/A</v>
      </c>
      <c r="BL135" s="522" t="e">
        <f ca="1">+IF(AND(ISNUMBER(OFFSET('Hygiene Data'!$H$5,0,10*ROW('Hygiene Data'!H129))),'Data Summary'!EA135="Yes"),OFFSET('Hygiene Data'!$H$5,0,10*ROW('Hygiene Data'!H129)),NA())</f>
        <v>#N/A</v>
      </c>
      <c r="BM135" s="522" t="e">
        <f ca="1">+IF(AND(ISNUMBER(OFFSET('Hygiene Data'!$H$7,0,10*ROW('Hygiene Data'!H129))),'Data Summary'!EB135="Yes"),OFFSET('Hygiene Data'!$H$7,0,10*ROW('Hygiene Data'!H129)),NA())</f>
        <v>#N/A</v>
      </c>
      <c r="BN135" s="522" t="e">
        <f ca="1">+IF(AND(ISNUMBER(OFFSET('Hygiene Data'!$H$9,0,10*ROW('Hygiene Data'!H129))),'Data Summary'!EC135="Yes"),OFFSET('Hygiene Data'!$H$9,0,10*ROW('Hygiene Data'!H129)),NA())</f>
        <v>#N/A</v>
      </c>
      <c r="BO135" s="522" t="e">
        <f ca="1">+IF(AND(ISNUMBER(OFFSET('Hygiene Data'!$I$5,0,10*ROW('Hygiene Data'!I129))),'Data Summary'!ED135="Yes"),OFFSET('Hygiene Data'!$I$5,0,10*ROW('Hygiene Data'!I129)),NA())</f>
        <v>#N/A</v>
      </c>
      <c r="BP135" s="522" t="e">
        <f ca="1">+IF(AND(ISNUMBER(OFFSET('Hygiene Data'!$I$7,0,10*ROW('Hygiene Data'!I129))),'Data Summary'!EE135="Yes"),OFFSET('Hygiene Data'!$I$7,0,10*ROW('Hygiene Data'!I129)),NA())</f>
        <v>#N/A</v>
      </c>
      <c r="BQ135" s="522" t="e">
        <f ca="1">+IF(AND(ISNUMBER(OFFSET('Hygiene Data'!$I$9,0,10*ROW('Hygiene Data'!I129))),'Data Summary'!EF135="Yes"),OFFSET('Hygiene Data'!$I$9,0,10*ROW('Hygiene Data'!I129)),NA())</f>
        <v>#N/A</v>
      </c>
    </row>
    <row r="136" spans="1:69" x14ac:dyDescent="0.25">
      <c r="A136" s="518" t="e">
        <f ca="1">+RIGHT('Data Summary'!A136,LEN('Data Summary'!A136)-9)</f>
        <v>#VALUE!</v>
      </c>
      <c r="B136" s="492" t="str">
        <f ca="1">+IF(ISTEXT('Data Summary'!B136),'Data Summary'!B136,"")</f>
        <v/>
      </c>
      <c r="C136" s="519" t="e">
        <f ca="1">+VALUE('Data Summary'!C136)</f>
        <v>#VALUE!</v>
      </c>
      <c r="D136" s="520" t="e">
        <f ca="1">+IF(AND(ISNUMBER(OFFSET('Water Data'!$D$4,0,10*ROW('Water Data'!D130))),'Data Summary'!BS136="Yes"),100-OFFSET('Water Data'!$D$4,0,10*ROW('Water Data'!D130)),NA())</f>
        <v>#N/A</v>
      </c>
      <c r="E136" s="520" t="e">
        <f ca="1">+IF(AND(ISNUMBER(OFFSET('Water Data'!$D$6,0,10*ROW('Water Data'!D130))),'Data Summary'!BT136="Yes"),OFFSET('Water Data'!$D$6,0,10*ROW('Water Data'!D130)),NA())</f>
        <v>#N/A</v>
      </c>
      <c r="F136" s="520" t="e">
        <f ca="1">+IF(AND(ISNUMBER(OFFSET('Water Data'!$D$9,0,10*ROW('Water Data'!D130))),'Data Summary'!BU136="Yes"),OFFSET('Water Data'!$D$9,0,10*ROW('Water Data'!D130)),NA())</f>
        <v>#N/A</v>
      </c>
      <c r="G136" s="520" t="e">
        <f ca="1">+IF(AND(ISNUMBER(OFFSET('Water Data'!$E$4,0,10*ROW('Water Data'!E130))),'Data Summary'!BV136="Yes"),100-OFFSET('Water Data'!$E$4,0,10*ROW('Water Data'!E130)),NA())</f>
        <v>#N/A</v>
      </c>
      <c r="H136" s="520" t="e">
        <f ca="1">+IF(AND(ISNUMBER(OFFSET('Water Data'!$E$6,0,10*ROW('Water Data'!E130))),'Data Summary'!BW136="Yes"),OFFSET('Water Data'!$E$6,0,10*ROW('Water Data'!E130)),NA())</f>
        <v>#N/A</v>
      </c>
      <c r="I136" s="520" t="e">
        <f ca="1">+IF(AND(ISNUMBER(OFFSET('Water Data'!$E$9,0,10*ROW('Water Data'!E130))),'Data Summary'!BX136="Yes"),OFFSET('Water Data'!$E$9,0,10*ROW('Water Data'!E130)),NA())</f>
        <v>#N/A</v>
      </c>
      <c r="J136" s="520" t="e">
        <f ca="1">+IF(AND(ISNUMBER(OFFSET('Water Data'!$F$4,0,10*ROW('Water Data'!F130))),'Data Summary'!BY136="Yes"),100-OFFSET('Water Data'!$F$4,0,10*ROW('Water Data'!F130)),NA())</f>
        <v>#N/A</v>
      </c>
      <c r="K136" s="520" t="e">
        <f ca="1">+IF(AND(ISNUMBER(OFFSET('Water Data'!$F$6,0,10*ROW('Water Data'!F130))),'Data Summary'!BZ136="Yes"),OFFSET('Water Data'!$F$6,0,10*ROW('Water Data'!F130)),NA())</f>
        <v>#N/A</v>
      </c>
      <c r="L136" s="520" t="e">
        <f ca="1">+IF(AND(ISNUMBER(OFFSET('Water Data'!$F$9,0,10*ROW('Water Data'!F130))),'Data Summary'!CA136="Yes"),OFFSET('Water Data'!$F$9,0,10*ROW('Water Data'!F130)),NA())</f>
        <v>#N/A</v>
      </c>
      <c r="M136" s="520" t="e">
        <f ca="1">+IF(AND(ISNUMBER(OFFSET('Water Data'!$G$4,0,10*ROW('Water Data'!G130))),'Data Summary'!CB136="Yes"),100-OFFSET('Water Data'!$G$4,0,10*ROW('Water Data'!G130)),NA())</f>
        <v>#N/A</v>
      </c>
      <c r="N136" s="520" t="e">
        <f ca="1">+IF(AND(ISNUMBER(OFFSET('Water Data'!$G$6,0,10*ROW('Water Data'!G130))),'Data Summary'!CC136="Yes"),OFFSET('Water Data'!$G$6,0,10*ROW('Water Data'!G130)),NA())</f>
        <v>#N/A</v>
      </c>
      <c r="O136" s="520" t="e">
        <f ca="1">+IF(AND(ISNUMBER(OFFSET('Water Data'!$G$9,0,10*ROW('Water Data'!G130))),'Data Summary'!CD136="Yes"),OFFSET('Water Data'!$G$9,0,10*ROW('Water Data'!G130)),NA())</f>
        <v>#N/A</v>
      </c>
      <c r="P136" s="520" t="e">
        <f ca="1">+IF(AND(ISNUMBER(OFFSET('Water Data'!$H$4,0,10*ROW('Water Data'!H130))),'Data Summary'!CE136="Yes"),100-OFFSET('Water Data'!$H$4,0,10*ROW('Water Data'!H130)),NA())</f>
        <v>#N/A</v>
      </c>
      <c r="Q136" s="520" t="e">
        <f ca="1">+IF(AND(ISNUMBER(OFFSET('Water Data'!$H$6,0,10*ROW('Water Data'!H130))),'Data Summary'!CF136="Yes"),OFFSET('Water Data'!$H$6,0,10*ROW('Water Data'!H130)),NA())</f>
        <v>#N/A</v>
      </c>
      <c r="R136" s="520" t="e">
        <f ca="1">+IF(AND(ISNUMBER(OFFSET('Water Data'!$H$9,0,10*ROW('Water Data'!H130))),'Data Summary'!CG136="Yes"),OFFSET('Water Data'!$H$9,0,10*ROW('Water Data'!H130)),NA())</f>
        <v>#N/A</v>
      </c>
      <c r="S136" s="520" t="e">
        <f ca="1">+IF(AND(ISNUMBER(OFFSET('Water Data'!$I$4,0,10*ROW('Water Data'!I130))),'Data Summary'!CH136="Yes"),100-OFFSET('Water Data'!$I$4,0,10*ROW('Water Data'!I130)),NA())</f>
        <v>#N/A</v>
      </c>
      <c r="T136" s="520" t="e">
        <f ca="1">+IF(AND(ISNUMBER(OFFSET('Water Data'!$I$6,0,10*ROW('Water Data'!I130))),'Data Summary'!CI136="Yes"),OFFSET('Water Data'!$I$6,0,10*ROW('Water Data'!I130)),NA())</f>
        <v>#N/A</v>
      </c>
      <c r="U136" s="520" t="e">
        <f ca="1">+IF(AND(ISNUMBER(OFFSET('Water Data'!$I$9,0,10*ROW('Water Data'!I130))),'Data Summary'!CJ136="Yes"),OFFSET('Water Data'!$I$9,0,10*ROW('Water Data'!I130)),NA())</f>
        <v>#N/A</v>
      </c>
      <c r="V136" s="521" t="e">
        <f ca="1">+IF(AND(ISNUMBER(OFFSET('Sanitation Data'!$D$4,0,10*ROW('Sanitation Data'!D130))),'Data Summary'!CK136="Yes"),100-OFFSET('Sanitation Data'!$D$4,0,10*ROW('Sanitation Data'!D130)),NA())</f>
        <v>#N/A</v>
      </c>
      <c r="W136" s="521" t="e">
        <f ca="1">+IF(AND(ISNUMBER(OFFSET('Sanitation Data'!$D$6,0,10*ROW('Sanitation Data'!D130))),'Data Summary'!CL136="Yes"),OFFSET('Sanitation Data'!$D$6,0,10*ROW('Sanitation Data'!D130)),NA())</f>
        <v>#N/A</v>
      </c>
      <c r="X136" s="521" t="e">
        <f ca="1">+IF(AND(ISNUMBER(OFFSET('Sanitation Data'!$D$10,0,10*ROW('Sanitation Data'!D130))),'Data Summary'!CM136="Yes"),OFFSET('Sanitation Data'!$D$10,0,10*ROW('Sanitation Data'!D130)),NA())</f>
        <v>#N/A</v>
      </c>
      <c r="Y136" s="521" t="e">
        <f ca="1">+IF(AND(ISNUMBER(OFFSET('Sanitation Data'!$D$11,0,10*ROW('Sanitation Data'!D130))),'Data Summary'!CN136="Yes"),OFFSET('Sanitation Data'!$D$11,0,10*ROW('Sanitation Data'!D130)),NA())</f>
        <v>#N/A</v>
      </c>
      <c r="Z136" s="521" t="e">
        <f ca="1">+IF(AND(ISNUMBER(OFFSET('Sanitation Data'!$D$12,0,10*ROW('Sanitation Data'!D130))),'Data Summary'!CO136="Yes"),OFFSET('Sanitation Data'!$D$12,0,10*ROW('Sanitation Data'!D130)),NA())</f>
        <v>#N/A</v>
      </c>
      <c r="AA136" s="521" t="e">
        <f ca="1">+IF(AND(ISNUMBER(OFFSET('Sanitation Data'!$E$4,0,10*ROW('Sanitation Data'!E130))),'Data Summary'!CP136="Yes"),100-OFFSET('Sanitation Data'!$E$4,0,10*ROW('Sanitation Data'!E130)),NA())</f>
        <v>#N/A</v>
      </c>
      <c r="AB136" s="521" t="e">
        <f ca="1">+IF(AND(ISNUMBER(OFFSET('Sanitation Data'!$E$6,0,10*ROW('Sanitation Data'!E130))),'Data Summary'!CQ136="Yes"),OFFSET('Sanitation Data'!$E$6,0,10*ROW('Sanitation Data'!E130)),NA())</f>
        <v>#N/A</v>
      </c>
      <c r="AC136" s="521" t="e">
        <f ca="1">+IF(AND(ISNUMBER(OFFSET('Sanitation Data'!$E$10,0,10*ROW('Sanitation Data'!E130))),'Data Summary'!CR136="Yes"),OFFSET('Sanitation Data'!$E$10,0,10*ROW('Sanitation Data'!E130)),NA())</f>
        <v>#N/A</v>
      </c>
      <c r="AD136" s="521" t="e">
        <f ca="1">+IF(AND(ISNUMBER(OFFSET('Sanitation Data'!$E$11,0,10*ROW('Sanitation Data'!E130))),'Data Summary'!CS136="Yes"),OFFSET('Sanitation Data'!$E$11,0,10*ROW('Sanitation Data'!E130)),NA())</f>
        <v>#N/A</v>
      </c>
      <c r="AE136" s="521" t="e">
        <f ca="1">+IF(AND(ISNUMBER(OFFSET('Sanitation Data'!$E$12,0,10*ROW('Sanitation Data'!E130))),'Data Summary'!CT136="Yes"),OFFSET('Sanitation Data'!$E$12,0,10*ROW('Sanitation Data'!E130)),NA())</f>
        <v>#N/A</v>
      </c>
      <c r="AF136" s="521" t="e">
        <f ca="1">+IF(AND(ISNUMBER(OFFSET('Sanitation Data'!$F$4,0,10*ROW('Sanitation Data'!F130))),'Data Summary'!CU136="Yes"),100-OFFSET('Sanitation Data'!$F$4,0,10*ROW('Sanitation Data'!F130)),NA())</f>
        <v>#N/A</v>
      </c>
      <c r="AG136" s="521" t="e">
        <f ca="1">+IF(AND(ISNUMBER(OFFSET('Sanitation Data'!$F$6,0,10*ROW('Sanitation Data'!F130))),'Data Summary'!CV136="Yes"),OFFSET('Sanitation Data'!$F$6,0,10*ROW('Sanitation Data'!F130)),NA())</f>
        <v>#N/A</v>
      </c>
      <c r="AH136" s="521" t="e">
        <f ca="1">+IF(AND(ISNUMBER(OFFSET('Sanitation Data'!$F$10,0,10*ROW('Sanitation Data'!F130))),'Data Summary'!CW136="Yes"),OFFSET('Sanitation Data'!$F$10,0,10*ROW('Sanitation Data'!F130)),NA())</f>
        <v>#N/A</v>
      </c>
      <c r="AI136" s="521" t="e">
        <f ca="1">+IF(AND(ISNUMBER(OFFSET('Sanitation Data'!$F$11,0,10*ROW('Sanitation Data'!F130))),'Data Summary'!CX136="Yes"),OFFSET('Sanitation Data'!$F$11,0,10*ROW('Sanitation Data'!F130)),NA())</f>
        <v>#N/A</v>
      </c>
      <c r="AJ136" s="521" t="e">
        <f ca="1">+IF(AND(ISNUMBER(OFFSET('Sanitation Data'!$F$12,0,10*ROW('Sanitation Data'!F130))),'Data Summary'!CY136="Yes"),OFFSET('Sanitation Data'!$F$12,0,10*ROW('Sanitation Data'!F130)),NA())</f>
        <v>#N/A</v>
      </c>
      <c r="AK136" s="521" t="e">
        <f ca="1">+IF(AND(ISNUMBER(OFFSET('Sanitation Data'!$G$4,0,10*ROW('Sanitation Data'!G130))),'Data Summary'!CZ136="Yes"),100-OFFSET('Sanitation Data'!$G$4,0,10*ROW('Sanitation Data'!G130)),NA())</f>
        <v>#N/A</v>
      </c>
      <c r="AL136" s="521" t="e">
        <f ca="1">+IF(AND(ISNUMBER(OFFSET('Sanitation Data'!$G$6,0,10*ROW('Sanitation Data'!G130))),'Data Summary'!DA136="Yes"),OFFSET('Sanitation Data'!$G$6,0,10*ROW('Sanitation Data'!G130)),NA())</f>
        <v>#N/A</v>
      </c>
      <c r="AM136" s="521" t="e">
        <f ca="1">+IF(AND(ISNUMBER(OFFSET('Sanitation Data'!$G$10,0,10*ROW('Sanitation Data'!G130))),'Data Summary'!DB136="Yes"),OFFSET('Sanitation Data'!$G$10,0,10*ROW('Sanitation Data'!G130)),NA())</f>
        <v>#N/A</v>
      </c>
      <c r="AN136" s="521" t="e">
        <f ca="1">+IF(AND(ISNUMBER(OFFSET('Sanitation Data'!$G$11,0,10*ROW('Sanitation Data'!G130))),'Data Summary'!DC136="Yes"),OFFSET('Sanitation Data'!$G$11,0,10*ROW('Sanitation Data'!G130)),NA())</f>
        <v>#N/A</v>
      </c>
      <c r="AO136" s="521" t="e">
        <f ca="1">+IF(AND(ISNUMBER(OFFSET('Sanitation Data'!$G$12,0,10*ROW('Sanitation Data'!G130))),'Data Summary'!DD136="Yes"),OFFSET('Sanitation Data'!$G$12,0,10*ROW('Sanitation Data'!G130)),NA())</f>
        <v>#N/A</v>
      </c>
      <c r="AP136" s="521" t="e">
        <f ca="1">+IF(AND(ISNUMBER(OFFSET('Sanitation Data'!$H$4,0,10*ROW('Sanitation Data'!H130))),'Data Summary'!DE136="Yes"),100-OFFSET('Sanitation Data'!$H$4,0,10*ROW('Sanitation Data'!H130)),NA())</f>
        <v>#N/A</v>
      </c>
      <c r="AQ136" s="521" t="e">
        <f ca="1">+IF(AND(ISNUMBER(OFFSET('Sanitation Data'!$H$6,0,10*ROW('Sanitation Data'!H130))),'Data Summary'!DF136="Yes"),OFFSET('Sanitation Data'!$H$6,0,10*ROW('Sanitation Data'!H130)),NA())</f>
        <v>#N/A</v>
      </c>
      <c r="AR136" s="521" t="e">
        <f ca="1">+IF(AND(ISNUMBER(OFFSET('Sanitation Data'!$H$10,0,10*ROW('Sanitation Data'!H130))),'Data Summary'!DG136="Yes"),OFFSET('Sanitation Data'!$H$10,0,10*ROW('Sanitation Data'!H130)),NA())</f>
        <v>#N/A</v>
      </c>
      <c r="AS136" s="521" t="e">
        <f ca="1">+IF(AND(ISNUMBER(OFFSET('Sanitation Data'!$H$11,0,10*ROW('Sanitation Data'!H130))),'Data Summary'!DH136="Yes"),OFFSET('Sanitation Data'!$H$11,0,10*ROW('Sanitation Data'!H130)),NA())</f>
        <v>#N/A</v>
      </c>
      <c r="AT136" s="521" t="e">
        <f ca="1">+IF(AND(ISNUMBER(OFFSET('Sanitation Data'!$H$12,0,10*ROW('Sanitation Data'!H130))),'Data Summary'!DI136="Yes"),OFFSET('Sanitation Data'!$H$12,0,10*ROW('Sanitation Data'!H130)),NA())</f>
        <v>#N/A</v>
      </c>
      <c r="AU136" s="521" t="e">
        <f ca="1">+IF(AND(ISNUMBER(OFFSET('Sanitation Data'!$I$4,0,10*ROW('Sanitation Data'!I130))),'Data Summary'!DJ136="Yes"),100-OFFSET('Sanitation Data'!$I$4,0,10*ROW('Sanitation Data'!I130)),NA())</f>
        <v>#N/A</v>
      </c>
      <c r="AV136" s="521" t="e">
        <f ca="1">+IF(AND(ISNUMBER(OFFSET('Sanitation Data'!$I$6,0,10*ROW('Sanitation Data'!I130))),'Data Summary'!DK136="Yes"),OFFSET('Sanitation Data'!$I$6,0,10*ROW('Sanitation Data'!I130)),NA())</f>
        <v>#N/A</v>
      </c>
      <c r="AW136" s="521" t="e">
        <f ca="1">+IF(AND(ISNUMBER(OFFSET('Sanitation Data'!$I$10,0,10*ROW('Sanitation Data'!I130))),'Data Summary'!DL136="Yes"),OFFSET('Sanitation Data'!$I$10,0,10*ROW('Sanitation Data'!I130)),NA())</f>
        <v>#N/A</v>
      </c>
      <c r="AX136" s="521" t="e">
        <f ca="1">+IF(AND(ISNUMBER(OFFSET('Sanitation Data'!$I$11,0,10*ROW('Sanitation Data'!I130))),'Data Summary'!DM136="Yes"),OFFSET('Sanitation Data'!$I$11,0,10*ROW('Sanitation Data'!I130)),NA())</f>
        <v>#N/A</v>
      </c>
      <c r="AY136" s="521" t="e">
        <f ca="1">+IF(AND(ISNUMBER(OFFSET('Sanitation Data'!$I$12,0,10*ROW('Sanitation Data'!I130))),'Data Summary'!DN136="Yes"),OFFSET('Sanitation Data'!$I$12,0,10*ROW('Sanitation Data'!I130)),NA())</f>
        <v>#N/A</v>
      </c>
      <c r="AZ136" s="522" t="e">
        <f ca="1">+IF(AND(ISNUMBER(OFFSET('Hygiene Data'!$D$5,0,10*ROW('Hygiene Data'!D130))),'Data Summary'!DO136="Yes"),OFFSET('Hygiene Data'!$D$5,0,10*ROW('Hygiene Data'!D130)),NA())</f>
        <v>#N/A</v>
      </c>
      <c r="BA136" s="522" t="e">
        <f ca="1">+IF(AND(ISNUMBER(OFFSET('Hygiene Data'!$D$7,0,10*ROW('Hygiene Data'!D130))),'Data Summary'!DP136="Yes"),OFFSET('Hygiene Data'!$D$7,0,10*ROW('Hygiene Data'!D130)),NA())</f>
        <v>#N/A</v>
      </c>
      <c r="BB136" s="522" t="e">
        <f ca="1">+IF(AND(ISNUMBER(OFFSET('Hygiene Data'!$D$9,0,10*ROW('Hygiene Data'!D130))),'Data Summary'!DQ136="Yes"),OFFSET('Hygiene Data'!$D$9,0,10*ROW('Hygiene Data'!D130)),NA())</f>
        <v>#N/A</v>
      </c>
      <c r="BC136" s="522" t="e">
        <f ca="1">+IF(AND(ISNUMBER(OFFSET('Hygiene Data'!$E$5,0,10*ROW('Hygiene Data'!E130))),'Data Summary'!DR136="Yes"),OFFSET('Hygiene Data'!$E$5,0,10*ROW('Hygiene Data'!E130)),NA())</f>
        <v>#N/A</v>
      </c>
      <c r="BD136" s="522" t="e">
        <f ca="1">+IF(AND(ISNUMBER(OFFSET('Hygiene Data'!$E$7,0,10*ROW('Hygiene Data'!E130))),'Data Summary'!DS136="Yes"),OFFSET('Hygiene Data'!$E$7,0,10*ROW('Hygiene Data'!E130)),NA())</f>
        <v>#N/A</v>
      </c>
      <c r="BE136" s="522" t="e">
        <f ca="1">+IF(AND(ISNUMBER(OFFSET('Hygiene Data'!$E$9,0,10*ROW('Hygiene Data'!E130))),'Data Summary'!DT136="Yes"),OFFSET('Hygiene Data'!$E$9,0,10*ROW('Hygiene Data'!E130)),NA())</f>
        <v>#N/A</v>
      </c>
      <c r="BF136" s="522" t="e">
        <f ca="1">+IF(AND(ISNUMBER(OFFSET('Hygiene Data'!$F$5,0,10*ROW('Hygiene Data'!F130))),'Data Summary'!DU136="Yes"),OFFSET('Hygiene Data'!$F$5,0,10*ROW('Hygiene Data'!F130)),NA())</f>
        <v>#N/A</v>
      </c>
      <c r="BG136" s="522" t="e">
        <f ca="1">+IF(AND(ISNUMBER(OFFSET('Hygiene Data'!$F$7,0,10*ROW('Hygiene Data'!F130))),'Data Summary'!DV136="Yes"),OFFSET('Hygiene Data'!$F$7,0,10*ROW('Hygiene Data'!F130)),NA())</f>
        <v>#N/A</v>
      </c>
      <c r="BH136" s="522" t="e">
        <f ca="1">+IF(AND(ISNUMBER(OFFSET('Hygiene Data'!$F$9,0,10*ROW('Hygiene Data'!F130))),'Data Summary'!DW136="Yes"),OFFSET('Hygiene Data'!$F$9,0,10*ROW('Hygiene Data'!F130)),NA())</f>
        <v>#N/A</v>
      </c>
      <c r="BI136" s="522" t="e">
        <f ca="1">+IF(AND(ISNUMBER(OFFSET('Hygiene Data'!$G$5,0,10*ROW('Hygiene Data'!G130))),'Data Summary'!DX136="Yes"),OFFSET('Hygiene Data'!$G$5,0,10*ROW('Hygiene Data'!G130)),NA())</f>
        <v>#N/A</v>
      </c>
      <c r="BJ136" s="522" t="e">
        <f ca="1">+IF(AND(ISNUMBER(OFFSET('Hygiene Data'!$G$7,0,10*ROW('Hygiene Data'!G130))),'Data Summary'!DY136="Yes"),OFFSET('Hygiene Data'!$G$7,0,10*ROW('Hygiene Data'!G130)),NA())</f>
        <v>#N/A</v>
      </c>
      <c r="BK136" s="522" t="e">
        <f ca="1">+IF(AND(ISNUMBER(OFFSET('Hygiene Data'!$G$9,0,10*ROW('Hygiene Data'!G130))),'Data Summary'!DZ136="Yes"),OFFSET('Hygiene Data'!$G$9,0,10*ROW('Hygiene Data'!G130)),NA())</f>
        <v>#N/A</v>
      </c>
      <c r="BL136" s="522" t="e">
        <f ca="1">+IF(AND(ISNUMBER(OFFSET('Hygiene Data'!$H$5,0,10*ROW('Hygiene Data'!H130))),'Data Summary'!EA136="Yes"),OFFSET('Hygiene Data'!$H$5,0,10*ROW('Hygiene Data'!H130)),NA())</f>
        <v>#N/A</v>
      </c>
      <c r="BM136" s="522" t="e">
        <f ca="1">+IF(AND(ISNUMBER(OFFSET('Hygiene Data'!$H$7,0,10*ROW('Hygiene Data'!H130))),'Data Summary'!EB136="Yes"),OFFSET('Hygiene Data'!$H$7,0,10*ROW('Hygiene Data'!H130)),NA())</f>
        <v>#N/A</v>
      </c>
      <c r="BN136" s="522" t="e">
        <f ca="1">+IF(AND(ISNUMBER(OFFSET('Hygiene Data'!$H$9,0,10*ROW('Hygiene Data'!H130))),'Data Summary'!EC136="Yes"),OFFSET('Hygiene Data'!$H$9,0,10*ROW('Hygiene Data'!H130)),NA())</f>
        <v>#N/A</v>
      </c>
      <c r="BO136" s="522" t="e">
        <f ca="1">+IF(AND(ISNUMBER(OFFSET('Hygiene Data'!$I$5,0,10*ROW('Hygiene Data'!I130))),'Data Summary'!ED136="Yes"),OFFSET('Hygiene Data'!$I$5,0,10*ROW('Hygiene Data'!I130)),NA())</f>
        <v>#N/A</v>
      </c>
      <c r="BP136" s="522" t="e">
        <f ca="1">+IF(AND(ISNUMBER(OFFSET('Hygiene Data'!$I$7,0,10*ROW('Hygiene Data'!I130))),'Data Summary'!EE136="Yes"),OFFSET('Hygiene Data'!$I$7,0,10*ROW('Hygiene Data'!I130)),NA())</f>
        <v>#N/A</v>
      </c>
      <c r="BQ136" s="522" t="e">
        <f ca="1">+IF(AND(ISNUMBER(OFFSET('Hygiene Data'!$I$9,0,10*ROW('Hygiene Data'!I130))),'Data Summary'!EF136="Yes"),OFFSET('Hygiene Data'!$I$9,0,10*ROW('Hygiene Data'!I130)),NA())</f>
        <v>#N/A</v>
      </c>
    </row>
    <row r="137" spans="1:69" x14ac:dyDescent="0.25">
      <c r="A137" s="518" t="e">
        <f ca="1">+RIGHT('Data Summary'!A137,LEN('Data Summary'!A137)-9)</f>
        <v>#VALUE!</v>
      </c>
      <c r="B137" s="492" t="str">
        <f ca="1">+IF(ISTEXT('Data Summary'!B137),'Data Summary'!B137,"")</f>
        <v/>
      </c>
      <c r="C137" s="519" t="e">
        <f ca="1">+VALUE('Data Summary'!C137)</f>
        <v>#VALUE!</v>
      </c>
      <c r="D137" s="520" t="e">
        <f ca="1">+IF(AND(ISNUMBER(OFFSET('Water Data'!$D$4,0,10*ROW('Water Data'!D131))),'Data Summary'!BS137="Yes"),100-OFFSET('Water Data'!$D$4,0,10*ROW('Water Data'!D131)),NA())</f>
        <v>#N/A</v>
      </c>
      <c r="E137" s="520" t="e">
        <f ca="1">+IF(AND(ISNUMBER(OFFSET('Water Data'!$D$6,0,10*ROW('Water Data'!D131))),'Data Summary'!BT137="Yes"),OFFSET('Water Data'!$D$6,0,10*ROW('Water Data'!D131)),NA())</f>
        <v>#N/A</v>
      </c>
      <c r="F137" s="520" t="e">
        <f ca="1">+IF(AND(ISNUMBER(OFFSET('Water Data'!$D$9,0,10*ROW('Water Data'!D131))),'Data Summary'!BU137="Yes"),OFFSET('Water Data'!$D$9,0,10*ROW('Water Data'!D131)),NA())</f>
        <v>#N/A</v>
      </c>
      <c r="G137" s="520" t="e">
        <f ca="1">+IF(AND(ISNUMBER(OFFSET('Water Data'!$E$4,0,10*ROW('Water Data'!E131))),'Data Summary'!BV137="Yes"),100-OFFSET('Water Data'!$E$4,0,10*ROW('Water Data'!E131)),NA())</f>
        <v>#N/A</v>
      </c>
      <c r="H137" s="520" t="e">
        <f ca="1">+IF(AND(ISNUMBER(OFFSET('Water Data'!$E$6,0,10*ROW('Water Data'!E131))),'Data Summary'!BW137="Yes"),OFFSET('Water Data'!$E$6,0,10*ROW('Water Data'!E131)),NA())</f>
        <v>#N/A</v>
      </c>
      <c r="I137" s="520" t="e">
        <f ca="1">+IF(AND(ISNUMBER(OFFSET('Water Data'!$E$9,0,10*ROW('Water Data'!E131))),'Data Summary'!BX137="Yes"),OFFSET('Water Data'!$E$9,0,10*ROW('Water Data'!E131)),NA())</f>
        <v>#N/A</v>
      </c>
      <c r="J137" s="520" t="e">
        <f ca="1">+IF(AND(ISNUMBER(OFFSET('Water Data'!$F$4,0,10*ROW('Water Data'!F131))),'Data Summary'!BY137="Yes"),100-OFFSET('Water Data'!$F$4,0,10*ROW('Water Data'!F131)),NA())</f>
        <v>#N/A</v>
      </c>
      <c r="K137" s="520" t="e">
        <f ca="1">+IF(AND(ISNUMBER(OFFSET('Water Data'!$F$6,0,10*ROW('Water Data'!F131))),'Data Summary'!BZ137="Yes"),OFFSET('Water Data'!$F$6,0,10*ROW('Water Data'!F131)),NA())</f>
        <v>#N/A</v>
      </c>
      <c r="L137" s="520" t="e">
        <f ca="1">+IF(AND(ISNUMBER(OFFSET('Water Data'!$F$9,0,10*ROW('Water Data'!F131))),'Data Summary'!CA137="Yes"),OFFSET('Water Data'!$F$9,0,10*ROW('Water Data'!F131)),NA())</f>
        <v>#N/A</v>
      </c>
      <c r="M137" s="520" t="e">
        <f ca="1">+IF(AND(ISNUMBER(OFFSET('Water Data'!$G$4,0,10*ROW('Water Data'!G131))),'Data Summary'!CB137="Yes"),100-OFFSET('Water Data'!$G$4,0,10*ROW('Water Data'!G131)),NA())</f>
        <v>#N/A</v>
      </c>
      <c r="N137" s="520" t="e">
        <f ca="1">+IF(AND(ISNUMBER(OFFSET('Water Data'!$G$6,0,10*ROW('Water Data'!G131))),'Data Summary'!CC137="Yes"),OFFSET('Water Data'!$G$6,0,10*ROW('Water Data'!G131)),NA())</f>
        <v>#N/A</v>
      </c>
      <c r="O137" s="520" t="e">
        <f ca="1">+IF(AND(ISNUMBER(OFFSET('Water Data'!$G$9,0,10*ROW('Water Data'!G131))),'Data Summary'!CD137="Yes"),OFFSET('Water Data'!$G$9,0,10*ROW('Water Data'!G131)),NA())</f>
        <v>#N/A</v>
      </c>
      <c r="P137" s="520" t="e">
        <f ca="1">+IF(AND(ISNUMBER(OFFSET('Water Data'!$H$4,0,10*ROW('Water Data'!H131))),'Data Summary'!CE137="Yes"),100-OFFSET('Water Data'!$H$4,0,10*ROW('Water Data'!H131)),NA())</f>
        <v>#N/A</v>
      </c>
      <c r="Q137" s="520" t="e">
        <f ca="1">+IF(AND(ISNUMBER(OFFSET('Water Data'!$H$6,0,10*ROW('Water Data'!H131))),'Data Summary'!CF137="Yes"),OFFSET('Water Data'!$H$6,0,10*ROW('Water Data'!H131)),NA())</f>
        <v>#N/A</v>
      </c>
      <c r="R137" s="520" t="e">
        <f ca="1">+IF(AND(ISNUMBER(OFFSET('Water Data'!$H$9,0,10*ROW('Water Data'!H131))),'Data Summary'!CG137="Yes"),OFFSET('Water Data'!$H$9,0,10*ROW('Water Data'!H131)),NA())</f>
        <v>#N/A</v>
      </c>
      <c r="S137" s="520" t="e">
        <f ca="1">+IF(AND(ISNUMBER(OFFSET('Water Data'!$I$4,0,10*ROW('Water Data'!I131))),'Data Summary'!CH137="Yes"),100-OFFSET('Water Data'!$I$4,0,10*ROW('Water Data'!I131)),NA())</f>
        <v>#N/A</v>
      </c>
      <c r="T137" s="520" t="e">
        <f ca="1">+IF(AND(ISNUMBER(OFFSET('Water Data'!$I$6,0,10*ROW('Water Data'!I131))),'Data Summary'!CI137="Yes"),OFFSET('Water Data'!$I$6,0,10*ROW('Water Data'!I131)),NA())</f>
        <v>#N/A</v>
      </c>
      <c r="U137" s="520" t="e">
        <f ca="1">+IF(AND(ISNUMBER(OFFSET('Water Data'!$I$9,0,10*ROW('Water Data'!I131))),'Data Summary'!CJ137="Yes"),OFFSET('Water Data'!$I$9,0,10*ROW('Water Data'!I131)),NA())</f>
        <v>#N/A</v>
      </c>
      <c r="V137" s="521" t="e">
        <f ca="1">+IF(AND(ISNUMBER(OFFSET('Sanitation Data'!$D$4,0,10*ROW('Sanitation Data'!D131))),'Data Summary'!CK137="Yes"),100-OFFSET('Sanitation Data'!$D$4,0,10*ROW('Sanitation Data'!D131)),NA())</f>
        <v>#N/A</v>
      </c>
      <c r="W137" s="521" t="e">
        <f ca="1">+IF(AND(ISNUMBER(OFFSET('Sanitation Data'!$D$6,0,10*ROW('Sanitation Data'!D131))),'Data Summary'!CL137="Yes"),OFFSET('Sanitation Data'!$D$6,0,10*ROW('Sanitation Data'!D131)),NA())</f>
        <v>#N/A</v>
      </c>
      <c r="X137" s="521" t="e">
        <f ca="1">+IF(AND(ISNUMBER(OFFSET('Sanitation Data'!$D$10,0,10*ROW('Sanitation Data'!D131))),'Data Summary'!CM137="Yes"),OFFSET('Sanitation Data'!$D$10,0,10*ROW('Sanitation Data'!D131)),NA())</f>
        <v>#N/A</v>
      </c>
      <c r="Y137" s="521" t="e">
        <f ca="1">+IF(AND(ISNUMBER(OFFSET('Sanitation Data'!$D$11,0,10*ROW('Sanitation Data'!D131))),'Data Summary'!CN137="Yes"),OFFSET('Sanitation Data'!$D$11,0,10*ROW('Sanitation Data'!D131)),NA())</f>
        <v>#N/A</v>
      </c>
      <c r="Z137" s="521" t="e">
        <f ca="1">+IF(AND(ISNUMBER(OFFSET('Sanitation Data'!$D$12,0,10*ROW('Sanitation Data'!D131))),'Data Summary'!CO137="Yes"),OFFSET('Sanitation Data'!$D$12,0,10*ROW('Sanitation Data'!D131)),NA())</f>
        <v>#N/A</v>
      </c>
      <c r="AA137" s="521" t="e">
        <f ca="1">+IF(AND(ISNUMBER(OFFSET('Sanitation Data'!$E$4,0,10*ROW('Sanitation Data'!E131))),'Data Summary'!CP137="Yes"),100-OFFSET('Sanitation Data'!$E$4,0,10*ROW('Sanitation Data'!E131)),NA())</f>
        <v>#N/A</v>
      </c>
      <c r="AB137" s="521" t="e">
        <f ca="1">+IF(AND(ISNUMBER(OFFSET('Sanitation Data'!$E$6,0,10*ROW('Sanitation Data'!E131))),'Data Summary'!CQ137="Yes"),OFFSET('Sanitation Data'!$E$6,0,10*ROW('Sanitation Data'!E131)),NA())</f>
        <v>#N/A</v>
      </c>
      <c r="AC137" s="521" t="e">
        <f ca="1">+IF(AND(ISNUMBER(OFFSET('Sanitation Data'!$E$10,0,10*ROW('Sanitation Data'!E131))),'Data Summary'!CR137="Yes"),OFFSET('Sanitation Data'!$E$10,0,10*ROW('Sanitation Data'!E131)),NA())</f>
        <v>#N/A</v>
      </c>
      <c r="AD137" s="521" t="e">
        <f ca="1">+IF(AND(ISNUMBER(OFFSET('Sanitation Data'!$E$11,0,10*ROW('Sanitation Data'!E131))),'Data Summary'!CS137="Yes"),OFFSET('Sanitation Data'!$E$11,0,10*ROW('Sanitation Data'!E131)),NA())</f>
        <v>#N/A</v>
      </c>
      <c r="AE137" s="521" t="e">
        <f ca="1">+IF(AND(ISNUMBER(OFFSET('Sanitation Data'!$E$12,0,10*ROW('Sanitation Data'!E131))),'Data Summary'!CT137="Yes"),OFFSET('Sanitation Data'!$E$12,0,10*ROW('Sanitation Data'!E131)),NA())</f>
        <v>#N/A</v>
      </c>
      <c r="AF137" s="521" t="e">
        <f ca="1">+IF(AND(ISNUMBER(OFFSET('Sanitation Data'!$F$4,0,10*ROW('Sanitation Data'!F131))),'Data Summary'!CU137="Yes"),100-OFFSET('Sanitation Data'!$F$4,0,10*ROW('Sanitation Data'!F131)),NA())</f>
        <v>#N/A</v>
      </c>
      <c r="AG137" s="521" t="e">
        <f ca="1">+IF(AND(ISNUMBER(OFFSET('Sanitation Data'!$F$6,0,10*ROW('Sanitation Data'!F131))),'Data Summary'!CV137="Yes"),OFFSET('Sanitation Data'!$F$6,0,10*ROW('Sanitation Data'!F131)),NA())</f>
        <v>#N/A</v>
      </c>
      <c r="AH137" s="521" t="e">
        <f ca="1">+IF(AND(ISNUMBER(OFFSET('Sanitation Data'!$F$10,0,10*ROW('Sanitation Data'!F131))),'Data Summary'!CW137="Yes"),OFFSET('Sanitation Data'!$F$10,0,10*ROW('Sanitation Data'!F131)),NA())</f>
        <v>#N/A</v>
      </c>
      <c r="AI137" s="521" t="e">
        <f ca="1">+IF(AND(ISNUMBER(OFFSET('Sanitation Data'!$F$11,0,10*ROW('Sanitation Data'!F131))),'Data Summary'!CX137="Yes"),OFFSET('Sanitation Data'!$F$11,0,10*ROW('Sanitation Data'!F131)),NA())</f>
        <v>#N/A</v>
      </c>
      <c r="AJ137" s="521" t="e">
        <f ca="1">+IF(AND(ISNUMBER(OFFSET('Sanitation Data'!$F$12,0,10*ROW('Sanitation Data'!F131))),'Data Summary'!CY137="Yes"),OFFSET('Sanitation Data'!$F$12,0,10*ROW('Sanitation Data'!F131)),NA())</f>
        <v>#N/A</v>
      </c>
      <c r="AK137" s="521" t="e">
        <f ca="1">+IF(AND(ISNUMBER(OFFSET('Sanitation Data'!$G$4,0,10*ROW('Sanitation Data'!G131))),'Data Summary'!CZ137="Yes"),100-OFFSET('Sanitation Data'!$G$4,0,10*ROW('Sanitation Data'!G131)),NA())</f>
        <v>#N/A</v>
      </c>
      <c r="AL137" s="521" t="e">
        <f ca="1">+IF(AND(ISNUMBER(OFFSET('Sanitation Data'!$G$6,0,10*ROW('Sanitation Data'!G131))),'Data Summary'!DA137="Yes"),OFFSET('Sanitation Data'!$G$6,0,10*ROW('Sanitation Data'!G131)),NA())</f>
        <v>#N/A</v>
      </c>
      <c r="AM137" s="521" t="e">
        <f ca="1">+IF(AND(ISNUMBER(OFFSET('Sanitation Data'!$G$10,0,10*ROW('Sanitation Data'!G131))),'Data Summary'!DB137="Yes"),OFFSET('Sanitation Data'!$G$10,0,10*ROW('Sanitation Data'!G131)),NA())</f>
        <v>#N/A</v>
      </c>
      <c r="AN137" s="521" t="e">
        <f ca="1">+IF(AND(ISNUMBER(OFFSET('Sanitation Data'!$G$11,0,10*ROW('Sanitation Data'!G131))),'Data Summary'!DC137="Yes"),OFFSET('Sanitation Data'!$G$11,0,10*ROW('Sanitation Data'!G131)),NA())</f>
        <v>#N/A</v>
      </c>
      <c r="AO137" s="521" t="e">
        <f ca="1">+IF(AND(ISNUMBER(OFFSET('Sanitation Data'!$G$12,0,10*ROW('Sanitation Data'!G131))),'Data Summary'!DD137="Yes"),OFFSET('Sanitation Data'!$G$12,0,10*ROW('Sanitation Data'!G131)),NA())</f>
        <v>#N/A</v>
      </c>
      <c r="AP137" s="521" t="e">
        <f ca="1">+IF(AND(ISNUMBER(OFFSET('Sanitation Data'!$H$4,0,10*ROW('Sanitation Data'!H131))),'Data Summary'!DE137="Yes"),100-OFFSET('Sanitation Data'!$H$4,0,10*ROW('Sanitation Data'!H131)),NA())</f>
        <v>#N/A</v>
      </c>
      <c r="AQ137" s="521" t="e">
        <f ca="1">+IF(AND(ISNUMBER(OFFSET('Sanitation Data'!$H$6,0,10*ROW('Sanitation Data'!H131))),'Data Summary'!DF137="Yes"),OFFSET('Sanitation Data'!$H$6,0,10*ROW('Sanitation Data'!H131)),NA())</f>
        <v>#N/A</v>
      </c>
      <c r="AR137" s="521" t="e">
        <f ca="1">+IF(AND(ISNUMBER(OFFSET('Sanitation Data'!$H$10,0,10*ROW('Sanitation Data'!H131))),'Data Summary'!DG137="Yes"),OFFSET('Sanitation Data'!$H$10,0,10*ROW('Sanitation Data'!H131)),NA())</f>
        <v>#N/A</v>
      </c>
      <c r="AS137" s="521" t="e">
        <f ca="1">+IF(AND(ISNUMBER(OFFSET('Sanitation Data'!$H$11,0,10*ROW('Sanitation Data'!H131))),'Data Summary'!DH137="Yes"),OFFSET('Sanitation Data'!$H$11,0,10*ROW('Sanitation Data'!H131)),NA())</f>
        <v>#N/A</v>
      </c>
      <c r="AT137" s="521" t="e">
        <f ca="1">+IF(AND(ISNUMBER(OFFSET('Sanitation Data'!$H$12,0,10*ROW('Sanitation Data'!H131))),'Data Summary'!DI137="Yes"),OFFSET('Sanitation Data'!$H$12,0,10*ROW('Sanitation Data'!H131)),NA())</f>
        <v>#N/A</v>
      </c>
      <c r="AU137" s="521" t="e">
        <f ca="1">+IF(AND(ISNUMBER(OFFSET('Sanitation Data'!$I$4,0,10*ROW('Sanitation Data'!I131))),'Data Summary'!DJ137="Yes"),100-OFFSET('Sanitation Data'!$I$4,0,10*ROW('Sanitation Data'!I131)),NA())</f>
        <v>#N/A</v>
      </c>
      <c r="AV137" s="521" t="e">
        <f ca="1">+IF(AND(ISNUMBER(OFFSET('Sanitation Data'!$I$6,0,10*ROW('Sanitation Data'!I131))),'Data Summary'!DK137="Yes"),OFFSET('Sanitation Data'!$I$6,0,10*ROW('Sanitation Data'!I131)),NA())</f>
        <v>#N/A</v>
      </c>
      <c r="AW137" s="521" t="e">
        <f ca="1">+IF(AND(ISNUMBER(OFFSET('Sanitation Data'!$I$10,0,10*ROW('Sanitation Data'!I131))),'Data Summary'!DL137="Yes"),OFFSET('Sanitation Data'!$I$10,0,10*ROW('Sanitation Data'!I131)),NA())</f>
        <v>#N/A</v>
      </c>
      <c r="AX137" s="521" t="e">
        <f ca="1">+IF(AND(ISNUMBER(OFFSET('Sanitation Data'!$I$11,0,10*ROW('Sanitation Data'!I131))),'Data Summary'!DM137="Yes"),OFFSET('Sanitation Data'!$I$11,0,10*ROW('Sanitation Data'!I131)),NA())</f>
        <v>#N/A</v>
      </c>
      <c r="AY137" s="521" t="e">
        <f ca="1">+IF(AND(ISNUMBER(OFFSET('Sanitation Data'!$I$12,0,10*ROW('Sanitation Data'!I131))),'Data Summary'!DN137="Yes"),OFFSET('Sanitation Data'!$I$12,0,10*ROW('Sanitation Data'!I131)),NA())</f>
        <v>#N/A</v>
      </c>
      <c r="AZ137" s="522" t="e">
        <f ca="1">+IF(AND(ISNUMBER(OFFSET('Hygiene Data'!$D$5,0,10*ROW('Hygiene Data'!D131))),'Data Summary'!DO137="Yes"),OFFSET('Hygiene Data'!$D$5,0,10*ROW('Hygiene Data'!D131)),NA())</f>
        <v>#N/A</v>
      </c>
      <c r="BA137" s="522" t="e">
        <f ca="1">+IF(AND(ISNUMBER(OFFSET('Hygiene Data'!$D$7,0,10*ROW('Hygiene Data'!D131))),'Data Summary'!DP137="Yes"),OFFSET('Hygiene Data'!$D$7,0,10*ROW('Hygiene Data'!D131)),NA())</f>
        <v>#N/A</v>
      </c>
      <c r="BB137" s="522" t="e">
        <f ca="1">+IF(AND(ISNUMBER(OFFSET('Hygiene Data'!$D$9,0,10*ROW('Hygiene Data'!D131))),'Data Summary'!DQ137="Yes"),OFFSET('Hygiene Data'!$D$9,0,10*ROW('Hygiene Data'!D131)),NA())</f>
        <v>#N/A</v>
      </c>
      <c r="BC137" s="522" t="e">
        <f ca="1">+IF(AND(ISNUMBER(OFFSET('Hygiene Data'!$E$5,0,10*ROW('Hygiene Data'!E131))),'Data Summary'!DR137="Yes"),OFFSET('Hygiene Data'!$E$5,0,10*ROW('Hygiene Data'!E131)),NA())</f>
        <v>#N/A</v>
      </c>
      <c r="BD137" s="522" t="e">
        <f ca="1">+IF(AND(ISNUMBER(OFFSET('Hygiene Data'!$E$7,0,10*ROW('Hygiene Data'!E131))),'Data Summary'!DS137="Yes"),OFFSET('Hygiene Data'!$E$7,0,10*ROW('Hygiene Data'!E131)),NA())</f>
        <v>#N/A</v>
      </c>
      <c r="BE137" s="522" t="e">
        <f ca="1">+IF(AND(ISNUMBER(OFFSET('Hygiene Data'!$E$9,0,10*ROW('Hygiene Data'!E131))),'Data Summary'!DT137="Yes"),OFFSET('Hygiene Data'!$E$9,0,10*ROW('Hygiene Data'!E131)),NA())</f>
        <v>#N/A</v>
      </c>
      <c r="BF137" s="522" t="e">
        <f ca="1">+IF(AND(ISNUMBER(OFFSET('Hygiene Data'!$F$5,0,10*ROW('Hygiene Data'!F131))),'Data Summary'!DU137="Yes"),OFFSET('Hygiene Data'!$F$5,0,10*ROW('Hygiene Data'!F131)),NA())</f>
        <v>#N/A</v>
      </c>
      <c r="BG137" s="522" t="e">
        <f ca="1">+IF(AND(ISNUMBER(OFFSET('Hygiene Data'!$F$7,0,10*ROW('Hygiene Data'!F131))),'Data Summary'!DV137="Yes"),OFFSET('Hygiene Data'!$F$7,0,10*ROW('Hygiene Data'!F131)),NA())</f>
        <v>#N/A</v>
      </c>
      <c r="BH137" s="522" t="e">
        <f ca="1">+IF(AND(ISNUMBER(OFFSET('Hygiene Data'!$F$9,0,10*ROW('Hygiene Data'!F131))),'Data Summary'!DW137="Yes"),OFFSET('Hygiene Data'!$F$9,0,10*ROW('Hygiene Data'!F131)),NA())</f>
        <v>#N/A</v>
      </c>
      <c r="BI137" s="522" t="e">
        <f ca="1">+IF(AND(ISNUMBER(OFFSET('Hygiene Data'!$G$5,0,10*ROW('Hygiene Data'!G131))),'Data Summary'!DX137="Yes"),OFFSET('Hygiene Data'!$G$5,0,10*ROW('Hygiene Data'!G131)),NA())</f>
        <v>#N/A</v>
      </c>
      <c r="BJ137" s="522" t="e">
        <f ca="1">+IF(AND(ISNUMBER(OFFSET('Hygiene Data'!$G$7,0,10*ROW('Hygiene Data'!G131))),'Data Summary'!DY137="Yes"),OFFSET('Hygiene Data'!$G$7,0,10*ROW('Hygiene Data'!G131)),NA())</f>
        <v>#N/A</v>
      </c>
      <c r="BK137" s="522" t="e">
        <f ca="1">+IF(AND(ISNUMBER(OFFSET('Hygiene Data'!$G$9,0,10*ROW('Hygiene Data'!G131))),'Data Summary'!DZ137="Yes"),OFFSET('Hygiene Data'!$G$9,0,10*ROW('Hygiene Data'!G131)),NA())</f>
        <v>#N/A</v>
      </c>
      <c r="BL137" s="522" t="e">
        <f ca="1">+IF(AND(ISNUMBER(OFFSET('Hygiene Data'!$H$5,0,10*ROW('Hygiene Data'!H131))),'Data Summary'!EA137="Yes"),OFFSET('Hygiene Data'!$H$5,0,10*ROW('Hygiene Data'!H131)),NA())</f>
        <v>#N/A</v>
      </c>
      <c r="BM137" s="522" t="e">
        <f ca="1">+IF(AND(ISNUMBER(OFFSET('Hygiene Data'!$H$7,0,10*ROW('Hygiene Data'!H131))),'Data Summary'!EB137="Yes"),OFFSET('Hygiene Data'!$H$7,0,10*ROW('Hygiene Data'!H131)),NA())</f>
        <v>#N/A</v>
      </c>
      <c r="BN137" s="522" t="e">
        <f ca="1">+IF(AND(ISNUMBER(OFFSET('Hygiene Data'!$H$9,0,10*ROW('Hygiene Data'!H131))),'Data Summary'!EC137="Yes"),OFFSET('Hygiene Data'!$H$9,0,10*ROW('Hygiene Data'!H131)),NA())</f>
        <v>#N/A</v>
      </c>
      <c r="BO137" s="522" t="e">
        <f ca="1">+IF(AND(ISNUMBER(OFFSET('Hygiene Data'!$I$5,0,10*ROW('Hygiene Data'!I131))),'Data Summary'!ED137="Yes"),OFFSET('Hygiene Data'!$I$5,0,10*ROW('Hygiene Data'!I131)),NA())</f>
        <v>#N/A</v>
      </c>
      <c r="BP137" s="522" t="e">
        <f ca="1">+IF(AND(ISNUMBER(OFFSET('Hygiene Data'!$I$7,0,10*ROW('Hygiene Data'!I131))),'Data Summary'!EE137="Yes"),OFFSET('Hygiene Data'!$I$7,0,10*ROW('Hygiene Data'!I131)),NA())</f>
        <v>#N/A</v>
      </c>
      <c r="BQ137" s="522" t="e">
        <f ca="1">+IF(AND(ISNUMBER(OFFSET('Hygiene Data'!$I$9,0,10*ROW('Hygiene Data'!I131))),'Data Summary'!EF137="Yes"),OFFSET('Hygiene Data'!$I$9,0,10*ROW('Hygiene Data'!I131)),NA())</f>
        <v>#N/A</v>
      </c>
    </row>
    <row r="138" spans="1:69" x14ac:dyDescent="0.25">
      <c r="A138" s="518" t="e">
        <f ca="1">+RIGHT('Data Summary'!A138,LEN('Data Summary'!A138)-9)</f>
        <v>#VALUE!</v>
      </c>
      <c r="B138" s="492" t="str">
        <f ca="1">+IF(ISTEXT('Data Summary'!B138),'Data Summary'!B138,"")</f>
        <v/>
      </c>
      <c r="C138" s="519" t="e">
        <f ca="1">+VALUE('Data Summary'!C138)</f>
        <v>#VALUE!</v>
      </c>
      <c r="D138" s="520" t="e">
        <f ca="1">+IF(AND(ISNUMBER(OFFSET('Water Data'!$D$4,0,10*ROW('Water Data'!D132))),'Data Summary'!BS138="Yes"),100-OFFSET('Water Data'!$D$4,0,10*ROW('Water Data'!D132)),NA())</f>
        <v>#N/A</v>
      </c>
      <c r="E138" s="520" t="e">
        <f ca="1">+IF(AND(ISNUMBER(OFFSET('Water Data'!$D$6,0,10*ROW('Water Data'!D132))),'Data Summary'!BT138="Yes"),OFFSET('Water Data'!$D$6,0,10*ROW('Water Data'!D132)),NA())</f>
        <v>#N/A</v>
      </c>
      <c r="F138" s="520" t="e">
        <f ca="1">+IF(AND(ISNUMBER(OFFSET('Water Data'!$D$9,0,10*ROW('Water Data'!D132))),'Data Summary'!BU138="Yes"),OFFSET('Water Data'!$D$9,0,10*ROW('Water Data'!D132)),NA())</f>
        <v>#N/A</v>
      </c>
      <c r="G138" s="520" t="e">
        <f ca="1">+IF(AND(ISNUMBER(OFFSET('Water Data'!$E$4,0,10*ROW('Water Data'!E132))),'Data Summary'!BV138="Yes"),100-OFFSET('Water Data'!$E$4,0,10*ROW('Water Data'!E132)),NA())</f>
        <v>#N/A</v>
      </c>
      <c r="H138" s="520" t="e">
        <f ca="1">+IF(AND(ISNUMBER(OFFSET('Water Data'!$E$6,0,10*ROW('Water Data'!E132))),'Data Summary'!BW138="Yes"),OFFSET('Water Data'!$E$6,0,10*ROW('Water Data'!E132)),NA())</f>
        <v>#N/A</v>
      </c>
      <c r="I138" s="520" t="e">
        <f ca="1">+IF(AND(ISNUMBER(OFFSET('Water Data'!$E$9,0,10*ROW('Water Data'!E132))),'Data Summary'!BX138="Yes"),OFFSET('Water Data'!$E$9,0,10*ROW('Water Data'!E132)),NA())</f>
        <v>#N/A</v>
      </c>
      <c r="J138" s="520" t="e">
        <f ca="1">+IF(AND(ISNUMBER(OFFSET('Water Data'!$F$4,0,10*ROW('Water Data'!F132))),'Data Summary'!BY138="Yes"),100-OFFSET('Water Data'!$F$4,0,10*ROW('Water Data'!F132)),NA())</f>
        <v>#N/A</v>
      </c>
      <c r="K138" s="520" t="e">
        <f ca="1">+IF(AND(ISNUMBER(OFFSET('Water Data'!$F$6,0,10*ROW('Water Data'!F132))),'Data Summary'!BZ138="Yes"),OFFSET('Water Data'!$F$6,0,10*ROW('Water Data'!F132)),NA())</f>
        <v>#N/A</v>
      </c>
      <c r="L138" s="520" t="e">
        <f ca="1">+IF(AND(ISNUMBER(OFFSET('Water Data'!$F$9,0,10*ROW('Water Data'!F132))),'Data Summary'!CA138="Yes"),OFFSET('Water Data'!$F$9,0,10*ROW('Water Data'!F132)),NA())</f>
        <v>#N/A</v>
      </c>
      <c r="M138" s="520" t="e">
        <f ca="1">+IF(AND(ISNUMBER(OFFSET('Water Data'!$G$4,0,10*ROW('Water Data'!G132))),'Data Summary'!CB138="Yes"),100-OFFSET('Water Data'!$G$4,0,10*ROW('Water Data'!G132)),NA())</f>
        <v>#N/A</v>
      </c>
      <c r="N138" s="520" t="e">
        <f ca="1">+IF(AND(ISNUMBER(OFFSET('Water Data'!$G$6,0,10*ROW('Water Data'!G132))),'Data Summary'!CC138="Yes"),OFFSET('Water Data'!$G$6,0,10*ROW('Water Data'!G132)),NA())</f>
        <v>#N/A</v>
      </c>
      <c r="O138" s="520" t="e">
        <f ca="1">+IF(AND(ISNUMBER(OFFSET('Water Data'!$G$9,0,10*ROW('Water Data'!G132))),'Data Summary'!CD138="Yes"),OFFSET('Water Data'!$G$9,0,10*ROW('Water Data'!G132)),NA())</f>
        <v>#N/A</v>
      </c>
      <c r="P138" s="520" t="e">
        <f ca="1">+IF(AND(ISNUMBER(OFFSET('Water Data'!$H$4,0,10*ROW('Water Data'!H132))),'Data Summary'!CE138="Yes"),100-OFFSET('Water Data'!$H$4,0,10*ROW('Water Data'!H132)),NA())</f>
        <v>#N/A</v>
      </c>
      <c r="Q138" s="520" t="e">
        <f ca="1">+IF(AND(ISNUMBER(OFFSET('Water Data'!$H$6,0,10*ROW('Water Data'!H132))),'Data Summary'!CF138="Yes"),OFFSET('Water Data'!$H$6,0,10*ROW('Water Data'!H132)),NA())</f>
        <v>#N/A</v>
      </c>
      <c r="R138" s="520" t="e">
        <f ca="1">+IF(AND(ISNUMBER(OFFSET('Water Data'!$H$9,0,10*ROW('Water Data'!H132))),'Data Summary'!CG138="Yes"),OFFSET('Water Data'!$H$9,0,10*ROW('Water Data'!H132)),NA())</f>
        <v>#N/A</v>
      </c>
      <c r="S138" s="520" t="e">
        <f ca="1">+IF(AND(ISNUMBER(OFFSET('Water Data'!$I$4,0,10*ROW('Water Data'!I132))),'Data Summary'!CH138="Yes"),100-OFFSET('Water Data'!$I$4,0,10*ROW('Water Data'!I132)),NA())</f>
        <v>#N/A</v>
      </c>
      <c r="T138" s="520" t="e">
        <f ca="1">+IF(AND(ISNUMBER(OFFSET('Water Data'!$I$6,0,10*ROW('Water Data'!I132))),'Data Summary'!CI138="Yes"),OFFSET('Water Data'!$I$6,0,10*ROW('Water Data'!I132)),NA())</f>
        <v>#N/A</v>
      </c>
      <c r="U138" s="520" t="e">
        <f ca="1">+IF(AND(ISNUMBER(OFFSET('Water Data'!$I$9,0,10*ROW('Water Data'!I132))),'Data Summary'!CJ138="Yes"),OFFSET('Water Data'!$I$9,0,10*ROW('Water Data'!I132)),NA())</f>
        <v>#N/A</v>
      </c>
      <c r="V138" s="521" t="e">
        <f ca="1">+IF(AND(ISNUMBER(OFFSET('Sanitation Data'!$D$4,0,10*ROW('Sanitation Data'!D132))),'Data Summary'!CK138="Yes"),100-OFFSET('Sanitation Data'!$D$4,0,10*ROW('Sanitation Data'!D132)),NA())</f>
        <v>#N/A</v>
      </c>
      <c r="W138" s="521" t="e">
        <f ca="1">+IF(AND(ISNUMBER(OFFSET('Sanitation Data'!$D$6,0,10*ROW('Sanitation Data'!D132))),'Data Summary'!CL138="Yes"),OFFSET('Sanitation Data'!$D$6,0,10*ROW('Sanitation Data'!D132)),NA())</f>
        <v>#N/A</v>
      </c>
      <c r="X138" s="521" t="e">
        <f ca="1">+IF(AND(ISNUMBER(OFFSET('Sanitation Data'!$D$10,0,10*ROW('Sanitation Data'!D132))),'Data Summary'!CM138="Yes"),OFFSET('Sanitation Data'!$D$10,0,10*ROW('Sanitation Data'!D132)),NA())</f>
        <v>#N/A</v>
      </c>
      <c r="Y138" s="521" t="e">
        <f ca="1">+IF(AND(ISNUMBER(OFFSET('Sanitation Data'!$D$11,0,10*ROW('Sanitation Data'!D132))),'Data Summary'!CN138="Yes"),OFFSET('Sanitation Data'!$D$11,0,10*ROW('Sanitation Data'!D132)),NA())</f>
        <v>#N/A</v>
      </c>
      <c r="Z138" s="521" t="e">
        <f ca="1">+IF(AND(ISNUMBER(OFFSET('Sanitation Data'!$D$12,0,10*ROW('Sanitation Data'!D132))),'Data Summary'!CO138="Yes"),OFFSET('Sanitation Data'!$D$12,0,10*ROW('Sanitation Data'!D132)),NA())</f>
        <v>#N/A</v>
      </c>
      <c r="AA138" s="521" t="e">
        <f ca="1">+IF(AND(ISNUMBER(OFFSET('Sanitation Data'!$E$4,0,10*ROW('Sanitation Data'!E132))),'Data Summary'!CP138="Yes"),100-OFFSET('Sanitation Data'!$E$4,0,10*ROW('Sanitation Data'!E132)),NA())</f>
        <v>#N/A</v>
      </c>
      <c r="AB138" s="521" t="e">
        <f ca="1">+IF(AND(ISNUMBER(OFFSET('Sanitation Data'!$E$6,0,10*ROW('Sanitation Data'!E132))),'Data Summary'!CQ138="Yes"),OFFSET('Sanitation Data'!$E$6,0,10*ROW('Sanitation Data'!E132)),NA())</f>
        <v>#N/A</v>
      </c>
      <c r="AC138" s="521" t="e">
        <f ca="1">+IF(AND(ISNUMBER(OFFSET('Sanitation Data'!$E$10,0,10*ROW('Sanitation Data'!E132))),'Data Summary'!CR138="Yes"),OFFSET('Sanitation Data'!$E$10,0,10*ROW('Sanitation Data'!E132)),NA())</f>
        <v>#N/A</v>
      </c>
      <c r="AD138" s="521" t="e">
        <f ca="1">+IF(AND(ISNUMBER(OFFSET('Sanitation Data'!$E$11,0,10*ROW('Sanitation Data'!E132))),'Data Summary'!CS138="Yes"),OFFSET('Sanitation Data'!$E$11,0,10*ROW('Sanitation Data'!E132)),NA())</f>
        <v>#N/A</v>
      </c>
      <c r="AE138" s="521" t="e">
        <f ca="1">+IF(AND(ISNUMBER(OFFSET('Sanitation Data'!$E$12,0,10*ROW('Sanitation Data'!E132))),'Data Summary'!CT138="Yes"),OFFSET('Sanitation Data'!$E$12,0,10*ROW('Sanitation Data'!E132)),NA())</f>
        <v>#N/A</v>
      </c>
      <c r="AF138" s="521" t="e">
        <f ca="1">+IF(AND(ISNUMBER(OFFSET('Sanitation Data'!$F$4,0,10*ROW('Sanitation Data'!F132))),'Data Summary'!CU138="Yes"),100-OFFSET('Sanitation Data'!$F$4,0,10*ROW('Sanitation Data'!F132)),NA())</f>
        <v>#N/A</v>
      </c>
      <c r="AG138" s="521" t="e">
        <f ca="1">+IF(AND(ISNUMBER(OFFSET('Sanitation Data'!$F$6,0,10*ROW('Sanitation Data'!F132))),'Data Summary'!CV138="Yes"),OFFSET('Sanitation Data'!$F$6,0,10*ROW('Sanitation Data'!F132)),NA())</f>
        <v>#N/A</v>
      </c>
      <c r="AH138" s="521" t="e">
        <f ca="1">+IF(AND(ISNUMBER(OFFSET('Sanitation Data'!$F$10,0,10*ROW('Sanitation Data'!F132))),'Data Summary'!CW138="Yes"),OFFSET('Sanitation Data'!$F$10,0,10*ROW('Sanitation Data'!F132)),NA())</f>
        <v>#N/A</v>
      </c>
      <c r="AI138" s="521" t="e">
        <f ca="1">+IF(AND(ISNUMBER(OFFSET('Sanitation Data'!$F$11,0,10*ROW('Sanitation Data'!F132))),'Data Summary'!CX138="Yes"),OFFSET('Sanitation Data'!$F$11,0,10*ROW('Sanitation Data'!F132)),NA())</f>
        <v>#N/A</v>
      </c>
      <c r="AJ138" s="521" t="e">
        <f ca="1">+IF(AND(ISNUMBER(OFFSET('Sanitation Data'!$F$12,0,10*ROW('Sanitation Data'!F132))),'Data Summary'!CY138="Yes"),OFFSET('Sanitation Data'!$F$12,0,10*ROW('Sanitation Data'!F132)),NA())</f>
        <v>#N/A</v>
      </c>
      <c r="AK138" s="521" t="e">
        <f ca="1">+IF(AND(ISNUMBER(OFFSET('Sanitation Data'!$G$4,0,10*ROW('Sanitation Data'!G132))),'Data Summary'!CZ138="Yes"),100-OFFSET('Sanitation Data'!$G$4,0,10*ROW('Sanitation Data'!G132)),NA())</f>
        <v>#N/A</v>
      </c>
      <c r="AL138" s="521" t="e">
        <f ca="1">+IF(AND(ISNUMBER(OFFSET('Sanitation Data'!$G$6,0,10*ROW('Sanitation Data'!G132))),'Data Summary'!DA138="Yes"),OFFSET('Sanitation Data'!$G$6,0,10*ROW('Sanitation Data'!G132)),NA())</f>
        <v>#N/A</v>
      </c>
      <c r="AM138" s="521" t="e">
        <f ca="1">+IF(AND(ISNUMBER(OFFSET('Sanitation Data'!$G$10,0,10*ROW('Sanitation Data'!G132))),'Data Summary'!DB138="Yes"),OFFSET('Sanitation Data'!$G$10,0,10*ROW('Sanitation Data'!G132)),NA())</f>
        <v>#N/A</v>
      </c>
      <c r="AN138" s="521" t="e">
        <f ca="1">+IF(AND(ISNUMBER(OFFSET('Sanitation Data'!$G$11,0,10*ROW('Sanitation Data'!G132))),'Data Summary'!DC138="Yes"),OFFSET('Sanitation Data'!$G$11,0,10*ROW('Sanitation Data'!G132)),NA())</f>
        <v>#N/A</v>
      </c>
      <c r="AO138" s="521" t="e">
        <f ca="1">+IF(AND(ISNUMBER(OFFSET('Sanitation Data'!$G$12,0,10*ROW('Sanitation Data'!G132))),'Data Summary'!DD138="Yes"),OFFSET('Sanitation Data'!$G$12,0,10*ROW('Sanitation Data'!G132)),NA())</f>
        <v>#N/A</v>
      </c>
      <c r="AP138" s="521" t="e">
        <f ca="1">+IF(AND(ISNUMBER(OFFSET('Sanitation Data'!$H$4,0,10*ROW('Sanitation Data'!H132))),'Data Summary'!DE138="Yes"),100-OFFSET('Sanitation Data'!$H$4,0,10*ROW('Sanitation Data'!H132)),NA())</f>
        <v>#N/A</v>
      </c>
      <c r="AQ138" s="521" t="e">
        <f ca="1">+IF(AND(ISNUMBER(OFFSET('Sanitation Data'!$H$6,0,10*ROW('Sanitation Data'!H132))),'Data Summary'!DF138="Yes"),OFFSET('Sanitation Data'!$H$6,0,10*ROW('Sanitation Data'!H132)),NA())</f>
        <v>#N/A</v>
      </c>
      <c r="AR138" s="521" t="e">
        <f ca="1">+IF(AND(ISNUMBER(OFFSET('Sanitation Data'!$H$10,0,10*ROW('Sanitation Data'!H132))),'Data Summary'!DG138="Yes"),OFFSET('Sanitation Data'!$H$10,0,10*ROW('Sanitation Data'!H132)),NA())</f>
        <v>#N/A</v>
      </c>
      <c r="AS138" s="521" t="e">
        <f ca="1">+IF(AND(ISNUMBER(OFFSET('Sanitation Data'!$H$11,0,10*ROW('Sanitation Data'!H132))),'Data Summary'!DH138="Yes"),OFFSET('Sanitation Data'!$H$11,0,10*ROW('Sanitation Data'!H132)),NA())</f>
        <v>#N/A</v>
      </c>
      <c r="AT138" s="521" t="e">
        <f ca="1">+IF(AND(ISNUMBER(OFFSET('Sanitation Data'!$H$12,0,10*ROW('Sanitation Data'!H132))),'Data Summary'!DI138="Yes"),OFFSET('Sanitation Data'!$H$12,0,10*ROW('Sanitation Data'!H132)),NA())</f>
        <v>#N/A</v>
      </c>
      <c r="AU138" s="521" t="e">
        <f ca="1">+IF(AND(ISNUMBER(OFFSET('Sanitation Data'!$I$4,0,10*ROW('Sanitation Data'!I132))),'Data Summary'!DJ138="Yes"),100-OFFSET('Sanitation Data'!$I$4,0,10*ROW('Sanitation Data'!I132)),NA())</f>
        <v>#N/A</v>
      </c>
      <c r="AV138" s="521" t="e">
        <f ca="1">+IF(AND(ISNUMBER(OFFSET('Sanitation Data'!$I$6,0,10*ROW('Sanitation Data'!I132))),'Data Summary'!DK138="Yes"),OFFSET('Sanitation Data'!$I$6,0,10*ROW('Sanitation Data'!I132)),NA())</f>
        <v>#N/A</v>
      </c>
      <c r="AW138" s="521" t="e">
        <f ca="1">+IF(AND(ISNUMBER(OFFSET('Sanitation Data'!$I$10,0,10*ROW('Sanitation Data'!I132))),'Data Summary'!DL138="Yes"),OFFSET('Sanitation Data'!$I$10,0,10*ROW('Sanitation Data'!I132)),NA())</f>
        <v>#N/A</v>
      </c>
      <c r="AX138" s="521" t="e">
        <f ca="1">+IF(AND(ISNUMBER(OFFSET('Sanitation Data'!$I$11,0,10*ROW('Sanitation Data'!I132))),'Data Summary'!DM138="Yes"),OFFSET('Sanitation Data'!$I$11,0,10*ROW('Sanitation Data'!I132)),NA())</f>
        <v>#N/A</v>
      </c>
      <c r="AY138" s="521" t="e">
        <f ca="1">+IF(AND(ISNUMBER(OFFSET('Sanitation Data'!$I$12,0,10*ROW('Sanitation Data'!I132))),'Data Summary'!DN138="Yes"),OFFSET('Sanitation Data'!$I$12,0,10*ROW('Sanitation Data'!I132)),NA())</f>
        <v>#N/A</v>
      </c>
      <c r="AZ138" s="522" t="e">
        <f ca="1">+IF(AND(ISNUMBER(OFFSET('Hygiene Data'!$D$5,0,10*ROW('Hygiene Data'!D132))),'Data Summary'!DO138="Yes"),OFFSET('Hygiene Data'!$D$5,0,10*ROW('Hygiene Data'!D132)),NA())</f>
        <v>#N/A</v>
      </c>
      <c r="BA138" s="522" t="e">
        <f ca="1">+IF(AND(ISNUMBER(OFFSET('Hygiene Data'!$D$7,0,10*ROW('Hygiene Data'!D132))),'Data Summary'!DP138="Yes"),OFFSET('Hygiene Data'!$D$7,0,10*ROW('Hygiene Data'!D132)),NA())</f>
        <v>#N/A</v>
      </c>
      <c r="BB138" s="522" t="e">
        <f ca="1">+IF(AND(ISNUMBER(OFFSET('Hygiene Data'!$D$9,0,10*ROW('Hygiene Data'!D132))),'Data Summary'!DQ138="Yes"),OFFSET('Hygiene Data'!$D$9,0,10*ROW('Hygiene Data'!D132)),NA())</f>
        <v>#N/A</v>
      </c>
      <c r="BC138" s="522" t="e">
        <f ca="1">+IF(AND(ISNUMBER(OFFSET('Hygiene Data'!$E$5,0,10*ROW('Hygiene Data'!E132))),'Data Summary'!DR138="Yes"),OFFSET('Hygiene Data'!$E$5,0,10*ROW('Hygiene Data'!E132)),NA())</f>
        <v>#N/A</v>
      </c>
      <c r="BD138" s="522" t="e">
        <f ca="1">+IF(AND(ISNUMBER(OFFSET('Hygiene Data'!$E$7,0,10*ROW('Hygiene Data'!E132))),'Data Summary'!DS138="Yes"),OFFSET('Hygiene Data'!$E$7,0,10*ROW('Hygiene Data'!E132)),NA())</f>
        <v>#N/A</v>
      </c>
      <c r="BE138" s="522" t="e">
        <f ca="1">+IF(AND(ISNUMBER(OFFSET('Hygiene Data'!$E$9,0,10*ROW('Hygiene Data'!E132))),'Data Summary'!DT138="Yes"),OFFSET('Hygiene Data'!$E$9,0,10*ROW('Hygiene Data'!E132)),NA())</f>
        <v>#N/A</v>
      </c>
      <c r="BF138" s="522" t="e">
        <f ca="1">+IF(AND(ISNUMBER(OFFSET('Hygiene Data'!$F$5,0,10*ROW('Hygiene Data'!F132))),'Data Summary'!DU138="Yes"),OFFSET('Hygiene Data'!$F$5,0,10*ROW('Hygiene Data'!F132)),NA())</f>
        <v>#N/A</v>
      </c>
      <c r="BG138" s="522" t="e">
        <f ca="1">+IF(AND(ISNUMBER(OFFSET('Hygiene Data'!$F$7,0,10*ROW('Hygiene Data'!F132))),'Data Summary'!DV138="Yes"),OFFSET('Hygiene Data'!$F$7,0,10*ROW('Hygiene Data'!F132)),NA())</f>
        <v>#N/A</v>
      </c>
      <c r="BH138" s="522" t="e">
        <f ca="1">+IF(AND(ISNUMBER(OFFSET('Hygiene Data'!$F$9,0,10*ROW('Hygiene Data'!F132))),'Data Summary'!DW138="Yes"),OFFSET('Hygiene Data'!$F$9,0,10*ROW('Hygiene Data'!F132)),NA())</f>
        <v>#N/A</v>
      </c>
      <c r="BI138" s="522" t="e">
        <f ca="1">+IF(AND(ISNUMBER(OFFSET('Hygiene Data'!$G$5,0,10*ROW('Hygiene Data'!G132))),'Data Summary'!DX138="Yes"),OFFSET('Hygiene Data'!$G$5,0,10*ROW('Hygiene Data'!G132)),NA())</f>
        <v>#N/A</v>
      </c>
      <c r="BJ138" s="522" t="e">
        <f ca="1">+IF(AND(ISNUMBER(OFFSET('Hygiene Data'!$G$7,0,10*ROW('Hygiene Data'!G132))),'Data Summary'!DY138="Yes"),OFFSET('Hygiene Data'!$G$7,0,10*ROW('Hygiene Data'!G132)),NA())</f>
        <v>#N/A</v>
      </c>
      <c r="BK138" s="522" t="e">
        <f ca="1">+IF(AND(ISNUMBER(OFFSET('Hygiene Data'!$G$9,0,10*ROW('Hygiene Data'!G132))),'Data Summary'!DZ138="Yes"),OFFSET('Hygiene Data'!$G$9,0,10*ROW('Hygiene Data'!G132)),NA())</f>
        <v>#N/A</v>
      </c>
      <c r="BL138" s="522" t="e">
        <f ca="1">+IF(AND(ISNUMBER(OFFSET('Hygiene Data'!$H$5,0,10*ROW('Hygiene Data'!H132))),'Data Summary'!EA138="Yes"),OFFSET('Hygiene Data'!$H$5,0,10*ROW('Hygiene Data'!H132)),NA())</f>
        <v>#N/A</v>
      </c>
      <c r="BM138" s="522" t="e">
        <f ca="1">+IF(AND(ISNUMBER(OFFSET('Hygiene Data'!$H$7,0,10*ROW('Hygiene Data'!H132))),'Data Summary'!EB138="Yes"),OFFSET('Hygiene Data'!$H$7,0,10*ROW('Hygiene Data'!H132)),NA())</f>
        <v>#N/A</v>
      </c>
      <c r="BN138" s="522" t="e">
        <f ca="1">+IF(AND(ISNUMBER(OFFSET('Hygiene Data'!$H$9,0,10*ROW('Hygiene Data'!H132))),'Data Summary'!EC138="Yes"),OFFSET('Hygiene Data'!$H$9,0,10*ROW('Hygiene Data'!H132)),NA())</f>
        <v>#N/A</v>
      </c>
      <c r="BO138" s="522" t="e">
        <f ca="1">+IF(AND(ISNUMBER(OFFSET('Hygiene Data'!$I$5,0,10*ROW('Hygiene Data'!I132))),'Data Summary'!ED138="Yes"),OFFSET('Hygiene Data'!$I$5,0,10*ROW('Hygiene Data'!I132)),NA())</f>
        <v>#N/A</v>
      </c>
      <c r="BP138" s="522" t="e">
        <f ca="1">+IF(AND(ISNUMBER(OFFSET('Hygiene Data'!$I$7,0,10*ROW('Hygiene Data'!I132))),'Data Summary'!EE138="Yes"),OFFSET('Hygiene Data'!$I$7,0,10*ROW('Hygiene Data'!I132)),NA())</f>
        <v>#N/A</v>
      </c>
      <c r="BQ138" s="522" t="e">
        <f ca="1">+IF(AND(ISNUMBER(OFFSET('Hygiene Data'!$I$9,0,10*ROW('Hygiene Data'!I132))),'Data Summary'!EF138="Yes"),OFFSET('Hygiene Data'!$I$9,0,10*ROW('Hygiene Data'!I132)),NA())</f>
        <v>#N/A</v>
      </c>
    </row>
    <row r="139" spans="1:69" x14ac:dyDescent="0.25">
      <c r="A139" s="518" t="e">
        <f ca="1">+RIGHT('Data Summary'!A139,LEN('Data Summary'!A139)-9)</f>
        <v>#VALUE!</v>
      </c>
      <c r="B139" s="492" t="str">
        <f ca="1">+IF(ISTEXT('Data Summary'!B139),'Data Summary'!B139,"")</f>
        <v/>
      </c>
      <c r="C139" s="519" t="e">
        <f ca="1">+VALUE('Data Summary'!C139)</f>
        <v>#VALUE!</v>
      </c>
      <c r="D139" s="520" t="e">
        <f ca="1">+IF(AND(ISNUMBER(OFFSET('Water Data'!$D$4,0,10*ROW('Water Data'!D133))),'Data Summary'!BS139="Yes"),100-OFFSET('Water Data'!$D$4,0,10*ROW('Water Data'!D133)),NA())</f>
        <v>#N/A</v>
      </c>
      <c r="E139" s="520" t="e">
        <f ca="1">+IF(AND(ISNUMBER(OFFSET('Water Data'!$D$6,0,10*ROW('Water Data'!D133))),'Data Summary'!BT139="Yes"),OFFSET('Water Data'!$D$6,0,10*ROW('Water Data'!D133)),NA())</f>
        <v>#N/A</v>
      </c>
      <c r="F139" s="520" t="e">
        <f ca="1">+IF(AND(ISNUMBER(OFFSET('Water Data'!$D$9,0,10*ROW('Water Data'!D133))),'Data Summary'!BU139="Yes"),OFFSET('Water Data'!$D$9,0,10*ROW('Water Data'!D133)),NA())</f>
        <v>#N/A</v>
      </c>
      <c r="G139" s="520" t="e">
        <f ca="1">+IF(AND(ISNUMBER(OFFSET('Water Data'!$E$4,0,10*ROW('Water Data'!E133))),'Data Summary'!BV139="Yes"),100-OFFSET('Water Data'!$E$4,0,10*ROW('Water Data'!E133)),NA())</f>
        <v>#N/A</v>
      </c>
      <c r="H139" s="520" t="e">
        <f ca="1">+IF(AND(ISNUMBER(OFFSET('Water Data'!$E$6,0,10*ROW('Water Data'!E133))),'Data Summary'!BW139="Yes"),OFFSET('Water Data'!$E$6,0,10*ROW('Water Data'!E133)),NA())</f>
        <v>#N/A</v>
      </c>
      <c r="I139" s="520" t="e">
        <f ca="1">+IF(AND(ISNUMBER(OFFSET('Water Data'!$E$9,0,10*ROW('Water Data'!E133))),'Data Summary'!BX139="Yes"),OFFSET('Water Data'!$E$9,0,10*ROW('Water Data'!E133)),NA())</f>
        <v>#N/A</v>
      </c>
      <c r="J139" s="520" t="e">
        <f ca="1">+IF(AND(ISNUMBER(OFFSET('Water Data'!$F$4,0,10*ROW('Water Data'!F133))),'Data Summary'!BY139="Yes"),100-OFFSET('Water Data'!$F$4,0,10*ROW('Water Data'!F133)),NA())</f>
        <v>#N/A</v>
      </c>
      <c r="K139" s="520" t="e">
        <f ca="1">+IF(AND(ISNUMBER(OFFSET('Water Data'!$F$6,0,10*ROW('Water Data'!F133))),'Data Summary'!BZ139="Yes"),OFFSET('Water Data'!$F$6,0,10*ROW('Water Data'!F133)),NA())</f>
        <v>#N/A</v>
      </c>
      <c r="L139" s="520" t="e">
        <f ca="1">+IF(AND(ISNUMBER(OFFSET('Water Data'!$F$9,0,10*ROW('Water Data'!F133))),'Data Summary'!CA139="Yes"),OFFSET('Water Data'!$F$9,0,10*ROW('Water Data'!F133)),NA())</f>
        <v>#N/A</v>
      </c>
      <c r="M139" s="520" t="e">
        <f ca="1">+IF(AND(ISNUMBER(OFFSET('Water Data'!$G$4,0,10*ROW('Water Data'!G133))),'Data Summary'!CB139="Yes"),100-OFFSET('Water Data'!$G$4,0,10*ROW('Water Data'!G133)),NA())</f>
        <v>#N/A</v>
      </c>
      <c r="N139" s="520" t="e">
        <f ca="1">+IF(AND(ISNUMBER(OFFSET('Water Data'!$G$6,0,10*ROW('Water Data'!G133))),'Data Summary'!CC139="Yes"),OFFSET('Water Data'!$G$6,0,10*ROW('Water Data'!G133)),NA())</f>
        <v>#N/A</v>
      </c>
      <c r="O139" s="520" t="e">
        <f ca="1">+IF(AND(ISNUMBER(OFFSET('Water Data'!$G$9,0,10*ROW('Water Data'!G133))),'Data Summary'!CD139="Yes"),OFFSET('Water Data'!$G$9,0,10*ROW('Water Data'!G133)),NA())</f>
        <v>#N/A</v>
      </c>
      <c r="P139" s="520" t="e">
        <f ca="1">+IF(AND(ISNUMBER(OFFSET('Water Data'!$H$4,0,10*ROW('Water Data'!H133))),'Data Summary'!CE139="Yes"),100-OFFSET('Water Data'!$H$4,0,10*ROW('Water Data'!H133)),NA())</f>
        <v>#N/A</v>
      </c>
      <c r="Q139" s="520" t="e">
        <f ca="1">+IF(AND(ISNUMBER(OFFSET('Water Data'!$H$6,0,10*ROW('Water Data'!H133))),'Data Summary'!CF139="Yes"),OFFSET('Water Data'!$H$6,0,10*ROW('Water Data'!H133)),NA())</f>
        <v>#N/A</v>
      </c>
      <c r="R139" s="520" t="e">
        <f ca="1">+IF(AND(ISNUMBER(OFFSET('Water Data'!$H$9,0,10*ROW('Water Data'!H133))),'Data Summary'!CG139="Yes"),OFFSET('Water Data'!$H$9,0,10*ROW('Water Data'!H133)),NA())</f>
        <v>#N/A</v>
      </c>
      <c r="S139" s="520" t="e">
        <f ca="1">+IF(AND(ISNUMBER(OFFSET('Water Data'!$I$4,0,10*ROW('Water Data'!I133))),'Data Summary'!CH139="Yes"),100-OFFSET('Water Data'!$I$4,0,10*ROW('Water Data'!I133)),NA())</f>
        <v>#N/A</v>
      </c>
      <c r="T139" s="520" t="e">
        <f ca="1">+IF(AND(ISNUMBER(OFFSET('Water Data'!$I$6,0,10*ROW('Water Data'!I133))),'Data Summary'!CI139="Yes"),OFFSET('Water Data'!$I$6,0,10*ROW('Water Data'!I133)),NA())</f>
        <v>#N/A</v>
      </c>
      <c r="U139" s="520" t="e">
        <f ca="1">+IF(AND(ISNUMBER(OFFSET('Water Data'!$I$9,0,10*ROW('Water Data'!I133))),'Data Summary'!CJ139="Yes"),OFFSET('Water Data'!$I$9,0,10*ROW('Water Data'!I133)),NA())</f>
        <v>#N/A</v>
      </c>
      <c r="V139" s="521" t="e">
        <f ca="1">+IF(AND(ISNUMBER(OFFSET('Sanitation Data'!$D$4,0,10*ROW('Sanitation Data'!D133))),'Data Summary'!CK139="Yes"),100-OFFSET('Sanitation Data'!$D$4,0,10*ROW('Sanitation Data'!D133)),NA())</f>
        <v>#N/A</v>
      </c>
      <c r="W139" s="521" t="e">
        <f ca="1">+IF(AND(ISNUMBER(OFFSET('Sanitation Data'!$D$6,0,10*ROW('Sanitation Data'!D133))),'Data Summary'!CL139="Yes"),OFFSET('Sanitation Data'!$D$6,0,10*ROW('Sanitation Data'!D133)),NA())</f>
        <v>#N/A</v>
      </c>
      <c r="X139" s="521" t="e">
        <f ca="1">+IF(AND(ISNUMBER(OFFSET('Sanitation Data'!$D$10,0,10*ROW('Sanitation Data'!D133))),'Data Summary'!CM139="Yes"),OFFSET('Sanitation Data'!$D$10,0,10*ROW('Sanitation Data'!D133)),NA())</f>
        <v>#N/A</v>
      </c>
      <c r="Y139" s="521" t="e">
        <f ca="1">+IF(AND(ISNUMBER(OFFSET('Sanitation Data'!$D$11,0,10*ROW('Sanitation Data'!D133))),'Data Summary'!CN139="Yes"),OFFSET('Sanitation Data'!$D$11,0,10*ROW('Sanitation Data'!D133)),NA())</f>
        <v>#N/A</v>
      </c>
      <c r="Z139" s="521" t="e">
        <f ca="1">+IF(AND(ISNUMBER(OFFSET('Sanitation Data'!$D$12,0,10*ROW('Sanitation Data'!D133))),'Data Summary'!CO139="Yes"),OFFSET('Sanitation Data'!$D$12,0,10*ROW('Sanitation Data'!D133)),NA())</f>
        <v>#N/A</v>
      </c>
      <c r="AA139" s="521" t="e">
        <f ca="1">+IF(AND(ISNUMBER(OFFSET('Sanitation Data'!$E$4,0,10*ROW('Sanitation Data'!E133))),'Data Summary'!CP139="Yes"),100-OFFSET('Sanitation Data'!$E$4,0,10*ROW('Sanitation Data'!E133)),NA())</f>
        <v>#N/A</v>
      </c>
      <c r="AB139" s="521" t="e">
        <f ca="1">+IF(AND(ISNUMBER(OFFSET('Sanitation Data'!$E$6,0,10*ROW('Sanitation Data'!E133))),'Data Summary'!CQ139="Yes"),OFFSET('Sanitation Data'!$E$6,0,10*ROW('Sanitation Data'!E133)),NA())</f>
        <v>#N/A</v>
      </c>
      <c r="AC139" s="521" t="e">
        <f ca="1">+IF(AND(ISNUMBER(OFFSET('Sanitation Data'!$E$10,0,10*ROW('Sanitation Data'!E133))),'Data Summary'!CR139="Yes"),OFFSET('Sanitation Data'!$E$10,0,10*ROW('Sanitation Data'!E133)),NA())</f>
        <v>#N/A</v>
      </c>
      <c r="AD139" s="521" t="e">
        <f ca="1">+IF(AND(ISNUMBER(OFFSET('Sanitation Data'!$E$11,0,10*ROW('Sanitation Data'!E133))),'Data Summary'!CS139="Yes"),OFFSET('Sanitation Data'!$E$11,0,10*ROW('Sanitation Data'!E133)),NA())</f>
        <v>#N/A</v>
      </c>
      <c r="AE139" s="521" t="e">
        <f ca="1">+IF(AND(ISNUMBER(OFFSET('Sanitation Data'!$E$12,0,10*ROW('Sanitation Data'!E133))),'Data Summary'!CT139="Yes"),OFFSET('Sanitation Data'!$E$12,0,10*ROW('Sanitation Data'!E133)),NA())</f>
        <v>#N/A</v>
      </c>
      <c r="AF139" s="521" t="e">
        <f ca="1">+IF(AND(ISNUMBER(OFFSET('Sanitation Data'!$F$4,0,10*ROW('Sanitation Data'!F133))),'Data Summary'!CU139="Yes"),100-OFFSET('Sanitation Data'!$F$4,0,10*ROW('Sanitation Data'!F133)),NA())</f>
        <v>#N/A</v>
      </c>
      <c r="AG139" s="521" t="e">
        <f ca="1">+IF(AND(ISNUMBER(OFFSET('Sanitation Data'!$F$6,0,10*ROW('Sanitation Data'!F133))),'Data Summary'!CV139="Yes"),OFFSET('Sanitation Data'!$F$6,0,10*ROW('Sanitation Data'!F133)),NA())</f>
        <v>#N/A</v>
      </c>
      <c r="AH139" s="521" t="e">
        <f ca="1">+IF(AND(ISNUMBER(OFFSET('Sanitation Data'!$F$10,0,10*ROW('Sanitation Data'!F133))),'Data Summary'!CW139="Yes"),OFFSET('Sanitation Data'!$F$10,0,10*ROW('Sanitation Data'!F133)),NA())</f>
        <v>#N/A</v>
      </c>
      <c r="AI139" s="521" t="e">
        <f ca="1">+IF(AND(ISNUMBER(OFFSET('Sanitation Data'!$F$11,0,10*ROW('Sanitation Data'!F133))),'Data Summary'!CX139="Yes"),OFFSET('Sanitation Data'!$F$11,0,10*ROW('Sanitation Data'!F133)),NA())</f>
        <v>#N/A</v>
      </c>
      <c r="AJ139" s="521" t="e">
        <f ca="1">+IF(AND(ISNUMBER(OFFSET('Sanitation Data'!$F$12,0,10*ROW('Sanitation Data'!F133))),'Data Summary'!CY139="Yes"),OFFSET('Sanitation Data'!$F$12,0,10*ROW('Sanitation Data'!F133)),NA())</f>
        <v>#N/A</v>
      </c>
      <c r="AK139" s="521" t="e">
        <f ca="1">+IF(AND(ISNUMBER(OFFSET('Sanitation Data'!$G$4,0,10*ROW('Sanitation Data'!G133))),'Data Summary'!CZ139="Yes"),100-OFFSET('Sanitation Data'!$G$4,0,10*ROW('Sanitation Data'!G133)),NA())</f>
        <v>#N/A</v>
      </c>
      <c r="AL139" s="521" t="e">
        <f ca="1">+IF(AND(ISNUMBER(OFFSET('Sanitation Data'!$G$6,0,10*ROW('Sanitation Data'!G133))),'Data Summary'!DA139="Yes"),OFFSET('Sanitation Data'!$G$6,0,10*ROW('Sanitation Data'!G133)),NA())</f>
        <v>#N/A</v>
      </c>
      <c r="AM139" s="521" t="e">
        <f ca="1">+IF(AND(ISNUMBER(OFFSET('Sanitation Data'!$G$10,0,10*ROW('Sanitation Data'!G133))),'Data Summary'!DB139="Yes"),OFFSET('Sanitation Data'!$G$10,0,10*ROW('Sanitation Data'!G133)),NA())</f>
        <v>#N/A</v>
      </c>
      <c r="AN139" s="521" t="e">
        <f ca="1">+IF(AND(ISNUMBER(OFFSET('Sanitation Data'!$G$11,0,10*ROW('Sanitation Data'!G133))),'Data Summary'!DC139="Yes"),OFFSET('Sanitation Data'!$G$11,0,10*ROW('Sanitation Data'!G133)),NA())</f>
        <v>#N/A</v>
      </c>
      <c r="AO139" s="521" t="e">
        <f ca="1">+IF(AND(ISNUMBER(OFFSET('Sanitation Data'!$G$12,0,10*ROW('Sanitation Data'!G133))),'Data Summary'!DD139="Yes"),OFFSET('Sanitation Data'!$G$12,0,10*ROW('Sanitation Data'!G133)),NA())</f>
        <v>#N/A</v>
      </c>
      <c r="AP139" s="521" t="e">
        <f ca="1">+IF(AND(ISNUMBER(OFFSET('Sanitation Data'!$H$4,0,10*ROW('Sanitation Data'!H133))),'Data Summary'!DE139="Yes"),100-OFFSET('Sanitation Data'!$H$4,0,10*ROW('Sanitation Data'!H133)),NA())</f>
        <v>#N/A</v>
      </c>
      <c r="AQ139" s="521" t="e">
        <f ca="1">+IF(AND(ISNUMBER(OFFSET('Sanitation Data'!$H$6,0,10*ROW('Sanitation Data'!H133))),'Data Summary'!DF139="Yes"),OFFSET('Sanitation Data'!$H$6,0,10*ROW('Sanitation Data'!H133)),NA())</f>
        <v>#N/A</v>
      </c>
      <c r="AR139" s="521" t="e">
        <f ca="1">+IF(AND(ISNUMBER(OFFSET('Sanitation Data'!$H$10,0,10*ROW('Sanitation Data'!H133))),'Data Summary'!DG139="Yes"),OFFSET('Sanitation Data'!$H$10,0,10*ROW('Sanitation Data'!H133)),NA())</f>
        <v>#N/A</v>
      </c>
      <c r="AS139" s="521" t="e">
        <f ca="1">+IF(AND(ISNUMBER(OFFSET('Sanitation Data'!$H$11,0,10*ROW('Sanitation Data'!H133))),'Data Summary'!DH139="Yes"),OFFSET('Sanitation Data'!$H$11,0,10*ROW('Sanitation Data'!H133)),NA())</f>
        <v>#N/A</v>
      </c>
      <c r="AT139" s="521" t="e">
        <f ca="1">+IF(AND(ISNUMBER(OFFSET('Sanitation Data'!$H$12,0,10*ROW('Sanitation Data'!H133))),'Data Summary'!DI139="Yes"),OFFSET('Sanitation Data'!$H$12,0,10*ROW('Sanitation Data'!H133)),NA())</f>
        <v>#N/A</v>
      </c>
      <c r="AU139" s="521" t="e">
        <f ca="1">+IF(AND(ISNUMBER(OFFSET('Sanitation Data'!$I$4,0,10*ROW('Sanitation Data'!I133))),'Data Summary'!DJ139="Yes"),100-OFFSET('Sanitation Data'!$I$4,0,10*ROW('Sanitation Data'!I133)),NA())</f>
        <v>#N/A</v>
      </c>
      <c r="AV139" s="521" t="e">
        <f ca="1">+IF(AND(ISNUMBER(OFFSET('Sanitation Data'!$I$6,0,10*ROW('Sanitation Data'!I133))),'Data Summary'!DK139="Yes"),OFFSET('Sanitation Data'!$I$6,0,10*ROW('Sanitation Data'!I133)),NA())</f>
        <v>#N/A</v>
      </c>
      <c r="AW139" s="521" t="e">
        <f ca="1">+IF(AND(ISNUMBER(OFFSET('Sanitation Data'!$I$10,0,10*ROW('Sanitation Data'!I133))),'Data Summary'!DL139="Yes"),OFFSET('Sanitation Data'!$I$10,0,10*ROW('Sanitation Data'!I133)),NA())</f>
        <v>#N/A</v>
      </c>
      <c r="AX139" s="521" t="e">
        <f ca="1">+IF(AND(ISNUMBER(OFFSET('Sanitation Data'!$I$11,0,10*ROW('Sanitation Data'!I133))),'Data Summary'!DM139="Yes"),OFFSET('Sanitation Data'!$I$11,0,10*ROW('Sanitation Data'!I133)),NA())</f>
        <v>#N/A</v>
      </c>
      <c r="AY139" s="521" t="e">
        <f ca="1">+IF(AND(ISNUMBER(OFFSET('Sanitation Data'!$I$12,0,10*ROW('Sanitation Data'!I133))),'Data Summary'!DN139="Yes"),OFFSET('Sanitation Data'!$I$12,0,10*ROW('Sanitation Data'!I133)),NA())</f>
        <v>#N/A</v>
      </c>
      <c r="AZ139" s="522" t="e">
        <f ca="1">+IF(AND(ISNUMBER(OFFSET('Hygiene Data'!$D$5,0,10*ROW('Hygiene Data'!D133))),'Data Summary'!DO139="Yes"),OFFSET('Hygiene Data'!$D$5,0,10*ROW('Hygiene Data'!D133)),NA())</f>
        <v>#N/A</v>
      </c>
      <c r="BA139" s="522" t="e">
        <f ca="1">+IF(AND(ISNUMBER(OFFSET('Hygiene Data'!$D$7,0,10*ROW('Hygiene Data'!D133))),'Data Summary'!DP139="Yes"),OFFSET('Hygiene Data'!$D$7,0,10*ROW('Hygiene Data'!D133)),NA())</f>
        <v>#N/A</v>
      </c>
      <c r="BB139" s="522" t="e">
        <f ca="1">+IF(AND(ISNUMBER(OFFSET('Hygiene Data'!$D$9,0,10*ROW('Hygiene Data'!D133))),'Data Summary'!DQ139="Yes"),OFFSET('Hygiene Data'!$D$9,0,10*ROW('Hygiene Data'!D133)),NA())</f>
        <v>#N/A</v>
      </c>
      <c r="BC139" s="522" t="e">
        <f ca="1">+IF(AND(ISNUMBER(OFFSET('Hygiene Data'!$E$5,0,10*ROW('Hygiene Data'!E133))),'Data Summary'!DR139="Yes"),OFFSET('Hygiene Data'!$E$5,0,10*ROW('Hygiene Data'!E133)),NA())</f>
        <v>#N/A</v>
      </c>
      <c r="BD139" s="522" t="e">
        <f ca="1">+IF(AND(ISNUMBER(OFFSET('Hygiene Data'!$E$7,0,10*ROW('Hygiene Data'!E133))),'Data Summary'!DS139="Yes"),OFFSET('Hygiene Data'!$E$7,0,10*ROW('Hygiene Data'!E133)),NA())</f>
        <v>#N/A</v>
      </c>
      <c r="BE139" s="522" t="e">
        <f ca="1">+IF(AND(ISNUMBER(OFFSET('Hygiene Data'!$E$9,0,10*ROW('Hygiene Data'!E133))),'Data Summary'!DT139="Yes"),OFFSET('Hygiene Data'!$E$9,0,10*ROW('Hygiene Data'!E133)),NA())</f>
        <v>#N/A</v>
      </c>
      <c r="BF139" s="522" t="e">
        <f ca="1">+IF(AND(ISNUMBER(OFFSET('Hygiene Data'!$F$5,0,10*ROW('Hygiene Data'!F133))),'Data Summary'!DU139="Yes"),OFFSET('Hygiene Data'!$F$5,0,10*ROW('Hygiene Data'!F133)),NA())</f>
        <v>#N/A</v>
      </c>
      <c r="BG139" s="522" t="e">
        <f ca="1">+IF(AND(ISNUMBER(OFFSET('Hygiene Data'!$F$7,0,10*ROW('Hygiene Data'!F133))),'Data Summary'!DV139="Yes"),OFFSET('Hygiene Data'!$F$7,0,10*ROW('Hygiene Data'!F133)),NA())</f>
        <v>#N/A</v>
      </c>
      <c r="BH139" s="522" t="e">
        <f ca="1">+IF(AND(ISNUMBER(OFFSET('Hygiene Data'!$F$9,0,10*ROW('Hygiene Data'!F133))),'Data Summary'!DW139="Yes"),OFFSET('Hygiene Data'!$F$9,0,10*ROW('Hygiene Data'!F133)),NA())</f>
        <v>#N/A</v>
      </c>
      <c r="BI139" s="522" t="e">
        <f ca="1">+IF(AND(ISNUMBER(OFFSET('Hygiene Data'!$G$5,0,10*ROW('Hygiene Data'!G133))),'Data Summary'!DX139="Yes"),OFFSET('Hygiene Data'!$G$5,0,10*ROW('Hygiene Data'!G133)),NA())</f>
        <v>#N/A</v>
      </c>
      <c r="BJ139" s="522" t="e">
        <f ca="1">+IF(AND(ISNUMBER(OFFSET('Hygiene Data'!$G$7,0,10*ROW('Hygiene Data'!G133))),'Data Summary'!DY139="Yes"),OFFSET('Hygiene Data'!$G$7,0,10*ROW('Hygiene Data'!G133)),NA())</f>
        <v>#N/A</v>
      </c>
      <c r="BK139" s="522" t="e">
        <f ca="1">+IF(AND(ISNUMBER(OFFSET('Hygiene Data'!$G$9,0,10*ROW('Hygiene Data'!G133))),'Data Summary'!DZ139="Yes"),OFFSET('Hygiene Data'!$G$9,0,10*ROW('Hygiene Data'!G133)),NA())</f>
        <v>#N/A</v>
      </c>
      <c r="BL139" s="522" t="e">
        <f ca="1">+IF(AND(ISNUMBER(OFFSET('Hygiene Data'!$H$5,0,10*ROW('Hygiene Data'!H133))),'Data Summary'!EA139="Yes"),OFFSET('Hygiene Data'!$H$5,0,10*ROW('Hygiene Data'!H133)),NA())</f>
        <v>#N/A</v>
      </c>
      <c r="BM139" s="522" t="e">
        <f ca="1">+IF(AND(ISNUMBER(OFFSET('Hygiene Data'!$H$7,0,10*ROW('Hygiene Data'!H133))),'Data Summary'!EB139="Yes"),OFFSET('Hygiene Data'!$H$7,0,10*ROW('Hygiene Data'!H133)),NA())</f>
        <v>#N/A</v>
      </c>
      <c r="BN139" s="522" t="e">
        <f ca="1">+IF(AND(ISNUMBER(OFFSET('Hygiene Data'!$H$9,0,10*ROW('Hygiene Data'!H133))),'Data Summary'!EC139="Yes"),OFFSET('Hygiene Data'!$H$9,0,10*ROW('Hygiene Data'!H133)),NA())</f>
        <v>#N/A</v>
      </c>
      <c r="BO139" s="522" t="e">
        <f ca="1">+IF(AND(ISNUMBER(OFFSET('Hygiene Data'!$I$5,0,10*ROW('Hygiene Data'!I133))),'Data Summary'!ED139="Yes"),OFFSET('Hygiene Data'!$I$5,0,10*ROW('Hygiene Data'!I133)),NA())</f>
        <v>#N/A</v>
      </c>
      <c r="BP139" s="522" t="e">
        <f ca="1">+IF(AND(ISNUMBER(OFFSET('Hygiene Data'!$I$7,0,10*ROW('Hygiene Data'!I133))),'Data Summary'!EE139="Yes"),OFFSET('Hygiene Data'!$I$7,0,10*ROW('Hygiene Data'!I133)),NA())</f>
        <v>#N/A</v>
      </c>
      <c r="BQ139" s="522" t="e">
        <f ca="1">+IF(AND(ISNUMBER(OFFSET('Hygiene Data'!$I$9,0,10*ROW('Hygiene Data'!I133))),'Data Summary'!EF139="Yes"),OFFSET('Hygiene Data'!$I$9,0,10*ROW('Hygiene Data'!I133)),NA())</f>
        <v>#N/A</v>
      </c>
    </row>
    <row r="140" spans="1:69" x14ac:dyDescent="0.25">
      <c r="A140" s="518" t="e">
        <f ca="1">+RIGHT('Data Summary'!A140,LEN('Data Summary'!A140)-9)</f>
        <v>#VALUE!</v>
      </c>
      <c r="B140" s="492" t="str">
        <f ca="1">+IF(ISTEXT('Data Summary'!B140),'Data Summary'!B140,"")</f>
        <v/>
      </c>
      <c r="C140" s="519" t="e">
        <f ca="1">+VALUE('Data Summary'!C140)</f>
        <v>#VALUE!</v>
      </c>
      <c r="D140" s="520" t="e">
        <f ca="1">+IF(AND(ISNUMBER(OFFSET('Water Data'!$D$4,0,10*ROW('Water Data'!D134))),'Data Summary'!BS140="Yes"),100-OFFSET('Water Data'!$D$4,0,10*ROW('Water Data'!D134)),NA())</f>
        <v>#N/A</v>
      </c>
      <c r="E140" s="520" t="e">
        <f ca="1">+IF(AND(ISNUMBER(OFFSET('Water Data'!$D$6,0,10*ROW('Water Data'!D134))),'Data Summary'!BT140="Yes"),OFFSET('Water Data'!$D$6,0,10*ROW('Water Data'!D134)),NA())</f>
        <v>#N/A</v>
      </c>
      <c r="F140" s="520" t="e">
        <f ca="1">+IF(AND(ISNUMBER(OFFSET('Water Data'!$D$9,0,10*ROW('Water Data'!D134))),'Data Summary'!BU140="Yes"),OFFSET('Water Data'!$D$9,0,10*ROW('Water Data'!D134)),NA())</f>
        <v>#N/A</v>
      </c>
      <c r="G140" s="520" t="e">
        <f ca="1">+IF(AND(ISNUMBER(OFFSET('Water Data'!$E$4,0,10*ROW('Water Data'!E134))),'Data Summary'!BV140="Yes"),100-OFFSET('Water Data'!$E$4,0,10*ROW('Water Data'!E134)),NA())</f>
        <v>#N/A</v>
      </c>
      <c r="H140" s="520" t="e">
        <f ca="1">+IF(AND(ISNUMBER(OFFSET('Water Data'!$E$6,0,10*ROW('Water Data'!E134))),'Data Summary'!BW140="Yes"),OFFSET('Water Data'!$E$6,0,10*ROW('Water Data'!E134)),NA())</f>
        <v>#N/A</v>
      </c>
      <c r="I140" s="520" t="e">
        <f ca="1">+IF(AND(ISNUMBER(OFFSET('Water Data'!$E$9,0,10*ROW('Water Data'!E134))),'Data Summary'!BX140="Yes"),OFFSET('Water Data'!$E$9,0,10*ROW('Water Data'!E134)),NA())</f>
        <v>#N/A</v>
      </c>
      <c r="J140" s="520" t="e">
        <f ca="1">+IF(AND(ISNUMBER(OFFSET('Water Data'!$F$4,0,10*ROW('Water Data'!F134))),'Data Summary'!BY140="Yes"),100-OFFSET('Water Data'!$F$4,0,10*ROW('Water Data'!F134)),NA())</f>
        <v>#N/A</v>
      </c>
      <c r="K140" s="520" t="e">
        <f ca="1">+IF(AND(ISNUMBER(OFFSET('Water Data'!$F$6,0,10*ROW('Water Data'!F134))),'Data Summary'!BZ140="Yes"),OFFSET('Water Data'!$F$6,0,10*ROW('Water Data'!F134)),NA())</f>
        <v>#N/A</v>
      </c>
      <c r="L140" s="520" t="e">
        <f ca="1">+IF(AND(ISNUMBER(OFFSET('Water Data'!$F$9,0,10*ROW('Water Data'!F134))),'Data Summary'!CA140="Yes"),OFFSET('Water Data'!$F$9,0,10*ROW('Water Data'!F134)),NA())</f>
        <v>#N/A</v>
      </c>
      <c r="M140" s="520" t="e">
        <f ca="1">+IF(AND(ISNUMBER(OFFSET('Water Data'!$G$4,0,10*ROW('Water Data'!G134))),'Data Summary'!CB140="Yes"),100-OFFSET('Water Data'!$G$4,0,10*ROW('Water Data'!G134)),NA())</f>
        <v>#N/A</v>
      </c>
      <c r="N140" s="520" t="e">
        <f ca="1">+IF(AND(ISNUMBER(OFFSET('Water Data'!$G$6,0,10*ROW('Water Data'!G134))),'Data Summary'!CC140="Yes"),OFFSET('Water Data'!$G$6,0,10*ROW('Water Data'!G134)),NA())</f>
        <v>#N/A</v>
      </c>
      <c r="O140" s="520" t="e">
        <f ca="1">+IF(AND(ISNUMBER(OFFSET('Water Data'!$G$9,0,10*ROW('Water Data'!G134))),'Data Summary'!CD140="Yes"),OFFSET('Water Data'!$G$9,0,10*ROW('Water Data'!G134)),NA())</f>
        <v>#N/A</v>
      </c>
      <c r="P140" s="520" t="e">
        <f ca="1">+IF(AND(ISNUMBER(OFFSET('Water Data'!$H$4,0,10*ROW('Water Data'!H134))),'Data Summary'!CE140="Yes"),100-OFFSET('Water Data'!$H$4,0,10*ROW('Water Data'!H134)),NA())</f>
        <v>#N/A</v>
      </c>
      <c r="Q140" s="520" t="e">
        <f ca="1">+IF(AND(ISNUMBER(OFFSET('Water Data'!$H$6,0,10*ROW('Water Data'!H134))),'Data Summary'!CF140="Yes"),OFFSET('Water Data'!$H$6,0,10*ROW('Water Data'!H134)),NA())</f>
        <v>#N/A</v>
      </c>
      <c r="R140" s="520" t="e">
        <f ca="1">+IF(AND(ISNUMBER(OFFSET('Water Data'!$H$9,0,10*ROW('Water Data'!H134))),'Data Summary'!CG140="Yes"),OFFSET('Water Data'!$H$9,0,10*ROW('Water Data'!H134)),NA())</f>
        <v>#N/A</v>
      </c>
      <c r="S140" s="520" t="e">
        <f ca="1">+IF(AND(ISNUMBER(OFFSET('Water Data'!$I$4,0,10*ROW('Water Data'!I134))),'Data Summary'!CH140="Yes"),100-OFFSET('Water Data'!$I$4,0,10*ROW('Water Data'!I134)),NA())</f>
        <v>#N/A</v>
      </c>
      <c r="T140" s="520" t="e">
        <f ca="1">+IF(AND(ISNUMBER(OFFSET('Water Data'!$I$6,0,10*ROW('Water Data'!I134))),'Data Summary'!CI140="Yes"),OFFSET('Water Data'!$I$6,0,10*ROW('Water Data'!I134)),NA())</f>
        <v>#N/A</v>
      </c>
      <c r="U140" s="520" t="e">
        <f ca="1">+IF(AND(ISNUMBER(OFFSET('Water Data'!$I$9,0,10*ROW('Water Data'!I134))),'Data Summary'!CJ140="Yes"),OFFSET('Water Data'!$I$9,0,10*ROW('Water Data'!I134)),NA())</f>
        <v>#N/A</v>
      </c>
      <c r="V140" s="521" t="e">
        <f ca="1">+IF(AND(ISNUMBER(OFFSET('Sanitation Data'!$D$4,0,10*ROW('Sanitation Data'!D134))),'Data Summary'!CK140="Yes"),100-OFFSET('Sanitation Data'!$D$4,0,10*ROW('Sanitation Data'!D134)),NA())</f>
        <v>#N/A</v>
      </c>
      <c r="W140" s="521" t="e">
        <f ca="1">+IF(AND(ISNUMBER(OFFSET('Sanitation Data'!$D$6,0,10*ROW('Sanitation Data'!D134))),'Data Summary'!CL140="Yes"),OFFSET('Sanitation Data'!$D$6,0,10*ROW('Sanitation Data'!D134)),NA())</f>
        <v>#N/A</v>
      </c>
      <c r="X140" s="521" t="e">
        <f ca="1">+IF(AND(ISNUMBER(OFFSET('Sanitation Data'!$D$10,0,10*ROW('Sanitation Data'!D134))),'Data Summary'!CM140="Yes"),OFFSET('Sanitation Data'!$D$10,0,10*ROW('Sanitation Data'!D134)),NA())</f>
        <v>#N/A</v>
      </c>
      <c r="Y140" s="521" t="e">
        <f ca="1">+IF(AND(ISNUMBER(OFFSET('Sanitation Data'!$D$11,0,10*ROW('Sanitation Data'!D134))),'Data Summary'!CN140="Yes"),OFFSET('Sanitation Data'!$D$11,0,10*ROW('Sanitation Data'!D134)),NA())</f>
        <v>#N/A</v>
      </c>
      <c r="Z140" s="521" t="e">
        <f ca="1">+IF(AND(ISNUMBER(OFFSET('Sanitation Data'!$D$12,0,10*ROW('Sanitation Data'!D134))),'Data Summary'!CO140="Yes"),OFFSET('Sanitation Data'!$D$12,0,10*ROW('Sanitation Data'!D134)),NA())</f>
        <v>#N/A</v>
      </c>
      <c r="AA140" s="521" t="e">
        <f ca="1">+IF(AND(ISNUMBER(OFFSET('Sanitation Data'!$E$4,0,10*ROW('Sanitation Data'!E134))),'Data Summary'!CP140="Yes"),100-OFFSET('Sanitation Data'!$E$4,0,10*ROW('Sanitation Data'!E134)),NA())</f>
        <v>#N/A</v>
      </c>
      <c r="AB140" s="521" t="e">
        <f ca="1">+IF(AND(ISNUMBER(OFFSET('Sanitation Data'!$E$6,0,10*ROW('Sanitation Data'!E134))),'Data Summary'!CQ140="Yes"),OFFSET('Sanitation Data'!$E$6,0,10*ROW('Sanitation Data'!E134)),NA())</f>
        <v>#N/A</v>
      </c>
      <c r="AC140" s="521" t="e">
        <f ca="1">+IF(AND(ISNUMBER(OFFSET('Sanitation Data'!$E$10,0,10*ROW('Sanitation Data'!E134))),'Data Summary'!CR140="Yes"),OFFSET('Sanitation Data'!$E$10,0,10*ROW('Sanitation Data'!E134)),NA())</f>
        <v>#N/A</v>
      </c>
      <c r="AD140" s="521" t="e">
        <f ca="1">+IF(AND(ISNUMBER(OFFSET('Sanitation Data'!$E$11,0,10*ROW('Sanitation Data'!E134))),'Data Summary'!CS140="Yes"),OFFSET('Sanitation Data'!$E$11,0,10*ROW('Sanitation Data'!E134)),NA())</f>
        <v>#N/A</v>
      </c>
      <c r="AE140" s="521" t="e">
        <f ca="1">+IF(AND(ISNUMBER(OFFSET('Sanitation Data'!$E$12,0,10*ROW('Sanitation Data'!E134))),'Data Summary'!CT140="Yes"),OFFSET('Sanitation Data'!$E$12,0,10*ROW('Sanitation Data'!E134)),NA())</f>
        <v>#N/A</v>
      </c>
      <c r="AF140" s="521" t="e">
        <f ca="1">+IF(AND(ISNUMBER(OFFSET('Sanitation Data'!$F$4,0,10*ROW('Sanitation Data'!F134))),'Data Summary'!CU140="Yes"),100-OFFSET('Sanitation Data'!$F$4,0,10*ROW('Sanitation Data'!F134)),NA())</f>
        <v>#N/A</v>
      </c>
      <c r="AG140" s="521" t="e">
        <f ca="1">+IF(AND(ISNUMBER(OFFSET('Sanitation Data'!$F$6,0,10*ROW('Sanitation Data'!F134))),'Data Summary'!CV140="Yes"),OFFSET('Sanitation Data'!$F$6,0,10*ROW('Sanitation Data'!F134)),NA())</f>
        <v>#N/A</v>
      </c>
      <c r="AH140" s="521" t="e">
        <f ca="1">+IF(AND(ISNUMBER(OFFSET('Sanitation Data'!$F$10,0,10*ROW('Sanitation Data'!F134))),'Data Summary'!CW140="Yes"),OFFSET('Sanitation Data'!$F$10,0,10*ROW('Sanitation Data'!F134)),NA())</f>
        <v>#N/A</v>
      </c>
      <c r="AI140" s="521" t="e">
        <f ca="1">+IF(AND(ISNUMBER(OFFSET('Sanitation Data'!$F$11,0,10*ROW('Sanitation Data'!F134))),'Data Summary'!CX140="Yes"),OFFSET('Sanitation Data'!$F$11,0,10*ROW('Sanitation Data'!F134)),NA())</f>
        <v>#N/A</v>
      </c>
      <c r="AJ140" s="521" t="e">
        <f ca="1">+IF(AND(ISNUMBER(OFFSET('Sanitation Data'!$F$12,0,10*ROW('Sanitation Data'!F134))),'Data Summary'!CY140="Yes"),OFFSET('Sanitation Data'!$F$12,0,10*ROW('Sanitation Data'!F134)),NA())</f>
        <v>#N/A</v>
      </c>
      <c r="AK140" s="521" t="e">
        <f ca="1">+IF(AND(ISNUMBER(OFFSET('Sanitation Data'!$G$4,0,10*ROW('Sanitation Data'!G134))),'Data Summary'!CZ140="Yes"),100-OFFSET('Sanitation Data'!$G$4,0,10*ROW('Sanitation Data'!G134)),NA())</f>
        <v>#N/A</v>
      </c>
      <c r="AL140" s="521" t="e">
        <f ca="1">+IF(AND(ISNUMBER(OFFSET('Sanitation Data'!$G$6,0,10*ROW('Sanitation Data'!G134))),'Data Summary'!DA140="Yes"),OFFSET('Sanitation Data'!$G$6,0,10*ROW('Sanitation Data'!G134)),NA())</f>
        <v>#N/A</v>
      </c>
      <c r="AM140" s="521" t="e">
        <f ca="1">+IF(AND(ISNUMBER(OFFSET('Sanitation Data'!$G$10,0,10*ROW('Sanitation Data'!G134))),'Data Summary'!DB140="Yes"),OFFSET('Sanitation Data'!$G$10,0,10*ROW('Sanitation Data'!G134)),NA())</f>
        <v>#N/A</v>
      </c>
      <c r="AN140" s="521" t="e">
        <f ca="1">+IF(AND(ISNUMBER(OFFSET('Sanitation Data'!$G$11,0,10*ROW('Sanitation Data'!G134))),'Data Summary'!DC140="Yes"),OFFSET('Sanitation Data'!$G$11,0,10*ROW('Sanitation Data'!G134)),NA())</f>
        <v>#N/A</v>
      </c>
      <c r="AO140" s="521" t="e">
        <f ca="1">+IF(AND(ISNUMBER(OFFSET('Sanitation Data'!$G$12,0,10*ROW('Sanitation Data'!G134))),'Data Summary'!DD140="Yes"),OFFSET('Sanitation Data'!$G$12,0,10*ROW('Sanitation Data'!G134)),NA())</f>
        <v>#N/A</v>
      </c>
      <c r="AP140" s="521" t="e">
        <f ca="1">+IF(AND(ISNUMBER(OFFSET('Sanitation Data'!$H$4,0,10*ROW('Sanitation Data'!H134))),'Data Summary'!DE140="Yes"),100-OFFSET('Sanitation Data'!$H$4,0,10*ROW('Sanitation Data'!H134)),NA())</f>
        <v>#N/A</v>
      </c>
      <c r="AQ140" s="521" t="e">
        <f ca="1">+IF(AND(ISNUMBER(OFFSET('Sanitation Data'!$H$6,0,10*ROW('Sanitation Data'!H134))),'Data Summary'!DF140="Yes"),OFFSET('Sanitation Data'!$H$6,0,10*ROW('Sanitation Data'!H134)),NA())</f>
        <v>#N/A</v>
      </c>
      <c r="AR140" s="521" t="e">
        <f ca="1">+IF(AND(ISNUMBER(OFFSET('Sanitation Data'!$H$10,0,10*ROW('Sanitation Data'!H134))),'Data Summary'!DG140="Yes"),OFFSET('Sanitation Data'!$H$10,0,10*ROW('Sanitation Data'!H134)),NA())</f>
        <v>#N/A</v>
      </c>
      <c r="AS140" s="521" t="e">
        <f ca="1">+IF(AND(ISNUMBER(OFFSET('Sanitation Data'!$H$11,0,10*ROW('Sanitation Data'!H134))),'Data Summary'!DH140="Yes"),OFFSET('Sanitation Data'!$H$11,0,10*ROW('Sanitation Data'!H134)),NA())</f>
        <v>#N/A</v>
      </c>
      <c r="AT140" s="521" t="e">
        <f ca="1">+IF(AND(ISNUMBER(OFFSET('Sanitation Data'!$H$12,0,10*ROW('Sanitation Data'!H134))),'Data Summary'!DI140="Yes"),OFFSET('Sanitation Data'!$H$12,0,10*ROW('Sanitation Data'!H134)),NA())</f>
        <v>#N/A</v>
      </c>
      <c r="AU140" s="521" t="e">
        <f ca="1">+IF(AND(ISNUMBER(OFFSET('Sanitation Data'!$I$4,0,10*ROW('Sanitation Data'!I134))),'Data Summary'!DJ140="Yes"),100-OFFSET('Sanitation Data'!$I$4,0,10*ROW('Sanitation Data'!I134)),NA())</f>
        <v>#N/A</v>
      </c>
      <c r="AV140" s="521" t="e">
        <f ca="1">+IF(AND(ISNUMBER(OFFSET('Sanitation Data'!$I$6,0,10*ROW('Sanitation Data'!I134))),'Data Summary'!DK140="Yes"),OFFSET('Sanitation Data'!$I$6,0,10*ROW('Sanitation Data'!I134)),NA())</f>
        <v>#N/A</v>
      </c>
      <c r="AW140" s="521" t="e">
        <f ca="1">+IF(AND(ISNUMBER(OFFSET('Sanitation Data'!$I$10,0,10*ROW('Sanitation Data'!I134))),'Data Summary'!DL140="Yes"),OFFSET('Sanitation Data'!$I$10,0,10*ROW('Sanitation Data'!I134)),NA())</f>
        <v>#N/A</v>
      </c>
      <c r="AX140" s="521" t="e">
        <f ca="1">+IF(AND(ISNUMBER(OFFSET('Sanitation Data'!$I$11,0,10*ROW('Sanitation Data'!I134))),'Data Summary'!DM140="Yes"),OFFSET('Sanitation Data'!$I$11,0,10*ROW('Sanitation Data'!I134)),NA())</f>
        <v>#N/A</v>
      </c>
      <c r="AY140" s="521" t="e">
        <f ca="1">+IF(AND(ISNUMBER(OFFSET('Sanitation Data'!$I$12,0,10*ROW('Sanitation Data'!I134))),'Data Summary'!DN140="Yes"),OFFSET('Sanitation Data'!$I$12,0,10*ROW('Sanitation Data'!I134)),NA())</f>
        <v>#N/A</v>
      </c>
      <c r="AZ140" s="522" t="e">
        <f ca="1">+IF(AND(ISNUMBER(OFFSET('Hygiene Data'!$D$5,0,10*ROW('Hygiene Data'!D134))),'Data Summary'!DO140="Yes"),OFFSET('Hygiene Data'!$D$5,0,10*ROW('Hygiene Data'!D134)),NA())</f>
        <v>#N/A</v>
      </c>
      <c r="BA140" s="522" t="e">
        <f ca="1">+IF(AND(ISNUMBER(OFFSET('Hygiene Data'!$D$7,0,10*ROW('Hygiene Data'!D134))),'Data Summary'!DP140="Yes"),OFFSET('Hygiene Data'!$D$7,0,10*ROW('Hygiene Data'!D134)),NA())</f>
        <v>#N/A</v>
      </c>
      <c r="BB140" s="522" t="e">
        <f ca="1">+IF(AND(ISNUMBER(OFFSET('Hygiene Data'!$D$9,0,10*ROW('Hygiene Data'!D134))),'Data Summary'!DQ140="Yes"),OFFSET('Hygiene Data'!$D$9,0,10*ROW('Hygiene Data'!D134)),NA())</f>
        <v>#N/A</v>
      </c>
      <c r="BC140" s="522" t="e">
        <f ca="1">+IF(AND(ISNUMBER(OFFSET('Hygiene Data'!$E$5,0,10*ROW('Hygiene Data'!E134))),'Data Summary'!DR140="Yes"),OFFSET('Hygiene Data'!$E$5,0,10*ROW('Hygiene Data'!E134)),NA())</f>
        <v>#N/A</v>
      </c>
      <c r="BD140" s="522" t="e">
        <f ca="1">+IF(AND(ISNUMBER(OFFSET('Hygiene Data'!$E$7,0,10*ROW('Hygiene Data'!E134))),'Data Summary'!DS140="Yes"),OFFSET('Hygiene Data'!$E$7,0,10*ROW('Hygiene Data'!E134)),NA())</f>
        <v>#N/A</v>
      </c>
      <c r="BE140" s="522" t="e">
        <f ca="1">+IF(AND(ISNUMBER(OFFSET('Hygiene Data'!$E$9,0,10*ROW('Hygiene Data'!E134))),'Data Summary'!DT140="Yes"),OFFSET('Hygiene Data'!$E$9,0,10*ROW('Hygiene Data'!E134)),NA())</f>
        <v>#N/A</v>
      </c>
      <c r="BF140" s="522" t="e">
        <f ca="1">+IF(AND(ISNUMBER(OFFSET('Hygiene Data'!$F$5,0,10*ROW('Hygiene Data'!F134))),'Data Summary'!DU140="Yes"),OFFSET('Hygiene Data'!$F$5,0,10*ROW('Hygiene Data'!F134)),NA())</f>
        <v>#N/A</v>
      </c>
      <c r="BG140" s="522" t="e">
        <f ca="1">+IF(AND(ISNUMBER(OFFSET('Hygiene Data'!$F$7,0,10*ROW('Hygiene Data'!F134))),'Data Summary'!DV140="Yes"),OFFSET('Hygiene Data'!$F$7,0,10*ROW('Hygiene Data'!F134)),NA())</f>
        <v>#N/A</v>
      </c>
      <c r="BH140" s="522" t="e">
        <f ca="1">+IF(AND(ISNUMBER(OFFSET('Hygiene Data'!$F$9,0,10*ROW('Hygiene Data'!F134))),'Data Summary'!DW140="Yes"),OFFSET('Hygiene Data'!$F$9,0,10*ROW('Hygiene Data'!F134)),NA())</f>
        <v>#N/A</v>
      </c>
      <c r="BI140" s="522" t="e">
        <f ca="1">+IF(AND(ISNUMBER(OFFSET('Hygiene Data'!$G$5,0,10*ROW('Hygiene Data'!G134))),'Data Summary'!DX140="Yes"),OFFSET('Hygiene Data'!$G$5,0,10*ROW('Hygiene Data'!G134)),NA())</f>
        <v>#N/A</v>
      </c>
      <c r="BJ140" s="522" t="e">
        <f ca="1">+IF(AND(ISNUMBER(OFFSET('Hygiene Data'!$G$7,0,10*ROW('Hygiene Data'!G134))),'Data Summary'!DY140="Yes"),OFFSET('Hygiene Data'!$G$7,0,10*ROW('Hygiene Data'!G134)),NA())</f>
        <v>#N/A</v>
      </c>
      <c r="BK140" s="522" t="e">
        <f ca="1">+IF(AND(ISNUMBER(OFFSET('Hygiene Data'!$G$9,0,10*ROW('Hygiene Data'!G134))),'Data Summary'!DZ140="Yes"),OFFSET('Hygiene Data'!$G$9,0,10*ROW('Hygiene Data'!G134)),NA())</f>
        <v>#N/A</v>
      </c>
      <c r="BL140" s="522" t="e">
        <f ca="1">+IF(AND(ISNUMBER(OFFSET('Hygiene Data'!$H$5,0,10*ROW('Hygiene Data'!H134))),'Data Summary'!EA140="Yes"),OFFSET('Hygiene Data'!$H$5,0,10*ROW('Hygiene Data'!H134)),NA())</f>
        <v>#N/A</v>
      </c>
      <c r="BM140" s="522" t="e">
        <f ca="1">+IF(AND(ISNUMBER(OFFSET('Hygiene Data'!$H$7,0,10*ROW('Hygiene Data'!H134))),'Data Summary'!EB140="Yes"),OFFSET('Hygiene Data'!$H$7,0,10*ROW('Hygiene Data'!H134)),NA())</f>
        <v>#N/A</v>
      </c>
      <c r="BN140" s="522" t="e">
        <f ca="1">+IF(AND(ISNUMBER(OFFSET('Hygiene Data'!$H$9,0,10*ROW('Hygiene Data'!H134))),'Data Summary'!EC140="Yes"),OFFSET('Hygiene Data'!$H$9,0,10*ROW('Hygiene Data'!H134)),NA())</f>
        <v>#N/A</v>
      </c>
      <c r="BO140" s="522" t="e">
        <f ca="1">+IF(AND(ISNUMBER(OFFSET('Hygiene Data'!$I$5,0,10*ROW('Hygiene Data'!I134))),'Data Summary'!ED140="Yes"),OFFSET('Hygiene Data'!$I$5,0,10*ROW('Hygiene Data'!I134)),NA())</f>
        <v>#N/A</v>
      </c>
      <c r="BP140" s="522" t="e">
        <f ca="1">+IF(AND(ISNUMBER(OFFSET('Hygiene Data'!$I$7,0,10*ROW('Hygiene Data'!I134))),'Data Summary'!EE140="Yes"),OFFSET('Hygiene Data'!$I$7,0,10*ROW('Hygiene Data'!I134)),NA())</f>
        <v>#N/A</v>
      </c>
      <c r="BQ140" s="522" t="e">
        <f ca="1">+IF(AND(ISNUMBER(OFFSET('Hygiene Data'!$I$9,0,10*ROW('Hygiene Data'!I134))),'Data Summary'!EF140="Yes"),OFFSET('Hygiene Data'!$I$9,0,10*ROW('Hygiene Data'!I134)),NA())</f>
        <v>#N/A</v>
      </c>
    </row>
    <row r="141" spans="1:69" x14ac:dyDescent="0.25">
      <c r="A141" s="518" t="e">
        <f ca="1">+RIGHT('Data Summary'!A141,LEN('Data Summary'!A141)-9)</f>
        <v>#VALUE!</v>
      </c>
      <c r="B141" s="492" t="str">
        <f ca="1">+IF(ISTEXT('Data Summary'!B141),'Data Summary'!B141,"")</f>
        <v/>
      </c>
      <c r="C141" s="519" t="e">
        <f ca="1">+VALUE('Data Summary'!C141)</f>
        <v>#VALUE!</v>
      </c>
      <c r="D141" s="520" t="e">
        <f ca="1">+IF(AND(ISNUMBER(OFFSET('Water Data'!$D$4,0,10*ROW('Water Data'!D135))),'Data Summary'!BS141="Yes"),100-OFFSET('Water Data'!$D$4,0,10*ROW('Water Data'!D135)),NA())</f>
        <v>#N/A</v>
      </c>
      <c r="E141" s="520" t="e">
        <f ca="1">+IF(AND(ISNUMBER(OFFSET('Water Data'!$D$6,0,10*ROW('Water Data'!D135))),'Data Summary'!BT141="Yes"),OFFSET('Water Data'!$D$6,0,10*ROW('Water Data'!D135)),NA())</f>
        <v>#N/A</v>
      </c>
      <c r="F141" s="520" t="e">
        <f ca="1">+IF(AND(ISNUMBER(OFFSET('Water Data'!$D$9,0,10*ROW('Water Data'!D135))),'Data Summary'!BU141="Yes"),OFFSET('Water Data'!$D$9,0,10*ROW('Water Data'!D135)),NA())</f>
        <v>#N/A</v>
      </c>
      <c r="G141" s="520" t="e">
        <f ca="1">+IF(AND(ISNUMBER(OFFSET('Water Data'!$E$4,0,10*ROW('Water Data'!E135))),'Data Summary'!BV141="Yes"),100-OFFSET('Water Data'!$E$4,0,10*ROW('Water Data'!E135)),NA())</f>
        <v>#N/A</v>
      </c>
      <c r="H141" s="520" t="e">
        <f ca="1">+IF(AND(ISNUMBER(OFFSET('Water Data'!$E$6,0,10*ROW('Water Data'!E135))),'Data Summary'!BW141="Yes"),OFFSET('Water Data'!$E$6,0,10*ROW('Water Data'!E135)),NA())</f>
        <v>#N/A</v>
      </c>
      <c r="I141" s="520" t="e">
        <f ca="1">+IF(AND(ISNUMBER(OFFSET('Water Data'!$E$9,0,10*ROW('Water Data'!E135))),'Data Summary'!BX141="Yes"),OFFSET('Water Data'!$E$9,0,10*ROW('Water Data'!E135)),NA())</f>
        <v>#N/A</v>
      </c>
      <c r="J141" s="520" t="e">
        <f ca="1">+IF(AND(ISNUMBER(OFFSET('Water Data'!$F$4,0,10*ROW('Water Data'!F135))),'Data Summary'!BY141="Yes"),100-OFFSET('Water Data'!$F$4,0,10*ROW('Water Data'!F135)),NA())</f>
        <v>#N/A</v>
      </c>
      <c r="K141" s="520" t="e">
        <f ca="1">+IF(AND(ISNUMBER(OFFSET('Water Data'!$F$6,0,10*ROW('Water Data'!F135))),'Data Summary'!BZ141="Yes"),OFFSET('Water Data'!$F$6,0,10*ROW('Water Data'!F135)),NA())</f>
        <v>#N/A</v>
      </c>
      <c r="L141" s="520" t="e">
        <f ca="1">+IF(AND(ISNUMBER(OFFSET('Water Data'!$F$9,0,10*ROW('Water Data'!F135))),'Data Summary'!CA141="Yes"),OFFSET('Water Data'!$F$9,0,10*ROW('Water Data'!F135)),NA())</f>
        <v>#N/A</v>
      </c>
      <c r="M141" s="520" t="e">
        <f ca="1">+IF(AND(ISNUMBER(OFFSET('Water Data'!$G$4,0,10*ROW('Water Data'!G135))),'Data Summary'!CB141="Yes"),100-OFFSET('Water Data'!$G$4,0,10*ROW('Water Data'!G135)),NA())</f>
        <v>#N/A</v>
      </c>
      <c r="N141" s="520" t="e">
        <f ca="1">+IF(AND(ISNUMBER(OFFSET('Water Data'!$G$6,0,10*ROW('Water Data'!G135))),'Data Summary'!CC141="Yes"),OFFSET('Water Data'!$G$6,0,10*ROW('Water Data'!G135)),NA())</f>
        <v>#N/A</v>
      </c>
      <c r="O141" s="520" t="e">
        <f ca="1">+IF(AND(ISNUMBER(OFFSET('Water Data'!$G$9,0,10*ROW('Water Data'!G135))),'Data Summary'!CD141="Yes"),OFFSET('Water Data'!$G$9,0,10*ROW('Water Data'!G135)),NA())</f>
        <v>#N/A</v>
      </c>
      <c r="P141" s="520" t="e">
        <f ca="1">+IF(AND(ISNUMBER(OFFSET('Water Data'!$H$4,0,10*ROW('Water Data'!H135))),'Data Summary'!CE141="Yes"),100-OFFSET('Water Data'!$H$4,0,10*ROW('Water Data'!H135)),NA())</f>
        <v>#N/A</v>
      </c>
      <c r="Q141" s="520" t="e">
        <f ca="1">+IF(AND(ISNUMBER(OFFSET('Water Data'!$H$6,0,10*ROW('Water Data'!H135))),'Data Summary'!CF141="Yes"),OFFSET('Water Data'!$H$6,0,10*ROW('Water Data'!H135)),NA())</f>
        <v>#N/A</v>
      </c>
      <c r="R141" s="520" t="e">
        <f ca="1">+IF(AND(ISNUMBER(OFFSET('Water Data'!$H$9,0,10*ROW('Water Data'!H135))),'Data Summary'!CG141="Yes"),OFFSET('Water Data'!$H$9,0,10*ROW('Water Data'!H135)),NA())</f>
        <v>#N/A</v>
      </c>
      <c r="S141" s="520" t="e">
        <f ca="1">+IF(AND(ISNUMBER(OFFSET('Water Data'!$I$4,0,10*ROW('Water Data'!I135))),'Data Summary'!CH141="Yes"),100-OFFSET('Water Data'!$I$4,0,10*ROW('Water Data'!I135)),NA())</f>
        <v>#N/A</v>
      </c>
      <c r="T141" s="520" t="e">
        <f ca="1">+IF(AND(ISNUMBER(OFFSET('Water Data'!$I$6,0,10*ROW('Water Data'!I135))),'Data Summary'!CI141="Yes"),OFFSET('Water Data'!$I$6,0,10*ROW('Water Data'!I135)),NA())</f>
        <v>#N/A</v>
      </c>
      <c r="U141" s="520" t="e">
        <f ca="1">+IF(AND(ISNUMBER(OFFSET('Water Data'!$I$9,0,10*ROW('Water Data'!I135))),'Data Summary'!CJ141="Yes"),OFFSET('Water Data'!$I$9,0,10*ROW('Water Data'!I135)),NA())</f>
        <v>#N/A</v>
      </c>
      <c r="V141" s="521" t="e">
        <f ca="1">+IF(AND(ISNUMBER(OFFSET('Sanitation Data'!$D$4,0,10*ROW('Sanitation Data'!D135))),'Data Summary'!CK141="Yes"),100-OFFSET('Sanitation Data'!$D$4,0,10*ROW('Sanitation Data'!D135)),NA())</f>
        <v>#N/A</v>
      </c>
      <c r="W141" s="521" t="e">
        <f ca="1">+IF(AND(ISNUMBER(OFFSET('Sanitation Data'!$D$6,0,10*ROW('Sanitation Data'!D135))),'Data Summary'!CL141="Yes"),OFFSET('Sanitation Data'!$D$6,0,10*ROW('Sanitation Data'!D135)),NA())</f>
        <v>#N/A</v>
      </c>
      <c r="X141" s="521" t="e">
        <f ca="1">+IF(AND(ISNUMBER(OFFSET('Sanitation Data'!$D$10,0,10*ROW('Sanitation Data'!D135))),'Data Summary'!CM141="Yes"),OFFSET('Sanitation Data'!$D$10,0,10*ROW('Sanitation Data'!D135)),NA())</f>
        <v>#N/A</v>
      </c>
      <c r="Y141" s="521" t="e">
        <f ca="1">+IF(AND(ISNUMBER(OFFSET('Sanitation Data'!$D$11,0,10*ROW('Sanitation Data'!D135))),'Data Summary'!CN141="Yes"),OFFSET('Sanitation Data'!$D$11,0,10*ROW('Sanitation Data'!D135)),NA())</f>
        <v>#N/A</v>
      </c>
      <c r="Z141" s="521" t="e">
        <f ca="1">+IF(AND(ISNUMBER(OFFSET('Sanitation Data'!$D$12,0,10*ROW('Sanitation Data'!D135))),'Data Summary'!CO141="Yes"),OFFSET('Sanitation Data'!$D$12,0,10*ROW('Sanitation Data'!D135)),NA())</f>
        <v>#N/A</v>
      </c>
      <c r="AA141" s="521" t="e">
        <f ca="1">+IF(AND(ISNUMBER(OFFSET('Sanitation Data'!$E$4,0,10*ROW('Sanitation Data'!E135))),'Data Summary'!CP141="Yes"),100-OFFSET('Sanitation Data'!$E$4,0,10*ROW('Sanitation Data'!E135)),NA())</f>
        <v>#N/A</v>
      </c>
      <c r="AB141" s="521" t="e">
        <f ca="1">+IF(AND(ISNUMBER(OFFSET('Sanitation Data'!$E$6,0,10*ROW('Sanitation Data'!E135))),'Data Summary'!CQ141="Yes"),OFFSET('Sanitation Data'!$E$6,0,10*ROW('Sanitation Data'!E135)),NA())</f>
        <v>#N/A</v>
      </c>
      <c r="AC141" s="521" t="e">
        <f ca="1">+IF(AND(ISNUMBER(OFFSET('Sanitation Data'!$E$10,0,10*ROW('Sanitation Data'!E135))),'Data Summary'!CR141="Yes"),OFFSET('Sanitation Data'!$E$10,0,10*ROW('Sanitation Data'!E135)),NA())</f>
        <v>#N/A</v>
      </c>
      <c r="AD141" s="521" t="e">
        <f ca="1">+IF(AND(ISNUMBER(OFFSET('Sanitation Data'!$E$11,0,10*ROW('Sanitation Data'!E135))),'Data Summary'!CS141="Yes"),OFFSET('Sanitation Data'!$E$11,0,10*ROW('Sanitation Data'!E135)),NA())</f>
        <v>#N/A</v>
      </c>
      <c r="AE141" s="521" t="e">
        <f ca="1">+IF(AND(ISNUMBER(OFFSET('Sanitation Data'!$E$12,0,10*ROW('Sanitation Data'!E135))),'Data Summary'!CT141="Yes"),OFFSET('Sanitation Data'!$E$12,0,10*ROW('Sanitation Data'!E135)),NA())</f>
        <v>#N/A</v>
      </c>
      <c r="AF141" s="521" t="e">
        <f ca="1">+IF(AND(ISNUMBER(OFFSET('Sanitation Data'!$F$4,0,10*ROW('Sanitation Data'!F135))),'Data Summary'!CU141="Yes"),100-OFFSET('Sanitation Data'!$F$4,0,10*ROW('Sanitation Data'!F135)),NA())</f>
        <v>#N/A</v>
      </c>
      <c r="AG141" s="521" t="e">
        <f ca="1">+IF(AND(ISNUMBER(OFFSET('Sanitation Data'!$F$6,0,10*ROW('Sanitation Data'!F135))),'Data Summary'!CV141="Yes"),OFFSET('Sanitation Data'!$F$6,0,10*ROW('Sanitation Data'!F135)),NA())</f>
        <v>#N/A</v>
      </c>
      <c r="AH141" s="521" t="e">
        <f ca="1">+IF(AND(ISNUMBER(OFFSET('Sanitation Data'!$F$10,0,10*ROW('Sanitation Data'!F135))),'Data Summary'!CW141="Yes"),OFFSET('Sanitation Data'!$F$10,0,10*ROW('Sanitation Data'!F135)),NA())</f>
        <v>#N/A</v>
      </c>
      <c r="AI141" s="521" t="e">
        <f ca="1">+IF(AND(ISNUMBER(OFFSET('Sanitation Data'!$F$11,0,10*ROW('Sanitation Data'!F135))),'Data Summary'!CX141="Yes"),OFFSET('Sanitation Data'!$F$11,0,10*ROW('Sanitation Data'!F135)),NA())</f>
        <v>#N/A</v>
      </c>
      <c r="AJ141" s="521" t="e">
        <f ca="1">+IF(AND(ISNUMBER(OFFSET('Sanitation Data'!$F$12,0,10*ROW('Sanitation Data'!F135))),'Data Summary'!CY141="Yes"),OFFSET('Sanitation Data'!$F$12,0,10*ROW('Sanitation Data'!F135)),NA())</f>
        <v>#N/A</v>
      </c>
      <c r="AK141" s="521" t="e">
        <f ca="1">+IF(AND(ISNUMBER(OFFSET('Sanitation Data'!$G$4,0,10*ROW('Sanitation Data'!G135))),'Data Summary'!CZ141="Yes"),100-OFFSET('Sanitation Data'!$G$4,0,10*ROW('Sanitation Data'!G135)),NA())</f>
        <v>#N/A</v>
      </c>
      <c r="AL141" s="521" t="e">
        <f ca="1">+IF(AND(ISNUMBER(OFFSET('Sanitation Data'!$G$6,0,10*ROW('Sanitation Data'!G135))),'Data Summary'!DA141="Yes"),OFFSET('Sanitation Data'!$G$6,0,10*ROW('Sanitation Data'!G135)),NA())</f>
        <v>#N/A</v>
      </c>
      <c r="AM141" s="521" t="e">
        <f ca="1">+IF(AND(ISNUMBER(OFFSET('Sanitation Data'!$G$10,0,10*ROW('Sanitation Data'!G135))),'Data Summary'!DB141="Yes"),OFFSET('Sanitation Data'!$G$10,0,10*ROW('Sanitation Data'!G135)),NA())</f>
        <v>#N/A</v>
      </c>
      <c r="AN141" s="521" t="e">
        <f ca="1">+IF(AND(ISNUMBER(OFFSET('Sanitation Data'!$G$11,0,10*ROW('Sanitation Data'!G135))),'Data Summary'!DC141="Yes"),OFFSET('Sanitation Data'!$G$11,0,10*ROW('Sanitation Data'!G135)),NA())</f>
        <v>#N/A</v>
      </c>
      <c r="AO141" s="521" t="e">
        <f ca="1">+IF(AND(ISNUMBER(OFFSET('Sanitation Data'!$G$12,0,10*ROW('Sanitation Data'!G135))),'Data Summary'!DD141="Yes"),OFFSET('Sanitation Data'!$G$12,0,10*ROW('Sanitation Data'!G135)),NA())</f>
        <v>#N/A</v>
      </c>
      <c r="AP141" s="521" t="e">
        <f ca="1">+IF(AND(ISNUMBER(OFFSET('Sanitation Data'!$H$4,0,10*ROW('Sanitation Data'!H135))),'Data Summary'!DE141="Yes"),100-OFFSET('Sanitation Data'!$H$4,0,10*ROW('Sanitation Data'!H135)),NA())</f>
        <v>#N/A</v>
      </c>
      <c r="AQ141" s="521" t="e">
        <f ca="1">+IF(AND(ISNUMBER(OFFSET('Sanitation Data'!$H$6,0,10*ROW('Sanitation Data'!H135))),'Data Summary'!DF141="Yes"),OFFSET('Sanitation Data'!$H$6,0,10*ROW('Sanitation Data'!H135)),NA())</f>
        <v>#N/A</v>
      </c>
      <c r="AR141" s="521" t="e">
        <f ca="1">+IF(AND(ISNUMBER(OFFSET('Sanitation Data'!$H$10,0,10*ROW('Sanitation Data'!H135))),'Data Summary'!DG141="Yes"),OFFSET('Sanitation Data'!$H$10,0,10*ROW('Sanitation Data'!H135)),NA())</f>
        <v>#N/A</v>
      </c>
      <c r="AS141" s="521" t="e">
        <f ca="1">+IF(AND(ISNUMBER(OFFSET('Sanitation Data'!$H$11,0,10*ROW('Sanitation Data'!H135))),'Data Summary'!DH141="Yes"),OFFSET('Sanitation Data'!$H$11,0,10*ROW('Sanitation Data'!H135)),NA())</f>
        <v>#N/A</v>
      </c>
      <c r="AT141" s="521" t="e">
        <f ca="1">+IF(AND(ISNUMBER(OFFSET('Sanitation Data'!$H$12,0,10*ROW('Sanitation Data'!H135))),'Data Summary'!DI141="Yes"),OFFSET('Sanitation Data'!$H$12,0,10*ROW('Sanitation Data'!H135)),NA())</f>
        <v>#N/A</v>
      </c>
      <c r="AU141" s="521" t="e">
        <f ca="1">+IF(AND(ISNUMBER(OFFSET('Sanitation Data'!$I$4,0,10*ROW('Sanitation Data'!I135))),'Data Summary'!DJ141="Yes"),100-OFFSET('Sanitation Data'!$I$4,0,10*ROW('Sanitation Data'!I135)),NA())</f>
        <v>#N/A</v>
      </c>
      <c r="AV141" s="521" t="e">
        <f ca="1">+IF(AND(ISNUMBER(OFFSET('Sanitation Data'!$I$6,0,10*ROW('Sanitation Data'!I135))),'Data Summary'!DK141="Yes"),OFFSET('Sanitation Data'!$I$6,0,10*ROW('Sanitation Data'!I135)),NA())</f>
        <v>#N/A</v>
      </c>
      <c r="AW141" s="521" t="e">
        <f ca="1">+IF(AND(ISNUMBER(OFFSET('Sanitation Data'!$I$10,0,10*ROW('Sanitation Data'!I135))),'Data Summary'!DL141="Yes"),OFFSET('Sanitation Data'!$I$10,0,10*ROW('Sanitation Data'!I135)),NA())</f>
        <v>#N/A</v>
      </c>
      <c r="AX141" s="521" t="e">
        <f ca="1">+IF(AND(ISNUMBER(OFFSET('Sanitation Data'!$I$11,0,10*ROW('Sanitation Data'!I135))),'Data Summary'!DM141="Yes"),OFFSET('Sanitation Data'!$I$11,0,10*ROW('Sanitation Data'!I135)),NA())</f>
        <v>#N/A</v>
      </c>
      <c r="AY141" s="521" t="e">
        <f ca="1">+IF(AND(ISNUMBER(OFFSET('Sanitation Data'!$I$12,0,10*ROW('Sanitation Data'!I135))),'Data Summary'!DN141="Yes"),OFFSET('Sanitation Data'!$I$12,0,10*ROW('Sanitation Data'!I135)),NA())</f>
        <v>#N/A</v>
      </c>
      <c r="AZ141" s="522" t="e">
        <f ca="1">+IF(AND(ISNUMBER(OFFSET('Hygiene Data'!$D$5,0,10*ROW('Hygiene Data'!D135))),'Data Summary'!DO141="Yes"),OFFSET('Hygiene Data'!$D$5,0,10*ROW('Hygiene Data'!D135)),NA())</f>
        <v>#N/A</v>
      </c>
      <c r="BA141" s="522" t="e">
        <f ca="1">+IF(AND(ISNUMBER(OFFSET('Hygiene Data'!$D$7,0,10*ROW('Hygiene Data'!D135))),'Data Summary'!DP141="Yes"),OFFSET('Hygiene Data'!$D$7,0,10*ROW('Hygiene Data'!D135)),NA())</f>
        <v>#N/A</v>
      </c>
      <c r="BB141" s="522" t="e">
        <f ca="1">+IF(AND(ISNUMBER(OFFSET('Hygiene Data'!$D$9,0,10*ROW('Hygiene Data'!D135))),'Data Summary'!DQ141="Yes"),OFFSET('Hygiene Data'!$D$9,0,10*ROW('Hygiene Data'!D135)),NA())</f>
        <v>#N/A</v>
      </c>
      <c r="BC141" s="522" t="e">
        <f ca="1">+IF(AND(ISNUMBER(OFFSET('Hygiene Data'!$E$5,0,10*ROW('Hygiene Data'!E135))),'Data Summary'!DR141="Yes"),OFFSET('Hygiene Data'!$E$5,0,10*ROW('Hygiene Data'!E135)),NA())</f>
        <v>#N/A</v>
      </c>
      <c r="BD141" s="522" t="e">
        <f ca="1">+IF(AND(ISNUMBER(OFFSET('Hygiene Data'!$E$7,0,10*ROW('Hygiene Data'!E135))),'Data Summary'!DS141="Yes"),OFFSET('Hygiene Data'!$E$7,0,10*ROW('Hygiene Data'!E135)),NA())</f>
        <v>#N/A</v>
      </c>
      <c r="BE141" s="522" t="e">
        <f ca="1">+IF(AND(ISNUMBER(OFFSET('Hygiene Data'!$E$9,0,10*ROW('Hygiene Data'!E135))),'Data Summary'!DT141="Yes"),OFFSET('Hygiene Data'!$E$9,0,10*ROW('Hygiene Data'!E135)),NA())</f>
        <v>#N/A</v>
      </c>
      <c r="BF141" s="522" t="e">
        <f ca="1">+IF(AND(ISNUMBER(OFFSET('Hygiene Data'!$F$5,0,10*ROW('Hygiene Data'!F135))),'Data Summary'!DU141="Yes"),OFFSET('Hygiene Data'!$F$5,0,10*ROW('Hygiene Data'!F135)),NA())</f>
        <v>#N/A</v>
      </c>
      <c r="BG141" s="522" t="e">
        <f ca="1">+IF(AND(ISNUMBER(OFFSET('Hygiene Data'!$F$7,0,10*ROW('Hygiene Data'!F135))),'Data Summary'!DV141="Yes"),OFFSET('Hygiene Data'!$F$7,0,10*ROW('Hygiene Data'!F135)),NA())</f>
        <v>#N/A</v>
      </c>
      <c r="BH141" s="522" t="e">
        <f ca="1">+IF(AND(ISNUMBER(OFFSET('Hygiene Data'!$F$9,0,10*ROW('Hygiene Data'!F135))),'Data Summary'!DW141="Yes"),OFFSET('Hygiene Data'!$F$9,0,10*ROW('Hygiene Data'!F135)),NA())</f>
        <v>#N/A</v>
      </c>
      <c r="BI141" s="522" t="e">
        <f ca="1">+IF(AND(ISNUMBER(OFFSET('Hygiene Data'!$G$5,0,10*ROW('Hygiene Data'!G135))),'Data Summary'!DX141="Yes"),OFFSET('Hygiene Data'!$G$5,0,10*ROW('Hygiene Data'!G135)),NA())</f>
        <v>#N/A</v>
      </c>
      <c r="BJ141" s="522" t="e">
        <f ca="1">+IF(AND(ISNUMBER(OFFSET('Hygiene Data'!$G$7,0,10*ROW('Hygiene Data'!G135))),'Data Summary'!DY141="Yes"),OFFSET('Hygiene Data'!$G$7,0,10*ROW('Hygiene Data'!G135)),NA())</f>
        <v>#N/A</v>
      </c>
      <c r="BK141" s="522" t="e">
        <f ca="1">+IF(AND(ISNUMBER(OFFSET('Hygiene Data'!$G$9,0,10*ROW('Hygiene Data'!G135))),'Data Summary'!DZ141="Yes"),OFFSET('Hygiene Data'!$G$9,0,10*ROW('Hygiene Data'!G135)),NA())</f>
        <v>#N/A</v>
      </c>
      <c r="BL141" s="522" t="e">
        <f ca="1">+IF(AND(ISNUMBER(OFFSET('Hygiene Data'!$H$5,0,10*ROW('Hygiene Data'!H135))),'Data Summary'!EA141="Yes"),OFFSET('Hygiene Data'!$H$5,0,10*ROW('Hygiene Data'!H135)),NA())</f>
        <v>#N/A</v>
      </c>
      <c r="BM141" s="522" t="e">
        <f ca="1">+IF(AND(ISNUMBER(OFFSET('Hygiene Data'!$H$7,0,10*ROW('Hygiene Data'!H135))),'Data Summary'!EB141="Yes"),OFFSET('Hygiene Data'!$H$7,0,10*ROW('Hygiene Data'!H135)),NA())</f>
        <v>#N/A</v>
      </c>
      <c r="BN141" s="522" t="e">
        <f ca="1">+IF(AND(ISNUMBER(OFFSET('Hygiene Data'!$H$9,0,10*ROW('Hygiene Data'!H135))),'Data Summary'!EC141="Yes"),OFFSET('Hygiene Data'!$H$9,0,10*ROW('Hygiene Data'!H135)),NA())</f>
        <v>#N/A</v>
      </c>
      <c r="BO141" s="522" t="e">
        <f ca="1">+IF(AND(ISNUMBER(OFFSET('Hygiene Data'!$I$5,0,10*ROW('Hygiene Data'!I135))),'Data Summary'!ED141="Yes"),OFFSET('Hygiene Data'!$I$5,0,10*ROW('Hygiene Data'!I135)),NA())</f>
        <v>#N/A</v>
      </c>
      <c r="BP141" s="522" t="e">
        <f ca="1">+IF(AND(ISNUMBER(OFFSET('Hygiene Data'!$I$7,0,10*ROW('Hygiene Data'!I135))),'Data Summary'!EE141="Yes"),OFFSET('Hygiene Data'!$I$7,0,10*ROW('Hygiene Data'!I135)),NA())</f>
        <v>#N/A</v>
      </c>
      <c r="BQ141" s="522" t="e">
        <f ca="1">+IF(AND(ISNUMBER(OFFSET('Hygiene Data'!$I$9,0,10*ROW('Hygiene Data'!I135))),'Data Summary'!EF141="Yes"),OFFSET('Hygiene Data'!$I$9,0,10*ROW('Hygiene Data'!I135)),NA())</f>
        <v>#N/A</v>
      </c>
    </row>
    <row r="142" spans="1:69" x14ac:dyDescent="0.25">
      <c r="A142" s="518" t="e">
        <f ca="1">+RIGHT('Data Summary'!A142,LEN('Data Summary'!A142)-9)</f>
        <v>#VALUE!</v>
      </c>
      <c r="B142" s="492" t="str">
        <f ca="1">+IF(ISTEXT('Data Summary'!B142),'Data Summary'!B142,"")</f>
        <v/>
      </c>
      <c r="C142" s="519" t="e">
        <f ca="1">+VALUE('Data Summary'!C142)</f>
        <v>#VALUE!</v>
      </c>
      <c r="D142" s="520" t="e">
        <f ca="1">+IF(AND(ISNUMBER(OFFSET('Water Data'!$D$4,0,10*ROW('Water Data'!D136))),'Data Summary'!BS142="Yes"),100-OFFSET('Water Data'!$D$4,0,10*ROW('Water Data'!D136)),NA())</f>
        <v>#N/A</v>
      </c>
      <c r="E142" s="520" t="e">
        <f ca="1">+IF(AND(ISNUMBER(OFFSET('Water Data'!$D$6,0,10*ROW('Water Data'!D136))),'Data Summary'!BT142="Yes"),OFFSET('Water Data'!$D$6,0,10*ROW('Water Data'!D136)),NA())</f>
        <v>#N/A</v>
      </c>
      <c r="F142" s="520" t="e">
        <f ca="1">+IF(AND(ISNUMBER(OFFSET('Water Data'!$D$9,0,10*ROW('Water Data'!D136))),'Data Summary'!BU142="Yes"),OFFSET('Water Data'!$D$9,0,10*ROW('Water Data'!D136)),NA())</f>
        <v>#N/A</v>
      </c>
      <c r="G142" s="520" t="e">
        <f ca="1">+IF(AND(ISNUMBER(OFFSET('Water Data'!$E$4,0,10*ROW('Water Data'!E136))),'Data Summary'!BV142="Yes"),100-OFFSET('Water Data'!$E$4,0,10*ROW('Water Data'!E136)),NA())</f>
        <v>#N/A</v>
      </c>
      <c r="H142" s="520" t="e">
        <f ca="1">+IF(AND(ISNUMBER(OFFSET('Water Data'!$E$6,0,10*ROW('Water Data'!E136))),'Data Summary'!BW142="Yes"),OFFSET('Water Data'!$E$6,0,10*ROW('Water Data'!E136)),NA())</f>
        <v>#N/A</v>
      </c>
      <c r="I142" s="520" t="e">
        <f ca="1">+IF(AND(ISNUMBER(OFFSET('Water Data'!$E$9,0,10*ROW('Water Data'!E136))),'Data Summary'!BX142="Yes"),OFFSET('Water Data'!$E$9,0,10*ROW('Water Data'!E136)),NA())</f>
        <v>#N/A</v>
      </c>
      <c r="J142" s="520" t="e">
        <f ca="1">+IF(AND(ISNUMBER(OFFSET('Water Data'!$F$4,0,10*ROW('Water Data'!F136))),'Data Summary'!BY142="Yes"),100-OFFSET('Water Data'!$F$4,0,10*ROW('Water Data'!F136)),NA())</f>
        <v>#N/A</v>
      </c>
      <c r="K142" s="520" t="e">
        <f ca="1">+IF(AND(ISNUMBER(OFFSET('Water Data'!$F$6,0,10*ROW('Water Data'!F136))),'Data Summary'!BZ142="Yes"),OFFSET('Water Data'!$F$6,0,10*ROW('Water Data'!F136)),NA())</f>
        <v>#N/A</v>
      </c>
      <c r="L142" s="520" t="e">
        <f ca="1">+IF(AND(ISNUMBER(OFFSET('Water Data'!$F$9,0,10*ROW('Water Data'!F136))),'Data Summary'!CA142="Yes"),OFFSET('Water Data'!$F$9,0,10*ROW('Water Data'!F136)),NA())</f>
        <v>#N/A</v>
      </c>
      <c r="M142" s="520" t="e">
        <f ca="1">+IF(AND(ISNUMBER(OFFSET('Water Data'!$G$4,0,10*ROW('Water Data'!G136))),'Data Summary'!CB142="Yes"),100-OFFSET('Water Data'!$G$4,0,10*ROW('Water Data'!G136)),NA())</f>
        <v>#N/A</v>
      </c>
      <c r="N142" s="520" t="e">
        <f ca="1">+IF(AND(ISNUMBER(OFFSET('Water Data'!$G$6,0,10*ROW('Water Data'!G136))),'Data Summary'!CC142="Yes"),OFFSET('Water Data'!$G$6,0,10*ROW('Water Data'!G136)),NA())</f>
        <v>#N/A</v>
      </c>
      <c r="O142" s="520" t="e">
        <f ca="1">+IF(AND(ISNUMBER(OFFSET('Water Data'!$G$9,0,10*ROW('Water Data'!G136))),'Data Summary'!CD142="Yes"),OFFSET('Water Data'!$G$9,0,10*ROW('Water Data'!G136)),NA())</f>
        <v>#N/A</v>
      </c>
      <c r="P142" s="520" t="e">
        <f ca="1">+IF(AND(ISNUMBER(OFFSET('Water Data'!$H$4,0,10*ROW('Water Data'!H136))),'Data Summary'!CE142="Yes"),100-OFFSET('Water Data'!$H$4,0,10*ROW('Water Data'!H136)),NA())</f>
        <v>#N/A</v>
      </c>
      <c r="Q142" s="520" t="e">
        <f ca="1">+IF(AND(ISNUMBER(OFFSET('Water Data'!$H$6,0,10*ROW('Water Data'!H136))),'Data Summary'!CF142="Yes"),OFFSET('Water Data'!$H$6,0,10*ROW('Water Data'!H136)),NA())</f>
        <v>#N/A</v>
      </c>
      <c r="R142" s="520" t="e">
        <f ca="1">+IF(AND(ISNUMBER(OFFSET('Water Data'!$H$9,0,10*ROW('Water Data'!H136))),'Data Summary'!CG142="Yes"),OFFSET('Water Data'!$H$9,0,10*ROW('Water Data'!H136)),NA())</f>
        <v>#N/A</v>
      </c>
      <c r="S142" s="520" t="e">
        <f ca="1">+IF(AND(ISNUMBER(OFFSET('Water Data'!$I$4,0,10*ROW('Water Data'!I136))),'Data Summary'!CH142="Yes"),100-OFFSET('Water Data'!$I$4,0,10*ROW('Water Data'!I136)),NA())</f>
        <v>#N/A</v>
      </c>
      <c r="T142" s="520" t="e">
        <f ca="1">+IF(AND(ISNUMBER(OFFSET('Water Data'!$I$6,0,10*ROW('Water Data'!I136))),'Data Summary'!CI142="Yes"),OFFSET('Water Data'!$I$6,0,10*ROW('Water Data'!I136)),NA())</f>
        <v>#N/A</v>
      </c>
      <c r="U142" s="520" t="e">
        <f ca="1">+IF(AND(ISNUMBER(OFFSET('Water Data'!$I$9,0,10*ROW('Water Data'!I136))),'Data Summary'!CJ142="Yes"),OFFSET('Water Data'!$I$9,0,10*ROW('Water Data'!I136)),NA())</f>
        <v>#N/A</v>
      </c>
      <c r="V142" s="521" t="e">
        <f ca="1">+IF(AND(ISNUMBER(OFFSET('Sanitation Data'!$D$4,0,10*ROW('Sanitation Data'!D136))),'Data Summary'!CK142="Yes"),100-OFFSET('Sanitation Data'!$D$4,0,10*ROW('Sanitation Data'!D136)),NA())</f>
        <v>#N/A</v>
      </c>
      <c r="W142" s="521" t="e">
        <f ca="1">+IF(AND(ISNUMBER(OFFSET('Sanitation Data'!$D$6,0,10*ROW('Sanitation Data'!D136))),'Data Summary'!CL142="Yes"),OFFSET('Sanitation Data'!$D$6,0,10*ROW('Sanitation Data'!D136)),NA())</f>
        <v>#N/A</v>
      </c>
      <c r="X142" s="521" t="e">
        <f ca="1">+IF(AND(ISNUMBER(OFFSET('Sanitation Data'!$D$10,0,10*ROW('Sanitation Data'!D136))),'Data Summary'!CM142="Yes"),OFFSET('Sanitation Data'!$D$10,0,10*ROW('Sanitation Data'!D136)),NA())</f>
        <v>#N/A</v>
      </c>
      <c r="Y142" s="521" t="e">
        <f ca="1">+IF(AND(ISNUMBER(OFFSET('Sanitation Data'!$D$11,0,10*ROW('Sanitation Data'!D136))),'Data Summary'!CN142="Yes"),OFFSET('Sanitation Data'!$D$11,0,10*ROW('Sanitation Data'!D136)),NA())</f>
        <v>#N/A</v>
      </c>
      <c r="Z142" s="521" t="e">
        <f ca="1">+IF(AND(ISNUMBER(OFFSET('Sanitation Data'!$D$12,0,10*ROW('Sanitation Data'!D136))),'Data Summary'!CO142="Yes"),OFFSET('Sanitation Data'!$D$12,0,10*ROW('Sanitation Data'!D136)),NA())</f>
        <v>#N/A</v>
      </c>
      <c r="AA142" s="521" t="e">
        <f ca="1">+IF(AND(ISNUMBER(OFFSET('Sanitation Data'!$E$4,0,10*ROW('Sanitation Data'!E136))),'Data Summary'!CP142="Yes"),100-OFFSET('Sanitation Data'!$E$4,0,10*ROW('Sanitation Data'!E136)),NA())</f>
        <v>#N/A</v>
      </c>
      <c r="AB142" s="521" t="e">
        <f ca="1">+IF(AND(ISNUMBER(OFFSET('Sanitation Data'!$E$6,0,10*ROW('Sanitation Data'!E136))),'Data Summary'!CQ142="Yes"),OFFSET('Sanitation Data'!$E$6,0,10*ROW('Sanitation Data'!E136)),NA())</f>
        <v>#N/A</v>
      </c>
      <c r="AC142" s="521" t="e">
        <f ca="1">+IF(AND(ISNUMBER(OFFSET('Sanitation Data'!$E$10,0,10*ROW('Sanitation Data'!E136))),'Data Summary'!CR142="Yes"),OFFSET('Sanitation Data'!$E$10,0,10*ROW('Sanitation Data'!E136)),NA())</f>
        <v>#N/A</v>
      </c>
      <c r="AD142" s="521" t="e">
        <f ca="1">+IF(AND(ISNUMBER(OFFSET('Sanitation Data'!$E$11,0,10*ROW('Sanitation Data'!E136))),'Data Summary'!CS142="Yes"),OFFSET('Sanitation Data'!$E$11,0,10*ROW('Sanitation Data'!E136)),NA())</f>
        <v>#N/A</v>
      </c>
      <c r="AE142" s="521" t="e">
        <f ca="1">+IF(AND(ISNUMBER(OFFSET('Sanitation Data'!$E$12,0,10*ROW('Sanitation Data'!E136))),'Data Summary'!CT142="Yes"),OFFSET('Sanitation Data'!$E$12,0,10*ROW('Sanitation Data'!E136)),NA())</f>
        <v>#N/A</v>
      </c>
      <c r="AF142" s="521" t="e">
        <f ca="1">+IF(AND(ISNUMBER(OFFSET('Sanitation Data'!$F$4,0,10*ROW('Sanitation Data'!F136))),'Data Summary'!CU142="Yes"),100-OFFSET('Sanitation Data'!$F$4,0,10*ROW('Sanitation Data'!F136)),NA())</f>
        <v>#N/A</v>
      </c>
      <c r="AG142" s="521" t="e">
        <f ca="1">+IF(AND(ISNUMBER(OFFSET('Sanitation Data'!$F$6,0,10*ROW('Sanitation Data'!F136))),'Data Summary'!CV142="Yes"),OFFSET('Sanitation Data'!$F$6,0,10*ROW('Sanitation Data'!F136)),NA())</f>
        <v>#N/A</v>
      </c>
      <c r="AH142" s="521" t="e">
        <f ca="1">+IF(AND(ISNUMBER(OFFSET('Sanitation Data'!$F$10,0,10*ROW('Sanitation Data'!F136))),'Data Summary'!CW142="Yes"),OFFSET('Sanitation Data'!$F$10,0,10*ROW('Sanitation Data'!F136)),NA())</f>
        <v>#N/A</v>
      </c>
      <c r="AI142" s="521" t="e">
        <f ca="1">+IF(AND(ISNUMBER(OFFSET('Sanitation Data'!$F$11,0,10*ROW('Sanitation Data'!F136))),'Data Summary'!CX142="Yes"),OFFSET('Sanitation Data'!$F$11,0,10*ROW('Sanitation Data'!F136)),NA())</f>
        <v>#N/A</v>
      </c>
      <c r="AJ142" s="521" t="e">
        <f ca="1">+IF(AND(ISNUMBER(OFFSET('Sanitation Data'!$F$12,0,10*ROW('Sanitation Data'!F136))),'Data Summary'!CY142="Yes"),OFFSET('Sanitation Data'!$F$12,0,10*ROW('Sanitation Data'!F136)),NA())</f>
        <v>#N/A</v>
      </c>
      <c r="AK142" s="521" t="e">
        <f ca="1">+IF(AND(ISNUMBER(OFFSET('Sanitation Data'!$G$4,0,10*ROW('Sanitation Data'!G136))),'Data Summary'!CZ142="Yes"),100-OFFSET('Sanitation Data'!$G$4,0,10*ROW('Sanitation Data'!G136)),NA())</f>
        <v>#N/A</v>
      </c>
      <c r="AL142" s="521" t="e">
        <f ca="1">+IF(AND(ISNUMBER(OFFSET('Sanitation Data'!$G$6,0,10*ROW('Sanitation Data'!G136))),'Data Summary'!DA142="Yes"),OFFSET('Sanitation Data'!$G$6,0,10*ROW('Sanitation Data'!G136)),NA())</f>
        <v>#N/A</v>
      </c>
      <c r="AM142" s="521" t="e">
        <f ca="1">+IF(AND(ISNUMBER(OFFSET('Sanitation Data'!$G$10,0,10*ROW('Sanitation Data'!G136))),'Data Summary'!DB142="Yes"),OFFSET('Sanitation Data'!$G$10,0,10*ROW('Sanitation Data'!G136)),NA())</f>
        <v>#N/A</v>
      </c>
      <c r="AN142" s="521" t="e">
        <f ca="1">+IF(AND(ISNUMBER(OFFSET('Sanitation Data'!$G$11,0,10*ROW('Sanitation Data'!G136))),'Data Summary'!DC142="Yes"),OFFSET('Sanitation Data'!$G$11,0,10*ROW('Sanitation Data'!G136)),NA())</f>
        <v>#N/A</v>
      </c>
      <c r="AO142" s="521" t="e">
        <f ca="1">+IF(AND(ISNUMBER(OFFSET('Sanitation Data'!$G$12,0,10*ROW('Sanitation Data'!G136))),'Data Summary'!DD142="Yes"),OFFSET('Sanitation Data'!$G$12,0,10*ROW('Sanitation Data'!G136)),NA())</f>
        <v>#N/A</v>
      </c>
      <c r="AP142" s="521" t="e">
        <f ca="1">+IF(AND(ISNUMBER(OFFSET('Sanitation Data'!$H$4,0,10*ROW('Sanitation Data'!H136))),'Data Summary'!DE142="Yes"),100-OFFSET('Sanitation Data'!$H$4,0,10*ROW('Sanitation Data'!H136)),NA())</f>
        <v>#N/A</v>
      </c>
      <c r="AQ142" s="521" t="e">
        <f ca="1">+IF(AND(ISNUMBER(OFFSET('Sanitation Data'!$H$6,0,10*ROW('Sanitation Data'!H136))),'Data Summary'!DF142="Yes"),OFFSET('Sanitation Data'!$H$6,0,10*ROW('Sanitation Data'!H136)),NA())</f>
        <v>#N/A</v>
      </c>
      <c r="AR142" s="521" t="e">
        <f ca="1">+IF(AND(ISNUMBER(OFFSET('Sanitation Data'!$H$10,0,10*ROW('Sanitation Data'!H136))),'Data Summary'!DG142="Yes"),OFFSET('Sanitation Data'!$H$10,0,10*ROW('Sanitation Data'!H136)),NA())</f>
        <v>#N/A</v>
      </c>
      <c r="AS142" s="521" t="e">
        <f ca="1">+IF(AND(ISNUMBER(OFFSET('Sanitation Data'!$H$11,0,10*ROW('Sanitation Data'!H136))),'Data Summary'!DH142="Yes"),OFFSET('Sanitation Data'!$H$11,0,10*ROW('Sanitation Data'!H136)),NA())</f>
        <v>#N/A</v>
      </c>
      <c r="AT142" s="521" t="e">
        <f ca="1">+IF(AND(ISNUMBER(OFFSET('Sanitation Data'!$H$12,0,10*ROW('Sanitation Data'!H136))),'Data Summary'!DI142="Yes"),OFFSET('Sanitation Data'!$H$12,0,10*ROW('Sanitation Data'!H136)),NA())</f>
        <v>#N/A</v>
      </c>
      <c r="AU142" s="521" t="e">
        <f ca="1">+IF(AND(ISNUMBER(OFFSET('Sanitation Data'!$I$4,0,10*ROW('Sanitation Data'!I136))),'Data Summary'!DJ142="Yes"),100-OFFSET('Sanitation Data'!$I$4,0,10*ROW('Sanitation Data'!I136)),NA())</f>
        <v>#N/A</v>
      </c>
      <c r="AV142" s="521" t="e">
        <f ca="1">+IF(AND(ISNUMBER(OFFSET('Sanitation Data'!$I$6,0,10*ROW('Sanitation Data'!I136))),'Data Summary'!DK142="Yes"),OFFSET('Sanitation Data'!$I$6,0,10*ROW('Sanitation Data'!I136)),NA())</f>
        <v>#N/A</v>
      </c>
      <c r="AW142" s="521" t="e">
        <f ca="1">+IF(AND(ISNUMBER(OFFSET('Sanitation Data'!$I$10,0,10*ROW('Sanitation Data'!I136))),'Data Summary'!DL142="Yes"),OFFSET('Sanitation Data'!$I$10,0,10*ROW('Sanitation Data'!I136)),NA())</f>
        <v>#N/A</v>
      </c>
      <c r="AX142" s="521" t="e">
        <f ca="1">+IF(AND(ISNUMBER(OFFSET('Sanitation Data'!$I$11,0,10*ROW('Sanitation Data'!I136))),'Data Summary'!DM142="Yes"),OFFSET('Sanitation Data'!$I$11,0,10*ROW('Sanitation Data'!I136)),NA())</f>
        <v>#N/A</v>
      </c>
      <c r="AY142" s="521" t="e">
        <f ca="1">+IF(AND(ISNUMBER(OFFSET('Sanitation Data'!$I$12,0,10*ROW('Sanitation Data'!I136))),'Data Summary'!DN142="Yes"),OFFSET('Sanitation Data'!$I$12,0,10*ROW('Sanitation Data'!I136)),NA())</f>
        <v>#N/A</v>
      </c>
      <c r="AZ142" s="522" t="e">
        <f ca="1">+IF(AND(ISNUMBER(OFFSET('Hygiene Data'!$D$5,0,10*ROW('Hygiene Data'!D136))),'Data Summary'!DO142="Yes"),OFFSET('Hygiene Data'!$D$5,0,10*ROW('Hygiene Data'!D136)),NA())</f>
        <v>#N/A</v>
      </c>
      <c r="BA142" s="522" t="e">
        <f ca="1">+IF(AND(ISNUMBER(OFFSET('Hygiene Data'!$D$7,0,10*ROW('Hygiene Data'!D136))),'Data Summary'!DP142="Yes"),OFFSET('Hygiene Data'!$D$7,0,10*ROW('Hygiene Data'!D136)),NA())</f>
        <v>#N/A</v>
      </c>
      <c r="BB142" s="522" t="e">
        <f ca="1">+IF(AND(ISNUMBER(OFFSET('Hygiene Data'!$D$9,0,10*ROW('Hygiene Data'!D136))),'Data Summary'!DQ142="Yes"),OFFSET('Hygiene Data'!$D$9,0,10*ROW('Hygiene Data'!D136)),NA())</f>
        <v>#N/A</v>
      </c>
      <c r="BC142" s="522" t="e">
        <f ca="1">+IF(AND(ISNUMBER(OFFSET('Hygiene Data'!$E$5,0,10*ROW('Hygiene Data'!E136))),'Data Summary'!DR142="Yes"),OFFSET('Hygiene Data'!$E$5,0,10*ROW('Hygiene Data'!E136)),NA())</f>
        <v>#N/A</v>
      </c>
      <c r="BD142" s="522" t="e">
        <f ca="1">+IF(AND(ISNUMBER(OFFSET('Hygiene Data'!$E$7,0,10*ROW('Hygiene Data'!E136))),'Data Summary'!DS142="Yes"),OFFSET('Hygiene Data'!$E$7,0,10*ROW('Hygiene Data'!E136)),NA())</f>
        <v>#N/A</v>
      </c>
      <c r="BE142" s="522" t="e">
        <f ca="1">+IF(AND(ISNUMBER(OFFSET('Hygiene Data'!$E$9,0,10*ROW('Hygiene Data'!E136))),'Data Summary'!DT142="Yes"),OFFSET('Hygiene Data'!$E$9,0,10*ROW('Hygiene Data'!E136)),NA())</f>
        <v>#N/A</v>
      </c>
      <c r="BF142" s="522" t="e">
        <f ca="1">+IF(AND(ISNUMBER(OFFSET('Hygiene Data'!$F$5,0,10*ROW('Hygiene Data'!F136))),'Data Summary'!DU142="Yes"),OFFSET('Hygiene Data'!$F$5,0,10*ROW('Hygiene Data'!F136)),NA())</f>
        <v>#N/A</v>
      </c>
      <c r="BG142" s="522" t="e">
        <f ca="1">+IF(AND(ISNUMBER(OFFSET('Hygiene Data'!$F$7,0,10*ROW('Hygiene Data'!F136))),'Data Summary'!DV142="Yes"),OFFSET('Hygiene Data'!$F$7,0,10*ROW('Hygiene Data'!F136)),NA())</f>
        <v>#N/A</v>
      </c>
      <c r="BH142" s="522" t="e">
        <f ca="1">+IF(AND(ISNUMBER(OFFSET('Hygiene Data'!$F$9,0,10*ROW('Hygiene Data'!F136))),'Data Summary'!DW142="Yes"),OFFSET('Hygiene Data'!$F$9,0,10*ROW('Hygiene Data'!F136)),NA())</f>
        <v>#N/A</v>
      </c>
      <c r="BI142" s="522" t="e">
        <f ca="1">+IF(AND(ISNUMBER(OFFSET('Hygiene Data'!$G$5,0,10*ROW('Hygiene Data'!G136))),'Data Summary'!DX142="Yes"),OFFSET('Hygiene Data'!$G$5,0,10*ROW('Hygiene Data'!G136)),NA())</f>
        <v>#N/A</v>
      </c>
      <c r="BJ142" s="522" t="e">
        <f ca="1">+IF(AND(ISNUMBER(OFFSET('Hygiene Data'!$G$7,0,10*ROW('Hygiene Data'!G136))),'Data Summary'!DY142="Yes"),OFFSET('Hygiene Data'!$G$7,0,10*ROW('Hygiene Data'!G136)),NA())</f>
        <v>#N/A</v>
      </c>
      <c r="BK142" s="522" t="e">
        <f ca="1">+IF(AND(ISNUMBER(OFFSET('Hygiene Data'!$G$9,0,10*ROW('Hygiene Data'!G136))),'Data Summary'!DZ142="Yes"),OFFSET('Hygiene Data'!$G$9,0,10*ROW('Hygiene Data'!G136)),NA())</f>
        <v>#N/A</v>
      </c>
      <c r="BL142" s="522" t="e">
        <f ca="1">+IF(AND(ISNUMBER(OFFSET('Hygiene Data'!$H$5,0,10*ROW('Hygiene Data'!H136))),'Data Summary'!EA142="Yes"),OFFSET('Hygiene Data'!$H$5,0,10*ROW('Hygiene Data'!H136)),NA())</f>
        <v>#N/A</v>
      </c>
      <c r="BM142" s="522" t="e">
        <f ca="1">+IF(AND(ISNUMBER(OFFSET('Hygiene Data'!$H$7,0,10*ROW('Hygiene Data'!H136))),'Data Summary'!EB142="Yes"),OFFSET('Hygiene Data'!$H$7,0,10*ROW('Hygiene Data'!H136)),NA())</f>
        <v>#N/A</v>
      </c>
      <c r="BN142" s="522" t="e">
        <f ca="1">+IF(AND(ISNUMBER(OFFSET('Hygiene Data'!$H$9,0,10*ROW('Hygiene Data'!H136))),'Data Summary'!EC142="Yes"),OFFSET('Hygiene Data'!$H$9,0,10*ROW('Hygiene Data'!H136)),NA())</f>
        <v>#N/A</v>
      </c>
      <c r="BO142" s="522" t="e">
        <f ca="1">+IF(AND(ISNUMBER(OFFSET('Hygiene Data'!$I$5,0,10*ROW('Hygiene Data'!I136))),'Data Summary'!ED142="Yes"),OFFSET('Hygiene Data'!$I$5,0,10*ROW('Hygiene Data'!I136)),NA())</f>
        <v>#N/A</v>
      </c>
      <c r="BP142" s="522" t="e">
        <f ca="1">+IF(AND(ISNUMBER(OFFSET('Hygiene Data'!$I$7,0,10*ROW('Hygiene Data'!I136))),'Data Summary'!EE142="Yes"),OFFSET('Hygiene Data'!$I$7,0,10*ROW('Hygiene Data'!I136)),NA())</f>
        <v>#N/A</v>
      </c>
      <c r="BQ142" s="522" t="e">
        <f ca="1">+IF(AND(ISNUMBER(OFFSET('Hygiene Data'!$I$9,0,10*ROW('Hygiene Data'!I136))),'Data Summary'!EF142="Yes"),OFFSET('Hygiene Data'!$I$9,0,10*ROW('Hygiene Data'!I136)),NA())</f>
        <v>#N/A</v>
      </c>
    </row>
    <row r="143" spans="1:69" x14ac:dyDescent="0.25">
      <c r="A143" s="518" t="e">
        <f ca="1">+RIGHT('Data Summary'!A143,LEN('Data Summary'!A143)-9)</f>
        <v>#VALUE!</v>
      </c>
      <c r="B143" s="492" t="str">
        <f ca="1">+IF(ISTEXT('Data Summary'!B143),'Data Summary'!B143,"")</f>
        <v/>
      </c>
      <c r="C143" s="519" t="e">
        <f ca="1">+VALUE('Data Summary'!C143)</f>
        <v>#VALUE!</v>
      </c>
      <c r="D143" s="520" t="e">
        <f ca="1">+IF(AND(ISNUMBER(OFFSET('Water Data'!$D$4,0,10*ROW('Water Data'!D137))),'Data Summary'!BS143="Yes"),100-OFFSET('Water Data'!$D$4,0,10*ROW('Water Data'!D137)),NA())</f>
        <v>#N/A</v>
      </c>
      <c r="E143" s="520" t="e">
        <f ca="1">+IF(AND(ISNUMBER(OFFSET('Water Data'!$D$6,0,10*ROW('Water Data'!D137))),'Data Summary'!BT143="Yes"),OFFSET('Water Data'!$D$6,0,10*ROW('Water Data'!D137)),NA())</f>
        <v>#N/A</v>
      </c>
      <c r="F143" s="520" t="e">
        <f ca="1">+IF(AND(ISNUMBER(OFFSET('Water Data'!$D$9,0,10*ROW('Water Data'!D137))),'Data Summary'!BU143="Yes"),OFFSET('Water Data'!$D$9,0,10*ROW('Water Data'!D137)),NA())</f>
        <v>#N/A</v>
      </c>
      <c r="G143" s="520" t="e">
        <f ca="1">+IF(AND(ISNUMBER(OFFSET('Water Data'!$E$4,0,10*ROW('Water Data'!E137))),'Data Summary'!BV143="Yes"),100-OFFSET('Water Data'!$E$4,0,10*ROW('Water Data'!E137)),NA())</f>
        <v>#N/A</v>
      </c>
      <c r="H143" s="520" t="e">
        <f ca="1">+IF(AND(ISNUMBER(OFFSET('Water Data'!$E$6,0,10*ROW('Water Data'!E137))),'Data Summary'!BW143="Yes"),OFFSET('Water Data'!$E$6,0,10*ROW('Water Data'!E137)),NA())</f>
        <v>#N/A</v>
      </c>
      <c r="I143" s="520" t="e">
        <f ca="1">+IF(AND(ISNUMBER(OFFSET('Water Data'!$E$9,0,10*ROW('Water Data'!E137))),'Data Summary'!BX143="Yes"),OFFSET('Water Data'!$E$9,0,10*ROW('Water Data'!E137)),NA())</f>
        <v>#N/A</v>
      </c>
      <c r="J143" s="520" t="e">
        <f ca="1">+IF(AND(ISNUMBER(OFFSET('Water Data'!$F$4,0,10*ROW('Water Data'!F137))),'Data Summary'!BY143="Yes"),100-OFFSET('Water Data'!$F$4,0,10*ROW('Water Data'!F137)),NA())</f>
        <v>#N/A</v>
      </c>
      <c r="K143" s="520" t="e">
        <f ca="1">+IF(AND(ISNUMBER(OFFSET('Water Data'!$F$6,0,10*ROW('Water Data'!F137))),'Data Summary'!BZ143="Yes"),OFFSET('Water Data'!$F$6,0,10*ROW('Water Data'!F137)),NA())</f>
        <v>#N/A</v>
      </c>
      <c r="L143" s="520" t="e">
        <f ca="1">+IF(AND(ISNUMBER(OFFSET('Water Data'!$F$9,0,10*ROW('Water Data'!F137))),'Data Summary'!CA143="Yes"),OFFSET('Water Data'!$F$9,0,10*ROW('Water Data'!F137)),NA())</f>
        <v>#N/A</v>
      </c>
      <c r="M143" s="520" t="e">
        <f ca="1">+IF(AND(ISNUMBER(OFFSET('Water Data'!$G$4,0,10*ROW('Water Data'!G137))),'Data Summary'!CB143="Yes"),100-OFFSET('Water Data'!$G$4,0,10*ROW('Water Data'!G137)),NA())</f>
        <v>#N/A</v>
      </c>
      <c r="N143" s="520" t="e">
        <f ca="1">+IF(AND(ISNUMBER(OFFSET('Water Data'!$G$6,0,10*ROW('Water Data'!G137))),'Data Summary'!CC143="Yes"),OFFSET('Water Data'!$G$6,0,10*ROW('Water Data'!G137)),NA())</f>
        <v>#N/A</v>
      </c>
      <c r="O143" s="520" t="e">
        <f ca="1">+IF(AND(ISNUMBER(OFFSET('Water Data'!$G$9,0,10*ROW('Water Data'!G137))),'Data Summary'!CD143="Yes"),OFFSET('Water Data'!$G$9,0,10*ROW('Water Data'!G137)),NA())</f>
        <v>#N/A</v>
      </c>
      <c r="P143" s="520" t="e">
        <f ca="1">+IF(AND(ISNUMBER(OFFSET('Water Data'!$H$4,0,10*ROW('Water Data'!H137))),'Data Summary'!CE143="Yes"),100-OFFSET('Water Data'!$H$4,0,10*ROW('Water Data'!H137)),NA())</f>
        <v>#N/A</v>
      </c>
      <c r="Q143" s="520" t="e">
        <f ca="1">+IF(AND(ISNUMBER(OFFSET('Water Data'!$H$6,0,10*ROW('Water Data'!H137))),'Data Summary'!CF143="Yes"),OFFSET('Water Data'!$H$6,0,10*ROW('Water Data'!H137)),NA())</f>
        <v>#N/A</v>
      </c>
      <c r="R143" s="520" t="e">
        <f ca="1">+IF(AND(ISNUMBER(OFFSET('Water Data'!$H$9,0,10*ROW('Water Data'!H137))),'Data Summary'!CG143="Yes"),OFFSET('Water Data'!$H$9,0,10*ROW('Water Data'!H137)),NA())</f>
        <v>#N/A</v>
      </c>
      <c r="S143" s="520" t="e">
        <f ca="1">+IF(AND(ISNUMBER(OFFSET('Water Data'!$I$4,0,10*ROW('Water Data'!I137))),'Data Summary'!CH143="Yes"),100-OFFSET('Water Data'!$I$4,0,10*ROW('Water Data'!I137)),NA())</f>
        <v>#N/A</v>
      </c>
      <c r="T143" s="520" t="e">
        <f ca="1">+IF(AND(ISNUMBER(OFFSET('Water Data'!$I$6,0,10*ROW('Water Data'!I137))),'Data Summary'!CI143="Yes"),OFFSET('Water Data'!$I$6,0,10*ROW('Water Data'!I137)),NA())</f>
        <v>#N/A</v>
      </c>
      <c r="U143" s="520" t="e">
        <f ca="1">+IF(AND(ISNUMBER(OFFSET('Water Data'!$I$9,0,10*ROW('Water Data'!I137))),'Data Summary'!CJ143="Yes"),OFFSET('Water Data'!$I$9,0,10*ROW('Water Data'!I137)),NA())</f>
        <v>#N/A</v>
      </c>
      <c r="V143" s="521" t="e">
        <f ca="1">+IF(AND(ISNUMBER(OFFSET('Sanitation Data'!$D$4,0,10*ROW('Sanitation Data'!D137))),'Data Summary'!CK143="Yes"),100-OFFSET('Sanitation Data'!$D$4,0,10*ROW('Sanitation Data'!D137)),NA())</f>
        <v>#N/A</v>
      </c>
      <c r="W143" s="521" t="e">
        <f ca="1">+IF(AND(ISNUMBER(OFFSET('Sanitation Data'!$D$6,0,10*ROW('Sanitation Data'!D137))),'Data Summary'!CL143="Yes"),OFFSET('Sanitation Data'!$D$6,0,10*ROW('Sanitation Data'!D137)),NA())</f>
        <v>#N/A</v>
      </c>
      <c r="X143" s="521" t="e">
        <f ca="1">+IF(AND(ISNUMBER(OFFSET('Sanitation Data'!$D$10,0,10*ROW('Sanitation Data'!D137))),'Data Summary'!CM143="Yes"),OFFSET('Sanitation Data'!$D$10,0,10*ROW('Sanitation Data'!D137)),NA())</f>
        <v>#N/A</v>
      </c>
      <c r="Y143" s="521" t="e">
        <f ca="1">+IF(AND(ISNUMBER(OFFSET('Sanitation Data'!$D$11,0,10*ROW('Sanitation Data'!D137))),'Data Summary'!CN143="Yes"),OFFSET('Sanitation Data'!$D$11,0,10*ROW('Sanitation Data'!D137)),NA())</f>
        <v>#N/A</v>
      </c>
      <c r="Z143" s="521" t="e">
        <f ca="1">+IF(AND(ISNUMBER(OFFSET('Sanitation Data'!$D$12,0,10*ROW('Sanitation Data'!D137))),'Data Summary'!CO143="Yes"),OFFSET('Sanitation Data'!$D$12,0,10*ROW('Sanitation Data'!D137)),NA())</f>
        <v>#N/A</v>
      </c>
      <c r="AA143" s="521" t="e">
        <f ca="1">+IF(AND(ISNUMBER(OFFSET('Sanitation Data'!$E$4,0,10*ROW('Sanitation Data'!E137))),'Data Summary'!CP143="Yes"),100-OFFSET('Sanitation Data'!$E$4,0,10*ROW('Sanitation Data'!E137)),NA())</f>
        <v>#N/A</v>
      </c>
      <c r="AB143" s="521" t="e">
        <f ca="1">+IF(AND(ISNUMBER(OFFSET('Sanitation Data'!$E$6,0,10*ROW('Sanitation Data'!E137))),'Data Summary'!CQ143="Yes"),OFFSET('Sanitation Data'!$E$6,0,10*ROW('Sanitation Data'!E137)),NA())</f>
        <v>#N/A</v>
      </c>
      <c r="AC143" s="521" t="e">
        <f ca="1">+IF(AND(ISNUMBER(OFFSET('Sanitation Data'!$E$10,0,10*ROW('Sanitation Data'!E137))),'Data Summary'!CR143="Yes"),OFFSET('Sanitation Data'!$E$10,0,10*ROW('Sanitation Data'!E137)),NA())</f>
        <v>#N/A</v>
      </c>
      <c r="AD143" s="521" t="e">
        <f ca="1">+IF(AND(ISNUMBER(OFFSET('Sanitation Data'!$E$11,0,10*ROW('Sanitation Data'!E137))),'Data Summary'!CS143="Yes"),OFFSET('Sanitation Data'!$E$11,0,10*ROW('Sanitation Data'!E137)),NA())</f>
        <v>#N/A</v>
      </c>
      <c r="AE143" s="521" t="e">
        <f ca="1">+IF(AND(ISNUMBER(OFFSET('Sanitation Data'!$E$12,0,10*ROW('Sanitation Data'!E137))),'Data Summary'!CT143="Yes"),OFFSET('Sanitation Data'!$E$12,0,10*ROW('Sanitation Data'!E137)),NA())</f>
        <v>#N/A</v>
      </c>
      <c r="AF143" s="521" t="e">
        <f ca="1">+IF(AND(ISNUMBER(OFFSET('Sanitation Data'!$F$4,0,10*ROW('Sanitation Data'!F137))),'Data Summary'!CU143="Yes"),100-OFFSET('Sanitation Data'!$F$4,0,10*ROW('Sanitation Data'!F137)),NA())</f>
        <v>#N/A</v>
      </c>
      <c r="AG143" s="521" t="e">
        <f ca="1">+IF(AND(ISNUMBER(OFFSET('Sanitation Data'!$F$6,0,10*ROW('Sanitation Data'!F137))),'Data Summary'!CV143="Yes"),OFFSET('Sanitation Data'!$F$6,0,10*ROW('Sanitation Data'!F137)),NA())</f>
        <v>#N/A</v>
      </c>
      <c r="AH143" s="521" t="e">
        <f ca="1">+IF(AND(ISNUMBER(OFFSET('Sanitation Data'!$F$10,0,10*ROW('Sanitation Data'!F137))),'Data Summary'!CW143="Yes"),OFFSET('Sanitation Data'!$F$10,0,10*ROW('Sanitation Data'!F137)),NA())</f>
        <v>#N/A</v>
      </c>
      <c r="AI143" s="521" t="e">
        <f ca="1">+IF(AND(ISNUMBER(OFFSET('Sanitation Data'!$F$11,0,10*ROW('Sanitation Data'!F137))),'Data Summary'!CX143="Yes"),OFFSET('Sanitation Data'!$F$11,0,10*ROW('Sanitation Data'!F137)),NA())</f>
        <v>#N/A</v>
      </c>
      <c r="AJ143" s="521" t="e">
        <f ca="1">+IF(AND(ISNUMBER(OFFSET('Sanitation Data'!$F$12,0,10*ROW('Sanitation Data'!F137))),'Data Summary'!CY143="Yes"),OFFSET('Sanitation Data'!$F$12,0,10*ROW('Sanitation Data'!F137)),NA())</f>
        <v>#N/A</v>
      </c>
      <c r="AK143" s="521" t="e">
        <f ca="1">+IF(AND(ISNUMBER(OFFSET('Sanitation Data'!$G$4,0,10*ROW('Sanitation Data'!G137))),'Data Summary'!CZ143="Yes"),100-OFFSET('Sanitation Data'!$G$4,0,10*ROW('Sanitation Data'!G137)),NA())</f>
        <v>#N/A</v>
      </c>
      <c r="AL143" s="521" t="e">
        <f ca="1">+IF(AND(ISNUMBER(OFFSET('Sanitation Data'!$G$6,0,10*ROW('Sanitation Data'!G137))),'Data Summary'!DA143="Yes"),OFFSET('Sanitation Data'!$G$6,0,10*ROW('Sanitation Data'!G137)),NA())</f>
        <v>#N/A</v>
      </c>
      <c r="AM143" s="521" t="e">
        <f ca="1">+IF(AND(ISNUMBER(OFFSET('Sanitation Data'!$G$10,0,10*ROW('Sanitation Data'!G137))),'Data Summary'!DB143="Yes"),OFFSET('Sanitation Data'!$G$10,0,10*ROW('Sanitation Data'!G137)),NA())</f>
        <v>#N/A</v>
      </c>
      <c r="AN143" s="521" t="e">
        <f ca="1">+IF(AND(ISNUMBER(OFFSET('Sanitation Data'!$G$11,0,10*ROW('Sanitation Data'!G137))),'Data Summary'!DC143="Yes"),OFFSET('Sanitation Data'!$G$11,0,10*ROW('Sanitation Data'!G137)),NA())</f>
        <v>#N/A</v>
      </c>
      <c r="AO143" s="521" t="e">
        <f ca="1">+IF(AND(ISNUMBER(OFFSET('Sanitation Data'!$G$12,0,10*ROW('Sanitation Data'!G137))),'Data Summary'!DD143="Yes"),OFFSET('Sanitation Data'!$G$12,0,10*ROW('Sanitation Data'!G137)),NA())</f>
        <v>#N/A</v>
      </c>
      <c r="AP143" s="521" t="e">
        <f ca="1">+IF(AND(ISNUMBER(OFFSET('Sanitation Data'!$H$4,0,10*ROW('Sanitation Data'!H137))),'Data Summary'!DE143="Yes"),100-OFFSET('Sanitation Data'!$H$4,0,10*ROW('Sanitation Data'!H137)),NA())</f>
        <v>#N/A</v>
      </c>
      <c r="AQ143" s="521" t="e">
        <f ca="1">+IF(AND(ISNUMBER(OFFSET('Sanitation Data'!$H$6,0,10*ROW('Sanitation Data'!H137))),'Data Summary'!DF143="Yes"),OFFSET('Sanitation Data'!$H$6,0,10*ROW('Sanitation Data'!H137)),NA())</f>
        <v>#N/A</v>
      </c>
      <c r="AR143" s="521" t="e">
        <f ca="1">+IF(AND(ISNUMBER(OFFSET('Sanitation Data'!$H$10,0,10*ROW('Sanitation Data'!H137))),'Data Summary'!DG143="Yes"),OFFSET('Sanitation Data'!$H$10,0,10*ROW('Sanitation Data'!H137)),NA())</f>
        <v>#N/A</v>
      </c>
      <c r="AS143" s="521" t="e">
        <f ca="1">+IF(AND(ISNUMBER(OFFSET('Sanitation Data'!$H$11,0,10*ROW('Sanitation Data'!H137))),'Data Summary'!DH143="Yes"),OFFSET('Sanitation Data'!$H$11,0,10*ROW('Sanitation Data'!H137)),NA())</f>
        <v>#N/A</v>
      </c>
      <c r="AT143" s="521" t="e">
        <f ca="1">+IF(AND(ISNUMBER(OFFSET('Sanitation Data'!$H$12,0,10*ROW('Sanitation Data'!H137))),'Data Summary'!DI143="Yes"),OFFSET('Sanitation Data'!$H$12,0,10*ROW('Sanitation Data'!H137)),NA())</f>
        <v>#N/A</v>
      </c>
      <c r="AU143" s="521" t="e">
        <f ca="1">+IF(AND(ISNUMBER(OFFSET('Sanitation Data'!$I$4,0,10*ROW('Sanitation Data'!I137))),'Data Summary'!DJ143="Yes"),100-OFFSET('Sanitation Data'!$I$4,0,10*ROW('Sanitation Data'!I137)),NA())</f>
        <v>#N/A</v>
      </c>
      <c r="AV143" s="521" t="e">
        <f ca="1">+IF(AND(ISNUMBER(OFFSET('Sanitation Data'!$I$6,0,10*ROW('Sanitation Data'!I137))),'Data Summary'!DK143="Yes"),OFFSET('Sanitation Data'!$I$6,0,10*ROW('Sanitation Data'!I137)),NA())</f>
        <v>#N/A</v>
      </c>
      <c r="AW143" s="521" t="e">
        <f ca="1">+IF(AND(ISNUMBER(OFFSET('Sanitation Data'!$I$10,0,10*ROW('Sanitation Data'!I137))),'Data Summary'!DL143="Yes"),OFFSET('Sanitation Data'!$I$10,0,10*ROW('Sanitation Data'!I137)),NA())</f>
        <v>#N/A</v>
      </c>
      <c r="AX143" s="521" t="e">
        <f ca="1">+IF(AND(ISNUMBER(OFFSET('Sanitation Data'!$I$11,0,10*ROW('Sanitation Data'!I137))),'Data Summary'!DM143="Yes"),OFFSET('Sanitation Data'!$I$11,0,10*ROW('Sanitation Data'!I137)),NA())</f>
        <v>#N/A</v>
      </c>
      <c r="AY143" s="521" t="e">
        <f ca="1">+IF(AND(ISNUMBER(OFFSET('Sanitation Data'!$I$12,0,10*ROW('Sanitation Data'!I137))),'Data Summary'!DN143="Yes"),OFFSET('Sanitation Data'!$I$12,0,10*ROW('Sanitation Data'!I137)),NA())</f>
        <v>#N/A</v>
      </c>
      <c r="AZ143" s="522" t="e">
        <f ca="1">+IF(AND(ISNUMBER(OFFSET('Hygiene Data'!$D$5,0,10*ROW('Hygiene Data'!D137))),'Data Summary'!DO143="Yes"),OFFSET('Hygiene Data'!$D$5,0,10*ROW('Hygiene Data'!D137)),NA())</f>
        <v>#N/A</v>
      </c>
      <c r="BA143" s="522" t="e">
        <f ca="1">+IF(AND(ISNUMBER(OFFSET('Hygiene Data'!$D$7,0,10*ROW('Hygiene Data'!D137))),'Data Summary'!DP143="Yes"),OFFSET('Hygiene Data'!$D$7,0,10*ROW('Hygiene Data'!D137)),NA())</f>
        <v>#N/A</v>
      </c>
      <c r="BB143" s="522" t="e">
        <f ca="1">+IF(AND(ISNUMBER(OFFSET('Hygiene Data'!$D$9,0,10*ROW('Hygiene Data'!D137))),'Data Summary'!DQ143="Yes"),OFFSET('Hygiene Data'!$D$9,0,10*ROW('Hygiene Data'!D137)),NA())</f>
        <v>#N/A</v>
      </c>
      <c r="BC143" s="522" t="e">
        <f ca="1">+IF(AND(ISNUMBER(OFFSET('Hygiene Data'!$E$5,0,10*ROW('Hygiene Data'!E137))),'Data Summary'!DR143="Yes"),OFFSET('Hygiene Data'!$E$5,0,10*ROW('Hygiene Data'!E137)),NA())</f>
        <v>#N/A</v>
      </c>
      <c r="BD143" s="522" t="e">
        <f ca="1">+IF(AND(ISNUMBER(OFFSET('Hygiene Data'!$E$7,0,10*ROW('Hygiene Data'!E137))),'Data Summary'!DS143="Yes"),OFFSET('Hygiene Data'!$E$7,0,10*ROW('Hygiene Data'!E137)),NA())</f>
        <v>#N/A</v>
      </c>
      <c r="BE143" s="522" t="e">
        <f ca="1">+IF(AND(ISNUMBER(OFFSET('Hygiene Data'!$E$9,0,10*ROW('Hygiene Data'!E137))),'Data Summary'!DT143="Yes"),OFFSET('Hygiene Data'!$E$9,0,10*ROW('Hygiene Data'!E137)),NA())</f>
        <v>#N/A</v>
      </c>
      <c r="BF143" s="522" t="e">
        <f ca="1">+IF(AND(ISNUMBER(OFFSET('Hygiene Data'!$F$5,0,10*ROW('Hygiene Data'!F137))),'Data Summary'!DU143="Yes"),OFFSET('Hygiene Data'!$F$5,0,10*ROW('Hygiene Data'!F137)),NA())</f>
        <v>#N/A</v>
      </c>
      <c r="BG143" s="522" t="e">
        <f ca="1">+IF(AND(ISNUMBER(OFFSET('Hygiene Data'!$F$7,0,10*ROW('Hygiene Data'!F137))),'Data Summary'!DV143="Yes"),OFFSET('Hygiene Data'!$F$7,0,10*ROW('Hygiene Data'!F137)),NA())</f>
        <v>#N/A</v>
      </c>
      <c r="BH143" s="522" t="e">
        <f ca="1">+IF(AND(ISNUMBER(OFFSET('Hygiene Data'!$F$9,0,10*ROW('Hygiene Data'!F137))),'Data Summary'!DW143="Yes"),OFFSET('Hygiene Data'!$F$9,0,10*ROW('Hygiene Data'!F137)),NA())</f>
        <v>#N/A</v>
      </c>
      <c r="BI143" s="522" t="e">
        <f ca="1">+IF(AND(ISNUMBER(OFFSET('Hygiene Data'!$G$5,0,10*ROW('Hygiene Data'!G137))),'Data Summary'!DX143="Yes"),OFFSET('Hygiene Data'!$G$5,0,10*ROW('Hygiene Data'!G137)),NA())</f>
        <v>#N/A</v>
      </c>
      <c r="BJ143" s="522" t="e">
        <f ca="1">+IF(AND(ISNUMBER(OFFSET('Hygiene Data'!$G$7,0,10*ROW('Hygiene Data'!G137))),'Data Summary'!DY143="Yes"),OFFSET('Hygiene Data'!$G$7,0,10*ROW('Hygiene Data'!G137)),NA())</f>
        <v>#N/A</v>
      </c>
      <c r="BK143" s="522" t="e">
        <f ca="1">+IF(AND(ISNUMBER(OFFSET('Hygiene Data'!$G$9,0,10*ROW('Hygiene Data'!G137))),'Data Summary'!DZ143="Yes"),OFFSET('Hygiene Data'!$G$9,0,10*ROW('Hygiene Data'!G137)),NA())</f>
        <v>#N/A</v>
      </c>
      <c r="BL143" s="522" t="e">
        <f ca="1">+IF(AND(ISNUMBER(OFFSET('Hygiene Data'!$H$5,0,10*ROW('Hygiene Data'!H137))),'Data Summary'!EA143="Yes"),OFFSET('Hygiene Data'!$H$5,0,10*ROW('Hygiene Data'!H137)),NA())</f>
        <v>#N/A</v>
      </c>
      <c r="BM143" s="522" t="e">
        <f ca="1">+IF(AND(ISNUMBER(OFFSET('Hygiene Data'!$H$7,0,10*ROW('Hygiene Data'!H137))),'Data Summary'!EB143="Yes"),OFFSET('Hygiene Data'!$H$7,0,10*ROW('Hygiene Data'!H137)),NA())</f>
        <v>#N/A</v>
      </c>
      <c r="BN143" s="522" t="e">
        <f ca="1">+IF(AND(ISNUMBER(OFFSET('Hygiene Data'!$H$9,0,10*ROW('Hygiene Data'!H137))),'Data Summary'!EC143="Yes"),OFFSET('Hygiene Data'!$H$9,0,10*ROW('Hygiene Data'!H137)),NA())</f>
        <v>#N/A</v>
      </c>
      <c r="BO143" s="522" t="e">
        <f ca="1">+IF(AND(ISNUMBER(OFFSET('Hygiene Data'!$I$5,0,10*ROW('Hygiene Data'!I137))),'Data Summary'!ED143="Yes"),OFFSET('Hygiene Data'!$I$5,0,10*ROW('Hygiene Data'!I137)),NA())</f>
        <v>#N/A</v>
      </c>
      <c r="BP143" s="522" t="e">
        <f ca="1">+IF(AND(ISNUMBER(OFFSET('Hygiene Data'!$I$7,0,10*ROW('Hygiene Data'!I137))),'Data Summary'!EE143="Yes"),OFFSET('Hygiene Data'!$I$7,0,10*ROW('Hygiene Data'!I137)),NA())</f>
        <v>#N/A</v>
      </c>
      <c r="BQ143" s="522" t="e">
        <f ca="1">+IF(AND(ISNUMBER(OFFSET('Hygiene Data'!$I$9,0,10*ROW('Hygiene Data'!I137))),'Data Summary'!EF143="Yes"),OFFSET('Hygiene Data'!$I$9,0,10*ROW('Hygiene Data'!I137)),NA())</f>
        <v>#N/A</v>
      </c>
    </row>
    <row r="144" spans="1:69" x14ac:dyDescent="0.25">
      <c r="A144" s="518" t="e">
        <f ca="1">+RIGHT('Data Summary'!A144,LEN('Data Summary'!A144)-9)</f>
        <v>#VALUE!</v>
      </c>
      <c r="B144" s="492" t="str">
        <f ca="1">+IF(ISTEXT('Data Summary'!B144),'Data Summary'!B144,"")</f>
        <v/>
      </c>
      <c r="C144" s="519" t="e">
        <f ca="1">+VALUE('Data Summary'!C144)</f>
        <v>#VALUE!</v>
      </c>
      <c r="D144" s="520" t="e">
        <f ca="1">+IF(AND(ISNUMBER(OFFSET('Water Data'!$D$4,0,10*ROW('Water Data'!D138))),'Data Summary'!BS144="Yes"),100-OFFSET('Water Data'!$D$4,0,10*ROW('Water Data'!D138)),NA())</f>
        <v>#N/A</v>
      </c>
      <c r="E144" s="520" t="e">
        <f ca="1">+IF(AND(ISNUMBER(OFFSET('Water Data'!$D$6,0,10*ROW('Water Data'!D138))),'Data Summary'!BT144="Yes"),OFFSET('Water Data'!$D$6,0,10*ROW('Water Data'!D138)),NA())</f>
        <v>#N/A</v>
      </c>
      <c r="F144" s="520" t="e">
        <f ca="1">+IF(AND(ISNUMBER(OFFSET('Water Data'!$D$9,0,10*ROW('Water Data'!D138))),'Data Summary'!BU144="Yes"),OFFSET('Water Data'!$D$9,0,10*ROW('Water Data'!D138)),NA())</f>
        <v>#N/A</v>
      </c>
      <c r="G144" s="520" t="e">
        <f ca="1">+IF(AND(ISNUMBER(OFFSET('Water Data'!$E$4,0,10*ROW('Water Data'!E138))),'Data Summary'!BV144="Yes"),100-OFFSET('Water Data'!$E$4,0,10*ROW('Water Data'!E138)),NA())</f>
        <v>#N/A</v>
      </c>
      <c r="H144" s="520" t="e">
        <f ca="1">+IF(AND(ISNUMBER(OFFSET('Water Data'!$E$6,0,10*ROW('Water Data'!E138))),'Data Summary'!BW144="Yes"),OFFSET('Water Data'!$E$6,0,10*ROW('Water Data'!E138)),NA())</f>
        <v>#N/A</v>
      </c>
      <c r="I144" s="520" t="e">
        <f ca="1">+IF(AND(ISNUMBER(OFFSET('Water Data'!$E$9,0,10*ROW('Water Data'!E138))),'Data Summary'!BX144="Yes"),OFFSET('Water Data'!$E$9,0,10*ROW('Water Data'!E138)),NA())</f>
        <v>#N/A</v>
      </c>
      <c r="J144" s="520" t="e">
        <f ca="1">+IF(AND(ISNUMBER(OFFSET('Water Data'!$F$4,0,10*ROW('Water Data'!F138))),'Data Summary'!BY144="Yes"),100-OFFSET('Water Data'!$F$4,0,10*ROW('Water Data'!F138)),NA())</f>
        <v>#N/A</v>
      </c>
      <c r="K144" s="520" t="e">
        <f ca="1">+IF(AND(ISNUMBER(OFFSET('Water Data'!$F$6,0,10*ROW('Water Data'!F138))),'Data Summary'!BZ144="Yes"),OFFSET('Water Data'!$F$6,0,10*ROW('Water Data'!F138)),NA())</f>
        <v>#N/A</v>
      </c>
      <c r="L144" s="520" t="e">
        <f ca="1">+IF(AND(ISNUMBER(OFFSET('Water Data'!$F$9,0,10*ROW('Water Data'!F138))),'Data Summary'!CA144="Yes"),OFFSET('Water Data'!$F$9,0,10*ROW('Water Data'!F138)),NA())</f>
        <v>#N/A</v>
      </c>
      <c r="M144" s="520" t="e">
        <f ca="1">+IF(AND(ISNUMBER(OFFSET('Water Data'!$G$4,0,10*ROW('Water Data'!G138))),'Data Summary'!CB144="Yes"),100-OFFSET('Water Data'!$G$4,0,10*ROW('Water Data'!G138)),NA())</f>
        <v>#N/A</v>
      </c>
      <c r="N144" s="520" t="e">
        <f ca="1">+IF(AND(ISNUMBER(OFFSET('Water Data'!$G$6,0,10*ROW('Water Data'!G138))),'Data Summary'!CC144="Yes"),OFFSET('Water Data'!$G$6,0,10*ROW('Water Data'!G138)),NA())</f>
        <v>#N/A</v>
      </c>
      <c r="O144" s="520" t="e">
        <f ca="1">+IF(AND(ISNUMBER(OFFSET('Water Data'!$G$9,0,10*ROW('Water Data'!G138))),'Data Summary'!CD144="Yes"),OFFSET('Water Data'!$G$9,0,10*ROW('Water Data'!G138)),NA())</f>
        <v>#N/A</v>
      </c>
      <c r="P144" s="520" t="e">
        <f ca="1">+IF(AND(ISNUMBER(OFFSET('Water Data'!$H$4,0,10*ROW('Water Data'!H138))),'Data Summary'!CE144="Yes"),100-OFFSET('Water Data'!$H$4,0,10*ROW('Water Data'!H138)),NA())</f>
        <v>#N/A</v>
      </c>
      <c r="Q144" s="520" t="e">
        <f ca="1">+IF(AND(ISNUMBER(OFFSET('Water Data'!$H$6,0,10*ROW('Water Data'!H138))),'Data Summary'!CF144="Yes"),OFFSET('Water Data'!$H$6,0,10*ROW('Water Data'!H138)),NA())</f>
        <v>#N/A</v>
      </c>
      <c r="R144" s="520" t="e">
        <f ca="1">+IF(AND(ISNUMBER(OFFSET('Water Data'!$H$9,0,10*ROW('Water Data'!H138))),'Data Summary'!CG144="Yes"),OFFSET('Water Data'!$H$9,0,10*ROW('Water Data'!H138)),NA())</f>
        <v>#N/A</v>
      </c>
      <c r="S144" s="520" t="e">
        <f ca="1">+IF(AND(ISNUMBER(OFFSET('Water Data'!$I$4,0,10*ROW('Water Data'!I138))),'Data Summary'!CH144="Yes"),100-OFFSET('Water Data'!$I$4,0,10*ROW('Water Data'!I138)),NA())</f>
        <v>#N/A</v>
      </c>
      <c r="T144" s="520" t="e">
        <f ca="1">+IF(AND(ISNUMBER(OFFSET('Water Data'!$I$6,0,10*ROW('Water Data'!I138))),'Data Summary'!CI144="Yes"),OFFSET('Water Data'!$I$6,0,10*ROW('Water Data'!I138)),NA())</f>
        <v>#N/A</v>
      </c>
      <c r="U144" s="520" t="e">
        <f ca="1">+IF(AND(ISNUMBER(OFFSET('Water Data'!$I$9,0,10*ROW('Water Data'!I138))),'Data Summary'!CJ144="Yes"),OFFSET('Water Data'!$I$9,0,10*ROW('Water Data'!I138)),NA())</f>
        <v>#N/A</v>
      </c>
      <c r="V144" s="521" t="e">
        <f ca="1">+IF(AND(ISNUMBER(OFFSET('Sanitation Data'!$D$4,0,10*ROW('Sanitation Data'!D138))),'Data Summary'!CK144="Yes"),100-OFFSET('Sanitation Data'!$D$4,0,10*ROW('Sanitation Data'!D138)),NA())</f>
        <v>#N/A</v>
      </c>
      <c r="W144" s="521" t="e">
        <f ca="1">+IF(AND(ISNUMBER(OFFSET('Sanitation Data'!$D$6,0,10*ROW('Sanitation Data'!D138))),'Data Summary'!CL144="Yes"),OFFSET('Sanitation Data'!$D$6,0,10*ROW('Sanitation Data'!D138)),NA())</f>
        <v>#N/A</v>
      </c>
      <c r="X144" s="521" t="e">
        <f ca="1">+IF(AND(ISNUMBER(OFFSET('Sanitation Data'!$D$10,0,10*ROW('Sanitation Data'!D138))),'Data Summary'!CM144="Yes"),OFFSET('Sanitation Data'!$D$10,0,10*ROW('Sanitation Data'!D138)),NA())</f>
        <v>#N/A</v>
      </c>
      <c r="Y144" s="521" t="e">
        <f ca="1">+IF(AND(ISNUMBER(OFFSET('Sanitation Data'!$D$11,0,10*ROW('Sanitation Data'!D138))),'Data Summary'!CN144="Yes"),OFFSET('Sanitation Data'!$D$11,0,10*ROW('Sanitation Data'!D138)),NA())</f>
        <v>#N/A</v>
      </c>
      <c r="Z144" s="521" t="e">
        <f ca="1">+IF(AND(ISNUMBER(OFFSET('Sanitation Data'!$D$12,0,10*ROW('Sanitation Data'!D138))),'Data Summary'!CO144="Yes"),OFFSET('Sanitation Data'!$D$12,0,10*ROW('Sanitation Data'!D138)),NA())</f>
        <v>#N/A</v>
      </c>
      <c r="AA144" s="521" t="e">
        <f ca="1">+IF(AND(ISNUMBER(OFFSET('Sanitation Data'!$E$4,0,10*ROW('Sanitation Data'!E138))),'Data Summary'!CP144="Yes"),100-OFFSET('Sanitation Data'!$E$4,0,10*ROW('Sanitation Data'!E138)),NA())</f>
        <v>#N/A</v>
      </c>
      <c r="AB144" s="521" t="e">
        <f ca="1">+IF(AND(ISNUMBER(OFFSET('Sanitation Data'!$E$6,0,10*ROW('Sanitation Data'!E138))),'Data Summary'!CQ144="Yes"),OFFSET('Sanitation Data'!$E$6,0,10*ROW('Sanitation Data'!E138)),NA())</f>
        <v>#N/A</v>
      </c>
      <c r="AC144" s="521" t="e">
        <f ca="1">+IF(AND(ISNUMBER(OFFSET('Sanitation Data'!$E$10,0,10*ROW('Sanitation Data'!E138))),'Data Summary'!CR144="Yes"),OFFSET('Sanitation Data'!$E$10,0,10*ROW('Sanitation Data'!E138)),NA())</f>
        <v>#N/A</v>
      </c>
      <c r="AD144" s="521" t="e">
        <f ca="1">+IF(AND(ISNUMBER(OFFSET('Sanitation Data'!$E$11,0,10*ROW('Sanitation Data'!E138))),'Data Summary'!CS144="Yes"),OFFSET('Sanitation Data'!$E$11,0,10*ROW('Sanitation Data'!E138)),NA())</f>
        <v>#N/A</v>
      </c>
      <c r="AE144" s="521" t="e">
        <f ca="1">+IF(AND(ISNUMBER(OFFSET('Sanitation Data'!$E$12,0,10*ROW('Sanitation Data'!E138))),'Data Summary'!CT144="Yes"),OFFSET('Sanitation Data'!$E$12,0,10*ROW('Sanitation Data'!E138)),NA())</f>
        <v>#N/A</v>
      </c>
      <c r="AF144" s="521" t="e">
        <f ca="1">+IF(AND(ISNUMBER(OFFSET('Sanitation Data'!$F$4,0,10*ROW('Sanitation Data'!F138))),'Data Summary'!CU144="Yes"),100-OFFSET('Sanitation Data'!$F$4,0,10*ROW('Sanitation Data'!F138)),NA())</f>
        <v>#N/A</v>
      </c>
      <c r="AG144" s="521" t="e">
        <f ca="1">+IF(AND(ISNUMBER(OFFSET('Sanitation Data'!$F$6,0,10*ROW('Sanitation Data'!F138))),'Data Summary'!CV144="Yes"),OFFSET('Sanitation Data'!$F$6,0,10*ROW('Sanitation Data'!F138)),NA())</f>
        <v>#N/A</v>
      </c>
      <c r="AH144" s="521" t="e">
        <f ca="1">+IF(AND(ISNUMBER(OFFSET('Sanitation Data'!$F$10,0,10*ROW('Sanitation Data'!F138))),'Data Summary'!CW144="Yes"),OFFSET('Sanitation Data'!$F$10,0,10*ROW('Sanitation Data'!F138)),NA())</f>
        <v>#N/A</v>
      </c>
      <c r="AI144" s="521" t="e">
        <f ca="1">+IF(AND(ISNUMBER(OFFSET('Sanitation Data'!$F$11,0,10*ROW('Sanitation Data'!F138))),'Data Summary'!CX144="Yes"),OFFSET('Sanitation Data'!$F$11,0,10*ROW('Sanitation Data'!F138)),NA())</f>
        <v>#N/A</v>
      </c>
      <c r="AJ144" s="521" t="e">
        <f ca="1">+IF(AND(ISNUMBER(OFFSET('Sanitation Data'!$F$12,0,10*ROW('Sanitation Data'!F138))),'Data Summary'!CY144="Yes"),OFFSET('Sanitation Data'!$F$12,0,10*ROW('Sanitation Data'!F138)),NA())</f>
        <v>#N/A</v>
      </c>
      <c r="AK144" s="521" t="e">
        <f ca="1">+IF(AND(ISNUMBER(OFFSET('Sanitation Data'!$G$4,0,10*ROW('Sanitation Data'!G138))),'Data Summary'!CZ144="Yes"),100-OFFSET('Sanitation Data'!$G$4,0,10*ROW('Sanitation Data'!G138)),NA())</f>
        <v>#N/A</v>
      </c>
      <c r="AL144" s="521" t="e">
        <f ca="1">+IF(AND(ISNUMBER(OFFSET('Sanitation Data'!$G$6,0,10*ROW('Sanitation Data'!G138))),'Data Summary'!DA144="Yes"),OFFSET('Sanitation Data'!$G$6,0,10*ROW('Sanitation Data'!G138)),NA())</f>
        <v>#N/A</v>
      </c>
      <c r="AM144" s="521" t="e">
        <f ca="1">+IF(AND(ISNUMBER(OFFSET('Sanitation Data'!$G$10,0,10*ROW('Sanitation Data'!G138))),'Data Summary'!DB144="Yes"),OFFSET('Sanitation Data'!$G$10,0,10*ROW('Sanitation Data'!G138)),NA())</f>
        <v>#N/A</v>
      </c>
      <c r="AN144" s="521" t="e">
        <f ca="1">+IF(AND(ISNUMBER(OFFSET('Sanitation Data'!$G$11,0,10*ROW('Sanitation Data'!G138))),'Data Summary'!DC144="Yes"),OFFSET('Sanitation Data'!$G$11,0,10*ROW('Sanitation Data'!G138)),NA())</f>
        <v>#N/A</v>
      </c>
      <c r="AO144" s="521" t="e">
        <f ca="1">+IF(AND(ISNUMBER(OFFSET('Sanitation Data'!$G$12,0,10*ROW('Sanitation Data'!G138))),'Data Summary'!DD144="Yes"),OFFSET('Sanitation Data'!$G$12,0,10*ROW('Sanitation Data'!G138)),NA())</f>
        <v>#N/A</v>
      </c>
      <c r="AP144" s="521" t="e">
        <f ca="1">+IF(AND(ISNUMBER(OFFSET('Sanitation Data'!$H$4,0,10*ROW('Sanitation Data'!H138))),'Data Summary'!DE144="Yes"),100-OFFSET('Sanitation Data'!$H$4,0,10*ROW('Sanitation Data'!H138)),NA())</f>
        <v>#N/A</v>
      </c>
      <c r="AQ144" s="521" t="e">
        <f ca="1">+IF(AND(ISNUMBER(OFFSET('Sanitation Data'!$H$6,0,10*ROW('Sanitation Data'!H138))),'Data Summary'!DF144="Yes"),OFFSET('Sanitation Data'!$H$6,0,10*ROW('Sanitation Data'!H138)),NA())</f>
        <v>#N/A</v>
      </c>
      <c r="AR144" s="521" t="e">
        <f ca="1">+IF(AND(ISNUMBER(OFFSET('Sanitation Data'!$H$10,0,10*ROW('Sanitation Data'!H138))),'Data Summary'!DG144="Yes"),OFFSET('Sanitation Data'!$H$10,0,10*ROW('Sanitation Data'!H138)),NA())</f>
        <v>#N/A</v>
      </c>
      <c r="AS144" s="521" t="e">
        <f ca="1">+IF(AND(ISNUMBER(OFFSET('Sanitation Data'!$H$11,0,10*ROW('Sanitation Data'!H138))),'Data Summary'!DH144="Yes"),OFFSET('Sanitation Data'!$H$11,0,10*ROW('Sanitation Data'!H138)),NA())</f>
        <v>#N/A</v>
      </c>
      <c r="AT144" s="521" t="e">
        <f ca="1">+IF(AND(ISNUMBER(OFFSET('Sanitation Data'!$H$12,0,10*ROW('Sanitation Data'!H138))),'Data Summary'!DI144="Yes"),OFFSET('Sanitation Data'!$H$12,0,10*ROW('Sanitation Data'!H138)),NA())</f>
        <v>#N/A</v>
      </c>
      <c r="AU144" s="521" t="e">
        <f ca="1">+IF(AND(ISNUMBER(OFFSET('Sanitation Data'!$I$4,0,10*ROW('Sanitation Data'!I138))),'Data Summary'!DJ144="Yes"),100-OFFSET('Sanitation Data'!$I$4,0,10*ROW('Sanitation Data'!I138)),NA())</f>
        <v>#N/A</v>
      </c>
      <c r="AV144" s="521" t="e">
        <f ca="1">+IF(AND(ISNUMBER(OFFSET('Sanitation Data'!$I$6,0,10*ROW('Sanitation Data'!I138))),'Data Summary'!DK144="Yes"),OFFSET('Sanitation Data'!$I$6,0,10*ROW('Sanitation Data'!I138)),NA())</f>
        <v>#N/A</v>
      </c>
      <c r="AW144" s="521" t="e">
        <f ca="1">+IF(AND(ISNUMBER(OFFSET('Sanitation Data'!$I$10,0,10*ROW('Sanitation Data'!I138))),'Data Summary'!DL144="Yes"),OFFSET('Sanitation Data'!$I$10,0,10*ROW('Sanitation Data'!I138)),NA())</f>
        <v>#N/A</v>
      </c>
      <c r="AX144" s="521" t="e">
        <f ca="1">+IF(AND(ISNUMBER(OFFSET('Sanitation Data'!$I$11,0,10*ROW('Sanitation Data'!I138))),'Data Summary'!DM144="Yes"),OFFSET('Sanitation Data'!$I$11,0,10*ROW('Sanitation Data'!I138)),NA())</f>
        <v>#N/A</v>
      </c>
      <c r="AY144" s="521" t="e">
        <f ca="1">+IF(AND(ISNUMBER(OFFSET('Sanitation Data'!$I$12,0,10*ROW('Sanitation Data'!I138))),'Data Summary'!DN144="Yes"),OFFSET('Sanitation Data'!$I$12,0,10*ROW('Sanitation Data'!I138)),NA())</f>
        <v>#N/A</v>
      </c>
      <c r="AZ144" s="522" t="e">
        <f ca="1">+IF(AND(ISNUMBER(OFFSET('Hygiene Data'!$D$5,0,10*ROW('Hygiene Data'!D138))),'Data Summary'!DO144="Yes"),OFFSET('Hygiene Data'!$D$5,0,10*ROW('Hygiene Data'!D138)),NA())</f>
        <v>#N/A</v>
      </c>
      <c r="BA144" s="522" t="e">
        <f ca="1">+IF(AND(ISNUMBER(OFFSET('Hygiene Data'!$D$7,0,10*ROW('Hygiene Data'!D138))),'Data Summary'!DP144="Yes"),OFFSET('Hygiene Data'!$D$7,0,10*ROW('Hygiene Data'!D138)),NA())</f>
        <v>#N/A</v>
      </c>
      <c r="BB144" s="522" t="e">
        <f ca="1">+IF(AND(ISNUMBER(OFFSET('Hygiene Data'!$D$9,0,10*ROW('Hygiene Data'!D138))),'Data Summary'!DQ144="Yes"),OFFSET('Hygiene Data'!$D$9,0,10*ROW('Hygiene Data'!D138)),NA())</f>
        <v>#N/A</v>
      </c>
      <c r="BC144" s="522" t="e">
        <f ca="1">+IF(AND(ISNUMBER(OFFSET('Hygiene Data'!$E$5,0,10*ROW('Hygiene Data'!E138))),'Data Summary'!DR144="Yes"),OFFSET('Hygiene Data'!$E$5,0,10*ROW('Hygiene Data'!E138)),NA())</f>
        <v>#N/A</v>
      </c>
      <c r="BD144" s="522" t="e">
        <f ca="1">+IF(AND(ISNUMBER(OFFSET('Hygiene Data'!$E$7,0,10*ROW('Hygiene Data'!E138))),'Data Summary'!DS144="Yes"),OFFSET('Hygiene Data'!$E$7,0,10*ROW('Hygiene Data'!E138)),NA())</f>
        <v>#N/A</v>
      </c>
      <c r="BE144" s="522" t="e">
        <f ca="1">+IF(AND(ISNUMBER(OFFSET('Hygiene Data'!$E$9,0,10*ROW('Hygiene Data'!E138))),'Data Summary'!DT144="Yes"),OFFSET('Hygiene Data'!$E$9,0,10*ROW('Hygiene Data'!E138)),NA())</f>
        <v>#N/A</v>
      </c>
      <c r="BF144" s="522" t="e">
        <f ca="1">+IF(AND(ISNUMBER(OFFSET('Hygiene Data'!$F$5,0,10*ROW('Hygiene Data'!F138))),'Data Summary'!DU144="Yes"),OFFSET('Hygiene Data'!$F$5,0,10*ROW('Hygiene Data'!F138)),NA())</f>
        <v>#N/A</v>
      </c>
      <c r="BG144" s="522" t="e">
        <f ca="1">+IF(AND(ISNUMBER(OFFSET('Hygiene Data'!$F$7,0,10*ROW('Hygiene Data'!F138))),'Data Summary'!DV144="Yes"),OFFSET('Hygiene Data'!$F$7,0,10*ROW('Hygiene Data'!F138)),NA())</f>
        <v>#N/A</v>
      </c>
      <c r="BH144" s="522" t="e">
        <f ca="1">+IF(AND(ISNUMBER(OFFSET('Hygiene Data'!$F$9,0,10*ROW('Hygiene Data'!F138))),'Data Summary'!DW144="Yes"),OFFSET('Hygiene Data'!$F$9,0,10*ROW('Hygiene Data'!F138)),NA())</f>
        <v>#N/A</v>
      </c>
      <c r="BI144" s="522" t="e">
        <f ca="1">+IF(AND(ISNUMBER(OFFSET('Hygiene Data'!$G$5,0,10*ROW('Hygiene Data'!G138))),'Data Summary'!DX144="Yes"),OFFSET('Hygiene Data'!$G$5,0,10*ROW('Hygiene Data'!G138)),NA())</f>
        <v>#N/A</v>
      </c>
      <c r="BJ144" s="522" t="e">
        <f ca="1">+IF(AND(ISNUMBER(OFFSET('Hygiene Data'!$G$7,0,10*ROW('Hygiene Data'!G138))),'Data Summary'!DY144="Yes"),OFFSET('Hygiene Data'!$G$7,0,10*ROW('Hygiene Data'!G138)),NA())</f>
        <v>#N/A</v>
      </c>
      <c r="BK144" s="522" t="e">
        <f ca="1">+IF(AND(ISNUMBER(OFFSET('Hygiene Data'!$G$9,0,10*ROW('Hygiene Data'!G138))),'Data Summary'!DZ144="Yes"),OFFSET('Hygiene Data'!$G$9,0,10*ROW('Hygiene Data'!G138)),NA())</f>
        <v>#N/A</v>
      </c>
      <c r="BL144" s="522" t="e">
        <f ca="1">+IF(AND(ISNUMBER(OFFSET('Hygiene Data'!$H$5,0,10*ROW('Hygiene Data'!H138))),'Data Summary'!EA144="Yes"),OFFSET('Hygiene Data'!$H$5,0,10*ROW('Hygiene Data'!H138)),NA())</f>
        <v>#N/A</v>
      </c>
      <c r="BM144" s="522" t="e">
        <f ca="1">+IF(AND(ISNUMBER(OFFSET('Hygiene Data'!$H$7,0,10*ROW('Hygiene Data'!H138))),'Data Summary'!EB144="Yes"),OFFSET('Hygiene Data'!$H$7,0,10*ROW('Hygiene Data'!H138)),NA())</f>
        <v>#N/A</v>
      </c>
      <c r="BN144" s="522" t="e">
        <f ca="1">+IF(AND(ISNUMBER(OFFSET('Hygiene Data'!$H$9,0,10*ROW('Hygiene Data'!H138))),'Data Summary'!EC144="Yes"),OFFSET('Hygiene Data'!$H$9,0,10*ROW('Hygiene Data'!H138)),NA())</f>
        <v>#N/A</v>
      </c>
      <c r="BO144" s="522" t="e">
        <f ca="1">+IF(AND(ISNUMBER(OFFSET('Hygiene Data'!$I$5,0,10*ROW('Hygiene Data'!I138))),'Data Summary'!ED144="Yes"),OFFSET('Hygiene Data'!$I$5,0,10*ROW('Hygiene Data'!I138)),NA())</f>
        <v>#N/A</v>
      </c>
      <c r="BP144" s="522" t="e">
        <f ca="1">+IF(AND(ISNUMBER(OFFSET('Hygiene Data'!$I$7,0,10*ROW('Hygiene Data'!I138))),'Data Summary'!EE144="Yes"),OFFSET('Hygiene Data'!$I$7,0,10*ROW('Hygiene Data'!I138)),NA())</f>
        <v>#N/A</v>
      </c>
      <c r="BQ144" s="522" t="e">
        <f ca="1">+IF(AND(ISNUMBER(OFFSET('Hygiene Data'!$I$9,0,10*ROW('Hygiene Data'!I138))),'Data Summary'!EF144="Yes"),OFFSET('Hygiene Data'!$I$9,0,10*ROW('Hygiene Data'!I138)),NA())</f>
        <v>#N/A</v>
      </c>
    </row>
    <row r="145" spans="1:69" x14ac:dyDescent="0.25">
      <c r="A145" s="518" t="e">
        <f ca="1">+RIGHT('Data Summary'!A145,LEN('Data Summary'!A145)-9)</f>
        <v>#VALUE!</v>
      </c>
      <c r="B145" s="492" t="str">
        <f ca="1">+IF(ISTEXT('Data Summary'!B145),'Data Summary'!B145,"")</f>
        <v/>
      </c>
      <c r="C145" s="519" t="e">
        <f ca="1">+VALUE('Data Summary'!C145)</f>
        <v>#VALUE!</v>
      </c>
      <c r="D145" s="520" t="e">
        <f ca="1">+IF(AND(ISNUMBER(OFFSET('Water Data'!$D$4,0,10*ROW('Water Data'!D139))),'Data Summary'!BS145="Yes"),100-OFFSET('Water Data'!$D$4,0,10*ROW('Water Data'!D139)),NA())</f>
        <v>#N/A</v>
      </c>
      <c r="E145" s="520" t="e">
        <f ca="1">+IF(AND(ISNUMBER(OFFSET('Water Data'!$D$6,0,10*ROW('Water Data'!D139))),'Data Summary'!BT145="Yes"),OFFSET('Water Data'!$D$6,0,10*ROW('Water Data'!D139)),NA())</f>
        <v>#N/A</v>
      </c>
      <c r="F145" s="520" t="e">
        <f ca="1">+IF(AND(ISNUMBER(OFFSET('Water Data'!$D$9,0,10*ROW('Water Data'!D139))),'Data Summary'!BU145="Yes"),OFFSET('Water Data'!$D$9,0,10*ROW('Water Data'!D139)),NA())</f>
        <v>#N/A</v>
      </c>
      <c r="G145" s="520" t="e">
        <f ca="1">+IF(AND(ISNUMBER(OFFSET('Water Data'!$E$4,0,10*ROW('Water Data'!E139))),'Data Summary'!BV145="Yes"),100-OFFSET('Water Data'!$E$4,0,10*ROW('Water Data'!E139)),NA())</f>
        <v>#N/A</v>
      </c>
      <c r="H145" s="520" t="e">
        <f ca="1">+IF(AND(ISNUMBER(OFFSET('Water Data'!$E$6,0,10*ROW('Water Data'!E139))),'Data Summary'!BW145="Yes"),OFFSET('Water Data'!$E$6,0,10*ROW('Water Data'!E139)),NA())</f>
        <v>#N/A</v>
      </c>
      <c r="I145" s="520" t="e">
        <f ca="1">+IF(AND(ISNUMBER(OFFSET('Water Data'!$E$9,0,10*ROW('Water Data'!E139))),'Data Summary'!BX145="Yes"),OFFSET('Water Data'!$E$9,0,10*ROW('Water Data'!E139)),NA())</f>
        <v>#N/A</v>
      </c>
      <c r="J145" s="520" t="e">
        <f ca="1">+IF(AND(ISNUMBER(OFFSET('Water Data'!$F$4,0,10*ROW('Water Data'!F139))),'Data Summary'!BY145="Yes"),100-OFFSET('Water Data'!$F$4,0,10*ROW('Water Data'!F139)),NA())</f>
        <v>#N/A</v>
      </c>
      <c r="K145" s="520" t="e">
        <f ca="1">+IF(AND(ISNUMBER(OFFSET('Water Data'!$F$6,0,10*ROW('Water Data'!F139))),'Data Summary'!BZ145="Yes"),OFFSET('Water Data'!$F$6,0,10*ROW('Water Data'!F139)),NA())</f>
        <v>#N/A</v>
      </c>
      <c r="L145" s="520" t="e">
        <f ca="1">+IF(AND(ISNUMBER(OFFSET('Water Data'!$F$9,0,10*ROW('Water Data'!F139))),'Data Summary'!CA145="Yes"),OFFSET('Water Data'!$F$9,0,10*ROW('Water Data'!F139)),NA())</f>
        <v>#N/A</v>
      </c>
      <c r="M145" s="520" t="e">
        <f ca="1">+IF(AND(ISNUMBER(OFFSET('Water Data'!$G$4,0,10*ROW('Water Data'!G139))),'Data Summary'!CB145="Yes"),100-OFFSET('Water Data'!$G$4,0,10*ROW('Water Data'!G139)),NA())</f>
        <v>#N/A</v>
      </c>
      <c r="N145" s="520" t="e">
        <f ca="1">+IF(AND(ISNUMBER(OFFSET('Water Data'!$G$6,0,10*ROW('Water Data'!G139))),'Data Summary'!CC145="Yes"),OFFSET('Water Data'!$G$6,0,10*ROW('Water Data'!G139)),NA())</f>
        <v>#N/A</v>
      </c>
      <c r="O145" s="520" t="e">
        <f ca="1">+IF(AND(ISNUMBER(OFFSET('Water Data'!$G$9,0,10*ROW('Water Data'!G139))),'Data Summary'!CD145="Yes"),OFFSET('Water Data'!$G$9,0,10*ROW('Water Data'!G139)),NA())</f>
        <v>#N/A</v>
      </c>
      <c r="P145" s="520" t="e">
        <f ca="1">+IF(AND(ISNUMBER(OFFSET('Water Data'!$H$4,0,10*ROW('Water Data'!H139))),'Data Summary'!CE145="Yes"),100-OFFSET('Water Data'!$H$4,0,10*ROW('Water Data'!H139)),NA())</f>
        <v>#N/A</v>
      </c>
      <c r="Q145" s="520" t="e">
        <f ca="1">+IF(AND(ISNUMBER(OFFSET('Water Data'!$H$6,0,10*ROW('Water Data'!H139))),'Data Summary'!CF145="Yes"),OFFSET('Water Data'!$H$6,0,10*ROW('Water Data'!H139)),NA())</f>
        <v>#N/A</v>
      </c>
      <c r="R145" s="520" t="e">
        <f ca="1">+IF(AND(ISNUMBER(OFFSET('Water Data'!$H$9,0,10*ROW('Water Data'!H139))),'Data Summary'!CG145="Yes"),OFFSET('Water Data'!$H$9,0,10*ROW('Water Data'!H139)),NA())</f>
        <v>#N/A</v>
      </c>
      <c r="S145" s="520" t="e">
        <f ca="1">+IF(AND(ISNUMBER(OFFSET('Water Data'!$I$4,0,10*ROW('Water Data'!I139))),'Data Summary'!CH145="Yes"),100-OFFSET('Water Data'!$I$4,0,10*ROW('Water Data'!I139)),NA())</f>
        <v>#N/A</v>
      </c>
      <c r="T145" s="520" t="e">
        <f ca="1">+IF(AND(ISNUMBER(OFFSET('Water Data'!$I$6,0,10*ROW('Water Data'!I139))),'Data Summary'!CI145="Yes"),OFFSET('Water Data'!$I$6,0,10*ROW('Water Data'!I139)),NA())</f>
        <v>#N/A</v>
      </c>
      <c r="U145" s="520" t="e">
        <f ca="1">+IF(AND(ISNUMBER(OFFSET('Water Data'!$I$9,0,10*ROW('Water Data'!I139))),'Data Summary'!CJ145="Yes"),OFFSET('Water Data'!$I$9,0,10*ROW('Water Data'!I139)),NA())</f>
        <v>#N/A</v>
      </c>
      <c r="V145" s="521" t="e">
        <f ca="1">+IF(AND(ISNUMBER(OFFSET('Sanitation Data'!$D$4,0,10*ROW('Sanitation Data'!D139))),'Data Summary'!CK145="Yes"),100-OFFSET('Sanitation Data'!$D$4,0,10*ROW('Sanitation Data'!D139)),NA())</f>
        <v>#N/A</v>
      </c>
      <c r="W145" s="521" t="e">
        <f ca="1">+IF(AND(ISNUMBER(OFFSET('Sanitation Data'!$D$6,0,10*ROW('Sanitation Data'!D139))),'Data Summary'!CL145="Yes"),OFFSET('Sanitation Data'!$D$6,0,10*ROW('Sanitation Data'!D139)),NA())</f>
        <v>#N/A</v>
      </c>
      <c r="X145" s="521" t="e">
        <f ca="1">+IF(AND(ISNUMBER(OFFSET('Sanitation Data'!$D$10,0,10*ROW('Sanitation Data'!D139))),'Data Summary'!CM145="Yes"),OFFSET('Sanitation Data'!$D$10,0,10*ROW('Sanitation Data'!D139)),NA())</f>
        <v>#N/A</v>
      </c>
      <c r="Y145" s="521" t="e">
        <f ca="1">+IF(AND(ISNUMBER(OFFSET('Sanitation Data'!$D$11,0,10*ROW('Sanitation Data'!D139))),'Data Summary'!CN145="Yes"),OFFSET('Sanitation Data'!$D$11,0,10*ROW('Sanitation Data'!D139)),NA())</f>
        <v>#N/A</v>
      </c>
      <c r="Z145" s="521" t="e">
        <f ca="1">+IF(AND(ISNUMBER(OFFSET('Sanitation Data'!$D$12,0,10*ROW('Sanitation Data'!D139))),'Data Summary'!CO145="Yes"),OFFSET('Sanitation Data'!$D$12,0,10*ROW('Sanitation Data'!D139)),NA())</f>
        <v>#N/A</v>
      </c>
      <c r="AA145" s="521" t="e">
        <f ca="1">+IF(AND(ISNUMBER(OFFSET('Sanitation Data'!$E$4,0,10*ROW('Sanitation Data'!E139))),'Data Summary'!CP145="Yes"),100-OFFSET('Sanitation Data'!$E$4,0,10*ROW('Sanitation Data'!E139)),NA())</f>
        <v>#N/A</v>
      </c>
      <c r="AB145" s="521" t="e">
        <f ca="1">+IF(AND(ISNUMBER(OFFSET('Sanitation Data'!$E$6,0,10*ROW('Sanitation Data'!E139))),'Data Summary'!CQ145="Yes"),OFFSET('Sanitation Data'!$E$6,0,10*ROW('Sanitation Data'!E139)),NA())</f>
        <v>#N/A</v>
      </c>
      <c r="AC145" s="521" t="e">
        <f ca="1">+IF(AND(ISNUMBER(OFFSET('Sanitation Data'!$E$10,0,10*ROW('Sanitation Data'!E139))),'Data Summary'!CR145="Yes"),OFFSET('Sanitation Data'!$E$10,0,10*ROW('Sanitation Data'!E139)),NA())</f>
        <v>#N/A</v>
      </c>
      <c r="AD145" s="521" t="e">
        <f ca="1">+IF(AND(ISNUMBER(OFFSET('Sanitation Data'!$E$11,0,10*ROW('Sanitation Data'!E139))),'Data Summary'!CS145="Yes"),OFFSET('Sanitation Data'!$E$11,0,10*ROW('Sanitation Data'!E139)),NA())</f>
        <v>#N/A</v>
      </c>
      <c r="AE145" s="521" t="e">
        <f ca="1">+IF(AND(ISNUMBER(OFFSET('Sanitation Data'!$E$12,0,10*ROW('Sanitation Data'!E139))),'Data Summary'!CT145="Yes"),OFFSET('Sanitation Data'!$E$12,0,10*ROW('Sanitation Data'!E139)),NA())</f>
        <v>#N/A</v>
      </c>
      <c r="AF145" s="521" t="e">
        <f ca="1">+IF(AND(ISNUMBER(OFFSET('Sanitation Data'!$F$4,0,10*ROW('Sanitation Data'!F139))),'Data Summary'!CU145="Yes"),100-OFFSET('Sanitation Data'!$F$4,0,10*ROW('Sanitation Data'!F139)),NA())</f>
        <v>#N/A</v>
      </c>
      <c r="AG145" s="521" t="e">
        <f ca="1">+IF(AND(ISNUMBER(OFFSET('Sanitation Data'!$F$6,0,10*ROW('Sanitation Data'!F139))),'Data Summary'!CV145="Yes"),OFFSET('Sanitation Data'!$F$6,0,10*ROW('Sanitation Data'!F139)),NA())</f>
        <v>#N/A</v>
      </c>
      <c r="AH145" s="521" t="e">
        <f ca="1">+IF(AND(ISNUMBER(OFFSET('Sanitation Data'!$F$10,0,10*ROW('Sanitation Data'!F139))),'Data Summary'!CW145="Yes"),OFFSET('Sanitation Data'!$F$10,0,10*ROW('Sanitation Data'!F139)),NA())</f>
        <v>#N/A</v>
      </c>
      <c r="AI145" s="521" t="e">
        <f ca="1">+IF(AND(ISNUMBER(OFFSET('Sanitation Data'!$F$11,0,10*ROW('Sanitation Data'!F139))),'Data Summary'!CX145="Yes"),OFFSET('Sanitation Data'!$F$11,0,10*ROW('Sanitation Data'!F139)),NA())</f>
        <v>#N/A</v>
      </c>
      <c r="AJ145" s="521" t="e">
        <f ca="1">+IF(AND(ISNUMBER(OFFSET('Sanitation Data'!$F$12,0,10*ROW('Sanitation Data'!F139))),'Data Summary'!CY145="Yes"),OFFSET('Sanitation Data'!$F$12,0,10*ROW('Sanitation Data'!F139)),NA())</f>
        <v>#N/A</v>
      </c>
      <c r="AK145" s="521" t="e">
        <f ca="1">+IF(AND(ISNUMBER(OFFSET('Sanitation Data'!$G$4,0,10*ROW('Sanitation Data'!G139))),'Data Summary'!CZ145="Yes"),100-OFFSET('Sanitation Data'!$G$4,0,10*ROW('Sanitation Data'!G139)),NA())</f>
        <v>#N/A</v>
      </c>
      <c r="AL145" s="521" t="e">
        <f ca="1">+IF(AND(ISNUMBER(OFFSET('Sanitation Data'!$G$6,0,10*ROW('Sanitation Data'!G139))),'Data Summary'!DA145="Yes"),OFFSET('Sanitation Data'!$G$6,0,10*ROW('Sanitation Data'!G139)),NA())</f>
        <v>#N/A</v>
      </c>
      <c r="AM145" s="521" t="e">
        <f ca="1">+IF(AND(ISNUMBER(OFFSET('Sanitation Data'!$G$10,0,10*ROW('Sanitation Data'!G139))),'Data Summary'!DB145="Yes"),OFFSET('Sanitation Data'!$G$10,0,10*ROW('Sanitation Data'!G139)),NA())</f>
        <v>#N/A</v>
      </c>
      <c r="AN145" s="521" t="e">
        <f ca="1">+IF(AND(ISNUMBER(OFFSET('Sanitation Data'!$G$11,0,10*ROW('Sanitation Data'!G139))),'Data Summary'!DC145="Yes"),OFFSET('Sanitation Data'!$G$11,0,10*ROW('Sanitation Data'!G139)),NA())</f>
        <v>#N/A</v>
      </c>
      <c r="AO145" s="521" t="e">
        <f ca="1">+IF(AND(ISNUMBER(OFFSET('Sanitation Data'!$G$12,0,10*ROW('Sanitation Data'!G139))),'Data Summary'!DD145="Yes"),OFFSET('Sanitation Data'!$G$12,0,10*ROW('Sanitation Data'!G139)),NA())</f>
        <v>#N/A</v>
      </c>
      <c r="AP145" s="521" t="e">
        <f ca="1">+IF(AND(ISNUMBER(OFFSET('Sanitation Data'!$H$4,0,10*ROW('Sanitation Data'!H139))),'Data Summary'!DE145="Yes"),100-OFFSET('Sanitation Data'!$H$4,0,10*ROW('Sanitation Data'!H139)),NA())</f>
        <v>#N/A</v>
      </c>
      <c r="AQ145" s="521" t="e">
        <f ca="1">+IF(AND(ISNUMBER(OFFSET('Sanitation Data'!$H$6,0,10*ROW('Sanitation Data'!H139))),'Data Summary'!DF145="Yes"),OFFSET('Sanitation Data'!$H$6,0,10*ROW('Sanitation Data'!H139)),NA())</f>
        <v>#N/A</v>
      </c>
      <c r="AR145" s="521" t="e">
        <f ca="1">+IF(AND(ISNUMBER(OFFSET('Sanitation Data'!$H$10,0,10*ROW('Sanitation Data'!H139))),'Data Summary'!DG145="Yes"),OFFSET('Sanitation Data'!$H$10,0,10*ROW('Sanitation Data'!H139)),NA())</f>
        <v>#N/A</v>
      </c>
      <c r="AS145" s="521" t="e">
        <f ca="1">+IF(AND(ISNUMBER(OFFSET('Sanitation Data'!$H$11,0,10*ROW('Sanitation Data'!H139))),'Data Summary'!DH145="Yes"),OFFSET('Sanitation Data'!$H$11,0,10*ROW('Sanitation Data'!H139)),NA())</f>
        <v>#N/A</v>
      </c>
      <c r="AT145" s="521" t="e">
        <f ca="1">+IF(AND(ISNUMBER(OFFSET('Sanitation Data'!$H$12,0,10*ROW('Sanitation Data'!H139))),'Data Summary'!DI145="Yes"),OFFSET('Sanitation Data'!$H$12,0,10*ROW('Sanitation Data'!H139)),NA())</f>
        <v>#N/A</v>
      </c>
      <c r="AU145" s="521" t="e">
        <f ca="1">+IF(AND(ISNUMBER(OFFSET('Sanitation Data'!$I$4,0,10*ROW('Sanitation Data'!I139))),'Data Summary'!DJ145="Yes"),100-OFFSET('Sanitation Data'!$I$4,0,10*ROW('Sanitation Data'!I139)),NA())</f>
        <v>#N/A</v>
      </c>
      <c r="AV145" s="521" t="e">
        <f ca="1">+IF(AND(ISNUMBER(OFFSET('Sanitation Data'!$I$6,0,10*ROW('Sanitation Data'!I139))),'Data Summary'!DK145="Yes"),OFFSET('Sanitation Data'!$I$6,0,10*ROW('Sanitation Data'!I139)),NA())</f>
        <v>#N/A</v>
      </c>
      <c r="AW145" s="521" t="e">
        <f ca="1">+IF(AND(ISNUMBER(OFFSET('Sanitation Data'!$I$10,0,10*ROW('Sanitation Data'!I139))),'Data Summary'!DL145="Yes"),OFFSET('Sanitation Data'!$I$10,0,10*ROW('Sanitation Data'!I139)),NA())</f>
        <v>#N/A</v>
      </c>
      <c r="AX145" s="521" t="e">
        <f ca="1">+IF(AND(ISNUMBER(OFFSET('Sanitation Data'!$I$11,0,10*ROW('Sanitation Data'!I139))),'Data Summary'!DM145="Yes"),OFFSET('Sanitation Data'!$I$11,0,10*ROW('Sanitation Data'!I139)),NA())</f>
        <v>#N/A</v>
      </c>
      <c r="AY145" s="521" t="e">
        <f ca="1">+IF(AND(ISNUMBER(OFFSET('Sanitation Data'!$I$12,0,10*ROW('Sanitation Data'!I139))),'Data Summary'!DN145="Yes"),OFFSET('Sanitation Data'!$I$12,0,10*ROW('Sanitation Data'!I139)),NA())</f>
        <v>#N/A</v>
      </c>
      <c r="AZ145" s="522" t="e">
        <f ca="1">+IF(AND(ISNUMBER(OFFSET('Hygiene Data'!$D$5,0,10*ROW('Hygiene Data'!D139))),'Data Summary'!DO145="Yes"),OFFSET('Hygiene Data'!$D$5,0,10*ROW('Hygiene Data'!D139)),NA())</f>
        <v>#N/A</v>
      </c>
      <c r="BA145" s="522" t="e">
        <f ca="1">+IF(AND(ISNUMBER(OFFSET('Hygiene Data'!$D$7,0,10*ROW('Hygiene Data'!D139))),'Data Summary'!DP145="Yes"),OFFSET('Hygiene Data'!$D$7,0,10*ROW('Hygiene Data'!D139)),NA())</f>
        <v>#N/A</v>
      </c>
      <c r="BB145" s="522" t="e">
        <f ca="1">+IF(AND(ISNUMBER(OFFSET('Hygiene Data'!$D$9,0,10*ROW('Hygiene Data'!D139))),'Data Summary'!DQ145="Yes"),OFFSET('Hygiene Data'!$D$9,0,10*ROW('Hygiene Data'!D139)),NA())</f>
        <v>#N/A</v>
      </c>
      <c r="BC145" s="522" t="e">
        <f ca="1">+IF(AND(ISNUMBER(OFFSET('Hygiene Data'!$E$5,0,10*ROW('Hygiene Data'!E139))),'Data Summary'!DR145="Yes"),OFFSET('Hygiene Data'!$E$5,0,10*ROW('Hygiene Data'!E139)),NA())</f>
        <v>#N/A</v>
      </c>
      <c r="BD145" s="522" t="e">
        <f ca="1">+IF(AND(ISNUMBER(OFFSET('Hygiene Data'!$E$7,0,10*ROW('Hygiene Data'!E139))),'Data Summary'!DS145="Yes"),OFFSET('Hygiene Data'!$E$7,0,10*ROW('Hygiene Data'!E139)),NA())</f>
        <v>#N/A</v>
      </c>
      <c r="BE145" s="522" t="e">
        <f ca="1">+IF(AND(ISNUMBER(OFFSET('Hygiene Data'!$E$9,0,10*ROW('Hygiene Data'!E139))),'Data Summary'!DT145="Yes"),OFFSET('Hygiene Data'!$E$9,0,10*ROW('Hygiene Data'!E139)),NA())</f>
        <v>#N/A</v>
      </c>
      <c r="BF145" s="522" t="e">
        <f ca="1">+IF(AND(ISNUMBER(OFFSET('Hygiene Data'!$F$5,0,10*ROW('Hygiene Data'!F139))),'Data Summary'!DU145="Yes"),OFFSET('Hygiene Data'!$F$5,0,10*ROW('Hygiene Data'!F139)),NA())</f>
        <v>#N/A</v>
      </c>
      <c r="BG145" s="522" t="e">
        <f ca="1">+IF(AND(ISNUMBER(OFFSET('Hygiene Data'!$F$7,0,10*ROW('Hygiene Data'!F139))),'Data Summary'!DV145="Yes"),OFFSET('Hygiene Data'!$F$7,0,10*ROW('Hygiene Data'!F139)),NA())</f>
        <v>#N/A</v>
      </c>
      <c r="BH145" s="522" t="e">
        <f ca="1">+IF(AND(ISNUMBER(OFFSET('Hygiene Data'!$F$9,0,10*ROW('Hygiene Data'!F139))),'Data Summary'!DW145="Yes"),OFFSET('Hygiene Data'!$F$9,0,10*ROW('Hygiene Data'!F139)),NA())</f>
        <v>#N/A</v>
      </c>
      <c r="BI145" s="522" t="e">
        <f ca="1">+IF(AND(ISNUMBER(OFFSET('Hygiene Data'!$G$5,0,10*ROW('Hygiene Data'!G139))),'Data Summary'!DX145="Yes"),OFFSET('Hygiene Data'!$G$5,0,10*ROW('Hygiene Data'!G139)),NA())</f>
        <v>#N/A</v>
      </c>
      <c r="BJ145" s="522" t="e">
        <f ca="1">+IF(AND(ISNUMBER(OFFSET('Hygiene Data'!$G$7,0,10*ROW('Hygiene Data'!G139))),'Data Summary'!DY145="Yes"),OFFSET('Hygiene Data'!$G$7,0,10*ROW('Hygiene Data'!G139)),NA())</f>
        <v>#N/A</v>
      </c>
      <c r="BK145" s="522" t="e">
        <f ca="1">+IF(AND(ISNUMBER(OFFSET('Hygiene Data'!$G$9,0,10*ROW('Hygiene Data'!G139))),'Data Summary'!DZ145="Yes"),OFFSET('Hygiene Data'!$G$9,0,10*ROW('Hygiene Data'!G139)),NA())</f>
        <v>#N/A</v>
      </c>
      <c r="BL145" s="522" t="e">
        <f ca="1">+IF(AND(ISNUMBER(OFFSET('Hygiene Data'!$H$5,0,10*ROW('Hygiene Data'!H139))),'Data Summary'!EA145="Yes"),OFFSET('Hygiene Data'!$H$5,0,10*ROW('Hygiene Data'!H139)),NA())</f>
        <v>#N/A</v>
      </c>
      <c r="BM145" s="522" t="e">
        <f ca="1">+IF(AND(ISNUMBER(OFFSET('Hygiene Data'!$H$7,0,10*ROW('Hygiene Data'!H139))),'Data Summary'!EB145="Yes"),OFFSET('Hygiene Data'!$H$7,0,10*ROW('Hygiene Data'!H139)),NA())</f>
        <v>#N/A</v>
      </c>
      <c r="BN145" s="522" t="e">
        <f ca="1">+IF(AND(ISNUMBER(OFFSET('Hygiene Data'!$H$9,0,10*ROW('Hygiene Data'!H139))),'Data Summary'!EC145="Yes"),OFFSET('Hygiene Data'!$H$9,0,10*ROW('Hygiene Data'!H139)),NA())</f>
        <v>#N/A</v>
      </c>
      <c r="BO145" s="522" t="e">
        <f ca="1">+IF(AND(ISNUMBER(OFFSET('Hygiene Data'!$I$5,0,10*ROW('Hygiene Data'!I139))),'Data Summary'!ED145="Yes"),OFFSET('Hygiene Data'!$I$5,0,10*ROW('Hygiene Data'!I139)),NA())</f>
        <v>#N/A</v>
      </c>
      <c r="BP145" s="522" t="e">
        <f ca="1">+IF(AND(ISNUMBER(OFFSET('Hygiene Data'!$I$7,0,10*ROW('Hygiene Data'!I139))),'Data Summary'!EE145="Yes"),OFFSET('Hygiene Data'!$I$7,0,10*ROW('Hygiene Data'!I139)),NA())</f>
        <v>#N/A</v>
      </c>
      <c r="BQ145" s="522" t="e">
        <f ca="1">+IF(AND(ISNUMBER(OFFSET('Hygiene Data'!$I$9,0,10*ROW('Hygiene Data'!I139))),'Data Summary'!EF145="Yes"),OFFSET('Hygiene Data'!$I$9,0,10*ROW('Hygiene Data'!I139)),NA())</f>
        <v>#N/A</v>
      </c>
    </row>
    <row r="146" spans="1:69" x14ac:dyDescent="0.25">
      <c r="A146" s="518" t="e">
        <f ca="1">+RIGHT('Data Summary'!A146,LEN('Data Summary'!A146)-9)</f>
        <v>#VALUE!</v>
      </c>
      <c r="B146" s="492" t="str">
        <f ca="1">+IF(ISTEXT('Data Summary'!B146),'Data Summary'!B146,"")</f>
        <v/>
      </c>
      <c r="C146" s="519" t="e">
        <f ca="1">+VALUE('Data Summary'!C146)</f>
        <v>#VALUE!</v>
      </c>
      <c r="D146" s="520" t="e">
        <f ca="1">+IF(AND(ISNUMBER(OFFSET('Water Data'!$D$4,0,10*ROW('Water Data'!D140))),'Data Summary'!BS146="Yes"),100-OFFSET('Water Data'!$D$4,0,10*ROW('Water Data'!D140)),NA())</f>
        <v>#N/A</v>
      </c>
      <c r="E146" s="520" t="e">
        <f ca="1">+IF(AND(ISNUMBER(OFFSET('Water Data'!$D$6,0,10*ROW('Water Data'!D140))),'Data Summary'!BT146="Yes"),OFFSET('Water Data'!$D$6,0,10*ROW('Water Data'!D140)),NA())</f>
        <v>#N/A</v>
      </c>
      <c r="F146" s="520" t="e">
        <f ca="1">+IF(AND(ISNUMBER(OFFSET('Water Data'!$D$9,0,10*ROW('Water Data'!D140))),'Data Summary'!BU146="Yes"),OFFSET('Water Data'!$D$9,0,10*ROW('Water Data'!D140)),NA())</f>
        <v>#N/A</v>
      </c>
      <c r="G146" s="520" t="e">
        <f ca="1">+IF(AND(ISNUMBER(OFFSET('Water Data'!$E$4,0,10*ROW('Water Data'!E140))),'Data Summary'!BV146="Yes"),100-OFFSET('Water Data'!$E$4,0,10*ROW('Water Data'!E140)),NA())</f>
        <v>#N/A</v>
      </c>
      <c r="H146" s="520" t="e">
        <f ca="1">+IF(AND(ISNUMBER(OFFSET('Water Data'!$E$6,0,10*ROW('Water Data'!E140))),'Data Summary'!BW146="Yes"),OFFSET('Water Data'!$E$6,0,10*ROW('Water Data'!E140)),NA())</f>
        <v>#N/A</v>
      </c>
      <c r="I146" s="520" t="e">
        <f ca="1">+IF(AND(ISNUMBER(OFFSET('Water Data'!$E$9,0,10*ROW('Water Data'!E140))),'Data Summary'!BX146="Yes"),OFFSET('Water Data'!$E$9,0,10*ROW('Water Data'!E140)),NA())</f>
        <v>#N/A</v>
      </c>
      <c r="J146" s="520" t="e">
        <f ca="1">+IF(AND(ISNUMBER(OFFSET('Water Data'!$F$4,0,10*ROW('Water Data'!F140))),'Data Summary'!BY146="Yes"),100-OFFSET('Water Data'!$F$4,0,10*ROW('Water Data'!F140)),NA())</f>
        <v>#N/A</v>
      </c>
      <c r="K146" s="520" t="e">
        <f ca="1">+IF(AND(ISNUMBER(OFFSET('Water Data'!$F$6,0,10*ROW('Water Data'!F140))),'Data Summary'!BZ146="Yes"),OFFSET('Water Data'!$F$6,0,10*ROW('Water Data'!F140)),NA())</f>
        <v>#N/A</v>
      </c>
      <c r="L146" s="520" t="e">
        <f ca="1">+IF(AND(ISNUMBER(OFFSET('Water Data'!$F$9,0,10*ROW('Water Data'!F140))),'Data Summary'!CA146="Yes"),OFFSET('Water Data'!$F$9,0,10*ROW('Water Data'!F140)),NA())</f>
        <v>#N/A</v>
      </c>
      <c r="M146" s="520" t="e">
        <f ca="1">+IF(AND(ISNUMBER(OFFSET('Water Data'!$G$4,0,10*ROW('Water Data'!G140))),'Data Summary'!CB146="Yes"),100-OFFSET('Water Data'!$G$4,0,10*ROW('Water Data'!G140)),NA())</f>
        <v>#N/A</v>
      </c>
      <c r="N146" s="520" t="e">
        <f ca="1">+IF(AND(ISNUMBER(OFFSET('Water Data'!$G$6,0,10*ROW('Water Data'!G140))),'Data Summary'!CC146="Yes"),OFFSET('Water Data'!$G$6,0,10*ROW('Water Data'!G140)),NA())</f>
        <v>#N/A</v>
      </c>
      <c r="O146" s="520" t="e">
        <f ca="1">+IF(AND(ISNUMBER(OFFSET('Water Data'!$G$9,0,10*ROW('Water Data'!G140))),'Data Summary'!CD146="Yes"),OFFSET('Water Data'!$G$9,0,10*ROW('Water Data'!G140)),NA())</f>
        <v>#N/A</v>
      </c>
      <c r="P146" s="520" t="e">
        <f ca="1">+IF(AND(ISNUMBER(OFFSET('Water Data'!$H$4,0,10*ROW('Water Data'!H140))),'Data Summary'!CE146="Yes"),100-OFFSET('Water Data'!$H$4,0,10*ROW('Water Data'!H140)),NA())</f>
        <v>#N/A</v>
      </c>
      <c r="Q146" s="520" t="e">
        <f ca="1">+IF(AND(ISNUMBER(OFFSET('Water Data'!$H$6,0,10*ROW('Water Data'!H140))),'Data Summary'!CF146="Yes"),OFFSET('Water Data'!$H$6,0,10*ROW('Water Data'!H140)),NA())</f>
        <v>#N/A</v>
      </c>
      <c r="R146" s="520" t="e">
        <f ca="1">+IF(AND(ISNUMBER(OFFSET('Water Data'!$H$9,0,10*ROW('Water Data'!H140))),'Data Summary'!CG146="Yes"),OFFSET('Water Data'!$H$9,0,10*ROW('Water Data'!H140)),NA())</f>
        <v>#N/A</v>
      </c>
      <c r="S146" s="520" t="e">
        <f ca="1">+IF(AND(ISNUMBER(OFFSET('Water Data'!$I$4,0,10*ROW('Water Data'!I140))),'Data Summary'!CH146="Yes"),100-OFFSET('Water Data'!$I$4,0,10*ROW('Water Data'!I140)),NA())</f>
        <v>#N/A</v>
      </c>
      <c r="T146" s="520" t="e">
        <f ca="1">+IF(AND(ISNUMBER(OFFSET('Water Data'!$I$6,0,10*ROW('Water Data'!I140))),'Data Summary'!CI146="Yes"),OFFSET('Water Data'!$I$6,0,10*ROW('Water Data'!I140)),NA())</f>
        <v>#N/A</v>
      </c>
      <c r="U146" s="520" t="e">
        <f ca="1">+IF(AND(ISNUMBER(OFFSET('Water Data'!$I$9,0,10*ROW('Water Data'!I140))),'Data Summary'!CJ146="Yes"),OFFSET('Water Data'!$I$9,0,10*ROW('Water Data'!I140)),NA())</f>
        <v>#N/A</v>
      </c>
      <c r="V146" s="521" t="e">
        <f ca="1">+IF(AND(ISNUMBER(OFFSET('Sanitation Data'!$D$4,0,10*ROW('Sanitation Data'!D140))),'Data Summary'!CK146="Yes"),100-OFFSET('Sanitation Data'!$D$4,0,10*ROW('Sanitation Data'!D140)),NA())</f>
        <v>#N/A</v>
      </c>
      <c r="W146" s="521" t="e">
        <f ca="1">+IF(AND(ISNUMBER(OFFSET('Sanitation Data'!$D$6,0,10*ROW('Sanitation Data'!D140))),'Data Summary'!CL146="Yes"),OFFSET('Sanitation Data'!$D$6,0,10*ROW('Sanitation Data'!D140)),NA())</f>
        <v>#N/A</v>
      </c>
      <c r="X146" s="521" t="e">
        <f ca="1">+IF(AND(ISNUMBER(OFFSET('Sanitation Data'!$D$10,0,10*ROW('Sanitation Data'!D140))),'Data Summary'!CM146="Yes"),OFFSET('Sanitation Data'!$D$10,0,10*ROW('Sanitation Data'!D140)),NA())</f>
        <v>#N/A</v>
      </c>
      <c r="Y146" s="521" t="e">
        <f ca="1">+IF(AND(ISNUMBER(OFFSET('Sanitation Data'!$D$11,0,10*ROW('Sanitation Data'!D140))),'Data Summary'!CN146="Yes"),OFFSET('Sanitation Data'!$D$11,0,10*ROW('Sanitation Data'!D140)),NA())</f>
        <v>#N/A</v>
      </c>
      <c r="Z146" s="521" t="e">
        <f ca="1">+IF(AND(ISNUMBER(OFFSET('Sanitation Data'!$D$12,0,10*ROW('Sanitation Data'!D140))),'Data Summary'!CO146="Yes"),OFFSET('Sanitation Data'!$D$12,0,10*ROW('Sanitation Data'!D140)),NA())</f>
        <v>#N/A</v>
      </c>
      <c r="AA146" s="521" t="e">
        <f ca="1">+IF(AND(ISNUMBER(OFFSET('Sanitation Data'!$E$4,0,10*ROW('Sanitation Data'!E140))),'Data Summary'!CP146="Yes"),100-OFFSET('Sanitation Data'!$E$4,0,10*ROW('Sanitation Data'!E140)),NA())</f>
        <v>#N/A</v>
      </c>
      <c r="AB146" s="521" t="e">
        <f ca="1">+IF(AND(ISNUMBER(OFFSET('Sanitation Data'!$E$6,0,10*ROW('Sanitation Data'!E140))),'Data Summary'!CQ146="Yes"),OFFSET('Sanitation Data'!$E$6,0,10*ROW('Sanitation Data'!E140)),NA())</f>
        <v>#N/A</v>
      </c>
      <c r="AC146" s="521" t="e">
        <f ca="1">+IF(AND(ISNUMBER(OFFSET('Sanitation Data'!$E$10,0,10*ROW('Sanitation Data'!E140))),'Data Summary'!CR146="Yes"),OFFSET('Sanitation Data'!$E$10,0,10*ROW('Sanitation Data'!E140)),NA())</f>
        <v>#N/A</v>
      </c>
      <c r="AD146" s="521" t="e">
        <f ca="1">+IF(AND(ISNUMBER(OFFSET('Sanitation Data'!$E$11,0,10*ROW('Sanitation Data'!E140))),'Data Summary'!CS146="Yes"),OFFSET('Sanitation Data'!$E$11,0,10*ROW('Sanitation Data'!E140)),NA())</f>
        <v>#N/A</v>
      </c>
      <c r="AE146" s="521" t="e">
        <f ca="1">+IF(AND(ISNUMBER(OFFSET('Sanitation Data'!$E$12,0,10*ROW('Sanitation Data'!E140))),'Data Summary'!CT146="Yes"),OFFSET('Sanitation Data'!$E$12,0,10*ROW('Sanitation Data'!E140)),NA())</f>
        <v>#N/A</v>
      </c>
      <c r="AF146" s="521" t="e">
        <f ca="1">+IF(AND(ISNUMBER(OFFSET('Sanitation Data'!$F$4,0,10*ROW('Sanitation Data'!F140))),'Data Summary'!CU146="Yes"),100-OFFSET('Sanitation Data'!$F$4,0,10*ROW('Sanitation Data'!F140)),NA())</f>
        <v>#N/A</v>
      </c>
      <c r="AG146" s="521" t="e">
        <f ca="1">+IF(AND(ISNUMBER(OFFSET('Sanitation Data'!$F$6,0,10*ROW('Sanitation Data'!F140))),'Data Summary'!CV146="Yes"),OFFSET('Sanitation Data'!$F$6,0,10*ROW('Sanitation Data'!F140)),NA())</f>
        <v>#N/A</v>
      </c>
      <c r="AH146" s="521" t="e">
        <f ca="1">+IF(AND(ISNUMBER(OFFSET('Sanitation Data'!$F$10,0,10*ROW('Sanitation Data'!F140))),'Data Summary'!CW146="Yes"),OFFSET('Sanitation Data'!$F$10,0,10*ROW('Sanitation Data'!F140)),NA())</f>
        <v>#N/A</v>
      </c>
      <c r="AI146" s="521" t="e">
        <f ca="1">+IF(AND(ISNUMBER(OFFSET('Sanitation Data'!$F$11,0,10*ROW('Sanitation Data'!F140))),'Data Summary'!CX146="Yes"),OFFSET('Sanitation Data'!$F$11,0,10*ROW('Sanitation Data'!F140)),NA())</f>
        <v>#N/A</v>
      </c>
      <c r="AJ146" s="521" t="e">
        <f ca="1">+IF(AND(ISNUMBER(OFFSET('Sanitation Data'!$F$12,0,10*ROW('Sanitation Data'!F140))),'Data Summary'!CY146="Yes"),OFFSET('Sanitation Data'!$F$12,0,10*ROW('Sanitation Data'!F140)),NA())</f>
        <v>#N/A</v>
      </c>
      <c r="AK146" s="521" t="e">
        <f ca="1">+IF(AND(ISNUMBER(OFFSET('Sanitation Data'!$G$4,0,10*ROW('Sanitation Data'!G140))),'Data Summary'!CZ146="Yes"),100-OFFSET('Sanitation Data'!$G$4,0,10*ROW('Sanitation Data'!G140)),NA())</f>
        <v>#N/A</v>
      </c>
      <c r="AL146" s="521" t="e">
        <f ca="1">+IF(AND(ISNUMBER(OFFSET('Sanitation Data'!$G$6,0,10*ROW('Sanitation Data'!G140))),'Data Summary'!DA146="Yes"),OFFSET('Sanitation Data'!$G$6,0,10*ROW('Sanitation Data'!G140)),NA())</f>
        <v>#N/A</v>
      </c>
      <c r="AM146" s="521" t="e">
        <f ca="1">+IF(AND(ISNUMBER(OFFSET('Sanitation Data'!$G$10,0,10*ROW('Sanitation Data'!G140))),'Data Summary'!DB146="Yes"),OFFSET('Sanitation Data'!$G$10,0,10*ROW('Sanitation Data'!G140)),NA())</f>
        <v>#N/A</v>
      </c>
      <c r="AN146" s="521" t="e">
        <f ca="1">+IF(AND(ISNUMBER(OFFSET('Sanitation Data'!$G$11,0,10*ROW('Sanitation Data'!G140))),'Data Summary'!DC146="Yes"),OFFSET('Sanitation Data'!$G$11,0,10*ROW('Sanitation Data'!G140)),NA())</f>
        <v>#N/A</v>
      </c>
      <c r="AO146" s="521" t="e">
        <f ca="1">+IF(AND(ISNUMBER(OFFSET('Sanitation Data'!$G$12,0,10*ROW('Sanitation Data'!G140))),'Data Summary'!DD146="Yes"),OFFSET('Sanitation Data'!$G$12,0,10*ROW('Sanitation Data'!G140)),NA())</f>
        <v>#N/A</v>
      </c>
      <c r="AP146" s="521" t="e">
        <f ca="1">+IF(AND(ISNUMBER(OFFSET('Sanitation Data'!$H$4,0,10*ROW('Sanitation Data'!H140))),'Data Summary'!DE146="Yes"),100-OFFSET('Sanitation Data'!$H$4,0,10*ROW('Sanitation Data'!H140)),NA())</f>
        <v>#N/A</v>
      </c>
      <c r="AQ146" s="521" t="e">
        <f ca="1">+IF(AND(ISNUMBER(OFFSET('Sanitation Data'!$H$6,0,10*ROW('Sanitation Data'!H140))),'Data Summary'!DF146="Yes"),OFFSET('Sanitation Data'!$H$6,0,10*ROW('Sanitation Data'!H140)),NA())</f>
        <v>#N/A</v>
      </c>
      <c r="AR146" s="521" t="e">
        <f ca="1">+IF(AND(ISNUMBER(OFFSET('Sanitation Data'!$H$10,0,10*ROW('Sanitation Data'!H140))),'Data Summary'!DG146="Yes"),OFFSET('Sanitation Data'!$H$10,0,10*ROW('Sanitation Data'!H140)),NA())</f>
        <v>#N/A</v>
      </c>
      <c r="AS146" s="521" t="e">
        <f ca="1">+IF(AND(ISNUMBER(OFFSET('Sanitation Data'!$H$11,0,10*ROW('Sanitation Data'!H140))),'Data Summary'!DH146="Yes"),OFFSET('Sanitation Data'!$H$11,0,10*ROW('Sanitation Data'!H140)),NA())</f>
        <v>#N/A</v>
      </c>
      <c r="AT146" s="521" t="e">
        <f ca="1">+IF(AND(ISNUMBER(OFFSET('Sanitation Data'!$H$12,0,10*ROW('Sanitation Data'!H140))),'Data Summary'!DI146="Yes"),OFFSET('Sanitation Data'!$H$12,0,10*ROW('Sanitation Data'!H140)),NA())</f>
        <v>#N/A</v>
      </c>
      <c r="AU146" s="521" t="e">
        <f ca="1">+IF(AND(ISNUMBER(OFFSET('Sanitation Data'!$I$4,0,10*ROW('Sanitation Data'!I140))),'Data Summary'!DJ146="Yes"),100-OFFSET('Sanitation Data'!$I$4,0,10*ROW('Sanitation Data'!I140)),NA())</f>
        <v>#N/A</v>
      </c>
      <c r="AV146" s="521" t="e">
        <f ca="1">+IF(AND(ISNUMBER(OFFSET('Sanitation Data'!$I$6,0,10*ROW('Sanitation Data'!I140))),'Data Summary'!DK146="Yes"),OFFSET('Sanitation Data'!$I$6,0,10*ROW('Sanitation Data'!I140)),NA())</f>
        <v>#N/A</v>
      </c>
      <c r="AW146" s="521" t="e">
        <f ca="1">+IF(AND(ISNUMBER(OFFSET('Sanitation Data'!$I$10,0,10*ROW('Sanitation Data'!I140))),'Data Summary'!DL146="Yes"),OFFSET('Sanitation Data'!$I$10,0,10*ROW('Sanitation Data'!I140)),NA())</f>
        <v>#N/A</v>
      </c>
      <c r="AX146" s="521" t="e">
        <f ca="1">+IF(AND(ISNUMBER(OFFSET('Sanitation Data'!$I$11,0,10*ROW('Sanitation Data'!I140))),'Data Summary'!DM146="Yes"),OFFSET('Sanitation Data'!$I$11,0,10*ROW('Sanitation Data'!I140)),NA())</f>
        <v>#N/A</v>
      </c>
      <c r="AY146" s="521" t="e">
        <f ca="1">+IF(AND(ISNUMBER(OFFSET('Sanitation Data'!$I$12,0,10*ROW('Sanitation Data'!I140))),'Data Summary'!DN146="Yes"),OFFSET('Sanitation Data'!$I$12,0,10*ROW('Sanitation Data'!I140)),NA())</f>
        <v>#N/A</v>
      </c>
      <c r="AZ146" s="522" t="e">
        <f ca="1">+IF(AND(ISNUMBER(OFFSET('Hygiene Data'!$D$5,0,10*ROW('Hygiene Data'!D140))),'Data Summary'!DO146="Yes"),OFFSET('Hygiene Data'!$D$5,0,10*ROW('Hygiene Data'!D140)),NA())</f>
        <v>#N/A</v>
      </c>
      <c r="BA146" s="522" t="e">
        <f ca="1">+IF(AND(ISNUMBER(OFFSET('Hygiene Data'!$D$7,0,10*ROW('Hygiene Data'!D140))),'Data Summary'!DP146="Yes"),OFFSET('Hygiene Data'!$D$7,0,10*ROW('Hygiene Data'!D140)),NA())</f>
        <v>#N/A</v>
      </c>
      <c r="BB146" s="522" t="e">
        <f ca="1">+IF(AND(ISNUMBER(OFFSET('Hygiene Data'!$D$9,0,10*ROW('Hygiene Data'!D140))),'Data Summary'!DQ146="Yes"),OFFSET('Hygiene Data'!$D$9,0,10*ROW('Hygiene Data'!D140)),NA())</f>
        <v>#N/A</v>
      </c>
      <c r="BC146" s="522" t="e">
        <f ca="1">+IF(AND(ISNUMBER(OFFSET('Hygiene Data'!$E$5,0,10*ROW('Hygiene Data'!E140))),'Data Summary'!DR146="Yes"),OFFSET('Hygiene Data'!$E$5,0,10*ROW('Hygiene Data'!E140)),NA())</f>
        <v>#N/A</v>
      </c>
      <c r="BD146" s="522" t="e">
        <f ca="1">+IF(AND(ISNUMBER(OFFSET('Hygiene Data'!$E$7,0,10*ROW('Hygiene Data'!E140))),'Data Summary'!DS146="Yes"),OFFSET('Hygiene Data'!$E$7,0,10*ROW('Hygiene Data'!E140)),NA())</f>
        <v>#N/A</v>
      </c>
      <c r="BE146" s="522" t="e">
        <f ca="1">+IF(AND(ISNUMBER(OFFSET('Hygiene Data'!$E$9,0,10*ROW('Hygiene Data'!E140))),'Data Summary'!DT146="Yes"),OFFSET('Hygiene Data'!$E$9,0,10*ROW('Hygiene Data'!E140)),NA())</f>
        <v>#N/A</v>
      </c>
      <c r="BF146" s="522" t="e">
        <f ca="1">+IF(AND(ISNUMBER(OFFSET('Hygiene Data'!$F$5,0,10*ROW('Hygiene Data'!F140))),'Data Summary'!DU146="Yes"),OFFSET('Hygiene Data'!$F$5,0,10*ROW('Hygiene Data'!F140)),NA())</f>
        <v>#N/A</v>
      </c>
      <c r="BG146" s="522" t="e">
        <f ca="1">+IF(AND(ISNUMBER(OFFSET('Hygiene Data'!$F$7,0,10*ROW('Hygiene Data'!F140))),'Data Summary'!DV146="Yes"),OFFSET('Hygiene Data'!$F$7,0,10*ROW('Hygiene Data'!F140)),NA())</f>
        <v>#N/A</v>
      </c>
      <c r="BH146" s="522" t="e">
        <f ca="1">+IF(AND(ISNUMBER(OFFSET('Hygiene Data'!$F$9,0,10*ROW('Hygiene Data'!F140))),'Data Summary'!DW146="Yes"),OFFSET('Hygiene Data'!$F$9,0,10*ROW('Hygiene Data'!F140)),NA())</f>
        <v>#N/A</v>
      </c>
      <c r="BI146" s="522" t="e">
        <f ca="1">+IF(AND(ISNUMBER(OFFSET('Hygiene Data'!$G$5,0,10*ROW('Hygiene Data'!G140))),'Data Summary'!DX146="Yes"),OFFSET('Hygiene Data'!$G$5,0,10*ROW('Hygiene Data'!G140)),NA())</f>
        <v>#N/A</v>
      </c>
      <c r="BJ146" s="522" t="e">
        <f ca="1">+IF(AND(ISNUMBER(OFFSET('Hygiene Data'!$G$7,0,10*ROW('Hygiene Data'!G140))),'Data Summary'!DY146="Yes"),OFFSET('Hygiene Data'!$G$7,0,10*ROW('Hygiene Data'!G140)),NA())</f>
        <v>#N/A</v>
      </c>
      <c r="BK146" s="522" t="e">
        <f ca="1">+IF(AND(ISNUMBER(OFFSET('Hygiene Data'!$G$9,0,10*ROW('Hygiene Data'!G140))),'Data Summary'!DZ146="Yes"),OFFSET('Hygiene Data'!$G$9,0,10*ROW('Hygiene Data'!G140)),NA())</f>
        <v>#N/A</v>
      </c>
      <c r="BL146" s="522" t="e">
        <f ca="1">+IF(AND(ISNUMBER(OFFSET('Hygiene Data'!$H$5,0,10*ROW('Hygiene Data'!H140))),'Data Summary'!EA146="Yes"),OFFSET('Hygiene Data'!$H$5,0,10*ROW('Hygiene Data'!H140)),NA())</f>
        <v>#N/A</v>
      </c>
      <c r="BM146" s="522" t="e">
        <f ca="1">+IF(AND(ISNUMBER(OFFSET('Hygiene Data'!$H$7,0,10*ROW('Hygiene Data'!H140))),'Data Summary'!EB146="Yes"),OFFSET('Hygiene Data'!$H$7,0,10*ROW('Hygiene Data'!H140)),NA())</f>
        <v>#N/A</v>
      </c>
      <c r="BN146" s="522" t="e">
        <f ca="1">+IF(AND(ISNUMBER(OFFSET('Hygiene Data'!$H$9,0,10*ROW('Hygiene Data'!H140))),'Data Summary'!EC146="Yes"),OFFSET('Hygiene Data'!$H$9,0,10*ROW('Hygiene Data'!H140)),NA())</f>
        <v>#N/A</v>
      </c>
      <c r="BO146" s="522" t="e">
        <f ca="1">+IF(AND(ISNUMBER(OFFSET('Hygiene Data'!$I$5,0,10*ROW('Hygiene Data'!I140))),'Data Summary'!ED146="Yes"),OFFSET('Hygiene Data'!$I$5,0,10*ROW('Hygiene Data'!I140)),NA())</f>
        <v>#N/A</v>
      </c>
      <c r="BP146" s="522" t="e">
        <f ca="1">+IF(AND(ISNUMBER(OFFSET('Hygiene Data'!$I$7,0,10*ROW('Hygiene Data'!I140))),'Data Summary'!EE146="Yes"),OFFSET('Hygiene Data'!$I$7,0,10*ROW('Hygiene Data'!I140)),NA())</f>
        <v>#N/A</v>
      </c>
      <c r="BQ146" s="522" t="e">
        <f ca="1">+IF(AND(ISNUMBER(OFFSET('Hygiene Data'!$I$9,0,10*ROW('Hygiene Data'!I140))),'Data Summary'!EF146="Yes"),OFFSET('Hygiene Data'!$I$9,0,10*ROW('Hygiene Data'!I140)),NA())</f>
        <v>#N/A</v>
      </c>
    </row>
    <row r="147" spans="1:69" x14ac:dyDescent="0.25">
      <c r="A147" s="518" t="e">
        <f ca="1">+RIGHT('Data Summary'!A147,LEN('Data Summary'!A147)-9)</f>
        <v>#VALUE!</v>
      </c>
      <c r="B147" s="492" t="str">
        <f ca="1">+IF(ISTEXT('Data Summary'!B147),'Data Summary'!B147,"")</f>
        <v/>
      </c>
      <c r="C147" s="519" t="e">
        <f ca="1">+VALUE('Data Summary'!C147)</f>
        <v>#VALUE!</v>
      </c>
      <c r="D147" s="520" t="e">
        <f ca="1">+IF(AND(ISNUMBER(OFFSET('Water Data'!$D$4,0,10*ROW('Water Data'!D141))),'Data Summary'!BS147="Yes"),100-OFFSET('Water Data'!$D$4,0,10*ROW('Water Data'!D141)),NA())</f>
        <v>#N/A</v>
      </c>
      <c r="E147" s="520" t="e">
        <f ca="1">+IF(AND(ISNUMBER(OFFSET('Water Data'!$D$6,0,10*ROW('Water Data'!D141))),'Data Summary'!BT147="Yes"),OFFSET('Water Data'!$D$6,0,10*ROW('Water Data'!D141)),NA())</f>
        <v>#N/A</v>
      </c>
      <c r="F147" s="520" t="e">
        <f ca="1">+IF(AND(ISNUMBER(OFFSET('Water Data'!$D$9,0,10*ROW('Water Data'!D141))),'Data Summary'!BU147="Yes"),OFFSET('Water Data'!$D$9,0,10*ROW('Water Data'!D141)),NA())</f>
        <v>#N/A</v>
      </c>
      <c r="G147" s="520" t="e">
        <f ca="1">+IF(AND(ISNUMBER(OFFSET('Water Data'!$E$4,0,10*ROW('Water Data'!E141))),'Data Summary'!BV147="Yes"),100-OFFSET('Water Data'!$E$4,0,10*ROW('Water Data'!E141)),NA())</f>
        <v>#N/A</v>
      </c>
      <c r="H147" s="520" t="e">
        <f ca="1">+IF(AND(ISNUMBER(OFFSET('Water Data'!$E$6,0,10*ROW('Water Data'!E141))),'Data Summary'!BW147="Yes"),OFFSET('Water Data'!$E$6,0,10*ROW('Water Data'!E141)),NA())</f>
        <v>#N/A</v>
      </c>
      <c r="I147" s="520" t="e">
        <f ca="1">+IF(AND(ISNUMBER(OFFSET('Water Data'!$E$9,0,10*ROW('Water Data'!E141))),'Data Summary'!BX147="Yes"),OFFSET('Water Data'!$E$9,0,10*ROW('Water Data'!E141)),NA())</f>
        <v>#N/A</v>
      </c>
      <c r="J147" s="520" t="e">
        <f ca="1">+IF(AND(ISNUMBER(OFFSET('Water Data'!$F$4,0,10*ROW('Water Data'!F141))),'Data Summary'!BY147="Yes"),100-OFFSET('Water Data'!$F$4,0,10*ROW('Water Data'!F141)),NA())</f>
        <v>#N/A</v>
      </c>
      <c r="K147" s="520" t="e">
        <f ca="1">+IF(AND(ISNUMBER(OFFSET('Water Data'!$F$6,0,10*ROW('Water Data'!F141))),'Data Summary'!BZ147="Yes"),OFFSET('Water Data'!$F$6,0,10*ROW('Water Data'!F141)),NA())</f>
        <v>#N/A</v>
      </c>
      <c r="L147" s="520" t="e">
        <f ca="1">+IF(AND(ISNUMBER(OFFSET('Water Data'!$F$9,0,10*ROW('Water Data'!F141))),'Data Summary'!CA147="Yes"),OFFSET('Water Data'!$F$9,0,10*ROW('Water Data'!F141)),NA())</f>
        <v>#N/A</v>
      </c>
      <c r="M147" s="520" t="e">
        <f ca="1">+IF(AND(ISNUMBER(OFFSET('Water Data'!$G$4,0,10*ROW('Water Data'!G141))),'Data Summary'!CB147="Yes"),100-OFFSET('Water Data'!$G$4,0,10*ROW('Water Data'!G141)),NA())</f>
        <v>#N/A</v>
      </c>
      <c r="N147" s="520" t="e">
        <f ca="1">+IF(AND(ISNUMBER(OFFSET('Water Data'!$G$6,0,10*ROW('Water Data'!G141))),'Data Summary'!CC147="Yes"),OFFSET('Water Data'!$G$6,0,10*ROW('Water Data'!G141)),NA())</f>
        <v>#N/A</v>
      </c>
      <c r="O147" s="520" t="e">
        <f ca="1">+IF(AND(ISNUMBER(OFFSET('Water Data'!$G$9,0,10*ROW('Water Data'!G141))),'Data Summary'!CD147="Yes"),OFFSET('Water Data'!$G$9,0,10*ROW('Water Data'!G141)),NA())</f>
        <v>#N/A</v>
      </c>
      <c r="P147" s="520" t="e">
        <f ca="1">+IF(AND(ISNUMBER(OFFSET('Water Data'!$H$4,0,10*ROW('Water Data'!H141))),'Data Summary'!CE147="Yes"),100-OFFSET('Water Data'!$H$4,0,10*ROW('Water Data'!H141)),NA())</f>
        <v>#N/A</v>
      </c>
      <c r="Q147" s="520" t="e">
        <f ca="1">+IF(AND(ISNUMBER(OFFSET('Water Data'!$H$6,0,10*ROW('Water Data'!H141))),'Data Summary'!CF147="Yes"),OFFSET('Water Data'!$H$6,0,10*ROW('Water Data'!H141)),NA())</f>
        <v>#N/A</v>
      </c>
      <c r="R147" s="520" t="e">
        <f ca="1">+IF(AND(ISNUMBER(OFFSET('Water Data'!$H$9,0,10*ROW('Water Data'!H141))),'Data Summary'!CG147="Yes"),OFFSET('Water Data'!$H$9,0,10*ROW('Water Data'!H141)),NA())</f>
        <v>#N/A</v>
      </c>
      <c r="S147" s="520" t="e">
        <f ca="1">+IF(AND(ISNUMBER(OFFSET('Water Data'!$I$4,0,10*ROW('Water Data'!I141))),'Data Summary'!CH147="Yes"),100-OFFSET('Water Data'!$I$4,0,10*ROW('Water Data'!I141)),NA())</f>
        <v>#N/A</v>
      </c>
      <c r="T147" s="520" t="e">
        <f ca="1">+IF(AND(ISNUMBER(OFFSET('Water Data'!$I$6,0,10*ROW('Water Data'!I141))),'Data Summary'!CI147="Yes"),OFFSET('Water Data'!$I$6,0,10*ROW('Water Data'!I141)),NA())</f>
        <v>#N/A</v>
      </c>
      <c r="U147" s="520" t="e">
        <f ca="1">+IF(AND(ISNUMBER(OFFSET('Water Data'!$I$9,0,10*ROW('Water Data'!I141))),'Data Summary'!CJ147="Yes"),OFFSET('Water Data'!$I$9,0,10*ROW('Water Data'!I141)),NA())</f>
        <v>#N/A</v>
      </c>
      <c r="V147" s="521" t="e">
        <f ca="1">+IF(AND(ISNUMBER(OFFSET('Sanitation Data'!$D$4,0,10*ROW('Sanitation Data'!D141))),'Data Summary'!CK147="Yes"),100-OFFSET('Sanitation Data'!$D$4,0,10*ROW('Sanitation Data'!D141)),NA())</f>
        <v>#N/A</v>
      </c>
      <c r="W147" s="521" t="e">
        <f ca="1">+IF(AND(ISNUMBER(OFFSET('Sanitation Data'!$D$6,0,10*ROW('Sanitation Data'!D141))),'Data Summary'!CL147="Yes"),OFFSET('Sanitation Data'!$D$6,0,10*ROW('Sanitation Data'!D141)),NA())</f>
        <v>#N/A</v>
      </c>
      <c r="X147" s="521" t="e">
        <f ca="1">+IF(AND(ISNUMBER(OFFSET('Sanitation Data'!$D$10,0,10*ROW('Sanitation Data'!D141))),'Data Summary'!CM147="Yes"),OFFSET('Sanitation Data'!$D$10,0,10*ROW('Sanitation Data'!D141)),NA())</f>
        <v>#N/A</v>
      </c>
      <c r="Y147" s="521" t="e">
        <f ca="1">+IF(AND(ISNUMBER(OFFSET('Sanitation Data'!$D$11,0,10*ROW('Sanitation Data'!D141))),'Data Summary'!CN147="Yes"),OFFSET('Sanitation Data'!$D$11,0,10*ROW('Sanitation Data'!D141)),NA())</f>
        <v>#N/A</v>
      </c>
      <c r="Z147" s="521" t="e">
        <f ca="1">+IF(AND(ISNUMBER(OFFSET('Sanitation Data'!$D$12,0,10*ROW('Sanitation Data'!D141))),'Data Summary'!CO147="Yes"),OFFSET('Sanitation Data'!$D$12,0,10*ROW('Sanitation Data'!D141)),NA())</f>
        <v>#N/A</v>
      </c>
      <c r="AA147" s="521" t="e">
        <f ca="1">+IF(AND(ISNUMBER(OFFSET('Sanitation Data'!$E$4,0,10*ROW('Sanitation Data'!E141))),'Data Summary'!CP147="Yes"),100-OFFSET('Sanitation Data'!$E$4,0,10*ROW('Sanitation Data'!E141)),NA())</f>
        <v>#N/A</v>
      </c>
      <c r="AB147" s="521" t="e">
        <f ca="1">+IF(AND(ISNUMBER(OFFSET('Sanitation Data'!$E$6,0,10*ROW('Sanitation Data'!E141))),'Data Summary'!CQ147="Yes"),OFFSET('Sanitation Data'!$E$6,0,10*ROW('Sanitation Data'!E141)),NA())</f>
        <v>#N/A</v>
      </c>
      <c r="AC147" s="521" t="e">
        <f ca="1">+IF(AND(ISNUMBER(OFFSET('Sanitation Data'!$E$10,0,10*ROW('Sanitation Data'!E141))),'Data Summary'!CR147="Yes"),OFFSET('Sanitation Data'!$E$10,0,10*ROW('Sanitation Data'!E141)),NA())</f>
        <v>#N/A</v>
      </c>
      <c r="AD147" s="521" t="e">
        <f ca="1">+IF(AND(ISNUMBER(OFFSET('Sanitation Data'!$E$11,0,10*ROW('Sanitation Data'!E141))),'Data Summary'!CS147="Yes"),OFFSET('Sanitation Data'!$E$11,0,10*ROW('Sanitation Data'!E141)),NA())</f>
        <v>#N/A</v>
      </c>
      <c r="AE147" s="521" t="e">
        <f ca="1">+IF(AND(ISNUMBER(OFFSET('Sanitation Data'!$E$12,0,10*ROW('Sanitation Data'!E141))),'Data Summary'!CT147="Yes"),OFFSET('Sanitation Data'!$E$12,0,10*ROW('Sanitation Data'!E141)),NA())</f>
        <v>#N/A</v>
      </c>
      <c r="AF147" s="521" t="e">
        <f ca="1">+IF(AND(ISNUMBER(OFFSET('Sanitation Data'!$F$4,0,10*ROW('Sanitation Data'!F141))),'Data Summary'!CU147="Yes"),100-OFFSET('Sanitation Data'!$F$4,0,10*ROW('Sanitation Data'!F141)),NA())</f>
        <v>#N/A</v>
      </c>
      <c r="AG147" s="521" t="e">
        <f ca="1">+IF(AND(ISNUMBER(OFFSET('Sanitation Data'!$F$6,0,10*ROW('Sanitation Data'!F141))),'Data Summary'!CV147="Yes"),OFFSET('Sanitation Data'!$F$6,0,10*ROW('Sanitation Data'!F141)),NA())</f>
        <v>#N/A</v>
      </c>
      <c r="AH147" s="521" t="e">
        <f ca="1">+IF(AND(ISNUMBER(OFFSET('Sanitation Data'!$F$10,0,10*ROW('Sanitation Data'!F141))),'Data Summary'!CW147="Yes"),OFFSET('Sanitation Data'!$F$10,0,10*ROW('Sanitation Data'!F141)),NA())</f>
        <v>#N/A</v>
      </c>
      <c r="AI147" s="521" t="e">
        <f ca="1">+IF(AND(ISNUMBER(OFFSET('Sanitation Data'!$F$11,0,10*ROW('Sanitation Data'!F141))),'Data Summary'!CX147="Yes"),OFFSET('Sanitation Data'!$F$11,0,10*ROW('Sanitation Data'!F141)),NA())</f>
        <v>#N/A</v>
      </c>
      <c r="AJ147" s="521" t="e">
        <f ca="1">+IF(AND(ISNUMBER(OFFSET('Sanitation Data'!$F$12,0,10*ROW('Sanitation Data'!F141))),'Data Summary'!CY147="Yes"),OFFSET('Sanitation Data'!$F$12,0,10*ROW('Sanitation Data'!F141)),NA())</f>
        <v>#N/A</v>
      </c>
      <c r="AK147" s="521" t="e">
        <f ca="1">+IF(AND(ISNUMBER(OFFSET('Sanitation Data'!$G$4,0,10*ROW('Sanitation Data'!G141))),'Data Summary'!CZ147="Yes"),100-OFFSET('Sanitation Data'!$G$4,0,10*ROW('Sanitation Data'!G141)),NA())</f>
        <v>#N/A</v>
      </c>
      <c r="AL147" s="521" t="e">
        <f ca="1">+IF(AND(ISNUMBER(OFFSET('Sanitation Data'!$G$6,0,10*ROW('Sanitation Data'!G141))),'Data Summary'!DA147="Yes"),OFFSET('Sanitation Data'!$G$6,0,10*ROW('Sanitation Data'!G141)),NA())</f>
        <v>#N/A</v>
      </c>
      <c r="AM147" s="521" t="e">
        <f ca="1">+IF(AND(ISNUMBER(OFFSET('Sanitation Data'!$G$10,0,10*ROW('Sanitation Data'!G141))),'Data Summary'!DB147="Yes"),OFFSET('Sanitation Data'!$G$10,0,10*ROW('Sanitation Data'!G141)),NA())</f>
        <v>#N/A</v>
      </c>
      <c r="AN147" s="521" t="e">
        <f ca="1">+IF(AND(ISNUMBER(OFFSET('Sanitation Data'!$G$11,0,10*ROW('Sanitation Data'!G141))),'Data Summary'!DC147="Yes"),OFFSET('Sanitation Data'!$G$11,0,10*ROW('Sanitation Data'!G141)),NA())</f>
        <v>#N/A</v>
      </c>
      <c r="AO147" s="521" t="e">
        <f ca="1">+IF(AND(ISNUMBER(OFFSET('Sanitation Data'!$G$12,0,10*ROW('Sanitation Data'!G141))),'Data Summary'!DD147="Yes"),OFFSET('Sanitation Data'!$G$12,0,10*ROW('Sanitation Data'!G141)),NA())</f>
        <v>#N/A</v>
      </c>
      <c r="AP147" s="521" t="e">
        <f ca="1">+IF(AND(ISNUMBER(OFFSET('Sanitation Data'!$H$4,0,10*ROW('Sanitation Data'!H141))),'Data Summary'!DE147="Yes"),100-OFFSET('Sanitation Data'!$H$4,0,10*ROW('Sanitation Data'!H141)),NA())</f>
        <v>#N/A</v>
      </c>
      <c r="AQ147" s="521" t="e">
        <f ca="1">+IF(AND(ISNUMBER(OFFSET('Sanitation Data'!$H$6,0,10*ROW('Sanitation Data'!H141))),'Data Summary'!DF147="Yes"),OFFSET('Sanitation Data'!$H$6,0,10*ROW('Sanitation Data'!H141)),NA())</f>
        <v>#N/A</v>
      </c>
      <c r="AR147" s="521" t="e">
        <f ca="1">+IF(AND(ISNUMBER(OFFSET('Sanitation Data'!$H$10,0,10*ROW('Sanitation Data'!H141))),'Data Summary'!DG147="Yes"),OFFSET('Sanitation Data'!$H$10,0,10*ROW('Sanitation Data'!H141)),NA())</f>
        <v>#N/A</v>
      </c>
      <c r="AS147" s="521" t="e">
        <f ca="1">+IF(AND(ISNUMBER(OFFSET('Sanitation Data'!$H$11,0,10*ROW('Sanitation Data'!H141))),'Data Summary'!DH147="Yes"),OFFSET('Sanitation Data'!$H$11,0,10*ROW('Sanitation Data'!H141)),NA())</f>
        <v>#N/A</v>
      </c>
      <c r="AT147" s="521" t="e">
        <f ca="1">+IF(AND(ISNUMBER(OFFSET('Sanitation Data'!$H$12,0,10*ROW('Sanitation Data'!H141))),'Data Summary'!DI147="Yes"),OFFSET('Sanitation Data'!$H$12,0,10*ROW('Sanitation Data'!H141)),NA())</f>
        <v>#N/A</v>
      </c>
      <c r="AU147" s="521" t="e">
        <f ca="1">+IF(AND(ISNUMBER(OFFSET('Sanitation Data'!$I$4,0,10*ROW('Sanitation Data'!I141))),'Data Summary'!DJ147="Yes"),100-OFFSET('Sanitation Data'!$I$4,0,10*ROW('Sanitation Data'!I141)),NA())</f>
        <v>#N/A</v>
      </c>
      <c r="AV147" s="521" t="e">
        <f ca="1">+IF(AND(ISNUMBER(OFFSET('Sanitation Data'!$I$6,0,10*ROW('Sanitation Data'!I141))),'Data Summary'!DK147="Yes"),OFFSET('Sanitation Data'!$I$6,0,10*ROW('Sanitation Data'!I141)),NA())</f>
        <v>#N/A</v>
      </c>
      <c r="AW147" s="521" t="e">
        <f ca="1">+IF(AND(ISNUMBER(OFFSET('Sanitation Data'!$I$10,0,10*ROW('Sanitation Data'!I141))),'Data Summary'!DL147="Yes"),OFFSET('Sanitation Data'!$I$10,0,10*ROW('Sanitation Data'!I141)),NA())</f>
        <v>#N/A</v>
      </c>
      <c r="AX147" s="521" t="e">
        <f ca="1">+IF(AND(ISNUMBER(OFFSET('Sanitation Data'!$I$11,0,10*ROW('Sanitation Data'!I141))),'Data Summary'!DM147="Yes"),OFFSET('Sanitation Data'!$I$11,0,10*ROW('Sanitation Data'!I141)),NA())</f>
        <v>#N/A</v>
      </c>
      <c r="AY147" s="521" t="e">
        <f ca="1">+IF(AND(ISNUMBER(OFFSET('Sanitation Data'!$I$12,0,10*ROW('Sanitation Data'!I141))),'Data Summary'!DN147="Yes"),OFFSET('Sanitation Data'!$I$12,0,10*ROW('Sanitation Data'!I141)),NA())</f>
        <v>#N/A</v>
      </c>
      <c r="AZ147" s="522" t="e">
        <f ca="1">+IF(AND(ISNUMBER(OFFSET('Hygiene Data'!$D$5,0,10*ROW('Hygiene Data'!D141))),'Data Summary'!DO147="Yes"),OFFSET('Hygiene Data'!$D$5,0,10*ROW('Hygiene Data'!D141)),NA())</f>
        <v>#N/A</v>
      </c>
      <c r="BA147" s="522" t="e">
        <f ca="1">+IF(AND(ISNUMBER(OFFSET('Hygiene Data'!$D$7,0,10*ROW('Hygiene Data'!D141))),'Data Summary'!DP147="Yes"),OFFSET('Hygiene Data'!$D$7,0,10*ROW('Hygiene Data'!D141)),NA())</f>
        <v>#N/A</v>
      </c>
      <c r="BB147" s="522" t="e">
        <f ca="1">+IF(AND(ISNUMBER(OFFSET('Hygiene Data'!$D$9,0,10*ROW('Hygiene Data'!D141))),'Data Summary'!DQ147="Yes"),OFFSET('Hygiene Data'!$D$9,0,10*ROW('Hygiene Data'!D141)),NA())</f>
        <v>#N/A</v>
      </c>
      <c r="BC147" s="522" t="e">
        <f ca="1">+IF(AND(ISNUMBER(OFFSET('Hygiene Data'!$E$5,0,10*ROW('Hygiene Data'!E141))),'Data Summary'!DR147="Yes"),OFFSET('Hygiene Data'!$E$5,0,10*ROW('Hygiene Data'!E141)),NA())</f>
        <v>#N/A</v>
      </c>
      <c r="BD147" s="522" t="e">
        <f ca="1">+IF(AND(ISNUMBER(OFFSET('Hygiene Data'!$E$7,0,10*ROW('Hygiene Data'!E141))),'Data Summary'!DS147="Yes"),OFFSET('Hygiene Data'!$E$7,0,10*ROW('Hygiene Data'!E141)),NA())</f>
        <v>#N/A</v>
      </c>
      <c r="BE147" s="522" t="e">
        <f ca="1">+IF(AND(ISNUMBER(OFFSET('Hygiene Data'!$E$9,0,10*ROW('Hygiene Data'!E141))),'Data Summary'!DT147="Yes"),OFFSET('Hygiene Data'!$E$9,0,10*ROW('Hygiene Data'!E141)),NA())</f>
        <v>#N/A</v>
      </c>
      <c r="BF147" s="522" t="e">
        <f ca="1">+IF(AND(ISNUMBER(OFFSET('Hygiene Data'!$F$5,0,10*ROW('Hygiene Data'!F141))),'Data Summary'!DU147="Yes"),OFFSET('Hygiene Data'!$F$5,0,10*ROW('Hygiene Data'!F141)),NA())</f>
        <v>#N/A</v>
      </c>
      <c r="BG147" s="522" t="e">
        <f ca="1">+IF(AND(ISNUMBER(OFFSET('Hygiene Data'!$F$7,0,10*ROW('Hygiene Data'!F141))),'Data Summary'!DV147="Yes"),OFFSET('Hygiene Data'!$F$7,0,10*ROW('Hygiene Data'!F141)),NA())</f>
        <v>#N/A</v>
      </c>
      <c r="BH147" s="522" t="e">
        <f ca="1">+IF(AND(ISNUMBER(OFFSET('Hygiene Data'!$F$9,0,10*ROW('Hygiene Data'!F141))),'Data Summary'!DW147="Yes"),OFFSET('Hygiene Data'!$F$9,0,10*ROW('Hygiene Data'!F141)),NA())</f>
        <v>#N/A</v>
      </c>
      <c r="BI147" s="522" t="e">
        <f ca="1">+IF(AND(ISNUMBER(OFFSET('Hygiene Data'!$G$5,0,10*ROW('Hygiene Data'!G141))),'Data Summary'!DX147="Yes"),OFFSET('Hygiene Data'!$G$5,0,10*ROW('Hygiene Data'!G141)),NA())</f>
        <v>#N/A</v>
      </c>
      <c r="BJ147" s="522" t="e">
        <f ca="1">+IF(AND(ISNUMBER(OFFSET('Hygiene Data'!$G$7,0,10*ROW('Hygiene Data'!G141))),'Data Summary'!DY147="Yes"),OFFSET('Hygiene Data'!$G$7,0,10*ROW('Hygiene Data'!G141)),NA())</f>
        <v>#N/A</v>
      </c>
      <c r="BK147" s="522" t="e">
        <f ca="1">+IF(AND(ISNUMBER(OFFSET('Hygiene Data'!$G$9,0,10*ROW('Hygiene Data'!G141))),'Data Summary'!DZ147="Yes"),OFFSET('Hygiene Data'!$G$9,0,10*ROW('Hygiene Data'!G141)),NA())</f>
        <v>#N/A</v>
      </c>
      <c r="BL147" s="522" t="e">
        <f ca="1">+IF(AND(ISNUMBER(OFFSET('Hygiene Data'!$H$5,0,10*ROW('Hygiene Data'!H141))),'Data Summary'!EA147="Yes"),OFFSET('Hygiene Data'!$H$5,0,10*ROW('Hygiene Data'!H141)),NA())</f>
        <v>#N/A</v>
      </c>
      <c r="BM147" s="522" t="e">
        <f ca="1">+IF(AND(ISNUMBER(OFFSET('Hygiene Data'!$H$7,0,10*ROW('Hygiene Data'!H141))),'Data Summary'!EB147="Yes"),OFFSET('Hygiene Data'!$H$7,0,10*ROW('Hygiene Data'!H141)),NA())</f>
        <v>#N/A</v>
      </c>
      <c r="BN147" s="522" t="e">
        <f ca="1">+IF(AND(ISNUMBER(OFFSET('Hygiene Data'!$H$9,0,10*ROW('Hygiene Data'!H141))),'Data Summary'!EC147="Yes"),OFFSET('Hygiene Data'!$H$9,0,10*ROW('Hygiene Data'!H141)),NA())</f>
        <v>#N/A</v>
      </c>
      <c r="BO147" s="522" t="e">
        <f ca="1">+IF(AND(ISNUMBER(OFFSET('Hygiene Data'!$I$5,0,10*ROW('Hygiene Data'!I141))),'Data Summary'!ED147="Yes"),OFFSET('Hygiene Data'!$I$5,0,10*ROW('Hygiene Data'!I141)),NA())</f>
        <v>#N/A</v>
      </c>
      <c r="BP147" s="522" t="e">
        <f ca="1">+IF(AND(ISNUMBER(OFFSET('Hygiene Data'!$I$7,0,10*ROW('Hygiene Data'!I141))),'Data Summary'!EE147="Yes"),OFFSET('Hygiene Data'!$I$7,0,10*ROW('Hygiene Data'!I141)),NA())</f>
        <v>#N/A</v>
      </c>
      <c r="BQ147" s="522" t="e">
        <f ca="1">+IF(AND(ISNUMBER(OFFSET('Hygiene Data'!$I$9,0,10*ROW('Hygiene Data'!I141))),'Data Summary'!EF147="Yes"),OFFSET('Hygiene Data'!$I$9,0,10*ROW('Hygiene Data'!I141)),NA())</f>
        <v>#N/A</v>
      </c>
    </row>
    <row r="148" spans="1:69" x14ac:dyDescent="0.25">
      <c r="A148" s="518" t="e">
        <f ca="1">+RIGHT('Data Summary'!A148,LEN('Data Summary'!A148)-9)</f>
        <v>#VALUE!</v>
      </c>
      <c r="B148" s="492" t="str">
        <f ca="1">+IF(ISTEXT('Data Summary'!B148),'Data Summary'!B148,"")</f>
        <v/>
      </c>
      <c r="C148" s="519" t="e">
        <f ca="1">+VALUE('Data Summary'!C148)</f>
        <v>#VALUE!</v>
      </c>
      <c r="D148" s="520" t="e">
        <f ca="1">+IF(AND(ISNUMBER(OFFSET('Water Data'!$D$4,0,10*ROW('Water Data'!D142))),'Data Summary'!BS148="Yes"),100-OFFSET('Water Data'!$D$4,0,10*ROW('Water Data'!D142)),NA())</f>
        <v>#N/A</v>
      </c>
      <c r="E148" s="520" t="e">
        <f ca="1">+IF(AND(ISNUMBER(OFFSET('Water Data'!$D$6,0,10*ROW('Water Data'!D142))),'Data Summary'!BT148="Yes"),OFFSET('Water Data'!$D$6,0,10*ROW('Water Data'!D142)),NA())</f>
        <v>#N/A</v>
      </c>
      <c r="F148" s="520" t="e">
        <f ca="1">+IF(AND(ISNUMBER(OFFSET('Water Data'!$D$9,0,10*ROW('Water Data'!D142))),'Data Summary'!BU148="Yes"),OFFSET('Water Data'!$D$9,0,10*ROW('Water Data'!D142)),NA())</f>
        <v>#N/A</v>
      </c>
      <c r="G148" s="520" t="e">
        <f ca="1">+IF(AND(ISNUMBER(OFFSET('Water Data'!$E$4,0,10*ROW('Water Data'!E142))),'Data Summary'!BV148="Yes"),100-OFFSET('Water Data'!$E$4,0,10*ROW('Water Data'!E142)),NA())</f>
        <v>#N/A</v>
      </c>
      <c r="H148" s="520" t="e">
        <f ca="1">+IF(AND(ISNUMBER(OFFSET('Water Data'!$E$6,0,10*ROW('Water Data'!E142))),'Data Summary'!BW148="Yes"),OFFSET('Water Data'!$E$6,0,10*ROW('Water Data'!E142)),NA())</f>
        <v>#N/A</v>
      </c>
      <c r="I148" s="520" t="e">
        <f ca="1">+IF(AND(ISNUMBER(OFFSET('Water Data'!$E$9,0,10*ROW('Water Data'!E142))),'Data Summary'!BX148="Yes"),OFFSET('Water Data'!$E$9,0,10*ROW('Water Data'!E142)),NA())</f>
        <v>#N/A</v>
      </c>
      <c r="J148" s="520" t="e">
        <f ca="1">+IF(AND(ISNUMBER(OFFSET('Water Data'!$F$4,0,10*ROW('Water Data'!F142))),'Data Summary'!BY148="Yes"),100-OFFSET('Water Data'!$F$4,0,10*ROW('Water Data'!F142)),NA())</f>
        <v>#N/A</v>
      </c>
      <c r="K148" s="520" t="e">
        <f ca="1">+IF(AND(ISNUMBER(OFFSET('Water Data'!$F$6,0,10*ROW('Water Data'!F142))),'Data Summary'!BZ148="Yes"),OFFSET('Water Data'!$F$6,0,10*ROW('Water Data'!F142)),NA())</f>
        <v>#N/A</v>
      </c>
      <c r="L148" s="520" t="e">
        <f ca="1">+IF(AND(ISNUMBER(OFFSET('Water Data'!$F$9,0,10*ROW('Water Data'!F142))),'Data Summary'!CA148="Yes"),OFFSET('Water Data'!$F$9,0,10*ROW('Water Data'!F142)),NA())</f>
        <v>#N/A</v>
      </c>
      <c r="M148" s="520" t="e">
        <f ca="1">+IF(AND(ISNUMBER(OFFSET('Water Data'!$G$4,0,10*ROW('Water Data'!G142))),'Data Summary'!CB148="Yes"),100-OFFSET('Water Data'!$G$4,0,10*ROW('Water Data'!G142)),NA())</f>
        <v>#N/A</v>
      </c>
      <c r="N148" s="520" t="e">
        <f ca="1">+IF(AND(ISNUMBER(OFFSET('Water Data'!$G$6,0,10*ROW('Water Data'!G142))),'Data Summary'!CC148="Yes"),OFFSET('Water Data'!$G$6,0,10*ROW('Water Data'!G142)),NA())</f>
        <v>#N/A</v>
      </c>
      <c r="O148" s="520" t="e">
        <f ca="1">+IF(AND(ISNUMBER(OFFSET('Water Data'!$G$9,0,10*ROW('Water Data'!G142))),'Data Summary'!CD148="Yes"),OFFSET('Water Data'!$G$9,0,10*ROW('Water Data'!G142)),NA())</f>
        <v>#N/A</v>
      </c>
      <c r="P148" s="520" t="e">
        <f ca="1">+IF(AND(ISNUMBER(OFFSET('Water Data'!$H$4,0,10*ROW('Water Data'!H142))),'Data Summary'!CE148="Yes"),100-OFFSET('Water Data'!$H$4,0,10*ROW('Water Data'!H142)),NA())</f>
        <v>#N/A</v>
      </c>
      <c r="Q148" s="520" t="e">
        <f ca="1">+IF(AND(ISNUMBER(OFFSET('Water Data'!$H$6,0,10*ROW('Water Data'!H142))),'Data Summary'!CF148="Yes"),OFFSET('Water Data'!$H$6,0,10*ROW('Water Data'!H142)),NA())</f>
        <v>#N/A</v>
      </c>
      <c r="R148" s="520" t="e">
        <f ca="1">+IF(AND(ISNUMBER(OFFSET('Water Data'!$H$9,0,10*ROW('Water Data'!H142))),'Data Summary'!CG148="Yes"),OFFSET('Water Data'!$H$9,0,10*ROW('Water Data'!H142)),NA())</f>
        <v>#N/A</v>
      </c>
      <c r="S148" s="520" t="e">
        <f ca="1">+IF(AND(ISNUMBER(OFFSET('Water Data'!$I$4,0,10*ROW('Water Data'!I142))),'Data Summary'!CH148="Yes"),100-OFFSET('Water Data'!$I$4,0,10*ROW('Water Data'!I142)),NA())</f>
        <v>#N/A</v>
      </c>
      <c r="T148" s="520" t="e">
        <f ca="1">+IF(AND(ISNUMBER(OFFSET('Water Data'!$I$6,0,10*ROW('Water Data'!I142))),'Data Summary'!CI148="Yes"),OFFSET('Water Data'!$I$6,0,10*ROW('Water Data'!I142)),NA())</f>
        <v>#N/A</v>
      </c>
      <c r="U148" s="520" t="e">
        <f ca="1">+IF(AND(ISNUMBER(OFFSET('Water Data'!$I$9,0,10*ROW('Water Data'!I142))),'Data Summary'!CJ148="Yes"),OFFSET('Water Data'!$I$9,0,10*ROW('Water Data'!I142)),NA())</f>
        <v>#N/A</v>
      </c>
      <c r="V148" s="521" t="e">
        <f ca="1">+IF(AND(ISNUMBER(OFFSET('Sanitation Data'!$D$4,0,10*ROW('Sanitation Data'!D142))),'Data Summary'!CK148="Yes"),100-OFFSET('Sanitation Data'!$D$4,0,10*ROW('Sanitation Data'!D142)),NA())</f>
        <v>#N/A</v>
      </c>
      <c r="W148" s="521" t="e">
        <f ca="1">+IF(AND(ISNUMBER(OFFSET('Sanitation Data'!$D$6,0,10*ROW('Sanitation Data'!D142))),'Data Summary'!CL148="Yes"),OFFSET('Sanitation Data'!$D$6,0,10*ROW('Sanitation Data'!D142)),NA())</f>
        <v>#N/A</v>
      </c>
      <c r="X148" s="521" t="e">
        <f ca="1">+IF(AND(ISNUMBER(OFFSET('Sanitation Data'!$D$10,0,10*ROW('Sanitation Data'!D142))),'Data Summary'!CM148="Yes"),OFFSET('Sanitation Data'!$D$10,0,10*ROW('Sanitation Data'!D142)),NA())</f>
        <v>#N/A</v>
      </c>
      <c r="Y148" s="521" t="e">
        <f ca="1">+IF(AND(ISNUMBER(OFFSET('Sanitation Data'!$D$11,0,10*ROW('Sanitation Data'!D142))),'Data Summary'!CN148="Yes"),OFFSET('Sanitation Data'!$D$11,0,10*ROW('Sanitation Data'!D142)),NA())</f>
        <v>#N/A</v>
      </c>
      <c r="Z148" s="521" t="e">
        <f ca="1">+IF(AND(ISNUMBER(OFFSET('Sanitation Data'!$D$12,0,10*ROW('Sanitation Data'!D142))),'Data Summary'!CO148="Yes"),OFFSET('Sanitation Data'!$D$12,0,10*ROW('Sanitation Data'!D142)),NA())</f>
        <v>#N/A</v>
      </c>
      <c r="AA148" s="521" t="e">
        <f ca="1">+IF(AND(ISNUMBER(OFFSET('Sanitation Data'!$E$4,0,10*ROW('Sanitation Data'!E142))),'Data Summary'!CP148="Yes"),100-OFFSET('Sanitation Data'!$E$4,0,10*ROW('Sanitation Data'!E142)),NA())</f>
        <v>#N/A</v>
      </c>
      <c r="AB148" s="521" t="e">
        <f ca="1">+IF(AND(ISNUMBER(OFFSET('Sanitation Data'!$E$6,0,10*ROW('Sanitation Data'!E142))),'Data Summary'!CQ148="Yes"),OFFSET('Sanitation Data'!$E$6,0,10*ROW('Sanitation Data'!E142)),NA())</f>
        <v>#N/A</v>
      </c>
      <c r="AC148" s="521" t="e">
        <f ca="1">+IF(AND(ISNUMBER(OFFSET('Sanitation Data'!$E$10,0,10*ROW('Sanitation Data'!E142))),'Data Summary'!CR148="Yes"),OFFSET('Sanitation Data'!$E$10,0,10*ROW('Sanitation Data'!E142)),NA())</f>
        <v>#N/A</v>
      </c>
      <c r="AD148" s="521" t="e">
        <f ca="1">+IF(AND(ISNUMBER(OFFSET('Sanitation Data'!$E$11,0,10*ROW('Sanitation Data'!E142))),'Data Summary'!CS148="Yes"),OFFSET('Sanitation Data'!$E$11,0,10*ROW('Sanitation Data'!E142)),NA())</f>
        <v>#N/A</v>
      </c>
      <c r="AE148" s="521" t="e">
        <f ca="1">+IF(AND(ISNUMBER(OFFSET('Sanitation Data'!$E$12,0,10*ROW('Sanitation Data'!E142))),'Data Summary'!CT148="Yes"),OFFSET('Sanitation Data'!$E$12,0,10*ROW('Sanitation Data'!E142)),NA())</f>
        <v>#N/A</v>
      </c>
      <c r="AF148" s="521" t="e">
        <f ca="1">+IF(AND(ISNUMBER(OFFSET('Sanitation Data'!$F$4,0,10*ROW('Sanitation Data'!F142))),'Data Summary'!CU148="Yes"),100-OFFSET('Sanitation Data'!$F$4,0,10*ROW('Sanitation Data'!F142)),NA())</f>
        <v>#N/A</v>
      </c>
      <c r="AG148" s="521" t="e">
        <f ca="1">+IF(AND(ISNUMBER(OFFSET('Sanitation Data'!$F$6,0,10*ROW('Sanitation Data'!F142))),'Data Summary'!CV148="Yes"),OFFSET('Sanitation Data'!$F$6,0,10*ROW('Sanitation Data'!F142)),NA())</f>
        <v>#N/A</v>
      </c>
      <c r="AH148" s="521" t="e">
        <f ca="1">+IF(AND(ISNUMBER(OFFSET('Sanitation Data'!$F$10,0,10*ROW('Sanitation Data'!F142))),'Data Summary'!CW148="Yes"),OFFSET('Sanitation Data'!$F$10,0,10*ROW('Sanitation Data'!F142)),NA())</f>
        <v>#N/A</v>
      </c>
      <c r="AI148" s="521" t="e">
        <f ca="1">+IF(AND(ISNUMBER(OFFSET('Sanitation Data'!$F$11,0,10*ROW('Sanitation Data'!F142))),'Data Summary'!CX148="Yes"),OFFSET('Sanitation Data'!$F$11,0,10*ROW('Sanitation Data'!F142)),NA())</f>
        <v>#N/A</v>
      </c>
      <c r="AJ148" s="521" t="e">
        <f ca="1">+IF(AND(ISNUMBER(OFFSET('Sanitation Data'!$F$12,0,10*ROW('Sanitation Data'!F142))),'Data Summary'!CY148="Yes"),OFFSET('Sanitation Data'!$F$12,0,10*ROW('Sanitation Data'!F142)),NA())</f>
        <v>#N/A</v>
      </c>
      <c r="AK148" s="521" t="e">
        <f ca="1">+IF(AND(ISNUMBER(OFFSET('Sanitation Data'!$G$4,0,10*ROW('Sanitation Data'!G142))),'Data Summary'!CZ148="Yes"),100-OFFSET('Sanitation Data'!$G$4,0,10*ROW('Sanitation Data'!G142)),NA())</f>
        <v>#N/A</v>
      </c>
      <c r="AL148" s="521" t="e">
        <f ca="1">+IF(AND(ISNUMBER(OFFSET('Sanitation Data'!$G$6,0,10*ROW('Sanitation Data'!G142))),'Data Summary'!DA148="Yes"),OFFSET('Sanitation Data'!$G$6,0,10*ROW('Sanitation Data'!G142)),NA())</f>
        <v>#N/A</v>
      </c>
      <c r="AM148" s="521" t="e">
        <f ca="1">+IF(AND(ISNUMBER(OFFSET('Sanitation Data'!$G$10,0,10*ROW('Sanitation Data'!G142))),'Data Summary'!DB148="Yes"),OFFSET('Sanitation Data'!$G$10,0,10*ROW('Sanitation Data'!G142)),NA())</f>
        <v>#N/A</v>
      </c>
      <c r="AN148" s="521" t="e">
        <f ca="1">+IF(AND(ISNUMBER(OFFSET('Sanitation Data'!$G$11,0,10*ROW('Sanitation Data'!G142))),'Data Summary'!DC148="Yes"),OFFSET('Sanitation Data'!$G$11,0,10*ROW('Sanitation Data'!G142)),NA())</f>
        <v>#N/A</v>
      </c>
      <c r="AO148" s="521" t="e">
        <f ca="1">+IF(AND(ISNUMBER(OFFSET('Sanitation Data'!$G$12,0,10*ROW('Sanitation Data'!G142))),'Data Summary'!DD148="Yes"),OFFSET('Sanitation Data'!$G$12,0,10*ROW('Sanitation Data'!G142)),NA())</f>
        <v>#N/A</v>
      </c>
      <c r="AP148" s="521" t="e">
        <f ca="1">+IF(AND(ISNUMBER(OFFSET('Sanitation Data'!$H$4,0,10*ROW('Sanitation Data'!H142))),'Data Summary'!DE148="Yes"),100-OFFSET('Sanitation Data'!$H$4,0,10*ROW('Sanitation Data'!H142)),NA())</f>
        <v>#N/A</v>
      </c>
      <c r="AQ148" s="521" t="e">
        <f ca="1">+IF(AND(ISNUMBER(OFFSET('Sanitation Data'!$H$6,0,10*ROW('Sanitation Data'!H142))),'Data Summary'!DF148="Yes"),OFFSET('Sanitation Data'!$H$6,0,10*ROW('Sanitation Data'!H142)),NA())</f>
        <v>#N/A</v>
      </c>
      <c r="AR148" s="521" t="e">
        <f ca="1">+IF(AND(ISNUMBER(OFFSET('Sanitation Data'!$H$10,0,10*ROW('Sanitation Data'!H142))),'Data Summary'!DG148="Yes"),OFFSET('Sanitation Data'!$H$10,0,10*ROW('Sanitation Data'!H142)),NA())</f>
        <v>#N/A</v>
      </c>
      <c r="AS148" s="521" t="e">
        <f ca="1">+IF(AND(ISNUMBER(OFFSET('Sanitation Data'!$H$11,0,10*ROW('Sanitation Data'!H142))),'Data Summary'!DH148="Yes"),OFFSET('Sanitation Data'!$H$11,0,10*ROW('Sanitation Data'!H142)),NA())</f>
        <v>#N/A</v>
      </c>
      <c r="AT148" s="521" t="e">
        <f ca="1">+IF(AND(ISNUMBER(OFFSET('Sanitation Data'!$H$12,0,10*ROW('Sanitation Data'!H142))),'Data Summary'!DI148="Yes"),OFFSET('Sanitation Data'!$H$12,0,10*ROW('Sanitation Data'!H142)),NA())</f>
        <v>#N/A</v>
      </c>
      <c r="AU148" s="521" t="e">
        <f ca="1">+IF(AND(ISNUMBER(OFFSET('Sanitation Data'!$I$4,0,10*ROW('Sanitation Data'!I142))),'Data Summary'!DJ148="Yes"),100-OFFSET('Sanitation Data'!$I$4,0,10*ROW('Sanitation Data'!I142)),NA())</f>
        <v>#N/A</v>
      </c>
      <c r="AV148" s="521" t="e">
        <f ca="1">+IF(AND(ISNUMBER(OFFSET('Sanitation Data'!$I$6,0,10*ROW('Sanitation Data'!I142))),'Data Summary'!DK148="Yes"),OFFSET('Sanitation Data'!$I$6,0,10*ROW('Sanitation Data'!I142)),NA())</f>
        <v>#N/A</v>
      </c>
      <c r="AW148" s="521" t="e">
        <f ca="1">+IF(AND(ISNUMBER(OFFSET('Sanitation Data'!$I$10,0,10*ROW('Sanitation Data'!I142))),'Data Summary'!DL148="Yes"),OFFSET('Sanitation Data'!$I$10,0,10*ROW('Sanitation Data'!I142)),NA())</f>
        <v>#N/A</v>
      </c>
      <c r="AX148" s="521" t="e">
        <f ca="1">+IF(AND(ISNUMBER(OFFSET('Sanitation Data'!$I$11,0,10*ROW('Sanitation Data'!I142))),'Data Summary'!DM148="Yes"),OFFSET('Sanitation Data'!$I$11,0,10*ROW('Sanitation Data'!I142)),NA())</f>
        <v>#N/A</v>
      </c>
      <c r="AY148" s="521" t="e">
        <f ca="1">+IF(AND(ISNUMBER(OFFSET('Sanitation Data'!$I$12,0,10*ROW('Sanitation Data'!I142))),'Data Summary'!DN148="Yes"),OFFSET('Sanitation Data'!$I$12,0,10*ROW('Sanitation Data'!I142)),NA())</f>
        <v>#N/A</v>
      </c>
      <c r="AZ148" s="522" t="e">
        <f ca="1">+IF(AND(ISNUMBER(OFFSET('Hygiene Data'!$D$5,0,10*ROW('Hygiene Data'!D142))),'Data Summary'!DO148="Yes"),OFFSET('Hygiene Data'!$D$5,0,10*ROW('Hygiene Data'!D142)),NA())</f>
        <v>#N/A</v>
      </c>
      <c r="BA148" s="522" t="e">
        <f ca="1">+IF(AND(ISNUMBER(OFFSET('Hygiene Data'!$D$7,0,10*ROW('Hygiene Data'!D142))),'Data Summary'!DP148="Yes"),OFFSET('Hygiene Data'!$D$7,0,10*ROW('Hygiene Data'!D142)),NA())</f>
        <v>#N/A</v>
      </c>
      <c r="BB148" s="522" t="e">
        <f ca="1">+IF(AND(ISNUMBER(OFFSET('Hygiene Data'!$D$9,0,10*ROW('Hygiene Data'!D142))),'Data Summary'!DQ148="Yes"),OFFSET('Hygiene Data'!$D$9,0,10*ROW('Hygiene Data'!D142)),NA())</f>
        <v>#N/A</v>
      </c>
      <c r="BC148" s="522" t="e">
        <f ca="1">+IF(AND(ISNUMBER(OFFSET('Hygiene Data'!$E$5,0,10*ROW('Hygiene Data'!E142))),'Data Summary'!DR148="Yes"),OFFSET('Hygiene Data'!$E$5,0,10*ROW('Hygiene Data'!E142)),NA())</f>
        <v>#N/A</v>
      </c>
      <c r="BD148" s="522" t="e">
        <f ca="1">+IF(AND(ISNUMBER(OFFSET('Hygiene Data'!$E$7,0,10*ROW('Hygiene Data'!E142))),'Data Summary'!DS148="Yes"),OFFSET('Hygiene Data'!$E$7,0,10*ROW('Hygiene Data'!E142)),NA())</f>
        <v>#N/A</v>
      </c>
      <c r="BE148" s="522" t="e">
        <f ca="1">+IF(AND(ISNUMBER(OFFSET('Hygiene Data'!$E$9,0,10*ROW('Hygiene Data'!E142))),'Data Summary'!DT148="Yes"),OFFSET('Hygiene Data'!$E$9,0,10*ROW('Hygiene Data'!E142)),NA())</f>
        <v>#N/A</v>
      </c>
      <c r="BF148" s="522" t="e">
        <f ca="1">+IF(AND(ISNUMBER(OFFSET('Hygiene Data'!$F$5,0,10*ROW('Hygiene Data'!F142))),'Data Summary'!DU148="Yes"),OFFSET('Hygiene Data'!$F$5,0,10*ROW('Hygiene Data'!F142)),NA())</f>
        <v>#N/A</v>
      </c>
      <c r="BG148" s="522" t="e">
        <f ca="1">+IF(AND(ISNUMBER(OFFSET('Hygiene Data'!$F$7,0,10*ROW('Hygiene Data'!F142))),'Data Summary'!DV148="Yes"),OFFSET('Hygiene Data'!$F$7,0,10*ROW('Hygiene Data'!F142)),NA())</f>
        <v>#N/A</v>
      </c>
      <c r="BH148" s="522" t="e">
        <f ca="1">+IF(AND(ISNUMBER(OFFSET('Hygiene Data'!$F$9,0,10*ROW('Hygiene Data'!F142))),'Data Summary'!DW148="Yes"),OFFSET('Hygiene Data'!$F$9,0,10*ROW('Hygiene Data'!F142)),NA())</f>
        <v>#N/A</v>
      </c>
      <c r="BI148" s="522" t="e">
        <f ca="1">+IF(AND(ISNUMBER(OFFSET('Hygiene Data'!$G$5,0,10*ROW('Hygiene Data'!G142))),'Data Summary'!DX148="Yes"),OFFSET('Hygiene Data'!$G$5,0,10*ROW('Hygiene Data'!G142)),NA())</f>
        <v>#N/A</v>
      </c>
      <c r="BJ148" s="522" t="e">
        <f ca="1">+IF(AND(ISNUMBER(OFFSET('Hygiene Data'!$G$7,0,10*ROW('Hygiene Data'!G142))),'Data Summary'!DY148="Yes"),OFFSET('Hygiene Data'!$G$7,0,10*ROW('Hygiene Data'!G142)),NA())</f>
        <v>#N/A</v>
      </c>
      <c r="BK148" s="522" t="e">
        <f ca="1">+IF(AND(ISNUMBER(OFFSET('Hygiene Data'!$G$9,0,10*ROW('Hygiene Data'!G142))),'Data Summary'!DZ148="Yes"),OFFSET('Hygiene Data'!$G$9,0,10*ROW('Hygiene Data'!G142)),NA())</f>
        <v>#N/A</v>
      </c>
      <c r="BL148" s="522" t="e">
        <f ca="1">+IF(AND(ISNUMBER(OFFSET('Hygiene Data'!$H$5,0,10*ROW('Hygiene Data'!H142))),'Data Summary'!EA148="Yes"),OFFSET('Hygiene Data'!$H$5,0,10*ROW('Hygiene Data'!H142)),NA())</f>
        <v>#N/A</v>
      </c>
      <c r="BM148" s="522" t="e">
        <f ca="1">+IF(AND(ISNUMBER(OFFSET('Hygiene Data'!$H$7,0,10*ROW('Hygiene Data'!H142))),'Data Summary'!EB148="Yes"),OFFSET('Hygiene Data'!$H$7,0,10*ROW('Hygiene Data'!H142)),NA())</f>
        <v>#N/A</v>
      </c>
      <c r="BN148" s="522" t="e">
        <f ca="1">+IF(AND(ISNUMBER(OFFSET('Hygiene Data'!$H$9,0,10*ROW('Hygiene Data'!H142))),'Data Summary'!EC148="Yes"),OFFSET('Hygiene Data'!$H$9,0,10*ROW('Hygiene Data'!H142)),NA())</f>
        <v>#N/A</v>
      </c>
      <c r="BO148" s="522" t="e">
        <f ca="1">+IF(AND(ISNUMBER(OFFSET('Hygiene Data'!$I$5,0,10*ROW('Hygiene Data'!I142))),'Data Summary'!ED148="Yes"),OFFSET('Hygiene Data'!$I$5,0,10*ROW('Hygiene Data'!I142)),NA())</f>
        <v>#N/A</v>
      </c>
      <c r="BP148" s="522" t="e">
        <f ca="1">+IF(AND(ISNUMBER(OFFSET('Hygiene Data'!$I$7,0,10*ROW('Hygiene Data'!I142))),'Data Summary'!EE148="Yes"),OFFSET('Hygiene Data'!$I$7,0,10*ROW('Hygiene Data'!I142)),NA())</f>
        <v>#N/A</v>
      </c>
      <c r="BQ148" s="522" t="e">
        <f ca="1">+IF(AND(ISNUMBER(OFFSET('Hygiene Data'!$I$9,0,10*ROW('Hygiene Data'!I142))),'Data Summary'!EF148="Yes"),OFFSET('Hygiene Data'!$I$9,0,10*ROW('Hygiene Data'!I142)),NA())</f>
        <v>#N/A</v>
      </c>
    </row>
    <row r="149" spans="1:69" x14ac:dyDescent="0.25">
      <c r="A149" s="518" t="e">
        <f ca="1">+RIGHT('Data Summary'!A149,LEN('Data Summary'!A149)-9)</f>
        <v>#VALUE!</v>
      </c>
      <c r="B149" s="492" t="str">
        <f ca="1">+IF(ISTEXT('Data Summary'!B149),'Data Summary'!B149,"")</f>
        <v/>
      </c>
      <c r="C149" s="519" t="e">
        <f ca="1">+VALUE('Data Summary'!C149)</f>
        <v>#VALUE!</v>
      </c>
      <c r="D149" s="520" t="e">
        <f ca="1">+IF(AND(ISNUMBER(OFFSET('Water Data'!$D$4,0,10*ROW('Water Data'!D143))),'Data Summary'!BS149="Yes"),100-OFFSET('Water Data'!$D$4,0,10*ROW('Water Data'!D143)),NA())</f>
        <v>#N/A</v>
      </c>
      <c r="E149" s="520" t="e">
        <f ca="1">+IF(AND(ISNUMBER(OFFSET('Water Data'!$D$6,0,10*ROW('Water Data'!D143))),'Data Summary'!BT149="Yes"),OFFSET('Water Data'!$D$6,0,10*ROW('Water Data'!D143)),NA())</f>
        <v>#N/A</v>
      </c>
      <c r="F149" s="520" t="e">
        <f ca="1">+IF(AND(ISNUMBER(OFFSET('Water Data'!$D$9,0,10*ROW('Water Data'!D143))),'Data Summary'!BU149="Yes"),OFFSET('Water Data'!$D$9,0,10*ROW('Water Data'!D143)),NA())</f>
        <v>#N/A</v>
      </c>
      <c r="G149" s="520" t="e">
        <f ca="1">+IF(AND(ISNUMBER(OFFSET('Water Data'!$E$4,0,10*ROW('Water Data'!E143))),'Data Summary'!BV149="Yes"),100-OFFSET('Water Data'!$E$4,0,10*ROW('Water Data'!E143)),NA())</f>
        <v>#N/A</v>
      </c>
      <c r="H149" s="520" t="e">
        <f ca="1">+IF(AND(ISNUMBER(OFFSET('Water Data'!$E$6,0,10*ROW('Water Data'!E143))),'Data Summary'!BW149="Yes"),OFFSET('Water Data'!$E$6,0,10*ROW('Water Data'!E143)),NA())</f>
        <v>#N/A</v>
      </c>
      <c r="I149" s="520" t="e">
        <f ca="1">+IF(AND(ISNUMBER(OFFSET('Water Data'!$E$9,0,10*ROW('Water Data'!E143))),'Data Summary'!BX149="Yes"),OFFSET('Water Data'!$E$9,0,10*ROW('Water Data'!E143)),NA())</f>
        <v>#N/A</v>
      </c>
      <c r="J149" s="520" t="e">
        <f ca="1">+IF(AND(ISNUMBER(OFFSET('Water Data'!$F$4,0,10*ROW('Water Data'!F143))),'Data Summary'!BY149="Yes"),100-OFFSET('Water Data'!$F$4,0,10*ROW('Water Data'!F143)),NA())</f>
        <v>#N/A</v>
      </c>
      <c r="K149" s="520" t="e">
        <f ca="1">+IF(AND(ISNUMBER(OFFSET('Water Data'!$F$6,0,10*ROW('Water Data'!F143))),'Data Summary'!BZ149="Yes"),OFFSET('Water Data'!$F$6,0,10*ROW('Water Data'!F143)),NA())</f>
        <v>#N/A</v>
      </c>
      <c r="L149" s="520" t="e">
        <f ca="1">+IF(AND(ISNUMBER(OFFSET('Water Data'!$F$9,0,10*ROW('Water Data'!F143))),'Data Summary'!CA149="Yes"),OFFSET('Water Data'!$F$9,0,10*ROW('Water Data'!F143)),NA())</f>
        <v>#N/A</v>
      </c>
      <c r="M149" s="520" t="e">
        <f ca="1">+IF(AND(ISNUMBER(OFFSET('Water Data'!$G$4,0,10*ROW('Water Data'!G143))),'Data Summary'!CB149="Yes"),100-OFFSET('Water Data'!$G$4,0,10*ROW('Water Data'!G143)),NA())</f>
        <v>#N/A</v>
      </c>
      <c r="N149" s="520" t="e">
        <f ca="1">+IF(AND(ISNUMBER(OFFSET('Water Data'!$G$6,0,10*ROW('Water Data'!G143))),'Data Summary'!CC149="Yes"),OFFSET('Water Data'!$G$6,0,10*ROW('Water Data'!G143)),NA())</f>
        <v>#N/A</v>
      </c>
      <c r="O149" s="520" t="e">
        <f ca="1">+IF(AND(ISNUMBER(OFFSET('Water Data'!$G$9,0,10*ROW('Water Data'!G143))),'Data Summary'!CD149="Yes"),OFFSET('Water Data'!$G$9,0,10*ROW('Water Data'!G143)),NA())</f>
        <v>#N/A</v>
      </c>
      <c r="P149" s="520" t="e">
        <f ca="1">+IF(AND(ISNUMBER(OFFSET('Water Data'!$H$4,0,10*ROW('Water Data'!H143))),'Data Summary'!CE149="Yes"),100-OFFSET('Water Data'!$H$4,0,10*ROW('Water Data'!H143)),NA())</f>
        <v>#N/A</v>
      </c>
      <c r="Q149" s="520" t="e">
        <f ca="1">+IF(AND(ISNUMBER(OFFSET('Water Data'!$H$6,0,10*ROW('Water Data'!H143))),'Data Summary'!CF149="Yes"),OFFSET('Water Data'!$H$6,0,10*ROW('Water Data'!H143)),NA())</f>
        <v>#N/A</v>
      </c>
      <c r="R149" s="520" t="e">
        <f ca="1">+IF(AND(ISNUMBER(OFFSET('Water Data'!$H$9,0,10*ROW('Water Data'!H143))),'Data Summary'!CG149="Yes"),OFFSET('Water Data'!$H$9,0,10*ROW('Water Data'!H143)),NA())</f>
        <v>#N/A</v>
      </c>
      <c r="S149" s="520" t="e">
        <f ca="1">+IF(AND(ISNUMBER(OFFSET('Water Data'!$I$4,0,10*ROW('Water Data'!I143))),'Data Summary'!CH149="Yes"),100-OFFSET('Water Data'!$I$4,0,10*ROW('Water Data'!I143)),NA())</f>
        <v>#N/A</v>
      </c>
      <c r="T149" s="520" t="e">
        <f ca="1">+IF(AND(ISNUMBER(OFFSET('Water Data'!$I$6,0,10*ROW('Water Data'!I143))),'Data Summary'!CI149="Yes"),OFFSET('Water Data'!$I$6,0,10*ROW('Water Data'!I143)),NA())</f>
        <v>#N/A</v>
      </c>
      <c r="U149" s="520" t="e">
        <f ca="1">+IF(AND(ISNUMBER(OFFSET('Water Data'!$I$9,0,10*ROW('Water Data'!I143))),'Data Summary'!CJ149="Yes"),OFFSET('Water Data'!$I$9,0,10*ROW('Water Data'!I143)),NA())</f>
        <v>#N/A</v>
      </c>
      <c r="V149" s="521" t="e">
        <f ca="1">+IF(AND(ISNUMBER(OFFSET('Sanitation Data'!$D$4,0,10*ROW('Sanitation Data'!D143))),'Data Summary'!CK149="Yes"),100-OFFSET('Sanitation Data'!$D$4,0,10*ROW('Sanitation Data'!D143)),NA())</f>
        <v>#N/A</v>
      </c>
      <c r="W149" s="521" t="e">
        <f ca="1">+IF(AND(ISNUMBER(OFFSET('Sanitation Data'!$D$6,0,10*ROW('Sanitation Data'!D143))),'Data Summary'!CL149="Yes"),OFFSET('Sanitation Data'!$D$6,0,10*ROW('Sanitation Data'!D143)),NA())</f>
        <v>#N/A</v>
      </c>
      <c r="X149" s="521" t="e">
        <f ca="1">+IF(AND(ISNUMBER(OFFSET('Sanitation Data'!$D$10,0,10*ROW('Sanitation Data'!D143))),'Data Summary'!CM149="Yes"),OFFSET('Sanitation Data'!$D$10,0,10*ROW('Sanitation Data'!D143)),NA())</f>
        <v>#N/A</v>
      </c>
      <c r="Y149" s="521" t="e">
        <f ca="1">+IF(AND(ISNUMBER(OFFSET('Sanitation Data'!$D$11,0,10*ROW('Sanitation Data'!D143))),'Data Summary'!CN149="Yes"),OFFSET('Sanitation Data'!$D$11,0,10*ROW('Sanitation Data'!D143)),NA())</f>
        <v>#N/A</v>
      </c>
      <c r="Z149" s="521" t="e">
        <f ca="1">+IF(AND(ISNUMBER(OFFSET('Sanitation Data'!$D$12,0,10*ROW('Sanitation Data'!D143))),'Data Summary'!CO149="Yes"),OFFSET('Sanitation Data'!$D$12,0,10*ROW('Sanitation Data'!D143)),NA())</f>
        <v>#N/A</v>
      </c>
      <c r="AA149" s="521" t="e">
        <f ca="1">+IF(AND(ISNUMBER(OFFSET('Sanitation Data'!$E$4,0,10*ROW('Sanitation Data'!E143))),'Data Summary'!CP149="Yes"),100-OFFSET('Sanitation Data'!$E$4,0,10*ROW('Sanitation Data'!E143)),NA())</f>
        <v>#N/A</v>
      </c>
      <c r="AB149" s="521" t="e">
        <f ca="1">+IF(AND(ISNUMBER(OFFSET('Sanitation Data'!$E$6,0,10*ROW('Sanitation Data'!E143))),'Data Summary'!CQ149="Yes"),OFFSET('Sanitation Data'!$E$6,0,10*ROW('Sanitation Data'!E143)),NA())</f>
        <v>#N/A</v>
      </c>
      <c r="AC149" s="521" t="e">
        <f ca="1">+IF(AND(ISNUMBER(OFFSET('Sanitation Data'!$E$10,0,10*ROW('Sanitation Data'!E143))),'Data Summary'!CR149="Yes"),OFFSET('Sanitation Data'!$E$10,0,10*ROW('Sanitation Data'!E143)),NA())</f>
        <v>#N/A</v>
      </c>
      <c r="AD149" s="521" t="e">
        <f ca="1">+IF(AND(ISNUMBER(OFFSET('Sanitation Data'!$E$11,0,10*ROW('Sanitation Data'!E143))),'Data Summary'!CS149="Yes"),OFFSET('Sanitation Data'!$E$11,0,10*ROW('Sanitation Data'!E143)),NA())</f>
        <v>#N/A</v>
      </c>
      <c r="AE149" s="521" t="e">
        <f ca="1">+IF(AND(ISNUMBER(OFFSET('Sanitation Data'!$E$12,0,10*ROW('Sanitation Data'!E143))),'Data Summary'!CT149="Yes"),OFFSET('Sanitation Data'!$E$12,0,10*ROW('Sanitation Data'!E143)),NA())</f>
        <v>#N/A</v>
      </c>
      <c r="AF149" s="521" t="e">
        <f ca="1">+IF(AND(ISNUMBER(OFFSET('Sanitation Data'!$F$4,0,10*ROW('Sanitation Data'!F143))),'Data Summary'!CU149="Yes"),100-OFFSET('Sanitation Data'!$F$4,0,10*ROW('Sanitation Data'!F143)),NA())</f>
        <v>#N/A</v>
      </c>
      <c r="AG149" s="521" t="e">
        <f ca="1">+IF(AND(ISNUMBER(OFFSET('Sanitation Data'!$F$6,0,10*ROW('Sanitation Data'!F143))),'Data Summary'!CV149="Yes"),OFFSET('Sanitation Data'!$F$6,0,10*ROW('Sanitation Data'!F143)),NA())</f>
        <v>#N/A</v>
      </c>
      <c r="AH149" s="521" t="e">
        <f ca="1">+IF(AND(ISNUMBER(OFFSET('Sanitation Data'!$F$10,0,10*ROW('Sanitation Data'!F143))),'Data Summary'!CW149="Yes"),OFFSET('Sanitation Data'!$F$10,0,10*ROW('Sanitation Data'!F143)),NA())</f>
        <v>#N/A</v>
      </c>
      <c r="AI149" s="521" t="e">
        <f ca="1">+IF(AND(ISNUMBER(OFFSET('Sanitation Data'!$F$11,0,10*ROW('Sanitation Data'!F143))),'Data Summary'!CX149="Yes"),OFFSET('Sanitation Data'!$F$11,0,10*ROW('Sanitation Data'!F143)),NA())</f>
        <v>#N/A</v>
      </c>
      <c r="AJ149" s="521" t="e">
        <f ca="1">+IF(AND(ISNUMBER(OFFSET('Sanitation Data'!$F$12,0,10*ROW('Sanitation Data'!F143))),'Data Summary'!CY149="Yes"),OFFSET('Sanitation Data'!$F$12,0,10*ROW('Sanitation Data'!F143)),NA())</f>
        <v>#N/A</v>
      </c>
      <c r="AK149" s="521" t="e">
        <f ca="1">+IF(AND(ISNUMBER(OFFSET('Sanitation Data'!$G$4,0,10*ROW('Sanitation Data'!G143))),'Data Summary'!CZ149="Yes"),100-OFFSET('Sanitation Data'!$G$4,0,10*ROW('Sanitation Data'!G143)),NA())</f>
        <v>#N/A</v>
      </c>
      <c r="AL149" s="521" t="e">
        <f ca="1">+IF(AND(ISNUMBER(OFFSET('Sanitation Data'!$G$6,0,10*ROW('Sanitation Data'!G143))),'Data Summary'!DA149="Yes"),OFFSET('Sanitation Data'!$G$6,0,10*ROW('Sanitation Data'!G143)),NA())</f>
        <v>#N/A</v>
      </c>
      <c r="AM149" s="521" t="e">
        <f ca="1">+IF(AND(ISNUMBER(OFFSET('Sanitation Data'!$G$10,0,10*ROW('Sanitation Data'!G143))),'Data Summary'!DB149="Yes"),OFFSET('Sanitation Data'!$G$10,0,10*ROW('Sanitation Data'!G143)),NA())</f>
        <v>#N/A</v>
      </c>
      <c r="AN149" s="521" t="e">
        <f ca="1">+IF(AND(ISNUMBER(OFFSET('Sanitation Data'!$G$11,0,10*ROW('Sanitation Data'!G143))),'Data Summary'!DC149="Yes"),OFFSET('Sanitation Data'!$G$11,0,10*ROW('Sanitation Data'!G143)),NA())</f>
        <v>#N/A</v>
      </c>
      <c r="AO149" s="521" t="e">
        <f ca="1">+IF(AND(ISNUMBER(OFFSET('Sanitation Data'!$G$12,0,10*ROW('Sanitation Data'!G143))),'Data Summary'!DD149="Yes"),OFFSET('Sanitation Data'!$G$12,0,10*ROW('Sanitation Data'!G143)),NA())</f>
        <v>#N/A</v>
      </c>
      <c r="AP149" s="521" t="e">
        <f ca="1">+IF(AND(ISNUMBER(OFFSET('Sanitation Data'!$H$4,0,10*ROW('Sanitation Data'!H143))),'Data Summary'!DE149="Yes"),100-OFFSET('Sanitation Data'!$H$4,0,10*ROW('Sanitation Data'!H143)),NA())</f>
        <v>#N/A</v>
      </c>
      <c r="AQ149" s="521" t="e">
        <f ca="1">+IF(AND(ISNUMBER(OFFSET('Sanitation Data'!$H$6,0,10*ROW('Sanitation Data'!H143))),'Data Summary'!DF149="Yes"),OFFSET('Sanitation Data'!$H$6,0,10*ROW('Sanitation Data'!H143)),NA())</f>
        <v>#N/A</v>
      </c>
      <c r="AR149" s="521" t="e">
        <f ca="1">+IF(AND(ISNUMBER(OFFSET('Sanitation Data'!$H$10,0,10*ROW('Sanitation Data'!H143))),'Data Summary'!DG149="Yes"),OFFSET('Sanitation Data'!$H$10,0,10*ROW('Sanitation Data'!H143)),NA())</f>
        <v>#N/A</v>
      </c>
      <c r="AS149" s="521" t="e">
        <f ca="1">+IF(AND(ISNUMBER(OFFSET('Sanitation Data'!$H$11,0,10*ROW('Sanitation Data'!H143))),'Data Summary'!DH149="Yes"),OFFSET('Sanitation Data'!$H$11,0,10*ROW('Sanitation Data'!H143)),NA())</f>
        <v>#N/A</v>
      </c>
      <c r="AT149" s="521" t="e">
        <f ca="1">+IF(AND(ISNUMBER(OFFSET('Sanitation Data'!$H$12,0,10*ROW('Sanitation Data'!H143))),'Data Summary'!DI149="Yes"),OFFSET('Sanitation Data'!$H$12,0,10*ROW('Sanitation Data'!H143)),NA())</f>
        <v>#N/A</v>
      </c>
      <c r="AU149" s="521" t="e">
        <f ca="1">+IF(AND(ISNUMBER(OFFSET('Sanitation Data'!$I$4,0,10*ROW('Sanitation Data'!I143))),'Data Summary'!DJ149="Yes"),100-OFFSET('Sanitation Data'!$I$4,0,10*ROW('Sanitation Data'!I143)),NA())</f>
        <v>#N/A</v>
      </c>
      <c r="AV149" s="521" t="e">
        <f ca="1">+IF(AND(ISNUMBER(OFFSET('Sanitation Data'!$I$6,0,10*ROW('Sanitation Data'!I143))),'Data Summary'!DK149="Yes"),OFFSET('Sanitation Data'!$I$6,0,10*ROW('Sanitation Data'!I143)),NA())</f>
        <v>#N/A</v>
      </c>
      <c r="AW149" s="521" t="e">
        <f ca="1">+IF(AND(ISNUMBER(OFFSET('Sanitation Data'!$I$10,0,10*ROW('Sanitation Data'!I143))),'Data Summary'!DL149="Yes"),OFFSET('Sanitation Data'!$I$10,0,10*ROW('Sanitation Data'!I143)),NA())</f>
        <v>#N/A</v>
      </c>
      <c r="AX149" s="521" t="e">
        <f ca="1">+IF(AND(ISNUMBER(OFFSET('Sanitation Data'!$I$11,0,10*ROW('Sanitation Data'!I143))),'Data Summary'!DM149="Yes"),OFFSET('Sanitation Data'!$I$11,0,10*ROW('Sanitation Data'!I143)),NA())</f>
        <v>#N/A</v>
      </c>
      <c r="AY149" s="521" t="e">
        <f ca="1">+IF(AND(ISNUMBER(OFFSET('Sanitation Data'!$I$12,0,10*ROW('Sanitation Data'!I143))),'Data Summary'!DN149="Yes"),OFFSET('Sanitation Data'!$I$12,0,10*ROW('Sanitation Data'!I143)),NA())</f>
        <v>#N/A</v>
      </c>
      <c r="AZ149" s="522" t="e">
        <f ca="1">+IF(AND(ISNUMBER(OFFSET('Hygiene Data'!$D$5,0,10*ROW('Hygiene Data'!D143))),'Data Summary'!DO149="Yes"),OFFSET('Hygiene Data'!$D$5,0,10*ROW('Hygiene Data'!D143)),NA())</f>
        <v>#N/A</v>
      </c>
      <c r="BA149" s="522" t="e">
        <f ca="1">+IF(AND(ISNUMBER(OFFSET('Hygiene Data'!$D$7,0,10*ROW('Hygiene Data'!D143))),'Data Summary'!DP149="Yes"),OFFSET('Hygiene Data'!$D$7,0,10*ROW('Hygiene Data'!D143)),NA())</f>
        <v>#N/A</v>
      </c>
      <c r="BB149" s="522" t="e">
        <f ca="1">+IF(AND(ISNUMBER(OFFSET('Hygiene Data'!$D$9,0,10*ROW('Hygiene Data'!D143))),'Data Summary'!DQ149="Yes"),OFFSET('Hygiene Data'!$D$9,0,10*ROW('Hygiene Data'!D143)),NA())</f>
        <v>#N/A</v>
      </c>
      <c r="BC149" s="522" t="e">
        <f ca="1">+IF(AND(ISNUMBER(OFFSET('Hygiene Data'!$E$5,0,10*ROW('Hygiene Data'!E143))),'Data Summary'!DR149="Yes"),OFFSET('Hygiene Data'!$E$5,0,10*ROW('Hygiene Data'!E143)),NA())</f>
        <v>#N/A</v>
      </c>
      <c r="BD149" s="522" t="e">
        <f ca="1">+IF(AND(ISNUMBER(OFFSET('Hygiene Data'!$E$7,0,10*ROW('Hygiene Data'!E143))),'Data Summary'!DS149="Yes"),OFFSET('Hygiene Data'!$E$7,0,10*ROW('Hygiene Data'!E143)),NA())</f>
        <v>#N/A</v>
      </c>
      <c r="BE149" s="522" t="e">
        <f ca="1">+IF(AND(ISNUMBER(OFFSET('Hygiene Data'!$E$9,0,10*ROW('Hygiene Data'!E143))),'Data Summary'!DT149="Yes"),OFFSET('Hygiene Data'!$E$9,0,10*ROW('Hygiene Data'!E143)),NA())</f>
        <v>#N/A</v>
      </c>
      <c r="BF149" s="522" t="e">
        <f ca="1">+IF(AND(ISNUMBER(OFFSET('Hygiene Data'!$F$5,0,10*ROW('Hygiene Data'!F143))),'Data Summary'!DU149="Yes"),OFFSET('Hygiene Data'!$F$5,0,10*ROW('Hygiene Data'!F143)),NA())</f>
        <v>#N/A</v>
      </c>
      <c r="BG149" s="522" t="e">
        <f ca="1">+IF(AND(ISNUMBER(OFFSET('Hygiene Data'!$F$7,0,10*ROW('Hygiene Data'!F143))),'Data Summary'!DV149="Yes"),OFFSET('Hygiene Data'!$F$7,0,10*ROW('Hygiene Data'!F143)),NA())</f>
        <v>#N/A</v>
      </c>
      <c r="BH149" s="522" t="e">
        <f ca="1">+IF(AND(ISNUMBER(OFFSET('Hygiene Data'!$F$9,0,10*ROW('Hygiene Data'!F143))),'Data Summary'!DW149="Yes"),OFFSET('Hygiene Data'!$F$9,0,10*ROW('Hygiene Data'!F143)),NA())</f>
        <v>#N/A</v>
      </c>
      <c r="BI149" s="522" t="e">
        <f ca="1">+IF(AND(ISNUMBER(OFFSET('Hygiene Data'!$G$5,0,10*ROW('Hygiene Data'!G143))),'Data Summary'!DX149="Yes"),OFFSET('Hygiene Data'!$G$5,0,10*ROW('Hygiene Data'!G143)),NA())</f>
        <v>#N/A</v>
      </c>
      <c r="BJ149" s="522" t="e">
        <f ca="1">+IF(AND(ISNUMBER(OFFSET('Hygiene Data'!$G$7,0,10*ROW('Hygiene Data'!G143))),'Data Summary'!DY149="Yes"),OFFSET('Hygiene Data'!$G$7,0,10*ROW('Hygiene Data'!G143)),NA())</f>
        <v>#N/A</v>
      </c>
      <c r="BK149" s="522" t="e">
        <f ca="1">+IF(AND(ISNUMBER(OFFSET('Hygiene Data'!$G$9,0,10*ROW('Hygiene Data'!G143))),'Data Summary'!DZ149="Yes"),OFFSET('Hygiene Data'!$G$9,0,10*ROW('Hygiene Data'!G143)),NA())</f>
        <v>#N/A</v>
      </c>
      <c r="BL149" s="522" t="e">
        <f ca="1">+IF(AND(ISNUMBER(OFFSET('Hygiene Data'!$H$5,0,10*ROW('Hygiene Data'!H143))),'Data Summary'!EA149="Yes"),OFFSET('Hygiene Data'!$H$5,0,10*ROW('Hygiene Data'!H143)),NA())</f>
        <v>#N/A</v>
      </c>
      <c r="BM149" s="522" t="e">
        <f ca="1">+IF(AND(ISNUMBER(OFFSET('Hygiene Data'!$H$7,0,10*ROW('Hygiene Data'!H143))),'Data Summary'!EB149="Yes"),OFFSET('Hygiene Data'!$H$7,0,10*ROW('Hygiene Data'!H143)),NA())</f>
        <v>#N/A</v>
      </c>
      <c r="BN149" s="522" t="e">
        <f ca="1">+IF(AND(ISNUMBER(OFFSET('Hygiene Data'!$H$9,0,10*ROW('Hygiene Data'!H143))),'Data Summary'!EC149="Yes"),OFFSET('Hygiene Data'!$H$9,0,10*ROW('Hygiene Data'!H143)),NA())</f>
        <v>#N/A</v>
      </c>
      <c r="BO149" s="522" t="e">
        <f ca="1">+IF(AND(ISNUMBER(OFFSET('Hygiene Data'!$I$5,0,10*ROW('Hygiene Data'!I143))),'Data Summary'!ED149="Yes"),OFFSET('Hygiene Data'!$I$5,0,10*ROW('Hygiene Data'!I143)),NA())</f>
        <v>#N/A</v>
      </c>
      <c r="BP149" s="522" t="e">
        <f ca="1">+IF(AND(ISNUMBER(OFFSET('Hygiene Data'!$I$7,0,10*ROW('Hygiene Data'!I143))),'Data Summary'!EE149="Yes"),OFFSET('Hygiene Data'!$I$7,0,10*ROW('Hygiene Data'!I143)),NA())</f>
        <v>#N/A</v>
      </c>
      <c r="BQ149" s="522" t="e">
        <f ca="1">+IF(AND(ISNUMBER(OFFSET('Hygiene Data'!$I$9,0,10*ROW('Hygiene Data'!I143))),'Data Summary'!EF149="Yes"),OFFSET('Hygiene Data'!$I$9,0,10*ROW('Hygiene Data'!I143)),NA())</f>
        <v>#N/A</v>
      </c>
    </row>
    <row r="150" spans="1:69" x14ac:dyDescent="0.25">
      <c r="A150" s="518" t="e">
        <f ca="1">+RIGHT('Data Summary'!A150,LEN('Data Summary'!A150)-9)</f>
        <v>#VALUE!</v>
      </c>
      <c r="B150" s="492" t="str">
        <f ca="1">+IF(ISTEXT('Data Summary'!B150),'Data Summary'!B150,"")</f>
        <v/>
      </c>
      <c r="C150" s="519" t="e">
        <f ca="1">+VALUE('Data Summary'!C150)</f>
        <v>#VALUE!</v>
      </c>
      <c r="D150" s="520" t="e">
        <f ca="1">+IF(AND(ISNUMBER(OFFSET('Water Data'!$D$4,0,10*ROW('Water Data'!D144))),'Data Summary'!BS150="Yes"),100-OFFSET('Water Data'!$D$4,0,10*ROW('Water Data'!D144)),NA())</f>
        <v>#N/A</v>
      </c>
      <c r="E150" s="520" t="e">
        <f ca="1">+IF(AND(ISNUMBER(OFFSET('Water Data'!$D$6,0,10*ROW('Water Data'!D144))),'Data Summary'!BT150="Yes"),OFFSET('Water Data'!$D$6,0,10*ROW('Water Data'!D144)),NA())</f>
        <v>#N/A</v>
      </c>
      <c r="F150" s="520" t="e">
        <f ca="1">+IF(AND(ISNUMBER(OFFSET('Water Data'!$D$9,0,10*ROW('Water Data'!D144))),'Data Summary'!BU150="Yes"),OFFSET('Water Data'!$D$9,0,10*ROW('Water Data'!D144)),NA())</f>
        <v>#N/A</v>
      </c>
      <c r="G150" s="520" t="e">
        <f ca="1">+IF(AND(ISNUMBER(OFFSET('Water Data'!$E$4,0,10*ROW('Water Data'!E144))),'Data Summary'!BV150="Yes"),100-OFFSET('Water Data'!$E$4,0,10*ROW('Water Data'!E144)),NA())</f>
        <v>#N/A</v>
      </c>
      <c r="H150" s="520" t="e">
        <f ca="1">+IF(AND(ISNUMBER(OFFSET('Water Data'!$E$6,0,10*ROW('Water Data'!E144))),'Data Summary'!BW150="Yes"),OFFSET('Water Data'!$E$6,0,10*ROW('Water Data'!E144)),NA())</f>
        <v>#N/A</v>
      </c>
      <c r="I150" s="520" t="e">
        <f ca="1">+IF(AND(ISNUMBER(OFFSET('Water Data'!$E$9,0,10*ROW('Water Data'!E144))),'Data Summary'!BX150="Yes"),OFFSET('Water Data'!$E$9,0,10*ROW('Water Data'!E144)),NA())</f>
        <v>#N/A</v>
      </c>
      <c r="J150" s="520" t="e">
        <f ca="1">+IF(AND(ISNUMBER(OFFSET('Water Data'!$F$4,0,10*ROW('Water Data'!F144))),'Data Summary'!BY150="Yes"),100-OFFSET('Water Data'!$F$4,0,10*ROW('Water Data'!F144)),NA())</f>
        <v>#N/A</v>
      </c>
      <c r="K150" s="520" t="e">
        <f ca="1">+IF(AND(ISNUMBER(OFFSET('Water Data'!$F$6,0,10*ROW('Water Data'!F144))),'Data Summary'!BZ150="Yes"),OFFSET('Water Data'!$F$6,0,10*ROW('Water Data'!F144)),NA())</f>
        <v>#N/A</v>
      </c>
      <c r="L150" s="520" t="e">
        <f ca="1">+IF(AND(ISNUMBER(OFFSET('Water Data'!$F$9,0,10*ROW('Water Data'!F144))),'Data Summary'!CA150="Yes"),OFFSET('Water Data'!$F$9,0,10*ROW('Water Data'!F144)),NA())</f>
        <v>#N/A</v>
      </c>
      <c r="M150" s="520" t="e">
        <f ca="1">+IF(AND(ISNUMBER(OFFSET('Water Data'!$G$4,0,10*ROW('Water Data'!G144))),'Data Summary'!CB150="Yes"),100-OFFSET('Water Data'!$G$4,0,10*ROW('Water Data'!G144)),NA())</f>
        <v>#N/A</v>
      </c>
      <c r="N150" s="520" t="e">
        <f ca="1">+IF(AND(ISNUMBER(OFFSET('Water Data'!$G$6,0,10*ROW('Water Data'!G144))),'Data Summary'!CC150="Yes"),OFFSET('Water Data'!$G$6,0,10*ROW('Water Data'!G144)),NA())</f>
        <v>#N/A</v>
      </c>
      <c r="O150" s="520" t="e">
        <f ca="1">+IF(AND(ISNUMBER(OFFSET('Water Data'!$G$9,0,10*ROW('Water Data'!G144))),'Data Summary'!CD150="Yes"),OFFSET('Water Data'!$G$9,0,10*ROW('Water Data'!G144)),NA())</f>
        <v>#N/A</v>
      </c>
      <c r="P150" s="520" t="e">
        <f ca="1">+IF(AND(ISNUMBER(OFFSET('Water Data'!$H$4,0,10*ROW('Water Data'!H144))),'Data Summary'!CE150="Yes"),100-OFFSET('Water Data'!$H$4,0,10*ROW('Water Data'!H144)),NA())</f>
        <v>#N/A</v>
      </c>
      <c r="Q150" s="520" t="e">
        <f ca="1">+IF(AND(ISNUMBER(OFFSET('Water Data'!$H$6,0,10*ROW('Water Data'!H144))),'Data Summary'!CF150="Yes"),OFFSET('Water Data'!$H$6,0,10*ROW('Water Data'!H144)),NA())</f>
        <v>#N/A</v>
      </c>
      <c r="R150" s="520" t="e">
        <f ca="1">+IF(AND(ISNUMBER(OFFSET('Water Data'!$H$9,0,10*ROW('Water Data'!H144))),'Data Summary'!CG150="Yes"),OFFSET('Water Data'!$H$9,0,10*ROW('Water Data'!H144)),NA())</f>
        <v>#N/A</v>
      </c>
      <c r="S150" s="520" t="e">
        <f ca="1">+IF(AND(ISNUMBER(OFFSET('Water Data'!$I$4,0,10*ROW('Water Data'!I144))),'Data Summary'!CH150="Yes"),100-OFFSET('Water Data'!$I$4,0,10*ROW('Water Data'!I144)),NA())</f>
        <v>#N/A</v>
      </c>
      <c r="T150" s="520" t="e">
        <f ca="1">+IF(AND(ISNUMBER(OFFSET('Water Data'!$I$6,0,10*ROW('Water Data'!I144))),'Data Summary'!CI150="Yes"),OFFSET('Water Data'!$I$6,0,10*ROW('Water Data'!I144)),NA())</f>
        <v>#N/A</v>
      </c>
      <c r="U150" s="520" t="e">
        <f ca="1">+IF(AND(ISNUMBER(OFFSET('Water Data'!$I$9,0,10*ROW('Water Data'!I144))),'Data Summary'!CJ150="Yes"),OFFSET('Water Data'!$I$9,0,10*ROW('Water Data'!I144)),NA())</f>
        <v>#N/A</v>
      </c>
      <c r="V150" s="521" t="e">
        <f ca="1">+IF(AND(ISNUMBER(OFFSET('Sanitation Data'!$D$4,0,10*ROW('Sanitation Data'!D144))),'Data Summary'!CK150="Yes"),100-OFFSET('Sanitation Data'!$D$4,0,10*ROW('Sanitation Data'!D144)),NA())</f>
        <v>#N/A</v>
      </c>
      <c r="W150" s="521" t="e">
        <f ca="1">+IF(AND(ISNUMBER(OFFSET('Sanitation Data'!$D$6,0,10*ROW('Sanitation Data'!D144))),'Data Summary'!CL150="Yes"),OFFSET('Sanitation Data'!$D$6,0,10*ROW('Sanitation Data'!D144)),NA())</f>
        <v>#N/A</v>
      </c>
      <c r="X150" s="521" t="e">
        <f ca="1">+IF(AND(ISNUMBER(OFFSET('Sanitation Data'!$D$10,0,10*ROW('Sanitation Data'!D144))),'Data Summary'!CM150="Yes"),OFFSET('Sanitation Data'!$D$10,0,10*ROW('Sanitation Data'!D144)),NA())</f>
        <v>#N/A</v>
      </c>
      <c r="Y150" s="521" t="e">
        <f ca="1">+IF(AND(ISNUMBER(OFFSET('Sanitation Data'!$D$11,0,10*ROW('Sanitation Data'!D144))),'Data Summary'!CN150="Yes"),OFFSET('Sanitation Data'!$D$11,0,10*ROW('Sanitation Data'!D144)),NA())</f>
        <v>#N/A</v>
      </c>
      <c r="Z150" s="521" t="e">
        <f ca="1">+IF(AND(ISNUMBER(OFFSET('Sanitation Data'!$D$12,0,10*ROW('Sanitation Data'!D144))),'Data Summary'!CO150="Yes"),OFFSET('Sanitation Data'!$D$12,0,10*ROW('Sanitation Data'!D144)),NA())</f>
        <v>#N/A</v>
      </c>
      <c r="AA150" s="521" t="e">
        <f ca="1">+IF(AND(ISNUMBER(OFFSET('Sanitation Data'!$E$4,0,10*ROW('Sanitation Data'!E144))),'Data Summary'!CP150="Yes"),100-OFFSET('Sanitation Data'!$E$4,0,10*ROW('Sanitation Data'!E144)),NA())</f>
        <v>#N/A</v>
      </c>
      <c r="AB150" s="521" t="e">
        <f ca="1">+IF(AND(ISNUMBER(OFFSET('Sanitation Data'!$E$6,0,10*ROW('Sanitation Data'!E144))),'Data Summary'!CQ150="Yes"),OFFSET('Sanitation Data'!$E$6,0,10*ROW('Sanitation Data'!E144)),NA())</f>
        <v>#N/A</v>
      </c>
      <c r="AC150" s="521" t="e">
        <f ca="1">+IF(AND(ISNUMBER(OFFSET('Sanitation Data'!$E$10,0,10*ROW('Sanitation Data'!E144))),'Data Summary'!CR150="Yes"),OFFSET('Sanitation Data'!$E$10,0,10*ROW('Sanitation Data'!E144)),NA())</f>
        <v>#N/A</v>
      </c>
      <c r="AD150" s="521" t="e">
        <f ca="1">+IF(AND(ISNUMBER(OFFSET('Sanitation Data'!$E$11,0,10*ROW('Sanitation Data'!E144))),'Data Summary'!CS150="Yes"),OFFSET('Sanitation Data'!$E$11,0,10*ROW('Sanitation Data'!E144)),NA())</f>
        <v>#N/A</v>
      </c>
      <c r="AE150" s="521" t="e">
        <f ca="1">+IF(AND(ISNUMBER(OFFSET('Sanitation Data'!$E$12,0,10*ROW('Sanitation Data'!E144))),'Data Summary'!CT150="Yes"),OFFSET('Sanitation Data'!$E$12,0,10*ROW('Sanitation Data'!E144)),NA())</f>
        <v>#N/A</v>
      </c>
      <c r="AF150" s="521" t="e">
        <f ca="1">+IF(AND(ISNUMBER(OFFSET('Sanitation Data'!$F$4,0,10*ROW('Sanitation Data'!F144))),'Data Summary'!CU150="Yes"),100-OFFSET('Sanitation Data'!$F$4,0,10*ROW('Sanitation Data'!F144)),NA())</f>
        <v>#N/A</v>
      </c>
      <c r="AG150" s="521" t="e">
        <f ca="1">+IF(AND(ISNUMBER(OFFSET('Sanitation Data'!$F$6,0,10*ROW('Sanitation Data'!F144))),'Data Summary'!CV150="Yes"),OFFSET('Sanitation Data'!$F$6,0,10*ROW('Sanitation Data'!F144)),NA())</f>
        <v>#N/A</v>
      </c>
      <c r="AH150" s="521" t="e">
        <f ca="1">+IF(AND(ISNUMBER(OFFSET('Sanitation Data'!$F$10,0,10*ROW('Sanitation Data'!F144))),'Data Summary'!CW150="Yes"),OFFSET('Sanitation Data'!$F$10,0,10*ROW('Sanitation Data'!F144)),NA())</f>
        <v>#N/A</v>
      </c>
      <c r="AI150" s="521" t="e">
        <f ca="1">+IF(AND(ISNUMBER(OFFSET('Sanitation Data'!$F$11,0,10*ROW('Sanitation Data'!F144))),'Data Summary'!CX150="Yes"),OFFSET('Sanitation Data'!$F$11,0,10*ROW('Sanitation Data'!F144)),NA())</f>
        <v>#N/A</v>
      </c>
      <c r="AJ150" s="521" t="e">
        <f ca="1">+IF(AND(ISNUMBER(OFFSET('Sanitation Data'!$F$12,0,10*ROW('Sanitation Data'!F144))),'Data Summary'!CY150="Yes"),OFFSET('Sanitation Data'!$F$12,0,10*ROW('Sanitation Data'!F144)),NA())</f>
        <v>#N/A</v>
      </c>
      <c r="AK150" s="521" t="e">
        <f ca="1">+IF(AND(ISNUMBER(OFFSET('Sanitation Data'!$G$4,0,10*ROW('Sanitation Data'!G144))),'Data Summary'!CZ150="Yes"),100-OFFSET('Sanitation Data'!$G$4,0,10*ROW('Sanitation Data'!G144)),NA())</f>
        <v>#N/A</v>
      </c>
      <c r="AL150" s="521" t="e">
        <f ca="1">+IF(AND(ISNUMBER(OFFSET('Sanitation Data'!$G$6,0,10*ROW('Sanitation Data'!G144))),'Data Summary'!DA150="Yes"),OFFSET('Sanitation Data'!$G$6,0,10*ROW('Sanitation Data'!G144)),NA())</f>
        <v>#N/A</v>
      </c>
      <c r="AM150" s="521" t="e">
        <f ca="1">+IF(AND(ISNUMBER(OFFSET('Sanitation Data'!$G$10,0,10*ROW('Sanitation Data'!G144))),'Data Summary'!DB150="Yes"),OFFSET('Sanitation Data'!$G$10,0,10*ROW('Sanitation Data'!G144)),NA())</f>
        <v>#N/A</v>
      </c>
      <c r="AN150" s="521" t="e">
        <f ca="1">+IF(AND(ISNUMBER(OFFSET('Sanitation Data'!$G$11,0,10*ROW('Sanitation Data'!G144))),'Data Summary'!DC150="Yes"),OFFSET('Sanitation Data'!$G$11,0,10*ROW('Sanitation Data'!G144)),NA())</f>
        <v>#N/A</v>
      </c>
      <c r="AO150" s="521" t="e">
        <f ca="1">+IF(AND(ISNUMBER(OFFSET('Sanitation Data'!$G$12,0,10*ROW('Sanitation Data'!G144))),'Data Summary'!DD150="Yes"),OFFSET('Sanitation Data'!$G$12,0,10*ROW('Sanitation Data'!G144)),NA())</f>
        <v>#N/A</v>
      </c>
      <c r="AP150" s="521" t="e">
        <f ca="1">+IF(AND(ISNUMBER(OFFSET('Sanitation Data'!$H$4,0,10*ROW('Sanitation Data'!H144))),'Data Summary'!DE150="Yes"),100-OFFSET('Sanitation Data'!$H$4,0,10*ROW('Sanitation Data'!H144)),NA())</f>
        <v>#N/A</v>
      </c>
      <c r="AQ150" s="521" t="e">
        <f ca="1">+IF(AND(ISNUMBER(OFFSET('Sanitation Data'!$H$6,0,10*ROW('Sanitation Data'!H144))),'Data Summary'!DF150="Yes"),OFFSET('Sanitation Data'!$H$6,0,10*ROW('Sanitation Data'!H144)),NA())</f>
        <v>#N/A</v>
      </c>
      <c r="AR150" s="521" t="e">
        <f ca="1">+IF(AND(ISNUMBER(OFFSET('Sanitation Data'!$H$10,0,10*ROW('Sanitation Data'!H144))),'Data Summary'!DG150="Yes"),OFFSET('Sanitation Data'!$H$10,0,10*ROW('Sanitation Data'!H144)),NA())</f>
        <v>#N/A</v>
      </c>
      <c r="AS150" s="521" t="e">
        <f ca="1">+IF(AND(ISNUMBER(OFFSET('Sanitation Data'!$H$11,0,10*ROW('Sanitation Data'!H144))),'Data Summary'!DH150="Yes"),OFFSET('Sanitation Data'!$H$11,0,10*ROW('Sanitation Data'!H144)),NA())</f>
        <v>#N/A</v>
      </c>
      <c r="AT150" s="521" t="e">
        <f ca="1">+IF(AND(ISNUMBER(OFFSET('Sanitation Data'!$H$12,0,10*ROW('Sanitation Data'!H144))),'Data Summary'!DI150="Yes"),OFFSET('Sanitation Data'!$H$12,0,10*ROW('Sanitation Data'!H144)),NA())</f>
        <v>#N/A</v>
      </c>
      <c r="AU150" s="521" t="e">
        <f ca="1">+IF(AND(ISNUMBER(OFFSET('Sanitation Data'!$I$4,0,10*ROW('Sanitation Data'!I144))),'Data Summary'!DJ150="Yes"),100-OFFSET('Sanitation Data'!$I$4,0,10*ROW('Sanitation Data'!I144)),NA())</f>
        <v>#N/A</v>
      </c>
      <c r="AV150" s="521" t="e">
        <f ca="1">+IF(AND(ISNUMBER(OFFSET('Sanitation Data'!$I$6,0,10*ROW('Sanitation Data'!I144))),'Data Summary'!DK150="Yes"),OFFSET('Sanitation Data'!$I$6,0,10*ROW('Sanitation Data'!I144)),NA())</f>
        <v>#N/A</v>
      </c>
      <c r="AW150" s="521" t="e">
        <f ca="1">+IF(AND(ISNUMBER(OFFSET('Sanitation Data'!$I$10,0,10*ROW('Sanitation Data'!I144))),'Data Summary'!DL150="Yes"),OFFSET('Sanitation Data'!$I$10,0,10*ROW('Sanitation Data'!I144)),NA())</f>
        <v>#N/A</v>
      </c>
      <c r="AX150" s="521" t="e">
        <f ca="1">+IF(AND(ISNUMBER(OFFSET('Sanitation Data'!$I$11,0,10*ROW('Sanitation Data'!I144))),'Data Summary'!DM150="Yes"),OFFSET('Sanitation Data'!$I$11,0,10*ROW('Sanitation Data'!I144)),NA())</f>
        <v>#N/A</v>
      </c>
      <c r="AY150" s="521" t="e">
        <f ca="1">+IF(AND(ISNUMBER(OFFSET('Sanitation Data'!$I$12,0,10*ROW('Sanitation Data'!I144))),'Data Summary'!DN150="Yes"),OFFSET('Sanitation Data'!$I$12,0,10*ROW('Sanitation Data'!I144)),NA())</f>
        <v>#N/A</v>
      </c>
      <c r="AZ150" s="522" t="e">
        <f ca="1">+IF(AND(ISNUMBER(OFFSET('Hygiene Data'!$D$5,0,10*ROW('Hygiene Data'!D144))),'Data Summary'!DO150="Yes"),OFFSET('Hygiene Data'!$D$5,0,10*ROW('Hygiene Data'!D144)),NA())</f>
        <v>#N/A</v>
      </c>
      <c r="BA150" s="522" t="e">
        <f ca="1">+IF(AND(ISNUMBER(OFFSET('Hygiene Data'!$D$7,0,10*ROW('Hygiene Data'!D144))),'Data Summary'!DP150="Yes"),OFFSET('Hygiene Data'!$D$7,0,10*ROW('Hygiene Data'!D144)),NA())</f>
        <v>#N/A</v>
      </c>
      <c r="BB150" s="522" t="e">
        <f ca="1">+IF(AND(ISNUMBER(OFFSET('Hygiene Data'!$D$9,0,10*ROW('Hygiene Data'!D144))),'Data Summary'!DQ150="Yes"),OFFSET('Hygiene Data'!$D$9,0,10*ROW('Hygiene Data'!D144)),NA())</f>
        <v>#N/A</v>
      </c>
      <c r="BC150" s="522" t="e">
        <f ca="1">+IF(AND(ISNUMBER(OFFSET('Hygiene Data'!$E$5,0,10*ROW('Hygiene Data'!E144))),'Data Summary'!DR150="Yes"),OFFSET('Hygiene Data'!$E$5,0,10*ROW('Hygiene Data'!E144)),NA())</f>
        <v>#N/A</v>
      </c>
      <c r="BD150" s="522" t="e">
        <f ca="1">+IF(AND(ISNUMBER(OFFSET('Hygiene Data'!$E$7,0,10*ROW('Hygiene Data'!E144))),'Data Summary'!DS150="Yes"),OFFSET('Hygiene Data'!$E$7,0,10*ROW('Hygiene Data'!E144)),NA())</f>
        <v>#N/A</v>
      </c>
      <c r="BE150" s="522" t="e">
        <f ca="1">+IF(AND(ISNUMBER(OFFSET('Hygiene Data'!$E$9,0,10*ROW('Hygiene Data'!E144))),'Data Summary'!DT150="Yes"),OFFSET('Hygiene Data'!$E$9,0,10*ROW('Hygiene Data'!E144)),NA())</f>
        <v>#N/A</v>
      </c>
      <c r="BF150" s="522" t="e">
        <f ca="1">+IF(AND(ISNUMBER(OFFSET('Hygiene Data'!$F$5,0,10*ROW('Hygiene Data'!F144))),'Data Summary'!DU150="Yes"),OFFSET('Hygiene Data'!$F$5,0,10*ROW('Hygiene Data'!F144)),NA())</f>
        <v>#N/A</v>
      </c>
      <c r="BG150" s="522" t="e">
        <f ca="1">+IF(AND(ISNUMBER(OFFSET('Hygiene Data'!$F$7,0,10*ROW('Hygiene Data'!F144))),'Data Summary'!DV150="Yes"),OFFSET('Hygiene Data'!$F$7,0,10*ROW('Hygiene Data'!F144)),NA())</f>
        <v>#N/A</v>
      </c>
      <c r="BH150" s="522" t="e">
        <f ca="1">+IF(AND(ISNUMBER(OFFSET('Hygiene Data'!$F$9,0,10*ROW('Hygiene Data'!F144))),'Data Summary'!DW150="Yes"),OFFSET('Hygiene Data'!$F$9,0,10*ROW('Hygiene Data'!F144)),NA())</f>
        <v>#N/A</v>
      </c>
      <c r="BI150" s="522" t="e">
        <f ca="1">+IF(AND(ISNUMBER(OFFSET('Hygiene Data'!$G$5,0,10*ROW('Hygiene Data'!G144))),'Data Summary'!DX150="Yes"),OFFSET('Hygiene Data'!$G$5,0,10*ROW('Hygiene Data'!G144)),NA())</f>
        <v>#N/A</v>
      </c>
      <c r="BJ150" s="522" t="e">
        <f ca="1">+IF(AND(ISNUMBER(OFFSET('Hygiene Data'!$G$7,0,10*ROW('Hygiene Data'!G144))),'Data Summary'!DY150="Yes"),OFFSET('Hygiene Data'!$G$7,0,10*ROW('Hygiene Data'!G144)),NA())</f>
        <v>#N/A</v>
      </c>
      <c r="BK150" s="522" t="e">
        <f ca="1">+IF(AND(ISNUMBER(OFFSET('Hygiene Data'!$G$9,0,10*ROW('Hygiene Data'!G144))),'Data Summary'!DZ150="Yes"),OFFSET('Hygiene Data'!$G$9,0,10*ROW('Hygiene Data'!G144)),NA())</f>
        <v>#N/A</v>
      </c>
      <c r="BL150" s="522" t="e">
        <f ca="1">+IF(AND(ISNUMBER(OFFSET('Hygiene Data'!$H$5,0,10*ROW('Hygiene Data'!H144))),'Data Summary'!EA150="Yes"),OFFSET('Hygiene Data'!$H$5,0,10*ROW('Hygiene Data'!H144)),NA())</f>
        <v>#N/A</v>
      </c>
      <c r="BM150" s="522" t="e">
        <f ca="1">+IF(AND(ISNUMBER(OFFSET('Hygiene Data'!$H$7,0,10*ROW('Hygiene Data'!H144))),'Data Summary'!EB150="Yes"),OFFSET('Hygiene Data'!$H$7,0,10*ROW('Hygiene Data'!H144)),NA())</f>
        <v>#N/A</v>
      </c>
      <c r="BN150" s="522" t="e">
        <f ca="1">+IF(AND(ISNUMBER(OFFSET('Hygiene Data'!$H$9,0,10*ROW('Hygiene Data'!H144))),'Data Summary'!EC150="Yes"),OFFSET('Hygiene Data'!$H$9,0,10*ROW('Hygiene Data'!H144)),NA())</f>
        <v>#N/A</v>
      </c>
      <c r="BO150" s="522" t="e">
        <f ca="1">+IF(AND(ISNUMBER(OFFSET('Hygiene Data'!$I$5,0,10*ROW('Hygiene Data'!I144))),'Data Summary'!ED150="Yes"),OFFSET('Hygiene Data'!$I$5,0,10*ROW('Hygiene Data'!I144)),NA())</f>
        <v>#N/A</v>
      </c>
      <c r="BP150" s="522" t="e">
        <f ca="1">+IF(AND(ISNUMBER(OFFSET('Hygiene Data'!$I$7,0,10*ROW('Hygiene Data'!I144))),'Data Summary'!EE150="Yes"),OFFSET('Hygiene Data'!$I$7,0,10*ROW('Hygiene Data'!I144)),NA())</f>
        <v>#N/A</v>
      </c>
      <c r="BQ150" s="522" t="e">
        <f ca="1">+IF(AND(ISNUMBER(OFFSET('Hygiene Data'!$I$9,0,10*ROW('Hygiene Data'!I144))),'Data Summary'!EF150="Yes"),OFFSET('Hygiene Data'!$I$9,0,10*ROW('Hygiene Data'!I144)),NA())</f>
        <v>#N/A</v>
      </c>
    </row>
    <row r="151" spans="1:69" x14ac:dyDescent="0.25">
      <c r="A151" s="518" t="e">
        <f ca="1">+RIGHT('Data Summary'!A151,LEN('Data Summary'!A151)-9)</f>
        <v>#VALUE!</v>
      </c>
      <c r="B151" s="492" t="str">
        <f ca="1">+IF(ISTEXT('Data Summary'!B151),'Data Summary'!B151,"")</f>
        <v/>
      </c>
      <c r="C151" s="519" t="e">
        <f ca="1">+VALUE('Data Summary'!C151)</f>
        <v>#VALUE!</v>
      </c>
      <c r="D151" s="520" t="e">
        <f ca="1">+IF(AND(ISNUMBER(OFFSET('Water Data'!$D$4,0,10*ROW('Water Data'!D145))),'Data Summary'!BS151="Yes"),100-OFFSET('Water Data'!$D$4,0,10*ROW('Water Data'!D145)),NA())</f>
        <v>#N/A</v>
      </c>
      <c r="E151" s="520" t="e">
        <f ca="1">+IF(AND(ISNUMBER(OFFSET('Water Data'!$D$6,0,10*ROW('Water Data'!D145))),'Data Summary'!BT151="Yes"),OFFSET('Water Data'!$D$6,0,10*ROW('Water Data'!D145)),NA())</f>
        <v>#N/A</v>
      </c>
      <c r="F151" s="520" t="e">
        <f ca="1">+IF(AND(ISNUMBER(OFFSET('Water Data'!$D$9,0,10*ROW('Water Data'!D145))),'Data Summary'!BU151="Yes"),OFFSET('Water Data'!$D$9,0,10*ROW('Water Data'!D145)),NA())</f>
        <v>#N/A</v>
      </c>
      <c r="G151" s="520" t="e">
        <f ca="1">+IF(AND(ISNUMBER(OFFSET('Water Data'!$E$4,0,10*ROW('Water Data'!E145))),'Data Summary'!BV151="Yes"),100-OFFSET('Water Data'!$E$4,0,10*ROW('Water Data'!E145)),NA())</f>
        <v>#N/A</v>
      </c>
      <c r="H151" s="520" t="e">
        <f ca="1">+IF(AND(ISNUMBER(OFFSET('Water Data'!$E$6,0,10*ROW('Water Data'!E145))),'Data Summary'!BW151="Yes"),OFFSET('Water Data'!$E$6,0,10*ROW('Water Data'!E145)),NA())</f>
        <v>#N/A</v>
      </c>
      <c r="I151" s="520" t="e">
        <f ca="1">+IF(AND(ISNUMBER(OFFSET('Water Data'!$E$9,0,10*ROW('Water Data'!E145))),'Data Summary'!BX151="Yes"),OFFSET('Water Data'!$E$9,0,10*ROW('Water Data'!E145)),NA())</f>
        <v>#N/A</v>
      </c>
      <c r="J151" s="520" t="e">
        <f ca="1">+IF(AND(ISNUMBER(OFFSET('Water Data'!$F$4,0,10*ROW('Water Data'!F145))),'Data Summary'!BY151="Yes"),100-OFFSET('Water Data'!$F$4,0,10*ROW('Water Data'!F145)),NA())</f>
        <v>#N/A</v>
      </c>
      <c r="K151" s="520" t="e">
        <f ca="1">+IF(AND(ISNUMBER(OFFSET('Water Data'!$F$6,0,10*ROW('Water Data'!F145))),'Data Summary'!BZ151="Yes"),OFFSET('Water Data'!$F$6,0,10*ROW('Water Data'!F145)),NA())</f>
        <v>#N/A</v>
      </c>
      <c r="L151" s="520" t="e">
        <f ca="1">+IF(AND(ISNUMBER(OFFSET('Water Data'!$F$9,0,10*ROW('Water Data'!F145))),'Data Summary'!CA151="Yes"),OFFSET('Water Data'!$F$9,0,10*ROW('Water Data'!F145)),NA())</f>
        <v>#N/A</v>
      </c>
      <c r="M151" s="520" t="e">
        <f ca="1">+IF(AND(ISNUMBER(OFFSET('Water Data'!$G$4,0,10*ROW('Water Data'!G145))),'Data Summary'!CB151="Yes"),100-OFFSET('Water Data'!$G$4,0,10*ROW('Water Data'!G145)),NA())</f>
        <v>#N/A</v>
      </c>
      <c r="N151" s="520" t="e">
        <f ca="1">+IF(AND(ISNUMBER(OFFSET('Water Data'!$G$6,0,10*ROW('Water Data'!G145))),'Data Summary'!CC151="Yes"),OFFSET('Water Data'!$G$6,0,10*ROW('Water Data'!G145)),NA())</f>
        <v>#N/A</v>
      </c>
      <c r="O151" s="520" t="e">
        <f ca="1">+IF(AND(ISNUMBER(OFFSET('Water Data'!$G$9,0,10*ROW('Water Data'!G145))),'Data Summary'!CD151="Yes"),OFFSET('Water Data'!$G$9,0,10*ROW('Water Data'!G145)),NA())</f>
        <v>#N/A</v>
      </c>
      <c r="P151" s="520" t="e">
        <f ca="1">+IF(AND(ISNUMBER(OFFSET('Water Data'!$H$4,0,10*ROW('Water Data'!H145))),'Data Summary'!CE151="Yes"),100-OFFSET('Water Data'!$H$4,0,10*ROW('Water Data'!H145)),NA())</f>
        <v>#N/A</v>
      </c>
      <c r="Q151" s="520" t="e">
        <f ca="1">+IF(AND(ISNUMBER(OFFSET('Water Data'!$H$6,0,10*ROW('Water Data'!H145))),'Data Summary'!CF151="Yes"),OFFSET('Water Data'!$H$6,0,10*ROW('Water Data'!H145)),NA())</f>
        <v>#N/A</v>
      </c>
      <c r="R151" s="520" t="e">
        <f ca="1">+IF(AND(ISNUMBER(OFFSET('Water Data'!$H$9,0,10*ROW('Water Data'!H145))),'Data Summary'!CG151="Yes"),OFFSET('Water Data'!$H$9,0,10*ROW('Water Data'!H145)),NA())</f>
        <v>#N/A</v>
      </c>
      <c r="S151" s="520" t="e">
        <f ca="1">+IF(AND(ISNUMBER(OFFSET('Water Data'!$I$4,0,10*ROW('Water Data'!I145))),'Data Summary'!CH151="Yes"),100-OFFSET('Water Data'!$I$4,0,10*ROW('Water Data'!I145)),NA())</f>
        <v>#N/A</v>
      </c>
      <c r="T151" s="520" t="e">
        <f ca="1">+IF(AND(ISNUMBER(OFFSET('Water Data'!$I$6,0,10*ROW('Water Data'!I145))),'Data Summary'!CI151="Yes"),OFFSET('Water Data'!$I$6,0,10*ROW('Water Data'!I145)),NA())</f>
        <v>#N/A</v>
      </c>
      <c r="U151" s="520" t="e">
        <f ca="1">+IF(AND(ISNUMBER(OFFSET('Water Data'!$I$9,0,10*ROW('Water Data'!I145))),'Data Summary'!CJ151="Yes"),OFFSET('Water Data'!$I$9,0,10*ROW('Water Data'!I145)),NA())</f>
        <v>#N/A</v>
      </c>
      <c r="V151" s="521" t="e">
        <f ca="1">+IF(AND(ISNUMBER(OFFSET('Sanitation Data'!$D$4,0,10*ROW('Sanitation Data'!D145))),'Data Summary'!CK151="Yes"),100-OFFSET('Sanitation Data'!$D$4,0,10*ROW('Sanitation Data'!D145)),NA())</f>
        <v>#N/A</v>
      </c>
      <c r="W151" s="521" t="e">
        <f ca="1">+IF(AND(ISNUMBER(OFFSET('Sanitation Data'!$D$6,0,10*ROW('Sanitation Data'!D145))),'Data Summary'!CL151="Yes"),OFFSET('Sanitation Data'!$D$6,0,10*ROW('Sanitation Data'!D145)),NA())</f>
        <v>#N/A</v>
      </c>
      <c r="X151" s="521" t="e">
        <f ca="1">+IF(AND(ISNUMBER(OFFSET('Sanitation Data'!$D$10,0,10*ROW('Sanitation Data'!D145))),'Data Summary'!CM151="Yes"),OFFSET('Sanitation Data'!$D$10,0,10*ROW('Sanitation Data'!D145)),NA())</f>
        <v>#N/A</v>
      </c>
      <c r="Y151" s="521" t="e">
        <f ca="1">+IF(AND(ISNUMBER(OFFSET('Sanitation Data'!$D$11,0,10*ROW('Sanitation Data'!D145))),'Data Summary'!CN151="Yes"),OFFSET('Sanitation Data'!$D$11,0,10*ROW('Sanitation Data'!D145)),NA())</f>
        <v>#N/A</v>
      </c>
      <c r="Z151" s="521" t="e">
        <f ca="1">+IF(AND(ISNUMBER(OFFSET('Sanitation Data'!$D$12,0,10*ROW('Sanitation Data'!D145))),'Data Summary'!CO151="Yes"),OFFSET('Sanitation Data'!$D$12,0,10*ROW('Sanitation Data'!D145)),NA())</f>
        <v>#N/A</v>
      </c>
      <c r="AA151" s="521" t="e">
        <f ca="1">+IF(AND(ISNUMBER(OFFSET('Sanitation Data'!$E$4,0,10*ROW('Sanitation Data'!E145))),'Data Summary'!CP151="Yes"),100-OFFSET('Sanitation Data'!$E$4,0,10*ROW('Sanitation Data'!E145)),NA())</f>
        <v>#N/A</v>
      </c>
      <c r="AB151" s="521" t="e">
        <f ca="1">+IF(AND(ISNUMBER(OFFSET('Sanitation Data'!$E$6,0,10*ROW('Sanitation Data'!E145))),'Data Summary'!CQ151="Yes"),OFFSET('Sanitation Data'!$E$6,0,10*ROW('Sanitation Data'!E145)),NA())</f>
        <v>#N/A</v>
      </c>
      <c r="AC151" s="521" t="e">
        <f ca="1">+IF(AND(ISNUMBER(OFFSET('Sanitation Data'!$E$10,0,10*ROW('Sanitation Data'!E145))),'Data Summary'!CR151="Yes"),OFFSET('Sanitation Data'!$E$10,0,10*ROW('Sanitation Data'!E145)),NA())</f>
        <v>#N/A</v>
      </c>
      <c r="AD151" s="521" t="e">
        <f ca="1">+IF(AND(ISNUMBER(OFFSET('Sanitation Data'!$E$11,0,10*ROW('Sanitation Data'!E145))),'Data Summary'!CS151="Yes"),OFFSET('Sanitation Data'!$E$11,0,10*ROW('Sanitation Data'!E145)),NA())</f>
        <v>#N/A</v>
      </c>
      <c r="AE151" s="521" t="e">
        <f ca="1">+IF(AND(ISNUMBER(OFFSET('Sanitation Data'!$E$12,0,10*ROW('Sanitation Data'!E145))),'Data Summary'!CT151="Yes"),OFFSET('Sanitation Data'!$E$12,0,10*ROW('Sanitation Data'!E145)),NA())</f>
        <v>#N/A</v>
      </c>
      <c r="AF151" s="521" t="e">
        <f ca="1">+IF(AND(ISNUMBER(OFFSET('Sanitation Data'!$F$4,0,10*ROW('Sanitation Data'!F145))),'Data Summary'!CU151="Yes"),100-OFFSET('Sanitation Data'!$F$4,0,10*ROW('Sanitation Data'!F145)),NA())</f>
        <v>#N/A</v>
      </c>
      <c r="AG151" s="521" t="e">
        <f ca="1">+IF(AND(ISNUMBER(OFFSET('Sanitation Data'!$F$6,0,10*ROW('Sanitation Data'!F145))),'Data Summary'!CV151="Yes"),OFFSET('Sanitation Data'!$F$6,0,10*ROW('Sanitation Data'!F145)),NA())</f>
        <v>#N/A</v>
      </c>
      <c r="AH151" s="521" t="e">
        <f ca="1">+IF(AND(ISNUMBER(OFFSET('Sanitation Data'!$F$10,0,10*ROW('Sanitation Data'!F145))),'Data Summary'!CW151="Yes"),OFFSET('Sanitation Data'!$F$10,0,10*ROW('Sanitation Data'!F145)),NA())</f>
        <v>#N/A</v>
      </c>
      <c r="AI151" s="521" t="e">
        <f ca="1">+IF(AND(ISNUMBER(OFFSET('Sanitation Data'!$F$11,0,10*ROW('Sanitation Data'!F145))),'Data Summary'!CX151="Yes"),OFFSET('Sanitation Data'!$F$11,0,10*ROW('Sanitation Data'!F145)),NA())</f>
        <v>#N/A</v>
      </c>
      <c r="AJ151" s="521" t="e">
        <f ca="1">+IF(AND(ISNUMBER(OFFSET('Sanitation Data'!$F$12,0,10*ROW('Sanitation Data'!F145))),'Data Summary'!CY151="Yes"),OFFSET('Sanitation Data'!$F$12,0,10*ROW('Sanitation Data'!F145)),NA())</f>
        <v>#N/A</v>
      </c>
      <c r="AK151" s="521" t="e">
        <f ca="1">+IF(AND(ISNUMBER(OFFSET('Sanitation Data'!$G$4,0,10*ROW('Sanitation Data'!G145))),'Data Summary'!CZ151="Yes"),100-OFFSET('Sanitation Data'!$G$4,0,10*ROW('Sanitation Data'!G145)),NA())</f>
        <v>#N/A</v>
      </c>
      <c r="AL151" s="521" t="e">
        <f ca="1">+IF(AND(ISNUMBER(OFFSET('Sanitation Data'!$G$6,0,10*ROW('Sanitation Data'!G145))),'Data Summary'!DA151="Yes"),OFFSET('Sanitation Data'!$G$6,0,10*ROW('Sanitation Data'!G145)),NA())</f>
        <v>#N/A</v>
      </c>
      <c r="AM151" s="521" t="e">
        <f ca="1">+IF(AND(ISNUMBER(OFFSET('Sanitation Data'!$G$10,0,10*ROW('Sanitation Data'!G145))),'Data Summary'!DB151="Yes"),OFFSET('Sanitation Data'!$G$10,0,10*ROW('Sanitation Data'!G145)),NA())</f>
        <v>#N/A</v>
      </c>
      <c r="AN151" s="521" t="e">
        <f ca="1">+IF(AND(ISNUMBER(OFFSET('Sanitation Data'!$G$11,0,10*ROW('Sanitation Data'!G145))),'Data Summary'!DC151="Yes"),OFFSET('Sanitation Data'!$G$11,0,10*ROW('Sanitation Data'!G145)),NA())</f>
        <v>#N/A</v>
      </c>
      <c r="AO151" s="521" t="e">
        <f ca="1">+IF(AND(ISNUMBER(OFFSET('Sanitation Data'!$G$12,0,10*ROW('Sanitation Data'!G145))),'Data Summary'!DD151="Yes"),OFFSET('Sanitation Data'!$G$12,0,10*ROW('Sanitation Data'!G145)),NA())</f>
        <v>#N/A</v>
      </c>
      <c r="AP151" s="521" t="e">
        <f ca="1">+IF(AND(ISNUMBER(OFFSET('Sanitation Data'!$H$4,0,10*ROW('Sanitation Data'!H145))),'Data Summary'!DE151="Yes"),100-OFFSET('Sanitation Data'!$H$4,0,10*ROW('Sanitation Data'!H145)),NA())</f>
        <v>#N/A</v>
      </c>
      <c r="AQ151" s="521" t="e">
        <f ca="1">+IF(AND(ISNUMBER(OFFSET('Sanitation Data'!$H$6,0,10*ROW('Sanitation Data'!H145))),'Data Summary'!DF151="Yes"),OFFSET('Sanitation Data'!$H$6,0,10*ROW('Sanitation Data'!H145)),NA())</f>
        <v>#N/A</v>
      </c>
      <c r="AR151" s="521" t="e">
        <f ca="1">+IF(AND(ISNUMBER(OFFSET('Sanitation Data'!$H$10,0,10*ROW('Sanitation Data'!H145))),'Data Summary'!DG151="Yes"),OFFSET('Sanitation Data'!$H$10,0,10*ROW('Sanitation Data'!H145)),NA())</f>
        <v>#N/A</v>
      </c>
      <c r="AS151" s="521" t="e">
        <f ca="1">+IF(AND(ISNUMBER(OFFSET('Sanitation Data'!$H$11,0,10*ROW('Sanitation Data'!H145))),'Data Summary'!DH151="Yes"),OFFSET('Sanitation Data'!$H$11,0,10*ROW('Sanitation Data'!H145)),NA())</f>
        <v>#N/A</v>
      </c>
      <c r="AT151" s="521" t="e">
        <f ca="1">+IF(AND(ISNUMBER(OFFSET('Sanitation Data'!$H$12,0,10*ROW('Sanitation Data'!H145))),'Data Summary'!DI151="Yes"),OFFSET('Sanitation Data'!$H$12,0,10*ROW('Sanitation Data'!H145)),NA())</f>
        <v>#N/A</v>
      </c>
      <c r="AU151" s="521" t="e">
        <f ca="1">+IF(AND(ISNUMBER(OFFSET('Sanitation Data'!$I$4,0,10*ROW('Sanitation Data'!I145))),'Data Summary'!DJ151="Yes"),100-OFFSET('Sanitation Data'!$I$4,0,10*ROW('Sanitation Data'!I145)),NA())</f>
        <v>#N/A</v>
      </c>
      <c r="AV151" s="521" t="e">
        <f ca="1">+IF(AND(ISNUMBER(OFFSET('Sanitation Data'!$I$6,0,10*ROW('Sanitation Data'!I145))),'Data Summary'!DK151="Yes"),OFFSET('Sanitation Data'!$I$6,0,10*ROW('Sanitation Data'!I145)),NA())</f>
        <v>#N/A</v>
      </c>
      <c r="AW151" s="521" t="e">
        <f ca="1">+IF(AND(ISNUMBER(OFFSET('Sanitation Data'!$I$10,0,10*ROW('Sanitation Data'!I145))),'Data Summary'!DL151="Yes"),OFFSET('Sanitation Data'!$I$10,0,10*ROW('Sanitation Data'!I145)),NA())</f>
        <v>#N/A</v>
      </c>
      <c r="AX151" s="521" t="e">
        <f ca="1">+IF(AND(ISNUMBER(OFFSET('Sanitation Data'!$I$11,0,10*ROW('Sanitation Data'!I145))),'Data Summary'!DM151="Yes"),OFFSET('Sanitation Data'!$I$11,0,10*ROW('Sanitation Data'!I145)),NA())</f>
        <v>#N/A</v>
      </c>
      <c r="AY151" s="521" t="e">
        <f ca="1">+IF(AND(ISNUMBER(OFFSET('Sanitation Data'!$I$12,0,10*ROW('Sanitation Data'!I145))),'Data Summary'!DN151="Yes"),OFFSET('Sanitation Data'!$I$12,0,10*ROW('Sanitation Data'!I145)),NA())</f>
        <v>#N/A</v>
      </c>
      <c r="AZ151" s="522" t="e">
        <f ca="1">+IF(AND(ISNUMBER(OFFSET('Hygiene Data'!$D$5,0,10*ROW('Hygiene Data'!D145))),'Data Summary'!DO151="Yes"),OFFSET('Hygiene Data'!$D$5,0,10*ROW('Hygiene Data'!D145)),NA())</f>
        <v>#N/A</v>
      </c>
      <c r="BA151" s="522" t="e">
        <f ca="1">+IF(AND(ISNUMBER(OFFSET('Hygiene Data'!$D$7,0,10*ROW('Hygiene Data'!D145))),'Data Summary'!DP151="Yes"),OFFSET('Hygiene Data'!$D$7,0,10*ROW('Hygiene Data'!D145)),NA())</f>
        <v>#N/A</v>
      </c>
      <c r="BB151" s="522" t="e">
        <f ca="1">+IF(AND(ISNUMBER(OFFSET('Hygiene Data'!$D$9,0,10*ROW('Hygiene Data'!D145))),'Data Summary'!DQ151="Yes"),OFFSET('Hygiene Data'!$D$9,0,10*ROW('Hygiene Data'!D145)),NA())</f>
        <v>#N/A</v>
      </c>
      <c r="BC151" s="522" t="e">
        <f ca="1">+IF(AND(ISNUMBER(OFFSET('Hygiene Data'!$E$5,0,10*ROW('Hygiene Data'!E145))),'Data Summary'!DR151="Yes"),OFFSET('Hygiene Data'!$E$5,0,10*ROW('Hygiene Data'!E145)),NA())</f>
        <v>#N/A</v>
      </c>
      <c r="BD151" s="522" t="e">
        <f ca="1">+IF(AND(ISNUMBER(OFFSET('Hygiene Data'!$E$7,0,10*ROW('Hygiene Data'!E145))),'Data Summary'!DS151="Yes"),OFFSET('Hygiene Data'!$E$7,0,10*ROW('Hygiene Data'!E145)),NA())</f>
        <v>#N/A</v>
      </c>
      <c r="BE151" s="522" t="e">
        <f ca="1">+IF(AND(ISNUMBER(OFFSET('Hygiene Data'!$E$9,0,10*ROW('Hygiene Data'!E145))),'Data Summary'!DT151="Yes"),OFFSET('Hygiene Data'!$E$9,0,10*ROW('Hygiene Data'!E145)),NA())</f>
        <v>#N/A</v>
      </c>
      <c r="BF151" s="522" t="e">
        <f ca="1">+IF(AND(ISNUMBER(OFFSET('Hygiene Data'!$F$5,0,10*ROW('Hygiene Data'!F145))),'Data Summary'!DU151="Yes"),OFFSET('Hygiene Data'!$F$5,0,10*ROW('Hygiene Data'!F145)),NA())</f>
        <v>#N/A</v>
      </c>
      <c r="BG151" s="522" t="e">
        <f ca="1">+IF(AND(ISNUMBER(OFFSET('Hygiene Data'!$F$7,0,10*ROW('Hygiene Data'!F145))),'Data Summary'!DV151="Yes"),OFFSET('Hygiene Data'!$F$7,0,10*ROW('Hygiene Data'!F145)),NA())</f>
        <v>#N/A</v>
      </c>
      <c r="BH151" s="522" t="e">
        <f ca="1">+IF(AND(ISNUMBER(OFFSET('Hygiene Data'!$F$9,0,10*ROW('Hygiene Data'!F145))),'Data Summary'!DW151="Yes"),OFFSET('Hygiene Data'!$F$9,0,10*ROW('Hygiene Data'!F145)),NA())</f>
        <v>#N/A</v>
      </c>
      <c r="BI151" s="522" t="e">
        <f ca="1">+IF(AND(ISNUMBER(OFFSET('Hygiene Data'!$G$5,0,10*ROW('Hygiene Data'!G145))),'Data Summary'!DX151="Yes"),OFFSET('Hygiene Data'!$G$5,0,10*ROW('Hygiene Data'!G145)),NA())</f>
        <v>#N/A</v>
      </c>
      <c r="BJ151" s="522" t="e">
        <f ca="1">+IF(AND(ISNUMBER(OFFSET('Hygiene Data'!$G$7,0,10*ROW('Hygiene Data'!G145))),'Data Summary'!DY151="Yes"),OFFSET('Hygiene Data'!$G$7,0,10*ROW('Hygiene Data'!G145)),NA())</f>
        <v>#N/A</v>
      </c>
      <c r="BK151" s="522" t="e">
        <f ca="1">+IF(AND(ISNUMBER(OFFSET('Hygiene Data'!$G$9,0,10*ROW('Hygiene Data'!G145))),'Data Summary'!DZ151="Yes"),OFFSET('Hygiene Data'!$G$9,0,10*ROW('Hygiene Data'!G145)),NA())</f>
        <v>#N/A</v>
      </c>
      <c r="BL151" s="522" t="e">
        <f ca="1">+IF(AND(ISNUMBER(OFFSET('Hygiene Data'!$H$5,0,10*ROW('Hygiene Data'!H145))),'Data Summary'!EA151="Yes"),OFFSET('Hygiene Data'!$H$5,0,10*ROW('Hygiene Data'!H145)),NA())</f>
        <v>#N/A</v>
      </c>
      <c r="BM151" s="522" t="e">
        <f ca="1">+IF(AND(ISNUMBER(OFFSET('Hygiene Data'!$H$7,0,10*ROW('Hygiene Data'!H145))),'Data Summary'!EB151="Yes"),OFFSET('Hygiene Data'!$H$7,0,10*ROW('Hygiene Data'!H145)),NA())</f>
        <v>#N/A</v>
      </c>
      <c r="BN151" s="522" t="e">
        <f ca="1">+IF(AND(ISNUMBER(OFFSET('Hygiene Data'!$H$9,0,10*ROW('Hygiene Data'!H145))),'Data Summary'!EC151="Yes"),OFFSET('Hygiene Data'!$H$9,0,10*ROW('Hygiene Data'!H145)),NA())</f>
        <v>#N/A</v>
      </c>
      <c r="BO151" s="522" t="e">
        <f ca="1">+IF(AND(ISNUMBER(OFFSET('Hygiene Data'!$I$5,0,10*ROW('Hygiene Data'!I145))),'Data Summary'!ED151="Yes"),OFFSET('Hygiene Data'!$I$5,0,10*ROW('Hygiene Data'!I145)),NA())</f>
        <v>#N/A</v>
      </c>
      <c r="BP151" s="522" t="e">
        <f ca="1">+IF(AND(ISNUMBER(OFFSET('Hygiene Data'!$I$7,0,10*ROW('Hygiene Data'!I145))),'Data Summary'!EE151="Yes"),OFFSET('Hygiene Data'!$I$7,0,10*ROW('Hygiene Data'!I145)),NA())</f>
        <v>#N/A</v>
      </c>
      <c r="BQ151" s="522" t="e">
        <f ca="1">+IF(AND(ISNUMBER(OFFSET('Hygiene Data'!$I$9,0,10*ROW('Hygiene Data'!I145))),'Data Summary'!EF151="Yes"),OFFSET('Hygiene Data'!$I$9,0,10*ROW('Hygiene Data'!I145)),NA())</f>
        <v>#N/A</v>
      </c>
    </row>
    <row r="152" spans="1:69" x14ac:dyDescent="0.25">
      <c r="A152" s="518" t="e">
        <f ca="1">+RIGHT('Data Summary'!A152,LEN('Data Summary'!A152)-9)</f>
        <v>#VALUE!</v>
      </c>
      <c r="B152" s="492" t="str">
        <f ca="1">+IF(ISTEXT('Data Summary'!B152),'Data Summary'!B152,"")</f>
        <v/>
      </c>
      <c r="C152" s="519" t="e">
        <f ca="1">+VALUE('Data Summary'!C152)</f>
        <v>#VALUE!</v>
      </c>
      <c r="D152" s="520" t="e">
        <f ca="1">+IF(AND(ISNUMBER(OFFSET('Water Data'!$D$4,0,10*ROW('Water Data'!D146))),'Data Summary'!BS152="Yes"),100-OFFSET('Water Data'!$D$4,0,10*ROW('Water Data'!D146)),NA())</f>
        <v>#N/A</v>
      </c>
      <c r="E152" s="520" t="e">
        <f ca="1">+IF(AND(ISNUMBER(OFFSET('Water Data'!$D$6,0,10*ROW('Water Data'!D146))),'Data Summary'!BT152="Yes"),OFFSET('Water Data'!$D$6,0,10*ROW('Water Data'!D146)),NA())</f>
        <v>#N/A</v>
      </c>
      <c r="F152" s="520" t="e">
        <f ca="1">+IF(AND(ISNUMBER(OFFSET('Water Data'!$D$9,0,10*ROW('Water Data'!D146))),'Data Summary'!BU152="Yes"),OFFSET('Water Data'!$D$9,0,10*ROW('Water Data'!D146)),NA())</f>
        <v>#N/A</v>
      </c>
      <c r="G152" s="520" t="e">
        <f ca="1">+IF(AND(ISNUMBER(OFFSET('Water Data'!$E$4,0,10*ROW('Water Data'!E146))),'Data Summary'!BV152="Yes"),100-OFFSET('Water Data'!$E$4,0,10*ROW('Water Data'!E146)),NA())</f>
        <v>#N/A</v>
      </c>
      <c r="H152" s="520" t="e">
        <f ca="1">+IF(AND(ISNUMBER(OFFSET('Water Data'!$E$6,0,10*ROW('Water Data'!E146))),'Data Summary'!BW152="Yes"),OFFSET('Water Data'!$E$6,0,10*ROW('Water Data'!E146)),NA())</f>
        <v>#N/A</v>
      </c>
      <c r="I152" s="520" t="e">
        <f ca="1">+IF(AND(ISNUMBER(OFFSET('Water Data'!$E$9,0,10*ROW('Water Data'!E146))),'Data Summary'!BX152="Yes"),OFFSET('Water Data'!$E$9,0,10*ROW('Water Data'!E146)),NA())</f>
        <v>#N/A</v>
      </c>
      <c r="J152" s="520" t="e">
        <f ca="1">+IF(AND(ISNUMBER(OFFSET('Water Data'!$F$4,0,10*ROW('Water Data'!F146))),'Data Summary'!BY152="Yes"),100-OFFSET('Water Data'!$F$4,0,10*ROW('Water Data'!F146)),NA())</f>
        <v>#N/A</v>
      </c>
      <c r="K152" s="520" t="e">
        <f ca="1">+IF(AND(ISNUMBER(OFFSET('Water Data'!$F$6,0,10*ROW('Water Data'!F146))),'Data Summary'!BZ152="Yes"),OFFSET('Water Data'!$F$6,0,10*ROW('Water Data'!F146)),NA())</f>
        <v>#N/A</v>
      </c>
      <c r="L152" s="520" t="e">
        <f ca="1">+IF(AND(ISNUMBER(OFFSET('Water Data'!$F$9,0,10*ROW('Water Data'!F146))),'Data Summary'!CA152="Yes"),OFFSET('Water Data'!$F$9,0,10*ROW('Water Data'!F146)),NA())</f>
        <v>#N/A</v>
      </c>
      <c r="M152" s="520" t="e">
        <f ca="1">+IF(AND(ISNUMBER(OFFSET('Water Data'!$G$4,0,10*ROW('Water Data'!G146))),'Data Summary'!CB152="Yes"),100-OFFSET('Water Data'!$G$4,0,10*ROW('Water Data'!G146)),NA())</f>
        <v>#N/A</v>
      </c>
      <c r="N152" s="520" t="e">
        <f ca="1">+IF(AND(ISNUMBER(OFFSET('Water Data'!$G$6,0,10*ROW('Water Data'!G146))),'Data Summary'!CC152="Yes"),OFFSET('Water Data'!$G$6,0,10*ROW('Water Data'!G146)),NA())</f>
        <v>#N/A</v>
      </c>
      <c r="O152" s="520" t="e">
        <f ca="1">+IF(AND(ISNUMBER(OFFSET('Water Data'!$G$9,0,10*ROW('Water Data'!G146))),'Data Summary'!CD152="Yes"),OFFSET('Water Data'!$G$9,0,10*ROW('Water Data'!G146)),NA())</f>
        <v>#N/A</v>
      </c>
      <c r="P152" s="520" t="e">
        <f ca="1">+IF(AND(ISNUMBER(OFFSET('Water Data'!$H$4,0,10*ROW('Water Data'!H146))),'Data Summary'!CE152="Yes"),100-OFFSET('Water Data'!$H$4,0,10*ROW('Water Data'!H146)),NA())</f>
        <v>#N/A</v>
      </c>
      <c r="Q152" s="520" t="e">
        <f ca="1">+IF(AND(ISNUMBER(OFFSET('Water Data'!$H$6,0,10*ROW('Water Data'!H146))),'Data Summary'!CF152="Yes"),OFFSET('Water Data'!$H$6,0,10*ROW('Water Data'!H146)),NA())</f>
        <v>#N/A</v>
      </c>
      <c r="R152" s="520" t="e">
        <f ca="1">+IF(AND(ISNUMBER(OFFSET('Water Data'!$H$9,0,10*ROW('Water Data'!H146))),'Data Summary'!CG152="Yes"),OFFSET('Water Data'!$H$9,0,10*ROW('Water Data'!H146)),NA())</f>
        <v>#N/A</v>
      </c>
      <c r="S152" s="520" t="e">
        <f ca="1">+IF(AND(ISNUMBER(OFFSET('Water Data'!$I$4,0,10*ROW('Water Data'!I146))),'Data Summary'!CH152="Yes"),100-OFFSET('Water Data'!$I$4,0,10*ROW('Water Data'!I146)),NA())</f>
        <v>#N/A</v>
      </c>
      <c r="T152" s="520" t="e">
        <f ca="1">+IF(AND(ISNUMBER(OFFSET('Water Data'!$I$6,0,10*ROW('Water Data'!I146))),'Data Summary'!CI152="Yes"),OFFSET('Water Data'!$I$6,0,10*ROW('Water Data'!I146)),NA())</f>
        <v>#N/A</v>
      </c>
      <c r="U152" s="520" t="e">
        <f ca="1">+IF(AND(ISNUMBER(OFFSET('Water Data'!$I$9,0,10*ROW('Water Data'!I146))),'Data Summary'!CJ152="Yes"),OFFSET('Water Data'!$I$9,0,10*ROW('Water Data'!I146)),NA())</f>
        <v>#N/A</v>
      </c>
      <c r="V152" s="521" t="e">
        <f ca="1">+IF(AND(ISNUMBER(OFFSET('Sanitation Data'!$D$4,0,10*ROW('Sanitation Data'!D146))),'Data Summary'!CK152="Yes"),100-OFFSET('Sanitation Data'!$D$4,0,10*ROW('Sanitation Data'!D146)),NA())</f>
        <v>#N/A</v>
      </c>
      <c r="W152" s="521" t="e">
        <f ca="1">+IF(AND(ISNUMBER(OFFSET('Sanitation Data'!$D$6,0,10*ROW('Sanitation Data'!D146))),'Data Summary'!CL152="Yes"),OFFSET('Sanitation Data'!$D$6,0,10*ROW('Sanitation Data'!D146)),NA())</f>
        <v>#N/A</v>
      </c>
      <c r="X152" s="521" t="e">
        <f ca="1">+IF(AND(ISNUMBER(OFFSET('Sanitation Data'!$D$10,0,10*ROW('Sanitation Data'!D146))),'Data Summary'!CM152="Yes"),OFFSET('Sanitation Data'!$D$10,0,10*ROW('Sanitation Data'!D146)),NA())</f>
        <v>#N/A</v>
      </c>
      <c r="Y152" s="521" t="e">
        <f ca="1">+IF(AND(ISNUMBER(OFFSET('Sanitation Data'!$D$11,0,10*ROW('Sanitation Data'!D146))),'Data Summary'!CN152="Yes"),OFFSET('Sanitation Data'!$D$11,0,10*ROW('Sanitation Data'!D146)),NA())</f>
        <v>#N/A</v>
      </c>
      <c r="Z152" s="521" t="e">
        <f ca="1">+IF(AND(ISNUMBER(OFFSET('Sanitation Data'!$D$12,0,10*ROW('Sanitation Data'!D146))),'Data Summary'!CO152="Yes"),OFFSET('Sanitation Data'!$D$12,0,10*ROW('Sanitation Data'!D146)),NA())</f>
        <v>#N/A</v>
      </c>
      <c r="AA152" s="521" t="e">
        <f ca="1">+IF(AND(ISNUMBER(OFFSET('Sanitation Data'!$E$4,0,10*ROW('Sanitation Data'!E146))),'Data Summary'!CP152="Yes"),100-OFFSET('Sanitation Data'!$E$4,0,10*ROW('Sanitation Data'!E146)),NA())</f>
        <v>#N/A</v>
      </c>
      <c r="AB152" s="521" t="e">
        <f ca="1">+IF(AND(ISNUMBER(OFFSET('Sanitation Data'!$E$6,0,10*ROW('Sanitation Data'!E146))),'Data Summary'!CQ152="Yes"),OFFSET('Sanitation Data'!$E$6,0,10*ROW('Sanitation Data'!E146)),NA())</f>
        <v>#N/A</v>
      </c>
      <c r="AC152" s="521" t="e">
        <f ca="1">+IF(AND(ISNUMBER(OFFSET('Sanitation Data'!$E$10,0,10*ROW('Sanitation Data'!E146))),'Data Summary'!CR152="Yes"),OFFSET('Sanitation Data'!$E$10,0,10*ROW('Sanitation Data'!E146)),NA())</f>
        <v>#N/A</v>
      </c>
      <c r="AD152" s="521" t="e">
        <f ca="1">+IF(AND(ISNUMBER(OFFSET('Sanitation Data'!$E$11,0,10*ROW('Sanitation Data'!E146))),'Data Summary'!CS152="Yes"),OFFSET('Sanitation Data'!$E$11,0,10*ROW('Sanitation Data'!E146)),NA())</f>
        <v>#N/A</v>
      </c>
      <c r="AE152" s="521" t="e">
        <f ca="1">+IF(AND(ISNUMBER(OFFSET('Sanitation Data'!$E$12,0,10*ROW('Sanitation Data'!E146))),'Data Summary'!CT152="Yes"),OFFSET('Sanitation Data'!$E$12,0,10*ROW('Sanitation Data'!E146)),NA())</f>
        <v>#N/A</v>
      </c>
      <c r="AF152" s="521" t="e">
        <f ca="1">+IF(AND(ISNUMBER(OFFSET('Sanitation Data'!$F$4,0,10*ROW('Sanitation Data'!F146))),'Data Summary'!CU152="Yes"),100-OFFSET('Sanitation Data'!$F$4,0,10*ROW('Sanitation Data'!F146)),NA())</f>
        <v>#N/A</v>
      </c>
      <c r="AG152" s="521" t="e">
        <f ca="1">+IF(AND(ISNUMBER(OFFSET('Sanitation Data'!$F$6,0,10*ROW('Sanitation Data'!F146))),'Data Summary'!CV152="Yes"),OFFSET('Sanitation Data'!$F$6,0,10*ROW('Sanitation Data'!F146)),NA())</f>
        <v>#N/A</v>
      </c>
      <c r="AH152" s="521" t="e">
        <f ca="1">+IF(AND(ISNUMBER(OFFSET('Sanitation Data'!$F$10,0,10*ROW('Sanitation Data'!F146))),'Data Summary'!CW152="Yes"),OFFSET('Sanitation Data'!$F$10,0,10*ROW('Sanitation Data'!F146)),NA())</f>
        <v>#N/A</v>
      </c>
      <c r="AI152" s="521" t="e">
        <f ca="1">+IF(AND(ISNUMBER(OFFSET('Sanitation Data'!$F$11,0,10*ROW('Sanitation Data'!F146))),'Data Summary'!CX152="Yes"),OFFSET('Sanitation Data'!$F$11,0,10*ROW('Sanitation Data'!F146)),NA())</f>
        <v>#N/A</v>
      </c>
      <c r="AJ152" s="521" t="e">
        <f ca="1">+IF(AND(ISNUMBER(OFFSET('Sanitation Data'!$F$12,0,10*ROW('Sanitation Data'!F146))),'Data Summary'!CY152="Yes"),OFFSET('Sanitation Data'!$F$12,0,10*ROW('Sanitation Data'!F146)),NA())</f>
        <v>#N/A</v>
      </c>
      <c r="AK152" s="521" t="e">
        <f ca="1">+IF(AND(ISNUMBER(OFFSET('Sanitation Data'!$G$4,0,10*ROW('Sanitation Data'!G146))),'Data Summary'!CZ152="Yes"),100-OFFSET('Sanitation Data'!$G$4,0,10*ROW('Sanitation Data'!G146)),NA())</f>
        <v>#N/A</v>
      </c>
      <c r="AL152" s="521" t="e">
        <f ca="1">+IF(AND(ISNUMBER(OFFSET('Sanitation Data'!$G$6,0,10*ROW('Sanitation Data'!G146))),'Data Summary'!DA152="Yes"),OFFSET('Sanitation Data'!$G$6,0,10*ROW('Sanitation Data'!G146)),NA())</f>
        <v>#N/A</v>
      </c>
      <c r="AM152" s="521" t="e">
        <f ca="1">+IF(AND(ISNUMBER(OFFSET('Sanitation Data'!$G$10,0,10*ROW('Sanitation Data'!G146))),'Data Summary'!DB152="Yes"),OFFSET('Sanitation Data'!$G$10,0,10*ROW('Sanitation Data'!G146)),NA())</f>
        <v>#N/A</v>
      </c>
      <c r="AN152" s="521" t="e">
        <f ca="1">+IF(AND(ISNUMBER(OFFSET('Sanitation Data'!$G$11,0,10*ROW('Sanitation Data'!G146))),'Data Summary'!DC152="Yes"),OFFSET('Sanitation Data'!$G$11,0,10*ROW('Sanitation Data'!G146)),NA())</f>
        <v>#N/A</v>
      </c>
      <c r="AO152" s="521" t="e">
        <f ca="1">+IF(AND(ISNUMBER(OFFSET('Sanitation Data'!$G$12,0,10*ROW('Sanitation Data'!G146))),'Data Summary'!DD152="Yes"),OFFSET('Sanitation Data'!$G$12,0,10*ROW('Sanitation Data'!G146)),NA())</f>
        <v>#N/A</v>
      </c>
      <c r="AP152" s="521" t="e">
        <f ca="1">+IF(AND(ISNUMBER(OFFSET('Sanitation Data'!$H$4,0,10*ROW('Sanitation Data'!H146))),'Data Summary'!DE152="Yes"),100-OFFSET('Sanitation Data'!$H$4,0,10*ROW('Sanitation Data'!H146)),NA())</f>
        <v>#N/A</v>
      </c>
      <c r="AQ152" s="521" t="e">
        <f ca="1">+IF(AND(ISNUMBER(OFFSET('Sanitation Data'!$H$6,0,10*ROW('Sanitation Data'!H146))),'Data Summary'!DF152="Yes"),OFFSET('Sanitation Data'!$H$6,0,10*ROW('Sanitation Data'!H146)),NA())</f>
        <v>#N/A</v>
      </c>
      <c r="AR152" s="521" t="e">
        <f ca="1">+IF(AND(ISNUMBER(OFFSET('Sanitation Data'!$H$10,0,10*ROW('Sanitation Data'!H146))),'Data Summary'!DG152="Yes"),OFFSET('Sanitation Data'!$H$10,0,10*ROW('Sanitation Data'!H146)),NA())</f>
        <v>#N/A</v>
      </c>
      <c r="AS152" s="521" t="e">
        <f ca="1">+IF(AND(ISNUMBER(OFFSET('Sanitation Data'!$H$11,0,10*ROW('Sanitation Data'!H146))),'Data Summary'!DH152="Yes"),OFFSET('Sanitation Data'!$H$11,0,10*ROW('Sanitation Data'!H146)),NA())</f>
        <v>#N/A</v>
      </c>
      <c r="AT152" s="521" t="e">
        <f ca="1">+IF(AND(ISNUMBER(OFFSET('Sanitation Data'!$H$12,0,10*ROW('Sanitation Data'!H146))),'Data Summary'!DI152="Yes"),OFFSET('Sanitation Data'!$H$12,0,10*ROW('Sanitation Data'!H146)),NA())</f>
        <v>#N/A</v>
      </c>
      <c r="AU152" s="521" t="e">
        <f ca="1">+IF(AND(ISNUMBER(OFFSET('Sanitation Data'!$I$4,0,10*ROW('Sanitation Data'!I146))),'Data Summary'!DJ152="Yes"),100-OFFSET('Sanitation Data'!$I$4,0,10*ROW('Sanitation Data'!I146)),NA())</f>
        <v>#N/A</v>
      </c>
      <c r="AV152" s="521" t="e">
        <f ca="1">+IF(AND(ISNUMBER(OFFSET('Sanitation Data'!$I$6,0,10*ROW('Sanitation Data'!I146))),'Data Summary'!DK152="Yes"),OFFSET('Sanitation Data'!$I$6,0,10*ROW('Sanitation Data'!I146)),NA())</f>
        <v>#N/A</v>
      </c>
      <c r="AW152" s="521" t="e">
        <f ca="1">+IF(AND(ISNUMBER(OFFSET('Sanitation Data'!$I$10,0,10*ROW('Sanitation Data'!I146))),'Data Summary'!DL152="Yes"),OFFSET('Sanitation Data'!$I$10,0,10*ROW('Sanitation Data'!I146)),NA())</f>
        <v>#N/A</v>
      </c>
      <c r="AX152" s="521" t="e">
        <f ca="1">+IF(AND(ISNUMBER(OFFSET('Sanitation Data'!$I$11,0,10*ROW('Sanitation Data'!I146))),'Data Summary'!DM152="Yes"),OFFSET('Sanitation Data'!$I$11,0,10*ROW('Sanitation Data'!I146)),NA())</f>
        <v>#N/A</v>
      </c>
      <c r="AY152" s="521" t="e">
        <f ca="1">+IF(AND(ISNUMBER(OFFSET('Sanitation Data'!$I$12,0,10*ROW('Sanitation Data'!I146))),'Data Summary'!DN152="Yes"),OFFSET('Sanitation Data'!$I$12,0,10*ROW('Sanitation Data'!I146)),NA())</f>
        <v>#N/A</v>
      </c>
      <c r="AZ152" s="522" t="e">
        <f ca="1">+IF(AND(ISNUMBER(OFFSET('Hygiene Data'!$D$5,0,10*ROW('Hygiene Data'!D146))),'Data Summary'!DO152="Yes"),OFFSET('Hygiene Data'!$D$5,0,10*ROW('Hygiene Data'!D146)),NA())</f>
        <v>#N/A</v>
      </c>
      <c r="BA152" s="522" t="e">
        <f ca="1">+IF(AND(ISNUMBER(OFFSET('Hygiene Data'!$D$7,0,10*ROW('Hygiene Data'!D146))),'Data Summary'!DP152="Yes"),OFFSET('Hygiene Data'!$D$7,0,10*ROW('Hygiene Data'!D146)),NA())</f>
        <v>#N/A</v>
      </c>
      <c r="BB152" s="522" t="e">
        <f ca="1">+IF(AND(ISNUMBER(OFFSET('Hygiene Data'!$D$9,0,10*ROW('Hygiene Data'!D146))),'Data Summary'!DQ152="Yes"),OFFSET('Hygiene Data'!$D$9,0,10*ROW('Hygiene Data'!D146)),NA())</f>
        <v>#N/A</v>
      </c>
      <c r="BC152" s="522" t="e">
        <f ca="1">+IF(AND(ISNUMBER(OFFSET('Hygiene Data'!$E$5,0,10*ROW('Hygiene Data'!E146))),'Data Summary'!DR152="Yes"),OFFSET('Hygiene Data'!$E$5,0,10*ROW('Hygiene Data'!E146)),NA())</f>
        <v>#N/A</v>
      </c>
      <c r="BD152" s="522" t="e">
        <f ca="1">+IF(AND(ISNUMBER(OFFSET('Hygiene Data'!$E$7,0,10*ROW('Hygiene Data'!E146))),'Data Summary'!DS152="Yes"),OFFSET('Hygiene Data'!$E$7,0,10*ROW('Hygiene Data'!E146)),NA())</f>
        <v>#N/A</v>
      </c>
      <c r="BE152" s="522" t="e">
        <f ca="1">+IF(AND(ISNUMBER(OFFSET('Hygiene Data'!$E$9,0,10*ROW('Hygiene Data'!E146))),'Data Summary'!DT152="Yes"),OFFSET('Hygiene Data'!$E$9,0,10*ROW('Hygiene Data'!E146)),NA())</f>
        <v>#N/A</v>
      </c>
      <c r="BF152" s="522" t="e">
        <f ca="1">+IF(AND(ISNUMBER(OFFSET('Hygiene Data'!$F$5,0,10*ROW('Hygiene Data'!F146))),'Data Summary'!DU152="Yes"),OFFSET('Hygiene Data'!$F$5,0,10*ROW('Hygiene Data'!F146)),NA())</f>
        <v>#N/A</v>
      </c>
      <c r="BG152" s="522" t="e">
        <f ca="1">+IF(AND(ISNUMBER(OFFSET('Hygiene Data'!$F$7,0,10*ROW('Hygiene Data'!F146))),'Data Summary'!DV152="Yes"),OFFSET('Hygiene Data'!$F$7,0,10*ROW('Hygiene Data'!F146)),NA())</f>
        <v>#N/A</v>
      </c>
      <c r="BH152" s="522" t="e">
        <f ca="1">+IF(AND(ISNUMBER(OFFSET('Hygiene Data'!$F$9,0,10*ROW('Hygiene Data'!F146))),'Data Summary'!DW152="Yes"),OFFSET('Hygiene Data'!$F$9,0,10*ROW('Hygiene Data'!F146)),NA())</f>
        <v>#N/A</v>
      </c>
      <c r="BI152" s="522" t="e">
        <f ca="1">+IF(AND(ISNUMBER(OFFSET('Hygiene Data'!$G$5,0,10*ROW('Hygiene Data'!G146))),'Data Summary'!DX152="Yes"),OFFSET('Hygiene Data'!$G$5,0,10*ROW('Hygiene Data'!G146)),NA())</f>
        <v>#N/A</v>
      </c>
      <c r="BJ152" s="522" t="e">
        <f ca="1">+IF(AND(ISNUMBER(OFFSET('Hygiene Data'!$G$7,0,10*ROW('Hygiene Data'!G146))),'Data Summary'!DY152="Yes"),OFFSET('Hygiene Data'!$G$7,0,10*ROW('Hygiene Data'!G146)),NA())</f>
        <v>#N/A</v>
      </c>
      <c r="BK152" s="522" t="e">
        <f ca="1">+IF(AND(ISNUMBER(OFFSET('Hygiene Data'!$G$9,0,10*ROW('Hygiene Data'!G146))),'Data Summary'!DZ152="Yes"),OFFSET('Hygiene Data'!$G$9,0,10*ROW('Hygiene Data'!G146)),NA())</f>
        <v>#N/A</v>
      </c>
      <c r="BL152" s="522" t="e">
        <f ca="1">+IF(AND(ISNUMBER(OFFSET('Hygiene Data'!$H$5,0,10*ROW('Hygiene Data'!H146))),'Data Summary'!EA152="Yes"),OFFSET('Hygiene Data'!$H$5,0,10*ROW('Hygiene Data'!H146)),NA())</f>
        <v>#N/A</v>
      </c>
      <c r="BM152" s="522" t="e">
        <f ca="1">+IF(AND(ISNUMBER(OFFSET('Hygiene Data'!$H$7,0,10*ROW('Hygiene Data'!H146))),'Data Summary'!EB152="Yes"),OFFSET('Hygiene Data'!$H$7,0,10*ROW('Hygiene Data'!H146)),NA())</f>
        <v>#N/A</v>
      </c>
      <c r="BN152" s="522" t="e">
        <f ca="1">+IF(AND(ISNUMBER(OFFSET('Hygiene Data'!$H$9,0,10*ROW('Hygiene Data'!H146))),'Data Summary'!EC152="Yes"),OFFSET('Hygiene Data'!$H$9,0,10*ROW('Hygiene Data'!H146)),NA())</f>
        <v>#N/A</v>
      </c>
      <c r="BO152" s="522" t="e">
        <f ca="1">+IF(AND(ISNUMBER(OFFSET('Hygiene Data'!$I$5,0,10*ROW('Hygiene Data'!I146))),'Data Summary'!ED152="Yes"),OFFSET('Hygiene Data'!$I$5,0,10*ROW('Hygiene Data'!I146)),NA())</f>
        <v>#N/A</v>
      </c>
      <c r="BP152" s="522" t="e">
        <f ca="1">+IF(AND(ISNUMBER(OFFSET('Hygiene Data'!$I$7,0,10*ROW('Hygiene Data'!I146))),'Data Summary'!EE152="Yes"),OFFSET('Hygiene Data'!$I$7,0,10*ROW('Hygiene Data'!I146)),NA())</f>
        <v>#N/A</v>
      </c>
      <c r="BQ152" s="522" t="e">
        <f ca="1">+IF(AND(ISNUMBER(OFFSET('Hygiene Data'!$I$9,0,10*ROW('Hygiene Data'!I146))),'Data Summary'!EF152="Yes"),OFFSET('Hygiene Data'!$I$9,0,10*ROW('Hygiene Data'!I146)),NA())</f>
        <v>#N/A</v>
      </c>
    </row>
    <row r="153" spans="1:69" x14ac:dyDescent="0.25">
      <c r="A153" s="518" t="e">
        <f ca="1">+RIGHT('Data Summary'!A153,LEN('Data Summary'!A153)-9)</f>
        <v>#VALUE!</v>
      </c>
      <c r="B153" s="492" t="str">
        <f ca="1">+IF(ISTEXT('Data Summary'!B153),'Data Summary'!B153,"")</f>
        <v/>
      </c>
      <c r="C153" s="519" t="e">
        <f ca="1">+VALUE('Data Summary'!C153)</f>
        <v>#VALUE!</v>
      </c>
      <c r="D153" s="520" t="e">
        <f ca="1">+IF(AND(ISNUMBER(OFFSET('Water Data'!$D$4,0,10*ROW('Water Data'!D147))),'Data Summary'!BS153="Yes"),100-OFFSET('Water Data'!$D$4,0,10*ROW('Water Data'!D147)),NA())</f>
        <v>#N/A</v>
      </c>
      <c r="E153" s="520" t="e">
        <f ca="1">+IF(AND(ISNUMBER(OFFSET('Water Data'!$D$6,0,10*ROW('Water Data'!D147))),'Data Summary'!BT153="Yes"),OFFSET('Water Data'!$D$6,0,10*ROW('Water Data'!D147)),NA())</f>
        <v>#N/A</v>
      </c>
      <c r="F153" s="520" t="e">
        <f ca="1">+IF(AND(ISNUMBER(OFFSET('Water Data'!$D$9,0,10*ROW('Water Data'!D147))),'Data Summary'!BU153="Yes"),OFFSET('Water Data'!$D$9,0,10*ROW('Water Data'!D147)),NA())</f>
        <v>#N/A</v>
      </c>
      <c r="G153" s="520" t="e">
        <f ca="1">+IF(AND(ISNUMBER(OFFSET('Water Data'!$E$4,0,10*ROW('Water Data'!E147))),'Data Summary'!BV153="Yes"),100-OFFSET('Water Data'!$E$4,0,10*ROW('Water Data'!E147)),NA())</f>
        <v>#N/A</v>
      </c>
      <c r="H153" s="520" t="e">
        <f ca="1">+IF(AND(ISNUMBER(OFFSET('Water Data'!$E$6,0,10*ROW('Water Data'!E147))),'Data Summary'!BW153="Yes"),OFFSET('Water Data'!$E$6,0,10*ROW('Water Data'!E147)),NA())</f>
        <v>#N/A</v>
      </c>
      <c r="I153" s="520" t="e">
        <f ca="1">+IF(AND(ISNUMBER(OFFSET('Water Data'!$E$9,0,10*ROW('Water Data'!E147))),'Data Summary'!BX153="Yes"),OFFSET('Water Data'!$E$9,0,10*ROW('Water Data'!E147)),NA())</f>
        <v>#N/A</v>
      </c>
      <c r="J153" s="520" t="e">
        <f ca="1">+IF(AND(ISNUMBER(OFFSET('Water Data'!$F$4,0,10*ROW('Water Data'!F147))),'Data Summary'!BY153="Yes"),100-OFFSET('Water Data'!$F$4,0,10*ROW('Water Data'!F147)),NA())</f>
        <v>#N/A</v>
      </c>
      <c r="K153" s="520" t="e">
        <f ca="1">+IF(AND(ISNUMBER(OFFSET('Water Data'!$F$6,0,10*ROW('Water Data'!F147))),'Data Summary'!BZ153="Yes"),OFFSET('Water Data'!$F$6,0,10*ROW('Water Data'!F147)),NA())</f>
        <v>#N/A</v>
      </c>
      <c r="L153" s="520" t="e">
        <f ca="1">+IF(AND(ISNUMBER(OFFSET('Water Data'!$F$9,0,10*ROW('Water Data'!F147))),'Data Summary'!CA153="Yes"),OFFSET('Water Data'!$F$9,0,10*ROW('Water Data'!F147)),NA())</f>
        <v>#N/A</v>
      </c>
      <c r="M153" s="520" t="e">
        <f ca="1">+IF(AND(ISNUMBER(OFFSET('Water Data'!$G$4,0,10*ROW('Water Data'!G147))),'Data Summary'!CB153="Yes"),100-OFFSET('Water Data'!$G$4,0,10*ROW('Water Data'!G147)),NA())</f>
        <v>#N/A</v>
      </c>
      <c r="N153" s="520" t="e">
        <f ca="1">+IF(AND(ISNUMBER(OFFSET('Water Data'!$G$6,0,10*ROW('Water Data'!G147))),'Data Summary'!CC153="Yes"),OFFSET('Water Data'!$G$6,0,10*ROW('Water Data'!G147)),NA())</f>
        <v>#N/A</v>
      </c>
      <c r="O153" s="520" t="e">
        <f ca="1">+IF(AND(ISNUMBER(OFFSET('Water Data'!$G$9,0,10*ROW('Water Data'!G147))),'Data Summary'!CD153="Yes"),OFFSET('Water Data'!$G$9,0,10*ROW('Water Data'!G147)),NA())</f>
        <v>#N/A</v>
      </c>
      <c r="P153" s="520" t="e">
        <f ca="1">+IF(AND(ISNUMBER(OFFSET('Water Data'!$H$4,0,10*ROW('Water Data'!H147))),'Data Summary'!CE153="Yes"),100-OFFSET('Water Data'!$H$4,0,10*ROW('Water Data'!H147)),NA())</f>
        <v>#N/A</v>
      </c>
      <c r="Q153" s="520" t="e">
        <f ca="1">+IF(AND(ISNUMBER(OFFSET('Water Data'!$H$6,0,10*ROW('Water Data'!H147))),'Data Summary'!CF153="Yes"),OFFSET('Water Data'!$H$6,0,10*ROW('Water Data'!H147)),NA())</f>
        <v>#N/A</v>
      </c>
      <c r="R153" s="520" t="e">
        <f ca="1">+IF(AND(ISNUMBER(OFFSET('Water Data'!$H$9,0,10*ROW('Water Data'!H147))),'Data Summary'!CG153="Yes"),OFFSET('Water Data'!$H$9,0,10*ROW('Water Data'!H147)),NA())</f>
        <v>#N/A</v>
      </c>
      <c r="S153" s="520" t="e">
        <f ca="1">+IF(AND(ISNUMBER(OFFSET('Water Data'!$I$4,0,10*ROW('Water Data'!I147))),'Data Summary'!CH153="Yes"),100-OFFSET('Water Data'!$I$4,0,10*ROW('Water Data'!I147)),NA())</f>
        <v>#N/A</v>
      </c>
      <c r="T153" s="520" t="e">
        <f ca="1">+IF(AND(ISNUMBER(OFFSET('Water Data'!$I$6,0,10*ROW('Water Data'!I147))),'Data Summary'!CI153="Yes"),OFFSET('Water Data'!$I$6,0,10*ROW('Water Data'!I147)),NA())</f>
        <v>#N/A</v>
      </c>
      <c r="U153" s="520" t="e">
        <f ca="1">+IF(AND(ISNUMBER(OFFSET('Water Data'!$I$9,0,10*ROW('Water Data'!I147))),'Data Summary'!CJ153="Yes"),OFFSET('Water Data'!$I$9,0,10*ROW('Water Data'!I147)),NA())</f>
        <v>#N/A</v>
      </c>
      <c r="V153" s="521" t="e">
        <f ca="1">+IF(AND(ISNUMBER(OFFSET('Sanitation Data'!$D$4,0,10*ROW('Sanitation Data'!D147))),'Data Summary'!CK153="Yes"),100-OFFSET('Sanitation Data'!$D$4,0,10*ROW('Sanitation Data'!D147)),NA())</f>
        <v>#N/A</v>
      </c>
      <c r="W153" s="521" t="e">
        <f ca="1">+IF(AND(ISNUMBER(OFFSET('Sanitation Data'!$D$6,0,10*ROW('Sanitation Data'!D147))),'Data Summary'!CL153="Yes"),OFFSET('Sanitation Data'!$D$6,0,10*ROW('Sanitation Data'!D147)),NA())</f>
        <v>#N/A</v>
      </c>
      <c r="X153" s="521" t="e">
        <f ca="1">+IF(AND(ISNUMBER(OFFSET('Sanitation Data'!$D$10,0,10*ROW('Sanitation Data'!D147))),'Data Summary'!CM153="Yes"),OFFSET('Sanitation Data'!$D$10,0,10*ROW('Sanitation Data'!D147)),NA())</f>
        <v>#N/A</v>
      </c>
      <c r="Y153" s="521" t="e">
        <f ca="1">+IF(AND(ISNUMBER(OFFSET('Sanitation Data'!$D$11,0,10*ROW('Sanitation Data'!D147))),'Data Summary'!CN153="Yes"),OFFSET('Sanitation Data'!$D$11,0,10*ROW('Sanitation Data'!D147)),NA())</f>
        <v>#N/A</v>
      </c>
      <c r="Z153" s="521" t="e">
        <f ca="1">+IF(AND(ISNUMBER(OFFSET('Sanitation Data'!$D$12,0,10*ROW('Sanitation Data'!D147))),'Data Summary'!CO153="Yes"),OFFSET('Sanitation Data'!$D$12,0,10*ROW('Sanitation Data'!D147)),NA())</f>
        <v>#N/A</v>
      </c>
      <c r="AA153" s="521" t="e">
        <f ca="1">+IF(AND(ISNUMBER(OFFSET('Sanitation Data'!$E$4,0,10*ROW('Sanitation Data'!E147))),'Data Summary'!CP153="Yes"),100-OFFSET('Sanitation Data'!$E$4,0,10*ROW('Sanitation Data'!E147)),NA())</f>
        <v>#N/A</v>
      </c>
      <c r="AB153" s="521" t="e">
        <f ca="1">+IF(AND(ISNUMBER(OFFSET('Sanitation Data'!$E$6,0,10*ROW('Sanitation Data'!E147))),'Data Summary'!CQ153="Yes"),OFFSET('Sanitation Data'!$E$6,0,10*ROW('Sanitation Data'!E147)),NA())</f>
        <v>#N/A</v>
      </c>
      <c r="AC153" s="521" t="e">
        <f ca="1">+IF(AND(ISNUMBER(OFFSET('Sanitation Data'!$E$10,0,10*ROW('Sanitation Data'!E147))),'Data Summary'!CR153="Yes"),OFFSET('Sanitation Data'!$E$10,0,10*ROW('Sanitation Data'!E147)),NA())</f>
        <v>#N/A</v>
      </c>
      <c r="AD153" s="521" t="e">
        <f ca="1">+IF(AND(ISNUMBER(OFFSET('Sanitation Data'!$E$11,0,10*ROW('Sanitation Data'!E147))),'Data Summary'!CS153="Yes"),OFFSET('Sanitation Data'!$E$11,0,10*ROW('Sanitation Data'!E147)),NA())</f>
        <v>#N/A</v>
      </c>
      <c r="AE153" s="521" t="e">
        <f ca="1">+IF(AND(ISNUMBER(OFFSET('Sanitation Data'!$E$12,0,10*ROW('Sanitation Data'!E147))),'Data Summary'!CT153="Yes"),OFFSET('Sanitation Data'!$E$12,0,10*ROW('Sanitation Data'!E147)),NA())</f>
        <v>#N/A</v>
      </c>
      <c r="AF153" s="521" t="e">
        <f ca="1">+IF(AND(ISNUMBER(OFFSET('Sanitation Data'!$F$4,0,10*ROW('Sanitation Data'!F147))),'Data Summary'!CU153="Yes"),100-OFFSET('Sanitation Data'!$F$4,0,10*ROW('Sanitation Data'!F147)),NA())</f>
        <v>#N/A</v>
      </c>
      <c r="AG153" s="521" t="e">
        <f ca="1">+IF(AND(ISNUMBER(OFFSET('Sanitation Data'!$F$6,0,10*ROW('Sanitation Data'!F147))),'Data Summary'!CV153="Yes"),OFFSET('Sanitation Data'!$F$6,0,10*ROW('Sanitation Data'!F147)),NA())</f>
        <v>#N/A</v>
      </c>
      <c r="AH153" s="521" t="e">
        <f ca="1">+IF(AND(ISNUMBER(OFFSET('Sanitation Data'!$F$10,0,10*ROW('Sanitation Data'!F147))),'Data Summary'!CW153="Yes"),OFFSET('Sanitation Data'!$F$10,0,10*ROW('Sanitation Data'!F147)),NA())</f>
        <v>#N/A</v>
      </c>
      <c r="AI153" s="521" t="e">
        <f ca="1">+IF(AND(ISNUMBER(OFFSET('Sanitation Data'!$F$11,0,10*ROW('Sanitation Data'!F147))),'Data Summary'!CX153="Yes"),OFFSET('Sanitation Data'!$F$11,0,10*ROW('Sanitation Data'!F147)),NA())</f>
        <v>#N/A</v>
      </c>
      <c r="AJ153" s="521" t="e">
        <f ca="1">+IF(AND(ISNUMBER(OFFSET('Sanitation Data'!$F$12,0,10*ROW('Sanitation Data'!F147))),'Data Summary'!CY153="Yes"),OFFSET('Sanitation Data'!$F$12,0,10*ROW('Sanitation Data'!F147)),NA())</f>
        <v>#N/A</v>
      </c>
      <c r="AK153" s="521" t="e">
        <f ca="1">+IF(AND(ISNUMBER(OFFSET('Sanitation Data'!$G$4,0,10*ROW('Sanitation Data'!G147))),'Data Summary'!CZ153="Yes"),100-OFFSET('Sanitation Data'!$G$4,0,10*ROW('Sanitation Data'!G147)),NA())</f>
        <v>#N/A</v>
      </c>
      <c r="AL153" s="521" t="e">
        <f ca="1">+IF(AND(ISNUMBER(OFFSET('Sanitation Data'!$G$6,0,10*ROW('Sanitation Data'!G147))),'Data Summary'!DA153="Yes"),OFFSET('Sanitation Data'!$G$6,0,10*ROW('Sanitation Data'!G147)),NA())</f>
        <v>#N/A</v>
      </c>
      <c r="AM153" s="521" t="e">
        <f ca="1">+IF(AND(ISNUMBER(OFFSET('Sanitation Data'!$G$10,0,10*ROW('Sanitation Data'!G147))),'Data Summary'!DB153="Yes"),OFFSET('Sanitation Data'!$G$10,0,10*ROW('Sanitation Data'!G147)),NA())</f>
        <v>#N/A</v>
      </c>
      <c r="AN153" s="521" t="e">
        <f ca="1">+IF(AND(ISNUMBER(OFFSET('Sanitation Data'!$G$11,0,10*ROW('Sanitation Data'!G147))),'Data Summary'!DC153="Yes"),OFFSET('Sanitation Data'!$G$11,0,10*ROW('Sanitation Data'!G147)),NA())</f>
        <v>#N/A</v>
      </c>
      <c r="AO153" s="521" t="e">
        <f ca="1">+IF(AND(ISNUMBER(OFFSET('Sanitation Data'!$G$12,0,10*ROW('Sanitation Data'!G147))),'Data Summary'!DD153="Yes"),OFFSET('Sanitation Data'!$G$12,0,10*ROW('Sanitation Data'!G147)),NA())</f>
        <v>#N/A</v>
      </c>
      <c r="AP153" s="521" t="e">
        <f ca="1">+IF(AND(ISNUMBER(OFFSET('Sanitation Data'!$H$4,0,10*ROW('Sanitation Data'!H147))),'Data Summary'!DE153="Yes"),100-OFFSET('Sanitation Data'!$H$4,0,10*ROW('Sanitation Data'!H147)),NA())</f>
        <v>#N/A</v>
      </c>
      <c r="AQ153" s="521" t="e">
        <f ca="1">+IF(AND(ISNUMBER(OFFSET('Sanitation Data'!$H$6,0,10*ROW('Sanitation Data'!H147))),'Data Summary'!DF153="Yes"),OFFSET('Sanitation Data'!$H$6,0,10*ROW('Sanitation Data'!H147)),NA())</f>
        <v>#N/A</v>
      </c>
      <c r="AR153" s="521" t="e">
        <f ca="1">+IF(AND(ISNUMBER(OFFSET('Sanitation Data'!$H$10,0,10*ROW('Sanitation Data'!H147))),'Data Summary'!DG153="Yes"),OFFSET('Sanitation Data'!$H$10,0,10*ROW('Sanitation Data'!H147)),NA())</f>
        <v>#N/A</v>
      </c>
      <c r="AS153" s="521" t="e">
        <f ca="1">+IF(AND(ISNUMBER(OFFSET('Sanitation Data'!$H$11,0,10*ROW('Sanitation Data'!H147))),'Data Summary'!DH153="Yes"),OFFSET('Sanitation Data'!$H$11,0,10*ROW('Sanitation Data'!H147)),NA())</f>
        <v>#N/A</v>
      </c>
      <c r="AT153" s="521" t="e">
        <f ca="1">+IF(AND(ISNUMBER(OFFSET('Sanitation Data'!$H$12,0,10*ROW('Sanitation Data'!H147))),'Data Summary'!DI153="Yes"),OFFSET('Sanitation Data'!$H$12,0,10*ROW('Sanitation Data'!H147)),NA())</f>
        <v>#N/A</v>
      </c>
      <c r="AU153" s="521" t="e">
        <f ca="1">+IF(AND(ISNUMBER(OFFSET('Sanitation Data'!$I$4,0,10*ROW('Sanitation Data'!I147))),'Data Summary'!DJ153="Yes"),100-OFFSET('Sanitation Data'!$I$4,0,10*ROW('Sanitation Data'!I147)),NA())</f>
        <v>#N/A</v>
      </c>
      <c r="AV153" s="521" t="e">
        <f ca="1">+IF(AND(ISNUMBER(OFFSET('Sanitation Data'!$I$6,0,10*ROW('Sanitation Data'!I147))),'Data Summary'!DK153="Yes"),OFFSET('Sanitation Data'!$I$6,0,10*ROW('Sanitation Data'!I147)),NA())</f>
        <v>#N/A</v>
      </c>
      <c r="AW153" s="521" t="e">
        <f ca="1">+IF(AND(ISNUMBER(OFFSET('Sanitation Data'!$I$10,0,10*ROW('Sanitation Data'!I147))),'Data Summary'!DL153="Yes"),OFFSET('Sanitation Data'!$I$10,0,10*ROW('Sanitation Data'!I147)),NA())</f>
        <v>#N/A</v>
      </c>
      <c r="AX153" s="521" t="e">
        <f ca="1">+IF(AND(ISNUMBER(OFFSET('Sanitation Data'!$I$11,0,10*ROW('Sanitation Data'!I147))),'Data Summary'!DM153="Yes"),OFFSET('Sanitation Data'!$I$11,0,10*ROW('Sanitation Data'!I147)),NA())</f>
        <v>#N/A</v>
      </c>
      <c r="AY153" s="521" t="e">
        <f ca="1">+IF(AND(ISNUMBER(OFFSET('Sanitation Data'!$I$12,0,10*ROW('Sanitation Data'!I147))),'Data Summary'!DN153="Yes"),OFFSET('Sanitation Data'!$I$12,0,10*ROW('Sanitation Data'!I147)),NA())</f>
        <v>#N/A</v>
      </c>
      <c r="AZ153" s="522" t="e">
        <f ca="1">+IF(AND(ISNUMBER(OFFSET('Hygiene Data'!$D$5,0,10*ROW('Hygiene Data'!D147))),'Data Summary'!DO153="Yes"),OFFSET('Hygiene Data'!$D$5,0,10*ROW('Hygiene Data'!D147)),NA())</f>
        <v>#N/A</v>
      </c>
      <c r="BA153" s="522" t="e">
        <f ca="1">+IF(AND(ISNUMBER(OFFSET('Hygiene Data'!$D$7,0,10*ROW('Hygiene Data'!D147))),'Data Summary'!DP153="Yes"),OFFSET('Hygiene Data'!$D$7,0,10*ROW('Hygiene Data'!D147)),NA())</f>
        <v>#N/A</v>
      </c>
      <c r="BB153" s="522" t="e">
        <f ca="1">+IF(AND(ISNUMBER(OFFSET('Hygiene Data'!$D$9,0,10*ROW('Hygiene Data'!D147))),'Data Summary'!DQ153="Yes"),OFFSET('Hygiene Data'!$D$9,0,10*ROW('Hygiene Data'!D147)),NA())</f>
        <v>#N/A</v>
      </c>
      <c r="BC153" s="522" t="e">
        <f ca="1">+IF(AND(ISNUMBER(OFFSET('Hygiene Data'!$E$5,0,10*ROW('Hygiene Data'!E147))),'Data Summary'!DR153="Yes"),OFFSET('Hygiene Data'!$E$5,0,10*ROW('Hygiene Data'!E147)),NA())</f>
        <v>#N/A</v>
      </c>
      <c r="BD153" s="522" t="e">
        <f ca="1">+IF(AND(ISNUMBER(OFFSET('Hygiene Data'!$E$7,0,10*ROW('Hygiene Data'!E147))),'Data Summary'!DS153="Yes"),OFFSET('Hygiene Data'!$E$7,0,10*ROW('Hygiene Data'!E147)),NA())</f>
        <v>#N/A</v>
      </c>
      <c r="BE153" s="522" t="e">
        <f ca="1">+IF(AND(ISNUMBER(OFFSET('Hygiene Data'!$E$9,0,10*ROW('Hygiene Data'!E147))),'Data Summary'!DT153="Yes"),OFFSET('Hygiene Data'!$E$9,0,10*ROW('Hygiene Data'!E147)),NA())</f>
        <v>#N/A</v>
      </c>
      <c r="BF153" s="522" t="e">
        <f ca="1">+IF(AND(ISNUMBER(OFFSET('Hygiene Data'!$F$5,0,10*ROW('Hygiene Data'!F147))),'Data Summary'!DU153="Yes"),OFFSET('Hygiene Data'!$F$5,0,10*ROW('Hygiene Data'!F147)),NA())</f>
        <v>#N/A</v>
      </c>
      <c r="BG153" s="522" t="e">
        <f ca="1">+IF(AND(ISNUMBER(OFFSET('Hygiene Data'!$F$7,0,10*ROW('Hygiene Data'!F147))),'Data Summary'!DV153="Yes"),OFFSET('Hygiene Data'!$F$7,0,10*ROW('Hygiene Data'!F147)),NA())</f>
        <v>#N/A</v>
      </c>
      <c r="BH153" s="522" t="e">
        <f ca="1">+IF(AND(ISNUMBER(OFFSET('Hygiene Data'!$F$9,0,10*ROW('Hygiene Data'!F147))),'Data Summary'!DW153="Yes"),OFFSET('Hygiene Data'!$F$9,0,10*ROW('Hygiene Data'!F147)),NA())</f>
        <v>#N/A</v>
      </c>
      <c r="BI153" s="522" t="e">
        <f ca="1">+IF(AND(ISNUMBER(OFFSET('Hygiene Data'!$G$5,0,10*ROW('Hygiene Data'!G147))),'Data Summary'!DX153="Yes"),OFFSET('Hygiene Data'!$G$5,0,10*ROW('Hygiene Data'!G147)),NA())</f>
        <v>#N/A</v>
      </c>
      <c r="BJ153" s="522" t="e">
        <f ca="1">+IF(AND(ISNUMBER(OFFSET('Hygiene Data'!$G$7,0,10*ROW('Hygiene Data'!G147))),'Data Summary'!DY153="Yes"),OFFSET('Hygiene Data'!$G$7,0,10*ROW('Hygiene Data'!G147)),NA())</f>
        <v>#N/A</v>
      </c>
      <c r="BK153" s="522" t="e">
        <f ca="1">+IF(AND(ISNUMBER(OFFSET('Hygiene Data'!$G$9,0,10*ROW('Hygiene Data'!G147))),'Data Summary'!DZ153="Yes"),OFFSET('Hygiene Data'!$G$9,0,10*ROW('Hygiene Data'!G147)),NA())</f>
        <v>#N/A</v>
      </c>
      <c r="BL153" s="522" t="e">
        <f ca="1">+IF(AND(ISNUMBER(OFFSET('Hygiene Data'!$H$5,0,10*ROW('Hygiene Data'!H147))),'Data Summary'!EA153="Yes"),OFFSET('Hygiene Data'!$H$5,0,10*ROW('Hygiene Data'!H147)),NA())</f>
        <v>#N/A</v>
      </c>
      <c r="BM153" s="522" t="e">
        <f ca="1">+IF(AND(ISNUMBER(OFFSET('Hygiene Data'!$H$7,0,10*ROW('Hygiene Data'!H147))),'Data Summary'!EB153="Yes"),OFFSET('Hygiene Data'!$H$7,0,10*ROW('Hygiene Data'!H147)),NA())</f>
        <v>#N/A</v>
      </c>
      <c r="BN153" s="522" t="e">
        <f ca="1">+IF(AND(ISNUMBER(OFFSET('Hygiene Data'!$H$9,0,10*ROW('Hygiene Data'!H147))),'Data Summary'!EC153="Yes"),OFFSET('Hygiene Data'!$H$9,0,10*ROW('Hygiene Data'!H147)),NA())</f>
        <v>#N/A</v>
      </c>
      <c r="BO153" s="522" t="e">
        <f ca="1">+IF(AND(ISNUMBER(OFFSET('Hygiene Data'!$I$5,0,10*ROW('Hygiene Data'!I147))),'Data Summary'!ED153="Yes"),OFFSET('Hygiene Data'!$I$5,0,10*ROW('Hygiene Data'!I147)),NA())</f>
        <v>#N/A</v>
      </c>
      <c r="BP153" s="522" t="e">
        <f ca="1">+IF(AND(ISNUMBER(OFFSET('Hygiene Data'!$I$7,0,10*ROW('Hygiene Data'!I147))),'Data Summary'!EE153="Yes"),OFFSET('Hygiene Data'!$I$7,0,10*ROW('Hygiene Data'!I147)),NA())</f>
        <v>#N/A</v>
      </c>
      <c r="BQ153" s="522" t="e">
        <f ca="1">+IF(AND(ISNUMBER(OFFSET('Hygiene Data'!$I$9,0,10*ROW('Hygiene Data'!I147))),'Data Summary'!EF153="Yes"),OFFSET('Hygiene Data'!$I$9,0,10*ROW('Hygiene Data'!I147)),NA())</f>
        <v>#N/A</v>
      </c>
    </row>
    <row r="154" spans="1:69" x14ac:dyDescent="0.25">
      <c r="A154" s="518" t="e">
        <f ca="1">+RIGHT('Data Summary'!A154,LEN('Data Summary'!A154)-9)</f>
        <v>#VALUE!</v>
      </c>
      <c r="B154" s="492" t="str">
        <f ca="1">+IF(ISTEXT('Data Summary'!B154),'Data Summary'!B154,"")</f>
        <v/>
      </c>
      <c r="C154" s="519" t="e">
        <f ca="1">+VALUE('Data Summary'!C154)</f>
        <v>#VALUE!</v>
      </c>
      <c r="D154" s="520" t="e">
        <f ca="1">+IF(AND(ISNUMBER(OFFSET('Water Data'!$D$4,0,10*ROW('Water Data'!D148))),'Data Summary'!BS154="Yes"),100-OFFSET('Water Data'!$D$4,0,10*ROW('Water Data'!D148)),NA())</f>
        <v>#N/A</v>
      </c>
      <c r="E154" s="520" t="e">
        <f ca="1">+IF(AND(ISNUMBER(OFFSET('Water Data'!$D$6,0,10*ROW('Water Data'!D148))),'Data Summary'!BT154="Yes"),OFFSET('Water Data'!$D$6,0,10*ROW('Water Data'!D148)),NA())</f>
        <v>#N/A</v>
      </c>
      <c r="F154" s="520" t="e">
        <f ca="1">+IF(AND(ISNUMBER(OFFSET('Water Data'!$D$9,0,10*ROW('Water Data'!D148))),'Data Summary'!BU154="Yes"),OFFSET('Water Data'!$D$9,0,10*ROW('Water Data'!D148)),NA())</f>
        <v>#N/A</v>
      </c>
      <c r="G154" s="520" t="e">
        <f ca="1">+IF(AND(ISNUMBER(OFFSET('Water Data'!$E$4,0,10*ROW('Water Data'!E148))),'Data Summary'!BV154="Yes"),100-OFFSET('Water Data'!$E$4,0,10*ROW('Water Data'!E148)),NA())</f>
        <v>#N/A</v>
      </c>
      <c r="H154" s="520" t="e">
        <f ca="1">+IF(AND(ISNUMBER(OFFSET('Water Data'!$E$6,0,10*ROW('Water Data'!E148))),'Data Summary'!BW154="Yes"),OFFSET('Water Data'!$E$6,0,10*ROW('Water Data'!E148)),NA())</f>
        <v>#N/A</v>
      </c>
      <c r="I154" s="520" t="e">
        <f ca="1">+IF(AND(ISNUMBER(OFFSET('Water Data'!$E$9,0,10*ROW('Water Data'!E148))),'Data Summary'!BX154="Yes"),OFFSET('Water Data'!$E$9,0,10*ROW('Water Data'!E148)),NA())</f>
        <v>#N/A</v>
      </c>
      <c r="J154" s="520" t="e">
        <f ca="1">+IF(AND(ISNUMBER(OFFSET('Water Data'!$F$4,0,10*ROW('Water Data'!F148))),'Data Summary'!BY154="Yes"),100-OFFSET('Water Data'!$F$4,0,10*ROW('Water Data'!F148)),NA())</f>
        <v>#N/A</v>
      </c>
      <c r="K154" s="520" t="e">
        <f ca="1">+IF(AND(ISNUMBER(OFFSET('Water Data'!$F$6,0,10*ROW('Water Data'!F148))),'Data Summary'!BZ154="Yes"),OFFSET('Water Data'!$F$6,0,10*ROW('Water Data'!F148)),NA())</f>
        <v>#N/A</v>
      </c>
      <c r="L154" s="520" t="e">
        <f ca="1">+IF(AND(ISNUMBER(OFFSET('Water Data'!$F$9,0,10*ROW('Water Data'!F148))),'Data Summary'!CA154="Yes"),OFFSET('Water Data'!$F$9,0,10*ROW('Water Data'!F148)),NA())</f>
        <v>#N/A</v>
      </c>
      <c r="M154" s="520" t="e">
        <f ca="1">+IF(AND(ISNUMBER(OFFSET('Water Data'!$G$4,0,10*ROW('Water Data'!G148))),'Data Summary'!CB154="Yes"),100-OFFSET('Water Data'!$G$4,0,10*ROW('Water Data'!G148)),NA())</f>
        <v>#N/A</v>
      </c>
      <c r="N154" s="520" t="e">
        <f ca="1">+IF(AND(ISNUMBER(OFFSET('Water Data'!$G$6,0,10*ROW('Water Data'!G148))),'Data Summary'!CC154="Yes"),OFFSET('Water Data'!$G$6,0,10*ROW('Water Data'!G148)),NA())</f>
        <v>#N/A</v>
      </c>
      <c r="O154" s="520" t="e">
        <f ca="1">+IF(AND(ISNUMBER(OFFSET('Water Data'!$G$9,0,10*ROW('Water Data'!G148))),'Data Summary'!CD154="Yes"),OFFSET('Water Data'!$G$9,0,10*ROW('Water Data'!G148)),NA())</f>
        <v>#N/A</v>
      </c>
      <c r="P154" s="520" t="e">
        <f ca="1">+IF(AND(ISNUMBER(OFFSET('Water Data'!$H$4,0,10*ROW('Water Data'!H148))),'Data Summary'!CE154="Yes"),100-OFFSET('Water Data'!$H$4,0,10*ROW('Water Data'!H148)),NA())</f>
        <v>#N/A</v>
      </c>
      <c r="Q154" s="520" t="e">
        <f ca="1">+IF(AND(ISNUMBER(OFFSET('Water Data'!$H$6,0,10*ROW('Water Data'!H148))),'Data Summary'!CF154="Yes"),OFFSET('Water Data'!$H$6,0,10*ROW('Water Data'!H148)),NA())</f>
        <v>#N/A</v>
      </c>
      <c r="R154" s="520" t="e">
        <f ca="1">+IF(AND(ISNUMBER(OFFSET('Water Data'!$H$9,0,10*ROW('Water Data'!H148))),'Data Summary'!CG154="Yes"),OFFSET('Water Data'!$H$9,0,10*ROW('Water Data'!H148)),NA())</f>
        <v>#N/A</v>
      </c>
      <c r="S154" s="520" t="e">
        <f ca="1">+IF(AND(ISNUMBER(OFFSET('Water Data'!$I$4,0,10*ROW('Water Data'!I148))),'Data Summary'!CH154="Yes"),100-OFFSET('Water Data'!$I$4,0,10*ROW('Water Data'!I148)),NA())</f>
        <v>#N/A</v>
      </c>
      <c r="T154" s="520" t="e">
        <f ca="1">+IF(AND(ISNUMBER(OFFSET('Water Data'!$I$6,0,10*ROW('Water Data'!I148))),'Data Summary'!CI154="Yes"),OFFSET('Water Data'!$I$6,0,10*ROW('Water Data'!I148)),NA())</f>
        <v>#N/A</v>
      </c>
      <c r="U154" s="520" t="e">
        <f ca="1">+IF(AND(ISNUMBER(OFFSET('Water Data'!$I$9,0,10*ROW('Water Data'!I148))),'Data Summary'!CJ154="Yes"),OFFSET('Water Data'!$I$9,0,10*ROW('Water Data'!I148)),NA())</f>
        <v>#N/A</v>
      </c>
      <c r="V154" s="521" t="e">
        <f ca="1">+IF(AND(ISNUMBER(OFFSET('Sanitation Data'!$D$4,0,10*ROW('Sanitation Data'!D148))),'Data Summary'!CK154="Yes"),100-OFFSET('Sanitation Data'!$D$4,0,10*ROW('Sanitation Data'!D148)),NA())</f>
        <v>#N/A</v>
      </c>
      <c r="W154" s="521" t="e">
        <f ca="1">+IF(AND(ISNUMBER(OFFSET('Sanitation Data'!$D$6,0,10*ROW('Sanitation Data'!D148))),'Data Summary'!CL154="Yes"),OFFSET('Sanitation Data'!$D$6,0,10*ROW('Sanitation Data'!D148)),NA())</f>
        <v>#N/A</v>
      </c>
      <c r="X154" s="521" t="e">
        <f ca="1">+IF(AND(ISNUMBER(OFFSET('Sanitation Data'!$D$10,0,10*ROW('Sanitation Data'!D148))),'Data Summary'!CM154="Yes"),OFFSET('Sanitation Data'!$D$10,0,10*ROW('Sanitation Data'!D148)),NA())</f>
        <v>#N/A</v>
      </c>
      <c r="Y154" s="521" t="e">
        <f ca="1">+IF(AND(ISNUMBER(OFFSET('Sanitation Data'!$D$11,0,10*ROW('Sanitation Data'!D148))),'Data Summary'!CN154="Yes"),OFFSET('Sanitation Data'!$D$11,0,10*ROW('Sanitation Data'!D148)),NA())</f>
        <v>#N/A</v>
      </c>
      <c r="Z154" s="521" t="e">
        <f ca="1">+IF(AND(ISNUMBER(OFFSET('Sanitation Data'!$D$12,0,10*ROW('Sanitation Data'!D148))),'Data Summary'!CO154="Yes"),OFFSET('Sanitation Data'!$D$12,0,10*ROW('Sanitation Data'!D148)),NA())</f>
        <v>#N/A</v>
      </c>
      <c r="AA154" s="521" t="e">
        <f ca="1">+IF(AND(ISNUMBER(OFFSET('Sanitation Data'!$E$4,0,10*ROW('Sanitation Data'!E148))),'Data Summary'!CP154="Yes"),100-OFFSET('Sanitation Data'!$E$4,0,10*ROW('Sanitation Data'!E148)),NA())</f>
        <v>#N/A</v>
      </c>
      <c r="AB154" s="521" t="e">
        <f ca="1">+IF(AND(ISNUMBER(OFFSET('Sanitation Data'!$E$6,0,10*ROW('Sanitation Data'!E148))),'Data Summary'!CQ154="Yes"),OFFSET('Sanitation Data'!$E$6,0,10*ROW('Sanitation Data'!E148)),NA())</f>
        <v>#N/A</v>
      </c>
      <c r="AC154" s="521" t="e">
        <f ca="1">+IF(AND(ISNUMBER(OFFSET('Sanitation Data'!$E$10,0,10*ROW('Sanitation Data'!E148))),'Data Summary'!CR154="Yes"),OFFSET('Sanitation Data'!$E$10,0,10*ROW('Sanitation Data'!E148)),NA())</f>
        <v>#N/A</v>
      </c>
      <c r="AD154" s="521" t="e">
        <f ca="1">+IF(AND(ISNUMBER(OFFSET('Sanitation Data'!$E$11,0,10*ROW('Sanitation Data'!E148))),'Data Summary'!CS154="Yes"),OFFSET('Sanitation Data'!$E$11,0,10*ROW('Sanitation Data'!E148)),NA())</f>
        <v>#N/A</v>
      </c>
      <c r="AE154" s="521" t="e">
        <f ca="1">+IF(AND(ISNUMBER(OFFSET('Sanitation Data'!$E$12,0,10*ROW('Sanitation Data'!E148))),'Data Summary'!CT154="Yes"),OFFSET('Sanitation Data'!$E$12,0,10*ROW('Sanitation Data'!E148)),NA())</f>
        <v>#N/A</v>
      </c>
      <c r="AF154" s="521" t="e">
        <f ca="1">+IF(AND(ISNUMBER(OFFSET('Sanitation Data'!$F$4,0,10*ROW('Sanitation Data'!F148))),'Data Summary'!CU154="Yes"),100-OFFSET('Sanitation Data'!$F$4,0,10*ROW('Sanitation Data'!F148)),NA())</f>
        <v>#N/A</v>
      </c>
      <c r="AG154" s="521" t="e">
        <f ca="1">+IF(AND(ISNUMBER(OFFSET('Sanitation Data'!$F$6,0,10*ROW('Sanitation Data'!F148))),'Data Summary'!CV154="Yes"),OFFSET('Sanitation Data'!$F$6,0,10*ROW('Sanitation Data'!F148)),NA())</f>
        <v>#N/A</v>
      </c>
      <c r="AH154" s="521" t="e">
        <f ca="1">+IF(AND(ISNUMBER(OFFSET('Sanitation Data'!$F$10,0,10*ROW('Sanitation Data'!F148))),'Data Summary'!CW154="Yes"),OFFSET('Sanitation Data'!$F$10,0,10*ROW('Sanitation Data'!F148)),NA())</f>
        <v>#N/A</v>
      </c>
      <c r="AI154" s="521" t="e">
        <f ca="1">+IF(AND(ISNUMBER(OFFSET('Sanitation Data'!$F$11,0,10*ROW('Sanitation Data'!F148))),'Data Summary'!CX154="Yes"),OFFSET('Sanitation Data'!$F$11,0,10*ROW('Sanitation Data'!F148)),NA())</f>
        <v>#N/A</v>
      </c>
      <c r="AJ154" s="521" t="e">
        <f ca="1">+IF(AND(ISNUMBER(OFFSET('Sanitation Data'!$F$12,0,10*ROW('Sanitation Data'!F148))),'Data Summary'!CY154="Yes"),OFFSET('Sanitation Data'!$F$12,0,10*ROW('Sanitation Data'!F148)),NA())</f>
        <v>#N/A</v>
      </c>
      <c r="AK154" s="521" t="e">
        <f ca="1">+IF(AND(ISNUMBER(OFFSET('Sanitation Data'!$G$4,0,10*ROW('Sanitation Data'!G148))),'Data Summary'!CZ154="Yes"),100-OFFSET('Sanitation Data'!$G$4,0,10*ROW('Sanitation Data'!G148)),NA())</f>
        <v>#N/A</v>
      </c>
      <c r="AL154" s="521" t="e">
        <f ca="1">+IF(AND(ISNUMBER(OFFSET('Sanitation Data'!$G$6,0,10*ROW('Sanitation Data'!G148))),'Data Summary'!DA154="Yes"),OFFSET('Sanitation Data'!$G$6,0,10*ROW('Sanitation Data'!G148)),NA())</f>
        <v>#N/A</v>
      </c>
      <c r="AM154" s="521" t="e">
        <f ca="1">+IF(AND(ISNUMBER(OFFSET('Sanitation Data'!$G$10,0,10*ROW('Sanitation Data'!G148))),'Data Summary'!DB154="Yes"),OFFSET('Sanitation Data'!$G$10,0,10*ROW('Sanitation Data'!G148)),NA())</f>
        <v>#N/A</v>
      </c>
      <c r="AN154" s="521" t="e">
        <f ca="1">+IF(AND(ISNUMBER(OFFSET('Sanitation Data'!$G$11,0,10*ROW('Sanitation Data'!G148))),'Data Summary'!DC154="Yes"),OFFSET('Sanitation Data'!$G$11,0,10*ROW('Sanitation Data'!G148)),NA())</f>
        <v>#N/A</v>
      </c>
      <c r="AO154" s="521" t="e">
        <f ca="1">+IF(AND(ISNUMBER(OFFSET('Sanitation Data'!$G$12,0,10*ROW('Sanitation Data'!G148))),'Data Summary'!DD154="Yes"),OFFSET('Sanitation Data'!$G$12,0,10*ROW('Sanitation Data'!G148)),NA())</f>
        <v>#N/A</v>
      </c>
      <c r="AP154" s="521" t="e">
        <f ca="1">+IF(AND(ISNUMBER(OFFSET('Sanitation Data'!$H$4,0,10*ROW('Sanitation Data'!H148))),'Data Summary'!DE154="Yes"),100-OFFSET('Sanitation Data'!$H$4,0,10*ROW('Sanitation Data'!H148)),NA())</f>
        <v>#N/A</v>
      </c>
      <c r="AQ154" s="521" t="e">
        <f ca="1">+IF(AND(ISNUMBER(OFFSET('Sanitation Data'!$H$6,0,10*ROW('Sanitation Data'!H148))),'Data Summary'!DF154="Yes"),OFFSET('Sanitation Data'!$H$6,0,10*ROW('Sanitation Data'!H148)),NA())</f>
        <v>#N/A</v>
      </c>
      <c r="AR154" s="521" t="e">
        <f ca="1">+IF(AND(ISNUMBER(OFFSET('Sanitation Data'!$H$10,0,10*ROW('Sanitation Data'!H148))),'Data Summary'!DG154="Yes"),OFFSET('Sanitation Data'!$H$10,0,10*ROW('Sanitation Data'!H148)),NA())</f>
        <v>#N/A</v>
      </c>
      <c r="AS154" s="521" t="e">
        <f ca="1">+IF(AND(ISNUMBER(OFFSET('Sanitation Data'!$H$11,0,10*ROW('Sanitation Data'!H148))),'Data Summary'!DH154="Yes"),OFFSET('Sanitation Data'!$H$11,0,10*ROW('Sanitation Data'!H148)),NA())</f>
        <v>#N/A</v>
      </c>
      <c r="AT154" s="521" t="e">
        <f ca="1">+IF(AND(ISNUMBER(OFFSET('Sanitation Data'!$H$12,0,10*ROW('Sanitation Data'!H148))),'Data Summary'!DI154="Yes"),OFFSET('Sanitation Data'!$H$12,0,10*ROW('Sanitation Data'!H148)),NA())</f>
        <v>#N/A</v>
      </c>
      <c r="AU154" s="521" t="e">
        <f ca="1">+IF(AND(ISNUMBER(OFFSET('Sanitation Data'!$I$4,0,10*ROW('Sanitation Data'!I148))),'Data Summary'!DJ154="Yes"),100-OFFSET('Sanitation Data'!$I$4,0,10*ROW('Sanitation Data'!I148)),NA())</f>
        <v>#N/A</v>
      </c>
      <c r="AV154" s="521" t="e">
        <f ca="1">+IF(AND(ISNUMBER(OFFSET('Sanitation Data'!$I$6,0,10*ROW('Sanitation Data'!I148))),'Data Summary'!DK154="Yes"),OFFSET('Sanitation Data'!$I$6,0,10*ROW('Sanitation Data'!I148)),NA())</f>
        <v>#N/A</v>
      </c>
      <c r="AW154" s="521" t="e">
        <f ca="1">+IF(AND(ISNUMBER(OFFSET('Sanitation Data'!$I$10,0,10*ROW('Sanitation Data'!I148))),'Data Summary'!DL154="Yes"),OFFSET('Sanitation Data'!$I$10,0,10*ROW('Sanitation Data'!I148)),NA())</f>
        <v>#N/A</v>
      </c>
      <c r="AX154" s="521" t="e">
        <f ca="1">+IF(AND(ISNUMBER(OFFSET('Sanitation Data'!$I$11,0,10*ROW('Sanitation Data'!I148))),'Data Summary'!DM154="Yes"),OFFSET('Sanitation Data'!$I$11,0,10*ROW('Sanitation Data'!I148)),NA())</f>
        <v>#N/A</v>
      </c>
      <c r="AY154" s="521" t="e">
        <f ca="1">+IF(AND(ISNUMBER(OFFSET('Sanitation Data'!$I$12,0,10*ROW('Sanitation Data'!I148))),'Data Summary'!DN154="Yes"),OFFSET('Sanitation Data'!$I$12,0,10*ROW('Sanitation Data'!I148)),NA())</f>
        <v>#N/A</v>
      </c>
      <c r="AZ154" s="522" t="e">
        <f ca="1">+IF(AND(ISNUMBER(OFFSET('Hygiene Data'!$D$5,0,10*ROW('Hygiene Data'!D148))),'Data Summary'!DO154="Yes"),OFFSET('Hygiene Data'!$D$5,0,10*ROW('Hygiene Data'!D148)),NA())</f>
        <v>#N/A</v>
      </c>
      <c r="BA154" s="522" t="e">
        <f ca="1">+IF(AND(ISNUMBER(OFFSET('Hygiene Data'!$D$7,0,10*ROW('Hygiene Data'!D148))),'Data Summary'!DP154="Yes"),OFFSET('Hygiene Data'!$D$7,0,10*ROW('Hygiene Data'!D148)),NA())</f>
        <v>#N/A</v>
      </c>
      <c r="BB154" s="522" t="e">
        <f ca="1">+IF(AND(ISNUMBER(OFFSET('Hygiene Data'!$D$9,0,10*ROW('Hygiene Data'!D148))),'Data Summary'!DQ154="Yes"),OFFSET('Hygiene Data'!$D$9,0,10*ROW('Hygiene Data'!D148)),NA())</f>
        <v>#N/A</v>
      </c>
      <c r="BC154" s="522" t="e">
        <f ca="1">+IF(AND(ISNUMBER(OFFSET('Hygiene Data'!$E$5,0,10*ROW('Hygiene Data'!E148))),'Data Summary'!DR154="Yes"),OFFSET('Hygiene Data'!$E$5,0,10*ROW('Hygiene Data'!E148)),NA())</f>
        <v>#N/A</v>
      </c>
      <c r="BD154" s="522" t="e">
        <f ca="1">+IF(AND(ISNUMBER(OFFSET('Hygiene Data'!$E$7,0,10*ROW('Hygiene Data'!E148))),'Data Summary'!DS154="Yes"),OFFSET('Hygiene Data'!$E$7,0,10*ROW('Hygiene Data'!E148)),NA())</f>
        <v>#N/A</v>
      </c>
      <c r="BE154" s="522" t="e">
        <f ca="1">+IF(AND(ISNUMBER(OFFSET('Hygiene Data'!$E$9,0,10*ROW('Hygiene Data'!E148))),'Data Summary'!DT154="Yes"),OFFSET('Hygiene Data'!$E$9,0,10*ROW('Hygiene Data'!E148)),NA())</f>
        <v>#N/A</v>
      </c>
      <c r="BF154" s="522" t="e">
        <f ca="1">+IF(AND(ISNUMBER(OFFSET('Hygiene Data'!$F$5,0,10*ROW('Hygiene Data'!F148))),'Data Summary'!DU154="Yes"),OFFSET('Hygiene Data'!$F$5,0,10*ROW('Hygiene Data'!F148)),NA())</f>
        <v>#N/A</v>
      </c>
      <c r="BG154" s="522" t="e">
        <f ca="1">+IF(AND(ISNUMBER(OFFSET('Hygiene Data'!$F$7,0,10*ROW('Hygiene Data'!F148))),'Data Summary'!DV154="Yes"),OFFSET('Hygiene Data'!$F$7,0,10*ROW('Hygiene Data'!F148)),NA())</f>
        <v>#N/A</v>
      </c>
      <c r="BH154" s="522" t="e">
        <f ca="1">+IF(AND(ISNUMBER(OFFSET('Hygiene Data'!$F$9,0,10*ROW('Hygiene Data'!F148))),'Data Summary'!DW154="Yes"),OFFSET('Hygiene Data'!$F$9,0,10*ROW('Hygiene Data'!F148)),NA())</f>
        <v>#N/A</v>
      </c>
      <c r="BI154" s="522" t="e">
        <f ca="1">+IF(AND(ISNUMBER(OFFSET('Hygiene Data'!$G$5,0,10*ROW('Hygiene Data'!G148))),'Data Summary'!DX154="Yes"),OFFSET('Hygiene Data'!$G$5,0,10*ROW('Hygiene Data'!G148)),NA())</f>
        <v>#N/A</v>
      </c>
      <c r="BJ154" s="522" t="e">
        <f ca="1">+IF(AND(ISNUMBER(OFFSET('Hygiene Data'!$G$7,0,10*ROW('Hygiene Data'!G148))),'Data Summary'!DY154="Yes"),OFFSET('Hygiene Data'!$G$7,0,10*ROW('Hygiene Data'!G148)),NA())</f>
        <v>#N/A</v>
      </c>
      <c r="BK154" s="522" t="e">
        <f ca="1">+IF(AND(ISNUMBER(OFFSET('Hygiene Data'!$G$9,0,10*ROW('Hygiene Data'!G148))),'Data Summary'!DZ154="Yes"),OFFSET('Hygiene Data'!$G$9,0,10*ROW('Hygiene Data'!G148)),NA())</f>
        <v>#N/A</v>
      </c>
      <c r="BL154" s="522" t="e">
        <f ca="1">+IF(AND(ISNUMBER(OFFSET('Hygiene Data'!$H$5,0,10*ROW('Hygiene Data'!H148))),'Data Summary'!EA154="Yes"),OFFSET('Hygiene Data'!$H$5,0,10*ROW('Hygiene Data'!H148)),NA())</f>
        <v>#N/A</v>
      </c>
      <c r="BM154" s="522" t="e">
        <f ca="1">+IF(AND(ISNUMBER(OFFSET('Hygiene Data'!$H$7,0,10*ROW('Hygiene Data'!H148))),'Data Summary'!EB154="Yes"),OFFSET('Hygiene Data'!$H$7,0,10*ROW('Hygiene Data'!H148)),NA())</f>
        <v>#N/A</v>
      </c>
      <c r="BN154" s="522" t="e">
        <f ca="1">+IF(AND(ISNUMBER(OFFSET('Hygiene Data'!$H$9,0,10*ROW('Hygiene Data'!H148))),'Data Summary'!EC154="Yes"),OFFSET('Hygiene Data'!$H$9,0,10*ROW('Hygiene Data'!H148)),NA())</f>
        <v>#N/A</v>
      </c>
      <c r="BO154" s="522" t="e">
        <f ca="1">+IF(AND(ISNUMBER(OFFSET('Hygiene Data'!$I$5,0,10*ROW('Hygiene Data'!I148))),'Data Summary'!ED154="Yes"),OFFSET('Hygiene Data'!$I$5,0,10*ROW('Hygiene Data'!I148)),NA())</f>
        <v>#N/A</v>
      </c>
      <c r="BP154" s="522" t="e">
        <f ca="1">+IF(AND(ISNUMBER(OFFSET('Hygiene Data'!$I$7,0,10*ROW('Hygiene Data'!I148))),'Data Summary'!EE154="Yes"),OFFSET('Hygiene Data'!$I$7,0,10*ROW('Hygiene Data'!I148)),NA())</f>
        <v>#N/A</v>
      </c>
      <c r="BQ154" s="522" t="e">
        <f ca="1">+IF(AND(ISNUMBER(OFFSET('Hygiene Data'!$I$9,0,10*ROW('Hygiene Data'!I148))),'Data Summary'!EF154="Yes"),OFFSET('Hygiene Data'!$I$9,0,10*ROW('Hygiene Data'!I148)),NA())</f>
        <v>#N/A</v>
      </c>
    </row>
    <row r="155" spans="1:69" x14ac:dyDescent="0.25">
      <c r="A155" s="518" t="e">
        <f ca="1">+RIGHT('Data Summary'!A155,LEN('Data Summary'!A155)-9)</f>
        <v>#VALUE!</v>
      </c>
      <c r="B155" s="492" t="str">
        <f ca="1">+IF(ISTEXT('Data Summary'!B155),'Data Summary'!B155,"")</f>
        <v/>
      </c>
      <c r="C155" s="519" t="e">
        <f ca="1">+VALUE('Data Summary'!C155)</f>
        <v>#VALUE!</v>
      </c>
      <c r="D155" s="520" t="e">
        <f ca="1">+IF(AND(ISNUMBER(OFFSET('Water Data'!$D$4,0,10*ROW('Water Data'!D149))),'Data Summary'!BS155="Yes"),100-OFFSET('Water Data'!$D$4,0,10*ROW('Water Data'!D149)),NA())</f>
        <v>#N/A</v>
      </c>
      <c r="E155" s="520" t="e">
        <f ca="1">+IF(AND(ISNUMBER(OFFSET('Water Data'!$D$6,0,10*ROW('Water Data'!D149))),'Data Summary'!BT155="Yes"),OFFSET('Water Data'!$D$6,0,10*ROW('Water Data'!D149)),NA())</f>
        <v>#N/A</v>
      </c>
      <c r="F155" s="520" t="e">
        <f ca="1">+IF(AND(ISNUMBER(OFFSET('Water Data'!$D$9,0,10*ROW('Water Data'!D149))),'Data Summary'!BU155="Yes"),OFFSET('Water Data'!$D$9,0,10*ROW('Water Data'!D149)),NA())</f>
        <v>#N/A</v>
      </c>
      <c r="G155" s="520" t="e">
        <f ca="1">+IF(AND(ISNUMBER(OFFSET('Water Data'!$E$4,0,10*ROW('Water Data'!E149))),'Data Summary'!BV155="Yes"),100-OFFSET('Water Data'!$E$4,0,10*ROW('Water Data'!E149)),NA())</f>
        <v>#N/A</v>
      </c>
      <c r="H155" s="520" t="e">
        <f ca="1">+IF(AND(ISNUMBER(OFFSET('Water Data'!$E$6,0,10*ROW('Water Data'!E149))),'Data Summary'!BW155="Yes"),OFFSET('Water Data'!$E$6,0,10*ROW('Water Data'!E149)),NA())</f>
        <v>#N/A</v>
      </c>
      <c r="I155" s="520" t="e">
        <f ca="1">+IF(AND(ISNUMBER(OFFSET('Water Data'!$E$9,0,10*ROW('Water Data'!E149))),'Data Summary'!BX155="Yes"),OFFSET('Water Data'!$E$9,0,10*ROW('Water Data'!E149)),NA())</f>
        <v>#N/A</v>
      </c>
      <c r="J155" s="520" t="e">
        <f ca="1">+IF(AND(ISNUMBER(OFFSET('Water Data'!$F$4,0,10*ROW('Water Data'!F149))),'Data Summary'!BY155="Yes"),100-OFFSET('Water Data'!$F$4,0,10*ROW('Water Data'!F149)),NA())</f>
        <v>#N/A</v>
      </c>
      <c r="K155" s="520" t="e">
        <f ca="1">+IF(AND(ISNUMBER(OFFSET('Water Data'!$F$6,0,10*ROW('Water Data'!F149))),'Data Summary'!BZ155="Yes"),OFFSET('Water Data'!$F$6,0,10*ROW('Water Data'!F149)),NA())</f>
        <v>#N/A</v>
      </c>
      <c r="L155" s="520" t="e">
        <f ca="1">+IF(AND(ISNUMBER(OFFSET('Water Data'!$F$9,0,10*ROW('Water Data'!F149))),'Data Summary'!CA155="Yes"),OFFSET('Water Data'!$F$9,0,10*ROW('Water Data'!F149)),NA())</f>
        <v>#N/A</v>
      </c>
      <c r="M155" s="520" t="e">
        <f ca="1">+IF(AND(ISNUMBER(OFFSET('Water Data'!$G$4,0,10*ROW('Water Data'!G149))),'Data Summary'!CB155="Yes"),100-OFFSET('Water Data'!$G$4,0,10*ROW('Water Data'!G149)),NA())</f>
        <v>#N/A</v>
      </c>
      <c r="N155" s="520" t="e">
        <f ca="1">+IF(AND(ISNUMBER(OFFSET('Water Data'!$G$6,0,10*ROW('Water Data'!G149))),'Data Summary'!CC155="Yes"),OFFSET('Water Data'!$G$6,0,10*ROW('Water Data'!G149)),NA())</f>
        <v>#N/A</v>
      </c>
      <c r="O155" s="520" t="e">
        <f ca="1">+IF(AND(ISNUMBER(OFFSET('Water Data'!$G$9,0,10*ROW('Water Data'!G149))),'Data Summary'!CD155="Yes"),OFFSET('Water Data'!$G$9,0,10*ROW('Water Data'!G149)),NA())</f>
        <v>#N/A</v>
      </c>
      <c r="P155" s="520" t="e">
        <f ca="1">+IF(AND(ISNUMBER(OFFSET('Water Data'!$H$4,0,10*ROW('Water Data'!H149))),'Data Summary'!CE155="Yes"),100-OFFSET('Water Data'!$H$4,0,10*ROW('Water Data'!H149)),NA())</f>
        <v>#N/A</v>
      </c>
      <c r="Q155" s="520" t="e">
        <f ca="1">+IF(AND(ISNUMBER(OFFSET('Water Data'!$H$6,0,10*ROW('Water Data'!H149))),'Data Summary'!CF155="Yes"),OFFSET('Water Data'!$H$6,0,10*ROW('Water Data'!H149)),NA())</f>
        <v>#N/A</v>
      </c>
      <c r="R155" s="520" t="e">
        <f ca="1">+IF(AND(ISNUMBER(OFFSET('Water Data'!$H$9,0,10*ROW('Water Data'!H149))),'Data Summary'!CG155="Yes"),OFFSET('Water Data'!$H$9,0,10*ROW('Water Data'!H149)),NA())</f>
        <v>#N/A</v>
      </c>
      <c r="S155" s="520" t="e">
        <f ca="1">+IF(AND(ISNUMBER(OFFSET('Water Data'!$I$4,0,10*ROW('Water Data'!I149))),'Data Summary'!CH155="Yes"),100-OFFSET('Water Data'!$I$4,0,10*ROW('Water Data'!I149)),NA())</f>
        <v>#N/A</v>
      </c>
      <c r="T155" s="520" t="e">
        <f ca="1">+IF(AND(ISNUMBER(OFFSET('Water Data'!$I$6,0,10*ROW('Water Data'!I149))),'Data Summary'!CI155="Yes"),OFFSET('Water Data'!$I$6,0,10*ROW('Water Data'!I149)),NA())</f>
        <v>#N/A</v>
      </c>
      <c r="U155" s="520" t="e">
        <f ca="1">+IF(AND(ISNUMBER(OFFSET('Water Data'!$I$9,0,10*ROW('Water Data'!I149))),'Data Summary'!CJ155="Yes"),OFFSET('Water Data'!$I$9,0,10*ROW('Water Data'!I149)),NA())</f>
        <v>#N/A</v>
      </c>
      <c r="V155" s="521" t="e">
        <f ca="1">+IF(AND(ISNUMBER(OFFSET('Sanitation Data'!$D$4,0,10*ROW('Sanitation Data'!D149))),'Data Summary'!CK155="Yes"),100-OFFSET('Sanitation Data'!$D$4,0,10*ROW('Sanitation Data'!D149)),NA())</f>
        <v>#N/A</v>
      </c>
      <c r="W155" s="521" t="e">
        <f ca="1">+IF(AND(ISNUMBER(OFFSET('Sanitation Data'!$D$6,0,10*ROW('Sanitation Data'!D149))),'Data Summary'!CL155="Yes"),OFFSET('Sanitation Data'!$D$6,0,10*ROW('Sanitation Data'!D149)),NA())</f>
        <v>#N/A</v>
      </c>
      <c r="X155" s="521" t="e">
        <f ca="1">+IF(AND(ISNUMBER(OFFSET('Sanitation Data'!$D$10,0,10*ROW('Sanitation Data'!D149))),'Data Summary'!CM155="Yes"),OFFSET('Sanitation Data'!$D$10,0,10*ROW('Sanitation Data'!D149)),NA())</f>
        <v>#N/A</v>
      </c>
      <c r="Y155" s="521" t="e">
        <f ca="1">+IF(AND(ISNUMBER(OFFSET('Sanitation Data'!$D$11,0,10*ROW('Sanitation Data'!D149))),'Data Summary'!CN155="Yes"),OFFSET('Sanitation Data'!$D$11,0,10*ROW('Sanitation Data'!D149)),NA())</f>
        <v>#N/A</v>
      </c>
      <c r="Z155" s="521" t="e">
        <f ca="1">+IF(AND(ISNUMBER(OFFSET('Sanitation Data'!$D$12,0,10*ROW('Sanitation Data'!D149))),'Data Summary'!CO155="Yes"),OFFSET('Sanitation Data'!$D$12,0,10*ROW('Sanitation Data'!D149)),NA())</f>
        <v>#N/A</v>
      </c>
      <c r="AA155" s="521" t="e">
        <f ca="1">+IF(AND(ISNUMBER(OFFSET('Sanitation Data'!$E$4,0,10*ROW('Sanitation Data'!E149))),'Data Summary'!CP155="Yes"),100-OFFSET('Sanitation Data'!$E$4,0,10*ROW('Sanitation Data'!E149)),NA())</f>
        <v>#N/A</v>
      </c>
      <c r="AB155" s="521" t="e">
        <f ca="1">+IF(AND(ISNUMBER(OFFSET('Sanitation Data'!$E$6,0,10*ROW('Sanitation Data'!E149))),'Data Summary'!CQ155="Yes"),OFFSET('Sanitation Data'!$E$6,0,10*ROW('Sanitation Data'!E149)),NA())</f>
        <v>#N/A</v>
      </c>
      <c r="AC155" s="521" t="e">
        <f ca="1">+IF(AND(ISNUMBER(OFFSET('Sanitation Data'!$E$10,0,10*ROW('Sanitation Data'!E149))),'Data Summary'!CR155="Yes"),OFFSET('Sanitation Data'!$E$10,0,10*ROW('Sanitation Data'!E149)),NA())</f>
        <v>#N/A</v>
      </c>
      <c r="AD155" s="521" t="e">
        <f ca="1">+IF(AND(ISNUMBER(OFFSET('Sanitation Data'!$E$11,0,10*ROW('Sanitation Data'!E149))),'Data Summary'!CS155="Yes"),OFFSET('Sanitation Data'!$E$11,0,10*ROW('Sanitation Data'!E149)),NA())</f>
        <v>#N/A</v>
      </c>
      <c r="AE155" s="521" t="e">
        <f ca="1">+IF(AND(ISNUMBER(OFFSET('Sanitation Data'!$E$12,0,10*ROW('Sanitation Data'!E149))),'Data Summary'!CT155="Yes"),OFFSET('Sanitation Data'!$E$12,0,10*ROW('Sanitation Data'!E149)),NA())</f>
        <v>#N/A</v>
      </c>
      <c r="AF155" s="521" t="e">
        <f ca="1">+IF(AND(ISNUMBER(OFFSET('Sanitation Data'!$F$4,0,10*ROW('Sanitation Data'!F149))),'Data Summary'!CU155="Yes"),100-OFFSET('Sanitation Data'!$F$4,0,10*ROW('Sanitation Data'!F149)),NA())</f>
        <v>#N/A</v>
      </c>
      <c r="AG155" s="521" t="e">
        <f ca="1">+IF(AND(ISNUMBER(OFFSET('Sanitation Data'!$F$6,0,10*ROW('Sanitation Data'!F149))),'Data Summary'!CV155="Yes"),OFFSET('Sanitation Data'!$F$6,0,10*ROW('Sanitation Data'!F149)),NA())</f>
        <v>#N/A</v>
      </c>
      <c r="AH155" s="521" t="e">
        <f ca="1">+IF(AND(ISNUMBER(OFFSET('Sanitation Data'!$F$10,0,10*ROW('Sanitation Data'!F149))),'Data Summary'!CW155="Yes"),OFFSET('Sanitation Data'!$F$10,0,10*ROW('Sanitation Data'!F149)),NA())</f>
        <v>#N/A</v>
      </c>
      <c r="AI155" s="521" t="e">
        <f ca="1">+IF(AND(ISNUMBER(OFFSET('Sanitation Data'!$F$11,0,10*ROW('Sanitation Data'!F149))),'Data Summary'!CX155="Yes"),OFFSET('Sanitation Data'!$F$11,0,10*ROW('Sanitation Data'!F149)),NA())</f>
        <v>#N/A</v>
      </c>
      <c r="AJ155" s="521" t="e">
        <f ca="1">+IF(AND(ISNUMBER(OFFSET('Sanitation Data'!$F$12,0,10*ROW('Sanitation Data'!F149))),'Data Summary'!CY155="Yes"),OFFSET('Sanitation Data'!$F$12,0,10*ROW('Sanitation Data'!F149)),NA())</f>
        <v>#N/A</v>
      </c>
      <c r="AK155" s="521" t="e">
        <f ca="1">+IF(AND(ISNUMBER(OFFSET('Sanitation Data'!$G$4,0,10*ROW('Sanitation Data'!G149))),'Data Summary'!CZ155="Yes"),100-OFFSET('Sanitation Data'!$G$4,0,10*ROW('Sanitation Data'!G149)),NA())</f>
        <v>#N/A</v>
      </c>
      <c r="AL155" s="521" t="e">
        <f ca="1">+IF(AND(ISNUMBER(OFFSET('Sanitation Data'!$G$6,0,10*ROW('Sanitation Data'!G149))),'Data Summary'!DA155="Yes"),OFFSET('Sanitation Data'!$G$6,0,10*ROW('Sanitation Data'!G149)),NA())</f>
        <v>#N/A</v>
      </c>
      <c r="AM155" s="521" t="e">
        <f ca="1">+IF(AND(ISNUMBER(OFFSET('Sanitation Data'!$G$10,0,10*ROW('Sanitation Data'!G149))),'Data Summary'!DB155="Yes"),OFFSET('Sanitation Data'!$G$10,0,10*ROW('Sanitation Data'!G149)),NA())</f>
        <v>#N/A</v>
      </c>
      <c r="AN155" s="521" t="e">
        <f ca="1">+IF(AND(ISNUMBER(OFFSET('Sanitation Data'!$G$11,0,10*ROW('Sanitation Data'!G149))),'Data Summary'!DC155="Yes"),OFFSET('Sanitation Data'!$G$11,0,10*ROW('Sanitation Data'!G149)),NA())</f>
        <v>#N/A</v>
      </c>
      <c r="AO155" s="521" t="e">
        <f ca="1">+IF(AND(ISNUMBER(OFFSET('Sanitation Data'!$G$12,0,10*ROW('Sanitation Data'!G149))),'Data Summary'!DD155="Yes"),OFFSET('Sanitation Data'!$G$12,0,10*ROW('Sanitation Data'!G149)),NA())</f>
        <v>#N/A</v>
      </c>
      <c r="AP155" s="521" t="e">
        <f ca="1">+IF(AND(ISNUMBER(OFFSET('Sanitation Data'!$H$4,0,10*ROW('Sanitation Data'!H149))),'Data Summary'!DE155="Yes"),100-OFFSET('Sanitation Data'!$H$4,0,10*ROW('Sanitation Data'!H149)),NA())</f>
        <v>#N/A</v>
      </c>
      <c r="AQ155" s="521" t="e">
        <f ca="1">+IF(AND(ISNUMBER(OFFSET('Sanitation Data'!$H$6,0,10*ROW('Sanitation Data'!H149))),'Data Summary'!DF155="Yes"),OFFSET('Sanitation Data'!$H$6,0,10*ROW('Sanitation Data'!H149)),NA())</f>
        <v>#N/A</v>
      </c>
      <c r="AR155" s="521" t="e">
        <f ca="1">+IF(AND(ISNUMBER(OFFSET('Sanitation Data'!$H$10,0,10*ROW('Sanitation Data'!H149))),'Data Summary'!DG155="Yes"),OFFSET('Sanitation Data'!$H$10,0,10*ROW('Sanitation Data'!H149)),NA())</f>
        <v>#N/A</v>
      </c>
      <c r="AS155" s="521" t="e">
        <f ca="1">+IF(AND(ISNUMBER(OFFSET('Sanitation Data'!$H$11,0,10*ROW('Sanitation Data'!H149))),'Data Summary'!DH155="Yes"),OFFSET('Sanitation Data'!$H$11,0,10*ROW('Sanitation Data'!H149)),NA())</f>
        <v>#N/A</v>
      </c>
      <c r="AT155" s="521" t="e">
        <f ca="1">+IF(AND(ISNUMBER(OFFSET('Sanitation Data'!$H$12,0,10*ROW('Sanitation Data'!H149))),'Data Summary'!DI155="Yes"),OFFSET('Sanitation Data'!$H$12,0,10*ROW('Sanitation Data'!H149)),NA())</f>
        <v>#N/A</v>
      </c>
      <c r="AU155" s="521" t="e">
        <f ca="1">+IF(AND(ISNUMBER(OFFSET('Sanitation Data'!$I$4,0,10*ROW('Sanitation Data'!I149))),'Data Summary'!DJ155="Yes"),100-OFFSET('Sanitation Data'!$I$4,0,10*ROW('Sanitation Data'!I149)),NA())</f>
        <v>#N/A</v>
      </c>
      <c r="AV155" s="521" t="e">
        <f ca="1">+IF(AND(ISNUMBER(OFFSET('Sanitation Data'!$I$6,0,10*ROW('Sanitation Data'!I149))),'Data Summary'!DK155="Yes"),OFFSET('Sanitation Data'!$I$6,0,10*ROW('Sanitation Data'!I149)),NA())</f>
        <v>#N/A</v>
      </c>
      <c r="AW155" s="521" t="e">
        <f ca="1">+IF(AND(ISNUMBER(OFFSET('Sanitation Data'!$I$10,0,10*ROW('Sanitation Data'!I149))),'Data Summary'!DL155="Yes"),OFFSET('Sanitation Data'!$I$10,0,10*ROW('Sanitation Data'!I149)),NA())</f>
        <v>#N/A</v>
      </c>
      <c r="AX155" s="521" t="e">
        <f ca="1">+IF(AND(ISNUMBER(OFFSET('Sanitation Data'!$I$11,0,10*ROW('Sanitation Data'!I149))),'Data Summary'!DM155="Yes"),OFFSET('Sanitation Data'!$I$11,0,10*ROW('Sanitation Data'!I149)),NA())</f>
        <v>#N/A</v>
      </c>
      <c r="AY155" s="521" t="e">
        <f ca="1">+IF(AND(ISNUMBER(OFFSET('Sanitation Data'!$I$12,0,10*ROW('Sanitation Data'!I149))),'Data Summary'!DN155="Yes"),OFFSET('Sanitation Data'!$I$12,0,10*ROW('Sanitation Data'!I149)),NA())</f>
        <v>#N/A</v>
      </c>
      <c r="AZ155" s="522" t="e">
        <f ca="1">+IF(AND(ISNUMBER(OFFSET('Hygiene Data'!$D$5,0,10*ROW('Hygiene Data'!D149))),'Data Summary'!DO155="Yes"),OFFSET('Hygiene Data'!$D$5,0,10*ROW('Hygiene Data'!D149)),NA())</f>
        <v>#N/A</v>
      </c>
      <c r="BA155" s="522" t="e">
        <f ca="1">+IF(AND(ISNUMBER(OFFSET('Hygiene Data'!$D$7,0,10*ROW('Hygiene Data'!D149))),'Data Summary'!DP155="Yes"),OFFSET('Hygiene Data'!$D$7,0,10*ROW('Hygiene Data'!D149)),NA())</f>
        <v>#N/A</v>
      </c>
      <c r="BB155" s="522" t="e">
        <f ca="1">+IF(AND(ISNUMBER(OFFSET('Hygiene Data'!$D$9,0,10*ROW('Hygiene Data'!D149))),'Data Summary'!DQ155="Yes"),OFFSET('Hygiene Data'!$D$9,0,10*ROW('Hygiene Data'!D149)),NA())</f>
        <v>#N/A</v>
      </c>
      <c r="BC155" s="522" t="e">
        <f ca="1">+IF(AND(ISNUMBER(OFFSET('Hygiene Data'!$E$5,0,10*ROW('Hygiene Data'!E149))),'Data Summary'!DR155="Yes"),OFFSET('Hygiene Data'!$E$5,0,10*ROW('Hygiene Data'!E149)),NA())</f>
        <v>#N/A</v>
      </c>
      <c r="BD155" s="522" t="e">
        <f ca="1">+IF(AND(ISNUMBER(OFFSET('Hygiene Data'!$E$7,0,10*ROW('Hygiene Data'!E149))),'Data Summary'!DS155="Yes"),OFFSET('Hygiene Data'!$E$7,0,10*ROW('Hygiene Data'!E149)),NA())</f>
        <v>#N/A</v>
      </c>
      <c r="BE155" s="522" t="e">
        <f ca="1">+IF(AND(ISNUMBER(OFFSET('Hygiene Data'!$E$9,0,10*ROW('Hygiene Data'!E149))),'Data Summary'!DT155="Yes"),OFFSET('Hygiene Data'!$E$9,0,10*ROW('Hygiene Data'!E149)),NA())</f>
        <v>#N/A</v>
      </c>
      <c r="BF155" s="522" t="e">
        <f ca="1">+IF(AND(ISNUMBER(OFFSET('Hygiene Data'!$F$5,0,10*ROW('Hygiene Data'!F149))),'Data Summary'!DU155="Yes"),OFFSET('Hygiene Data'!$F$5,0,10*ROW('Hygiene Data'!F149)),NA())</f>
        <v>#N/A</v>
      </c>
      <c r="BG155" s="522" t="e">
        <f ca="1">+IF(AND(ISNUMBER(OFFSET('Hygiene Data'!$F$7,0,10*ROW('Hygiene Data'!F149))),'Data Summary'!DV155="Yes"),OFFSET('Hygiene Data'!$F$7,0,10*ROW('Hygiene Data'!F149)),NA())</f>
        <v>#N/A</v>
      </c>
      <c r="BH155" s="522" t="e">
        <f ca="1">+IF(AND(ISNUMBER(OFFSET('Hygiene Data'!$F$9,0,10*ROW('Hygiene Data'!F149))),'Data Summary'!DW155="Yes"),OFFSET('Hygiene Data'!$F$9,0,10*ROW('Hygiene Data'!F149)),NA())</f>
        <v>#N/A</v>
      </c>
      <c r="BI155" s="522" t="e">
        <f ca="1">+IF(AND(ISNUMBER(OFFSET('Hygiene Data'!$G$5,0,10*ROW('Hygiene Data'!G149))),'Data Summary'!DX155="Yes"),OFFSET('Hygiene Data'!$G$5,0,10*ROW('Hygiene Data'!G149)),NA())</f>
        <v>#N/A</v>
      </c>
      <c r="BJ155" s="522" t="e">
        <f ca="1">+IF(AND(ISNUMBER(OFFSET('Hygiene Data'!$G$7,0,10*ROW('Hygiene Data'!G149))),'Data Summary'!DY155="Yes"),OFFSET('Hygiene Data'!$G$7,0,10*ROW('Hygiene Data'!G149)),NA())</f>
        <v>#N/A</v>
      </c>
      <c r="BK155" s="522" t="e">
        <f ca="1">+IF(AND(ISNUMBER(OFFSET('Hygiene Data'!$G$9,0,10*ROW('Hygiene Data'!G149))),'Data Summary'!DZ155="Yes"),OFFSET('Hygiene Data'!$G$9,0,10*ROW('Hygiene Data'!G149)),NA())</f>
        <v>#N/A</v>
      </c>
      <c r="BL155" s="522" t="e">
        <f ca="1">+IF(AND(ISNUMBER(OFFSET('Hygiene Data'!$H$5,0,10*ROW('Hygiene Data'!H149))),'Data Summary'!EA155="Yes"),OFFSET('Hygiene Data'!$H$5,0,10*ROW('Hygiene Data'!H149)),NA())</f>
        <v>#N/A</v>
      </c>
      <c r="BM155" s="522" t="e">
        <f ca="1">+IF(AND(ISNUMBER(OFFSET('Hygiene Data'!$H$7,0,10*ROW('Hygiene Data'!H149))),'Data Summary'!EB155="Yes"),OFFSET('Hygiene Data'!$H$7,0,10*ROW('Hygiene Data'!H149)),NA())</f>
        <v>#N/A</v>
      </c>
      <c r="BN155" s="522" t="e">
        <f ca="1">+IF(AND(ISNUMBER(OFFSET('Hygiene Data'!$H$9,0,10*ROW('Hygiene Data'!H149))),'Data Summary'!EC155="Yes"),OFFSET('Hygiene Data'!$H$9,0,10*ROW('Hygiene Data'!H149)),NA())</f>
        <v>#N/A</v>
      </c>
      <c r="BO155" s="522" t="e">
        <f ca="1">+IF(AND(ISNUMBER(OFFSET('Hygiene Data'!$I$5,0,10*ROW('Hygiene Data'!I149))),'Data Summary'!ED155="Yes"),OFFSET('Hygiene Data'!$I$5,0,10*ROW('Hygiene Data'!I149)),NA())</f>
        <v>#N/A</v>
      </c>
      <c r="BP155" s="522" t="e">
        <f ca="1">+IF(AND(ISNUMBER(OFFSET('Hygiene Data'!$I$7,0,10*ROW('Hygiene Data'!I149))),'Data Summary'!EE155="Yes"),OFFSET('Hygiene Data'!$I$7,0,10*ROW('Hygiene Data'!I149)),NA())</f>
        <v>#N/A</v>
      </c>
      <c r="BQ155" s="522" t="e">
        <f ca="1">+IF(AND(ISNUMBER(OFFSET('Hygiene Data'!$I$9,0,10*ROW('Hygiene Data'!I149))),'Data Summary'!EF155="Yes"),OFFSET('Hygiene Data'!$I$9,0,10*ROW('Hygiene Data'!I149)),NA())</f>
        <v>#N/A</v>
      </c>
    </row>
    <row r="156" spans="1:69" x14ac:dyDescent="0.25">
      <c r="A156" s="518" t="e">
        <f ca="1">+RIGHT('Data Summary'!A156,LEN('Data Summary'!A156)-9)</f>
        <v>#VALUE!</v>
      </c>
      <c r="B156" s="492" t="str">
        <f ca="1">+IF(ISTEXT('Data Summary'!B156),'Data Summary'!B156,"")</f>
        <v/>
      </c>
      <c r="C156" s="519" t="e">
        <f ca="1">+VALUE('Data Summary'!C156)</f>
        <v>#VALUE!</v>
      </c>
      <c r="D156" s="520" t="e">
        <f ca="1">+IF(AND(ISNUMBER(OFFSET('Water Data'!$D$4,0,10*ROW('Water Data'!D150))),'Data Summary'!BS156="Yes"),100-OFFSET('Water Data'!$D$4,0,10*ROW('Water Data'!D150)),NA())</f>
        <v>#N/A</v>
      </c>
      <c r="E156" s="520" t="e">
        <f ca="1">+IF(AND(ISNUMBER(OFFSET('Water Data'!$D$6,0,10*ROW('Water Data'!D150))),'Data Summary'!BT156="Yes"),OFFSET('Water Data'!$D$6,0,10*ROW('Water Data'!D150)),NA())</f>
        <v>#N/A</v>
      </c>
      <c r="F156" s="520" t="e">
        <f ca="1">+IF(AND(ISNUMBER(OFFSET('Water Data'!$D$9,0,10*ROW('Water Data'!D150))),'Data Summary'!BU156="Yes"),OFFSET('Water Data'!$D$9,0,10*ROW('Water Data'!D150)),NA())</f>
        <v>#N/A</v>
      </c>
      <c r="G156" s="520" t="e">
        <f ca="1">+IF(AND(ISNUMBER(OFFSET('Water Data'!$E$4,0,10*ROW('Water Data'!E150))),'Data Summary'!BV156="Yes"),100-OFFSET('Water Data'!$E$4,0,10*ROW('Water Data'!E150)),NA())</f>
        <v>#N/A</v>
      </c>
      <c r="H156" s="520" t="e">
        <f ca="1">+IF(AND(ISNUMBER(OFFSET('Water Data'!$E$6,0,10*ROW('Water Data'!E150))),'Data Summary'!BW156="Yes"),OFFSET('Water Data'!$E$6,0,10*ROW('Water Data'!E150)),NA())</f>
        <v>#N/A</v>
      </c>
      <c r="I156" s="520" t="e">
        <f ca="1">+IF(AND(ISNUMBER(OFFSET('Water Data'!$E$9,0,10*ROW('Water Data'!E150))),'Data Summary'!BX156="Yes"),OFFSET('Water Data'!$E$9,0,10*ROW('Water Data'!E150)),NA())</f>
        <v>#N/A</v>
      </c>
      <c r="J156" s="520" t="e">
        <f ca="1">+IF(AND(ISNUMBER(OFFSET('Water Data'!$F$4,0,10*ROW('Water Data'!F150))),'Data Summary'!BY156="Yes"),100-OFFSET('Water Data'!$F$4,0,10*ROW('Water Data'!F150)),NA())</f>
        <v>#N/A</v>
      </c>
      <c r="K156" s="520" t="e">
        <f ca="1">+IF(AND(ISNUMBER(OFFSET('Water Data'!$F$6,0,10*ROW('Water Data'!F150))),'Data Summary'!BZ156="Yes"),OFFSET('Water Data'!$F$6,0,10*ROW('Water Data'!F150)),NA())</f>
        <v>#N/A</v>
      </c>
      <c r="L156" s="520" t="e">
        <f ca="1">+IF(AND(ISNUMBER(OFFSET('Water Data'!$F$9,0,10*ROW('Water Data'!F150))),'Data Summary'!CA156="Yes"),OFFSET('Water Data'!$F$9,0,10*ROW('Water Data'!F150)),NA())</f>
        <v>#N/A</v>
      </c>
      <c r="M156" s="520" t="e">
        <f ca="1">+IF(AND(ISNUMBER(OFFSET('Water Data'!$G$4,0,10*ROW('Water Data'!G150))),'Data Summary'!CB156="Yes"),100-OFFSET('Water Data'!$G$4,0,10*ROW('Water Data'!G150)),NA())</f>
        <v>#N/A</v>
      </c>
      <c r="N156" s="520" t="e">
        <f ca="1">+IF(AND(ISNUMBER(OFFSET('Water Data'!$G$6,0,10*ROW('Water Data'!G150))),'Data Summary'!CC156="Yes"),OFFSET('Water Data'!$G$6,0,10*ROW('Water Data'!G150)),NA())</f>
        <v>#N/A</v>
      </c>
      <c r="O156" s="520" t="e">
        <f ca="1">+IF(AND(ISNUMBER(OFFSET('Water Data'!$G$9,0,10*ROW('Water Data'!G150))),'Data Summary'!CD156="Yes"),OFFSET('Water Data'!$G$9,0,10*ROW('Water Data'!G150)),NA())</f>
        <v>#N/A</v>
      </c>
      <c r="P156" s="520" t="e">
        <f ca="1">+IF(AND(ISNUMBER(OFFSET('Water Data'!$H$4,0,10*ROW('Water Data'!H150))),'Data Summary'!CE156="Yes"),100-OFFSET('Water Data'!$H$4,0,10*ROW('Water Data'!H150)),NA())</f>
        <v>#N/A</v>
      </c>
      <c r="Q156" s="520" t="e">
        <f ca="1">+IF(AND(ISNUMBER(OFFSET('Water Data'!$H$6,0,10*ROW('Water Data'!H150))),'Data Summary'!CF156="Yes"),OFFSET('Water Data'!$H$6,0,10*ROW('Water Data'!H150)),NA())</f>
        <v>#N/A</v>
      </c>
      <c r="R156" s="520" t="e">
        <f ca="1">+IF(AND(ISNUMBER(OFFSET('Water Data'!$H$9,0,10*ROW('Water Data'!H150))),'Data Summary'!CG156="Yes"),OFFSET('Water Data'!$H$9,0,10*ROW('Water Data'!H150)),NA())</f>
        <v>#N/A</v>
      </c>
      <c r="S156" s="520" t="e">
        <f ca="1">+IF(AND(ISNUMBER(OFFSET('Water Data'!$I$4,0,10*ROW('Water Data'!I150))),'Data Summary'!CH156="Yes"),100-OFFSET('Water Data'!$I$4,0,10*ROW('Water Data'!I150)),NA())</f>
        <v>#N/A</v>
      </c>
      <c r="T156" s="520" t="e">
        <f ca="1">+IF(AND(ISNUMBER(OFFSET('Water Data'!$I$6,0,10*ROW('Water Data'!I150))),'Data Summary'!CI156="Yes"),OFFSET('Water Data'!$I$6,0,10*ROW('Water Data'!I150)),NA())</f>
        <v>#N/A</v>
      </c>
      <c r="U156" s="520" t="e">
        <f ca="1">+IF(AND(ISNUMBER(OFFSET('Water Data'!$I$9,0,10*ROW('Water Data'!I150))),'Data Summary'!CJ156="Yes"),OFFSET('Water Data'!$I$9,0,10*ROW('Water Data'!I150)),NA())</f>
        <v>#N/A</v>
      </c>
      <c r="V156" s="521" t="e">
        <f ca="1">+IF(AND(ISNUMBER(OFFSET('Sanitation Data'!$D$4,0,10*ROW('Sanitation Data'!D150))),'Data Summary'!CK156="Yes"),100-OFFSET('Sanitation Data'!$D$4,0,10*ROW('Sanitation Data'!D150)),NA())</f>
        <v>#N/A</v>
      </c>
      <c r="W156" s="521" t="e">
        <f ca="1">+IF(AND(ISNUMBER(OFFSET('Sanitation Data'!$D$6,0,10*ROW('Sanitation Data'!D150))),'Data Summary'!CL156="Yes"),OFFSET('Sanitation Data'!$D$6,0,10*ROW('Sanitation Data'!D150)),NA())</f>
        <v>#N/A</v>
      </c>
      <c r="X156" s="521" t="e">
        <f ca="1">+IF(AND(ISNUMBER(OFFSET('Sanitation Data'!$D$10,0,10*ROW('Sanitation Data'!D150))),'Data Summary'!CM156="Yes"),OFFSET('Sanitation Data'!$D$10,0,10*ROW('Sanitation Data'!D150)),NA())</f>
        <v>#N/A</v>
      </c>
      <c r="Y156" s="521" t="e">
        <f ca="1">+IF(AND(ISNUMBER(OFFSET('Sanitation Data'!$D$11,0,10*ROW('Sanitation Data'!D150))),'Data Summary'!CN156="Yes"),OFFSET('Sanitation Data'!$D$11,0,10*ROW('Sanitation Data'!D150)),NA())</f>
        <v>#N/A</v>
      </c>
      <c r="Z156" s="521" t="e">
        <f ca="1">+IF(AND(ISNUMBER(OFFSET('Sanitation Data'!$D$12,0,10*ROW('Sanitation Data'!D150))),'Data Summary'!CO156="Yes"),OFFSET('Sanitation Data'!$D$12,0,10*ROW('Sanitation Data'!D150)),NA())</f>
        <v>#N/A</v>
      </c>
      <c r="AA156" s="521" t="e">
        <f ca="1">+IF(AND(ISNUMBER(OFFSET('Sanitation Data'!$E$4,0,10*ROW('Sanitation Data'!E150))),'Data Summary'!CP156="Yes"),100-OFFSET('Sanitation Data'!$E$4,0,10*ROW('Sanitation Data'!E150)),NA())</f>
        <v>#N/A</v>
      </c>
      <c r="AB156" s="521" t="e">
        <f ca="1">+IF(AND(ISNUMBER(OFFSET('Sanitation Data'!$E$6,0,10*ROW('Sanitation Data'!E150))),'Data Summary'!CQ156="Yes"),OFFSET('Sanitation Data'!$E$6,0,10*ROW('Sanitation Data'!E150)),NA())</f>
        <v>#N/A</v>
      </c>
      <c r="AC156" s="521" t="e">
        <f ca="1">+IF(AND(ISNUMBER(OFFSET('Sanitation Data'!$E$10,0,10*ROW('Sanitation Data'!E150))),'Data Summary'!CR156="Yes"),OFFSET('Sanitation Data'!$E$10,0,10*ROW('Sanitation Data'!E150)),NA())</f>
        <v>#N/A</v>
      </c>
      <c r="AD156" s="521" t="e">
        <f ca="1">+IF(AND(ISNUMBER(OFFSET('Sanitation Data'!$E$11,0,10*ROW('Sanitation Data'!E150))),'Data Summary'!CS156="Yes"),OFFSET('Sanitation Data'!$E$11,0,10*ROW('Sanitation Data'!E150)),NA())</f>
        <v>#N/A</v>
      </c>
      <c r="AE156" s="521" t="e">
        <f ca="1">+IF(AND(ISNUMBER(OFFSET('Sanitation Data'!$E$12,0,10*ROW('Sanitation Data'!E150))),'Data Summary'!CT156="Yes"),OFFSET('Sanitation Data'!$E$12,0,10*ROW('Sanitation Data'!E150)),NA())</f>
        <v>#N/A</v>
      </c>
      <c r="AF156" s="521" t="e">
        <f ca="1">+IF(AND(ISNUMBER(OFFSET('Sanitation Data'!$F$4,0,10*ROW('Sanitation Data'!F150))),'Data Summary'!CU156="Yes"),100-OFFSET('Sanitation Data'!$F$4,0,10*ROW('Sanitation Data'!F150)),NA())</f>
        <v>#N/A</v>
      </c>
      <c r="AG156" s="521" t="e">
        <f ca="1">+IF(AND(ISNUMBER(OFFSET('Sanitation Data'!$F$6,0,10*ROW('Sanitation Data'!F150))),'Data Summary'!CV156="Yes"),OFFSET('Sanitation Data'!$F$6,0,10*ROW('Sanitation Data'!F150)),NA())</f>
        <v>#N/A</v>
      </c>
      <c r="AH156" s="521" t="e">
        <f ca="1">+IF(AND(ISNUMBER(OFFSET('Sanitation Data'!$F$10,0,10*ROW('Sanitation Data'!F150))),'Data Summary'!CW156="Yes"),OFFSET('Sanitation Data'!$F$10,0,10*ROW('Sanitation Data'!F150)),NA())</f>
        <v>#N/A</v>
      </c>
      <c r="AI156" s="521" t="e">
        <f ca="1">+IF(AND(ISNUMBER(OFFSET('Sanitation Data'!$F$11,0,10*ROW('Sanitation Data'!F150))),'Data Summary'!CX156="Yes"),OFFSET('Sanitation Data'!$F$11,0,10*ROW('Sanitation Data'!F150)),NA())</f>
        <v>#N/A</v>
      </c>
      <c r="AJ156" s="521" t="e">
        <f ca="1">+IF(AND(ISNUMBER(OFFSET('Sanitation Data'!$F$12,0,10*ROW('Sanitation Data'!F150))),'Data Summary'!CY156="Yes"),OFFSET('Sanitation Data'!$F$12,0,10*ROW('Sanitation Data'!F150)),NA())</f>
        <v>#N/A</v>
      </c>
      <c r="AK156" s="521" t="e">
        <f ca="1">+IF(AND(ISNUMBER(OFFSET('Sanitation Data'!$G$4,0,10*ROW('Sanitation Data'!G150))),'Data Summary'!CZ156="Yes"),100-OFFSET('Sanitation Data'!$G$4,0,10*ROW('Sanitation Data'!G150)),NA())</f>
        <v>#N/A</v>
      </c>
      <c r="AL156" s="521" t="e">
        <f ca="1">+IF(AND(ISNUMBER(OFFSET('Sanitation Data'!$G$6,0,10*ROW('Sanitation Data'!G150))),'Data Summary'!DA156="Yes"),OFFSET('Sanitation Data'!$G$6,0,10*ROW('Sanitation Data'!G150)),NA())</f>
        <v>#N/A</v>
      </c>
      <c r="AM156" s="521" t="e">
        <f ca="1">+IF(AND(ISNUMBER(OFFSET('Sanitation Data'!$G$10,0,10*ROW('Sanitation Data'!G150))),'Data Summary'!DB156="Yes"),OFFSET('Sanitation Data'!$G$10,0,10*ROW('Sanitation Data'!G150)),NA())</f>
        <v>#N/A</v>
      </c>
      <c r="AN156" s="521" t="e">
        <f ca="1">+IF(AND(ISNUMBER(OFFSET('Sanitation Data'!$G$11,0,10*ROW('Sanitation Data'!G150))),'Data Summary'!DC156="Yes"),OFFSET('Sanitation Data'!$G$11,0,10*ROW('Sanitation Data'!G150)),NA())</f>
        <v>#N/A</v>
      </c>
      <c r="AO156" s="521" t="e">
        <f ca="1">+IF(AND(ISNUMBER(OFFSET('Sanitation Data'!$G$12,0,10*ROW('Sanitation Data'!G150))),'Data Summary'!DD156="Yes"),OFFSET('Sanitation Data'!$G$12,0,10*ROW('Sanitation Data'!G150)),NA())</f>
        <v>#N/A</v>
      </c>
      <c r="AP156" s="521" t="e">
        <f ca="1">+IF(AND(ISNUMBER(OFFSET('Sanitation Data'!$H$4,0,10*ROW('Sanitation Data'!H150))),'Data Summary'!DE156="Yes"),100-OFFSET('Sanitation Data'!$H$4,0,10*ROW('Sanitation Data'!H150)),NA())</f>
        <v>#N/A</v>
      </c>
      <c r="AQ156" s="521" t="e">
        <f ca="1">+IF(AND(ISNUMBER(OFFSET('Sanitation Data'!$H$6,0,10*ROW('Sanitation Data'!H150))),'Data Summary'!DF156="Yes"),OFFSET('Sanitation Data'!$H$6,0,10*ROW('Sanitation Data'!H150)),NA())</f>
        <v>#N/A</v>
      </c>
      <c r="AR156" s="521" t="e">
        <f ca="1">+IF(AND(ISNUMBER(OFFSET('Sanitation Data'!$H$10,0,10*ROW('Sanitation Data'!H150))),'Data Summary'!DG156="Yes"),OFFSET('Sanitation Data'!$H$10,0,10*ROW('Sanitation Data'!H150)),NA())</f>
        <v>#N/A</v>
      </c>
      <c r="AS156" s="521" t="e">
        <f ca="1">+IF(AND(ISNUMBER(OFFSET('Sanitation Data'!$H$11,0,10*ROW('Sanitation Data'!H150))),'Data Summary'!DH156="Yes"),OFFSET('Sanitation Data'!$H$11,0,10*ROW('Sanitation Data'!H150)),NA())</f>
        <v>#N/A</v>
      </c>
      <c r="AT156" s="521" t="e">
        <f ca="1">+IF(AND(ISNUMBER(OFFSET('Sanitation Data'!$H$12,0,10*ROW('Sanitation Data'!H150))),'Data Summary'!DI156="Yes"),OFFSET('Sanitation Data'!$H$12,0,10*ROW('Sanitation Data'!H150)),NA())</f>
        <v>#N/A</v>
      </c>
      <c r="AU156" s="521" t="e">
        <f ca="1">+IF(AND(ISNUMBER(OFFSET('Sanitation Data'!$I$4,0,10*ROW('Sanitation Data'!I150))),'Data Summary'!DJ156="Yes"),100-OFFSET('Sanitation Data'!$I$4,0,10*ROW('Sanitation Data'!I150)),NA())</f>
        <v>#N/A</v>
      </c>
      <c r="AV156" s="521" t="e">
        <f ca="1">+IF(AND(ISNUMBER(OFFSET('Sanitation Data'!$I$6,0,10*ROW('Sanitation Data'!I150))),'Data Summary'!DK156="Yes"),OFFSET('Sanitation Data'!$I$6,0,10*ROW('Sanitation Data'!I150)),NA())</f>
        <v>#N/A</v>
      </c>
      <c r="AW156" s="521" t="e">
        <f ca="1">+IF(AND(ISNUMBER(OFFSET('Sanitation Data'!$I$10,0,10*ROW('Sanitation Data'!I150))),'Data Summary'!DL156="Yes"),OFFSET('Sanitation Data'!$I$10,0,10*ROW('Sanitation Data'!I150)),NA())</f>
        <v>#N/A</v>
      </c>
      <c r="AX156" s="521" t="e">
        <f ca="1">+IF(AND(ISNUMBER(OFFSET('Sanitation Data'!$I$11,0,10*ROW('Sanitation Data'!I150))),'Data Summary'!DM156="Yes"),OFFSET('Sanitation Data'!$I$11,0,10*ROW('Sanitation Data'!I150)),NA())</f>
        <v>#N/A</v>
      </c>
      <c r="AY156" s="521" t="e">
        <f ca="1">+IF(AND(ISNUMBER(OFFSET('Sanitation Data'!$I$12,0,10*ROW('Sanitation Data'!I150))),'Data Summary'!DN156="Yes"),OFFSET('Sanitation Data'!$I$12,0,10*ROW('Sanitation Data'!I150)),NA())</f>
        <v>#N/A</v>
      </c>
      <c r="AZ156" s="522" t="e">
        <f ca="1">+IF(AND(ISNUMBER(OFFSET('Hygiene Data'!$D$5,0,10*ROW('Hygiene Data'!D150))),'Data Summary'!DO156="Yes"),OFFSET('Hygiene Data'!$D$5,0,10*ROW('Hygiene Data'!D150)),NA())</f>
        <v>#N/A</v>
      </c>
      <c r="BA156" s="522" t="e">
        <f ca="1">+IF(AND(ISNUMBER(OFFSET('Hygiene Data'!$D$7,0,10*ROW('Hygiene Data'!D150))),'Data Summary'!DP156="Yes"),OFFSET('Hygiene Data'!$D$7,0,10*ROW('Hygiene Data'!D150)),NA())</f>
        <v>#N/A</v>
      </c>
      <c r="BB156" s="522" t="e">
        <f ca="1">+IF(AND(ISNUMBER(OFFSET('Hygiene Data'!$D$9,0,10*ROW('Hygiene Data'!D150))),'Data Summary'!DQ156="Yes"),OFFSET('Hygiene Data'!$D$9,0,10*ROW('Hygiene Data'!D150)),NA())</f>
        <v>#N/A</v>
      </c>
      <c r="BC156" s="522" t="e">
        <f ca="1">+IF(AND(ISNUMBER(OFFSET('Hygiene Data'!$E$5,0,10*ROW('Hygiene Data'!E150))),'Data Summary'!DR156="Yes"),OFFSET('Hygiene Data'!$E$5,0,10*ROW('Hygiene Data'!E150)),NA())</f>
        <v>#N/A</v>
      </c>
      <c r="BD156" s="522" t="e">
        <f ca="1">+IF(AND(ISNUMBER(OFFSET('Hygiene Data'!$E$7,0,10*ROW('Hygiene Data'!E150))),'Data Summary'!DS156="Yes"),OFFSET('Hygiene Data'!$E$7,0,10*ROW('Hygiene Data'!E150)),NA())</f>
        <v>#N/A</v>
      </c>
      <c r="BE156" s="522" t="e">
        <f ca="1">+IF(AND(ISNUMBER(OFFSET('Hygiene Data'!$E$9,0,10*ROW('Hygiene Data'!E150))),'Data Summary'!DT156="Yes"),OFFSET('Hygiene Data'!$E$9,0,10*ROW('Hygiene Data'!E150)),NA())</f>
        <v>#N/A</v>
      </c>
      <c r="BF156" s="522" t="e">
        <f ca="1">+IF(AND(ISNUMBER(OFFSET('Hygiene Data'!$F$5,0,10*ROW('Hygiene Data'!F150))),'Data Summary'!DU156="Yes"),OFFSET('Hygiene Data'!$F$5,0,10*ROW('Hygiene Data'!F150)),NA())</f>
        <v>#N/A</v>
      </c>
      <c r="BG156" s="522" t="e">
        <f ca="1">+IF(AND(ISNUMBER(OFFSET('Hygiene Data'!$F$7,0,10*ROW('Hygiene Data'!F150))),'Data Summary'!DV156="Yes"),OFFSET('Hygiene Data'!$F$7,0,10*ROW('Hygiene Data'!F150)),NA())</f>
        <v>#N/A</v>
      </c>
      <c r="BH156" s="522" t="e">
        <f ca="1">+IF(AND(ISNUMBER(OFFSET('Hygiene Data'!$F$9,0,10*ROW('Hygiene Data'!F150))),'Data Summary'!DW156="Yes"),OFFSET('Hygiene Data'!$F$9,0,10*ROW('Hygiene Data'!F150)),NA())</f>
        <v>#N/A</v>
      </c>
      <c r="BI156" s="522" t="e">
        <f ca="1">+IF(AND(ISNUMBER(OFFSET('Hygiene Data'!$G$5,0,10*ROW('Hygiene Data'!G150))),'Data Summary'!DX156="Yes"),OFFSET('Hygiene Data'!$G$5,0,10*ROW('Hygiene Data'!G150)),NA())</f>
        <v>#N/A</v>
      </c>
      <c r="BJ156" s="522" t="e">
        <f ca="1">+IF(AND(ISNUMBER(OFFSET('Hygiene Data'!$G$7,0,10*ROW('Hygiene Data'!G150))),'Data Summary'!DY156="Yes"),OFFSET('Hygiene Data'!$G$7,0,10*ROW('Hygiene Data'!G150)),NA())</f>
        <v>#N/A</v>
      </c>
      <c r="BK156" s="522" t="e">
        <f ca="1">+IF(AND(ISNUMBER(OFFSET('Hygiene Data'!$G$9,0,10*ROW('Hygiene Data'!G150))),'Data Summary'!DZ156="Yes"),OFFSET('Hygiene Data'!$G$9,0,10*ROW('Hygiene Data'!G150)),NA())</f>
        <v>#N/A</v>
      </c>
      <c r="BL156" s="522" t="e">
        <f ca="1">+IF(AND(ISNUMBER(OFFSET('Hygiene Data'!$H$5,0,10*ROW('Hygiene Data'!H150))),'Data Summary'!EA156="Yes"),OFFSET('Hygiene Data'!$H$5,0,10*ROW('Hygiene Data'!H150)),NA())</f>
        <v>#N/A</v>
      </c>
      <c r="BM156" s="522" t="e">
        <f ca="1">+IF(AND(ISNUMBER(OFFSET('Hygiene Data'!$H$7,0,10*ROW('Hygiene Data'!H150))),'Data Summary'!EB156="Yes"),OFFSET('Hygiene Data'!$H$7,0,10*ROW('Hygiene Data'!H150)),NA())</f>
        <v>#N/A</v>
      </c>
      <c r="BN156" s="522" t="e">
        <f ca="1">+IF(AND(ISNUMBER(OFFSET('Hygiene Data'!$H$9,0,10*ROW('Hygiene Data'!H150))),'Data Summary'!EC156="Yes"),OFFSET('Hygiene Data'!$H$9,0,10*ROW('Hygiene Data'!H150)),NA())</f>
        <v>#N/A</v>
      </c>
      <c r="BO156" s="522" t="e">
        <f ca="1">+IF(AND(ISNUMBER(OFFSET('Hygiene Data'!$I$5,0,10*ROW('Hygiene Data'!I150))),'Data Summary'!ED156="Yes"),OFFSET('Hygiene Data'!$I$5,0,10*ROW('Hygiene Data'!I150)),NA())</f>
        <v>#N/A</v>
      </c>
      <c r="BP156" s="522" t="e">
        <f ca="1">+IF(AND(ISNUMBER(OFFSET('Hygiene Data'!$I$7,0,10*ROW('Hygiene Data'!I150))),'Data Summary'!EE156="Yes"),OFFSET('Hygiene Data'!$I$7,0,10*ROW('Hygiene Data'!I150)),NA())</f>
        <v>#N/A</v>
      </c>
      <c r="BQ156" s="522" t="e">
        <f ca="1">+IF(AND(ISNUMBER(OFFSET('Hygiene Data'!$I$9,0,10*ROW('Hygiene Data'!I150))),'Data Summary'!EF156="Yes"),OFFSET('Hygiene Data'!$I$9,0,10*ROW('Hygiene Data'!I150)),NA())</f>
        <v>#N/A</v>
      </c>
    </row>
    <row r="157" spans="1:69" x14ac:dyDescent="0.25">
      <c r="A157" s="518" t="e">
        <f ca="1">+RIGHT('Data Summary'!A157,LEN('Data Summary'!A157)-9)</f>
        <v>#VALUE!</v>
      </c>
      <c r="B157" s="492" t="str">
        <f ca="1">+IF(ISTEXT('Data Summary'!B157),'Data Summary'!B157,"")</f>
        <v/>
      </c>
      <c r="C157" s="519" t="e">
        <f ca="1">+VALUE('Data Summary'!C157)</f>
        <v>#VALUE!</v>
      </c>
      <c r="D157" s="520" t="e">
        <f ca="1">+IF(AND(ISNUMBER(OFFSET('Water Data'!$D$4,0,10*ROW('Water Data'!D151))),'Data Summary'!BS157="Yes"),100-OFFSET('Water Data'!$D$4,0,10*ROW('Water Data'!D151)),NA())</f>
        <v>#N/A</v>
      </c>
      <c r="E157" s="520" t="e">
        <f ca="1">+IF(AND(ISNUMBER(OFFSET('Water Data'!$D$6,0,10*ROW('Water Data'!D151))),'Data Summary'!BT157="Yes"),OFFSET('Water Data'!$D$6,0,10*ROW('Water Data'!D151)),NA())</f>
        <v>#N/A</v>
      </c>
      <c r="F157" s="520" t="e">
        <f ca="1">+IF(AND(ISNUMBER(OFFSET('Water Data'!$D$9,0,10*ROW('Water Data'!D151))),'Data Summary'!BU157="Yes"),OFFSET('Water Data'!$D$9,0,10*ROW('Water Data'!D151)),NA())</f>
        <v>#N/A</v>
      </c>
      <c r="G157" s="520" t="e">
        <f ca="1">+IF(AND(ISNUMBER(OFFSET('Water Data'!$E$4,0,10*ROW('Water Data'!E151))),'Data Summary'!BV157="Yes"),100-OFFSET('Water Data'!$E$4,0,10*ROW('Water Data'!E151)),NA())</f>
        <v>#N/A</v>
      </c>
      <c r="H157" s="520" t="e">
        <f ca="1">+IF(AND(ISNUMBER(OFFSET('Water Data'!$E$6,0,10*ROW('Water Data'!E151))),'Data Summary'!BW157="Yes"),OFFSET('Water Data'!$E$6,0,10*ROW('Water Data'!E151)),NA())</f>
        <v>#N/A</v>
      </c>
      <c r="I157" s="520" t="e">
        <f ca="1">+IF(AND(ISNUMBER(OFFSET('Water Data'!$E$9,0,10*ROW('Water Data'!E151))),'Data Summary'!BX157="Yes"),OFFSET('Water Data'!$E$9,0,10*ROW('Water Data'!E151)),NA())</f>
        <v>#N/A</v>
      </c>
      <c r="J157" s="520" t="e">
        <f ca="1">+IF(AND(ISNUMBER(OFFSET('Water Data'!$F$4,0,10*ROW('Water Data'!F151))),'Data Summary'!BY157="Yes"),100-OFFSET('Water Data'!$F$4,0,10*ROW('Water Data'!F151)),NA())</f>
        <v>#N/A</v>
      </c>
      <c r="K157" s="520" t="e">
        <f ca="1">+IF(AND(ISNUMBER(OFFSET('Water Data'!$F$6,0,10*ROW('Water Data'!F151))),'Data Summary'!BZ157="Yes"),OFFSET('Water Data'!$F$6,0,10*ROW('Water Data'!F151)),NA())</f>
        <v>#N/A</v>
      </c>
      <c r="L157" s="520" t="e">
        <f ca="1">+IF(AND(ISNUMBER(OFFSET('Water Data'!$F$9,0,10*ROW('Water Data'!F151))),'Data Summary'!CA157="Yes"),OFFSET('Water Data'!$F$9,0,10*ROW('Water Data'!F151)),NA())</f>
        <v>#N/A</v>
      </c>
      <c r="M157" s="520" t="e">
        <f ca="1">+IF(AND(ISNUMBER(OFFSET('Water Data'!$G$4,0,10*ROW('Water Data'!G151))),'Data Summary'!CB157="Yes"),100-OFFSET('Water Data'!$G$4,0,10*ROW('Water Data'!G151)),NA())</f>
        <v>#N/A</v>
      </c>
      <c r="N157" s="520" t="e">
        <f ca="1">+IF(AND(ISNUMBER(OFFSET('Water Data'!$G$6,0,10*ROW('Water Data'!G151))),'Data Summary'!CC157="Yes"),OFFSET('Water Data'!$G$6,0,10*ROW('Water Data'!G151)),NA())</f>
        <v>#N/A</v>
      </c>
      <c r="O157" s="520" t="e">
        <f ca="1">+IF(AND(ISNUMBER(OFFSET('Water Data'!$G$9,0,10*ROW('Water Data'!G151))),'Data Summary'!CD157="Yes"),OFFSET('Water Data'!$G$9,0,10*ROW('Water Data'!G151)),NA())</f>
        <v>#N/A</v>
      </c>
      <c r="P157" s="520" t="e">
        <f ca="1">+IF(AND(ISNUMBER(OFFSET('Water Data'!$H$4,0,10*ROW('Water Data'!H151))),'Data Summary'!CE157="Yes"),100-OFFSET('Water Data'!$H$4,0,10*ROW('Water Data'!H151)),NA())</f>
        <v>#N/A</v>
      </c>
      <c r="Q157" s="520" t="e">
        <f ca="1">+IF(AND(ISNUMBER(OFFSET('Water Data'!$H$6,0,10*ROW('Water Data'!H151))),'Data Summary'!CF157="Yes"),OFFSET('Water Data'!$H$6,0,10*ROW('Water Data'!H151)),NA())</f>
        <v>#N/A</v>
      </c>
      <c r="R157" s="520" t="e">
        <f ca="1">+IF(AND(ISNUMBER(OFFSET('Water Data'!$H$9,0,10*ROW('Water Data'!H151))),'Data Summary'!CG157="Yes"),OFFSET('Water Data'!$H$9,0,10*ROW('Water Data'!H151)),NA())</f>
        <v>#N/A</v>
      </c>
      <c r="S157" s="520" t="e">
        <f ca="1">+IF(AND(ISNUMBER(OFFSET('Water Data'!$I$4,0,10*ROW('Water Data'!I151))),'Data Summary'!CH157="Yes"),100-OFFSET('Water Data'!$I$4,0,10*ROW('Water Data'!I151)),NA())</f>
        <v>#N/A</v>
      </c>
      <c r="T157" s="520" t="e">
        <f ca="1">+IF(AND(ISNUMBER(OFFSET('Water Data'!$I$6,0,10*ROW('Water Data'!I151))),'Data Summary'!CI157="Yes"),OFFSET('Water Data'!$I$6,0,10*ROW('Water Data'!I151)),NA())</f>
        <v>#N/A</v>
      </c>
      <c r="U157" s="520" t="e">
        <f ca="1">+IF(AND(ISNUMBER(OFFSET('Water Data'!$I$9,0,10*ROW('Water Data'!I151))),'Data Summary'!CJ157="Yes"),OFFSET('Water Data'!$I$9,0,10*ROW('Water Data'!I151)),NA())</f>
        <v>#N/A</v>
      </c>
      <c r="V157" s="521" t="e">
        <f ca="1">+IF(AND(ISNUMBER(OFFSET('Sanitation Data'!$D$4,0,10*ROW('Sanitation Data'!D151))),'Data Summary'!CK157="Yes"),100-OFFSET('Sanitation Data'!$D$4,0,10*ROW('Sanitation Data'!D151)),NA())</f>
        <v>#N/A</v>
      </c>
      <c r="W157" s="521" t="e">
        <f ca="1">+IF(AND(ISNUMBER(OFFSET('Sanitation Data'!$D$6,0,10*ROW('Sanitation Data'!D151))),'Data Summary'!CL157="Yes"),OFFSET('Sanitation Data'!$D$6,0,10*ROW('Sanitation Data'!D151)),NA())</f>
        <v>#N/A</v>
      </c>
      <c r="X157" s="521" t="e">
        <f ca="1">+IF(AND(ISNUMBER(OFFSET('Sanitation Data'!$D$10,0,10*ROW('Sanitation Data'!D151))),'Data Summary'!CM157="Yes"),OFFSET('Sanitation Data'!$D$10,0,10*ROW('Sanitation Data'!D151)),NA())</f>
        <v>#N/A</v>
      </c>
      <c r="Y157" s="521" t="e">
        <f ca="1">+IF(AND(ISNUMBER(OFFSET('Sanitation Data'!$D$11,0,10*ROW('Sanitation Data'!D151))),'Data Summary'!CN157="Yes"),OFFSET('Sanitation Data'!$D$11,0,10*ROW('Sanitation Data'!D151)),NA())</f>
        <v>#N/A</v>
      </c>
      <c r="Z157" s="521" t="e">
        <f ca="1">+IF(AND(ISNUMBER(OFFSET('Sanitation Data'!$D$12,0,10*ROW('Sanitation Data'!D151))),'Data Summary'!CO157="Yes"),OFFSET('Sanitation Data'!$D$12,0,10*ROW('Sanitation Data'!D151)),NA())</f>
        <v>#N/A</v>
      </c>
      <c r="AA157" s="521" t="e">
        <f ca="1">+IF(AND(ISNUMBER(OFFSET('Sanitation Data'!$E$4,0,10*ROW('Sanitation Data'!E151))),'Data Summary'!CP157="Yes"),100-OFFSET('Sanitation Data'!$E$4,0,10*ROW('Sanitation Data'!E151)),NA())</f>
        <v>#N/A</v>
      </c>
      <c r="AB157" s="521" t="e">
        <f ca="1">+IF(AND(ISNUMBER(OFFSET('Sanitation Data'!$E$6,0,10*ROW('Sanitation Data'!E151))),'Data Summary'!CQ157="Yes"),OFFSET('Sanitation Data'!$E$6,0,10*ROW('Sanitation Data'!E151)),NA())</f>
        <v>#N/A</v>
      </c>
      <c r="AC157" s="521" t="e">
        <f ca="1">+IF(AND(ISNUMBER(OFFSET('Sanitation Data'!$E$10,0,10*ROW('Sanitation Data'!E151))),'Data Summary'!CR157="Yes"),OFFSET('Sanitation Data'!$E$10,0,10*ROW('Sanitation Data'!E151)),NA())</f>
        <v>#N/A</v>
      </c>
      <c r="AD157" s="521" t="e">
        <f ca="1">+IF(AND(ISNUMBER(OFFSET('Sanitation Data'!$E$11,0,10*ROW('Sanitation Data'!E151))),'Data Summary'!CS157="Yes"),OFFSET('Sanitation Data'!$E$11,0,10*ROW('Sanitation Data'!E151)),NA())</f>
        <v>#N/A</v>
      </c>
      <c r="AE157" s="521" t="e">
        <f ca="1">+IF(AND(ISNUMBER(OFFSET('Sanitation Data'!$E$12,0,10*ROW('Sanitation Data'!E151))),'Data Summary'!CT157="Yes"),OFFSET('Sanitation Data'!$E$12,0,10*ROW('Sanitation Data'!E151)),NA())</f>
        <v>#N/A</v>
      </c>
      <c r="AF157" s="521" t="e">
        <f ca="1">+IF(AND(ISNUMBER(OFFSET('Sanitation Data'!$F$4,0,10*ROW('Sanitation Data'!F151))),'Data Summary'!CU157="Yes"),100-OFFSET('Sanitation Data'!$F$4,0,10*ROW('Sanitation Data'!F151)),NA())</f>
        <v>#N/A</v>
      </c>
      <c r="AG157" s="521" t="e">
        <f ca="1">+IF(AND(ISNUMBER(OFFSET('Sanitation Data'!$F$6,0,10*ROW('Sanitation Data'!F151))),'Data Summary'!CV157="Yes"),OFFSET('Sanitation Data'!$F$6,0,10*ROW('Sanitation Data'!F151)),NA())</f>
        <v>#N/A</v>
      </c>
      <c r="AH157" s="521" t="e">
        <f ca="1">+IF(AND(ISNUMBER(OFFSET('Sanitation Data'!$F$10,0,10*ROW('Sanitation Data'!F151))),'Data Summary'!CW157="Yes"),OFFSET('Sanitation Data'!$F$10,0,10*ROW('Sanitation Data'!F151)),NA())</f>
        <v>#N/A</v>
      </c>
      <c r="AI157" s="521" t="e">
        <f ca="1">+IF(AND(ISNUMBER(OFFSET('Sanitation Data'!$F$11,0,10*ROW('Sanitation Data'!F151))),'Data Summary'!CX157="Yes"),OFFSET('Sanitation Data'!$F$11,0,10*ROW('Sanitation Data'!F151)),NA())</f>
        <v>#N/A</v>
      </c>
      <c r="AJ157" s="521" t="e">
        <f ca="1">+IF(AND(ISNUMBER(OFFSET('Sanitation Data'!$F$12,0,10*ROW('Sanitation Data'!F151))),'Data Summary'!CY157="Yes"),OFFSET('Sanitation Data'!$F$12,0,10*ROW('Sanitation Data'!F151)),NA())</f>
        <v>#N/A</v>
      </c>
      <c r="AK157" s="521" t="e">
        <f ca="1">+IF(AND(ISNUMBER(OFFSET('Sanitation Data'!$G$4,0,10*ROW('Sanitation Data'!G151))),'Data Summary'!CZ157="Yes"),100-OFFSET('Sanitation Data'!$G$4,0,10*ROW('Sanitation Data'!G151)),NA())</f>
        <v>#N/A</v>
      </c>
      <c r="AL157" s="521" t="e">
        <f ca="1">+IF(AND(ISNUMBER(OFFSET('Sanitation Data'!$G$6,0,10*ROW('Sanitation Data'!G151))),'Data Summary'!DA157="Yes"),OFFSET('Sanitation Data'!$G$6,0,10*ROW('Sanitation Data'!G151)),NA())</f>
        <v>#N/A</v>
      </c>
      <c r="AM157" s="521" t="e">
        <f ca="1">+IF(AND(ISNUMBER(OFFSET('Sanitation Data'!$G$10,0,10*ROW('Sanitation Data'!G151))),'Data Summary'!DB157="Yes"),OFFSET('Sanitation Data'!$G$10,0,10*ROW('Sanitation Data'!G151)),NA())</f>
        <v>#N/A</v>
      </c>
      <c r="AN157" s="521" t="e">
        <f ca="1">+IF(AND(ISNUMBER(OFFSET('Sanitation Data'!$G$11,0,10*ROW('Sanitation Data'!G151))),'Data Summary'!DC157="Yes"),OFFSET('Sanitation Data'!$G$11,0,10*ROW('Sanitation Data'!G151)),NA())</f>
        <v>#N/A</v>
      </c>
      <c r="AO157" s="521" t="e">
        <f ca="1">+IF(AND(ISNUMBER(OFFSET('Sanitation Data'!$G$12,0,10*ROW('Sanitation Data'!G151))),'Data Summary'!DD157="Yes"),OFFSET('Sanitation Data'!$G$12,0,10*ROW('Sanitation Data'!G151)),NA())</f>
        <v>#N/A</v>
      </c>
      <c r="AP157" s="521" t="e">
        <f ca="1">+IF(AND(ISNUMBER(OFFSET('Sanitation Data'!$H$4,0,10*ROW('Sanitation Data'!H151))),'Data Summary'!DE157="Yes"),100-OFFSET('Sanitation Data'!$H$4,0,10*ROW('Sanitation Data'!H151)),NA())</f>
        <v>#N/A</v>
      </c>
      <c r="AQ157" s="521" t="e">
        <f ca="1">+IF(AND(ISNUMBER(OFFSET('Sanitation Data'!$H$6,0,10*ROW('Sanitation Data'!H151))),'Data Summary'!DF157="Yes"),OFFSET('Sanitation Data'!$H$6,0,10*ROW('Sanitation Data'!H151)),NA())</f>
        <v>#N/A</v>
      </c>
      <c r="AR157" s="521" t="e">
        <f ca="1">+IF(AND(ISNUMBER(OFFSET('Sanitation Data'!$H$10,0,10*ROW('Sanitation Data'!H151))),'Data Summary'!DG157="Yes"),OFFSET('Sanitation Data'!$H$10,0,10*ROW('Sanitation Data'!H151)),NA())</f>
        <v>#N/A</v>
      </c>
      <c r="AS157" s="521" t="e">
        <f ca="1">+IF(AND(ISNUMBER(OFFSET('Sanitation Data'!$H$11,0,10*ROW('Sanitation Data'!H151))),'Data Summary'!DH157="Yes"),OFFSET('Sanitation Data'!$H$11,0,10*ROW('Sanitation Data'!H151)),NA())</f>
        <v>#N/A</v>
      </c>
      <c r="AT157" s="521" t="e">
        <f ca="1">+IF(AND(ISNUMBER(OFFSET('Sanitation Data'!$H$12,0,10*ROW('Sanitation Data'!H151))),'Data Summary'!DI157="Yes"),OFFSET('Sanitation Data'!$H$12,0,10*ROW('Sanitation Data'!H151)),NA())</f>
        <v>#N/A</v>
      </c>
      <c r="AU157" s="521" t="e">
        <f ca="1">+IF(AND(ISNUMBER(OFFSET('Sanitation Data'!$I$4,0,10*ROW('Sanitation Data'!I151))),'Data Summary'!DJ157="Yes"),100-OFFSET('Sanitation Data'!$I$4,0,10*ROW('Sanitation Data'!I151)),NA())</f>
        <v>#N/A</v>
      </c>
      <c r="AV157" s="521" t="e">
        <f ca="1">+IF(AND(ISNUMBER(OFFSET('Sanitation Data'!$I$6,0,10*ROW('Sanitation Data'!I151))),'Data Summary'!DK157="Yes"),OFFSET('Sanitation Data'!$I$6,0,10*ROW('Sanitation Data'!I151)),NA())</f>
        <v>#N/A</v>
      </c>
      <c r="AW157" s="521" t="e">
        <f ca="1">+IF(AND(ISNUMBER(OFFSET('Sanitation Data'!$I$10,0,10*ROW('Sanitation Data'!I151))),'Data Summary'!DL157="Yes"),OFFSET('Sanitation Data'!$I$10,0,10*ROW('Sanitation Data'!I151)),NA())</f>
        <v>#N/A</v>
      </c>
      <c r="AX157" s="521" t="e">
        <f ca="1">+IF(AND(ISNUMBER(OFFSET('Sanitation Data'!$I$11,0,10*ROW('Sanitation Data'!I151))),'Data Summary'!DM157="Yes"),OFFSET('Sanitation Data'!$I$11,0,10*ROW('Sanitation Data'!I151)),NA())</f>
        <v>#N/A</v>
      </c>
      <c r="AY157" s="521" t="e">
        <f ca="1">+IF(AND(ISNUMBER(OFFSET('Sanitation Data'!$I$12,0,10*ROW('Sanitation Data'!I151))),'Data Summary'!DN157="Yes"),OFFSET('Sanitation Data'!$I$12,0,10*ROW('Sanitation Data'!I151)),NA())</f>
        <v>#N/A</v>
      </c>
      <c r="AZ157" s="522" t="e">
        <f ca="1">+IF(AND(ISNUMBER(OFFSET('Hygiene Data'!$D$5,0,10*ROW('Hygiene Data'!D151))),'Data Summary'!DO157="Yes"),OFFSET('Hygiene Data'!$D$5,0,10*ROW('Hygiene Data'!D151)),NA())</f>
        <v>#N/A</v>
      </c>
      <c r="BA157" s="522" t="e">
        <f ca="1">+IF(AND(ISNUMBER(OFFSET('Hygiene Data'!$D$7,0,10*ROW('Hygiene Data'!D151))),'Data Summary'!DP157="Yes"),OFFSET('Hygiene Data'!$D$7,0,10*ROW('Hygiene Data'!D151)),NA())</f>
        <v>#N/A</v>
      </c>
      <c r="BB157" s="522" t="e">
        <f ca="1">+IF(AND(ISNUMBER(OFFSET('Hygiene Data'!$D$9,0,10*ROW('Hygiene Data'!D151))),'Data Summary'!DQ157="Yes"),OFFSET('Hygiene Data'!$D$9,0,10*ROW('Hygiene Data'!D151)),NA())</f>
        <v>#N/A</v>
      </c>
      <c r="BC157" s="522" t="e">
        <f ca="1">+IF(AND(ISNUMBER(OFFSET('Hygiene Data'!$E$5,0,10*ROW('Hygiene Data'!E151))),'Data Summary'!DR157="Yes"),OFFSET('Hygiene Data'!$E$5,0,10*ROW('Hygiene Data'!E151)),NA())</f>
        <v>#N/A</v>
      </c>
      <c r="BD157" s="522" t="e">
        <f ca="1">+IF(AND(ISNUMBER(OFFSET('Hygiene Data'!$E$7,0,10*ROW('Hygiene Data'!E151))),'Data Summary'!DS157="Yes"),OFFSET('Hygiene Data'!$E$7,0,10*ROW('Hygiene Data'!E151)),NA())</f>
        <v>#N/A</v>
      </c>
      <c r="BE157" s="522" t="e">
        <f ca="1">+IF(AND(ISNUMBER(OFFSET('Hygiene Data'!$E$9,0,10*ROW('Hygiene Data'!E151))),'Data Summary'!DT157="Yes"),OFFSET('Hygiene Data'!$E$9,0,10*ROW('Hygiene Data'!E151)),NA())</f>
        <v>#N/A</v>
      </c>
      <c r="BF157" s="522" t="e">
        <f ca="1">+IF(AND(ISNUMBER(OFFSET('Hygiene Data'!$F$5,0,10*ROW('Hygiene Data'!F151))),'Data Summary'!DU157="Yes"),OFFSET('Hygiene Data'!$F$5,0,10*ROW('Hygiene Data'!F151)),NA())</f>
        <v>#N/A</v>
      </c>
      <c r="BG157" s="522" t="e">
        <f ca="1">+IF(AND(ISNUMBER(OFFSET('Hygiene Data'!$F$7,0,10*ROW('Hygiene Data'!F151))),'Data Summary'!DV157="Yes"),OFFSET('Hygiene Data'!$F$7,0,10*ROW('Hygiene Data'!F151)),NA())</f>
        <v>#N/A</v>
      </c>
      <c r="BH157" s="522" t="e">
        <f ca="1">+IF(AND(ISNUMBER(OFFSET('Hygiene Data'!$F$9,0,10*ROW('Hygiene Data'!F151))),'Data Summary'!DW157="Yes"),OFFSET('Hygiene Data'!$F$9,0,10*ROW('Hygiene Data'!F151)),NA())</f>
        <v>#N/A</v>
      </c>
      <c r="BI157" s="522" t="e">
        <f ca="1">+IF(AND(ISNUMBER(OFFSET('Hygiene Data'!$G$5,0,10*ROW('Hygiene Data'!G151))),'Data Summary'!DX157="Yes"),OFFSET('Hygiene Data'!$G$5,0,10*ROW('Hygiene Data'!G151)),NA())</f>
        <v>#N/A</v>
      </c>
      <c r="BJ157" s="522" t="e">
        <f ca="1">+IF(AND(ISNUMBER(OFFSET('Hygiene Data'!$G$7,0,10*ROW('Hygiene Data'!G151))),'Data Summary'!DY157="Yes"),OFFSET('Hygiene Data'!$G$7,0,10*ROW('Hygiene Data'!G151)),NA())</f>
        <v>#N/A</v>
      </c>
      <c r="BK157" s="522" t="e">
        <f ca="1">+IF(AND(ISNUMBER(OFFSET('Hygiene Data'!$G$9,0,10*ROW('Hygiene Data'!G151))),'Data Summary'!DZ157="Yes"),OFFSET('Hygiene Data'!$G$9,0,10*ROW('Hygiene Data'!G151)),NA())</f>
        <v>#N/A</v>
      </c>
      <c r="BL157" s="522" t="e">
        <f ca="1">+IF(AND(ISNUMBER(OFFSET('Hygiene Data'!$H$5,0,10*ROW('Hygiene Data'!H151))),'Data Summary'!EA157="Yes"),OFFSET('Hygiene Data'!$H$5,0,10*ROW('Hygiene Data'!H151)),NA())</f>
        <v>#N/A</v>
      </c>
      <c r="BM157" s="522" t="e">
        <f ca="1">+IF(AND(ISNUMBER(OFFSET('Hygiene Data'!$H$7,0,10*ROW('Hygiene Data'!H151))),'Data Summary'!EB157="Yes"),OFFSET('Hygiene Data'!$H$7,0,10*ROW('Hygiene Data'!H151)),NA())</f>
        <v>#N/A</v>
      </c>
      <c r="BN157" s="522" t="e">
        <f ca="1">+IF(AND(ISNUMBER(OFFSET('Hygiene Data'!$H$9,0,10*ROW('Hygiene Data'!H151))),'Data Summary'!EC157="Yes"),OFFSET('Hygiene Data'!$H$9,0,10*ROW('Hygiene Data'!H151)),NA())</f>
        <v>#N/A</v>
      </c>
      <c r="BO157" s="522" t="e">
        <f ca="1">+IF(AND(ISNUMBER(OFFSET('Hygiene Data'!$I$5,0,10*ROW('Hygiene Data'!I151))),'Data Summary'!ED157="Yes"),OFFSET('Hygiene Data'!$I$5,0,10*ROW('Hygiene Data'!I151)),NA())</f>
        <v>#N/A</v>
      </c>
      <c r="BP157" s="522" t="e">
        <f ca="1">+IF(AND(ISNUMBER(OFFSET('Hygiene Data'!$I$7,0,10*ROW('Hygiene Data'!I151))),'Data Summary'!EE157="Yes"),OFFSET('Hygiene Data'!$I$7,0,10*ROW('Hygiene Data'!I151)),NA())</f>
        <v>#N/A</v>
      </c>
      <c r="BQ157" s="522" t="e">
        <f ca="1">+IF(AND(ISNUMBER(OFFSET('Hygiene Data'!$I$9,0,10*ROW('Hygiene Data'!I151))),'Data Summary'!EF157="Yes"),OFFSET('Hygiene Data'!$I$9,0,10*ROW('Hygiene Data'!I151)),NA())</f>
        <v>#N/A</v>
      </c>
    </row>
    <row r="158" spans="1:69" x14ac:dyDescent="0.25">
      <c r="A158" s="518" t="e">
        <f ca="1">+RIGHT('Data Summary'!A158,LEN('Data Summary'!A158)-9)</f>
        <v>#VALUE!</v>
      </c>
      <c r="B158" s="492" t="str">
        <f ca="1">+IF(ISTEXT('Data Summary'!B158),'Data Summary'!B158,"")</f>
        <v/>
      </c>
      <c r="C158" s="519" t="e">
        <f ca="1">+VALUE('Data Summary'!C158)</f>
        <v>#VALUE!</v>
      </c>
      <c r="D158" s="520" t="e">
        <f ca="1">+IF(AND(ISNUMBER(OFFSET('Water Data'!$D$4,0,10*ROW('Water Data'!D152))),'Data Summary'!BS158="Yes"),100-OFFSET('Water Data'!$D$4,0,10*ROW('Water Data'!D152)),NA())</f>
        <v>#N/A</v>
      </c>
      <c r="E158" s="520" t="e">
        <f ca="1">+IF(AND(ISNUMBER(OFFSET('Water Data'!$D$6,0,10*ROW('Water Data'!D152))),'Data Summary'!BT158="Yes"),OFFSET('Water Data'!$D$6,0,10*ROW('Water Data'!D152)),NA())</f>
        <v>#N/A</v>
      </c>
      <c r="F158" s="520" t="e">
        <f ca="1">+IF(AND(ISNUMBER(OFFSET('Water Data'!$D$9,0,10*ROW('Water Data'!D152))),'Data Summary'!BU158="Yes"),OFFSET('Water Data'!$D$9,0,10*ROW('Water Data'!D152)),NA())</f>
        <v>#N/A</v>
      </c>
      <c r="G158" s="520" t="e">
        <f ca="1">+IF(AND(ISNUMBER(OFFSET('Water Data'!$E$4,0,10*ROW('Water Data'!E152))),'Data Summary'!BV158="Yes"),100-OFFSET('Water Data'!$E$4,0,10*ROW('Water Data'!E152)),NA())</f>
        <v>#N/A</v>
      </c>
      <c r="H158" s="520" t="e">
        <f ca="1">+IF(AND(ISNUMBER(OFFSET('Water Data'!$E$6,0,10*ROW('Water Data'!E152))),'Data Summary'!BW158="Yes"),OFFSET('Water Data'!$E$6,0,10*ROW('Water Data'!E152)),NA())</f>
        <v>#N/A</v>
      </c>
      <c r="I158" s="520" t="e">
        <f ca="1">+IF(AND(ISNUMBER(OFFSET('Water Data'!$E$9,0,10*ROW('Water Data'!E152))),'Data Summary'!BX158="Yes"),OFFSET('Water Data'!$E$9,0,10*ROW('Water Data'!E152)),NA())</f>
        <v>#N/A</v>
      </c>
      <c r="J158" s="520" t="e">
        <f ca="1">+IF(AND(ISNUMBER(OFFSET('Water Data'!$F$4,0,10*ROW('Water Data'!F152))),'Data Summary'!BY158="Yes"),100-OFFSET('Water Data'!$F$4,0,10*ROW('Water Data'!F152)),NA())</f>
        <v>#N/A</v>
      </c>
      <c r="K158" s="520" t="e">
        <f ca="1">+IF(AND(ISNUMBER(OFFSET('Water Data'!$F$6,0,10*ROW('Water Data'!F152))),'Data Summary'!BZ158="Yes"),OFFSET('Water Data'!$F$6,0,10*ROW('Water Data'!F152)),NA())</f>
        <v>#N/A</v>
      </c>
      <c r="L158" s="520" t="e">
        <f ca="1">+IF(AND(ISNUMBER(OFFSET('Water Data'!$F$9,0,10*ROW('Water Data'!F152))),'Data Summary'!CA158="Yes"),OFFSET('Water Data'!$F$9,0,10*ROW('Water Data'!F152)),NA())</f>
        <v>#N/A</v>
      </c>
      <c r="M158" s="520" t="e">
        <f ca="1">+IF(AND(ISNUMBER(OFFSET('Water Data'!$G$4,0,10*ROW('Water Data'!G152))),'Data Summary'!CB158="Yes"),100-OFFSET('Water Data'!$G$4,0,10*ROW('Water Data'!G152)),NA())</f>
        <v>#N/A</v>
      </c>
      <c r="N158" s="520" t="e">
        <f ca="1">+IF(AND(ISNUMBER(OFFSET('Water Data'!$G$6,0,10*ROW('Water Data'!G152))),'Data Summary'!CC158="Yes"),OFFSET('Water Data'!$G$6,0,10*ROW('Water Data'!G152)),NA())</f>
        <v>#N/A</v>
      </c>
      <c r="O158" s="520" t="e">
        <f ca="1">+IF(AND(ISNUMBER(OFFSET('Water Data'!$G$9,0,10*ROW('Water Data'!G152))),'Data Summary'!CD158="Yes"),OFFSET('Water Data'!$G$9,0,10*ROW('Water Data'!G152)),NA())</f>
        <v>#N/A</v>
      </c>
      <c r="P158" s="520" t="e">
        <f ca="1">+IF(AND(ISNUMBER(OFFSET('Water Data'!$H$4,0,10*ROW('Water Data'!H152))),'Data Summary'!CE158="Yes"),100-OFFSET('Water Data'!$H$4,0,10*ROW('Water Data'!H152)),NA())</f>
        <v>#N/A</v>
      </c>
      <c r="Q158" s="520" t="e">
        <f ca="1">+IF(AND(ISNUMBER(OFFSET('Water Data'!$H$6,0,10*ROW('Water Data'!H152))),'Data Summary'!CF158="Yes"),OFFSET('Water Data'!$H$6,0,10*ROW('Water Data'!H152)),NA())</f>
        <v>#N/A</v>
      </c>
      <c r="R158" s="520" t="e">
        <f ca="1">+IF(AND(ISNUMBER(OFFSET('Water Data'!$H$9,0,10*ROW('Water Data'!H152))),'Data Summary'!CG158="Yes"),OFFSET('Water Data'!$H$9,0,10*ROW('Water Data'!H152)),NA())</f>
        <v>#N/A</v>
      </c>
      <c r="S158" s="520" t="e">
        <f ca="1">+IF(AND(ISNUMBER(OFFSET('Water Data'!$I$4,0,10*ROW('Water Data'!I152))),'Data Summary'!CH158="Yes"),100-OFFSET('Water Data'!$I$4,0,10*ROW('Water Data'!I152)),NA())</f>
        <v>#N/A</v>
      </c>
      <c r="T158" s="520" t="e">
        <f ca="1">+IF(AND(ISNUMBER(OFFSET('Water Data'!$I$6,0,10*ROW('Water Data'!I152))),'Data Summary'!CI158="Yes"),OFFSET('Water Data'!$I$6,0,10*ROW('Water Data'!I152)),NA())</f>
        <v>#N/A</v>
      </c>
      <c r="U158" s="520" t="e">
        <f ca="1">+IF(AND(ISNUMBER(OFFSET('Water Data'!$I$9,0,10*ROW('Water Data'!I152))),'Data Summary'!CJ158="Yes"),OFFSET('Water Data'!$I$9,0,10*ROW('Water Data'!I152)),NA())</f>
        <v>#N/A</v>
      </c>
      <c r="V158" s="521" t="e">
        <f ca="1">+IF(AND(ISNUMBER(OFFSET('Sanitation Data'!$D$4,0,10*ROW('Sanitation Data'!D152))),'Data Summary'!CK158="Yes"),100-OFFSET('Sanitation Data'!$D$4,0,10*ROW('Sanitation Data'!D152)),NA())</f>
        <v>#N/A</v>
      </c>
      <c r="W158" s="521" t="e">
        <f ca="1">+IF(AND(ISNUMBER(OFFSET('Sanitation Data'!$D$6,0,10*ROW('Sanitation Data'!D152))),'Data Summary'!CL158="Yes"),OFFSET('Sanitation Data'!$D$6,0,10*ROW('Sanitation Data'!D152)),NA())</f>
        <v>#N/A</v>
      </c>
      <c r="X158" s="521" t="e">
        <f ca="1">+IF(AND(ISNUMBER(OFFSET('Sanitation Data'!$D$10,0,10*ROW('Sanitation Data'!D152))),'Data Summary'!CM158="Yes"),OFFSET('Sanitation Data'!$D$10,0,10*ROW('Sanitation Data'!D152)),NA())</f>
        <v>#N/A</v>
      </c>
      <c r="Y158" s="521" t="e">
        <f ca="1">+IF(AND(ISNUMBER(OFFSET('Sanitation Data'!$D$11,0,10*ROW('Sanitation Data'!D152))),'Data Summary'!CN158="Yes"),OFFSET('Sanitation Data'!$D$11,0,10*ROW('Sanitation Data'!D152)),NA())</f>
        <v>#N/A</v>
      </c>
      <c r="Z158" s="521" t="e">
        <f ca="1">+IF(AND(ISNUMBER(OFFSET('Sanitation Data'!$D$12,0,10*ROW('Sanitation Data'!D152))),'Data Summary'!CO158="Yes"),OFFSET('Sanitation Data'!$D$12,0,10*ROW('Sanitation Data'!D152)),NA())</f>
        <v>#N/A</v>
      </c>
      <c r="AA158" s="521" t="e">
        <f ca="1">+IF(AND(ISNUMBER(OFFSET('Sanitation Data'!$E$4,0,10*ROW('Sanitation Data'!E152))),'Data Summary'!CP158="Yes"),100-OFFSET('Sanitation Data'!$E$4,0,10*ROW('Sanitation Data'!E152)),NA())</f>
        <v>#N/A</v>
      </c>
      <c r="AB158" s="521" t="e">
        <f ca="1">+IF(AND(ISNUMBER(OFFSET('Sanitation Data'!$E$6,0,10*ROW('Sanitation Data'!E152))),'Data Summary'!CQ158="Yes"),OFFSET('Sanitation Data'!$E$6,0,10*ROW('Sanitation Data'!E152)),NA())</f>
        <v>#N/A</v>
      </c>
      <c r="AC158" s="521" t="e">
        <f ca="1">+IF(AND(ISNUMBER(OFFSET('Sanitation Data'!$E$10,0,10*ROW('Sanitation Data'!E152))),'Data Summary'!CR158="Yes"),OFFSET('Sanitation Data'!$E$10,0,10*ROW('Sanitation Data'!E152)),NA())</f>
        <v>#N/A</v>
      </c>
      <c r="AD158" s="521" t="e">
        <f ca="1">+IF(AND(ISNUMBER(OFFSET('Sanitation Data'!$E$11,0,10*ROW('Sanitation Data'!E152))),'Data Summary'!CS158="Yes"),OFFSET('Sanitation Data'!$E$11,0,10*ROW('Sanitation Data'!E152)),NA())</f>
        <v>#N/A</v>
      </c>
      <c r="AE158" s="521" t="e">
        <f ca="1">+IF(AND(ISNUMBER(OFFSET('Sanitation Data'!$E$12,0,10*ROW('Sanitation Data'!E152))),'Data Summary'!CT158="Yes"),OFFSET('Sanitation Data'!$E$12,0,10*ROW('Sanitation Data'!E152)),NA())</f>
        <v>#N/A</v>
      </c>
      <c r="AF158" s="521" t="e">
        <f ca="1">+IF(AND(ISNUMBER(OFFSET('Sanitation Data'!$F$4,0,10*ROW('Sanitation Data'!F152))),'Data Summary'!CU158="Yes"),100-OFFSET('Sanitation Data'!$F$4,0,10*ROW('Sanitation Data'!F152)),NA())</f>
        <v>#N/A</v>
      </c>
      <c r="AG158" s="521" t="e">
        <f ca="1">+IF(AND(ISNUMBER(OFFSET('Sanitation Data'!$F$6,0,10*ROW('Sanitation Data'!F152))),'Data Summary'!CV158="Yes"),OFFSET('Sanitation Data'!$F$6,0,10*ROW('Sanitation Data'!F152)),NA())</f>
        <v>#N/A</v>
      </c>
      <c r="AH158" s="521" t="e">
        <f ca="1">+IF(AND(ISNUMBER(OFFSET('Sanitation Data'!$F$10,0,10*ROW('Sanitation Data'!F152))),'Data Summary'!CW158="Yes"),OFFSET('Sanitation Data'!$F$10,0,10*ROW('Sanitation Data'!F152)),NA())</f>
        <v>#N/A</v>
      </c>
      <c r="AI158" s="521" t="e">
        <f ca="1">+IF(AND(ISNUMBER(OFFSET('Sanitation Data'!$F$11,0,10*ROW('Sanitation Data'!F152))),'Data Summary'!CX158="Yes"),OFFSET('Sanitation Data'!$F$11,0,10*ROW('Sanitation Data'!F152)),NA())</f>
        <v>#N/A</v>
      </c>
      <c r="AJ158" s="521" t="e">
        <f ca="1">+IF(AND(ISNUMBER(OFFSET('Sanitation Data'!$F$12,0,10*ROW('Sanitation Data'!F152))),'Data Summary'!CY158="Yes"),OFFSET('Sanitation Data'!$F$12,0,10*ROW('Sanitation Data'!F152)),NA())</f>
        <v>#N/A</v>
      </c>
      <c r="AK158" s="521" t="e">
        <f ca="1">+IF(AND(ISNUMBER(OFFSET('Sanitation Data'!$G$4,0,10*ROW('Sanitation Data'!G152))),'Data Summary'!CZ158="Yes"),100-OFFSET('Sanitation Data'!$G$4,0,10*ROW('Sanitation Data'!G152)),NA())</f>
        <v>#N/A</v>
      </c>
      <c r="AL158" s="521" t="e">
        <f ca="1">+IF(AND(ISNUMBER(OFFSET('Sanitation Data'!$G$6,0,10*ROW('Sanitation Data'!G152))),'Data Summary'!DA158="Yes"),OFFSET('Sanitation Data'!$G$6,0,10*ROW('Sanitation Data'!G152)),NA())</f>
        <v>#N/A</v>
      </c>
      <c r="AM158" s="521" t="e">
        <f ca="1">+IF(AND(ISNUMBER(OFFSET('Sanitation Data'!$G$10,0,10*ROW('Sanitation Data'!G152))),'Data Summary'!DB158="Yes"),OFFSET('Sanitation Data'!$G$10,0,10*ROW('Sanitation Data'!G152)),NA())</f>
        <v>#N/A</v>
      </c>
      <c r="AN158" s="521" t="e">
        <f ca="1">+IF(AND(ISNUMBER(OFFSET('Sanitation Data'!$G$11,0,10*ROW('Sanitation Data'!G152))),'Data Summary'!DC158="Yes"),OFFSET('Sanitation Data'!$G$11,0,10*ROW('Sanitation Data'!G152)),NA())</f>
        <v>#N/A</v>
      </c>
      <c r="AO158" s="521" t="e">
        <f ca="1">+IF(AND(ISNUMBER(OFFSET('Sanitation Data'!$G$12,0,10*ROW('Sanitation Data'!G152))),'Data Summary'!DD158="Yes"),OFFSET('Sanitation Data'!$G$12,0,10*ROW('Sanitation Data'!G152)),NA())</f>
        <v>#N/A</v>
      </c>
      <c r="AP158" s="521" t="e">
        <f ca="1">+IF(AND(ISNUMBER(OFFSET('Sanitation Data'!$H$4,0,10*ROW('Sanitation Data'!H152))),'Data Summary'!DE158="Yes"),100-OFFSET('Sanitation Data'!$H$4,0,10*ROW('Sanitation Data'!H152)),NA())</f>
        <v>#N/A</v>
      </c>
      <c r="AQ158" s="521" t="e">
        <f ca="1">+IF(AND(ISNUMBER(OFFSET('Sanitation Data'!$H$6,0,10*ROW('Sanitation Data'!H152))),'Data Summary'!DF158="Yes"),OFFSET('Sanitation Data'!$H$6,0,10*ROW('Sanitation Data'!H152)),NA())</f>
        <v>#N/A</v>
      </c>
      <c r="AR158" s="521" t="e">
        <f ca="1">+IF(AND(ISNUMBER(OFFSET('Sanitation Data'!$H$10,0,10*ROW('Sanitation Data'!H152))),'Data Summary'!DG158="Yes"),OFFSET('Sanitation Data'!$H$10,0,10*ROW('Sanitation Data'!H152)),NA())</f>
        <v>#N/A</v>
      </c>
      <c r="AS158" s="521" t="e">
        <f ca="1">+IF(AND(ISNUMBER(OFFSET('Sanitation Data'!$H$11,0,10*ROW('Sanitation Data'!H152))),'Data Summary'!DH158="Yes"),OFFSET('Sanitation Data'!$H$11,0,10*ROW('Sanitation Data'!H152)),NA())</f>
        <v>#N/A</v>
      </c>
      <c r="AT158" s="521" t="e">
        <f ca="1">+IF(AND(ISNUMBER(OFFSET('Sanitation Data'!$H$12,0,10*ROW('Sanitation Data'!H152))),'Data Summary'!DI158="Yes"),OFFSET('Sanitation Data'!$H$12,0,10*ROW('Sanitation Data'!H152)),NA())</f>
        <v>#N/A</v>
      </c>
      <c r="AU158" s="521" t="e">
        <f ca="1">+IF(AND(ISNUMBER(OFFSET('Sanitation Data'!$I$4,0,10*ROW('Sanitation Data'!I152))),'Data Summary'!DJ158="Yes"),100-OFFSET('Sanitation Data'!$I$4,0,10*ROW('Sanitation Data'!I152)),NA())</f>
        <v>#N/A</v>
      </c>
      <c r="AV158" s="521" t="e">
        <f ca="1">+IF(AND(ISNUMBER(OFFSET('Sanitation Data'!$I$6,0,10*ROW('Sanitation Data'!I152))),'Data Summary'!DK158="Yes"),OFFSET('Sanitation Data'!$I$6,0,10*ROW('Sanitation Data'!I152)),NA())</f>
        <v>#N/A</v>
      </c>
      <c r="AW158" s="521" t="e">
        <f ca="1">+IF(AND(ISNUMBER(OFFSET('Sanitation Data'!$I$10,0,10*ROW('Sanitation Data'!I152))),'Data Summary'!DL158="Yes"),OFFSET('Sanitation Data'!$I$10,0,10*ROW('Sanitation Data'!I152)),NA())</f>
        <v>#N/A</v>
      </c>
      <c r="AX158" s="521" t="e">
        <f ca="1">+IF(AND(ISNUMBER(OFFSET('Sanitation Data'!$I$11,0,10*ROW('Sanitation Data'!I152))),'Data Summary'!DM158="Yes"),OFFSET('Sanitation Data'!$I$11,0,10*ROW('Sanitation Data'!I152)),NA())</f>
        <v>#N/A</v>
      </c>
      <c r="AY158" s="521" t="e">
        <f ca="1">+IF(AND(ISNUMBER(OFFSET('Sanitation Data'!$I$12,0,10*ROW('Sanitation Data'!I152))),'Data Summary'!DN158="Yes"),OFFSET('Sanitation Data'!$I$12,0,10*ROW('Sanitation Data'!I152)),NA())</f>
        <v>#N/A</v>
      </c>
      <c r="AZ158" s="522" t="e">
        <f ca="1">+IF(AND(ISNUMBER(OFFSET('Hygiene Data'!$D$5,0,10*ROW('Hygiene Data'!D152))),'Data Summary'!DO158="Yes"),OFFSET('Hygiene Data'!$D$5,0,10*ROW('Hygiene Data'!D152)),NA())</f>
        <v>#N/A</v>
      </c>
      <c r="BA158" s="522" t="e">
        <f ca="1">+IF(AND(ISNUMBER(OFFSET('Hygiene Data'!$D$7,0,10*ROW('Hygiene Data'!D152))),'Data Summary'!DP158="Yes"),OFFSET('Hygiene Data'!$D$7,0,10*ROW('Hygiene Data'!D152)),NA())</f>
        <v>#N/A</v>
      </c>
      <c r="BB158" s="522" t="e">
        <f ca="1">+IF(AND(ISNUMBER(OFFSET('Hygiene Data'!$D$9,0,10*ROW('Hygiene Data'!D152))),'Data Summary'!DQ158="Yes"),OFFSET('Hygiene Data'!$D$9,0,10*ROW('Hygiene Data'!D152)),NA())</f>
        <v>#N/A</v>
      </c>
      <c r="BC158" s="522" t="e">
        <f ca="1">+IF(AND(ISNUMBER(OFFSET('Hygiene Data'!$E$5,0,10*ROW('Hygiene Data'!E152))),'Data Summary'!DR158="Yes"),OFFSET('Hygiene Data'!$E$5,0,10*ROW('Hygiene Data'!E152)),NA())</f>
        <v>#N/A</v>
      </c>
      <c r="BD158" s="522" t="e">
        <f ca="1">+IF(AND(ISNUMBER(OFFSET('Hygiene Data'!$E$7,0,10*ROW('Hygiene Data'!E152))),'Data Summary'!DS158="Yes"),OFFSET('Hygiene Data'!$E$7,0,10*ROW('Hygiene Data'!E152)),NA())</f>
        <v>#N/A</v>
      </c>
      <c r="BE158" s="522" t="e">
        <f ca="1">+IF(AND(ISNUMBER(OFFSET('Hygiene Data'!$E$9,0,10*ROW('Hygiene Data'!E152))),'Data Summary'!DT158="Yes"),OFFSET('Hygiene Data'!$E$9,0,10*ROW('Hygiene Data'!E152)),NA())</f>
        <v>#N/A</v>
      </c>
      <c r="BF158" s="522" t="e">
        <f ca="1">+IF(AND(ISNUMBER(OFFSET('Hygiene Data'!$F$5,0,10*ROW('Hygiene Data'!F152))),'Data Summary'!DU158="Yes"),OFFSET('Hygiene Data'!$F$5,0,10*ROW('Hygiene Data'!F152)),NA())</f>
        <v>#N/A</v>
      </c>
      <c r="BG158" s="522" t="e">
        <f ca="1">+IF(AND(ISNUMBER(OFFSET('Hygiene Data'!$F$7,0,10*ROW('Hygiene Data'!F152))),'Data Summary'!DV158="Yes"),OFFSET('Hygiene Data'!$F$7,0,10*ROW('Hygiene Data'!F152)),NA())</f>
        <v>#N/A</v>
      </c>
      <c r="BH158" s="522" t="e">
        <f ca="1">+IF(AND(ISNUMBER(OFFSET('Hygiene Data'!$F$9,0,10*ROW('Hygiene Data'!F152))),'Data Summary'!DW158="Yes"),OFFSET('Hygiene Data'!$F$9,0,10*ROW('Hygiene Data'!F152)),NA())</f>
        <v>#N/A</v>
      </c>
      <c r="BI158" s="522" t="e">
        <f ca="1">+IF(AND(ISNUMBER(OFFSET('Hygiene Data'!$G$5,0,10*ROW('Hygiene Data'!G152))),'Data Summary'!DX158="Yes"),OFFSET('Hygiene Data'!$G$5,0,10*ROW('Hygiene Data'!G152)),NA())</f>
        <v>#N/A</v>
      </c>
      <c r="BJ158" s="522" t="e">
        <f ca="1">+IF(AND(ISNUMBER(OFFSET('Hygiene Data'!$G$7,0,10*ROW('Hygiene Data'!G152))),'Data Summary'!DY158="Yes"),OFFSET('Hygiene Data'!$G$7,0,10*ROW('Hygiene Data'!G152)),NA())</f>
        <v>#N/A</v>
      </c>
      <c r="BK158" s="522" t="e">
        <f ca="1">+IF(AND(ISNUMBER(OFFSET('Hygiene Data'!$G$9,0,10*ROW('Hygiene Data'!G152))),'Data Summary'!DZ158="Yes"),OFFSET('Hygiene Data'!$G$9,0,10*ROW('Hygiene Data'!G152)),NA())</f>
        <v>#N/A</v>
      </c>
      <c r="BL158" s="522" t="e">
        <f ca="1">+IF(AND(ISNUMBER(OFFSET('Hygiene Data'!$H$5,0,10*ROW('Hygiene Data'!H152))),'Data Summary'!EA158="Yes"),OFFSET('Hygiene Data'!$H$5,0,10*ROW('Hygiene Data'!H152)),NA())</f>
        <v>#N/A</v>
      </c>
      <c r="BM158" s="522" t="e">
        <f ca="1">+IF(AND(ISNUMBER(OFFSET('Hygiene Data'!$H$7,0,10*ROW('Hygiene Data'!H152))),'Data Summary'!EB158="Yes"),OFFSET('Hygiene Data'!$H$7,0,10*ROW('Hygiene Data'!H152)),NA())</f>
        <v>#N/A</v>
      </c>
      <c r="BN158" s="522" t="e">
        <f ca="1">+IF(AND(ISNUMBER(OFFSET('Hygiene Data'!$H$9,0,10*ROW('Hygiene Data'!H152))),'Data Summary'!EC158="Yes"),OFFSET('Hygiene Data'!$H$9,0,10*ROW('Hygiene Data'!H152)),NA())</f>
        <v>#N/A</v>
      </c>
      <c r="BO158" s="522" t="e">
        <f ca="1">+IF(AND(ISNUMBER(OFFSET('Hygiene Data'!$I$5,0,10*ROW('Hygiene Data'!I152))),'Data Summary'!ED158="Yes"),OFFSET('Hygiene Data'!$I$5,0,10*ROW('Hygiene Data'!I152)),NA())</f>
        <v>#N/A</v>
      </c>
      <c r="BP158" s="522" t="e">
        <f ca="1">+IF(AND(ISNUMBER(OFFSET('Hygiene Data'!$I$7,0,10*ROW('Hygiene Data'!I152))),'Data Summary'!EE158="Yes"),OFFSET('Hygiene Data'!$I$7,0,10*ROW('Hygiene Data'!I152)),NA())</f>
        <v>#N/A</v>
      </c>
      <c r="BQ158" s="522" t="e">
        <f ca="1">+IF(AND(ISNUMBER(OFFSET('Hygiene Data'!$I$9,0,10*ROW('Hygiene Data'!I152))),'Data Summary'!EF158="Yes"),OFFSET('Hygiene Data'!$I$9,0,10*ROW('Hygiene Data'!I152)),NA())</f>
        <v>#N/A</v>
      </c>
    </row>
    <row r="159" spans="1:69" x14ac:dyDescent="0.25">
      <c r="A159" s="518" t="e">
        <f ca="1">+RIGHT('Data Summary'!A159,LEN('Data Summary'!A159)-9)</f>
        <v>#VALUE!</v>
      </c>
      <c r="B159" s="492" t="str">
        <f ca="1">+IF(ISTEXT('Data Summary'!B159),'Data Summary'!B159,"")</f>
        <v/>
      </c>
      <c r="C159" s="519" t="e">
        <f ca="1">+VALUE('Data Summary'!C159)</f>
        <v>#VALUE!</v>
      </c>
      <c r="D159" s="520" t="e">
        <f ca="1">+IF(AND(ISNUMBER(OFFSET('Water Data'!$D$4,0,10*ROW('Water Data'!D153))),'Data Summary'!BS159="Yes"),100-OFFSET('Water Data'!$D$4,0,10*ROW('Water Data'!D153)),NA())</f>
        <v>#N/A</v>
      </c>
      <c r="E159" s="520" t="e">
        <f ca="1">+IF(AND(ISNUMBER(OFFSET('Water Data'!$D$6,0,10*ROW('Water Data'!D153))),'Data Summary'!BT159="Yes"),OFFSET('Water Data'!$D$6,0,10*ROW('Water Data'!D153)),NA())</f>
        <v>#N/A</v>
      </c>
      <c r="F159" s="520" t="e">
        <f ca="1">+IF(AND(ISNUMBER(OFFSET('Water Data'!$D$9,0,10*ROW('Water Data'!D153))),'Data Summary'!BU159="Yes"),OFFSET('Water Data'!$D$9,0,10*ROW('Water Data'!D153)),NA())</f>
        <v>#N/A</v>
      </c>
      <c r="G159" s="520" t="e">
        <f ca="1">+IF(AND(ISNUMBER(OFFSET('Water Data'!$E$4,0,10*ROW('Water Data'!E153))),'Data Summary'!BV159="Yes"),100-OFFSET('Water Data'!$E$4,0,10*ROW('Water Data'!E153)),NA())</f>
        <v>#N/A</v>
      </c>
      <c r="H159" s="520" t="e">
        <f ca="1">+IF(AND(ISNUMBER(OFFSET('Water Data'!$E$6,0,10*ROW('Water Data'!E153))),'Data Summary'!BW159="Yes"),OFFSET('Water Data'!$E$6,0,10*ROW('Water Data'!E153)),NA())</f>
        <v>#N/A</v>
      </c>
      <c r="I159" s="520" t="e">
        <f ca="1">+IF(AND(ISNUMBER(OFFSET('Water Data'!$E$9,0,10*ROW('Water Data'!E153))),'Data Summary'!BX159="Yes"),OFFSET('Water Data'!$E$9,0,10*ROW('Water Data'!E153)),NA())</f>
        <v>#N/A</v>
      </c>
      <c r="J159" s="520" t="e">
        <f ca="1">+IF(AND(ISNUMBER(OFFSET('Water Data'!$F$4,0,10*ROW('Water Data'!F153))),'Data Summary'!BY159="Yes"),100-OFFSET('Water Data'!$F$4,0,10*ROW('Water Data'!F153)),NA())</f>
        <v>#N/A</v>
      </c>
      <c r="K159" s="520" t="e">
        <f ca="1">+IF(AND(ISNUMBER(OFFSET('Water Data'!$F$6,0,10*ROW('Water Data'!F153))),'Data Summary'!BZ159="Yes"),OFFSET('Water Data'!$F$6,0,10*ROW('Water Data'!F153)),NA())</f>
        <v>#N/A</v>
      </c>
      <c r="L159" s="520" t="e">
        <f ca="1">+IF(AND(ISNUMBER(OFFSET('Water Data'!$F$9,0,10*ROW('Water Data'!F153))),'Data Summary'!CA159="Yes"),OFFSET('Water Data'!$F$9,0,10*ROW('Water Data'!F153)),NA())</f>
        <v>#N/A</v>
      </c>
      <c r="M159" s="520" t="e">
        <f ca="1">+IF(AND(ISNUMBER(OFFSET('Water Data'!$G$4,0,10*ROW('Water Data'!G153))),'Data Summary'!CB159="Yes"),100-OFFSET('Water Data'!$G$4,0,10*ROW('Water Data'!G153)),NA())</f>
        <v>#N/A</v>
      </c>
      <c r="N159" s="520" t="e">
        <f ca="1">+IF(AND(ISNUMBER(OFFSET('Water Data'!$G$6,0,10*ROW('Water Data'!G153))),'Data Summary'!CC159="Yes"),OFFSET('Water Data'!$G$6,0,10*ROW('Water Data'!G153)),NA())</f>
        <v>#N/A</v>
      </c>
      <c r="O159" s="520" t="e">
        <f ca="1">+IF(AND(ISNUMBER(OFFSET('Water Data'!$G$9,0,10*ROW('Water Data'!G153))),'Data Summary'!CD159="Yes"),OFFSET('Water Data'!$G$9,0,10*ROW('Water Data'!G153)),NA())</f>
        <v>#N/A</v>
      </c>
      <c r="P159" s="520" t="e">
        <f ca="1">+IF(AND(ISNUMBER(OFFSET('Water Data'!$H$4,0,10*ROW('Water Data'!H153))),'Data Summary'!CE159="Yes"),100-OFFSET('Water Data'!$H$4,0,10*ROW('Water Data'!H153)),NA())</f>
        <v>#N/A</v>
      </c>
      <c r="Q159" s="520" t="e">
        <f ca="1">+IF(AND(ISNUMBER(OFFSET('Water Data'!$H$6,0,10*ROW('Water Data'!H153))),'Data Summary'!CF159="Yes"),OFFSET('Water Data'!$H$6,0,10*ROW('Water Data'!H153)),NA())</f>
        <v>#N/A</v>
      </c>
      <c r="R159" s="520" t="e">
        <f ca="1">+IF(AND(ISNUMBER(OFFSET('Water Data'!$H$9,0,10*ROW('Water Data'!H153))),'Data Summary'!CG159="Yes"),OFFSET('Water Data'!$H$9,0,10*ROW('Water Data'!H153)),NA())</f>
        <v>#N/A</v>
      </c>
      <c r="S159" s="520" t="e">
        <f ca="1">+IF(AND(ISNUMBER(OFFSET('Water Data'!$I$4,0,10*ROW('Water Data'!I153))),'Data Summary'!CH159="Yes"),100-OFFSET('Water Data'!$I$4,0,10*ROW('Water Data'!I153)),NA())</f>
        <v>#N/A</v>
      </c>
      <c r="T159" s="520" t="e">
        <f ca="1">+IF(AND(ISNUMBER(OFFSET('Water Data'!$I$6,0,10*ROW('Water Data'!I153))),'Data Summary'!CI159="Yes"),OFFSET('Water Data'!$I$6,0,10*ROW('Water Data'!I153)),NA())</f>
        <v>#N/A</v>
      </c>
      <c r="U159" s="520" t="e">
        <f ca="1">+IF(AND(ISNUMBER(OFFSET('Water Data'!$I$9,0,10*ROW('Water Data'!I153))),'Data Summary'!CJ159="Yes"),OFFSET('Water Data'!$I$9,0,10*ROW('Water Data'!I153)),NA())</f>
        <v>#N/A</v>
      </c>
      <c r="V159" s="521" t="e">
        <f ca="1">+IF(AND(ISNUMBER(OFFSET('Sanitation Data'!$D$4,0,10*ROW('Sanitation Data'!D153))),'Data Summary'!CK159="Yes"),100-OFFSET('Sanitation Data'!$D$4,0,10*ROW('Sanitation Data'!D153)),NA())</f>
        <v>#N/A</v>
      </c>
      <c r="W159" s="521" t="e">
        <f ca="1">+IF(AND(ISNUMBER(OFFSET('Sanitation Data'!$D$6,0,10*ROW('Sanitation Data'!D153))),'Data Summary'!CL159="Yes"),OFFSET('Sanitation Data'!$D$6,0,10*ROW('Sanitation Data'!D153)),NA())</f>
        <v>#N/A</v>
      </c>
      <c r="X159" s="521" t="e">
        <f ca="1">+IF(AND(ISNUMBER(OFFSET('Sanitation Data'!$D$10,0,10*ROW('Sanitation Data'!D153))),'Data Summary'!CM159="Yes"),OFFSET('Sanitation Data'!$D$10,0,10*ROW('Sanitation Data'!D153)),NA())</f>
        <v>#N/A</v>
      </c>
      <c r="Y159" s="521" t="e">
        <f ca="1">+IF(AND(ISNUMBER(OFFSET('Sanitation Data'!$D$11,0,10*ROW('Sanitation Data'!D153))),'Data Summary'!CN159="Yes"),OFFSET('Sanitation Data'!$D$11,0,10*ROW('Sanitation Data'!D153)),NA())</f>
        <v>#N/A</v>
      </c>
      <c r="Z159" s="521" t="e">
        <f ca="1">+IF(AND(ISNUMBER(OFFSET('Sanitation Data'!$D$12,0,10*ROW('Sanitation Data'!D153))),'Data Summary'!CO159="Yes"),OFFSET('Sanitation Data'!$D$12,0,10*ROW('Sanitation Data'!D153)),NA())</f>
        <v>#N/A</v>
      </c>
      <c r="AA159" s="521" t="e">
        <f ca="1">+IF(AND(ISNUMBER(OFFSET('Sanitation Data'!$E$4,0,10*ROW('Sanitation Data'!E153))),'Data Summary'!CP159="Yes"),100-OFFSET('Sanitation Data'!$E$4,0,10*ROW('Sanitation Data'!E153)),NA())</f>
        <v>#N/A</v>
      </c>
      <c r="AB159" s="521" t="e">
        <f ca="1">+IF(AND(ISNUMBER(OFFSET('Sanitation Data'!$E$6,0,10*ROW('Sanitation Data'!E153))),'Data Summary'!CQ159="Yes"),OFFSET('Sanitation Data'!$E$6,0,10*ROW('Sanitation Data'!E153)),NA())</f>
        <v>#N/A</v>
      </c>
      <c r="AC159" s="521" t="e">
        <f ca="1">+IF(AND(ISNUMBER(OFFSET('Sanitation Data'!$E$10,0,10*ROW('Sanitation Data'!E153))),'Data Summary'!CR159="Yes"),OFFSET('Sanitation Data'!$E$10,0,10*ROW('Sanitation Data'!E153)),NA())</f>
        <v>#N/A</v>
      </c>
      <c r="AD159" s="521" t="e">
        <f ca="1">+IF(AND(ISNUMBER(OFFSET('Sanitation Data'!$E$11,0,10*ROW('Sanitation Data'!E153))),'Data Summary'!CS159="Yes"),OFFSET('Sanitation Data'!$E$11,0,10*ROW('Sanitation Data'!E153)),NA())</f>
        <v>#N/A</v>
      </c>
      <c r="AE159" s="521" t="e">
        <f ca="1">+IF(AND(ISNUMBER(OFFSET('Sanitation Data'!$E$12,0,10*ROW('Sanitation Data'!E153))),'Data Summary'!CT159="Yes"),OFFSET('Sanitation Data'!$E$12,0,10*ROW('Sanitation Data'!E153)),NA())</f>
        <v>#N/A</v>
      </c>
      <c r="AF159" s="521" t="e">
        <f ca="1">+IF(AND(ISNUMBER(OFFSET('Sanitation Data'!$F$4,0,10*ROW('Sanitation Data'!F153))),'Data Summary'!CU159="Yes"),100-OFFSET('Sanitation Data'!$F$4,0,10*ROW('Sanitation Data'!F153)),NA())</f>
        <v>#N/A</v>
      </c>
      <c r="AG159" s="521" t="e">
        <f ca="1">+IF(AND(ISNUMBER(OFFSET('Sanitation Data'!$F$6,0,10*ROW('Sanitation Data'!F153))),'Data Summary'!CV159="Yes"),OFFSET('Sanitation Data'!$F$6,0,10*ROW('Sanitation Data'!F153)),NA())</f>
        <v>#N/A</v>
      </c>
      <c r="AH159" s="521" t="e">
        <f ca="1">+IF(AND(ISNUMBER(OFFSET('Sanitation Data'!$F$10,0,10*ROW('Sanitation Data'!F153))),'Data Summary'!CW159="Yes"),OFFSET('Sanitation Data'!$F$10,0,10*ROW('Sanitation Data'!F153)),NA())</f>
        <v>#N/A</v>
      </c>
      <c r="AI159" s="521" t="e">
        <f ca="1">+IF(AND(ISNUMBER(OFFSET('Sanitation Data'!$F$11,0,10*ROW('Sanitation Data'!F153))),'Data Summary'!CX159="Yes"),OFFSET('Sanitation Data'!$F$11,0,10*ROW('Sanitation Data'!F153)),NA())</f>
        <v>#N/A</v>
      </c>
      <c r="AJ159" s="521" t="e">
        <f ca="1">+IF(AND(ISNUMBER(OFFSET('Sanitation Data'!$F$12,0,10*ROW('Sanitation Data'!F153))),'Data Summary'!CY159="Yes"),OFFSET('Sanitation Data'!$F$12,0,10*ROW('Sanitation Data'!F153)),NA())</f>
        <v>#N/A</v>
      </c>
      <c r="AK159" s="521" t="e">
        <f ca="1">+IF(AND(ISNUMBER(OFFSET('Sanitation Data'!$G$4,0,10*ROW('Sanitation Data'!G153))),'Data Summary'!CZ159="Yes"),100-OFFSET('Sanitation Data'!$G$4,0,10*ROW('Sanitation Data'!G153)),NA())</f>
        <v>#N/A</v>
      </c>
      <c r="AL159" s="521" t="e">
        <f ca="1">+IF(AND(ISNUMBER(OFFSET('Sanitation Data'!$G$6,0,10*ROW('Sanitation Data'!G153))),'Data Summary'!DA159="Yes"),OFFSET('Sanitation Data'!$G$6,0,10*ROW('Sanitation Data'!G153)),NA())</f>
        <v>#N/A</v>
      </c>
      <c r="AM159" s="521" t="e">
        <f ca="1">+IF(AND(ISNUMBER(OFFSET('Sanitation Data'!$G$10,0,10*ROW('Sanitation Data'!G153))),'Data Summary'!DB159="Yes"),OFFSET('Sanitation Data'!$G$10,0,10*ROW('Sanitation Data'!G153)),NA())</f>
        <v>#N/A</v>
      </c>
      <c r="AN159" s="521" t="e">
        <f ca="1">+IF(AND(ISNUMBER(OFFSET('Sanitation Data'!$G$11,0,10*ROW('Sanitation Data'!G153))),'Data Summary'!DC159="Yes"),OFFSET('Sanitation Data'!$G$11,0,10*ROW('Sanitation Data'!G153)),NA())</f>
        <v>#N/A</v>
      </c>
      <c r="AO159" s="521" t="e">
        <f ca="1">+IF(AND(ISNUMBER(OFFSET('Sanitation Data'!$G$12,0,10*ROW('Sanitation Data'!G153))),'Data Summary'!DD159="Yes"),OFFSET('Sanitation Data'!$G$12,0,10*ROW('Sanitation Data'!G153)),NA())</f>
        <v>#N/A</v>
      </c>
      <c r="AP159" s="521" t="e">
        <f ca="1">+IF(AND(ISNUMBER(OFFSET('Sanitation Data'!$H$4,0,10*ROW('Sanitation Data'!H153))),'Data Summary'!DE159="Yes"),100-OFFSET('Sanitation Data'!$H$4,0,10*ROW('Sanitation Data'!H153)),NA())</f>
        <v>#N/A</v>
      </c>
      <c r="AQ159" s="521" t="e">
        <f ca="1">+IF(AND(ISNUMBER(OFFSET('Sanitation Data'!$H$6,0,10*ROW('Sanitation Data'!H153))),'Data Summary'!DF159="Yes"),OFFSET('Sanitation Data'!$H$6,0,10*ROW('Sanitation Data'!H153)),NA())</f>
        <v>#N/A</v>
      </c>
      <c r="AR159" s="521" t="e">
        <f ca="1">+IF(AND(ISNUMBER(OFFSET('Sanitation Data'!$H$10,0,10*ROW('Sanitation Data'!H153))),'Data Summary'!DG159="Yes"),OFFSET('Sanitation Data'!$H$10,0,10*ROW('Sanitation Data'!H153)),NA())</f>
        <v>#N/A</v>
      </c>
      <c r="AS159" s="521" t="e">
        <f ca="1">+IF(AND(ISNUMBER(OFFSET('Sanitation Data'!$H$11,0,10*ROW('Sanitation Data'!H153))),'Data Summary'!DH159="Yes"),OFFSET('Sanitation Data'!$H$11,0,10*ROW('Sanitation Data'!H153)),NA())</f>
        <v>#N/A</v>
      </c>
      <c r="AT159" s="521" t="e">
        <f ca="1">+IF(AND(ISNUMBER(OFFSET('Sanitation Data'!$H$12,0,10*ROW('Sanitation Data'!H153))),'Data Summary'!DI159="Yes"),OFFSET('Sanitation Data'!$H$12,0,10*ROW('Sanitation Data'!H153)),NA())</f>
        <v>#N/A</v>
      </c>
      <c r="AU159" s="521" t="e">
        <f ca="1">+IF(AND(ISNUMBER(OFFSET('Sanitation Data'!$I$4,0,10*ROW('Sanitation Data'!I153))),'Data Summary'!DJ159="Yes"),100-OFFSET('Sanitation Data'!$I$4,0,10*ROW('Sanitation Data'!I153)),NA())</f>
        <v>#N/A</v>
      </c>
      <c r="AV159" s="521" t="e">
        <f ca="1">+IF(AND(ISNUMBER(OFFSET('Sanitation Data'!$I$6,0,10*ROW('Sanitation Data'!I153))),'Data Summary'!DK159="Yes"),OFFSET('Sanitation Data'!$I$6,0,10*ROW('Sanitation Data'!I153)),NA())</f>
        <v>#N/A</v>
      </c>
      <c r="AW159" s="521" t="e">
        <f ca="1">+IF(AND(ISNUMBER(OFFSET('Sanitation Data'!$I$10,0,10*ROW('Sanitation Data'!I153))),'Data Summary'!DL159="Yes"),OFFSET('Sanitation Data'!$I$10,0,10*ROW('Sanitation Data'!I153)),NA())</f>
        <v>#N/A</v>
      </c>
      <c r="AX159" s="521" t="e">
        <f ca="1">+IF(AND(ISNUMBER(OFFSET('Sanitation Data'!$I$11,0,10*ROW('Sanitation Data'!I153))),'Data Summary'!DM159="Yes"),OFFSET('Sanitation Data'!$I$11,0,10*ROW('Sanitation Data'!I153)),NA())</f>
        <v>#N/A</v>
      </c>
      <c r="AY159" s="521" t="e">
        <f ca="1">+IF(AND(ISNUMBER(OFFSET('Sanitation Data'!$I$12,0,10*ROW('Sanitation Data'!I153))),'Data Summary'!DN159="Yes"),OFFSET('Sanitation Data'!$I$12,0,10*ROW('Sanitation Data'!I153)),NA())</f>
        <v>#N/A</v>
      </c>
      <c r="AZ159" s="522" t="e">
        <f ca="1">+IF(AND(ISNUMBER(OFFSET('Hygiene Data'!$D$5,0,10*ROW('Hygiene Data'!D153))),'Data Summary'!DO159="Yes"),OFFSET('Hygiene Data'!$D$5,0,10*ROW('Hygiene Data'!D153)),NA())</f>
        <v>#N/A</v>
      </c>
      <c r="BA159" s="522" t="e">
        <f ca="1">+IF(AND(ISNUMBER(OFFSET('Hygiene Data'!$D$7,0,10*ROW('Hygiene Data'!D153))),'Data Summary'!DP159="Yes"),OFFSET('Hygiene Data'!$D$7,0,10*ROW('Hygiene Data'!D153)),NA())</f>
        <v>#N/A</v>
      </c>
      <c r="BB159" s="522" t="e">
        <f ca="1">+IF(AND(ISNUMBER(OFFSET('Hygiene Data'!$D$9,0,10*ROW('Hygiene Data'!D153))),'Data Summary'!DQ159="Yes"),OFFSET('Hygiene Data'!$D$9,0,10*ROW('Hygiene Data'!D153)),NA())</f>
        <v>#N/A</v>
      </c>
      <c r="BC159" s="522" t="e">
        <f ca="1">+IF(AND(ISNUMBER(OFFSET('Hygiene Data'!$E$5,0,10*ROW('Hygiene Data'!E153))),'Data Summary'!DR159="Yes"),OFFSET('Hygiene Data'!$E$5,0,10*ROW('Hygiene Data'!E153)),NA())</f>
        <v>#N/A</v>
      </c>
      <c r="BD159" s="522" t="e">
        <f ca="1">+IF(AND(ISNUMBER(OFFSET('Hygiene Data'!$E$7,0,10*ROW('Hygiene Data'!E153))),'Data Summary'!DS159="Yes"),OFFSET('Hygiene Data'!$E$7,0,10*ROW('Hygiene Data'!E153)),NA())</f>
        <v>#N/A</v>
      </c>
      <c r="BE159" s="522" t="e">
        <f ca="1">+IF(AND(ISNUMBER(OFFSET('Hygiene Data'!$E$9,0,10*ROW('Hygiene Data'!E153))),'Data Summary'!DT159="Yes"),OFFSET('Hygiene Data'!$E$9,0,10*ROW('Hygiene Data'!E153)),NA())</f>
        <v>#N/A</v>
      </c>
      <c r="BF159" s="522" t="e">
        <f ca="1">+IF(AND(ISNUMBER(OFFSET('Hygiene Data'!$F$5,0,10*ROW('Hygiene Data'!F153))),'Data Summary'!DU159="Yes"),OFFSET('Hygiene Data'!$F$5,0,10*ROW('Hygiene Data'!F153)),NA())</f>
        <v>#N/A</v>
      </c>
      <c r="BG159" s="522" t="e">
        <f ca="1">+IF(AND(ISNUMBER(OFFSET('Hygiene Data'!$F$7,0,10*ROW('Hygiene Data'!F153))),'Data Summary'!DV159="Yes"),OFFSET('Hygiene Data'!$F$7,0,10*ROW('Hygiene Data'!F153)),NA())</f>
        <v>#N/A</v>
      </c>
      <c r="BH159" s="522" t="e">
        <f ca="1">+IF(AND(ISNUMBER(OFFSET('Hygiene Data'!$F$9,0,10*ROW('Hygiene Data'!F153))),'Data Summary'!DW159="Yes"),OFFSET('Hygiene Data'!$F$9,0,10*ROW('Hygiene Data'!F153)),NA())</f>
        <v>#N/A</v>
      </c>
      <c r="BI159" s="522" t="e">
        <f ca="1">+IF(AND(ISNUMBER(OFFSET('Hygiene Data'!$G$5,0,10*ROW('Hygiene Data'!G153))),'Data Summary'!DX159="Yes"),OFFSET('Hygiene Data'!$G$5,0,10*ROW('Hygiene Data'!G153)),NA())</f>
        <v>#N/A</v>
      </c>
      <c r="BJ159" s="522" t="e">
        <f ca="1">+IF(AND(ISNUMBER(OFFSET('Hygiene Data'!$G$7,0,10*ROW('Hygiene Data'!G153))),'Data Summary'!DY159="Yes"),OFFSET('Hygiene Data'!$G$7,0,10*ROW('Hygiene Data'!G153)),NA())</f>
        <v>#N/A</v>
      </c>
      <c r="BK159" s="522" t="e">
        <f ca="1">+IF(AND(ISNUMBER(OFFSET('Hygiene Data'!$G$9,0,10*ROW('Hygiene Data'!G153))),'Data Summary'!DZ159="Yes"),OFFSET('Hygiene Data'!$G$9,0,10*ROW('Hygiene Data'!G153)),NA())</f>
        <v>#N/A</v>
      </c>
      <c r="BL159" s="522" t="e">
        <f ca="1">+IF(AND(ISNUMBER(OFFSET('Hygiene Data'!$H$5,0,10*ROW('Hygiene Data'!H153))),'Data Summary'!EA159="Yes"),OFFSET('Hygiene Data'!$H$5,0,10*ROW('Hygiene Data'!H153)),NA())</f>
        <v>#N/A</v>
      </c>
      <c r="BM159" s="522" t="e">
        <f ca="1">+IF(AND(ISNUMBER(OFFSET('Hygiene Data'!$H$7,0,10*ROW('Hygiene Data'!H153))),'Data Summary'!EB159="Yes"),OFFSET('Hygiene Data'!$H$7,0,10*ROW('Hygiene Data'!H153)),NA())</f>
        <v>#N/A</v>
      </c>
      <c r="BN159" s="522" t="e">
        <f ca="1">+IF(AND(ISNUMBER(OFFSET('Hygiene Data'!$H$9,0,10*ROW('Hygiene Data'!H153))),'Data Summary'!EC159="Yes"),OFFSET('Hygiene Data'!$H$9,0,10*ROW('Hygiene Data'!H153)),NA())</f>
        <v>#N/A</v>
      </c>
      <c r="BO159" s="522" t="e">
        <f ca="1">+IF(AND(ISNUMBER(OFFSET('Hygiene Data'!$I$5,0,10*ROW('Hygiene Data'!I153))),'Data Summary'!ED159="Yes"),OFFSET('Hygiene Data'!$I$5,0,10*ROW('Hygiene Data'!I153)),NA())</f>
        <v>#N/A</v>
      </c>
      <c r="BP159" s="522" t="e">
        <f ca="1">+IF(AND(ISNUMBER(OFFSET('Hygiene Data'!$I$7,0,10*ROW('Hygiene Data'!I153))),'Data Summary'!EE159="Yes"),OFFSET('Hygiene Data'!$I$7,0,10*ROW('Hygiene Data'!I153)),NA())</f>
        <v>#N/A</v>
      </c>
      <c r="BQ159" s="522" t="e">
        <f ca="1">+IF(AND(ISNUMBER(OFFSET('Hygiene Data'!$I$9,0,10*ROW('Hygiene Data'!I153))),'Data Summary'!EF159="Yes"),OFFSET('Hygiene Data'!$I$9,0,10*ROW('Hygiene Data'!I153)),NA())</f>
        <v>#N/A</v>
      </c>
    </row>
    <row r="160" spans="1:69" x14ac:dyDescent="0.25">
      <c r="A160" s="518" t="e">
        <f ca="1">+RIGHT('Data Summary'!A160,LEN('Data Summary'!A160)-9)</f>
        <v>#VALUE!</v>
      </c>
      <c r="B160" s="492" t="str">
        <f ca="1">+IF(ISTEXT('Data Summary'!B160),'Data Summary'!B160,"")</f>
        <v/>
      </c>
      <c r="C160" s="519" t="e">
        <f ca="1">+VALUE('Data Summary'!C160)</f>
        <v>#VALUE!</v>
      </c>
      <c r="D160" s="520" t="e">
        <f ca="1">+IF(AND(ISNUMBER(OFFSET('Water Data'!$D$4,0,10*ROW('Water Data'!D154))),'Data Summary'!BS160="Yes"),100-OFFSET('Water Data'!$D$4,0,10*ROW('Water Data'!D154)),NA())</f>
        <v>#N/A</v>
      </c>
      <c r="E160" s="520" t="e">
        <f ca="1">+IF(AND(ISNUMBER(OFFSET('Water Data'!$D$6,0,10*ROW('Water Data'!D154))),'Data Summary'!BT160="Yes"),OFFSET('Water Data'!$D$6,0,10*ROW('Water Data'!D154)),NA())</f>
        <v>#N/A</v>
      </c>
      <c r="F160" s="520" t="e">
        <f ca="1">+IF(AND(ISNUMBER(OFFSET('Water Data'!$D$9,0,10*ROW('Water Data'!D154))),'Data Summary'!BU160="Yes"),OFFSET('Water Data'!$D$9,0,10*ROW('Water Data'!D154)),NA())</f>
        <v>#N/A</v>
      </c>
      <c r="G160" s="520" t="e">
        <f ca="1">+IF(AND(ISNUMBER(OFFSET('Water Data'!$E$4,0,10*ROW('Water Data'!E154))),'Data Summary'!BV160="Yes"),100-OFFSET('Water Data'!$E$4,0,10*ROW('Water Data'!E154)),NA())</f>
        <v>#N/A</v>
      </c>
      <c r="H160" s="520" t="e">
        <f ca="1">+IF(AND(ISNUMBER(OFFSET('Water Data'!$E$6,0,10*ROW('Water Data'!E154))),'Data Summary'!BW160="Yes"),OFFSET('Water Data'!$E$6,0,10*ROW('Water Data'!E154)),NA())</f>
        <v>#N/A</v>
      </c>
      <c r="I160" s="520" t="e">
        <f ca="1">+IF(AND(ISNUMBER(OFFSET('Water Data'!$E$9,0,10*ROW('Water Data'!E154))),'Data Summary'!BX160="Yes"),OFFSET('Water Data'!$E$9,0,10*ROW('Water Data'!E154)),NA())</f>
        <v>#N/A</v>
      </c>
      <c r="J160" s="520" t="e">
        <f ca="1">+IF(AND(ISNUMBER(OFFSET('Water Data'!$F$4,0,10*ROW('Water Data'!F154))),'Data Summary'!BY160="Yes"),100-OFFSET('Water Data'!$F$4,0,10*ROW('Water Data'!F154)),NA())</f>
        <v>#N/A</v>
      </c>
      <c r="K160" s="520" t="e">
        <f ca="1">+IF(AND(ISNUMBER(OFFSET('Water Data'!$F$6,0,10*ROW('Water Data'!F154))),'Data Summary'!BZ160="Yes"),OFFSET('Water Data'!$F$6,0,10*ROW('Water Data'!F154)),NA())</f>
        <v>#N/A</v>
      </c>
      <c r="L160" s="520" t="e">
        <f ca="1">+IF(AND(ISNUMBER(OFFSET('Water Data'!$F$9,0,10*ROW('Water Data'!F154))),'Data Summary'!CA160="Yes"),OFFSET('Water Data'!$F$9,0,10*ROW('Water Data'!F154)),NA())</f>
        <v>#N/A</v>
      </c>
      <c r="M160" s="520" t="e">
        <f ca="1">+IF(AND(ISNUMBER(OFFSET('Water Data'!$G$4,0,10*ROW('Water Data'!G154))),'Data Summary'!CB160="Yes"),100-OFFSET('Water Data'!$G$4,0,10*ROW('Water Data'!G154)),NA())</f>
        <v>#N/A</v>
      </c>
      <c r="N160" s="520" t="e">
        <f ca="1">+IF(AND(ISNUMBER(OFFSET('Water Data'!$G$6,0,10*ROW('Water Data'!G154))),'Data Summary'!CC160="Yes"),OFFSET('Water Data'!$G$6,0,10*ROW('Water Data'!G154)),NA())</f>
        <v>#N/A</v>
      </c>
      <c r="O160" s="520" t="e">
        <f ca="1">+IF(AND(ISNUMBER(OFFSET('Water Data'!$G$9,0,10*ROW('Water Data'!G154))),'Data Summary'!CD160="Yes"),OFFSET('Water Data'!$G$9,0,10*ROW('Water Data'!G154)),NA())</f>
        <v>#N/A</v>
      </c>
      <c r="P160" s="520" t="e">
        <f ca="1">+IF(AND(ISNUMBER(OFFSET('Water Data'!$H$4,0,10*ROW('Water Data'!H154))),'Data Summary'!CE160="Yes"),100-OFFSET('Water Data'!$H$4,0,10*ROW('Water Data'!H154)),NA())</f>
        <v>#N/A</v>
      </c>
      <c r="Q160" s="520" t="e">
        <f ca="1">+IF(AND(ISNUMBER(OFFSET('Water Data'!$H$6,0,10*ROW('Water Data'!H154))),'Data Summary'!CF160="Yes"),OFFSET('Water Data'!$H$6,0,10*ROW('Water Data'!H154)),NA())</f>
        <v>#N/A</v>
      </c>
      <c r="R160" s="520" t="e">
        <f ca="1">+IF(AND(ISNUMBER(OFFSET('Water Data'!$H$9,0,10*ROW('Water Data'!H154))),'Data Summary'!CG160="Yes"),OFFSET('Water Data'!$H$9,0,10*ROW('Water Data'!H154)),NA())</f>
        <v>#N/A</v>
      </c>
      <c r="S160" s="520" t="e">
        <f ca="1">+IF(AND(ISNUMBER(OFFSET('Water Data'!$I$4,0,10*ROW('Water Data'!I154))),'Data Summary'!CH160="Yes"),100-OFFSET('Water Data'!$I$4,0,10*ROW('Water Data'!I154)),NA())</f>
        <v>#N/A</v>
      </c>
      <c r="T160" s="520" t="e">
        <f ca="1">+IF(AND(ISNUMBER(OFFSET('Water Data'!$I$6,0,10*ROW('Water Data'!I154))),'Data Summary'!CI160="Yes"),OFFSET('Water Data'!$I$6,0,10*ROW('Water Data'!I154)),NA())</f>
        <v>#N/A</v>
      </c>
      <c r="U160" s="520" t="e">
        <f ca="1">+IF(AND(ISNUMBER(OFFSET('Water Data'!$I$9,0,10*ROW('Water Data'!I154))),'Data Summary'!CJ160="Yes"),OFFSET('Water Data'!$I$9,0,10*ROW('Water Data'!I154)),NA())</f>
        <v>#N/A</v>
      </c>
      <c r="V160" s="521" t="e">
        <f ca="1">+IF(AND(ISNUMBER(OFFSET('Sanitation Data'!$D$4,0,10*ROW('Sanitation Data'!D154))),'Data Summary'!CK160="Yes"),100-OFFSET('Sanitation Data'!$D$4,0,10*ROW('Sanitation Data'!D154)),NA())</f>
        <v>#N/A</v>
      </c>
      <c r="W160" s="521" t="e">
        <f ca="1">+IF(AND(ISNUMBER(OFFSET('Sanitation Data'!$D$6,0,10*ROW('Sanitation Data'!D154))),'Data Summary'!CL160="Yes"),OFFSET('Sanitation Data'!$D$6,0,10*ROW('Sanitation Data'!D154)),NA())</f>
        <v>#N/A</v>
      </c>
      <c r="X160" s="521" t="e">
        <f ca="1">+IF(AND(ISNUMBER(OFFSET('Sanitation Data'!$D$10,0,10*ROW('Sanitation Data'!D154))),'Data Summary'!CM160="Yes"),OFFSET('Sanitation Data'!$D$10,0,10*ROW('Sanitation Data'!D154)),NA())</f>
        <v>#N/A</v>
      </c>
      <c r="Y160" s="521" t="e">
        <f ca="1">+IF(AND(ISNUMBER(OFFSET('Sanitation Data'!$D$11,0,10*ROW('Sanitation Data'!D154))),'Data Summary'!CN160="Yes"),OFFSET('Sanitation Data'!$D$11,0,10*ROW('Sanitation Data'!D154)),NA())</f>
        <v>#N/A</v>
      </c>
      <c r="Z160" s="521" t="e">
        <f ca="1">+IF(AND(ISNUMBER(OFFSET('Sanitation Data'!$D$12,0,10*ROW('Sanitation Data'!D154))),'Data Summary'!CO160="Yes"),OFFSET('Sanitation Data'!$D$12,0,10*ROW('Sanitation Data'!D154)),NA())</f>
        <v>#N/A</v>
      </c>
      <c r="AA160" s="521" t="e">
        <f ca="1">+IF(AND(ISNUMBER(OFFSET('Sanitation Data'!$E$4,0,10*ROW('Sanitation Data'!E154))),'Data Summary'!CP160="Yes"),100-OFFSET('Sanitation Data'!$E$4,0,10*ROW('Sanitation Data'!E154)),NA())</f>
        <v>#N/A</v>
      </c>
      <c r="AB160" s="521" t="e">
        <f ca="1">+IF(AND(ISNUMBER(OFFSET('Sanitation Data'!$E$6,0,10*ROW('Sanitation Data'!E154))),'Data Summary'!CQ160="Yes"),OFFSET('Sanitation Data'!$E$6,0,10*ROW('Sanitation Data'!E154)),NA())</f>
        <v>#N/A</v>
      </c>
      <c r="AC160" s="521" t="e">
        <f ca="1">+IF(AND(ISNUMBER(OFFSET('Sanitation Data'!$E$10,0,10*ROW('Sanitation Data'!E154))),'Data Summary'!CR160="Yes"),OFFSET('Sanitation Data'!$E$10,0,10*ROW('Sanitation Data'!E154)),NA())</f>
        <v>#N/A</v>
      </c>
      <c r="AD160" s="521" t="e">
        <f ca="1">+IF(AND(ISNUMBER(OFFSET('Sanitation Data'!$E$11,0,10*ROW('Sanitation Data'!E154))),'Data Summary'!CS160="Yes"),OFFSET('Sanitation Data'!$E$11,0,10*ROW('Sanitation Data'!E154)),NA())</f>
        <v>#N/A</v>
      </c>
      <c r="AE160" s="521" t="e">
        <f ca="1">+IF(AND(ISNUMBER(OFFSET('Sanitation Data'!$E$12,0,10*ROW('Sanitation Data'!E154))),'Data Summary'!CT160="Yes"),OFFSET('Sanitation Data'!$E$12,0,10*ROW('Sanitation Data'!E154)),NA())</f>
        <v>#N/A</v>
      </c>
      <c r="AF160" s="521" t="e">
        <f ca="1">+IF(AND(ISNUMBER(OFFSET('Sanitation Data'!$F$4,0,10*ROW('Sanitation Data'!F154))),'Data Summary'!CU160="Yes"),100-OFFSET('Sanitation Data'!$F$4,0,10*ROW('Sanitation Data'!F154)),NA())</f>
        <v>#N/A</v>
      </c>
      <c r="AG160" s="521" t="e">
        <f ca="1">+IF(AND(ISNUMBER(OFFSET('Sanitation Data'!$F$6,0,10*ROW('Sanitation Data'!F154))),'Data Summary'!CV160="Yes"),OFFSET('Sanitation Data'!$F$6,0,10*ROW('Sanitation Data'!F154)),NA())</f>
        <v>#N/A</v>
      </c>
      <c r="AH160" s="521" t="e">
        <f ca="1">+IF(AND(ISNUMBER(OFFSET('Sanitation Data'!$F$10,0,10*ROW('Sanitation Data'!F154))),'Data Summary'!CW160="Yes"),OFFSET('Sanitation Data'!$F$10,0,10*ROW('Sanitation Data'!F154)),NA())</f>
        <v>#N/A</v>
      </c>
      <c r="AI160" s="521" t="e">
        <f ca="1">+IF(AND(ISNUMBER(OFFSET('Sanitation Data'!$F$11,0,10*ROW('Sanitation Data'!F154))),'Data Summary'!CX160="Yes"),OFFSET('Sanitation Data'!$F$11,0,10*ROW('Sanitation Data'!F154)),NA())</f>
        <v>#N/A</v>
      </c>
      <c r="AJ160" s="521" t="e">
        <f ca="1">+IF(AND(ISNUMBER(OFFSET('Sanitation Data'!$F$12,0,10*ROW('Sanitation Data'!F154))),'Data Summary'!CY160="Yes"),OFFSET('Sanitation Data'!$F$12,0,10*ROW('Sanitation Data'!F154)),NA())</f>
        <v>#N/A</v>
      </c>
      <c r="AK160" s="521" t="e">
        <f ca="1">+IF(AND(ISNUMBER(OFFSET('Sanitation Data'!$G$4,0,10*ROW('Sanitation Data'!G154))),'Data Summary'!CZ160="Yes"),100-OFFSET('Sanitation Data'!$G$4,0,10*ROW('Sanitation Data'!G154)),NA())</f>
        <v>#N/A</v>
      </c>
      <c r="AL160" s="521" t="e">
        <f ca="1">+IF(AND(ISNUMBER(OFFSET('Sanitation Data'!$G$6,0,10*ROW('Sanitation Data'!G154))),'Data Summary'!DA160="Yes"),OFFSET('Sanitation Data'!$G$6,0,10*ROW('Sanitation Data'!G154)),NA())</f>
        <v>#N/A</v>
      </c>
      <c r="AM160" s="521" t="e">
        <f ca="1">+IF(AND(ISNUMBER(OFFSET('Sanitation Data'!$G$10,0,10*ROW('Sanitation Data'!G154))),'Data Summary'!DB160="Yes"),OFFSET('Sanitation Data'!$G$10,0,10*ROW('Sanitation Data'!G154)),NA())</f>
        <v>#N/A</v>
      </c>
      <c r="AN160" s="521" t="e">
        <f ca="1">+IF(AND(ISNUMBER(OFFSET('Sanitation Data'!$G$11,0,10*ROW('Sanitation Data'!G154))),'Data Summary'!DC160="Yes"),OFFSET('Sanitation Data'!$G$11,0,10*ROW('Sanitation Data'!G154)),NA())</f>
        <v>#N/A</v>
      </c>
      <c r="AO160" s="521" t="e">
        <f ca="1">+IF(AND(ISNUMBER(OFFSET('Sanitation Data'!$G$12,0,10*ROW('Sanitation Data'!G154))),'Data Summary'!DD160="Yes"),OFFSET('Sanitation Data'!$G$12,0,10*ROW('Sanitation Data'!G154)),NA())</f>
        <v>#N/A</v>
      </c>
      <c r="AP160" s="521" t="e">
        <f ca="1">+IF(AND(ISNUMBER(OFFSET('Sanitation Data'!$H$4,0,10*ROW('Sanitation Data'!H154))),'Data Summary'!DE160="Yes"),100-OFFSET('Sanitation Data'!$H$4,0,10*ROW('Sanitation Data'!H154)),NA())</f>
        <v>#N/A</v>
      </c>
      <c r="AQ160" s="521" t="e">
        <f ca="1">+IF(AND(ISNUMBER(OFFSET('Sanitation Data'!$H$6,0,10*ROW('Sanitation Data'!H154))),'Data Summary'!DF160="Yes"),OFFSET('Sanitation Data'!$H$6,0,10*ROW('Sanitation Data'!H154)),NA())</f>
        <v>#N/A</v>
      </c>
      <c r="AR160" s="521" t="e">
        <f ca="1">+IF(AND(ISNUMBER(OFFSET('Sanitation Data'!$H$10,0,10*ROW('Sanitation Data'!H154))),'Data Summary'!DG160="Yes"),OFFSET('Sanitation Data'!$H$10,0,10*ROW('Sanitation Data'!H154)),NA())</f>
        <v>#N/A</v>
      </c>
      <c r="AS160" s="521" t="e">
        <f ca="1">+IF(AND(ISNUMBER(OFFSET('Sanitation Data'!$H$11,0,10*ROW('Sanitation Data'!H154))),'Data Summary'!DH160="Yes"),OFFSET('Sanitation Data'!$H$11,0,10*ROW('Sanitation Data'!H154)),NA())</f>
        <v>#N/A</v>
      </c>
      <c r="AT160" s="521" t="e">
        <f ca="1">+IF(AND(ISNUMBER(OFFSET('Sanitation Data'!$H$12,0,10*ROW('Sanitation Data'!H154))),'Data Summary'!DI160="Yes"),OFFSET('Sanitation Data'!$H$12,0,10*ROW('Sanitation Data'!H154)),NA())</f>
        <v>#N/A</v>
      </c>
      <c r="AU160" s="521" t="e">
        <f ca="1">+IF(AND(ISNUMBER(OFFSET('Sanitation Data'!$I$4,0,10*ROW('Sanitation Data'!I154))),'Data Summary'!DJ160="Yes"),100-OFFSET('Sanitation Data'!$I$4,0,10*ROW('Sanitation Data'!I154)),NA())</f>
        <v>#N/A</v>
      </c>
      <c r="AV160" s="521" t="e">
        <f ca="1">+IF(AND(ISNUMBER(OFFSET('Sanitation Data'!$I$6,0,10*ROW('Sanitation Data'!I154))),'Data Summary'!DK160="Yes"),OFFSET('Sanitation Data'!$I$6,0,10*ROW('Sanitation Data'!I154)),NA())</f>
        <v>#N/A</v>
      </c>
      <c r="AW160" s="521" t="e">
        <f ca="1">+IF(AND(ISNUMBER(OFFSET('Sanitation Data'!$I$10,0,10*ROW('Sanitation Data'!I154))),'Data Summary'!DL160="Yes"),OFFSET('Sanitation Data'!$I$10,0,10*ROW('Sanitation Data'!I154)),NA())</f>
        <v>#N/A</v>
      </c>
      <c r="AX160" s="521" t="e">
        <f ca="1">+IF(AND(ISNUMBER(OFFSET('Sanitation Data'!$I$11,0,10*ROW('Sanitation Data'!I154))),'Data Summary'!DM160="Yes"),OFFSET('Sanitation Data'!$I$11,0,10*ROW('Sanitation Data'!I154)),NA())</f>
        <v>#N/A</v>
      </c>
      <c r="AY160" s="521" t="e">
        <f ca="1">+IF(AND(ISNUMBER(OFFSET('Sanitation Data'!$I$12,0,10*ROW('Sanitation Data'!I154))),'Data Summary'!DN160="Yes"),OFFSET('Sanitation Data'!$I$12,0,10*ROW('Sanitation Data'!I154)),NA())</f>
        <v>#N/A</v>
      </c>
      <c r="AZ160" s="522" t="e">
        <f ca="1">+IF(AND(ISNUMBER(OFFSET('Hygiene Data'!$D$5,0,10*ROW('Hygiene Data'!D154))),'Data Summary'!DO160="Yes"),OFFSET('Hygiene Data'!$D$5,0,10*ROW('Hygiene Data'!D154)),NA())</f>
        <v>#N/A</v>
      </c>
      <c r="BA160" s="522" t="e">
        <f ca="1">+IF(AND(ISNUMBER(OFFSET('Hygiene Data'!$D$7,0,10*ROW('Hygiene Data'!D154))),'Data Summary'!DP160="Yes"),OFFSET('Hygiene Data'!$D$7,0,10*ROW('Hygiene Data'!D154)),NA())</f>
        <v>#N/A</v>
      </c>
      <c r="BB160" s="522" t="e">
        <f ca="1">+IF(AND(ISNUMBER(OFFSET('Hygiene Data'!$D$9,0,10*ROW('Hygiene Data'!D154))),'Data Summary'!DQ160="Yes"),OFFSET('Hygiene Data'!$D$9,0,10*ROW('Hygiene Data'!D154)),NA())</f>
        <v>#N/A</v>
      </c>
      <c r="BC160" s="522" t="e">
        <f ca="1">+IF(AND(ISNUMBER(OFFSET('Hygiene Data'!$E$5,0,10*ROW('Hygiene Data'!E154))),'Data Summary'!DR160="Yes"),OFFSET('Hygiene Data'!$E$5,0,10*ROW('Hygiene Data'!E154)),NA())</f>
        <v>#N/A</v>
      </c>
      <c r="BD160" s="522" t="e">
        <f ca="1">+IF(AND(ISNUMBER(OFFSET('Hygiene Data'!$E$7,0,10*ROW('Hygiene Data'!E154))),'Data Summary'!DS160="Yes"),OFFSET('Hygiene Data'!$E$7,0,10*ROW('Hygiene Data'!E154)),NA())</f>
        <v>#N/A</v>
      </c>
      <c r="BE160" s="522" t="e">
        <f ca="1">+IF(AND(ISNUMBER(OFFSET('Hygiene Data'!$E$9,0,10*ROW('Hygiene Data'!E154))),'Data Summary'!DT160="Yes"),OFFSET('Hygiene Data'!$E$9,0,10*ROW('Hygiene Data'!E154)),NA())</f>
        <v>#N/A</v>
      </c>
      <c r="BF160" s="522" t="e">
        <f ca="1">+IF(AND(ISNUMBER(OFFSET('Hygiene Data'!$F$5,0,10*ROW('Hygiene Data'!F154))),'Data Summary'!DU160="Yes"),OFFSET('Hygiene Data'!$F$5,0,10*ROW('Hygiene Data'!F154)),NA())</f>
        <v>#N/A</v>
      </c>
      <c r="BG160" s="522" t="e">
        <f ca="1">+IF(AND(ISNUMBER(OFFSET('Hygiene Data'!$F$7,0,10*ROW('Hygiene Data'!F154))),'Data Summary'!DV160="Yes"),OFFSET('Hygiene Data'!$F$7,0,10*ROW('Hygiene Data'!F154)),NA())</f>
        <v>#N/A</v>
      </c>
      <c r="BH160" s="522" t="e">
        <f ca="1">+IF(AND(ISNUMBER(OFFSET('Hygiene Data'!$F$9,0,10*ROW('Hygiene Data'!F154))),'Data Summary'!DW160="Yes"),OFFSET('Hygiene Data'!$F$9,0,10*ROW('Hygiene Data'!F154)),NA())</f>
        <v>#N/A</v>
      </c>
      <c r="BI160" s="522" t="e">
        <f ca="1">+IF(AND(ISNUMBER(OFFSET('Hygiene Data'!$G$5,0,10*ROW('Hygiene Data'!G154))),'Data Summary'!DX160="Yes"),OFFSET('Hygiene Data'!$G$5,0,10*ROW('Hygiene Data'!G154)),NA())</f>
        <v>#N/A</v>
      </c>
      <c r="BJ160" s="522" t="e">
        <f ca="1">+IF(AND(ISNUMBER(OFFSET('Hygiene Data'!$G$7,0,10*ROW('Hygiene Data'!G154))),'Data Summary'!DY160="Yes"),OFFSET('Hygiene Data'!$G$7,0,10*ROW('Hygiene Data'!G154)),NA())</f>
        <v>#N/A</v>
      </c>
      <c r="BK160" s="522" t="e">
        <f ca="1">+IF(AND(ISNUMBER(OFFSET('Hygiene Data'!$G$9,0,10*ROW('Hygiene Data'!G154))),'Data Summary'!DZ160="Yes"),OFFSET('Hygiene Data'!$G$9,0,10*ROW('Hygiene Data'!G154)),NA())</f>
        <v>#N/A</v>
      </c>
      <c r="BL160" s="522" t="e">
        <f ca="1">+IF(AND(ISNUMBER(OFFSET('Hygiene Data'!$H$5,0,10*ROW('Hygiene Data'!H154))),'Data Summary'!EA160="Yes"),OFFSET('Hygiene Data'!$H$5,0,10*ROW('Hygiene Data'!H154)),NA())</f>
        <v>#N/A</v>
      </c>
      <c r="BM160" s="522" t="e">
        <f ca="1">+IF(AND(ISNUMBER(OFFSET('Hygiene Data'!$H$7,0,10*ROW('Hygiene Data'!H154))),'Data Summary'!EB160="Yes"),OFFSET('Hygiene Data'!$H$7,0,10*ROW('Hygiene Data'!H154)),NA())</f>
        <v>#N/A</v>
      </c>
      <c r="BN160" s="522" t="e">
        <f ca="1">+IF(AND(ISNUMBER(OFFSET('Hygiene Data'!$H$9,0,10*ROW('Hygiene Data'!H154))),'Data Summary'!EC160="Yes"),OFFSET('Hygiene Data'!$H$9,0,10*ROW('Hygiene Data'!H154)),NA())</f>
        <v>#N/A</v>
      </c>
      <c r="BO160" s="522" t="e">
        <f ca="1">+IF(AND(ISNUMBER(OFFSET('Hygiene Data'!$I$5,0,10*ROW('Hygiene Data'!I154))),'Data Summary'!ED160="Yes"),OFFSET('Hygiene Data'!$I$5,0,10*ROW('Hygiene Data'!I154)),NA())</f>
        <v>#N/A</v>
      </c>
      <c r="BP160" s="522" t="e">
        <f ca="1">+IF(AND(ISNUMBER(OFFSET('Hygiene Data'!$I$7,0,10*ROW('Hygiene Data'!I154))),'Data Summary'!EE160="Yes"),OFFSET('Hygiene Data'!$I$7,0,10*ROW('Hygiene Data'!I154)),NA())</f>
        <v>#N/A</v>
      </c>
      <c r="BQ160" s="522" t="e">
        <f ca="1">+IF(AND(ISNUMBER(OFFSET('Hygiene Data'!$I$9,0,10*ROW('Hygiene Data'!I154))),'Data Summary'!EF160="Yes"),OFFSET('Hygiene Data'!$I$9,0,10*ROW('Hygiene Data'!I154)),NA())</f>
        <v>#N/A</v>
      </c>
    </row>
    <row r="161" spans="1:69" x14ac:dyDescent="0.25">
      <c r="A161" s="518" t="e">
        <f ca="1">+RIGHT('Data Summary'!A161,LEN('Data Summary'!A161)-9)</f>
        <v>#VALUE!</v>
      </c>
      <c r="B161" s="492" t="str">
        <f ca="1">+IF(ISTEXT('Data Summary'!B161),'Data Summary'!B161,"")</f>
        <v/>
      </c>
      <c r="C161" s="519" t="e">
        <f ca="1">+VALUE('Data Summary'!C161)</f>
        <v>#VALUE!</v>
      </c>
      <c r="D161" s="520" t="e">
        <f ca="1">+IF(AND(ISNUMBER(OFFSET('Water Data'!$D$4,0,10*ROW('Water Data'!D155))),'Data Summary'!BS161="Yes"),100-OFFSET('Water Data'!$D$4,0,10*ROW('Water Data'!D155)),NA())</f>
        <v>#N/A</v>
      </c>
      <c r="E161" s="520" t="e">
        <f ca="1">+IF(AND(ISNUMBER(OFFSET('Water Data'!$D$6,0,10*ROW('Water Data'!D155))),'Data Summary'!BT161="Yes"),OFFSET('Water Data'!$D$6,0,10*ROW('Water Data'!D155)),NA())</f>
        <v>#N/A</v>
      </c>
      <c r="F161" s="520" t="e">
        <f ca="1">+IF(AND(ISNUMBER(OFFSET('Water Data'!$D$9,0,10*ROW('Water Data'!D155))),'Data Summary'!BU161="Yes"),OFFSET('Water Data'!$D$9,0,10*ROW('Water Data'!D155)),NA())</f>
        <v>#N/A</v>
      </c>
      <c r="G161" s="520" t="e">
        <f ca="1">+IF(AND(ISNUMBER(OFFSET('Water Data'!$E$4,0,10*ROW('Water Data'!E155))),'Data Summary'!BV161="Yes"),100-OFFSET('Water Data'!$E$4,0,10*ROW('Water Data'!E155)),NA())</f>
        <v>#N/A</v>
      </c>
      <c r="H161" s="520" t="e">
        <f ca="1">+IF(AND(ISNUMBER(OFFSET('Water Data'!$E$6,0,10*ROW('Water Data'!E155))),'Data Summary'!BW161="Yes"),OFFSET('Water Data'!$E$6,0,10*ROW('Water Data'!E155)),NA())</f>
        <v>#N/A</v>
      </c>
      <c r="I161" s="520" t="e">
        <f ca="1">+IF(AND(ISNUMBER(OFFSET('Water Data'!$E$9,0,10*ROW('Water Data'!E155))),'Data Summary'!BX161="Yes"),OFFSET('Water Data'!$E$9,0,10*ROW('Water Data'!E155)),NA())</f>
        <v>#N/A</v>
      </c>
      <c r="J161" s="520" t="e">
        <f ca="1">+IF(AND(ISNUMBER(OFFSET('Water Data'!$F$4,0,10*ROW('Water Data'!F155))),'Data Summary'!BY161="Yes"),100-OFFSET('Water Data'!$F$4,0,10*ROW('Water Data'!F155)),NA())</f>
        <v>#N/A</v>
      </c>
      <c r="K161" s="520" t="e">
        <f ca="1">+IF(AND(ISNUMBER(OFFSET('Water Data'!$F$6,0,10*ROW('Water Data'!F155))),'Data Summary'!BZ161="Yes"),OFFSET('Water Data'!$F$6,0,10*ROW('Water Data'!F155)),NA())</f>
        <v>#N/A</v>
      </c>
      <c r="L161" s="520" t="e">
        <f ca="1">+IF(AND(ISNUMBER(OFFSET('Water Data'!$F$9,0,10*ROW('Water Data'!F155))),'Data Summary'!CA161="Yes"),OFFSET('Water Data'!$F$9,0,10*ROW('Water Data'!F155)),NA())</f>
        <v>#N/A</v>
      </c>
      <c r="M161" s="520" t="e">
        <f ca="1">+IF(AND(ISNUMBER(OFFSET('Water Data'!$G$4,0,10*ROW('Water Data'!G155))),'Data Summary'!CB161="Yes"),100-OFFSET('Water Data'!$G$4,0,10*ROW('Water Data'!G155)),NA())</f>
        <v>#N/A</v>
      </c>
      <c r="N161" s="520" t="e">
        <f ca="1">+IF(AND(ISNUMBER(OFFSET('Water Data'!$G$6,0,10*ROW('Water Data'!G155))),'Data Summary'!CC161="Yes"),OFFSET('Water Data'!$G$6,0,10*ROW('Water Data'!G155)),NA())</f>
        <v>#N/A</v>
      </c>
      <c r="O161" s="520" t="e">
        <f ca="1">+IF(AND(ISNUMBER(OFFSET('Water Data'!$G$9,0,10*ROW('Water Data'!G155))),'Data Summary'!CD161="Yes"),OFFSET('Water Data'!$G$9,0,10*ROW('Water Data'!G155)),NA())</f>
        <v>#N/A</v>
      </c>
      <c r="P161" s="520" t="e">
        <f ca="1">+IF(AND(ISNUMBER(OFFSET('Water Data'!$H$4,0,10*ROW('Water Data'!H155))),'Data Summary'!CE161="Yes"),100-OFFSET('Water Data'!$H$4,0,10*ROW('Water Data'!H155)),NA())</f>
        <v>#N/A</v>
      </c>
      <c r="Q161" s="520" t="e">
        <f ca="1">+IF(AND(ISNUMBER(OFFSET('Water Data'!$H$6,0,10*ROW('Water Data'!H155))),'Data Summary'!CF161="Yes"),OFFSET('Water Data'!$H$6,0,10*ROW('Water Data'!H155)),NA())</f>
        <v>#N/A</v>
      </c>
      <c r="R161" s="520" t="e">
        <f ca="1">+IF(AND(ISNUMBER(OFFSET('Water Data'!$H$9,0,10*ROW('Water Data'!H155))),'Data Summary'!CG161="Yes"),OFFSET('Water Data'!$H$9,0,10*ROW('Water Data'!H155)),NA())</f>
        <v>#N/A</v>
      </c>
      <c r="S161" s="520" t="e">
        <f ca="1">+IF(AND(ISNUMBER(OFFSET('Water Data'!$I$4,0,10*ROW('Water Data'!I155))),'Data Summary'!CH161="Yes"),100-OFFSET('Water Data'!$I$4,0,10*ROW('Water Data'!I155)),NA())</f>
        <v>#N/A</v>
      </c>
      <c r="T161" s="520" t="e">
        <f ca="1">+IF(AND(ISNUMBER(OFFSET('Water Data'!$I$6,0,10*ROW('Water Data'!I155))),'Data Summary'!CI161="Yes"),OFFSET('Water Data'!$I$6,0,10*ROW('Water Data'!I155)),NA())</f>
        <v>#N/A</v>
      </c>
      <c r="U161" s="520" t="e">
        <f ca="1">+IF(AND(ISNUMBER(OFFSET('Water Data'!$I$9,0,10*ROW('Water Data'!I155))),'Data Summary'!CJ161="Yes"),OFFSET('Water Data'!$I$9,0,10*ROW('Water Data'!I155)),NA())</f>
        <v>#N/A</v>
      </c>
      <c r="V161" s="521" t="e">
        <f ca="1">+IF(AND(ISNUMBER(OFFSET('Sanitation Data'!$D$4,0,10*ROW('Sanitation Data'!D155))),'Data Summary'!CK161="Yes"),100-OFFSET('Sanitation Data'!$D$4,0,10*ROW('Sanitation Data'!D155)),NA())</f>
        <v>#N/A</v>
      </c>
      <c r="W161" s="521" t="e">
        <f ca="1">+IF(AND(ISNUMBER(OFFSET('Sanitation Data'!$D$6,0,10*ROW('Sanitation Data'!D155))),'Data Summary'!CL161="Yes"),OFFSET('Sanitation Data'!$D$6,0,10*ROW('Sanitation Data'!D155)),NA())</f>
        <v>#N/A</v>
      </c>
      <c r="X161" s="521" t="e">
        <f ca="1">+IF(AND(ISNUMBER(OFFSET('Sanitation Data'!$D$10,0,10*ROW('Sanitation Data'!D155))),'Data Summary'!CM161="Yes"),OFFSET('Sanitation Data'!$D$10,0,10*ROW('Sanitation Data'!D155)),NA())</f>
        <v>#N/A</v>
      </c>
      <c r="Y161" s="521" t="e">
        <f ca="1">+IF(AND(ISNUMBER(OFFSET('Sanitation Data'!$D$11,0,10*ROW('Sanitation Data'!D155))),'Data Summary'!CN161="Yes"),OFFSET('Sanitation Data'!$D$11,0,10*ROW('Sanitation Data'!D155)),NA())</f>
        <v>#N/A</v>
      </c>
      <c r="Z161" s="521" t="e">
        <f ca="1">+IF(AND(ISNUMBER(OFFSET('Sanitation Data'!$D$12,0,10*ROW('Sanitation Data'!D155))),'Data Summary'!CO161="Yes"),OFFSET('Sanitation Data'!$D$12,0,10*ROW('Sanitation Data'!D155)),NA())</f>
        <v>#N/A</v>
      </c>
      <c r="AA161" s="521" t="e">
        <f ca="1">+IF(AND(ISNUMBER(OFFSET('Sanitation Data'!$E$4,0,10*ROW('Sanitation Data'!E155))),'Data Summary'!CP161="Yes"),100-OFFSET('Sanitation Data'!$E$4,0,10*ROW('Sanitation Data'!E155)),NA())</f>
        <v>#N/A</v>
      </c>
      <c r="AB161" s="521" t="e">
        <f ca="1">+IF(AND(ISNUMBER(OFFSET('Sanitation Data'!$E$6,0,10*ROW('Sanitation Data'!E155))),'Data Summary'!CQ161="Yes"),OFFSET('Sanitation Data'!$E$6,0,10*ROW('Sanitation Data'!E155)),NA())</f>
        <v>#N/A</v>
      </c>
      <c r="AC161" s="521" t="e">
        <f ca="1">+IF(AND(ISNUMBER(OFFSET('Sanitation Data'!$E$10,0,10*ROW('Sanitation Data'!E155))),'Data Summary'!CR161="Yes"),OFFSET('Sanitation Data'!$E$10,0,10*ROW('Sanitation Data'!E155)),NA())</f>
        <v>#N/A</v>
      </c>
      <c r="AD161" s="521" t="e">
        <f ca="1">+IF(AND(ISNUMBER(OFFSET('Sanitation Data'!$E$11,0,10*ROW('Sanitation Data'!E155))),'Data Summary'!CS161="Yes"),OFFSET('Sanitation Data'!$E$11,0,10*ROW('Sanitation Data'!E155)),NA())</f>
        <v>#N/A</v>
      </c>
      <c r="AE161" s="521" t="e">
        <f ca="1">+IF(AND(ISNUMBER(OFFSET('Sanitation Data'!$E$12,0,10*ROW('Sanitation Data'!E155))),'Data Summary'!CT161="Yes"),OFFSET('Sanitation Data'!$E$12,0,10*ROW('Sanitation Data'!E155)),NA())</f>
        <v>#N/A</v>
      </c>
      <c r="AF161" s="521" t="e">
        <f ca="1">+IF(AND(ISNUMBER(OFFSET('Sanitation Data'!$F$4,0,10*ROW('Sanitation Data'!F155))),'Data Summary'!CU161="Yes"),100-OFFSET('Sanitation Data'!$F$4,0,10*ROW('Sanitation Data'!F155)),NA())</f>
        <v>#N/A</v>
      </c>
      <c r="AG161" s="521" t="e">
        <f ca="1">+IF(AND(ISNUMBER(OFFSET('Sanitation Data'!$F$6,0,10*ROW('Sanitation Data'!F155))),'Data Summary'!CV161="Yes"),OFFSET('Sanitation Data'!$F$6,0,10*ROW('Sanitation Data'!F155)),NA())</f>
        <v>#N/A</v>
      </c>
      <c r="AH161" s="521" t="e">
        <f ca="1">+IF(AND(ISNUMBER(OFFSET('Sanitation Data'!$F$10,0,10*ROW('Sanitation Data'!F155))),'Data Summary'!CW161="Yes"),OFFSET('Sanitation Data'!$F$10,0,10*ROW('Sanitation Data'!F155)),NA())</f>
        <v>#N/A</v>
      </c>
      <c r="AI161" s="521" t="e">
        <f ca="1">+IF(AND(ISNUMBER(OFFSET('Sanitation Data'!$F$11,0,10*ROW('Sanitation Data'!F155))),'Data Summary'!CX161="Yes"),OFFSET('Sanitation Data'!$F$11,0,10*ROW('Sanitation Data'!F155)),NA())</f>
        <v>#N/A</v>
      </c>
      <c r="AJ161" s="521" t="e">
        <f ca="1">+IF(AND(ISNUMBER(OFFSET('Sanitation Data'!$F$12,0,10*ROW('Sanitation Data'!F155))),'Data Summary'!CY161="Yes"),OFFSET('Sanitation Data'!$F$12,0,10*ROW('Sanitation Data'!F155)),NA())</f>
        <v>#N/A</v>
      </c>
      <c r="AK161" s="521" t="e">
        <f ca="1">+IF(AND(ISNUMBER(OFFSET('Sanitation Data'!$G$4,0,10*ROW('Sanitation Data'!G155))),'Data Summary'!CZ161="Yes"),100-OFFSET('Sanitation Data'!$G$4,0,10*ROW('Sanitation Data'!G155)),NA())</f>
        <v>#N/A</v>
      </c>
      <c r="AL161" s="521" t="e">
        <f ca="1">+IF(AND(ISNUMBER(OFFSET('Sanitation Data'!$G$6,0,10*ROW('Sanitation Data'!G155))),'Data Summary'!DA161="Yes"),OFFSET('Sanitation Data'!$G$6,0,10*ROW('Sanitation Data'!G155)),NA())</f>
        <v>#N/A</v>
      </c>
      <c r="AM161" s="521" t="e">
        <f ca="1">+IF(AND(ISNUMBER(OFFSET('Sanitation Data'!$G$10,0,10*ROW('Sanitation Data'!G155))),'Data Summary'!DB161="Yes"),OFFSET('Sanitation Data'!$G$10,0,10*ROW('Sanitation Data'!G155)),NA())</f>
        <v>#N/A</v>
      </c>
      <c r="AN161" s="521" t="e">
        <f ca="1">+IF(AND(ISNUMBER(OFFSET('Sanitation Data'!$G$11,0,10*ROW('Sanitation Data'!G155))),'Data Summary'!DC161="Yes"),OFFSET('Sanitation Data'!$G$11,0,10*ROW('Sanitation Data'!G155)),NA())</f>
        <v>#N/A</v>
      </c>
      <c r="AO161" s="521" t="e">
        <f ca="1">+IF(AND(ISNUMBER(OFFSET('Sanitation Data'!$G$12,0,10*ROW('Sanitation Data'!G155))),'Data Summary'!DD161="Yes"),OFFSET('Sanitation Data'!$G$12,0,10*ROW('Sanitation Data'!G155)),NA())</f>
        <v>#N/A</v>
      </c>
      <c r="AP161" s="521" t="e">
        <f ca="1">+IF(AND(ISNUMBER(OFFSET('Sanitation Data'!$H$4,0,10*ROW('Sanitation Data'!H155))),'Data Summary'!DE161="Yes"),100-OFFSET('Sanitation Data'!$H$4,0,10*ROW('Sanitation Data'!H155)),NA())</f>
        <v>#N/A</v>
      </c>
      <c r="AQ161" s="521" t="e">
        <f ca="1">+IF(AND(ISNUMBER(OFFSET('Sanitation Data'!$H$6,0,10*ROW('Sanitation Data'!H155))),'Data Summary'!DF161="Yes"),OFFSET('Sanitation Data'!$H$6,0,10*ROW('Sanitation Data'!H155)),NA())</f>
        <v>#N/A</v>
      </c>
      <c r="AR161" s="521" t="e">
        <f ca="1">+IF(AND(ISNUMBER(OFFSET('Sanitation Data'!$H$10,0,10*ROW('Sanitation Data'!H155))),'Data Summary'!DG161="Yes"),OFFSET('Sanitation Data'!$H$10,0,10*ROW('Sanitation Data'!H155)),NA())</f>
        <v>#N/A</v>
      </c>
      <c r="AS161" s="521" t="e">
        <f ca="1">+IF(AND(ISNUMBER(OFFSET('Sanitation Data'!$H$11,0,10*ROW('Sanitation Data'!H155))),'Data Summary'!DH161="Yes"),OFFSET('Sanitation Data'!$H$11,0,10*ROW('Sanitation Data'!H155)),NA())</f>
        <v>#N/A</v>
      </c>
      <c r="AT161" s="521" t="e">
        <f ca="1">+IF(AND(ISNUMBER(OFFSET('Sanitation Data'!$H$12,0,10*ROW('Sanitation Data'!H155))),'Data Summary'!DI161="Yes"),OFFSET('Sanitation Data'!$H$12,0,10*ROW('Sanitation Data'!H155)),NA())</f>
        <v>#N/A</v>
      </c>
      <c r="AU161" s="521" t="e">
        <f ca="1">+IF(AND(ISNUMBER(OFFSET('Sanitation Data'!$I$4,0,10*ROW('Sanitation Data'!I155))),'Data Summary'!DJ161="Yes"),100-OFFSET('Sanitation Data'!$I$4,0,10*ROW('Sanitation Data'!I155)),NA())</f>
        <v>#N/A</v>
      </c>
      <c r="AV161" s="521" t="e">
        <f ca="1">+IF(AND(ISNUMBER(OFFSET('Sanitation Data'!$I$6,0,10*ROW('Sanitation Data'!I155))),'Data Summary'!DK161="Yes"),OFFSET('Sanitation Data'!$I$6,0,10*ROW('Sanitation Data'!I155)),NA())</f>
        <v>#N/A</v>
      </c>
      <c r="AW161" s="521" t="e">
        <f ca="1">+IF(AND(ISNUMBER(OFFSET('Sanitation Data'!$I$10,0,10*ROW('Sanitation Data'!I155))),'Data Summary'!DL161="Yes"),OFFSET('Sanitation Data'!$I$10,0,10*ROW('Sanitation Data'!I155)),NA())</f>
        <v>#N/A</v>
      </c>
      <c r="AX161" s="521" t="e">
        <f ca="1">+IF(AND(ISNUMBER(OFFSET('Sanitation Data'!$I$11,0,10*ROW('Sanitation Data'!I155))),'Data Summary'!DM161="Yes"),OFFSET('Sanitation Data'!$I$11,0,10*ROW('Sanitation Data'!I155)),NA())</f>
        <v>#N/A</v>
      </c>
      <c r="AY161" s="521" t="e">
        <f ca="1">+IF(AND(ISNUMBER(OFFSET('Sanitation Data'!$I$12,0,10*ROW('Sanitation Data'!I155))),'Data Summary'!DN161="Yes"),OFFSET('Sanitation Data'!$I$12,0,10*ROW('Sanitation Data'!I155)),NA())</f>
        <v>#N/A</v>
      </c>
      <c r="AZ161" s="522" t="e">
        <f ca="1">+IF(AND(ISNUMBER(OFFSET('Hygiene Data'!$D$5,0,10*ROW('Hygiene Data'!D155))),'Data Summary'!DO161="Yes"),OFFSET('Hygiene Data'!$D$5,0,10*ROW('Hygiene Data'!D155)),NA())</f>
        <v>#N/A</v>
      </c>
      <c r="BA161" s="522" t="e">
        <f ca="1">+IF(AND(ISNUMBER(OFFSET('Hygiene Data'!$D$7,0,10*ROW('Hygiene Data'!D155))),'Data Summary'!DP161="Yes"),OFFSET('Hygiene Data'!$D$7,0,10*ROW('Hygiene Data'!D155)),NA())</f>
        <v>#N/A</v>
      </c>
      <c r="BB161" s="522" t="e">
        <f ca="1">+IF(AND(ISNUMBER(OFFSET('Hygiene Data'!$D$9,0,10*ROW('Hygiene Data'!D155))),'Data Summary'!DQ161="Yes"),OFFSET('Hygiene Data'!$D$9,0,10*ROW('Hygiene Data'!D155)),NA())</f>
        <v>#N/A</v>
      </c>
      <c r="BC161" s="522" t="e">
        <f ca="1">+IF(AND(ISNUMBER(OFFSET('Hygiene Data'!$E$5,0,10*ROW('Hygiene Data'!E155))),'Data Summary'!DR161="Yes"),OFFSET('Hygiene Data'!$E$5,0,10*ROW('Hygiene Data'!E155)),NA())</f>
        <v>#N/A</v>
      </c>
      <c r="BD161" s="522" t="e">
        <f ca="1">+IF(AND(ISNUMBER(OFFSET('Hygiene Data'!$E$7,0,10*ROW('Hygiene Data'!E155))),'Data Summary'!DS161="Yes"),OFFSET('Hygiene Data'!$E$7,0,10*ROW('Hygiene Data'!E155)),NA())</f>
        <v>#N/A</v>
      </c>
      <c r="BE161" s="522" t="e">
        <f ca="1">+IF(AND(ISNUMBER(OFFSET('Hygiene Data'!$E$9,0,10*ROW('Hygiene Data'!E155))),'Data Summary'!DT161="Yes"),OFFSET('Hygiene Data'!$E$9,0,10*ROW('Hygiene Data'!E155)),NA())</f>
        <v>#N/A</v>
      </c>
      <c r="BF161" s="522" t="e">
        <f ca="1">+IF(AND(ISNUMBER(OFFSET('Hygiene Data'!$F$5,0,10*ROW('Hygiene Data'!F155))),'Data Summary'!DU161="Yes"),OFFSET('Hygiene Data'!$F$5,0,10*ROW('Hygiene Data'!F155)),NA())</f>
        <v>#N/A</v>
      </c>
      <c r="BG161" s="522" t="e">
        <f ca="1">+IF(AND(ISNUMBER(OFFSET('Hygiene Data'!$F$7,0,10*ROW('Hygiene Data'!F155))),'Data Summary'!DV161="Yes"),OFFSET('Hygiene Data'!$F$7,0,10*ROW('Hygiene Data'!F155)),NA())</f>
        <v>#N/A</v>
      </c>
      <c r="BH161" s="522" t="e">
        <f ca="1">+IF(AND(ISNUMBER(OFFSET('Hygiene Data'!$F$9,0,10*ROW('Hygiene Data'!F155))),'Data Summary'!DW161="Yes"),OFFSET('Hygiene Data'!$F$9,0,10*ROW('Hygiene Data'!F155)),NA())</f>
        <v>#N/A</v>
      </c>
      <c r="BI161" s="522" t="e">
        <f ca="1">+IF(AND(ISNUMBER(OFFSET('Hygiene Data'!$G$5,0,10*ROW('Hygiene Data'!G155))),'Data Summary'!DX161="Yes"),OFFSET('Hygiene Data'!$G$5,0,10*ROW('Hygiene Data'!G155)),NA())</f>
        <v>#N/A</v>
      </c>
      <c r="BJ161" s="522" t="e">
        <f ca="1">+IF(AND(ISNUMBER(OFFSET('Hygiene Data'!$G$7,0,10*ROW('Hygiene Data'!G155))),'Data Summary'!DY161="Yes"),OFFSET('Hygiene Data'!$G$7,0,10*ROW('Hygiene Data'!G155)),NA())</f>
        <v>#N/A</v>
      </c>
      <c r="BK161" s="522" t="e">
        <f ca="1">+IF(AND(ISNUMBER(OFFSET('Hygiene Data'!$G$9,0,10*ROW('Hygiene Data'!G155))),'Data Summary'!DZ161="Yes"),OFFSET('Hygiene Data'!$G$9,0,10*ROW('Hygiene Data'!G155)),NA())</f>
        <v>#N/A</v>
      </c>
      <c r="BL161" s="522" t="e">
        <f ca="1">+IF(AND(ISNUMBER(OFFSET('Hygiene Data'!$H$5,0,10*ROW('Hygiene Data'!H155))),'Data Summary'!EA161="Yes"),OFFSET('Hygiene Data'!$H$5,0,10*ROW('Hygiene Data'!H155)),NA())</f>
        <v>#N/A</v>
      </c>
      <c r="BM161" s="522" t="e">
        <f ca="1">+IF(AND(ISNUMBER(OFFSET('Hygiene Data'!$H$7,0,10*ROW('Hygiene Data'!H155))),'Data Summary'!EB161="Yes"),OFFSET('Hygiene Data'!$H$7,0,10*ROW('Hygiene Data'!H155)),NA())</f>
        <v>#N/A</v>
      </c>
      <c r="BN161" s="522" t="e">
        <f ca="1">+IF(AND(ISNUMBER(OFFSET('Hygiene Data'!$H$9,0,10*ROW('Hygiene Data'!H155))),'Data Summary'!EC161="Yes"),OFFSET('Hygiene Data'!$H$9,0,10*ROW('Hygiene Data'!H155)),NA())</f>
        <v>#N/A</v>
      </c>
      <c r="BO161" s="522" t="e">
        <f ca="1">+IF(AND(ISNUMBER(OFFSET('Hygiene Data'!$I$5,0,10*ROW('Hygiene Data'!I155))),'Data Summary'!ED161="Yes"),OFFSET('Hygiene Data'!$I$5,0,10*ROW('Hygiene Data'!I155)),NA())</f>
        <v>#N/A</v>
      </c>
      <c r="BP161" s="522" t="e">
        <f ca="1">+IF(AND(ISNUMBER(OFFSET('Hygiene Data'!$I$7,0,10*ROW('Hygiene Data'!I155))),'Data Summary'!EE161="Yes"),OFFSET('Hygiene Data'!$I$7,0,10*ROW('Hygiene Data'!I155)),NA())</f>
        <v>#N/A</v>
      </c>
      <c r="BQ161" s="522" t="e">
        <f ca="1">+IF(AND(ISNUMBER(OFFSET('Hygiene Data'!$I$9,0,10*ROW('Hygiene Data'!I155))),'Data Summary'!EF161="Yes"),OFFSET('Hygiene Data'!$I$9,0,10*ROW('Hygiene Data'!I155)),NA())</f>
        <v>#N/A</v>
      </c>
    </row>
    <row r="162" spans="1:69" x14ac:dyDescent="0.25">
      <c r="A162" s="518" t="e">
        <f ca="1">+RIGHT('Data Summary'!A162,LEN('Data Summary'!A162)-9)</f>
        <v>#VALUE!</v>
      </c>
      <c r="B162" s="492" t="str">
        <f ca="1">+IF(ISTEXT('Data Summary'!B162),'Data Summary'!B162,"")</f>
        <v/>
      </c>
      <c r="C162" s="519" t="e">
        <f ca="1">+VALUE('Data Summary'!C162)</f>
        <v>#VALUE!</v>
      </c>
      <c r="D162" s="520" t="e">
        <f ca="1">+IF(AND(ISNUMBER(OFFSET('Water Data'!$D$4,0,10*ROW('Water Data'!D156))),'Data Summary'!BS162="Yes"),100-OFFSET('Water Data'!$D$4,0,10*ROW('Water Data'!D156)),NA())</f>
        <v>#N/A</v>
      </c>
      <c r="E162" s="520" t="e">
        <f ca="1">+IF(AND(ISNUMBER(OFFSET('Water Data'!$D$6,0,10*ROW('Water Data'!D156))),'Data Summary'!BT162="Yes"),OFFSET('Water Data'!$D$6,0,10*ROW('Water Data'!D156)),NA())</f>
        <v>#N/A</v>
      </c>
      <c r="F162" s="520" t="e">
        <f ca="1">+IF(AND(ISNUMBER(OFFSET('Water Data'!$D$9,0,10*ROW('Water Data'!D156))),'Data Summary'!BU162="Yes"),OFFSET('Water Data'!$D$9,0,10*ROW('Water Data'!D156)),NA())</f>
        <v>#N/A</v>
      </c>
      <c r="G162" s="520" t="e">
        <f ca="1">+IF(AND(ISNUMBER(OFFSET('Water Data'!$E$4,0,10*ROW('Water Data'!E156))),'Data Summary'!BV162="Yes"),100-OFFSET('Water Data'!$E$4,0,10*ROW('Water Data'!E156)),NA())</f>
        <v>#N/A</v>
      </c>
      <c r="H162" s="520" t="e">
        <f ca="1">+IF(AND(ISNUMBER(OFFSET('Water Data'!$E$6,0,10*ROW('Water Data'!E156))),'Data Summary'!BW162="Yes"),OFFSET('Water Data'!$E$6,0,10*ROW('Water Data'!E156)),NA())</f>
        <v>#N/A</v>
      </c>
      <c r="I162" s="520" t="e">
        <f ca="1">+IF(AND(ISNUMBER(OFFSET('Water Data'!$E$9,0,10*ROW('Water Data'!E156))),'Data Summary'!BX162="Yes"),OFFSET('Water Data'!$E$9,0,10*ROW('Water Data'!E156)),NA())</f>
        <v>#N/A</v>
      </c>
      <c r="J162" s="520" t="e">
        <f ca="1">+IF(AND(ISNUMBER(OFFSET('Water Data'!$F$4,0,10*ROW('Water Data'!F156))),'Data Summary'!BY162="Yes"),100-OFFSET('Water Data'!$F$4,0,10*ROW('Water Data'!F156)),NA())</f>
        <v>#N/A</v>
      </c>
      <c r="K162" s="520" t="e">
        <f ca="1">+IF(AND(ISNUMBER(OFFSET('Water Data'!$F$6,0,10*ROW('Water Data'!F156))),'Data Summary'!BZ162="Yes"),OFFSET('Water Data'!$F$6,0,10*ROW('Water Data'!F156)),NA())</f>
        <v>#N/A</v>
      </c>
      <c r="L162" s="520" t="e">
        <f ca="1">+IF(AND(ISNUMBER(OFFSET('Water Data'!$F$9,0,10*ROW('Water Data'!F156))),'Data Summary'!CA162="Yes"),OFFSET('Water Data'!$F$9,0,10*ROW('Water Data'!F156)),NA())</f>
        <v>#N/A</v>
      </c>
      <c r="M162" s="520" t="e">
        <f ca="1">+IF(AND(ISNUMBER(OFFSET('Water Data'!$G$4,0,10*ROW('Water Data'!G156))),'Data Summary'!CB162="Yes"),100-OFFSET('Water Data'!$G$4,0,10*ROW('Water Data'!G156)),NA())</f>
        <v>#N/A</v>
      </c>
      <c r="N162" s="520" t="e">
        <f ca="1">+IF(AND(ISNUMBER(OFFSET('Water Data'!$G$6,0,10*ROW('Water Data'!G156))),'Data Summary'!CC162="Yes"),OFFSET('Water Data'!$G$6,0,10*ROW('Water Data'!G156)),NA())</f>
        <v>#N/A</v>
      </c>
      <c r="O162" s="520" t="e">
        <f ca="1">+IF(AND(ISNUMBER(OFFSET('Water Data'!$G$9,0,10*ROW('Water Data'!G156))),'Data Summary'!CD162="Yes"),OFFSET('Water Data'!$G$9,0,10*ROW('Water Data'!G156)),NA())</f>
        <v>#N/A</v>
      </c>
      <c r="P162" s="520" t="e">
        <f ca="1">+IF(AND(ISNUMBER(OFFSET('Water Data'!$H$4,0,10*ROW('Water Data'!H156))),'Data Summary'!CE162="Yes"),100-OFFSET('Water Data'!$H$4,0,10*ROW('Water Data'!H156)),NA())</f>
        <v>#N/A</v>
      </c>
      <c r="Q162" s="520" t="e">
        <f ca="1">+IF(AND(ISNUMBER(OFFSET('Water Data'!$H$6,0,10*ROW('Water Data'!H156))),'Data Summary'!CF162="Yes"),OFFSET('Water Data'!$H$6,0,10*ROW('Water Data'!H156)),NA())</f>
        <v>#N/A</v>
      </c>
      <c r="R162" s="520" t="e">
        <f ca="1">+IF(AND(ISNUMBER(OFFSET('Water Data'!$H$9,0,10*ROW('Water Data'!H156))),'Data Summary'!CG162="Yes"),OFFSET('Water Data'!$H$9,0,10*ROW('Water Data'!H156)),NA())</f>
        <v>#N/A</v>
      </c>
      <c r="S162" s="520" t="e">
        <f ca="1">+IF(AND(ISNUMBER(OFFSET('Water Data'!$I$4,0,10*ROW('Water Data'!I156))),'Data Summary'!CH162="Yes"),100-OFFSET('Water Data'!$I$4,0,10*ROW('Water Data'!I156)),NA())</f>
        <v>#N/A</v>
      </c>
      <c r="T162" s="520" t="e">
        <f ca="1">+IF(AND(ISNUMBER(OFFSET('Water Data'!$I$6,0,10*ROW('Water Data'!I156))),'Data Summary'!CI162="Yes"),OFFSET('Water Data'!$I$6,0,10*ROW('Water Data'!I156)),NA())</f>
        <v>#N/A</v>
      </c>
      <c r="U162" s="520" t="e">
        <f ca="1">+IF(AND(ISNUMBER(OFFSET('Water Data'!$I$9,0,10*ROW('Water Data'!I156))),'Data Summary'!CJ162="Yes"),OFFSET('Water Data'!$I$9,0,10*ROW('Water Data'!I156)),NA())</f>
        <v>#N/A</v>
      </c>
      <c r="V162" s="521" t="e">
        <f ca="1">+IF(AND(ISNUMBER(OFFSET('Sanitation Data'!$D$4,0,10*ROW('Sanitation Data'!D156))),'Data Summary'!CK162="Yes"),100-OFFSET('Sanitation Data'!$D$4,0,10*ROW('Sanitation Data'!D156)),NA())</f>
        <v>#N/A</v>
      </c>
      <c r="W162" s="521" t="e">
        <f ca="1">+IF(AND(ISNUMBER(OFFSET('Sanitation Data'!$D$6,0,10*ROW('Sanitation Data'!D156))),'Data Summary'!CL162="Yes"),OFFSET('Sanitation Data'!$D$6,0,10*ROW('Sanitation Data'!D156)),NA())</f>
        <v>#N/A</v>
      </c>
      <c r="X162" s="521" t="e">
        <f ca="1">+IF(AND(ISNUMBER(OFFSET('Sanitation Data'!$D$10,0,10*ROW('Sanitation Data'!D156))),'Data Summary'!CM162="Yes"),OFFSET('Sanitation Data'!$D$10,0,10*ROW('Sanitation Data'!D156)),NA())</f>
        <v>#N/A</v>
      </c>
      <c r="Y162" s="521" t="e">
        <f ca="1">+IF(AND(ISNUMBER(OFFSET('Sanitation Data'!$D$11,0,10*ROW('Sanitation Data'!D156))),'Data Summary'!CN162="Yes"),OFFSET('Sanitation Data'!$D$11,0,10*ROW('Sanitation Data'!D156)),NA())</f>
        <v>#N/A</v>
      </c>
      <c r="Z162" s="521" t="e">
        <f ca="1">+IF(AND(ISNUMBER(OFFSET('Sanitation Data'!$D$12,0,10*ROW('Sanitation Data'!D156))),'Data Summary'!CO162="Yes"),OFFSET('Sanitation Data'!$D$12,0,10*ROW('Sanitation Data'!D156)),NA())</f>
        <v>#N/A</v>
      </c>
      <c r="AA162" s="521" t="e">
        <f ca="1">+IF(AND(ISNUMBER(OFFSET('Sanitation Data'!$E$4,0,10*ROW('Sanitation Data'!E156))),'Data Summary'!CP162="Yes"),100-OFFSET('Sanitation Data'!$E$4,0,10*ROW('Sanitation Data'!E156)),NA())</f>
        <v>#N/A</v>
      </c>
      <c r="AB162" s="521" t="e">
        <f ca="1">+IF(AND(ISNUMBER(OFFSET('Sanitation Data'!$E$6,0,10*ROW('Sanitation Data'!E156))),'Data Summary'!CQ162="Yes"),OFFSET('Sanitation Data'!$E$6,0,10*ROW('Sanitation Data'!E156)),NA())</f>
        <v>#N/A</v>
      </c>
      <c r="AC162" s="521" t="e">
        <f ca="1">+IF(AND(ISNUMBER(OFFSET('Sanitation Data'!$E$10,0,10*ROW('Sanitation Data'!E156))),'Data Summary'!CR162="Yes"),OFFSET('Sanitation Data'!$E$10,0,10*ROW('Sanitation Data'!E156)),NA())</f>
        <v>#N/A</v>
      </c>
      <c r="AD162" s="521" t="e">
        <f ca="1">+IF(AND(ISNUMBER(OFFSET('Sanitation Data'!$E$11,0,10*ROW('Sanitation Data'!E156))),'Data Summary'!CS162="Yes"),OFFSET('Sanitation Data'!$E$11,0,10*ROW('Sanitation Data'!E156)),NA())</f>
        <v>#N/A</v>
      </c>
      <c r="AE162" s="521" t="e">
        <f ca="1">+IF(AND(ISNUMBER(OFFSET('Sanitation Data'!$E$12,0,10*ROW('Sanitation Data'!E156))),'Data Summary'!CT162="Yes"),OFFSET('Sanitation Data'!$E$12,0,10*ROW('Sanitation Data'!E156)),NA())</f>
        <v>#N/A</v>
      </c>
      <c r="AF162" s="521" t="e">
        <f ca="1">+IF(AND(ISNUMBER(OFFSET('Sanitation Data'!$F$4,0,10*ROW('Sanitation Data'!F156))),'Data Summary'!CU162="Yes"),100-OFFSET('Sanitation Data'!$F$4,0,10*ROW('Sanitation Data'!F156)),NA())</f>
        <v>#N/A</v>
      </c>
      <c r="AG162" s="521" t="e">
        <f ca="1">+IF(AND(ISNUMBER(OFFSET('Sanitation Data'!$F$6,0,10*ROW('Sanitation Data'!F156))),'Data Summary'!CV162="Yes"),OFFSET('Sanitation Data'!$F$6,0,10*ROW('Sanitation Data'!F156)),NA())</f>
        <v>#N/A</v>
      </c>
      <c r="AH162" s="521" t="e">
        <f ca="1">+IF(AND(ISNUMBER(OFFSET('Sanitation Data'!$F$10,0,10*ROW('Sanitation Data'!F156))),'Data Summary'!CW162="Yes"),OFFSET('Sanitation Data'!$F$10,0,10*ROW('Sanitation Data'!F156)),NA())</f>
        <v>#N/A</v>
      </c>
      <c r="AI162" s="521" t="e">
        <f ca="1">+IF(AND(ISNUMBER(OFFSET('Sanitation Data'!$F$11,0,10*ROW('Sanitation Data'!F156))),'Data Summary'!CX162="Yes"),OFFSET('Sanitation Data'!$F$11,0,10*ROW('Sanitation Data'!F156)),NA())</f>
        <v>#N/A</v>
      </c>
      <c r="AJ162" s="521" t="e">
        <f ca="1">+IF(AND(ISNUMBER(OFFSET('Sanitation Data'!$F$12,0,10*ROW('Sanitation Data'!F156))),'Data Summary'!CY162="Yes"),OFFSET('Sanitation Data'!$F$12,0,10*ROW('Sanitation Data'!F156)),NA())</f>
        <v>#N/A</v>
      </c>
      <c r="AK162" s="521" t="e">
        <f ca="1">+IF(AND(ISNUMBER(OFFSET('Sanitation Data'!$G$4,0,10*ROW('Sanitation Data'!G156))),'Data Summary'!CZ162="Yes"),100-OFFSET('Sanitation Data'!$G$4,0,10*ROW('Sanitation Data'!G156)),NA())</f>
        <v>#N/A</v>
      </c>
      <c r="AL162" s="521" t="e">
        <f ca="1">+IF(AND(ISNUMBER(OFFSET('Sanitation Data'!$G$6,0,10*ROW('Sanitation Data'!G156))),'Data Summary'!DA162="Yes"),OFFSET('Sanitation Data'!$G$6,0,10*ROW('Sanitation Data'!G156)),NA())</f>
        <v>#N/A</v>
      </c>
      <c r="AM162" s="521" t="e">
        <f ca="1">+IF(AND(ISNUMBER(OFFSET('Sanitation Data'!$G$10,0,10*ROW('Sanitation Data'!G156))),'Data Summary'!DB162="Yes"),OFFSET('Sanitation Data'!$G$10,0,10*ROW('Sanitation Data'!G156)),NA())</f>
        <v>#N/A</v>
      </c>
      <c r="AN162" s="521" t="e">
        <f ca="1">+IF(AND(ISNUMBER(OFFSET('Sanitation Data'!$G$11,0,10*ROW('Sanitation Data'!G156))),'Data Summary'!DC162="Yes"),OFFSET('Sanitation Data'!$G$11,0,10*ROW('Sanitation Data'!G156)),NA())</f>
        <v>#N/A</v>
      </c>
      <c r="AO162" s="521" t="e">
        <f ca="1">+IF(AND(ISNUMBER(OFFSET('Sanitation Data'!$G$12,0,10*ROW('Sanitation Data'!G156))),'Data Summary'!DD162="Yes"),OFFSET('Sanitation Data'!$G$12,0,10*ROW('Sanitation Data'!G156)),NA())</f>
        <v>#N/A</v>
      </c>
      <c r="AP162" s="521" t="e">
        <f ca="1">+IF(AND(ISNUMBER(OFFSET('Sanitation Data'!$H$4,0,10*ROW('Sanitation Data'!H156))),'Data Summary'!DE162="Yes"),100-OFFSET('Sanitation Data'!$H$4,0,10*ROW('Sanitation Data'!H156)),NA())</f>
        <v>#N/A</v>
      </c>
      <c r="AQ162" s="521" t="e">
        <f ca="1">+IF(AND(ISNUMBER(OFFSET('Sanitation Data'!$H$6,0,10*ROW('Sanitation Data'!H156))),'Data Summary'!DF162="Yes"),OFFSET('Sanitation Data'!$H$6,0,10*ROW('Sanitation Data'!H156)),NA())</f>
        <v>#N/A</v>
      </c>
      <c r="AR162" s="521" t="e">
        <f ca="1">+IF(AND(ISNUMBER(OFFSET('Sanitation Data'!$H$10,0,10*ROW('Sanitation Data'!H156))),'Data Summary'!DG162="Yes"),OFFSET('Sanitation Data'!$H$10,0,10*ROW('Sanitation Data'!H156)),NA())</f>
        <v>#N/A</v>
      </c>
      <c r="AS162" s="521" t="e">
        <f ca="1">+IF(AND(ISNUMBER(OFFSET('Sanitation Data'!$H$11,0,10*ROW('Sanitation Data'!H156))),'Data Summary'!DH162="Yes"),OFFSET('Sanitation Data'!$H$11,0,10*ROW('Sanitation Data'!H156)),NA())</f>
        <v>#N/A</v>
      </c>
      <c r="AT162" s="521" t="e">
        <f ca="1">+IF(AND(ISNUMBER(OFFSET('Sanitation Data'!$H$12,0,10*ROW('Sanitation Data'!H156))),'Data Summary'!DI162="Yes"),OFFSET('Sanitation Data'!$H$12,0,10*ROW('Sanitation Data'!H156)),NA())</f>
        <v>#N/A</v>
      </c>
      <c r="AU162" s="521" t="e">
        <f ca="1">+IF(AND(ISNUMBER(OFFSET('Sanitation Data'!$I$4,0,10*ROW('Sanitation Data'!I156))),'Data Summary'!DJ162="Yes"),100-OFFSET('Sanitation Data'!$I$4,0,10*ROW('Sanitation Data'!I156)),NA())</f>
        <v>#N/A</v>
      </c>
      <c r="AV162" s="521" t="e">
        <f ca="1">+IF(AND(ISNUMBER(OFFSET('Sanitation Data'!$I$6,0,10*ROW('Sanitation Data'!I156))),'Data Summary'!DK162="Yes"),OFFSET('Sanitation Data'!$I$6,0,10*ROW('Sanitation Data'!I156)),NA())</f>
        <v>#N/A</v>
      </c>
      <c r="AW162" s="521" t="e">
        <f ca="1">+IF(AND(ISNUMBER(OFFSET('Sanitation Data'!$I$10,0,10*ROW('Sanitation Data'!I156))),'Data Summary'!DL162="Yes"),OFFSET('Sanitation Data'!$I$10,0,10*ROW('Sanitation Data'!I156)),NA())</f>
        <v>#N/A</v>
      </c>
      <c r="AX162" s="521" t="e">
        <f ca="1">+IF(AND(ISNUMBER(OFFSET('Sanitation Data'!$I$11,0,10*ROW('Sanitation Data'!I156))),'Data Summary'!DM162="Yes"),OFFSET('Sanitation Data'!$I$11,0,10*ROW('Sanitation Data'!I156)),NA())</f>
        <v>#N/A</v>
      </c>
      <c r="AY162" s="521" t="e">
        <f ca="1">+IF(AND(ISNUMBER(OFFSET('Sanitation Data'!$I$12,0,10*ROW('Sanitation Data'!I156))),'Data Summary'!DN162="Yes"),OFFSET('Sanitation Data'!$I$12,0,10*ROW('Sanitation Data'!I156)),NA())</f>
        <v>#N/A</v>
      </c>
      <c r="AZ162" s="522" t="e">
        <f ca="1">+IF(AND(ISNUMBER(OFFSET('Hygiene Data'!$D$5,0,10*ROW('Hygiene Data'!D156))),'Data Summary'!DO162="Yes"),OFFSET('Hygiene Data'!$D$5,0,10*ROW('Hygiene Data'!D156)),NA())</f>
        <v>#N/A</v>
      </c>
      <c r="BA162" s="522" t="e">
        <f ca="1">+IF(AND(ISNUMBER(OFFSET('Hygiene Data'!$D$7,0,10*ROW('Hygiene Data'!D156))),'Data Summary'!DP162="Yes"),OFFSET('Hygiene Data'!$D$7,0,10*ROW('Hygiene Data'!D156)),NA())</f>
        <v>#N/A</v>
      </c>
      <c r="BB162" s="522" t="e">
        <f ca="1">+IF(AND(ISNUMBER(OFFSET('Hygiene Data'!$D$9,0,10*ROW('Hygiene Data'!D156))),'Data Summary'!DQ162="Yes"),OFFSET('Hygiene Data'!$D$9,0,10*ROW('Hygiene Data'!D156)),NA())</f>
        <v>#N/A</v>
      </c>
      <c r="BC162" s="522" t="e">
        <f ca="1">+IF(AND(ISNUMBER(OFFSET('Hygiene Data'!$E$5,0,10*ROW('Hygiene Data'!E156))),'Data Summary'!DR162="Yes"),OFFSET('Hygiene Data'!$E$5,0,10*ROW('Hygiene Data'!E156)),NA())</f>
        <v>#N/A</v>
      </c>
      <c r="BD162" s="522" t="e">
        <f ca="1">+IF(AND(ISNUMBER(OFFSET('Hygiene Data'!$E$7,0,10*ROW('Hygiene Data'!E156))),'Data Summary'!DS162="Yes"),OFFSET('Hygiene Data'!$E$7,0,10*ROW('Hygiene Data'!E156)),NA())</f>
        <v>#N/A</v>
      </c>
      <c r="BE162" s="522" t="e">
        <f ca="1">+IF(AND(ISNUMBER(OFFSET('Hygiene Data'!$E$9,0,10*ROW('Hygiene Data'!E156))),'Data Summary'!DT162="Yes"),OFFSET('Hygiene Data'!$E$9,0,10*ROW('Hygiene Data'!E156)),NA())</f>
        <v>#N/A</v>
      </c>
      <c r="BF162" s="522" t="e">
        <f ca="1">+IF(AND(ISNUMBER(OFFSET('Hygiene Data'!$F$5,0,10*ROW('Hygiene Data'!F156))),'Data Summary'!DU162="Yes"),OFFSET('Hygiene Data'!$F$5,0,10*ROW('Hygiene Data'!F156)),NA())</f>
        <v>#N/A</v>
      </c>
      <c r="BG162" s="522" t="e">
        <f ca="1">+IF(AND(ISNUMBER(OFFSET('Hygiene Data'!$F$7,0,10*ROW('Hygiene Data'!F156))),'Data Summary'!DV162="Yes"),OFFSET('Hygiene Data'!$F$7,0,10*ROW('Hygiene Data'!F156)),NA())</f>
        <v>#N/A</v>
      </c>
      <c r="BH162" s="522" t="e">
        <f ca="1">+IF(AND(ISNUMBER(OFFSET('Hygiene Data'!$F$9,0,10*ROW('Hygiene Data'!F156))),'Data Summary'!DW162="Yes"),OFFSET('Hygiene Data'!$F$9,0,10*ROW('Hygiene Data'!F156)),NA())</f>
        <v>#N/A</v>
      </c>
      <c r="BI162" s="522" t="e">
        <f ca="1">+IF(AND(ISNUMBER(OFFSET('Hygiene Data'!$G$5,0,10*ROW('Hygiene Data'!G156))),'Data Summary'!DX162="Yes"),OFFSET('Hygiene Data'!$G$5,0,10*ROW('Hygiene Data'!G156)),NA())</f>
        <v>#N/A</v>
      </c>
      <c r="BJ162" s="522" t="e">
        <f ca="1">+IF(AND(ISNUMBER(OFFSET('Hygiene Data'!$G$7,0,10*ROW('Hygiene Data'!G156))),'Data Summary'!DY162="Yes"),OFFSET('Hygiene Data'!$G$7,0,10*ROW('Hygiene Data'!G156)),NA())</f>
        <v>#N/A</v>
      </c>
      <c r="BK162" s="522" t="e">
        <f ca="1">+IF(AND(ISNUMBER(OFFSET('Hygiene Data'!$G$9,0,10*ROW('Hygiene Data'!G156))),'Data Summary'!DZ162="Yes"),OFFSET('Hygiene Data'!$G$9,0,10*ROW('Hygiene Data'!G156)),NA())</f>
        <v>#N/A</v>
      </c>
      <c r="BL162" s="522" t="e">
        <f ca="1">+IF(AND(ISNUMBER(OFFSET('Hygiene Data'!$H$5,0,10*ROW('Hygiene Data'!H156))),'Data Summary'!EA162="Yes"),OFFSET('Hygiene Data'!$H$5,0,10*ROW('Hygiene Data'!H156)),NA())</f>
        <v>#N/A</v>
      </c>
      <c r="BM162" s="522" t="e">
        <f ca="1">+IF(AND(ISNUMBER(OFFSET('Hygiene Data'!$H$7,0,10*ROW('Hygiene Data'!H156))),'Data Summary'!EB162="Yes"),OFFSET('Hygiene Data'!$H$7,0,10*ROW('Hygiene Data'!H156)),NA())</f>
        <v>#N/A</v>
      </c>
      <c r="BN162" s="522" t="e">
        <f ca="1">+IF(AND(ISNUMBER(OFFSET('Hygiene Data'!$H$9,0,10*ROW('Hygiene Data'!H156))),'Data Summary'!EC162="Yes"),OFFSET('Hygiene Data'!$H$9,0,10*ROW('Hygiene Data'!H156)),NA())</f>
        <v>#N/A</v>
      </c>
      <c r="BO162" s="522" t="e">
        <f ca="1">+IF(AND(ISNUMBER(OFFSET('Hygiene Data'!$I$5,0,10*ROW('Hygiene Data'!I156))),'Data Summary'!ED162="Yes"),OFFSET('Hygiene Data'!$I$5,0,10*ROW('Hygiene Data'!I156)),NA())</f>
        <v>#N/A</v>
      </c>
      <c r="BP162" s="522" t="e">
        <f ca="1">+IF(AND(ISNUMBER(OFFSET('Hygiene Data'!$I$7,0,10*ROW('Hygiene Data'!I156))),'Data Summary'!EE162="Yes"),OFFSET('Hygiene Data'!$I$7,0,10*ROW('Hygiene Data'!I156)),NA())</f>
        <v>#N/A</v>
      </c>
      <c r="BQ162" s="522" t="e">
        <f ca="1">+IF(AND(ISNUMBER(OFFSET('Hygiene Data'!$I$9,0,10*ROW('Hygiene Data'!I156))),'Data Summary'!EF162="Yes"),OFFSET('Hygiene Data'!$I$9,0,10*ROW('Hygiene Data'!I156)),NA())</f>
        <v>#N/A</v>
      </c>
    </row>
    <row r="163" spans="1:69" x14ac:dyDescent="0.25">
      <c r="A163" s="518" t="e">
        <f ca="1">+RIGHT('Data Summary'!A163,LEN('Data Summary'!A163)-9)</f>
        <v>#VALUE!</v>
      </c>
      <c r="B163" s="492" t="str">
        <f ca="1">+IF(ISTEXT('Data Summary'!B163),'Data Summary'!B163,"")</f>
        <v/>
      </c>
      <c r="C163" s="519" t="e">
        <f ca="1">+VALUE('Data Summary'!C163)</f>
        <v>#VALUE!</v>
      </c>
      <c r="D163" s="520" t="e">
        <f ca="1">+IF(AND(ISNUMBER(OFFSET('Water Data'!$D$4,0,10*ROW('Water Data'!D157))),'Data Summary'!BS163="Yes"),100-OFFSET('Water Data'!$D$4,0,10*ROW('Water Data'!D157)),NA())</f>
        <v>#N/A</v>
      </c>
      <c r="E163" s="520" t="e">
        <f ca="1">+IF(AND(ISNUMBER(OFFSET('Water Data'!$D$6,0,10*ROW('Water Data'!D157))),'Data Summary'!BT163="Yes"),OFFSET('Water Data'!$D$6,0,10*ROW('Water Data'!D157)),NA())</f>
        <v>#N/A</v>
      </c>
      <c r="F163" s="520" t="e">
        <f ca="1">+IF(AND(ISNUMBER(OFFSET('Water Data'!$D$9,0,10*ROW('Water Data'!D157))),'Data Summary'!BU163="Yes"),OFFSET('Water Data'!$D$9,0,10*ROW('Water Data'!D157)),NA())</f>
        <v>#N/A</v>
      </c>
      <c r="G163" s="520" t="e">
        <f ca="1">+IF(AND(ISNUMBER(OFFSET('Water Data'!$E$4,0,10*ROW('Water Data'!E157))),'Data Summary'!BV163="Yes"),100-OFFSET('Water Data'!$E$4,0,10*ROW('Water Data'!E157)),NA())</f>
        <v>#N/A</v>
      </c>
      <c r="H163" s="520" t="e">
        <f ca="1">+IF(AND(ISNUMBER(OFFSET('Water Data'!$E$6,0,10*ROW('Water Data'!E157))),'Data Summary'!BW163="Yes"),OFFSET('Water Data'!$E$6,0,10*ROW('Water Data'!E157)),NA())</f>
        <v>#N/A</v>
      </c>
      <c r="I163" s="520" t="e">
        <f ca="1">+IF(AND(ISNUMBER(OFFSET('Water Data'!$E$9,0,10*ROW('Water Data'!E157))),'Data Summary'!BX163="Yes"),OFFSET('Water Data'!$E$9,0,10*ROW('Water Data'!E157)),NA())</f>
        <v>#N/A</v>
      </c>
      <c r="J163" s="520" t="e">
        <f ca="1">+IF(AND(ISNUMBER(OFFSET('Water Data'!$F$4,0,10*ROW('Water Data'!F157))),'Data Summary'!BY163="Yes"),100-OFFSET('Water Data'!$F$4,0,10*ROW('Water Data'!F157)),NA())</f>
        <v>#N/A</v>
      </c>
      <c r="K163" s="520" t="e">
        <f ca="1">+IF(AND(ISNUMBER(OFFSET('Water Data'!$F$6,0,10*ROW('Water Data'!F157))),'Data Summary'!BZ163="Yes"),OFFSET('Water Data'!$F$6,0,10*ROW('Water Data'!F157)),NA())</f>
        <v>#N/A</v>
      </c>
      <c r="L163" s="520" t="e">
        <f ca="1">+IF(AND(ISNUMBER(OFFSET('Water Data'!$F$9,0,10*ROW('Water Data'!F157))),'Data Summary'!CA163="Yes"),OFFSET('Water Data'!$F$9,0,10*ROW('Water Data'!F157)),NA())</f>
        <v>#N/A</v>
      </c>
      <c r="M163" s="520" t="e">
        <f ca="1">+IF(AND(ISNUMBER(OFFSET('Water Data'!$G$4,0,10*ROW('Water Data'!G157))),'Data Summary'!CB163="Yes"),100-OFFSET('Water Data'!$G$4,0,10*ROW('Water Data'!G157)),NA())</f>
        <v>#N/A</v>
      </c>
      <c r="N163" s="520" t="e">
        <f ca="1">+IF(AND(ISNUMBER(OFFSET('Water Data'!$G$6,0,10*ROW('Water Data'!G157))),'Data Summary'!CC163="Yes"),OFFSET('Water Data'!$G$6,0,10*ROW('Water Data'!G157)),NA())</f>
        <v>#N/A</v>
      </c>
      <c r="O163" s="520" t="e">
        <f ca="1">+IF(AND(ISNUMBER(OFFSET('Water Data'!$G$9,0,10*ROW('Water Data'!G157))),'Data Summary'!CD163="Yes"),OFFSET('Water Data'!$G$9,0,10*ROW('Water Data'!G157)),NA())</f>
        <v>#N/A</v>
      </c>
      <c r="P163" s="520" t="e">
        <f ca="1">+IF(AND(ISNUMBER(OFFSET('Water Data'!$H$4,0,10*ROW('Water Data'!H157))),'Data Summary'!CE163="Yes"),100-OFFSET('Water Data'!$H$4,0,10*ROW('Water Data'!H157)),NA())</f>
        <v>#N/A</v>
      </c>
      <c r="Q163" s="520" t="e">
        <f ca="1">+IF(AND(ISNUMBER(OFFSET('Water Data'!$H$6,0,10*ROW('Water Data'!H157))),'Data Summary'!CF163="Yes"),OFFSET('Water Data'!$H$6,0,10*ROW('Water Data'!H157)),NA())</f>
        <v>#N/A</v>
      </c>
      <c r="R163" s="520" t="e">
        <f ca="1">+IF(AND(ISNUMBER(OFFSET('Water Data'!$H$9,0,10*ROW('Water Data'!H157))),'Data Summary'!CG163="Yes"),OFFSET('Water Data'!$H$9,0,10*ROW('Water Data'!H157)),NA())</f>
        <v>#N/A</v>
      </c>
      <c r="S163" s="520" t="e">
        <f ca="1">+IF(AND(ISNUMBER(OFFSET('Water Data'!$I$4,0,10*ROW('Water Data'!I157))),'Data Summary'!CH163="Yes"),100-OFFSET('Water Data'!$I$4,0,10*ROW('Water Data'!I157)),NA())</f>
        <v>#N/A</v>
      </c>
      <c r="T163" s="520" t="e">
        <f ca="1">+IF(AND(ISNUMBER(OFFSET('Water Data'!$I$6,0,10*ROW('Water Data'!I157))),'Data Summary'!CI163="Yes"),OFFSET('Water Data'!$I$6,0,10*ROW('Water Data'!I157)),NA())</f>
        <v>#N/A</v>
      </c>
      <c r="U163" s="520" t="e">
        <f ca="1">+IF(AND(ISNUMBER(OFFSET('Water Data'!$I$9,0,10*ROW('Water Data'!I157))),'Data Summary'!CJ163="Yes"),OFFSET('Water Data'!$I$9,0,10*ROW('Water Data'!I157)),NA())</f>
        <v>#N/A</v>
      </c>
      <c r="V163" s="521" t="e">
        <f ca="1">+IF(AND(ISNUMBER(OFFSET('Sanitation Data'!$D$4,0,10*ROW('Sanitation Data'!D157))),'Data Summary'!CK163="Yes"),100-OFFSET('Sanitation Data'!$D$4,0,10*ROW('Sanitation Data'!D157)),NA())</f>
        <v>#N/A</v>
      </c>
      <c r="W163" s="521" t="e">
        <f ca="1">+IF(AND(ISNUMBER(OFFSET('Sanitation Data'!$D$6,0,10*ROW('Sanitation Data'!D157))),'Data Summary'!CL163="Yes"),OFFSET('Sanitation Data'!$D$6,0,10*ROW('Sanitation Data'!D157)),NA())</f>
        <v>#N/A</v>
      </c>
      <c r="X163" s="521" t="e">
        <f ca="1">+IF(AND(ISNUMBER(OFFSET('Sanitation Data'!$D$10,0,10*ROW('Sanitation Data'!D157))),'Data Summary'!CM163="Yes"),OFFSET('Sanitation Data'!$D$10,0,10*ROW('Sanitation Data'!D157)),NA())</f>
        <v>#N/A</v>
      </c>
      <c r="Y163" s="521" t="e">
        <f ca="1">+IF(AND(ISNUMBER(OFFSET('Sanitation Data'!$D$11,0,10*ROW('Sanitation Data'!D157))),'Data Summary'!CN163="Yes"),OFFSET('Sanitation Data'!$D$11,0,10*ROW('Sanitation Data'!D157)),NA())</f>
        <v>#N/A</v>
      </c>
      <c r="Z163" s="521" t="e">
        <f ca="1">+IF(AND(ISNUMBER(OFFSET('Sanitation Data'!$D$12,0,10*ROW('Sanitation Data'!D157))),'Data Summary'!CO163="Yes"),OFFSET('Sanitation Data'!$D$12,0,10*ROW('Sanitation Data'!D157)),NA())</f>
        <v>#N/A</v>
      </c>
      <c r="AA163" s="521" t="e">
        <f ca="1">+IF(AND(ISNUMBER(OFFSET('Sanitation Data'!$E$4,0,10*ROW('Sanitation Data'!E157))),'Data Summary'!CP163="Yes"),100-OFFSET('Sanitation Data'!$E$4,0,10*ROW('Sanitation Data'!E157)),NA())</f>
        <v>#N/A</v>
      </c>
      <c r="AB163" s="521" t="e">
        <f ca="1">+IF(AND(ISNUMBER(OFFSET('Sanitation Data'!$E$6,0,10*ROW('Sanitation Data'!E157))),'Data Summary'!CQ163="Yes"),OFFSET('Sanitation Data'!$E$6,0,10*ROW('Sanitation Data'!E157)),NA())</f>
        <v>#N/A</v>
      </c>
      <c r="AC163" s="521" t="e">
        <f ca="1">+IF(AND(ISNUMBER(OFFSET('Sanitation Data'!$E$10,0,10*ROW('Sanitation Data'!E157))),'Data Summary'!CR163="Yes"),OFFSET('Sanitation Data'!$E$10,0,10*ROW('Sanitation Data'!E157)),NA())</f>
        <v>#N/A</v>
      </c>
      <c r="AD163" s="521" t="e">
        <f ca="1">+IF(AND(ISNUMBER(OFFSET('Sanitation Data'!$E$11,0,10*ROW('Sanitation Data'!E157))),'Data Summary'!CS163="Yes"),OFFSET('Sanitation Data'!$E$11,0,10*ROW('Sanitation Data'!E157)),NA())</f>
        <v>#N/A</v>
      </c>
      <c r="AE163" s="521" t="e">
        <f ca="1">+IF(AND(ISNUMBER(OFFSET('Sanitation Data'!$E$12,0,10*ROW('Sanitation Data'!E157))),'Data Summary'!CT163="Yes"),OFFSET('Sanitation Data'!$E$12,0,10*ROW('Sanitation Data'!E157)),NA())</f>
        <v>#N/A</v>
      </c>
      <c r="AF163" s="521" t="e">
        <f ca="1">+IF(AND(ISNUMBER(OFFSET('Sanitation Data'!$F$4,0,10*ROW('Sanitation Data'!F157))),'Data Summary'!CU163="Yes"),100-OFFSET('Sanitation Data'!$F$4,0,10*ROW('Sanitation Data'!F157)),NA())</f>
        <v>#N/A</v>
      </c>
      <c r="AG163" s="521" t="e">
        <f ca="1">+IF(AND(ISNUMBER(OFFSET('Sanitation Data'!$F$6,0,10*ROW('Sanitation Data'!F157))),'Data Summary'!CV163="Yes"),OFFSET('Sanitation Data'!$F$6,0,10*ROW('Sanitation Data'!F157)),NA())</f>
        <v>#N/A</v>
      </c>
      <c r="AH163" s="521" t="e">
        <f ca="1">+IF(AND(ISNUMBER(OFFSET('Sanitation Data'!$F$10,0,10*ROW('Sanitation Data'!F157))),'Data Summary'!CW163="Yes"),OFFSET('Sanitation Data'!$F$10,0,10*ROW('Sanitation Data'!F157)),NA())</f>
        <v>#N/A</v>
      </c>
      <c r="AI163" s="521" t="e">
        <f ca="1">+IF(AND(ISNUMBER(OFFSET('Sanitation Data'!$F$11,0,10*ROW('Sanitation Data'!F157))),'Data Summary'!CX163="Yes"),OFFSET('Sanitation Data'!$F$11,0,10*ROW('Sanitation Data'!F157)),NA())</f>
        <v>#N/A</v>
      </c>
      <c r="AJ163" s="521" t="e">
        <f ca="1">+IF(AND(ISNUMBER(OFFSET('Sanitation Data'!$F$12,0,10*ROW('Sanitation Data'!F157))),'Data Summary'!CY163="Yes"),OFFSET('Sanitation Data'!$F$12,0,10*ROW('Sanitation Data'!F157)),NA())</f>
        <v>#N/A</v>
      </c>
      <c r="AK163" s="521" t="e">
        <f ca="1">+IF(AND(ISNUMBER(OFFSET('Sanitation Data'!$G$4,0,10*ROW('Sanitation Data'!G157))),'Data Summary'!CZ163="Yes"),100-OFFSET('Sanitation Data'!$G$4,0,10*ROW('Sanitation Data'!G157)),NA())</f>
        <v>#N/A</v>
      </c>
      <c r="AL163" s="521" t="e">
        <f ca="1">+IF(AND(ISNUMBER(OFFSET('Sanitation Data'!$G$6,0,10*ROW('Sanitation Data'!G157))),'Data Summary'!DA163="Yes"),OFFSET('Sanitation Data'!$G$6,0,10*ROW('Sanitation Data'!G157)),NA())</f>
        <v>#N/A</v>
      </c>
      <c r="AM163" s="521" t="e">
        <f ca="1">+IF(AND(ISNUMBER(OFFSET('Sanitation Data'!$G$10,0,10*ROW('Sanitation Data'!G157))),'Data Summary'!DB163="Yes"),OFFSET('Sanitation Data'!$G$10,0,10*ROW('Sanitation Data'!G157)),NA())</f>
        <v>#N/A</v>
      </c>
      <c r="AN163" s="521" t="e">
        <f ca="1">+IF(AND(ISNUMBER(OFFSET('Sanitation Data'!$G$11,0,10*ROW('Sanitation Data'!G157))),'Data Summary'!DC163="Yes"),OFFSET('Sanitation Data'!$G$11,0,10*ROW('Sanitation Data'!G157)),NA())</f>
        <v>#N/A</v>
      </c>
      <c r="AO163" s="521" t="e">
        <f ca="1">+IF(AND(ISNUMBER(OFFSET('Sanitation Data'!$G$12,0,10*ROW('Sanitation Data'!G157))),'Data Summary'!DD163="Yes"),OFFSET('Sanitation Data'!$G$12,0,10*ROW('Sanitation Data'!G157)),NA())</f>
        <v>#N/A</v>
      </c>
      <c r="AP163" s="521" t="e">
        <f ca="1">+IF(AND(ISNUMBER(OFFSET('Sanitation Data'!$H$4,0,10*ROW('Sanitation Data'!H157))),'Data Summary'!DE163="Yes"),100-OFFSET('Sanitation Data'!$H$4,0,10*ROW('Sanitation Data'!H157)),NA())</f>
        <v>#N/A</v>
      </c>
      <c r="AQ163" s="521" t="e">
        <f ca="1">+IF(AND(ISNUMBER(OFFSET('Sanitation Data'!$H$6,0,10*ROW('Sanitation Data'!H157))),'Data Summary'!DF163="Yes"),OFFSET('Sanitation Data'!$H$6,0,10*ROW('Sanitation Data'!H157)),NA())</f>
        <v>#N/A</v>
      </c>
      <c r="AR163" s="521" t="e">
        <f ca="1">+IF(AND(ISNUMBER(OFFSET('Sanitation Data'!$H$10,0,10*ROW('Sanitation Data'!H157))),'Data Summary'!DG163="Yes"),OFFSET('Sanitation Data'!$H$10,0,10*ROW('Sanitation Data'!H157)),NA())</f>
        <v>#N/A</v>
      </c>
      <c r="AS163" s="521" t="e">
        <f ca="1">+IF(AND(ISNUMBER(OFFSET('Sanitation Data'!$H$11,0,10*ROW('Sanitation Data'!H157))),'Data Summary'!DH163="Yes"),OFFSET('Sanitation Data'!$H$11,0,10*ROW('Sanitation Data'!H157)),NA())</f>
        <v>#N/A</v>
      </c>
      <c r="AT163" s="521" t="e">
        <f ca="1">+IF(AND(ISNUMBER(OFFSET('Sanitation Data'!$H$12,0,10*ROW('Sanitation Data'!H157))),'Data Summary'!DI163="Yes"),OFFSET('Sanitation Data'!$H$12,0,10*ROW('Sanitation Data'!H157)),NA())</f>
        <v>#N/A</v>
      </c>
      <c r="AU163" s="521" t="e">
        <f ca="1">+IF(AND(ISNUMBER(OFFSET('Sanitation Data'!$I$4,0,10*ROW('Sanitation Data'!I157))),'Data Summary'!DJ163="Yes"),100-OFFSET('Sanitation Data'!$I$4,0,10*ROW('Sanitation Data'!I157)),NA())</f>
        <v>#N/A</v>
      </c>
      <c r="AV163" s="521" t="e">
        <f ca="1">+IF(AND(ISNUMBER(OFFSET('Sanitation Data'!$I$6,0,10*ROW('Sanitation Data'!I157))),'Data Summary'!DK163="Yes"),OFFSET('Sanitation Data'!$I$6,0,10*ROW('Sanitation Data'!I157)),NA())</f>
        <v>#N/A</v>
      </c>
      <c r="AW163" s="521" t="e">
        <f ca="1">+IF(AND(ISNUMBER(OFFSET('Sanitation Data'!$I$10,0,10*ROW('Sanitation Data'!I157))),'Data Summary'!DL163="Yes"),OFFSET('Sanitation Data'!$I$10,0,10*ROW('Sanitation Data'!I157)),NA())</f>
        <v>#N/A</v>
      </c>
      <c r="AX163" s="521" t="e">
        <f ca="1">+IF(AND(ISNUMBER(OFFSET('Sanitation Data'!$I$11,0,10*ROW('Sanitation Data'!I157))),'Data Summary'!DM163="Yes"),OFFSET('Sanitation Data'!$I$11,0,10*ROW('Sanitation Data'!I157)),NA())</f>
        <v>#N/A</v>
      </c>
      <c r="AY163" s="521" t="e">
        <f ca="1">+IF(AND(ISNUMBER(OFFSET('Sanitation Data'!$I$12,0,10*ROW('Sanitation Data'!I157))),'Data Summary'!DN163="Yes"),OFFSET('Sanitation Data'!$I$12,0,10*ROW('Sanitation Data'!I157)),NA())</f>
        <v>#N/A</v>
      </c>
      <c r="AZ163" s="522" t="e">
        <f ca="1">+IF(AND(ISNUMBER(OFFSET('Hygiene Data'!$D$5,0,10*ROW('Hygiene Data'!D157))),'Data Summary'!DO163="Yes"),OFFSET('Hygiene Data'!$D$5,0,10*ROW('Hygiene Data'!D157)),NA())</f>
        <v>#N/A</v>
      </c>
      <c r="BA163" s="522" t="e">
        <f ca="1">+IF(AND(ISNUMBER(OFFSET('Hygiene Data'!$D$7,0,10*ROW('Hygiene Data'!D157))),'Data Summary'!DP163="Yes"),OFFSET('Hygiene Data'!$D$7,0,10*ROW('Hygiene Data'!D157)),NA())</f>
        <v>#N/A</v>
      </c>
      <c r="BB163" s="522" t="e">
        <f ca="1">+IF(AND(ISNUMBER(OFFSET('Hygiene Data'!$D$9,0,10*ROW('Hygiene Data'!D157))),'Data Summary'!DQ163="Yes"),OFFSET('Hygiene Data'!$D$9,0,10*ROW('Hygiene Data'!D157)),NA())</f>
        <v>#N/A</v>
      </c>
      <c r="BC163" s="522" t="e">
        <f ca="1">+IF(AND(ISNUMBER(OFFSET('Hygiene Data'!$E$5,0,10*ROW('Hygiene Data'!E157))),'Data Summary'!DR163="Yes"),OFFSET('Hygiene Data'!$E$5,0,10*ROW('Hygiene Data'!E157)),NA())</f>
        <v>#N/A</v>
      </c>
      <c r="BD163" s="522" t="e">
        <f ca="1">+IF(AND(ISNUMBER(OFFSET('Hygiene Data'!$E$7,0,10*ROW('Hygiene Data'!E157))),'Data Summary'!DS163="Yes"),OFFSET('Hygiene Data'!$E$7,0,10*ROW('Hygiene Data'!E157)),NA())</f>
        <v>#N/A</v>
      </c>
      <c r="BE163" s="522" t="e">
        <f ca="1">+IF(AND(ISNUMBER(OFFSET('Hygiene Data'!$E$9,0,10*ROW('Hygiene Data'!E157))),'Data Summary'!DT163="Yes"),OFFSET('Hygiene Data'!$E$9,0,10*ROW('Hygiene Data'!E157)),NA())</f>
        <v>#N/A</v>
      </c>
      <c r="BF163" s="522" t="e">
        <f ca="1">+IF(AND(ISNUMBER(OFFSET('Hygiene Data'!$F$5,0,10*ROW('Hygiene Data'!F157))),'Data Summary'!DU163="Yes"),OFFSET('Hygiene Data'!$F$5,0,10*ROW('Hygiene Data'!F157)),NA())</f>
        <v>#N/A</v>
      </c>
      <c r="BG163" s="522" t="e">
        <f ca="1">+IF(AND(ISNUMBER(OFFSET('Hygiene Data'!$F$7,0,10*ROW('Hygiene Data'!F157))),'Data Summary'!DV163="Yes"),OFFSET('Hygiene Data'!$F$7,0,10*ROW('Hygiene Data'!F157)),NA())</f>
        <v>#N/A</v>
      </c>
      <c r="BH163" s="522" t="e">
        <f ca="1">+IF(AND(ISNUMBER(OFFSET('Hygiene Data'!$F$9,0,10*ROW('Hygiene Data'!F157))),'Data Summary'!DW163="Yes"),OFFSET('Hygiene Data'!$F$9,0,10*ROW('Hygiene Data'!F157)),NA())</f>
        <v>#N/A</v>
      </c>
      <c r="BI163" s="522" t="e">
        <f ca="1">+IF(AND(ISNUMBER(OFFSET('Hygiene Data'!$G$5,0,10*ROW('Hygiene Data'!G157))),'Data Summary'!DX163="Yes"),OFFSET('Hygiene Data'!$G$5,0,10*ROW('Hygiene Data'!G157)),NA())</f>
        <v>#N/A</v>
      </c>
      <c r="BJ163" s="522" t="e">
        <f ca="1">+IF(AND(ISNUMBER(OFFSET('Hygiene Data'!$G$7,0,10*ROW('Hygiene Data'!G157))),'Data Summary'!DY163="Yes"),OFFSET('Hygiene Data'!$G$7,0,10*ROW('Hygiene Data'!G157)),NA())</f>
        <v>#N/A</v>
      </c>
      <c r="BK163" s="522" t="e">
        <f ca="1">+IF(AND(ISNUMBER(OFFSET('Hygiene Data'!$G$9,0,10*ROW('Hygiene Data'!G157))),'Data Summary'!DZ163="Yes"),OFFSET('Hygiene Data'!$G$9,0,10*ROW('Hygiene Data'!G157)),NA())</f>
        <v>#N/A</v>
      </c>
      <c r="BL163" s="522" t="e">
        <f ca="1">+IF(AND(ISNUMBER(OFFSET('Hygiene Data'!$H$5,0,10*ROW('Hygiene Data'!H157))),'Data Summary'!EA163="Yes"),OFFSET('Hygiene Data'!$H$5,0,10*ROW('Hygiene Data'!H157)),NA())</f>
        <v>#N/A</v>
      </c>
      <c r="BM163" s="522" t="e">
        <f ca="1">+IF(AND(ISNUMBER(OFFSET('Hygiene Data'!$H$7,0,10*ROW('Hygiene Data'!H157))),'Data Summary'!EB163="Yes"),OFFSET('Hygiene Data'!$H$7,0,10*ROW('Hygiene Data'!H157)),NA())</f>
        <v>#N/A</v>
      </c>
      <c r="BN163" s="522" t="e">
        <f ca="1">+IF(AND(ISNUMBER(OFFSET('Hygiene Data'!$H$9,0,10*ROW('Hygiene Data'!H157))),'Data Summary'!EC163="Yes"),OFFSET('Hygiene Data'!$H$9,0,10*ROW('Hygiene Data'!H157)),NA())</f>
        <v>#N/A</v>
      </c>
      <c r="BO163" s="522" t="e">
        <f ca="1">+IF(AND(ISNUMBER(OFFSET('Hygiene Data'!$I$5,0,10*ROW('Hygiene Data'!I157))),'Data Summary'!ED163="Yes"),OFFSET('Hygiene Data'!$I$5,0,10*ROW('Hygiene Data'!I157)),NA())</f>
        <v>#N/A</v>
      </c>
      <c r="BP163" s="522" t="e">
        <f ca="1">+IF(AND(ISNUMBER(OFFSET('Hygiene Data'!$I$7,0,10*ROW('Hygiene Data'!I157))),'Data Summary'!EE163="Yes"),OFFSET('Hygiene Data'!$I$7,0,10*ROW('Hygiene Data'!I157)),NA())</f>
        <v>#N/A</v>
      </c>
      <c r="BQ163" s="522" t="e">
        <f ca="1">+IF(AND(ISNUMBER(OFFSET('Hygiene Data'!$I$9,0,10*ROW('Hygiene Data'!I157))),'Data Summary'!EF163="Yes"),OFFSET('Hygiene Data'!$I$9,0,10*ROW('Hygiene Data'!I157)),NA())</f>
        <v>#N/A</v>
      </c>
    </row>
    <row r="164" spans="1:69" x14ac:dyDescent="0.25">
      <c r="A164" s="518" t="e">
        <f ca="1">+RIGHT('Data Summary'!A164,LEN('Data Summary'!A164)-9)</f>
        <v>#VALUE!</v>
      </c>
      <c r="B164" s="492" t="str">
        <f ca="1">+IF(ISTEXT('Data Summary'!B164),'Data Summary'!B164,"")</f>
        <v/>
      </c>
      <c r="C164" s="519" t="e">
        <f ca="1">+VALUE('Data Summary'!C164)</f>
        <v>#VALUE!</v>
      </c>
      <c r="D164" s="520" t="e">
        <f ca="1">+IF(AND(ISNUMBER(OFFSET('Water Data'!$D$4,0,10*ROW('Water Data'!D158))),'Data Summary'!BS164="Yes"),100-OFFSET('Water Data'!$D$4,0,10*ROW('Water Data'!D158)),NA())</f>
        <v>#N/A</v>
      </c>
      <c r="E164" s="520" t="e">
        <f ca="1">+IF(AND(ISNUMBER(OFFSET('Water Data'!$D$6,0,10*ROW('Water Data'!D158))),'Data Summary'!BT164="Yes"),OFFSET('Water Data'!$D$6,0,10*ROW('Water Data'!D158)),NA())</f>
        <v>#N/A</v>
      </c>
      <c r="F164" s="520" t="e">
        <f ca="1">+IF(AND(ISNUMBER(OFFSET('Water Data'!$D$9,0,10*ROW('Water Data'!D158))),'Data Summary'!BU164="Yes"),OFFSET('Water Data'!$D$9,0,10*ROW('Water Data'!D158)),NA())</f>
        <v>#N/A</v>
      </c>
      <c r="G164" s="520" t="e">
        <f ca="1">+IF(AND(ISNUMBER(OFFSET('Water Data'!$E$4,0,10*ROW('Water Data'!E158))),'Data Summary'!BV164="Yes"),100-OFFSET('Water Data'!$E$4,0,10*ROW('Water Data'!E158)),NA())</f>
        <v>#N/A</v>
      </c>
      <c r="H164" s="520" t="e">
        <f ca="1">+IF(AND(ISNUMBER(OFFSET('Water Data'!$E$6,0,10*ROW('Water Data'!E158))),'Data Summary'!BW164="Yes"),OFFSET('Water Data'!$E$6,0,10*ROW('Water Data'!E158)),NA())</f>
        <v>#N/A</v>
      </c>
      <c r="I164" s="520" t="e">
        <f ca="1">+IF(AND(ISNUMBER(OFFSET('Water Data'!$E$9,0,10*ROW('Water Data'!E158))),'Data Summary'!BX164="Yes"),OFFSET('Water Data'!$E$9,0,10*ROW('Water Data'!E158)),NA())</f>
        <v>#N/A</v>
      </c>
      <c r="J164" s="520" t="e">
        <f ca="1">+IF(AND(ISNUMBER(OFFSET('Water Data'!$F$4,0,10*ROW('Water Data'!F158))),'Data Summary'!BY164="Yes"),100-OFFSET('Water Data'!$F$4,0,10*ROW('Water Data'!F158)),NA())</f>
        <v>#N/A</v>
      </c>
      <c r="K164" s="520" t="e">
        <f ca="1">+IF(AND(ISNUMBER(OFFSET('Water Data'!$F$6,0,10*ROW('Water Data'!F158))),'Data Summary'!BZ164="Yes"),OFFSET('Water Data'!$F$6,0,10*ROW('Water Data'!F158)),NA())</f>
        <v>#N/A</v>
      </c>
      <c r="L164" s="520" t="e">
        <f ca="1">+IF(AND(ISNUMBER(OFFSET('Water Data'!$F$9,0,10*ROW('Water Data'!F158))),'Data Summary'!CA164="Yes"),OFFSET('Water Data'!$F$9,0,10*ROW('Water Data'!F158)),NA())</f>
        <v>#N/A</v>
      </c>
      <c r="M164" s="520" t="e">
        <f ca="1">+IF(AND(ISNUMBER(OFFSET('Water Data'!$G$4,0,10*ROW('Water Data'!G158))),'Data Summary'!CB164="Yes"),100-OFFSET('Water Data'!$G$4,0,10*ROW('Water Data'!G158)),NA())</f>
        <v>#N/A</v>
      </c>
      <c r="N164" s="520" t="e">
        <f ca="1">+IF(AND(ISNUMBER(OFFSET('Water Data'!$G$6,0,10*ROW('Water Data'!G158))),'Data Summary'!CC164="Yes"),OFFSET('Water Data'!$G$6,0,10*ROW('Water Data'!G158)),NA())</f>
        <v>#N/A</v>
      </c>
      <c r="O164" s="520" t="e">
        <f ca="1">+IF(AND(ISNUMBER(OFFSET('Water Data'!$G$9,0,10*ROW('Water Data'!G158))),'Data Summary'!CD164="Yes"),OFFSET('Water Data'!$G$9,0,10*ROW('Water Data'!G158)),NA())</f>
        <v>#N/A</v>
      </c>
      <c r="P164" s="520" t="e">
        <f ca="1">+IF(AND(ISNUMBER(OFFSET('Water Data'!$H$4,0,10*ROW('Water Data'!H158))),'Data Summary'!CE164="Yes"),100-OFFSET('Water Data'!$H$4,0,10*ROW('Water Data'!H158)),NA())</f>
        <v>#N/A</v>
      </c>
      <c r="Q164" s="520" t="e">
        <f ca="1">+IF(AND(ISNUMBER(OFFSET('Water Data'!$H$6,0,10*ROW('Water Data'!H158))),'Data Summary'!CF164="Yes"),OFFSET('Water Data'!$H$6,0,10*ROW('Water Data'!H158)),NA())</f>
        <v>#N/A</v>
      </c>
      <c r="R164" s="520" t="e">
        <f ca="1">+IF(AND(ISNUMBER(OFFSET('Water Data'!$H$9,0,10*ROW('Water Data'!H158))),'Data Summary'!CG164="Yes"),OFFSET('Water Data'!$H$9,0,10*ROW('Water Data'!H158)),NA())</f>
        <v>#N/A</v>
      </c>
      <c r="S164" s="520" t="e">
        <f ca="1">+IF(AND(ISNUMBER(OFFSET('Water Data'!$I$4,0,10*ROW('Water Data'!I158))),'Data Summary'!CH164="Yes"),100-OFFSET('Water Data'!$I$4,0,10*ROW('Water Data'!I158)),NA())</f>
        <v>#N/A</v>
      </c>
      <c r="T164" s="520" t="e">
        <f ca="1">+IF(AND(ISNUMBER(OFFSET('Water Data'!$I$6,0,10*ROW('Water Data'!I158))),'Data Summary'!CI164="Yes"),OFFSET('Water Data'!$I$6,0,10*ROW('Water Data'!I158)),NA())</f>
        <v>#N/A</v>
      </c>
      <c r="U164" s="520" t="e">
        <f ca="1">+IF(AND(ISNUMBER(OFFSET('Water Data'!$I$9,0,10*ROW('Water Data'!I158))),'Data Summary'!CJ164="Yes"),OFFSET('Water Data'!$I$9,0,10*ROW('Water Data'!I158)),NA())</f>
        <v>#N/A</v>
      </c>
      <c r="V164" s="521" t="e">
        <f ca="1">+IF(AND(ISNUMBER(OFFSET('Sanitation Data'!$D$4,0,10*ROW('Sanitation Data'!D158))),'Data Summary'!CK164="Yes"),100-OFFSET('Sanitation Data'!$D$4,0,10*ROW('Sanitation Data'!D158)),NA())</f>
        <v>#N/A</v>
      </c>
      <c r="W164" s="521" t="e">
        <f ca="1">+IF(AND(ISNUMBER(OFFSET('Sanitation Data'!$D$6,0,10*ROW('Sanitation Data'!D158))),'Data Summary'!CL164="Yes"),OFFSET('Sanitation Data'!$D$6,0,10*ROW('Sanitation Data'!D158)),NA())</f>
        <v>#N/A</v>
      </c>
      <c r="X164" s="521" t="e">
        <f ca="1">+IF(AND(ISNUMBER(OFFSET('Sanitation Data'!$D$10,0,10*ROW('Sanitation Data'!D158))),'Data Summary'!CM164="Yes"),OFFSET('Sanitation Data'!$D$10,0,10*ROW('Sanitation Data'!D158)),NA())</f>
        <v>#N/A</v>
      </c>
      <c r="Y164" s="521" t="e">
        <f ca="1">+IF(AND(ISNUMBER(OFFSET('Sanitation Data'!$D$11,0,10*ROW('Sanitation Data'!D158))),'Data Summary'!CN164="Yes"),OFFSET('Sanitation Data'!$D$11,0,10*ROW('Sanitation Data'!D158)),NA())</f>
        <v>#N/A</v>
      </c>
      <c r="Z164" s="521" t="e">
        <f ca="1">+IF(AND(ISNUMBER(OFFSET('Sanitation Data'!$D$12,0,10*ROW('Sanitation Data'!D158))),'Data Summary'!CO164="Yes"),OFFSET('Sanitation Data'!$D$12,0,10*ROW('Sanitation Data'!D158)),NA())</f>
        <v>#N/A</v>
      </c>
      <c r="AA164" s="521" t="e">
        <f ca="1">+IF(AND(ISNUMBER(OFFSET('Sanitation Data'!$E$4,0,10*ROW('Sanitation Data'!E158))),'Data Summary'!CP164="Yes"),100-OFFSET('Sanitation Data'!$E$4,0,10*ROW('Sanitation Data'!E158)),NA())</f>
        <v>#N/A</v>
      </c>
      <c r="AB164" s="521" t="e">
        <f ca="1">+IF(AND(ISNUMBER(OFFSET('Sanitation Data'!$E$6,0,10*ROW('Sanitation Data'!E158))),'Data Summary'!CQ164="Yes"),OFFSET('Sanitation Data'!$E$6,0,10*ROW('Sanitation Data'!E158)),NA())</f>
        <v>#N/A</v>
      </c>
      <c r="AC164" s="521" t="e">
        <f ca="1">+IF(AND(ISNUMBER(OFFSET('Sanitation Data'!$E$10,0,10*ROW('Sanitation Data'!E158))),'Data Summary'!CR164="Yes"),OFFSET('Sanitation Data'!$E$10,0,10*ROW('Sanitation Data'!E158)),NA())</f>
        <v>#N/A</v>
      </c>
      <c r="AD164" s="521" t="e">
        <f ca="1">+IF(AND(ISNUMBER(OFFSET('Sanitation Data'!$E$11,0,10*ROW('Sanitation Data'!E158))),'Data Summary'!CS164="Yes"),OFFSET('Sanitation Data'!$E$11,0,10*ROW('Sanitation Data'!E158)),NA())</f>
        <v>#N/A</v>
      </c>
      <c r="AE164" s="521" t="e">
        <f ca="1">+IF(AND(ISNUMBER(OFFSET('Sanitation Data'!$E$12,0,10*ROW('Sanitation Data'!E158))),'Data Summary'!CT164="Yes"),OFFSET('Sanitation Data'!$E$12,0,10*ROW('Sanitation Data'!E158)),NA())</f>
        <v>#N/A</v>
      </c>
      <c r="AF164" s="521" t="e">
        <f ca="1">+IF(AND(ISNUMBER(OFFSET('Sanitation Data'!$F$4,0,10*ROW('Sanitation Data'!F158))),'Data Summary'!CU164="Yes"),100-OFFSET('Sanitation Data'!$F$4,0,10*ROW('Sanitation Data'!F158)),NA())</f>
        <v>#N/A</v>
      </c>
      <c r="AG164" s="521" t="e">
        <f ca="1">+IF(AND(ISNUMBER(OFFSET('Sanitation Data'!$F$6,0,10*ROW('Sanitation Data'!F158))),'Data Summary'!CV164="Yes"),OFFSET('Sanitation Data'!$F$6,0,10*ROW('Sanitation Data'!F158)),NA())</f>
        <v>#N/A</v>
      </c>
      <c r="AH164" s="521" t="e">
        <f ca="1">+IF(AND(ISNUMBER(OFFSET('Sanitation Data'!$F$10,0,10*ROW('Sanitation Data'!F158))),'Data Summary'!CW164="Yes"),OFFSET('Sanitation Data'!$F$10,0,10*ROW('Sanitation Data'!F158)),NA())</f>
        <v>#N/A</v>
      </c>
      <c r="AI164" s="521" t="e">
        <f ca="1">+IF(AND(ISNUMBER(OFFSET('Sanitation Data'!$F$11,0,10*ROW('Sanitation Data'!F158))),'Data Summary'!CX164="Yes"),OFFSET('Sanitation Data'!$F$11,0,10*ROW('Sanitation Data'!F158)),NA())</f>
        <v>#N/A</v>
      </c>
      <c r="AJ164" s="521" t="e">
        <f ca="1">+IF(AND(ISNUMBER(OFFSET('Sanitation Data'!$F$12,0,10*ROW('Sanitation Data'!F158))),'Data Summary'!CY164="Yes"),OFFSET('Sanitation Data'!$F$12,0,10*ROW('Sanitation Data'!F158)),NA())</f>
        <v>#N/A</v>
      </c>
      <c r="AK164" s="521" t="e">
        <f ca="1">+IF(AND(ISNUMBER(OFFSET('Sanitation Data'!$G$4,0,10*ROW('Sanitation Data'!G158))),'Data Summary'!CZ164="Yes"),100-OFFSET('Sanitation Data'!$G$4,0,10*ROW('Sanitation Data'!G158)),NA())</f>
        <v>#N/A</v>
      </c>
      <c r="AL164" s="521" t="e">
        <f ca="1">+IF(AND(ISNUMBER(OFFSET('Sanitation Data'!$G$6,0,10*ROW('Sanitation Data'!G158))),'Data Summary'!DA164="Yes"),OFFSET('Sanitation Data'!$G$6,0,10*ROW('Sanitation Data'!G158)),NA())</f>
        <v>#N/A</v>
      </c>
      <c r="AM164" s="521" t="e">
        <f ca="1">+IF(AND(ISNUMBER(OFFSET('Sanitation Data'!$G$10,0,10*ROW('Sanitation Data'!G158))),'Data Summary'!DB164="Yes"),OFFSET('Sanitation Data'!$G$10,0,10*ROW('Sanitation Data'!G158)),NA())</f>
        <v>#N/A</v>
      </c>
      <c r="AN164" s="521" t="e">
        <f ca="1">+IF(AND(ISNUMBER(OFFSET('Sanitation Data'!$G$11,0,10*ROW('Sanitation Data'!G158))),'Data Summary'!DC164="Yes"),OFFSET('Sanitation Data'!$G$11,0,10*ROW('Sanitation Data'!G158)),NA())</f>
        <v>#N/A</v>
      </c>
      <c r="AO164" s="521" t="e">
        <f ca="1">+IF(AND(ISNUMBER(OFFSET('Sanitation Data'!$G$12,0,10*ROW('Sanitation Data'!G158))),'Data Summary'!DD164="Yes"),OFFSET('Sanitation Data'!$G$12,0,10*ROW('Sanitation Data'!G158)),NA())</f>
        <v>#N/A</v>
      </c>
      <c r="AP164" s="521" t="e">
        <f ca="1">+IF(AND(ISNUMBER(OFFSET('Sanitation Data'!$H$4,0,10*ROW('Sanitation Data'!H158))),'Data Summary'!DE164="Yes"),100-OFFSET('Sanitation Data'!$H$4,0,10*ROW('Sanitation Data'!H158)),NA())</f>
        <v>#N/A</v>
      </c>
      <c r="AQ164" s="521" t="e">
        <f ca="1">+IF(AND(ISNUMBER(OFFSET('Sanitation Data'!$H$6,0,10*ROW('Sanitation Data'!H158))),'Data Summary'!DF164="Yes"),OFFSET('Sanitation Data'!$H$6,0,10*ROW('Sanitation Data'!H158)),NA())</f>
        <v>#N/A</v>
      </c>
      <c r="AR164" s="521" t="e">
        <f ca="1">+IF(AND(ISNUMBER(OFFSET('Sanitation Data'!$H$10,0,10*ROW('Sanitation Data'!H158))),'Data Summary'!DG164="Yes"),OFFSET('Sanitation Data'!$H$10,0,10*ROW('Sanitation Data'!H158)),NA())</f>
        <v>#N/A</v>
      </c>
      <c r="AS164" s="521" t="e">
        <f ca="1">+IF(AND(ISNUMBER(OFFSET('Sanitation Data'!$H$11,0,10*ROW('Sanitation Data'!H158))),'Data Summary'!DH164="Yes"),OFFSET('Sanitation Data'!$H$11,0,10*ROW('Sanitation Data'!H158)),NA())</f>
        <v>#N/A</v>
      </c>
      <c r="AT164" s="521" t="e">
        <f ca="1">+IF(AND(ISNUMBER(OFFSET('Sanitation Data'!$H$12,0,10*ROW('Sanitation Data'!H158))),'Data Summary'!DI164="Yes"),OFFSET('Sanitation Data'!$H$12,0,10*ROW('Sanitation Data'!H158)),NA())</f>
        <v>#N/A</v>
      </c>
      <c r="AU164" s="521" t="e">
        <f ca="1">+IF(AND(ISNUMBER(OFFSET('Sanitation Data'!$I$4,0,10*ROW('Sanitation Data'!I158))),'Data Summary'!DJ164="Yes"),100-OFFSET('Sanitation Data'!$I$4,0,10*ROW('Sanitation Data'!I158)),NA())</f>
        <v>#N/A</v>
      </c>
      <c r="AV164" s="521" t="e">
        <f ca="1">+IF(AND(ISNUMBER(OFFSET('Sanitation Data'!$I$6,0,10*ROW('Sanitation Data'!I158))),'Data Summary'!DK164="Yes"),OFFSET('Sanitation Data'!$I$6,0,10*ROW('Sanitation Data'!I158)),NA())</f>
        <v>#N/A</v>
      </c>
      <c r="AW164" s="521" t="e">
        <f ca="1">+IF(AND(ISNUMBER(OFFSET('Sanitation Data'!$I$10,0,10*ROW('Sanitation Data'!I158))),'Data Summary'!DL164="Yes"),OFFSET('Sanitation Data'!$I$10,0,10*ROW('Sanitation Data'!I158)),NA())</f>
        <v>#N/A</v>
      </c>
      <c r="AX164" s="521" t="e">
        <f ca="1">+IF(AND(ISNUMBER(OFFSET('Sanitation Data'!$I$11,0,10*ROW('Sanitation Data'!I158))),'Data Summary'!DM164="Yes"),OFFSET('Sanitation Data'!$I$11,0,10*ROW('Sanitation Data'!I158)),NA())</f>
        <v>#N/A</v>
      </c>
      <c r="AY164" s="521" t="e">
        <f ca="1">+IF(AND(ISNUMBER(OFFSET('Sanitation Data'!$I$12,0,10*ROW('Sanitation Data'!I158))),'Data Summary'!DN164="Yes"),OFFSET('Sanitation Data'!$I$12,0,10*ROW('Sanitation Data'!I158)),NA())</f>
        <v>#N/A</v>
      </c>
      <c r="AZ164" s="522" t="e">
        <f ca="1">+IF(AND(ISNUMBER(OFFSET('Hygiene Data'!$D$5,0,10*ROW('Hygiene Data'!D158))),'Data Summary'!DO164="Yes"),OFFSET('Hygiene Data'!$D$5,0,10*ROW('Hygiene Data'!D158)),NA())</f>
        <v>#N/A</v>
      </c>
      <c r="BA164" s="522" t="e">
        <f ca="1">+IF(AND(ISNUMBER(OFFSET('Hygiene Data'!$D$7,0,10*ROW('Hygiene Data'!D158))),'Data Summary'!DP164="Yes"),OFFSET('Hygiene Data'!$D$7,0,10*ROW('Hygiene Data'!D158)),NA())</f>
        <v>#N/A</v>
      </c>
      <c r="BB164" s="522" t="e">
        <f ca="1">+IF(AND(ISNUMBER(OFFSET('Hygiene Data'!$D$9,0,10*ROW('Hygiene Data'!D158))),'Data Summary'!DQ164="Yes"),OFFSET('Hygiene Data'!$D$9,0,10*ROW('Hygiene Data'!D158)),NA())</f>
        <v>#N/A</v>
      </c>
      <c r="BC164" s="522" t="e">
        <f ca="1">+IF(AND(ISNUMBER(OFFSET('Hygiene Data'!$E$5,0,10*ROW('Hygiene Data'!E158))),'Data Summary'!DR164="Yes"),OFFSET('Hygiene Data'!$E$5,0,10*ROW('Hygiene Data'!E158)),NA())</f>
        <v>#N/A</v>
      </c>
      <c r="BD164" s="522" t="e">
        <f ca="1">+IF(AND(ISNUMBER(OFFSET('Hygiene Data'!$E$7,0,10*ROW('Hygiene Data'!E158))),'Data Summary'!DS164="Yes"),OFFSET('Hygiene Data'!$E$7,0,10*ROW('Hygiene Data'!E158)),NA())</f>
        <v>#N/A</v>
      </c>
      <c r="BE164" s="522" t="e">
        <f ca="1">+IF(AND(ISNUMBER(OFFSET('Hygiene Data'!$E$9,0,10*ROW('Hygiene Data'!E158))),'Data Summary'!DT164="Yes"),OFFSET('Hygiene Data'!$E$9,0,10*ROW('Hygiene Data'!E158)),NA())</f>
        <v>#N/A</v>
      </c>
      <c r="BF164" s="522" t="e">
        <f ca="1">+IF(AND(ISNUMBER(OFFSET('Hygiene Data'!$F$5,0,10*ROW('Hygiene Data'!F158))),'Data Summary'!DU164="Yes"),OFFSET('Hygiene Data'!$F$5,0,10*ROW('Hygiene Data'!F158)),NA())</f>
        <v>#N/A</v>
      </c>
      <c r="BG164" s="522" t="e">
        <f ca="1">+IF(AND(ISNUMBER(OFFSET('Hygiene Data'!$F$7,0,10*ROW('Hygiene Data'!F158))),'Data Summary'!DV164="Yes"),OFFSET('Hygiene Data'!$F$7,0,10*ROW('Hygiene Data'!F158)),NA())</f>
        <v>#N/A</v>
      </c>
      <c r="BH164" s="522" t="e">
        <f ca="1">+IF(AND(ISNUMBER(OFFSET('Hygiene Data'!$F$9,0,10*ROW('Hygiene Data'!F158))),'Data Summary'!DW164="Yes"),OFFSET('Hygiene Data'!$F$9,0,10*ROW('Hygiene Data'!F158)),NA())</f>
        <v>#N/A</v>
      </c>
      <c r="BI164" s="522" t="e">
        <f ca="1">+IF(AND(ISNUMBER(OFFSET('Hygiene Data'!$G$5,0,10*ROW('Hygiene Data'!G158))),'Data Summary'!DX164="Yes"),OFFSET('Hygiene Data'!$G$5,0,10*ROW('Hygiene Data'!G158)),NA())</f>
        <v>#N/A</v>
      </c>
      <c r="BJ164" s="522" t="e">
        <f ca="1">+IF(AND(ISNUMBER(OFFSET('Hygiene Data'!$G$7,0,10*ROW('Hygiene Data'!G158))),'Data Summary'!DY164="Yes"),OFFSET('Hygiene Data'!$G$7,0,10*ROW('Hygiene Data'!G158)),NA())</f>
        <v>#N/A</v>
      </c>
      <c r="BK164" s="522" t="e">
        <f ca="1">+IF(AND(ISNUMBER(OFFSET('Hygiene Data'!$G$9,0,10*ROW('Hygiene Data'!G158))),'Data Summary'!DZ164="Yes"),OFFSET('Hygiene Data'!$G$9,0,10*ROW('Hygiene Data'!G158)),NA())</f>
        <v>#N/A</v>
      </c>
      <c r="BL164" s="522" t="e">
        <f ca="1">+IF(AND(ISNUMBER(OFFSET('Hygiene Data'!$H$5,0,10*ROW('Hygiene Data'!H158))),'Data Summary'!EA164="Yes"),OFFSET('Hygiene Data'!$H$5,0,10*ROW('Hygiene Data'!H158)),NA())</f>
        <v>#N/A</v>
      </c>
      <c r="BM164" s="522" t="e">
        <f ca="1">+IF(AND(ISNUMBER(OFFSET('Hygiene Data'!$H$7,0,10*ROW('Hygiene Data'!H158))),'Data Summary'!EB164="Yes"),OFFSET('Hygiene Data'!$H$7,0,10*ROW('Hygiene Data'!H158)),NA())</f>
        <v>#N/A</v>
      </c>
      <c r="BN164" s="522" t="e">
        <f ca="1">+IF(AND(ISNUMBER(OFFSET('Hygiene Data'!$H$9,0,10*ROW('Hygiene Data'!H158))),'Data Summary'!EC164="Yes"),OFFSET('Hygiene Data'!$H$9,0,10*ROW('Hygiene Data'!H158)),NA())</f>
        <v>#N/A</v>
      </c>
      <c r="BO164" s="522" t="e">
        <f ca="1">+IF(AND(ISNUMBER(OFFSET('Hygiene Data'!$I$5,0,10*ROW('Hygiene Data'!I158))),'Data Summary'!ED164="Yes"),OFFSET('Hygiene Data'!$I$5,0,10*ROW('Hygiene Data'!I158)),NA())</f>
        <v>#N/A</v>
      </c>
      <c r="BP164" s="522" t="e">
        <f ca="1">+IF(AND(ISNUMBER(OFFSET('Hygiene Data'!$I$7,0,10*ROW('Hygiene Data'!I158))),'Data Summary'!EE164="Yes"),OFFSET('Hygiene Data'!$I$7,0,10*ROW('Hygiene Data'!I158)),NA())</f>
        <v>#N/A</v>
      </c>
      <c r="BQ164" s="522" t="e">
        <f ca="1">+IF(AND(ISNUMBER(OFFSET('Hygiene Data'!$I$9,0,10*ROW('Hygiene Data'!I158))),'Data Summary'!EF164="Yes"),OFFSET('Hygiene Data'!$I$9,0,10*ROW('Hygiene Data'!I158)),NA())</f>
        <v>#N/A</v>
      </c>
    </row>
    <row r="165" spans="1:69" x14ac:dyDescent="0.25">
      <c r="A165" s="518" t="e">
        <f ca="1">+RIGHT('Data Summary'!A165,LEN('Data Summary'!A165)-9)</f>
        <v>#VALUE!</v>
      </c>
      <c r="B165" s="492" t="str">
        <f ca="1">+IF(ISTEXT('Data Summary'!B165),'Data Summary'!B165,"")</f>
        <v/>
      </c>
      <c r="C165" s="519" t="e">
        <f ca="1">+VALUE('Data Summary'!C165)</f>
        <v>#VALUE!</v>
      </c>
      <c r="D165" s="520" t="e">
        <f ca="1">+IF(AND(ISNUMBER(OFFSET('Water Data'!$D$4,0,10*ROW('Water Data'!D159))),'Data Summary'!BS165="Yes"),100-OFFSET('Water Data'!$D$4,0,10*ROW('Water Data'!D159)),NA())</f>
        <v>#N/A</v>
      </c>
      <c r="E165" s="520" t="e">
        <f ca="1">+IF(AND(ISNUMBER(OFFSET('Water Data'!$D$6,0,10*ROW('Water Data'!D159))),'Data Summary'!BT165="Yes"),OFFSET('Water Data'!$D$6,0,10*ROW('Water Data'!D159)),NA())</f>
        <v>#N/A</v>
      </c>
      <c r="F165" s="520" t="e">
        <f ca="1">+IF(AND(ISNUMBER(OFFSET('Water Data'!$D$9,0,10*ROW('Water Data'!D159))),'Data Summary'!BU165="Yes"),OFFSET('Water Data'!$D$9,0,10*ROW('Water Data'!D159)),NA())</f>
        <v>#N/A</v>
      </c>
      <c r="G165" s="520" t="e">
        <f ca="1">+IF(AND(ISNUMBER(OFFSET('Water Data'!$E$4,0,10*ROW('Water Data'!E159))),'Data Summary'!BV165="Yes"),100-OFFSET('Water Data'!$E$4,0,10*ROW('Water Data'!E159)),NA())</f>
        <v>#N/A</v>
      </c>
      <c r="H165" s="520" t="e">
        <f ca="1">+IF(AND(ISNUMBER(OFFSET('Water Data'!$E$6,0,10*ROW('Water Data'!E159))),'Data Summary'!BW165="Yes"),OFFSET('Water Data'!$E$6,0,10*ROW('Water Data'!E159)),NA())</f>
        <v>#N/A</v>
      </c>
      <c r="I165" s="520" t="e">
        <f ca="1">+IF(AND(ISNUMBER(OFFSET('Water Data'!$E$9,0,10*ROW('Water Data'!E159))),'Data Summary'!BX165="Yes"),OFFSET('Water Data'!$E$9,0,10*ROW('Water Data'!E159)),NA())</f>
        <v>#N/A</v>
      </c>
      <c r="J165" s="520" t="e">
        <f ca="1">+IF(AND(ISNUMBER(OFFSET('Water Data'!$F$4,0,10*ROW('Water Data'!F159))),'Data Summary'!BY165="Yes"),100-OFFSET('Water Data'!$F$4,0,10*ROW('Water Data'!F159)),NA())</f>
        <v>#N/A</v>
      </c>
      <c r="K165" s="520" t="e">
        <f ca="1">+IF(AND(ISNUMBER(OFFSET('Water Data'!$F$6,0,10*ROW('Water Data'!F159))),'Data Summary'!BZ165="Yes"),OFFSET('Water Data'!$F$6,0,10*ROW('Water Data'!F159)),NA())</f>
        <v>#N/A</v>
      </c>
      <c r="L165" s="520" t="e">
        <f ca="1">+IF(AND(ISNUMBER(OFFSET('Water Data'!$F$9,0,10*ROW('Water Data'!F159))),'Data Summary'!CA165="Yes"),OFFSET('Water Data'!$F$9,0,10*ROW('Water Data'!F159)),NA())</f>
        <v>#N/A</v>
      </c>
      <c r="M165" s="520" t="e">
        <f ca="1">+IF(AND(ISNUMBER(OFFSET('Water Data'!$G$4,0,10*ROW('Water Data'!G159))),'Data Summary'!CB165="Yes"),100-OFFSET('Water Data'!$G$4,0,10*ROW('Water Data'!G159)),NA())</f>
        <v>#N/A</v>
      </c>
      <c r="N165" s="520" t="e">
        <f ca="1">+IF(AND(ISNUMBER(OFFSET('Water Data'!$G$6,0,10*ROW('Water Data'!G159))),'Data Summary'!CC165="Yes"),OFFSET('Water Data'!$G$6,0,10*ROW('Water Data'!G159)),NA())</f>
        <v>#N/A</v>
      </c>
      <c r="O165" s="520" t="e">
        <f ca="1">+IF(AND(ISNUMBER(OFFSET('Water Data'!$G$9,0,10*ROW('Water Data'!G159))),'Data Summary'!CD165="Yes"),OFFSET('Water Data'!$G$9,0,10*ROW('Water Data'!G159)),NA())</f>
        <v>#N/A</v>
      </c>
      <c r="P165" s="520" t="e">
        <f ca="1">+IF(AND(ISNUMBER(OFFSET('Water Data'!$H$4,0,10*ROW('Water Data'!H159))),'Data Summary'!CE165="Yes"),100-OFFSET('Water Data'!$H$4,0,10*ROW('Water Data'!H159)),NA())</f>
        <v>#N/A</v>
      </c>
      <c r="Q165" s="520" t="e">
        <f ca="1">+IF(AND(ISNUMBER(OFFSET('Water Data'!$H$6,0,10*ROW('Water Data'!H159))),'Data Summary'!CF165="Yes"),OFFSET('Water Data'!$H$6,0,10*ROW('Water Data'!H159)),NA())</f>
        <v>#N/A</v>
      </c>
      <c r="R165" s="520" t="e">
        <f ca="1">+IF(AND(ISNUMBER(OFFSET('Water Data'!$H$9,0,10*ROW('Water Data'!H159))),'Data Summary'!CG165="Yes"),OFFSET('Water Data'!$H$9,0,10*ROW('Water Data'!H159)),NA())</f>
        <v>#N/A</v>
      </c>
      <c r="S165" s="520" t="e">
        <f ca="1">+IF(AND(ISNUMBER(OFFSET('Water Data'!$I$4,0,10*ROW('Water Data'!I159))),'Data Summary'!CH165="Yes"),100-OFFSET('Water Data'!$I$4,0,10*ROW('Water Data'!I159)),NA())</f>
        <v>#N/A</v>
      </c>
      <c r="T165" s="520" t="e">
        <f ca="1">+IF(AND(ISNUMBER(OFFSET('Water Data'!$I$6,0,10*ROW('Water Data'!I159))),'Data Summary'!CI165="Yes"),OFFSET('Water Data'!$I$6,0,10*ROW('Water Data'!I159)),NA())</f>
        <v>#N/A</v>
      </c>
      <c r="U165" s="520" t="e">
        <f ca="1">+IF(AND(ISNUMBER(OFFSET('Water Data'!$I$9,0,10*ROW('Water Data'!I159))),'Data Summary'!CJ165="Yes"),OFFSET('Water Data'!$I$9,0,10*ROW('Water Data'!I159)),NA())</f>
        <v>#N/A</v>
      </c>
      <c r="V165" s="521" t="e">
        <f ca="1">+IF(AND(ISNUMBER(OFFSET('Sanitation Data'!$D$4,0,10*ROW('Sanitation Data'!D159))),'Data Summary'!CK165="Yes"),100-OFFSET('Sanitation Data'!$D$4,0,10*ROW('Sanitation Data'!D159)),NA())</f>
        <v>#N/A</v>
      </c>
      <c r="W165" s="521" t="e">
        <f ca="1">+IF(AND(ISNUMBER(OFFSET('Sanitation Data'!$D$6,0,10*ROW('Sanitation Data'!D159))),'Data Summary'!CL165="Yes"),OFFSET('Sanitation Data'!$D$6,0,10*ROW('Sanitation Data'!D159)),NA())</f>
        <v>#N/A</v>
      </c>
      <c r="X165" s="521" t="e">
        <f ca="1">+IF(AND(ISNUMBER(OFFSET('Sanitation Data'!$D$10,0,10*ROW('Sanitation Data'!D159))),'Data Summary'!CM165="Yes"),OFFSET('Sanitation Data'!$D$10,0,10*ROW('Sanitation Data'!D159)),NA())</f>
        <v>#N/A</v>
      </c>
      <c r="Y165" s="521" t="e">
        <f ca="1">+IF(AND(ISNUMBER(OFFSET('Sanitation Data'!$D$11,0,10*ROW('Sanitation Data'!D159))),'Data Summary'!CN165="Yes"),OFFSET('Sanitation Data'!$D$11,0,10*ROW('Sanitation Data'!D159)),NA())</f>
        <v>#N/A</v>
      </c>
      <c r="Z165" s="521" t="e">
        <f ca="1">+IF(AND(ISNUMBER(OFFSET('Sanitation Data'!$D$12,0,10*ROW('Sanitation Data'!D159))),'Data Summary'!CO165="Yes"),OFFSET('Sanitation Data'!$D$12,0,10*ROW('Sanitation Data'!D159)),NA())</f>
        <v>#N/A</v>
      </c>
      <c r="AA165" s="521" t="e">
        <f ca="1">+IF(AND(ISNUMBER(OFFSET('Sanitation Data'!$E$4,0,10*ROW('Sanitation Data'!E159))),'Data Summary'!CP165="Yes"),100-OFFSET('Sanitation Data'!$E$4,0,10*ROW('Sanitation Data'!E159)),NA())</f>
        <v>#N/A</v>
      </c>
      <c r="AB165" s="521" t="e">
        <f ca="1">+IF(AND(ISNUMBER(OFFSET('Sanitation Data'!$E$6,0,10*ROW('Sanitation Data'!E159))),'Data Summary'!CQ165="Yes"),OFFSET('Sanitation Data'!$E$6,0,10*ROW('Sanitation Data'!E159)),NA())</f>
        <v>#N/A</v>
      </c>
      <c r="AC165" s="521" t="e">
        <f ca="1">+IF(AND(ISNUMBER(OFFSET('Sanitation Data'!$E$10,0,10*ROW('Sanitation Data'!E159))),'Data Summary'!CR165="Yes"),OFFSET('Sanitation Data'!$E$10,0,10*ROW('Sanitation Data'!E159)),NA())</f>
        <v>#N/A</v>
      </c>
      <c r="AD165" s="521" t="e">
        <f ca="1">+IF(AND(ISNUMBER(OFFSET('Sanitation Data'!$E$11,0,10*ROW('Sanitation Data'!E159))),'Data Summary'!CS165="Yes"),OFFSET('Sanitation Data'!$E$11,0,10*ROW('Sanitation Data'!E159)),NA())</f>
        <v>#N/A</v>
      </c>
      <c r="AE165" s="521" t="e">
        <f ca="1">+IF(AND(ISNUMBER(OFFSET('Sanitation Data'!$E$12,0,10*ROW('Sanitation Data'!E159))),'Data Summary'!CT165="Yes"),OFFSET('Sanitation Data'!$E$12,0,10*ROW('Sanitation Data'!E159)),NA())</f>
        <v>#N/A</v>
      </c>
      <c r="AF165" s="521" t="e">
        <f ca="1">+IF(AND(ISNUMBER(OFFSET('Sanitation Data'!$F$4,0,10*ROW('Sanitation Data'!F159))),'Data Summary'!CU165="Yes"),100-OFFSET('Sanitation Data'!$F$4,0,10*ROW('Sanitation Data'!F159)),NA())</f>
        <v>#N/A</v>
      </c>
      <c r="AG165" s="521" t="e">
        <f ca="1">+IF(AND(ISNUMBER(OFFSET('Sanitation Data'!$F$6,0,10*ROW('Sanitation Data'!F159))),'Data Summary'!CV165="Yes"),OFFSET('Sanitation Data'!$F$6,0,10*ROW('Sanitation Data'!F159)),NA())</f>
        <v>#N/A</v>
      </c>
      <c r="AH165" s="521" t="e">
        <f ca="1">+IF(AND(ISNUMBER(OFFSET('Sanitation Data'!$F$10,0,10*ROW('Sanitation Data'!F159))),'Data Summary'!CW165="Yes"),OFFSET('Sanitation Data'!$F$10,0,10*ROW('Sanitation Data'!F159)),NA())</f>
        <v>#N/A</v>
      </c>
      <c r="AI165" s="521" t="e">
        <f ca="1">+IF(AND(ISNUMBER(OFFSET('Sanitation Data'!$F$11,0,10*ROW('Sanitation Data'!F159))),'Data Summary'!CX165="Yes"),OFFSET('Sanitation Data'!$F$11,0,10*ROW('Sanitation Data'!F159)),NA())</f>
        <v>#N/A</v>
      </c>
      <c r="AJ165" s="521" t="e">
        <f ca="1">+IF(AND(ISNUMBER(OFFSET('Sanitation Data'!$F$12,0,10*ROW('Sanitation Data'!F159))),'Data Summary'!CY165="Yes"),OFFSET('Sanitation Data'!$F$12,0,10*ROW('Sanitation Data'!F159)),NA())</f>
        <v>#N/A</v>
      </c>
      <c r="AK165" s="521" t="e">
        <f ca="1">+IF(AND(ISNUMBER(OFFSET('Sanitation Data'!$G$4,0,10*ROW('Sanitation Data'!G159))),'Data Summary'!CZ165="Yes"),100-OFFSET('Sanitation Data'!$G$4,0,10*ROW('Sanitation Data'!G159)),NA())</f>
        <v>#N/A</v>
      </c>
      <c r="AL165" s="521" t="e">
        <f ca="1">+IF(AND(ISNUMBER(OFFSET('Sanitation Data'!$G$6,0,10*ROW('Sanitation Data'!G159))),'Data Summary'!DA165="Yes"),OFFSET('Sanitation Data'!$G$6,0,10*ROW('Sanitation Data'!G159)),NA())</f>
        <v>#N/A</v>
      </c>
      <c r="AM165" s="521" t="e">
        <f ca="1">+IF(AND(ISNUMBER(OFFSET('Sanitation Data'!$G$10,0,10*ROW('Sanitation Data'!G159))),'Data Summary'!DB165="Yes"),OFFSET('Sanitation Data'!$G$10,0,10*ROW('Sanitation Data'!G159)),NA())</f>
        <v>#N/A</v>
      </c>
      <c r="AN165" s="521" t="e">
        <f ca="1">+IF(AND(ISNUMBER(OFFSET('Sanitation Data'!$G$11,0,10*ROW('Sanitation Data'!G159))),'Data Summary'!DC165="Yes"),OFFSET('Sanitation Data'!$G$11,0,10*ROW('Sanitation Data'!G159)),NA())</f>
        <v>#N/A</v>
      </c>
      <c r="AO165" s="521" t="e">
        <f ca="1">+IF(AND(ISNUMBER(OFFSET('Sanitation Data'!$G$12,0,10*ROW('Sanitation Data'!G159))),'Data Summary'!DD165="Yes"),OFFSET('Sanitation Data'!$G$12,0,10*ROW('Sanitation Data'!G159)),NA())</f>
        <v>#N/A</v>
      </c>
      <c r="AP165" s="521" t="e">
        <f ca="1">+IF(AND(ISNUMBER(OFFSET('Sanitation Data'!$H$4,0,10*ROW('Sanitation Data'!H159))),'Data Summary'!DE165="Yes"),100-OFFSET('Sanitation Data'!$H$4,0,10*ROW('Sanitation Data'!H159)),NA())</f>
        <v>#N/A</v>
      </c>
      <c r="AQ165" s="521" t="e">
        <f ca="1">+IF(AND(ISNUMBER(OFFSET('Sanitation Data'!$H$6,0,10*ROW('Sanitation Data'!H159))),'Data Summary'!DF165="Yes"),OFFSET('Sanitation Data'!$H$6,0,10*ROW('Sanitation Data'!H159)),NA())</f>
        <v>#N/A</v>
      </c>
      <c r="AR165" s="521" t="e">
        <f ca="1">+IF(AND(ISNUMBER(OFFSET('Sanitation Data'!$H$10,0,10*ROW('Sanitation Data'!H159))),'Data Summary'!DG165="Yes"),OFFSET('Sanitation Data'!$H$10,0,10*ROW('Sanitation Data'!H159)),NA())</f>
        <v>#N/A</v>
      </c>
      <c r="AS165" s="521" t="e">
        <f ca="1">+IF(AND(ISNUMBER(OFFSET('Sanitation Data'!$H$11,0,10*ROW('Sanitation Data'!H159))),'Data Summary'!DH165="Yes"),OFFSET('Sanitation Data'!$H$11,0,10*ROW('Sanitation Data'!H159)),NA())</f>
        <v>#N/A</v>
      </c>
      <c r="AT165" s="521" t="e">
        <f ca="1">+IF(AND(ISNUMBER(OFFSET('Sanitation Data'!$H$12,0,10*ROW('Sanitation Data'!H159))),'Data Summary'!DI165="Yes"),OFFSET('Sanitation Data'!$H$12,0,10*ROW('Sanitation Data'!H159)),NA())</f>
        <v>#N/A</v>
      </c>
      <c r="AU165" s="521" t="e">
        <f ca="1">+IF(AND(ISNUMBER(OFFSET('Sanitation Data'!$I$4,0,10*ROW('Sanitation Data'!I159))),'Data Summary'!DJ165="Yes"),100-OFFSET('Sanitation Data'!$I$4,0,10*ROW('Sanitation Data'!I159)),NA())</f>
        <v>#N/A</v>
      </c>
      <c r="AV165" s="521" t="e">
        <f ca="1">+IF(AND(ISNUMBER(OFFSET('Sanitation Data'!$I$6,0,10*ROW('Sanitation Data'!I159))),'Data Summary'!DK165="Yes"),OFFSET('Sanitation Data'!$I$6,0,10*ROW('Sanitation Data'!I159)),NA())</f>
        <v>#N/A</v>
      </c>
      <c r="AW165" s="521" t="e">
        <f ca="1">+IF(AND(ISNUMBER(OFFSET('Sanitation Data'!$I$10,0,10*ROW('Sanitation Data'!I159))),'Data Summary'!DL165="Yes"),OFFSET('Sanitation Data'!$I$10,0,10*ROW('Sanitation Data'!I159)),NA())</f>
        <v>#N/A</v>
      </c>
      <c r="AX165" s="521" t="e">
        <f ca="1">+IF(AND(ISNUMBER(OFFSET('Sanitation Data'!$I$11,0,10*ROW('Sanitation Data'!I159))),'Data Summary'!DM165="Yes"),OFFSET('Sanitation Data'!$I$11,0,10*ROW('Sanitation Data'!I159)),NA())</f>
        <v>#N/A</v>
      </c>
      <c r="AY165" s="521" t="e">
        <f ca="1">+IF(AND(ISNUMBER(OFFSET('Sanitation Data'!$I$12,0,10*ROW('Sanitation Data'!I159))),'Data Summary'!DN165="Yes"),OFFSET('Sanitation Data'!$I$12,0,10*ROW('Sanitation Data'!I159)),NA())</f>
        <v>#N/A</v>
      </c>
      <c r="AZ165" s="522" t="e">
        <f ca="1">+IF(AND(ISNUMBER(OFFSET('Hygiene Data'!$D$5,0,10*ROW('Hygiene Data'!D159))),'Data Summary'!DO165="Yes"),OFFSET('Hygiene Data'!$D$5,0,10*ROW('Hygiene Data'!D159)),NA())</f>
        <v>#N/A</v>
      </c>
      <c r="BA165" s="522" t="e">
        <f ca="1">+IF(AND(ISNUMBER(OFFSET('Hygiene Data'!$D$7,0,10*ROW('Hygiene Data'!D159))),'Data Summary'!DP165="Yes"),OFFSET('Hygiene Data'!$D$7,0,10*ROW('Hygiene Data'!D159)),NA())</f>
        <v>#N/A</v>
      </c>
      <c r="BB165" s="522" t="e">
        <f ca="1">+IF(AND(ISNUMBER(OFFSET('Hygiene Data'!$D$9,0,10*ROW('Hygiene Data'!D159))),'Data Summary'!DQ165="Yes"),OFFSET('Hygiene Data'!$D$9,0,10*ROW('Hygiene Data'!D159)),NA())</f>
        <v>#N/A</v>
      </c>
      <c r="BC165" s="522" t="e">
        <f ca="1">+IF(AND(ISNUMBER(OFFSET('Hygiene Data'!$E$5,0,10*ROW('Hygiene Data'!E159))),'Data Summary'!DR165="Yes"),OFFSET('Hygiene Data'!$E$5,0,10*ROW('Hygiene Data'!E159)),NA())</f>
        <v>#N/A</v>
      </c>
      <c r="BD165" s="522" t="e">
        <f ca="1">+IF(AND(ISNUMBER(OFFSET('Hygiene Data'!$E$7,0,10*ROW('Hygiene Data'!E159))),'Data Summary'!DS165="Yes"),OFFSET('Hygiene Data'!$E$7,0,10*ROW('Hygiene Data'!E159)),NA())</f>
        <v>#N/A</v>
      </c>
      <c r="BE165" s="522" t="e">
        <f ca="1">+IF(AND(ISNUMBER(OFFSET('Hygiene Data'!$E$9,0,10*ROW('Hygiene Data'!E159))),'Data Summary'!DT165="Yes"),OFFSET('Hygiene Data'!$E$9,0,10*ROW('Hygiene Data'!E159)),NA())</f>
        <v>#N/A</v>
      </c>
      <c r="BF165" s="522" t="e">
        <f ca="1">+IF(AND(ISNUMBER(OFFSET('Hygiene Data'!$F$5,0,10*ROW('Hygiene Data'!F159))),'Data Summary'!DU165="Yes"),OFFSET('Hygiene Data'!$F$5,0,10*ROW('Hygiene Data'!F159)),NA())</f>
        <v>#N/A</v>
      </c>
      <c r="BG165" s="522" t="e">
        <f ca="1">+IF(AND(ISNUMBER(OFFSET('Hygiene Data'!$F$7,0,10*ROW('Hygiene Data'!F159))),'Data Summary'!DV165="Yes"),OFFSET('Hygiene Data'!$F$7,0,10*ROW('Hygiene Data'!F159)),NA())</f>
        <v>#N/A</v>
      </c>
      <c r="BH165" s="522" t="e">
        <f ca="1">+IF(AND(ISNUMBER(OFFSET('Hygiene Data'!$F$9,0,10*ROW('Hygiene Data'!F159))),'Data Summary'!DW165="Yes"),OFFSET('Hygiene Data'!$F$9,0,10*ROW('Hygiene Data'!F159)),NA())</f>
        <v>#N/A</v>
      </c>
      <c r="BI165" s="522" t="e">
        <f ca="1">+IF(AND(ISNUMBER(OFFSET('Hygiene Data'!$G$5,0,10*ROW('Hygiene Data'!G159))),'Data Summary'!DX165="Yes"),OFFSET('Hygiene Data'!$G$5,0,10*ROW('Hygiene Data'!G159)),NA())</f>
        <v>#N/A</v>
      </c>
      <c r="BJ165" s="522" t="e">
        <f ca="1">+IF(AND(ISNUMBER(OFFSET('Hygiene Data'!$G$7,0,10*ROW('Hygiene Data'!G159))),'Data Summary'!DY165="Yes"),OFFSET('Hygiene Data'!$G$7,0,10*ROW('Hygiene Data'!G159)),NA())</f>
        <v>#N/A</v>
      </c>
      <c r="BK165" s="522" t="e">
        <f ca="1">+IF(AND(ISNUMBER(OFFSET('Hygiene Data'!$G$9,0,10*ROW('Hygiene Data'!G159))),'Data Summary'!DZ165="Yes"),OFFSET('Hygiene Data'!$G$9,0,10*ROW('Hygiene Data'!G159)),NA())</f>
        <v>#N/A</v>
      </c>
      <c r="BL165" s="522" t="e">
        <f ca="1">+IF(AND(ISNUMBER(OFFSET('Hygiene Data'!$H$5,0,10*ROW('Hygiene Data'!H159))),'Data Summary'!EA165="Yes"),OFFSET('Hygiene Data'!$H$5,0,10*ROW('Hygiene Data'!H159)),NA())</f>
        <v>#N/A</v>
      </c>
      <c r="BM165" s="522" t="e">
        <f ca="1">+IF(AND(ISNUMBER(OFFSET('Hygiene Data'!$H$7,0,10*ROW('Hygiene Data'!H159))),'Data Summary'!EB165="Yes"),OFFSET('Hygiene Data'!$H$7,0,10*ROW('Hygiene Data'!H159)),NA())</f>
        <v>#N/A</v>
      </c>
      <c r="BN165" s="522" t="e">
        <f ca="1">+IF(AND(ISNUMBER(OFFSET('Hygiene Data'!$H$9,0,10*ROW('Hygiene Data'!H159))),'Data Summary'!EC165="Yes"),OFFSET('Hygiene Data'!$H$9,0,10*ROW('Hygiene Data'!H159)),NA())</f>
        <v>#N/A</v>
      </c>
      <c r="BO165" s="522" t="e">
        <f ca="1">+IF(AND(ISNUMBER(OFFSET('Hygiene Data'!$I$5,0,10*ROW('Hygiene Data'!I159))),'Data Summary'!ED165="Yes"),OFFSET('Hygiene Data'!$I$5,0,10*ROW('Hygiene Data'!I159)),NA())</f>
        <v>#N/A</v>
      </c>
      <c r="BP165" s="522" t="e">
        <f ca="1">+IF(AND(ISNUMBER(OFFSET('Hygiene Data'!$I$7,0,10*ROW('Hygiene Data'!I159))),'Data Summary'!EE165="Yes"),OFFSET('Hygiene Data'!$I$7,0,10*ROW('Hygiene Data'!I159)),NA())</f>
        <v>#N/A</v>
      </c>
      <c r="BQ165" s="522" t="e">
        <f ca="1">+IF(AND(ISNUMBER(OFFSET('Hygiene Data'!$I$9,0,10*ROW('Hygiene Data'!I159))),'Data Summary'!EF165="Yes"),OFFSET('Hygiene Data'!$I$9,0,10*ROW('Hygiene Data'!I159)),NA())</f>
        <v>#N/A</v>
      </c>
    </row>
    <row r="166" spans="1:69" x14ac:dyDescent="0.25">
      <c r="A166" s="518" t="e">
        <f ca="1">+RIGHT('Data Summary'!A166,LEN('Data Summary'!A166)-9)</f>
        <v>#VALUE!</v>
      </c>
      <c r="B166" s="492" t="str">
        <f ca="1">+IF(ISTEXT('Data Summary'!B166),'Data Summary'!B166,"")</f>
        <v/>
      </c>
      <c r="C166" s="519" t="e">
        <f ca="1">+VALUE('Data Summary'!C166)</f>
        <v>#VALUE!</v>
      </c>
      <c r="D166" s="520" t="e">
        <f ca="1">+IF(AND(ISNUMBER(OFFSET('Water Data'!$D$4,0,10*ROW('Water Data'!D160))),'Data Summary'!BS166="Yes"),100-OFFSET('Water Data'!$D$4,0,10*ROW('Water Data'!D160)),NA())</f>
        <v>#N/A</v>
      </c>
      <c r="E166" s="520" t="e">
        <f ca="1">+IF(AND(ISNUMBER(OFFSET('Water Data'!$D$6,0,10*ROW('Water Data'!D160))),'Data Summary'!BT166="Yes"),OFFSET('Water Data'!$D$6,0,10*ROW('Water Data'!D160)),NA())</f>
        <v>#N/A</v>
      </c>
      <c r="F166" s="520" t="e">
        <f ca="1">+IF(AND(ISNUMBER(OFFSET('Water Data'!$D$9,0,10*ROW('Water Data'!D160))),'Data Summary'!BU166="Yes"),OFFSET('Water Data'!$D$9,0,10*ROW('Water Data'!D160)),NA())</f>
        <v>#N/A</v>
      </c>
      <c r="G166" s="520" t="e">
        <f ca="1">+IF(AND(ISNUMBER(OFFSET('Water Data'!$E$4,0,10*ROW('Water Data'!E160))),'Data Summary'!BV166="Yes"),100-OFFSET('Water Data'!$E$4,0,10*ROW('Water Data'!E160)),NA())</f>
        <v>#N/A</v>
      </c>
      <c r="H166" s="520" t="e">
        <f ca="1">+IF(AND(ISNUMBER(OFFSET('Water Data'!$E$6,0,10*ROW('Water Data'!E160))),'Data Summary'!BW166="Yes"),OFFSET('Water Data'!$E$6,0,10*ROW('Water Data'!E160)),NA())</f>
        <v>#N/A</v>
      </c>
      <c r="I166" s="520" t="e">
        <f ca="1">+IF(AND(ISNUMBER(OFFSET('Water Data'!$E$9,0,10*ROW('Water Data'!E160))),'Data Summary'!BX166="Yes"),OFFSET('Water Data'!$E$9,0,10*ROW('Water Data'!E160)),NA())</f>
        <v>#N/A</v>
      </c>
      <c r="J166" s="520" t="e">
        <f ca="1">+IF(AND(ISNUMBER(OFFSET('Water Data'!$F$4,0,10*ROW('Water Data'!F160))),'Data Summary'!BY166="Yes"),100-OFFSET('Water Data'!$F$4,0,10*ROW('Water Data'!F160)),NA())</f>
        <v>#N/A</v>
      </c>
      <c r="K166" s="520" t="e">
        <f ca="1">+IF(AND(ISNUMBER(OFFSET('Water Data'!$F$6,0,10*ROW('Water Data'!F160))),'Data Summary'!BZ166="Yes"),OFFSET('Water Data'!$F$6,0,10*ROW('Water Data'!F160)),NA())</f>
        <v>#N/A</v>
      </c>
      <c r="L166" s="520" t="e">
        <f ca="1">+IF(AND(ISNUMBER(OFFSET('Water Data'!$F$9,0,10*ROW('Water Data'!F160))),'Data Summary'!CA166="Yes"),OFFSET('Water Data'!$F$9,0,10*ROW('Water Data'!F160)),NA())</f>
        <v>#N/A</v>
      </c>
      <c r="M166" s="520" t="e">
        <f ca="1">+IF(AND(ISNUMBER(OFFSET('Water Data'!$G$4,0,10*ROW('Water Data'!G160))),'Data Summary'!CB166="Yes"),100-OFFSET('Water Data'!$G$4,0,10*ROW('Water Data'!G160)),NA())</f>
        <v>#N/A</v>
      </c>
      <c r="N166" s="520" t="e">
        <f ca="1">+IF(AND(ISNUMBER(OFFSET('Water Data'!$G$6,0,10*ROW('Water Data'!G160))),'Data Summary'!CC166="Yes"),OFFSET('Water Data'!$G$6,0,10*ROW('Water Data'!G160)),NA())</f>
        <v>#N/A</v>
      </c>
      <c r="O166" s="520" t="e">
        <f ca="1">+IF(AND(ISNUMBER(OFFSET('Water Data'!$G$9,0,10*ROW('Water Data'!G160))),'Data Summary'!CD166="Yes"),OFFSET('Water Data'!$G$9,0,10*ROW('Water Data'!G160)),NA())</f>
        <v>#N/A</v>
      </c>
      <c r="P166" s="520" t="e">
        <f ca="1">+IF(AND(ISNUMBER(OFFSET('Water Data'!$H$4,0,10*ROW('Water Data'!H160))),'Data Summary'!CE166="Yes"),100-OFFSET('Water Data'!$H$4,0,10*ROW('Water Data'!H160)),NA())</f>
        <v>#N/A</v>
      </c>
      <c r="Q166" s="520" t="e">
        <f ca="1">+IF(AND(ISNUMBER(OFFSET('Water Data'!$H$6,0,10*ROW('Water Data'!H160))),'Data Summary'!CF166="Yes"),OFFSET('Water Data'!$H$6,0,10*ROW('Water Data'!H160)),NA())</f>
        <v>#N/A</v>
      </c>
      <c r="R166" s="520" t="e">
        <f ca="1">+IF(AND(ISNUMBER(OFFSET('Water Data'!$H$9,0,10*ROW('Water Data'!H160))),'Data Summary'!CG166="Yes"),OFFSET('Water Data'!$H$9,0,10*ROW('Water Data'!H160)),NA())</f>
        <v>#N/A</v>
      </c>
      <c r="S166" s="520" t="e">
        <f ca="1">+IF(AND(ISNUMBER(OFFSET('Water Data'!$I$4,0,10*ROW('Water Data'!I160))),'Data Summary'!CH166="Yes"),100-OFFSET('Water Data'!$I$4,0,10*ROW('Water Data'!I160)),NA())</f>
        <v>#N/A</v>
      </c>
      <c r="T166" s="520" t="e">
        <f ca="1">+IF(AND(ISNUMBER(OFFSET('Water Data'!$I$6,0,10*ROW('Water Data'!I160))),'Data Summary'!CI166="Yes"),OFFSET('Water Data'!$I$6,0,10*ROW('Water Data'!I160)),NA())</f>
        <v>#N/A</v>
      </c>
      <c r="U166" s="520" t="e">
        <f ca="1">+IF(AND(ISNUMBER(OFFSET('Water Data'!$I$9,0,10*ROW('Water Data'!I160))),'Data Summary'!CJ166="Yes"),OFFSET('Water Data'!$I$9,0,10*ROW('Water Data'!I160)),NA())</f>
        <v>#N/A</v>
      </c>
      <c r="V166" s="521" t="e">
        <f ca="1">+IF(AND(ISNUMBER(OFFSET('Sanitation Data'!$D$4,0,10*ROW('Sanitation Data'!D160))),'Data Summary'!CK166="Yes"),100-OFFSET('Sanitation Data'!$D$4,0,10*ROW('Sanitation Data'!D160)),NA())</f>
        <v>#N/A</v>
      </c>
      <c r="W166" s="521" t="e">
        <f ca="1">+IF(AND(ISNUMBER(OFFSET('Sanitation Data'!$D$6,0,10*ROW('Sanitation Data'!D160))),'Data Summary'!CL166="Yes"),OFFSET('Sanitation Data'!$D$6,0,10*ROW('Sanitation Data'!D160)),NA())</f>
        <v>#N/A</v>
      </c>
      <c r="X166" s="521" t="e">
        <f ca="1">+IF(AND(ISNUMBER(OFFSET('Sanitation Data'!$D$10,0,10*ROW('Sanitation Data'!D160))),'Data Summary'!CM166="Yes"),OFFSET('Sanitation Data'!$D$10,0,10*ROW('Sanitation Data'!D160)),NA())</f>
        <v>#N/A</v>
      </c>
      <c r="Y166" s="521" t="e">
        <f ca="1">+IF(AND(ISNUMBER(OFFSET('Sanitation Data'!$D$11,0,10*ROW('Sanitation Data'!D160))),'Data Summary'!CN166="Yes"),OFFSET('Sanitation Data'!$D$11,0,10*ROW('Sanitation Data'!D160)),NA())</f>
        <v>#N/A</v>
      </c>
      <c r="Z166" s="521" t="e">
        <f ca="1">+IF(AND(ISNUMBER(OFFSET('Sanitation Data'!$D$12,0,10*ROW('Sanitation Data'!D160))),'Data Summary'!CO166="Yes"),OFFSET('Sanitation Data'!$D$12,0,10*ROW('Sanitation Data'!D160)),NA())</f>
        <v>#N/A</v>
      </c>
      <c r="AA166" s="521" t="e">
        <f ca="1">+IF(AND(ISNUMBER(OFFSET('Sanitation Data'!$E$4,0,10*ROW('Sanitation Data'!E160))),'Data Summary'!CP166="Yes"),100-OFFSET('Sanitation Data'!$E$4,0,10*ROW('Sanitation Data'!E160)),NA())</f>
        <v>#N/A</v>
      </c>
      <c r="AB166" s="521" t="e">
        <f ca="1">+IF(AND(ISNUMBER(OFFSET('Sanitation Data'!$E$6,0,10*ROW('Sanitation Data'!E160))),'Data Summary'!CQ166="Yes"),OFFSET('Sanitation Data'!$E$6,0,10*ROW('Sanitation Data'!E160)),NA())</f>
        <v>#N/A</v>
      </c>
      <c r="AC166" s="521" t="e">
        <f ca="1">+IF(AND(ISNUMBER(OFFSET('Sanitation Data'!$E$10,0,10*ROW('Sanitation Data'!E160))),'Data Summary'!CR166="Yes"),OFFSET('Sanitation Data'!$E$10,0,10*ROW('Sanitation Data'!E160)),NA())</f>
        <v>#N/A</v>
      </c>
      <c r="AD166" s="521" t="e">
        <f ca="1">+IF(AND(ISNUMBER(OFFSET('Sanitation Data'!$E$11,0,10*ROW('Sanitation Data'!E160))),'Data Summary'!CS166="Yes"),OFFSET('Sanitation Data'!$E$11,0,10*ROW('Sanitation Data'!E160)),NA())</f>
        <v>#N/A</v>
      </c>
      <c r="AE166" s="521" t="e">
        <f ca="1">+IF(AND(ISNUMBER(OFFSET('Sanitation Data'!$E$12,0,10*ROW('Sanitation Data'!E160))),'Data Summary'!CT166="Yes"),OFFSET('Sanitation Data'!$E$12,0,10*ROW('Sanitation Data'!E160)),NA())</f>
        <v>#N/A</v>
      </c>
      <c r="AF166" s="521" t="e">
        <f ca="1">+IF(AND(ISNUMBER(OFFSET('Sanitation Data'!$F$4,0,10*ROW('Sanitation Data'!F160))),'Data Summary'!CU166="Yes"),100-OFFSET('Sanitation Data'!$F$4,0,10*ROW('Sanitation Data'!F160)),NA())</f>
        <v>#N/A</v>
      </c>
      <c r="AG166" s="521" t="e">
        <f ca="1">+IF(AND(ISNUMBER(OFFSET('Sanitation Data'!$F$6,0,10*ROW('Sanitation Data'!F160))),'Data Summary'!CV166="Yes"),OFFSET('Sanitation Data'!$F$6,0,10*ROW('Sanitation Data'!F160)),NA())</f>
        <v>#N/A</v>
      </c>
      <c r="AH166" s="521" t="e">
        <f ca="1">+IF(AND(ISNUMBER(OFFSET('Sanitation Data'!$F$10,0,10*ROW('Sanitation Data'!F160))),'Data Summary'!CW166="Yes"),OFFSET('Sanitation Data'!$F$10,0,10*ROW('Sanitation Data'!F160)),NA())</f>
        <v>#N/A</v>
      </c>
      <c r="AI166" s="521" t="e">
        <f ca="1">+IF(AND(ISNUMBER(OFFSET('Sanitation Data'!$F$11,0,10*ROW('Sanitation Data'!F160))),'Data Summary'!CX166="Yes"),OFFSET('Sanitation Data'!$F$11,0,10*ROW('Sanitation Data'!F160)),NA())</f>
        <v>#N/A</v>
      </c>
      <c r="AJ166" s="521" t="e">
        <f ca="1">+IF(AND(ISNUMBER(OFFSET('Sanitation Data'!$F$12,0,10*ROW('Sanitation Data'!F160))),'Data Summary'!CY166="Yes"),OFFSET('Sanitation Data'!$F$12,0,10*ROW('Sanitation Data'!F160)),NA())</f>
        <v>#N/A</v>
      </c>
      <c r="AK166" s="521" t="e">
        <f ca="1">+IF(AND(ISNUMBER(OFFSET('Sanitation Data'!$G$4,0,10*ROW('Sanitation Data'!G160))),'Data Summary'!CZ166="Yes"),100-OFFSET('Sanitation Data'!$G$4,0,10*ROW('Sanitation Data'!G160)),NA())</f>
        <v>#N/A</v>
      </c>
      <c r="AL166" s="521" t="e">
        <f ca="1">+IF(AND(ISNUMBER(OFFSET('Sanitation Data'!$G$6,0,10*ROW('Sanitation Data'!G160))),'Data Summary'!DA166="Yes"),OFFSET('Sanitation Data'!$G$6,0,10*ROW('Sanitation Data'!G160)),NA())</f>
        <v>#N/A</v>
      </c>
      <c r="AM166" s="521" t="e">
        <f ca="1">+IF(AND(ISNUMBER(OFFSET('Sanitation Data'!$G$10,0,10*ROW('Sanitation Data'!G160))),'Data Summary'!DB166="Yes"),OFFSET('Sanitation Data'!$G$10,0,10*ROW('Sanitation Data'!G160)),NA())</f>
        <v>#N/A</v>
      </c>
      <c r="AN166" s="521" t="e">
        <f ca="1">+IF(AND(ISNUMBER(OFFSET('Sanitation Data'!$G$11,0,10*ROW('Sanitation Data'!G160))),'Data Summary'!DC166="Yes"),OFFSET('Sanitation Data'!$G$11,0,10*ROW('Sanitation Data'!G160)),NA())</f>
        <v>#N/A</v>
      </c>
      <c r="AO166" s="521" t="e">
        <f ca="1">+IF(AND(ISNUMBER(OFFSET('Sanitation Data'!$G$12,0,10*ROW('Sanitation Data'!G160))),'Data Summary'!DD166="Yes"),OFFSET('Sanitation Data'!$G$12,0,10*ROW('Sanitation Data'!G160)),NA())</f>
        <v>#N/A</v>
      </c>
      <c r="AP166" s="521" t="e">
        <f ca="1">+IF(AND(ISNUMBER(OFFSET('Sanitation Data'!$H$4,0,10*ROW('Sanitation Data'!H160))),'Data Summary'!DE166="Yes"),100-OFFSET('Sanitation Data'!$H$4,0,10*ROW('Sanitation Data'!H160)),NA())</f>
        <v>#N/A</v>
      </c>
      <c r="AQ166" s="521" t="e">
        <f ca="1">+IF(AND(ISNUMBER(OFFSET('Sanitation Data'!$H$6,0,10*ROW('Sanitation Data'!H160))),'Data Summary'!DF166="Yes"),OFFSET('Sanitation Data'!$H$6,0,10*ROW('Sanitation Data'!H160)),NA())</f>
        <v>#N/A</v>
      </c>
      <c r="AR166" s="521" t="e">
        <f ca="1">+IF(AND(ISNUMBER(OFFSET('Sanitation Data'!$H$10,0,10*ROW('Sanitation Data'!H160))),'Data Summary'!DG166="Yes"),OFFSET('Sanitation Data'!$H$10,0,10*ROW('Sanitation Data'!H160)),NA())</f>
        <v>#N/A</v>
      </c>
      <c r="AS166" s="521" t="e">
        <f ca="1">+IF(AND(ISNUMBER(OFFSET('Sanitation Data'!$H$11,0,10*ROW('Sanitation Data'!H160))),'Data Summary'!DH166="Yes"),OFFSET('Sanitation Data'!$H$11,0,10*ROW('Sanitation Data'!H160)),NA())</f>
        <v>#N/A</v>
      </c>
      <c r="AT166" s="521" t="e">
        <f ca="1">+IF(AND(ISNUMBER(OFFSET('Sanitation Data'!$H$12,0,10*ROW('Sanitation Data'!H160))),'Data Summary'!DI166="Yes"),OFFSET('Sanitation Data'!$H$12,0,10*ROW('Sanitation Data'!H160)),NA())</f>
        <v>#N/A</v>
      </c>
      <c r="AU166" s="521" t="e">
        <f ca="1">+IF(AND(ISNUMBER(OFFSET('Sanitation Data'!$I$4,0,10*ROW('Sanitation Data'!I160))),'Data Summary'!DJ166="Yes"),100-OFFSET('Sanitation Data'!$I$4,0,10*ROW('Sanitation Data'!I160)),NA())</f>
        <v>#N/A</v>
      </c>
      <c r="AV166" s="521" t="e">
        <f ca="1">+IF(AND(ISNUMBER(OFFSET('Sanitation Data'!$I$6,0,10*ROW('Sanitation Data'!I160))),'Data Summary'!DK166="Yes"),OFFSET('Sanitation Data'!$I$6,0,10*ROW('Sanitation Data'!I160)),NA())</f>
        <v>#N/A</v>
      </c>
      <c r="AW166" s="521" t="e">
        <f ca="1">+IF(AND(ISNUMBER(OFFSET('Sanitation Data'!$I$10,0,10*ROW('Sanitation Data'!I160))),'Data Summary'!DL166="Yes"),OFFSET('Sanitation Data'!$I$10,0,10*ROW('Sanitation Data'!I160)),NA())</f>
        <v>#N/A</v>
      </c>
      <c r="AX166" s="521" t="e">
        <f ca="1">+IF(AND(ISNUMBER(OFFSET('Sanitation Data'!$I$11,0,10*ROW('Sanitation Data'!I160))),'Data Summary'!DM166="Yes"),OFFSET('Sanitation Data'!$I$11,0,10*ROW('Sanitation Data'!I160)),NA())</f>
        <v>#N/A</v>
      </c>
      <c r="AY166" s="521" t="e">
        <f ca="1">+IF(AND(ISNUMBER(OFFSET('Sanitation Data'!$I$12,0,10*ROW('Sanitation Data'!I160))),'Data Summary'!DN166="Yes"),OFFSET('Sanitation Data'!$I$12,0,10*ROW('Sanitation Data'!I160)),NA())</f>
        <v>#N/A</v>
      </c>
      <c r="AZ166" s="522" t="e">
        <f ca="1">+IF(AND(ISNUMBER(OFFSET('Hygiene Data'!$D$5,0,10*ROW('Hygiene Data'!D160))),'Data Summary'!DO166="Yes"),OFFSET('Hygiene Data'!$D$5,0,10*ROW('Hygiene Data'!D160)),NA())</f>
        <v>#N/A</v>
      </c>
      <c r="BA166" s="522" t="e">
        <f ca="1">+IF(AND(ISNUMBER(OFFSET('Hygiene Data'!$D$7,0,10*ROW('Hygiene Data'!D160))),'Data Summary'!DP166="Yes"),OFFSET('Hygiene Data'!$D$7,0,10*ROW('Hygiene Data'!D160)),NA())</f>
        <v>#N/A</v>
      </c>
      <c r="BB166" s="522" t="e">
        <f ca="1">+IF(AND(ISNUMBER(OFFSET('Hygiene Data'!$D$9,0,10*ROW('Hygiene Data'!D160))),'Data Summary'!DQ166="Yes"),OFFSET('Hygiene Data'!$D$9,0,10*ROW('Hygiene Data'!D160)),NA())</f>
        <v>#N/A</v>
      </c>
      <c r="BC166" s="522" t="e">
        <f ca="1">+IF(AND(ISNUMBER(OFFSET('Hygiene Data'!$E$5,0,10*ROW('Hygiene Data'!E160))),'Data Summary'!DR166="Yes"),OFFSET('Hygiene Data'!$E$5,0,10*ROW('Hygiene Data'!E160)),NA())</f>
        <v>#N/A</v>
      </c>
      <c r="BD166" s="522" t="e">
        <f ca="1">+IF(AND(ISNUMBER(OFFSET('Hygiene Data'!$E$7,0,10*ROW('Hygiene Data'!E160))),'Data Summary'!DS166="Yes"),OFFSET('Hygiene Data'!$E$7,0,10*ROW('Hygiene Data'!E160)),NA())</f>
        <v>#N/A</v>
      </c>
      <c r="BE166" s="522" t="e">
        <f ca="1">+IF(AND(ISNUMBER(OFFSET('Hygiene Data'!$E$9,0,10*ROW('Hygiene Data'!E160))),'Data Summary'!DT166="Yes"),OFFSET('Hygiene Data'!$E$9,0,10*ROW('Hygiene Data'!E160)),NA())</f>
        <v>#N/A</v>
      </c>
      <c r="BF166" s="522" t="e">
        <f ca="1">+IF(AND(ISNUMBER(OFFSET('Hygiene Data'!$F$5,0,10*ROW('Hygiene Data'!F160))),'Data Summary'!DU166="Yes"),OFFSET('Hygiene Data'!$F$5,0,10*ROW('Hygiene Data'!F160)),NA())</f>
        <v>#N/A</v>
      </c>
      <c r="BG166" s="522" t="e">
        <f ca="1">+IF(AND(ISNUMBER(OFFSET('Hygiene Data'!$F$7,0,10*ROW('Hygiene Data'!F160))),'Data Summary'!DV166="Yes"),OFFSET('Hygiene Data'!$F$7,0,10*ROW('Hygiene Data'!F160)),NA())</f>
        <v>#N/A</v>
      </c>
      <c r="BH166" s="522" t="e">
        <f ca="1">+IF(AND(ISNUMBER(OFFSET('Hygiene Data'!$F$9,0,10*ROW('Hygiene Data'!F160))),'Data Summary'!DW166="Yes"),OFFSET('Hygiene Data'!$F$9,0,10*ROW('Hygiene Data'!F160)),NA())</f>
        <v>#N/A</v>
      </c>
      <c r="BI166" s="522" t="e">
        <f ca="1">+IF(AND(ISNUMBER(OFFSET('Hygiene Data'!$G$5,0,10*ROW('Hygiene Data'!G160))),'Data Summary'!DX166="Yes"),OFFSET('Hygiene Data'!$G$5,0,10*ROW('Hygiene Data'!G160)),NA())</f>
        <v>#N/A</v>
      </c>
      <c r="BJ166" s="522" t="e">
        <f ca="1">+IF(AND(ISNUMBER(OFFSET('Hygiene Data'!$G$7,0,10*ROW('Hygiene Data'!G160))),'Data Summary'!DY166="Yes"),OFFSET('Hygiene Data'!$G$7,0,10*ROW('Hygiene Data'!G160)),NA())</f>
        <v>#N/A</v>
      </c>
      <c r="BK166" s="522" t="e">
        <f ca="1">+IF(AND(ISNUMBER(OFFSET('Hygiene Data'!$G$9,0,10*ROW('Hygiene Data'!G160))),'Data Summary'!DZ166="Yes"),OFFSET('Hygiene Data'!$G$9,0,10*ROW('Hygiene Data'!G160)),NA())</f>
        <v>#N/A</v>
      </c>
      <c r="BL166" s="522" t="e">
        <f ca="1">+IF(AND(ISNUMBER(OFFSET('Hygiene Data'!$H$5,0,10*ROW('Hygiene Data'!H160))),'Data Summary'!EA166="Yes"),OFFSET('Hygiene Data'!$H$5,0,10*ROW('Hygiene Data'!H160)),NA())</f>
        <v>#N/A</v>
      </c>
      <c r="BM166" s="522" t="e">
        <f ca="1">+IF(AND(ISNUMBER(OFFSET('Hygiene Data'!$H$7,0,10*ROW('Hygiene Data'!H160))),'Data Summary'!EB166="Yes"),OFFSET('Hygiene Data'!$H$7,0,10*ROW('Hygiene Data'!H160)),NA())</f>
        <v>#N/A</v>
      </c>
      <c r="BN166" s="522" t="e">
        <f ca="1">+IF(AND(ISNUMBER(OFFSET('Hygiene Data'!$H$9,0,10*ROW('Hygiene Data'!H160))),'Data Summary'!EC166="Yes"),OFFSET('Hygiene Data'!$H$9,0,10*ROW('Hygiene Data'!H160)),NA())</f>
        <v>#N/A</v>
      </c>
      <c r="BO166" s="522" t="e">
        <f ca="1">+IF(AND(ISNUMBER(OFFSET('Hygiene Data'!$I$5,0,10*ROW('Hygiene Data'!I160))),'Data Summary'!ED166="Yes"),OFFSET('Hygiene Data'!$I$5,0,10*ROW('Hygiene Data'!I160)),NA())</f>
        <v>#N/A</v>
      </c>
      <c r="BP166" s="522" t="e">
        <f ca="1">+IF(AND(ISNUMBER(OFFSET('Hygiene Data'!$I$7,0,10*ROW('Hygiene Data'!I160))),'Data Summary'!EE166="Yes"),OFFSET('Hygiene Data'!$I$7,0,10*ROW('Hygiene Data'!I160)),NA())</f>
        <v>#N/A</v>
      </c>
      <c r="BQ166" s="522" t="e">
        <f ca="1">+IF(AND(ISNUMBER(OFFSET('Hygiene Data'!$I$9,0,10*ROW('Hygiene Data'!I160))),'Data Summary'!EF166="Yes"),OFFSET('Hygiene Data'!$I$9,0,10*ROW('Hygiene Data'!I160)),NA())</f>
        <v>#N/A</v>
      </c>
    </row>
    <row r="167" spans="1:69" x14ac:dyDescent="0.25">
      <c r="A167" s="518" t="e">
        <f ca="1">+RIGHT('Data Summary'!A167,LEN('Data Summary'!A167)-9)</f>
        <v>#VALUE!</v>
      </c>
      <c r="B167" s="492" t="str">
        <f ca="1">+IF(ISTEXT('Data Summary'!B167),'Data Summary'!B167,"")</f>
        <v/>
      </c>
      <c r="C167" s="519" t="e">
        <f ca="1">+VALUE('Data Summary'!C167)</f>
        <v>#VALUE!</v>
      </c>
      <c r="D167" s="520" t="e">
        <f ca="1">+IF(AND(ISNUMBER(OFFSET('Water Data'!$D$4,0,10*ROW('Water Data'!D161))),'Data Summary'!BS167="Yes"),100-OFFSET('Water Data'!$D$4,0,10*ROW('Water Data'!D161)),NA())</f>
        <v>#N/A</v>
      </c>
      <c r="E167" s="520" t="e">
        <f ca="1">+IF(AND(ISNUMBER(OFFSET('Water Data'!$D$6,0,10*ROW('Water Data'!D161))),'Data Summary'!BT167="Yes"),OFFSET('Water Data'!$D$6,0,10*ROW('Water Data'!D161)),NA())</f>
        <v>#N/A</v>
      </c>
      <c r="F167" s="520" t="e">
        <f ca="1">+IF(AND(ISNUMBER(OFFSET('Water Data'!$D$9,0,10*ROW('Water Data'!D161))),'Data Summary'!BU167="Yes"),OFFSET('Water Data'!$D$9,0,10*ROW('Water Data'!D161)),NA())</f>
        <v>#N/A</v>
      </c>
      <c r="G167" s="520" t="e">
        <f ca="1">+IF(AND(ISNUMBER(OFFSET('Water Data'!$E$4,0,10*ROW('Water Data'!E161))),'Data Summary'!BV167="Yes"),100-OFFSET('Water Data'!$E$4,0,10*ROW('Water Data'!E161)),NA())</f>
        <v>#N/A</v>
      </c>
      <c r="H167" s="520" t="e">
        <f ca="1">+IF(AND(ISNUMBER(OFFSET('Water Data'!$E$6,0,10*ROW('Water Data'!E161))),'Data Summary'!BW167="Yes"),OFFSET('Water Data'!$E$6,0,10*ROW('Water Data'!E161)),NA())</f>
        <v>#N/A</v>
      </c>
      <c r="I167" s="520" t="e">
        <f ca="1">+IF(AND(ISNUMBER(OFFSET('Water Data'!$E$9,0,10*ROW('Water Data'!E161))),'Data Summary'!BX167="Yes"),OFFSET('Water Data'!$E$9,0,10*ROW('Water Data'!E161)),NA())</f>
        <v>#N/A</v>
      </c>
      <c r="J167" s="520" t="e">
        <f ca="1">+IF(AND(ISNUMBER(OFFSET('Water Data'!$F$4,0,10*ROW('Water Data'!F161))),'Data Summary'!BY167="Yes"),100-OFFSET('Water Data'!$F$4,0,10*ROW('Water Data'!F161)),NA())</f>
        <v>#N/A</v>
      </c>
      <c r="K167" s="520" t="e">
        <f ca="1">+IF(AND(ISNUMBER(OFFSET('Water Data'!$F$6,0,10*ROW('Water Data'!F161))),'Data Summary'!BZ167="Yes"),OFFSET('Water Data'!$F$6,0,10*ROW('Water Data'!F161)),NA())</f>
        <v>#N/A</v>
      </c>
      <c r="L167" s="520" t="e">
        <f ca="1">+IF(AND(ISNUMBER(OFFSET('Water Data'!$F$9,0,10*ROW('Water Data'!F161))),'Data Summary'!CA167="Yes"),OFFSET('Water Data'!$F$9,0,10*ROW('Water Data'!F161)),NA())</f>
        <v>#N/A</v>
      </c>
      <c r="M167" s="520" t="e">
        <f ca="1">+IF(AND(ISNUMBER(OFFSET('Water Data'!$G$4,0,10*ROW('Water Data'!G161))),'Data Summary'!CB167="Yes"),100-OFFSET('Water Data'!$G$4,0,10*ROW('Water Data'!G161)),NA())</f>
        <v>#N/A</v>
      </c>
      <c r="N167" s="520" t="e">
        <f ca="1">+IF(AND(ISNUMBER(OFFSET('Water Data'!$G$6,0,10*ROW('Water Data'!G161))),'Data Summary'!CC167="Yes"),OFFSET('Water Data'!$G$6,0,10*ROW('Water Data'!G161)),NA())</f>
        <v>#N/A</v>
      </c>
      <c r="O167" s="520" t="e">
        <f ca="1">+IF(AND(ISNUMBER(OFFSET('Water Data'!$G$9,0,10*ROW('Water Data'!G161))),'Data Summary'!CD167="Yes"),OFFSET('Water Data'!$G$9,0,10*ROW('Water Data'!G161)),NA())</f>
        <v>#N/A</v>
      </c>
      <c r="P167" s="520" t="e">
        <f ca="1">+IF(AND(ISNUMBER(OFFSET('Water Data'!$H$4,0,10*ROW('Water Data'!H161))),'Data Summary'!CE167="Yes"),100-OFFSET('Water Data'!$H$4,0,10*ROW('Water Data'!H161)),NA())</f>
        <v>#N/A</v>
      </c>
      <c r="Q167" s="520" t="e">
        <f ca="1">+IF(AND(ISNUMBER(OFFSET('Water Data'!$H$6,0,10*ROW('Water Data'!H161))),'Data Summary'!CF167="Yes"),OFFSET('Water Data'!$H$6,0,10*ROW('Water Data'!H161)),NA())</f>
        <v>#N/A</v>
      </c>
      <c r="R167" s="520" t="e">
        <f ca="1">+IF(AND(ISNUMBER(OFFSET('Water Data'!$H$9,0,10*ROW('Water Data'!H161))),'Data Summary'!CG167="Yes"),OFFSET('Water Data'!$H$9,0,10*ROW('Water Data'!H161)),NA())</f>
        <v>#N/A</v>
      </c>
      <c r="S167" s="520" t="e">
        <f ca="1">+IF(AND(ISNUMBER(OFFSET('Water Data'!$I$4,0,10*ROW('Water Data'!I161))),'Data Summary'!CH167="Yes"),100-OFFSET('Water Data'!$I$4,0,10*ROW('Water Data'!I161)),NA())</f>
        <v>#N/A</v>
      </c>
      <c r="T167" s="520" t="e">
        <f ca="1">+IF(AND(ISNUMBER(OFFSET('Water Data'!$I$6,0,10*ROW('Water Data'!I161))),'Data Summary'!CI167="Yes"),OFFSET('Water Data'!$I$6,0,10*ROW('Water Data'!I161)),NA())</f>
        <v>#N/A</v>
      </c>
      <c r="U167" s="520" t="e">
        <f ca="1">+IF(AND(ISNUMBER(OFFSET('Water Data'!$I$9,0,10*ROW('Water Data'!I161))),'Data Summary'!CJ167="Yes"),OFFSET('Water Data'!$I$9,0,10*ROW('Water Data'!I161)),NA())</f>
        <v>#N/A</v>
      </c>
      <c r="V167" s="521" t="e">
        <f ca="1">+IF(AND(ISNUMBER(OFFSET('Sanitation Data'!$D$4,0,10*ROW('Sanitation Data'!D161))),'Data Summary'!CK167="Yes"),100-OFFSET('Sanitation Data'!$D$4,0,10*ROW('Sanitation Data'!D161)),NA())</f>
        <v>#N/A</v>
      </c>
      <c r="W167" s="521" t="e">
        <f ca="1">+IF(AND(ISNUMBER(OFFSET('Sanitation Data'!$D$6,0,10*ROW('Sanitation Data'!D161))),'Data Summary'!CL167="Yes"),OFFSET('Sanitation Data'!$D$6,0,10*ROW('Sanitation Data'!D161)),NA())</f>
        <v>#N/A</v>
      </c>
      <c r="X167" s="521" t="e">
        <f ca="1">+IF(AND(ISNUMBER(OFFSET('Sanitation Data'!$D$10,0,10*ROW('Sanitation Data'!D161))),'Data Summary'!CM167="Yes"),OFFSET('Sanitation Data'!$D$10,0,10*ROW('Sanitation Data'!D161)),NA())</f>
        <v>#N/A</v>
      </c>
      <c r="Y167" s="521" t="e">
        <f ca="1">+IF(AND(ISNUMBER(OFFSET('Sanitation Data'!$D$11,0,10*ROW('Sanitation Data'!D161))),'Data Summary'!CN167="Yes"),OFFSET('Sanitation Data'!$D$11,0,10*ROW('Sanitation Data'!D161)),NA())</f>
        <v>#N/A</v>
      </c>
      <c r="Z167" s="521" t="e">
        <f ca="1">+IF(AND(ISNUMBER(OFFSET('Sanitation Data'!$D$12,0,10*ROW('Sanitation Data'!D161))),'Data Summary'!CO167="Yes"),OFFSET('Sanitation Data'!$D$12,0,10*ROW('Sanitation Data'!D161)),NA())</f>
        <v>#N/A</v>
      </c>
      <c r="AA167" s="521" t="e">
        <f ca="1">+IF(AND(ISNUMBER(OFFSET('Sanitation Data'!$E$4,0,10*ROW('Sanitation Data'!E161))),'Data Summary'!CP167="Yes"),100-OFFSET('Sanitation Data'!$E$4,0,10*ROW('Sanitation Data'!E161)),NA())</f>
        <v>#N/A</v>
      </c>
      <c r="AB167" s="521" t="e">
        <f ca="1">+IF(AND(ISNUMBER(OFFSET('Sanitation Data'!$E$6,0,10*ROW('Sanitation Data'!E161))),'Data Summary'!CQ167="Yes"),OFFSET('Sanitation Data'!$E$6,0,10*ROW('Sanitation Data'!E161)),NA())</f>
        <v>#N/A</v>
      </c>
      <c r="AC167" s="521" t="e">
        <f ca="1">+IF(AND(ISNUMBER(OFFSET('Sanitation Data'!$E$10,0,10*ROW('Sanitation Data'!E161))),'Data Summary'!CR167="Yes"),OFFSET('Sanitation Data'!$E$10,0,10*ROW('Sanitation Data'!E161)),NA())</f>
        <v>#N/A</v>
      </c>
      <c r="AD167" s="521" t="e">
        <f ca="1">+IF(AND(ISNUMBER(OFFSET('Sanitation Data'!$E$11,0,10*ROW('Sanitation Data'!E161))),'Data Summary'!CS167="Yes"),OFFSET('Sanitation Data'!$E$11,0,10*ROW('Sanitation Data'!E161)),NA())</f>
        <v>#N/A</v>
      </c>
      <c r="AE167" s="521" t="e">
        <f ca="1">+IF(AND(ISNUMBER(OFFSET('Sanitation Data'!$E$12,0,10*ROW('Sanitation Data'!E161))),'Data Summary'!CT167="Yes"),OFFSET('Sanitation Data'!$E$12,0,10*ROW('Sanitation Data'!E161)),NA())</f>
        <v>#N/A</v>
      </c>
      <c r="AF167" s="521" t="e">
        <f ca="1">+IF(AND(ISNUMBER(OFFSET('Sanitation Data'!$F$4,0,10*ROW('Sanitation Data'!F161))),'Data Summary'!CU167="Yes"),100-OFFSET('Sanitation Data'!$F$4,0,10*ROW('Sanitation Data'!F161)),NA())</f>
        <v>#N/A</v>
      </c>
      <c r="AG167" s="521" t="e">
        <f ca="1">+IF(AND(ISNUMBER(OFFSET('Sanitation Data'!$F$6,0,10*ROW('Sanitation Data'!F161))),'Data Summary'!CV167="Yes"),OFFSET('Sanitation Data'!$F$6,0,10*ROW('Sanitation Data'!F161)),NA())</f>
        <v>#N/A</v>
      </c>
      <c r="AH167" s="521" t="e">
        <f ca="1">+IF(AND(ISNUMBER(OFFSET('Sanitation Data'!$F$10,0,10*ROW('Sanitation Data'!F161))),'Data Summary'!CW167="Yes"),OFFSET('Sanitation Data'!$F$10,0,10*ROW('Sanitation Data'!F161)),NA())</f>
        <v>#N/A</v>
      </c>
      <c r="AI167" s="521" t="e">
        <f ca="1">+IF(AND(ISNUMBER(OFFSET('Sanitation Data'!$F$11,0,10*ROW('Sanitation Data'!F161))),'Data Summary'!CX167="Yes"),OFFSET('Sanitation Data'!$F$11,0,10*ROW('Sanitation Data'!F161)),NA())</f>
        <v>#N/A</v>
      </c>
      <c r="AJ167" s="521" t="e">
        <f ca="1">+IF(AND(ISNUMBER(OFFSET('Sanitation Data'!$F$12,0,10*ROW('Sanitation Data'!F161))),'Data Summary'!CY167="Yes"),OFFSET('Sanitation Data'!$F$12,0,10*ROW('Sanitation Data'!F161)),NA())</f>
        <v>#N/A</v>
      </c>
      <c r="AK167" s="521" t="e">
        <f ca="1">+IF(AND(ISNUMBER(OFFSET('Sanitation Data'!$G$4,0,10*ROW('Sanitation Data'!G161))),'Data Summary'!CZ167="Yes"),100-OFFSET('Sanitation Data'!$G$4,0,10*ROW('Sanitation Data'!G161)),NA())</f>
        <v>#N/A</v>
      </c>
      <c r="AL167" s="521" t="e">
        <f ca="1">+IF(AND(ISNUMBER(OFFSET('Sanitation Data'!$G$6,0,10*ROW('Sanitation Data'!G161))),'Data Summary'!DA167="Yes"),OFFSET('Sanitation Data'!$G$6,0,10*ROW('Sanitation Data'!G161)),NA())</f>
        <v>#N/A</v>
      </c>
      <c r="AM167" s="521" t="e">
        <f ca="1">+IF(AND(ISNUMBER(OFFSET('Sanitation Data'!$G$10,0,10*ROW('Sanitation Data'!G161))),'Data Summary'!DB167="Yes"),OFFSET('Sanitation Data'!$G$10,0,10*ROW('Sanitation Data'!G161)),NA())</f>
        <v>#N/A</v>
      </c>
      <c r="AN167" s="521" t="e">
        <f ca="1">+IF(AND(ISNUMBER(OFFSET('Sanitation Data'!$G$11,0,10*ROW('Sanitation Data'!G161))),'Data Summary'!DC167="Yes"),OFFSET('Sanitation Data'!$G$11,0,10*ROW('Sanitation Data'!G161)),NA())</f>
        <v>#N/A</v>
      </c>
      <c r="AO167" s="521" t="e">
        <f ca="1">+IF(AND(ISNUMBER(OFFSET('Sanitation Data'!$G$12,0,10*ROW('Sanitation Data'!G161))),'Data Summary'!DD167="Yes"),OFFSET('Sanitation Data'!$G$12,0,10*ROW('Sanitation Data'!G161)),NA())</f>
        <v>#N/A</v>
      </c>
      <c r="AP167" s="521" t="e">
        <f ca="1">+IF(AND(ISNUMBER(OFFSET('Sanitation Data'!$H$4,0,10*ROW('Sanitation Data'!H161))),'Data Summary'!DE167="Yes"),100-OFFSET('Sanitation Data'!$H$4,0,10*ROW('Sanitation Data'!H161)),NA())</f>
        <v>#N/A</v>
      </c>
      <c r="AQ167" s="521" t="e">
        <f ca="1">+IF(AND(ISNUMBER(OFFSET('Sanitation Data'!$H$6,0,10*ROW('Sanitation Data'!H161))),'Data Summary'!DF167="Yes"),OFFSET('Sanitation Data'!$H$6,0,10*ROW('Sanitation Data'!H161)),NA())</f>
        <v>#N/A</v>
      </c>
      <c r="AR167" s="521" t="e">
        <f ca="1">+IF(AND(ISNUMBER(OFFSET('Sanitation Data'!$H$10,0,10*ROW('Sanitation Data'!H161))),'Data Summary'!DG167="Yes"),OFFSET('Sanitation Data'!$H$10,0,10*ROW('Sanitation Data'!H161)),NA())</f>
        <v>#N/A</v>
      </c>
      <c r="AS167" s="521" t="e">
        <f ca="1">+IF(AND(ISNUMBER(OFFSET('Sanitation Data'!$H$11,0,10*ROW('Sanitation Data'!H161))),'Data Summary'!DH167="Yes"),OFFSET('Sanitation Data'!$H$11,0,10*ROW('Sanitation Data'!H161)),NA())</f>
        <v>#N/A</v>
      </c>
      <c r="AT167" s="521" t="e">
        <f ca="1">+IF(AND(ISNUMBER(OFFSET('Sanitation Data'!$H$12,0,10*ROW('Sanitation Data'!H161))),'Data Summary'!DI167="Yes"),OFFSET('Sanitation Data'!$H$12,0,10*ROW('Sanitation Data'!H161)),NA())</f>
        <v>#N/A</v>
      </c>
      <c r="AU167" s="521" t="e">
        <f ca="1">+IF(AND(ISNUMBER(OFFSET('Sanitation Data'!$I$4,0,10*ROW('Sanitation Data'!I161))),'Data Summary'!DJ167="Yes"),100-OFFSET('Sanitation Data'!$I$4,0,10*ROW('Sanitation Data'!I161)),NA())</f>
        <v>#N/A</v>
      </c>
      <c r="AV167" s="521" t="e">
        <f ca="1">+IF(AND(ISNUMBER(OFFSET('Sanitation Data'!$I$6,0,10*ROW('Sanitation Data'!I161))),'Data Summary'!DK167="Yes"),OFFSET('Sanitation Data'!$I$6,0,10*ROW('Sanitation Data'!I161)),NA())</f>
        <v>#N/A</v>
      </c>
      <c r="AW167" s="521" t="e">
        <f ca="1">+IF(AND(ISNUMBER(OFFSET('Sanitation Data'!$I$10,0,10*ROW('Sanitation Data'!I161))),'Data Summary'!DL167="Yes"),OFFSET('Sanitation Data'!$I$10,0,10*ROW('Sanitation Data'!I161)),NA())</f>
        <v>#N/A</v>
      </c>
      <c r="AX167" s="521" t="e">
        <f ca="1">+IF(AND(ISNUMBER(OFFSET('Sanitation Data'!$I$11,0,10*ROW('Sanitation Data'!I161))),'Data Summary'!DM167="Yes"),OFFSET('Sanitation Data'!$I$11,0,10*ROW('Sanitation Data'!I161)),NA())</f>
        <v>#N/A</v>
      </c>
      <c r="AY167" s="521" t="e">
        <f ca="1">+IF(AND(ISNUMBER(OFFSET('Sanitation Data'!$I$12,0,10*ROW('Sanitation Data'!I161))),'Data Summary'!DN167="Yes"),OFFSET('Sanitation Data'!$I$12,0,10*ROW('Sanitation Data'!I161)),NA())</f>
        <v>#N/A</v>
      </c>
      <c r="AZ167" s="522" t="e">
        <f ca="1">+IF(AND(ISNUMBER(OFFSET('Hygiene Data'!$D$5,0,10*ROW('Hygiene Data'!D161))),'Data Summary'!DO167="Yes"),OFFSET('Hygiene Data'!$D$5,0,10*ROW('Hygiene Data'!D161)),NA())</f>
        <v>#N/A</v>
      </c>
      <c r="BA167" s="522" t="e">
        <f ca="1">+IF(AND(ISNUMBER(OFFSET('Hygiene Data'!$D$7,0,10*ROW('Hygiene Data'!D161))),'Data Summary'!DP167="Yes"),OFFSET('Hygiene Data'!$D$7,0,10*ROW('Hygiene Data'!D161)),NA())</f>
        <v>#N/A</v>
      </c>
      <c r="BB167" s="522" t="e">
        <f ca="1">+IF(AND(ISNUMBER(OFFSET('Hygiene Data'!$D$9,0,10*ROW('Hygiene Data'!D161))),'Data Summary'!DQ167="Yes"),OFFSET('Hygiene Data'!$D$9,0,10*ROW('Hygiene Data'!D161)),NA())</f>
        <v>#N/A</v>
      </c>
      <c r="BC167" s="522" t="e">
        <f ca="1">+IF(AND(ISNUMBER(OFFSET('Hygiene Data'!$E$5,0,10*ROW('Hygiene Data'!E161))),'Data Summary'!DR167="Yes"),OFFSET('Hygiene Data'!$E$5,0,10*ROW('Hygiene Data'!E161)),NA())</f>
        <v>#N/A</v>
      </c>
      <c r="BD167" s="522" t="e">
        <f ca="1">+IF(AND(ISNUMBER(OFFSET('Hygiene Data'!$E$7,0,10*ROW('Hygiene Data'!E161))),'Data Summary'!DS167="Yes"),OFFSET('Hygiene Data'!$E$7,0,10*ROW('Hygiene Data'!E161)),NA())</f>
        <v>#N/A</v>
      </c>
      <c r="BE167" s="522" t="e">
        <f ca="1">+IF(AND(ISNUMBER(OFFSET('Hygiene Data'!$E$9,0,10*ROW('Hygiene Data'!E161))),'Data Summary'!DT167="Yes"),OFFSET('Hygiene Data'!$E$9,0,10*ROW('Hygiene Data'!E161)),NA())</f>
        <v>#N/A</v>
      </c>
      <c r="BF167" s="522" t="e">
        <f ca="1">+IF(AND(ISNUMBER(OFFSET('Hygiene Data'!$F$5,0,10*ROW('Hygiene Data'!F161))),'Data Summary'!DU167="Yes"),OFFSET('Hygiene Data'!$F$5,0,10*ROW('Hygiene Data'!F161)),NA())</f>
        <v>#N/A</v>
      </c>
      <c r="BG167" s="522" t="e">
        <f ca="1">+IF(AND(ISNUMBER(OFFSET('Hygiene Data'!$F$7,0,10*ROW('Hygiene Data'!F161))),'Data Summary'!DV167="Yes"),OFFSET('Hygiene Data'!$F$7,0,10*ROW('Hygiene Data'!F161)),NA())</f>
        <v>#N/A</v>
      </c>
      <c r="BH167" s="522" t="e">
        <f ca="1">+IF(AND(ISNUMBER(OFFSET('Hygiene Data'!$F$9,0,10*ROW('Hygiene Data'!F161))),'Data Summary'!DW167="Yes"),OFFSET('Hygiene Data'!$F$9,0,10*ROW('Hygiene Data'!F161)),NA())</f>
        <v>#N/A</v>
      </c>
      <c r="BI167" s="522" t="e">
        <f ca="1">+IF(AND(ISNUMBER(OFFSET('Hygiene Data'!$G$5,0,10*ROW('Hygiene Data'!G161))),'Data Summary'!DX167="Yes"),OFFSET('Hygiene Data'!$G$5,0,10*ROW('Hygiene Data'!G161)),NA())</f>
        <v>#N/A</v>
      </c>
      <c r="BJ167" s="522" t="e">
        <f ca="1">+IF(AND(ISNUMBER(OFFSET('Hygiene Data'!$G$7,0,10*ROW('Hygiene Data'!G161))),'Data Summary'!DY167="Yes"),OFFSET('Hygiene Data'!$G$7,0,10*ROW('Hygiene Data'!G161)),NA())</f>
        <v>#N/A</v>
      </c>
      <c r="BK167" s="522" t="e">
        <f ca="1">+IF(AND(ISNUMBER(OFFSET('Hygiene Data'!$G$9,0,10*ROW('Hygiene Data'!G161))),'Data Summary'!DZ167="Yes"),OFFSET('Hygiene Data'!$G$9,0,10*ROW('Hygiene Data'!G161)),NA())</f>
        <v>#N/A</v>
      </c>
      <c r="BL167" s="522" t="e">
        <f ca="1">+IF(AND(ISNUMBER(OFFSET('Hygiene Data'!$H$5,0,10*ROW('Hygiene Data'!H161))),'Data Summary'!EA167="Yes"),OFFSET('Hygiene Data'!$H$5,0,10*ROW('Hygiene Data'!H161)),NA())</f>
        <v>#N/A</v>
      </c>
      <c r="BM167" s="522" t="e">
        <f ca="1">+IF(AND(ISNUMBER(OFFSET('Hygiene Data'!$H$7,0,10*ROW('Hygiene Data'!H161))),'Data Summary'!EB167="Yes"),OFFSET('Hygiene Data'!$H$7,0,10*ROW('Hygiene Data'!H161)),NA())</f>
        <v>#N/A</v>
      </c>
      <c r="BN167" s="522" t="e">
        <f ca="1">+IF(AND(ISNUMBER(OFFSET('Hygiene Data'!$H$9,0,10*ROW('Hygiene Data'!H161))),'Data Summary'!EC167="Yes"),OFFSET('Hygiene Data'!$H$9,0,10*ROW('Hygiene Data'!H161)),NA())</f>
        <v>#N/A</v>
      </c>
      <c r="BO167" s="522" t="e">
        <f ca="1">+IF(AND(ISNUMBER(OFFSET('Hygiene Data'!$I$5,0,10*ROW('Hygiene Data'!I161))),'Data Summary'!ED167="Yes"),OFFSET('Hygiene Data'!$I$5,0,10*ROW('Hygiene Data'!I161)),NA())</f>
        <v>#N/A</v>
      </c>
      <c r="BP167" s="522" t="e">
        <f ca="1">+IF(AND(ISNUMBER(OFFSET('Hygiene Data'!$I$7,0,10*ROW('Hygiene Data'!I161))),'Data Summary'!EE167="Yes"),OFFSET('Hygiene Data'!$I$7,0,10*ROW('Hygiene Data'!I161)),NA())</f>
        <v>#N/A</v>
      </c>
      <c r="BQ167" s="522" t="e">
        <f ca="1">+IF(AND(ISNUMBER(OFFSET('Hygiene Data'!$I$9,0,10*ROW('Hygiene Data'!I161))),'Data Summary'!EF167="Yes"),OFFSET('Hygiene Data'!$I$9,0,10*ROW('Hygiene Data'!I161)),NA())</f>
        <v>#N/A</v>
      </c>
    </row>
    <row r="168" spans="1:69" x14ac:dyDescent="0.25">
      <c r="A168" s="518" t="e">
        <f ca="1">+RIGHT('Data Summary'!A168,LEN('Data Summary'!A168)-9)</f>
        <v>#VALUE!</v>
      </c>
      <c r="B168" s="492" t="str">
        <f ca="1">+IF(ISTEXT('Data Summary'!B168),'Data Summary'!B168,"")</f>
        <v/>
      </c>
      <c r="C168" s="519" t="e">
        <f ca="1">+VALUE('Data Summary'!C168)</f>
        <v>#VALUE!</v>
      </c>
      <c r="D168" s="520" t="e">
        <f ca="1">+IF(AND(ISNUMBER(OFFSET('Water Data'!$D$4,0,10*ROW('Water Data'!D162))),'Data Summary'!BS168="Yes"),100-OFFSET('Water Data'!$D$4,0,10*ROW('Water Data'!D162)),NA())</f>
        <v>#N/A</v>
      </c>
      <c r="E168" s="520" t="e">
        <f ca="1">+IF(AND(ISNUMBER(OFFSET('Water Data'!$D$6,0,10*ROW('Water Data'!D162))),'Data Summary'!BT168="Yes"),OFFSET('Water Data'!$D$6,0,10*ROW('Water Data'!D162)),NA())</f>
        <v>#N/A</v>
      </c>
      <c r="F168" s="520" t="e">
        <f ca="1">+IF(AND(ISNUMBER(OFFSET('Water Data'!$D$9,0,10*ROW('Water Data'!D162))),'Data Summary'!BU168="Yes"),OFFSET('Water Data'!$D$9,0,10*ROW('Water Data'!D162)),NA())</f>
        <v>#N/A</v>
      </c>
      <c r="G168" s="520" t="e">
        <f ca="1">+IF(AND(ISNUMBER(OFFSET('Water Data'!$E$4,0,10*ROW('Water Data'!E162))),'Data Summary'!BV168="Yes"),100-OFFSET('Water Data'!$E$4,0,10*ROW('Water Data'!E162)),NA())</f>
        <v>#N/A</v>
      </c>
      <c r="H168" s="520" t="e">
        <f ca="1">+IF(AND(ISNUMBER(OFFSET('Water Data'!$E$6,0,10*ROW('Water Data'!E162))),'Data Summary'!BW168="Yes"),OFFSET('Water Data'!$E$6,0,10*ROW('Water Data'!E162)),NA())</f>
        <v>#N/A</v>
      </c>
      <c r="I168" s="520" t="e">
        <f ca="1">+IF(AND(ISNUMBER(OFFSET('Water Data'!$E$9,0,10*ROW('Water Data'!E162))),'Data Summary'!BX168="Yes"),OFFSET('Water Data'!$E$9,0,10*ROW('Water Data'!E162)),NA())</f>
        <v>#N/A</v>
      </c>
      <c r="J168" s="520" t="e">
        <f ca="1">+IF(AND(ISNUMBER(OFFSET('Water Data'!$F$4,0,10*ROW('Water Data'!F162))),'Data Summary'!BY168="Yes"),100-OFFSET('Water Data'!$F$4,0,10*ROW('Water Data'!F162)),NA())</f>
        <v>#N/A</v>
      </c>
      <c r="K168" s="520" t="e">
        <f ca="1">+IF(AND(ISNUMBER(OFFSET('Water Data'!$F$6,0,10*ROW('Water Data'!F162))),'Data Summary'!BZ168="Yes"),OFFSET('Water Data'!$F$6,0,10*ROW('Water Data'!F162)),NA())</f>
        <v>#N/A</v>
      </c>
      <c r="L168" s="520" t="e">
        <f ca="1">+IF(AND(ISNUMBER(OFFSET('Water Data'!$F$9,0,10*ROW('Water Data'!F162))),'Data Summary'!CA168="Yes"),OFFSET('Water Data'!$F$9,0,10*ROW('Water Data'!F162)),NA())</f>
        <v>#N/A</v>
      </c>
      <c r="M168" s="520" t="e">
        <f ca="1">+IF(AND(ISNUMBER(OFFSET('Water Data'!$G$4,0,10*ROW('Water Data'!G162))),'Data Summary'!CB168="Yes"),100-OFFSET('Water Data'!$G$4,0,10*ROW('Water Data'!G162)),NA())</f>
        <v>#N/A</v>
      </c>
      <c r="N168" s="520" t="e">
        <f ca="1">+IF(AND(ISNUMBER(OFFSET('Water Data'!$G$6,0,10*ROW('Water Data'!G162))),'Data Summary'!CC168="Yes"),OFFSET('Water Data'!$G$6,0,10*ROW('Water Data'!G162)),NA())</f>
        <v>#N/A</v>
      </c>
      <c r="O168" s="520" t="e">
        <f ca="1">+IF(AND(ISNUMBER(OFFSET('Water Data'!$G$9,0,10*ROW('Water Data'!G162))),'Data Summary'!CD168="Yes"),OFFSET('Water Data'!$G$9,0,10*ROW('Water Data'!G162)),NA())</f>
        <v>#N/A</v>
      </c>
      <c r="P168" s="520" t="e">
        <f ca="1">+IF(AND(ISNUMBER(OFFSET('Water Data'!$H$4,0,10*ROW('Water Data'!H162))),'Data Summary'!CE168="Yes"),100-OFFSET('Water Data'!$H$4,0,10*ROW('Water Data'!H162)),NA())</f>
        <v>#N/A</v>
      </c>
      <c r="Q168" s="520" t="e">
        <f ca="1">+IF(AND(ISNUMBER(OFFSET('Water Data'!$H$6,0,10*ROW('Water Data'!H162))),'Data Summary'!CF168="Yes"),OFFSET('Water Data'!$H$6,0,10*ROW('Water Data'!H162)),NA())</f>
        <v>#N/A</v>
      </c>
      <c r="R168" s="520" t="e">
        <f ca="1">+IF(AND(ISNUMBER(OFFSET('Water Data'!$H$9,0,10*ROW('Water Data'!H162))),'Data Summary'!CG168="Yes"),OFFSET('Water Data'!$H$9,0,10*ROW('Water Data'!H162)),NA())</f>
        <v>#N/A</v>
      </c>
      <c r="S168" s="520" t="e">
        <f ca="1">+IF(AND(ISNUMBER(OFFSET('Water Data'!$I$4,0,10*ROW('Water Data'!I162))),'Data Summary'!CH168="Yes"),100-OFFSET('Water Data'!$I$4,0,10*ROW('Water Data'!I162)),NA())</f>
        <v>#N/A</v>
      </c>
      <c r="T168" s="520" t="e">
        <f ca="1">+IF(AND(ISNUMBER(OFFSET('Water Data'!$I$6,0,10*ROW('Water Data'!I162))),'Data Summary'!CI168="Yes"),OFFSET('Water Data'!$I$6,0,10*ROW('Water Data'!I162)),NA())</f>
        <v>#N/A</v>
      </c>
      <c r="U168" s="520" t="e">
        <f ca="1">+IF(AND(ISNUMBER(OFFSET('Water Data'!$I$9,0,10*ROW('Water Data'!I162))),'Data Summary'!CJ168="Yes"),OFFSET('Water Data'!$I$9,0,10*ROW('Water Data'!I162)),NA())</f>
        <v>#N/A</v>
      </c>
      <c r="V168" s="521" t="e">
        <f ca="1">+IF(AND(ISNUMBER(OFFSET('Sanitation Data'!$D$4,0,10*ROW('Sanitation Data'!D162))),'Data Summary'!CK168="Yes"),100-OFFSET('Sanitation Data'!$D$4,0,10*ROW('Sanitation Data'!D162)),NA())</f>
        <v>#N/A</v>
      </c>
      <c r="W168" s="521" t="e">
        <f ca="1">+IF(AND(ISNUMBER(OFFSET('Sanitation Data'!$D$6,0,10*ROW('Sanitation Data'!D162))),'Data Summary'!CL168="Yes"),OFFSET('Sanitation Data'!$D$6,0,10*ROW('Sanitation Data'!D162)),NA())</f>
        <v>#N/A</v>
      </c>
      <c r="X168" s="521" t="e">
        <f ca="1">+IF(AND(ISNUMBER(OFFSET('Sanitation Data'!$D$10,0,10*ROW('Sanitation Data'!D162))),'Data Summary'!CM168="Yes"),OFFSET('Sanitation Data'!$D$10,0,10*ROW('Sanitation Data'!D162)),NA())</f>
        <v>#N/A</v>
      </c>
      <c r="Y168" s="521" t="e">
        <f ca="1">+IF(AND(ISNUMBER(OFFSET('Sanitation Data'!$D$11,0,10*ROW('Sanitation Data'!D162))),'Data Summary'!CN168="Yes"),OFFSET('Sanitation Data'!$D$11,0,10*ROW('Sanitation Data'!D162)),NA())</f>
        <v>#N/A</v>
      </c>
      <c r="Z168" s="521" t="e">
        <f ca="1">+IF(AND(ISNUMBER(OFFSET('Sanitation Data'!$D$12,0,10*ROW('Sanitation Data'!D162))),'Data Summary'!CO168="Yes"),OFFSET('Sanitation Data'!$D$12,0,10*ROW('Sanitation Data'!D162)),NA())</f>
        <v>#N/A</v>
      </c>
      <c r="AA168" s="521" t="e">
        <f ca="1">+IF(AND(ISNUMBER(OFFSET('Sanitation Data'!$E$4,0,10*ROW('Sanitation Data'!E162))),'Data Summary'!CP168="Yes"),100-OFFSET('Sanitation Data'!$E$4,0,10*ROW('Sanitation Data'!E162)),NA())</f>
        <v>#N/A</v>
      </c>
      <c r="AB168" s="521" t="e">
        <f ca="1">+IF(AND(ISNUMBER(OFFSET('Sanitation Data'!$E$6,0,10*ROW('Sanitation Data'!E162))),'Data Summary'!CQ168="Yes"),OFFSET('Sanitation Data'!$E$6,0,10*ROW('Sanitation Data'!E162)),NA())</f>
        <v>#N/A</v>
      </c>
      <c r="AC168" s="521" t="e">
        <f ca="1">+IF(AND(ISNUMBER(OFFSET('Sanitation Data'!$E$10,0,10*ROW('Sanitation Data'!E162))),'Data Summary'!CR168="Yes"),OFFSET('Sanitation Data'!$E$10,0,10*ROW('Sanitation Data'!E162)),NA())</f>
        <v>#N/A</v>
      </c>
      <c r="AD168" s="521" t="e">
        <f ca="1">+IF(AND(ISNUMBER(OFFSET('Sanitation Data'!$E$11,0,10*ROW('Sanitation Data'!E162))),'Data Summary'!CS168="Yes"),OFFSET('Sanitation Data'!$E$11,0,10*ROW('Sanitation Data'!E162)),NA())</f>
        <v>#N/A</v>
      </c>
      <c r="AE168" s="521" t="e">
        <f ca="1">+IF(AND(ISNUMBER(OFFSET('Sanitation Data'!$E$12,0,10*ROW('Sanitation Data'!E162))),'Data Summary'!CT168="Yes"),OFFSET('Sanitation Data'!$E$12,0,10*ROW('Sanitation Data'!E162)),NA())</f>
        <v>#N/A</v>
      </c>
      <c r="AF168" s="521" t="e">
        <f ca="1">+IF(AND(ISNUMBER(OFFSET('Sanitation Data'!$F$4,0,10*ROW('Sanitation Data'!F162))),'Data Summary'!CU168="Yes"),100-OFFSET('Sanitation Data'!$F$4,0,10*ROW('Sanitation Data'!F162)),NA())</f>
        <v>#N/A</v>
      </c>
      <c r="AG168" s="521" t="e">
        <f ca="1">+IF(AND(ISNUMBER(OFFSET('Sanitation Data'!$F$6,0,10*ROW('Sanitation Data'!F162))),'Data Summary'!CV168="Yes"),OFFSET('Sanitation Data'!$F$6,0,10*ROW('Sanitation Data'!F162)),NA())</f>
        <v>#N/A</v>
      </c>
      <c r="AH168" s="521" t="e">
        <f ca="1">+IF(AND(ISNUMBER(OFFSET('Sanitation Data'!$F$10,0,10*ROW('Sanitation Data'!F162))),'Data Summary'!CW168="Yes"),OFFSET('Sanitation Data'!$F$10,0,10*ROW('Sanitation Data'!F162)),NA())</f>
        <v>#N/A</v>
      </c>
      <c r="AI168" s="521" t="e">
        <f ca="1">+IF(AND(ISNUMBER(OFFSET('Sanitation Data'!$F$11,0,10*ROW('Sanitation Data'!F162))),'Data Summary'!CX168="Yes"),OFFSET('Sanitation Data'!$F$11,0,10*ROW('Sanitation Data'!F162)),NA())</f>
        <v>#N/A</v>
      </c>
      <c r="AJ168" s="521" t="e">
        <f ca="1">+IF(AND(ISNUMBER(OFFSET('Sanitation Data'!$F$12,0,10*ROW('Sanitation Data'!F162))),'Data Summary'!CY168="Yes"),OFFSET('Sanitation Data'!$F$12,0,10*ROW('Sanitation Data'!F162)),NA())</f>
        <v>#N/A</v>
      </c>
      <c r="AK168" s="521" t="e">
        <f ca="1">+IF(AND(ISNUMBER(OFFSET('Sanitation Data'!$G$4,0,10*ROW('Sanitation Data'!G162))),'Data Summary'!CZ168="Yes"),100-OFFSET('Sanitation Data'!$G$4,0,10*ROW('Sanitation Data'!G162)),NA())</f>
        <v>#N/A</v>
      </c>
      <c r="AL168" s="521" t="e">
        <f ca="1">+IF(AND(ISNUMBER(OFFSET('Sanitation Data'!$G$6,0,10*ROW('Sanitation Data'!G162))),'Data Summary'!DA168="Yes"),OFFSET('Sanitation Data'!$G$6,0,10*ROW('Sanitation Data'!G162)),NA())</f>
        <v>#N/A</v>
      </c>
      <c r="AM168" s="521" t="e">
        <f ca="1">+IF(AND(ISNUMBER(OFFSET('Sanitation Data'!$G$10,0,10*ROW('Sanitation Data'!G162))),'Data Summary'!DB168="Yes"),OFFSET('Sanitation Data'!$G$10,0,10*ROW('Sanitation Data'!G162)),NA())</f>
        <v>#N/A</v>
      </c>
      <c r="AN168" s="521" t="e">
        <f ca="1">+IF(AND(ISNUMBER(OFFSET('Sanitation Data'!$G$11,0,10*ROW('Sanitation Data'!G162))),'Data Summary'!DC168="Yes"),OFFSET('Sanitation Data'!$G$11,0,10*ROW('Sanitation Data'!G162)),NA())</f>
        <v>#N/A</v>
      </c>
      <c r="AO168" s="521" t="e">
        <f ca="1">+IF(AND(ISNUMBER(OFFSET('Sanitation Data'!$G$12,0,10*ROW('Sanitation Data'!G162))),'Data Summary'!DD168="Yes"),OFFSET('Sanitation Data'!$G$12,0,10*ROW('Sanitation Data'!G162)),NA())</f>
        <v>#N/A</v>
      </c>
      <c r="AP168" s="521" t="e">
        <f ca="1">+IF(AND(ISNUMBER(OFFSET('Sanitation Data'!$H$4,0,10*ROW('Sanitation Data'!H162))),'Data Summary'!DE168="Yes"),100-OFFSET('Sanitation Data'!$H$4,0,10*ROW('Sanitation Data'!H162)),NA())</f>
        <v>#N/A</v>
      </c>
      <c r="AQ168" s="521" t="e">
        <f ca="1">+IF(AND(ISNUMBER(OFFSET('Sanitation Data'!$H$6,0,10*ROW('Sanitation Data'!H162))),'Data Summary'!DF168="Yes"),OFFSET('Sanitation Data'!$H$6,0,10*ROW('Sanitation Data'!H162)),NA())</f>
        <v>#N/A</v>
      </c>
      <c r="AR168" s="521" t="e">
        <f ca="1">+IF(AND(ISNUMBER(OFFSET('Sanitation Data'!$H$10,0,10*ROW('Sanitation Data'!H162))),'Data Summary'!DG168="Yes"),OFFSET('Sanitation Data'!$H$10,0,10*ROW('Sanitation Data'!H162)),NA())</f>
        <v>#N/A</v>
      </c>
      <c r="AS168" s="521" t="e">
        <f ca="1">+IF(AND(ISNUMBER(OFFSET('Sanitation Data'!$H$11,0,10*ROW('Sanitation Data'!H162))),'Data Summary'!DH168="Yes"),OFFSET('Sanitation Data'!$H$11,0,10*ROW('Sanitation Data'!H162)),NA())</f>
        <v>#N/A</v>
      </c>
      <c r="AT168" s="521" t="e">
        <f ca="1">+IF(AND(ISNUMBER(OFFSET('Sanitation Data'!$H$12,0,10*ROW('Sanitation Data'!H162))),'Data Summary'!DI168="Yes"),OFFSET('Sanitation Data'!$H$12,0,10*ROW('Sanitation Data'!H162)),NA())</f>
        <v>#N/A</v>
      </c>
      <c r="AU168" s="521" t="e">
        <f ca="1">+IF(AND(ISNUMBER(OFFSET('Sanitation Data'!$I$4,0,10*ROW('Sanitation Data'!I162))),'Data Summary'!DJ168="Yes"),100-OFFSET('Sanitation Data'!$I$4,0,10*ROW('Sanitation Data'!I162)),NA())</f>
        <v>#N/A</v>
      </c>
      <c r="AV168" s="521" t="e">
        <f ca="1">+IF(AND(ISNUMBER(OFFSET('Sanitation Data'!$I$6,0,10*ROW('Sanitation Data'!I162))),'Data Summary'!DK168="Yes"),OFFSET('Sanitation Data'!$I$6,0,10*ROW('Sanitation Data'!I162)),NA())</f>
        <v>#N/A</v>
      </c>
      <c r="AW168" s="521" t="e">
        <f ca="1">+IF(AND(ISNUMBER(OFFSET('Sanitation Data'!$I$10,0,10*ROW('Sanitation Data'!I162))),'Data Summary'!DL168="Yes"),OFFSET('Sanitation Data'!$I$10,0,10*ROW('Sanitation Data'!I162)),NA())</f>
        <v>#N/A</v>
      </c>
      <c r="AX168" s="521" t="e">
        <f ca="1">+IF(AND(ISNUMBER(OFFSET('Sanitation Data'!$I$11,0,10*ROW('Sanitation Data'!I162))),'Data Summary'!DM168="Yes"),OFFSET('Sanitation Data'!$I$11,0,10*ROW('Sanitation Data'!I162)),NA())</f>
        <v>#N/A</v>
      </c>
      <c r="AY168" s="521" t="e">
        <f ca="1">+IF(AND(ISNUMBER(OFFSET('Sanitation Data'!$I$12,0,10*ROW('Sanitation Data'!I162))),'Data Summary'!DN168="Yes"),OFFSET('Sanitation Data'!$I$12,0,10*ROW('Sanitation Data'!I162)),NA())</f>
        <v>#N/A</v>
      </c>
      <c r="AZ168" s="522" t="e">
        <f ca="1">+IF(AND(ISNUMBER(OFFSET('Hygiene Data'!$D$5,0,10*ROW('Hygiene Data'!D162))),'Data Summary'!DO168="Yes"),OFFSET('Hygiene Data'!$D$5,0,10*ROW('Hygiene Data'!D162)),NA())</f>
        <v>#N/A</v>
      </c>
      <c r="BA168" s="522" t="e">
        <f ca="1">+IF(AND(ISNUMBER(OFFSET('Hygiene Data'!$D$7,0,10*ROW('Hygiene Data'!D162))),'Data Summary'!DP168="Yes"),OFFSET('Hygiene Data'!$D$7,0,10*ROW('Hygiene Data'!D162)),NA())</f>
        <v>#N/A</v>
      </c>
      <c r="BB168" s="522" t="e">
        <f ca="1">+IF(AND(ISNUMBER(OFFSET('Hygiene Data'!$D$9,0,10*ROW('Hygiene Data'!D162))),'Data Summary'!DQ168="Yes"),OFFSET('Hygiene Data'!$D$9,0,10*ROW('Hygiene Data'!D162)),NA())</f>
        <v>#N/A</v>
      </c>
      <c r="BC168" s="522" t="e">
        <f ca="1">+IF(AND(ISNUMBER(OFFSET('Hygiene Data'!$E$5,0,10*ROW('Hygiene Data'!E162))),'Data Summary'!DR168="Yes"),OFFSET('Hygiene Data'!$E$5,0,10*ROW('Hygiene Data'!E162)),NA())</f>
        <v>#N/A</v>
      </c>
      <c r="BD168" s="522" t="e">
        <f ca="1">+IF(AND(ISNUMBER(OFFSET('Hygiene Data'!$E$7,0,10*ROW('Hygiene Data'!E162))),'Data Summary'!DS168="Yes"),OFFSET('Hygiene Data'!$E$7,0,10*ROW('Hygiene Data'!E162)),NA())</f>
        <v>#N/A</v>
      </c>
      <c r="BE168" s="522" t="e">
        <f ca="1">+IF(AND(ISNUMBER(OFFSET('Hygiene Data'!$E$9,0,10*ROW('Hygiene Data'!E162))),'Data Summary'!DT168="Yes"),OFFSET('Hygiene Data'!$E$9,0,10*ROW('Hygiene Data'!E162)),NA())</f>
        <v>#N/A</v>
      </c>
      <c r="BF168" s="522" t="e">
        <f ca="1">+IF(AND(ISNUMBER(OFFSET('Hygiene Data'!$F$5,0,10*ROW('Hygiene Data'!F162))),'Data Summary'!DU168="Yes"),OFFSET('Hygiene Data'!$F$5,0,10*ROW('Hygiene Data'!F162)),NA())</f>
        <v>#N/A</v>
      </c>
      <c r="BG168" s="522" t="e">
        <f ca="1">+IF(AND(ISNUMBER(OFFSET('Hygiene Data'!$F$7,0,10*ROW('Hygiene Data'!F162))),'Data Summary'!DV168="Yes"),OFFSET('Hygiene Data'!$F$7,0,10*ROW('Hygiene Data'!F162)),NA())</f>
        <v>#N/A</v>
      </c>
      <c r="BH168" s="522" t="e">
        <f ca="1">+IF(AND(ISNUMBER(OFFSET('Hygiene Data'!$F$9,0,10*ROW('Hygiene Data'!F162))),'Data Summary'!DW168="Yes"),OFFSET('Hygiene Data'!$F$9,0,10*ROW('Hygiene Data'!F162)),NA())</f>
        <v>#N/A</v>
      </c>
      <c r="BI168" s="522" t="e">
        <f ca="1">+IF(AND(ISNUMBER(OFFSET('Hygiene Data'!$G$5,0,10*ROW('Hygiene Data'!G162))),'Data Summary'!DX168="Yes"),OFFSET('Hygiene Data'!$G$5,0,10*ROW('Hygiene Data'!G162)),NA())</f>
        <v>#N/A</v>
      </c>
      <c r="BJ168" s="522" t="e">
        <f ca="1">+IF(AND(ISNUMBER(OFFSET('Hygiene Data'!$G$7,0,10*ROW('Hygiene Data'!G162))),'Data Summary'!DY168="Yes"),OFFSET('Hygiene Data'!$G$7,0,10*ROW('Hygiene Data'!G162)),NA())</f>
        <v>#N/A</v>
      </c>
      <c r="BK168" s="522" t="e">
        <f ca="1">+IF(AND(ISNUMBER(OFFSET('Hygiene Data'!$G$9,0,10*ROW('Hygiene Data'!G162))),'Data Summary'!DZ168="Yes"),OFFSET('Hygiene Data'!$G$9,0,10*ROW('Hygiene Data'!G162)),NA())</f>
        <v>#N/A</v>
      </c>
      <c r="BL168" s="522" t="e">
        <f ca="1">+IF(AND(ISNUMBER(OFFSET('Hygiene Data'!$H$5,0,10*ROW('Hygiene Data'!H162))),'Data Summary'!EA168="Yes"),OFFSET('Hygiene Data'!$H$5,0,10*ROW('Hygiene Data'!H162)),NA())</f>
        <v>#N/A</v>
      </c>
      <c r="BM168" s="522" t="e">
        <f ca="1">+IF(AND(ISNUMBER(OFFSET('Hygiene Data'!$H$7,0,10*ROW('Hygiene Data'!H162))),'Data Summary'!EB168="Yes"),OFFSET('Hygiene Data'!$H$7,0,10*ROW('Hygiene Data'!H162)),NA())</f>
        <v>#N/A</v>
      </c>
      <c r="BN168" s="522" t="e">
        <f ca="1">+IF(AND(ISNUMBER(OFFSET('Hygiene Data'!$H$9,0,10*ROW('Hygiene Data'!H162))),'Data Summary'!EC168="Yes"),OFFSET('Hygiene Data'!$H$9,0,10*ROW('Hygiene Data'!H162)),NA())</f>
        <v>#N/A</v>
      </c>
      <c r="BO168" s="522" t="e">
        <f ca="1">+IF(AND(ISNUMBER(OFFSET('Hygiene Data'!$I$5,0,10*ROW('Hygiene Data'!I162))),'Data Summary'!ED168="Yes"),OFFSET('Hygiene Data'!$I$5,0,10*ROW('Hygiene Data'!I162)),NA())</f>
        <v>#N/A</v>
      </c>
      <c r="BP168" s="522" t="e">
        <f ca="1">+IF(AND(ISNUMBER(OFFSET('Hygiene Data'!$I$7,0,10*ROW('Hygiene Data'!I162))),'Data Summary'!EE168="Yes"),OFFSET('Hygiene Data'!$I$7,0,10*ROW('Hygiene Data'!I162)),NA())</f>
        <v>#N/A</v>
      </c>
      <c r="BQ168" s="522" t="e">
        <f ca="1">+IF(AND(ISNUMBER(OFFSET('Hygiene Data'!$I$9,0,10*ROW('Hygiene Data'!I162))),'Data Summary'!EF168="Yes"),OFFSET('Hygiene Data'!$I$9,0,10*ROW('Hygiene Data'!I162)),NA())</f>
        <v>#N/A</v>
      </c>
    </row>
    <row r="169" spans="1:69" x14ac:dyDescent="0.25">
      <c r="A169" s="518" t="e">
        <f ca="1">+RIGHT('Data Summary'!A169,LEN('Data Summary'!A169)-9)</f>
        <v>#VALUE!</v>
      </c>
      <c r="B169" s="492" t="str">
        <f ca="1">+IF(ISTEXT('Data Summary'!B169),'Data Summary'!B169,"")</f>
        <v/>
      </c>
      <c r="C169" s="519" t="e">
        <f ca="1">+VALUE('Data Summary'!C169)</f>
        <v>#VALUE!</v>
      </c>
      <c r="D169" s="520" t="e">
        <f ca="1">+IF(AND(ISNUMBER(OFFSET('Water Data'!$D$4,0,10*ROW('Water Data'!D163))),'Data Summary'!BS169="Yes"),100-OFFSET('Water Data'!$D$4,0,10*ROW('Water Data'!D163)),NA())</f>
        <v>#N/A</v>
      </c>
      <c r="E169" s="520" t="e">
        <f ca="1">+IF(AND(ISNUMBER(OFFSET('Water Data'!$D$6,0,10*ROW('Water Data'!D163))),'Data Summary'!BT169="Yes"),OFFSET('Water Data'!$D$6,0,10*ROW('Water Data'!D163)),NA())</f>
        <v>#N/A</v>
      </c>
      <c r="F169" s="520" t="e">
        <f ca="1">+IF(AND(ISNUMBER(OFFSET('Water Data'!$D$9,0,10*ROW('Water Data'!D163))),'Data Summary'!BU169="Yes"),OFFSET('Water Data'!$D$9,0,10*ROW('Water Data'!D163)),NA())</f>
        <v>#N/A</v>
      </c>
      <c r="G169" s="520" t="e">
        <f ca="1">+IF(AND(ISNUMBER(OFFSET('Water Data'!$E$4,0,10*ROW('Water Data'!E163))),'Data Summary'!BV169="Yes"),100-OFFSET('Water Data'!$E$4,0,10*ROW('Water Data'!E163)),NA())</f>
        <v>#N/A</v>
      </c>
      <c r="H169" s="520" t="e">
        <f ca="1">+IF(AND(ISNUMBER(OFFSET('Water Data'!$E$6,0,10*ROW('Water Data'!E163))),'Data Summary'!BW169="Yes"),OFFSET('Water Data'!$E$6,0,10*ROW('Water Data'!E163)),NA())</f>
        <v>#N/A</v>
      </c>
      <c r="I169" s="520" t="e">
        <f ca="1">+IF(AND(ISNUMBER(OFFSET('Water Data'!$E$9,0,10*ROW('Water Data'!E163))),'Data Summary'!BX169="Yes"),OFFSET('Water Data'!$E$9,0,10*ROW('Water Data'!E163)),NA())</f>
        <v>#N/A</v>
      </c>
      <c r="J169" s="520" t="e">
        <f ca="1">+IF(AND(ISNUMBER(OFFSET('Water Data'!$F$4,0,10*ROW('Water Data'!F163))),'Data Summary'!BY169="Yes"),100-OFFSET('Water Data'!$F$4,0,10*ROW('Water Data'!F163)),NA())</f>
        <v>#N/A</v>
      </c>
      <c r="K169" s="520" t="e">
        <f ca="1">+IF(AND(ISNUMBER(OFFSET('Water Data'!$F$6,0,10*ROW('Water Data'!F163))),'Data Summary'!BZ169="Yes"),OFFSET('Water Data'!$F$6,0,10*ROW('Water Data'!F163)),NA())</f>
        <v>#N/A</v>
      </c>
      <c r="L169" s="520" t="e">
        <f ca="1">+IF(AND(ISNUMBER(OFFSET('Water Data'!$F$9,0,10*ROW('Water Data'!F163))),'Data Summary'!CA169="Yes"),OFFSET('Water Data'!$F$9,0,10*ROW('Water Data'!F163)),NA())</f>
        <v>#N/A</v>
      </c>
      <c r="M169" s="520" t="e">
        <f ca="1">+IF(AND(ISNUMBER(OFFSET('Water Data'!$G$4,0,10*ROW('Water Data'!G163))),'Data Summary'!CB169="Yes"),100-OFFSET('Water Data'!$G$4,0,10*ROW('Water Data'!G163)),NA())</f>
        <v>#N/A</v>
      </c>
      <c r="N169" s="520" t="e">
        <f ca="1">+IF(AND(ISNUMBER(OFFSET('Water Data'!$G$6,0,10*ROW('Water Data'!G163))),'Data Summary'!CC169="Yes"),OFFSET('Water Data'!$G$6,0,10*ROW('Water Data'!G163)),NA())</f>
        <v>#N/A</v>
      </c>
      <c r="O169" s="520" t="e">
        <f ca="1">+IF(AND(ISNUMBER(OFFSET('Water Data'!$G$9,0,10*ROW('Water Data'!G163))),'Data Summary'!CD169="Yes"),OFFSET('Water Data'!$G$9,0,10*ROW('Water Data'!G163)),NA())</f>
        <v>#N/A</v>
      </c>
      <c r="P169" s="520" t="e">
        <f ca="1">+IF(AND(ISNUMBER(OFFSET('Water Data'!$H$4,0,10*ROW('Water Data'!H163))),'Data Summary'!CE169="Yes"),100-OFFSET('Water Data'!$H$4,0,10*ROW('Water Data'!H163)),NA())</f>
        <v>#N/A</v>
      </c>
      <c r="Q169" s="520" t="e">
        <f ca="1">+IF(AND(ISNUMBER(OFFSET('Water Data'!$H$6,0,10*ROW('Water Data'!H163))),'Data Summary'!CF169="Yes"),OFFSET('Water Data'!$H$6,0,10*ROW('Water Data'!H163)),NA())</f>
        <v>#N/A</v>
      </c>
      <c r="R169" s="520" t="e">
        <f ca="1">+IF(AND(ISNUMBER(OFFSET('Water Data'!$H$9,0,10*ROW('Water Data'!H163))),'Data Summary'!CG169="Yes"),OFFSET('Water Data'!$H$9,0,10*ROW('Water Data'!H163)),NA())</f>
        <v>#N/A</v>
      </c>
      <c r="S169" s="520" t="e">
        <f ca="1">+IF(AND(ISNUMBER(OFFSET('Water Data'!$I$4,0,10*ROW('Water Data'!I163))),'Data Summary'!CH169="Yes"),100-OFFSET('Water Data'!$I$4,0,10*ROW('Water Data'!I163)),NA())</f>
        <v>#N/A</v>
      </c>
      <c r="T169" s="520" t="e">
        <f ca="1">+IF(AND(ISNUMBER(OFFSET('Water Data'!$I$6,0,10*ROW('Water Data'!I163))),'Data Summary'!CI169="Yes"),OFFSET('Water Data'!$I$6,0,10*ROW('Water Data'!I163)),NA())</f>
        <v>#N/A</v>
      </c>
      <c r="U169" s="520" t="e">
        <f ca="1">+IF(AND(ISNUMBER(OFFSET('Water Data'!$I$9,0,10*ROW('Water Data'!I163))),'Data Summary'!CJ169="Yes"),OFFSET('Water Data'!$I$9,0,10*ROW('Water Data'!I163)),NA())</f>
        <v>#N/A</v>
      </c>
      <c r="V169" s="521" t="e">
        <f ca="1">+IF(AND(ISNUMBER(OFFSET('Sanitation Data'!$D$4,0,10*ROW('Sanitation Data'!D163))),'Data Summary'!CK169="Yes"),100-OFFSET('Sanitation Data'!$D$4,0,10*ROW('Sanitation Data'!D163)),NA())</f>
        <v>#N/A</v>
      </c>
      <c r="W169" s="521" t="e">
        <f ca="1">+IF(AND(ISNUMBER(OFFSET('Sanitation Data'!$D$6,0,10*ROW('Sanitation Data'!D163))),'Data Summary'!CL169="Yes"),OFFSET('Sanitation Data'!$D$6,0,10*ROW('Sanitation Data'!D163)),NA())</f>
        <v>#N/A</v>
      </c>
      <c r="X169" s="521" t="e">
        <f ca="1">+IF(AND(ISNUMBER(OFFSET('Sanitation Data'!$D$10,0,10*ROW('Sanitation Data'!D163))),'Data Summary'!CM169="Yes"),OFFSET('Sanitation Data'!$D$10,0,10*ROW('Sanitation Data'!D163)),NA())</f>
        <v>#N/A</v>
      </c>
      <c r="Y169" s="521" t="e">
        <f ca="1">+IF(AND(ISNUMBER(OFFSET('Sanitation Data'!$D$11,0,10*ROW('Sanitation Data'!D163))),'Data Summary'!CN169="Yes"),OFFSET('Sanitation Data'!$D$11,0,10*ROW('Sanitation Data'!D163)),NA())</f>
        <v>#N/A</v>
      </c>
      <c r="Z169" s="521" t="e">
        <f ca="1">+IF(AND(ISNUMBER(OFFSET('Sanitation Data'!$D$12,0,10*ROW('Sanitation Data'!D163))),'Data Summary'!CO169="Yes"),OFFSET('Sanitation Data'!$D$12,0,10*ROW('Sanitation Data'!D163)),NA())</f>
        <v>#N/A</v>
      </c>
      <c r="AA169" s="521" t="e">
        <f ca="1">+IF(AND(ISNUMBER(OFFSET('Sanitation Data'!$E$4,0,10*ROW('Sanitation Data'!E163))),'Data Summary'!CP169="Yes"),100-OFFSET('Sanitation Data'!$E$4,0,10*ROW('Sanitation Data'!E163)),NA())</f>
        <v>#N/A</v>
      </c>
      <c r="AB169" s="521" t="e">
        <f ca="1">+IF(AND(ISNUMBER(OFFSET('Sanitation Data'!$E$6,0,10*ROW('Sanitation Data'!E163))),'Data Summary'!CQ169="Yes"),OFFSET('Sanitation Data'!$E$6,0,10*ROW('Sanitation Data'!E163)),NA())</f>
        <v>#N/A</v>
      </c>
      <c r="AC169" s="521" t="e">
        <f ca="1">+IF(AND(ISNUMBER(OFFSET('Sanitation Data'!$E$10,0,10*ROW('Sanitation Data'!E163))),'Data Summary'!CR169="Yes"),OFFSET('Sanitation Data'!$E$10,0,10*ROW('Sanitation Data'!E163)),NA())</f>
        <v>#N/A</v>
      </c>
      <c r="AD169" s="521" t="e">
        <f ca="1">+IF(AND(ISNUMBER(OFFSET('Sanitation Data'!$E$11,0,10*ROW('Sanitation Data'!E163))),'Data Summary'!CS169="Yes"),OFFSET('Sanitation Data'!$E$11,0,10*ROW('Sanitation Data'!E163)),NA())</f>
        <v>#N/A</v>
      </c>
      <c r="AE169" s="521" t="e">
        <f ca="1">+IF(AND(ISNUMBER(OFFSET('Sanitation Data'!$E$12,0,10*ROW('Sanitation Data'!E163))),'Data Summary'!CT169="Yes"),OFFSET('Sanitation Data'!$E$12,0,10*ROW('Sanitation Data'!E163)),NA())</f>
        <v>#N/A</v>
      </c>
      <c r="AF169" s="521" t="e">
        <f ca="1">+IF(AND(ISNUMBER(OFFSET('Sanitation Data'!$F$4,0,10*ROW('Sanitation Data'!F163))),'Data Summary'!CU169="Yes"),100-OFFSET('Sanitation Data'!$F$4,0,10*ROW('Sanitation Data'!F163)),NA())</f>
        <v>#N/A</v>
      </c>
      <c r="AG169" s="521" t="e">
        <f ca="1">+IF(AND(ISNUMBER(OFFSET('Sanitation Data'!$F$6,0,10*ROW('Sanitation Data'!F163))),'Data Summary'!CV169="Yes"),OFFSET('Sanitation Data'!$F$6,0,10*ROW('Sanitation Data'!F163)),NA())</f>
        <v>#N/A</v>
      </c>
      <c r="AH169" s="521" t="e">
        <f ca="1">+IF(AND(ISNUMBER(OFFSET('Sanitation Data'!$F$10,0,10*ROW('Sanitation Data'!F163))),'Data Summary'!CW169="Yes"),OFFSET('Sanitation Data'!$F$10,0,10*ROW('Sanitation Data'!F163)),NA())</f>
        <v>#N/A</v>
      </c>
      <c r="AI169" s="521" t="e">
        <f ca="1">+IF(AND(ISNUMBER(OFFSET('Sanitation Data'!$F$11,0,10*ROW('Sanitation Data'!F163))),'Data Summary'!CX169="Yes"),OFFSET('Sanitation Data'!$F$11,0,10*ROW('Sanitation Data'!F163)),NA())</f>
        <v>#N/A</v>
      </c>
      <c r="AJ169" s="521" t="e">
        <f ca="1">+IF(AND(ISNUMBER(OFFSET('Sanitation Data'!$F$12,0,10*ROW('Sanitation Data'!F163))),'Data Summary'!CY169="Yes"),OFFSET('Sanitation Data'!$F$12,0,10*ROW('Sanitation Data'!F163)),NA())</f>
        <v>#N/A</v>
      </c>
      <c r="AK169" s="521" t="e">
        <f ca="1">+IF(AND(ISNUMBER(OFFSET('Sanitation Data'!$G$4,0,10*ROW('Sanitation Data'!G163))),'Data Summary'!CZ169="Yes"),100-OFFSET('Sanitation Data'!$G$4,0,10*ROW('Sanitation Data'!G163)),NA())</f>
        <v>#N/A</v>
      </c>
      <c r="AL169" s="521" t="e">
        <f ca="1">+IF(AND(ISNUMBER(OFFSET('Sanitation Data'!$G$6,0,10*ROW('Sanitation Data'!G163))),'Data Summary'!DA169="Yes"),OFFSET('Sanitation Data'!$G$6,0,10*ROW('Sanitation Data'!G163)),NA())</f>
        <v>#N/A</v>
      </c>
      <c r="AM169" s="521" t="e">
        <f ca="1">+IF(AND(ISNUMBER(OFFSET('Sanitation Data'!$G$10,0,10*ROW('Sanitation Data'!G163))),'Data Summary'!DB169="Yes"),OFFSET('Sanitation Data'!$G$10,0,10*ROW('Sanitation Data'!G163)),NA())</f>
        <v>#N/A</v>
      </c>
      <c r="AN169" s="521" t="e">
        <f ca="1">+IF(AND(ISNUMBER(OFFSET('Sanitation Data'!$G$11,0,10*ROW('Sanitation Data'!G163))),'Data Summary'!DC169="Yes"),OFFSET('Sanitation Data'!$G$11,0,10*ROW('Sanitation Data'!G163)),NA())</f>
        <v>#N/A</v>
      </c>
      <c r="AO169" s="521" t="e">
        <f ca="1">+IF(AND(ISNUMBER(OFFSET('Sanitation Data'!$G$12,0,10*ROW('Sanitation Data'!G163))),'Data Summary'!DD169="Yes"),OFFSET('Sanitation Data'!$G$12,0,10*ROW('Sanitation Data'!G163)),NA())</f>
        <v>#N/A</v>
      </c>
      <c r="AP169" s="521" t="e">
        <f ca="1">+IF(AND(ISNUMBER(OFFSET('Sanitation Data'!$H$4,0,10*ROW('Sanitation Data'!H163))),'Data Summary'!DE169="Yes"),100-OFFSET('Sanitation Data'!$H$4,0,10*ROW('Sanitation Data'!H163)),NA())</f>
        <v>#N/A</v>
      </c>
      <c r="AQ169" s="521" t="e">
        <f ca="1">+IF(AND(ISNUMBER(OFFSET('Sanitation Data'!$H$6,0,10*ROW('Sanitation Data'!H163))),'Data Summary'!DF169="Yes"),OFFSET('Sanitation Data'!$H$6,0,10*ROW('Sanitation Data'!H163)),NA())</f>
        <v>#N/A</v>
      </c>
      <c r="AR169" s="521" t="e">
        <f ca="1">+IF(AND(ISNUMBER(OFFSET('Sanitation Data'!$H$10,0,10*ROW('Sanitation Data'!H163))),'Data Summary'!DG169="Yes"),OFFSET('Sanitation Data'!$H$10,0,10*ROW('Sanitation Data'!H163)),NA())</f>
        <v>#N/A</v>
      </c>
      <c r="AS169" s="521" t="e">
        <f ca="1">+IF(AND(ISNUMBER(OFFSET('Sanitation Data'!$H$11,0,10*ROW('Sanitation Data'!H163))),'Data Summary'!DH169="Yes"),OFFSET('Sanitation Data'!$H$11,0,10*ROW('Sanitation Data'!H163)),NA())</f>
        <v>#N/A</v>
      </c>
      <c r="AT169" s="521" t="e">
        <f ca="1">+IF(AND(ISNUMBER(OFFSET('Sanitation Data'!$H$12,0,10*ROW('Sanitation Data'!H163))),'Data Summary'!DI169="Yes"),OFFSET('Sanitation Data'!$H$12,0,10*ROW('Sanitation Data'!H163)),NA())</f>
        <v>#N/A</v>
      </c>
      <c r="AU169" s="521" t="e">
        <f ca="1">+IF(AND(ISNUMBER(OFFSET('Sanitation Data'!$I$4,0,10*ROW('Sanitation Data'!I163))),'Data Summary'!DJ169="Yes"),100-OFFSET('Sanitation Data'!$I$4,0,10*ROW('Sanitation Data'!I163)),NA())</f>
        <v>#N/A</v>
      </c>
      <c r="AV169" s="521" t="e">
        <f ca="1">+IF(AND(ISNUMBER(OFFSET('Sanitation Data'!$I$6,0,10*ROW('Sanitation Data'!I163))),'Data Summary'!DK169="Yes"),OFFSET('Sanitation Data'!$I$6,0,10*ROW('Sanitation Data'!I163)),NA())</f>
        <v>#N/A</v>
      </c>
      <c r="AW169" s="521" t="e">
        <f ca="1">+IF(AND(ISNUMBER(OFFSET('Sanitation Data'!$I$10,0,10*ROW('Sanitation Data'!I163))),'Data Summary'!DL169="Yes"),OFFSET('Sanitation Data'!$I$10,0,10*ROW('Sanitation Data'!I163)),NA())</f>
        <v>#N/A</v>
      </c>
      <c r="AX169" s="521" t="e">
        <f ca="1">+IF(AND(ISNUMBER(OFFSET('Sanitation Data'!$I$11,0,10*ROW('Sanitation Data'!I163))),'Data Summary'!DM169="Yes"),OFFSET('Sanitation Data'!$I$11,0,10*ROW('Sanitation Data'!I163)),NA())</f>
        <v>#N/A</v>
      </c>
      <c r="AY169" s="521" t="e">
        <f ca="1">+IF(AND(ISNUMBER(OFFSET('Sanitation Data'!$I$12,0,10*ROW('Sanitation Data'!I163))),'Data Summary'!DN169="Yes"),OFFSET('Sanitation Data'!$I$12,0,10*ROW('Sanitation Data'!I163)),NA())</f>
        <v>#N/A</v>
      </c>
      <c r="AZ169" s="522" t="e">
        <f ca="1">+IF(AND(ISNUMBER(OFFSET('Hygiene Data'!$D$5,0,10*ROW('Hygiene Data'!D163))),'Data Summary'!DO169="Yes"),OFFSET('Hygiene Data'!$D$5,0,10*ROW('Hygiene Data'!D163)),NA())</f>
        <v>#N/A</v>
      </c>
      <c r="BA169" s="522" t="e">
        <f ca="1">+IF(AND(ISNUMBER(OFFSET('Hygiene Data'!$D$7,0,10*ROW('Hygiene Data'!D163))),'Data Summary'!DP169="Yes"),OFFSET('Hygiene Data'!$D$7,0,10*ROW('Hygiene Data'!D163)),NA())</f>
        <v>#N/A</v>
      </c>
      <c r="BB169" s="522" t="e">
        <f ca="1">+IF(AND(ISNUMBER(OFFSET('Hygiene Data'!$D$9,0,10*ROW('Hygiene Data'!D163))),'Data Summary'!DQ169="Yes"),OFFSET('Hygiene Data'!$D$9,0,10*ROW('Hygiene Data'!D163)),NA())</f>
        <v>#N/A</v>
      </c>
      <c r="BC169" s="522" t="e">
        <f ca="1">+IF(AND(ISNUMBER(OFFSET('Hygiene Data'!$E$5,0,10*ROW('Hygiene Data'!E163))),'Data Summary'!DR169="Yes"),OFFSET('Hygiene Data'!$E$5,0,10*ROW('Hygiene Data'!E163)),NA())</f>
        <v>#N/A</v>
      </c>
      <c r="BD169" s="522" t="e">
        <f ca="1">+IF(AND(ISNUMBER(OFFSET('Hygiene Data'!$E$7,0,10*ROW('Hygiene Data'!E163))),'Data Summary'!DS169="Yes"),OFFSET('Hygiene Data'!$E$7,0,10*ROW('Hygiene Data'!E163)),NA())</f>
        <v>#N/A</v>
      </c>
      <c r="BE169" s="522" t="e">
        <f ca="1">+IF(AND(ISNUMBER(OFFSET('Hygiene Data'!$E$9,0,10*ROW('Hygiene Data'!E163))),'Data Summary'!DT169="Yes"),OFFSET('Hygiene Data'!$E$9,0,10*ROW('Hygiene Data'!E163)),NA())</f>
        <v>#N/A</v>
      </c>
      <c r="BF169" s="522" t="e">
        <f ca="1">+IF(AND(ISNUMBER(OFFSET('Hygiene Data'!$F$5,0,10*ROW('Hygiene Data'!F163))),'Data Summary'!DU169="Yes"),OFFSET('Hygiene Data'!$F$5,0,10*ROW('Hygiene Data'!F163)),NA())</f>
        <v>#N/A</v>
      </c>
      <c r="BG169" s="522" t="e">
        <f ca="1">+IF(AND(ISNUMBER(OFFSET('Hygiene Data'!$F$7,0,10*ROW('Hygiene Data'!F163))),'Data Summary'!DV169="Yes"),OFFSET('Hygiene Data'!$F$7,0,10*ROW('Hygiene Data'!F163)),NA())</f>
        <v>#N/A</v>
      </c>
      <c r="BH169" s="522" t="e">
        <f ca="1">+IF(AND(ISNUMBER(OFFSET('Hygiene Data'!$F$9,0,10*ROW('Hygiene Data'!F163))),'Data Summary'!DW169="Yes"),OFFSET('Hygiene Data'!$F$9,0,10*ROW('Hygiene Data'!F163)),NA())</f>
        <v>#N/A</v>
      </c>
      <c r="BI169" s="522" t="e">
        <f ca="1">+IF(AND(ISNUMBER(OFFSET('Hygiene Data'!$G$5,0,10*ROW('Hygiene Data'!G163))),'Data Summary'!DX169="Yes"),OFFSET('Hygiene Data'!$G$5,0,10*ROW('Hygiene Data'!G163)),NA())</f>
        <v>#N/A</v>
      </c>
      <c r="BJ169" s="522" t="e">
        <f ca="1">+IF(AND(ISNUMBER(OFFSET('Hygiene Data'!$G$7,0,10*ROW('Hygiene Data'!G163))),'Data Summary'!DY169="Yes"),OFFSET('Hygiene Data'!$G$7,0,10*ROW('Hygiene Data'!G163)),NA())</f>
        <v>#N/A</v>
      </c>
      <c r="BK169" s="522" t="e">
        <f ca="1">+IF(AND(ISNUMBER(OFFSET('Hygiene Data'!$G$9,0,10*ROW('Hygiene Data'!G163))),'Data Summary'!DZ169="Yes"),OFFSET('Hygiene Data'!$G$9,0,10*ROW('Hygiene Data'!G163)),NA())</f>
        <v>#N/A</v>
      </c>
      <c r="BL169" s="522" t="e">
        <f ca="1">+IF(AND(ISNUMBER(OFFSET('Hygiene Data'!$H$5,0,10*ROW('Hygiene Data'!H163))),'Data Summary'!EA169="Yes"),OFFSET('Hygiene Data'!$H$5,0,10*ROW('Hygiene Data'!H163)),NA())</f>
        <v>#N/A</v>
      </c>
      <c r="BM169" s="522" t="e">
        <f ca="1">+IF(AND(ISNUMBER(OFFSET('Hygiene Data'!$H$7,0,10*ROW('Hygiene Data'!H163))),'Data Summary'!EB169="Yes"),OFFSET('Hygiene Data'!$H$7,0,10*ROW('Hygiene Data'!H163)),NA())</f>
        <v>#N/A</v>
      </c>
      <c r="BN169" s="522" t="e">
        <f ca="1">+IF(AND(ISNUMBER(OFFSET('Hygiene Data'!$H$9,0,10*ROW('Hygiene Data'!H163))),'Data Summary'!EC169="Yes"),OFFSET('Hygiene Data'!$H$9,0,10*ROW('Hygiene Data'!H163)),NA())</f>
        <v>#N/A</v>
      </c>
      <c r="BO169" s="522" t="e">
        <f ca="1">+IF(AND(ISNUMBER(OFFSET('Hygiene Data'!$I$5,0,10*ROW('Hygiene Data'!I163))),'Data Summary'!ED169="Yes"),OFFSET('Hygiene Data'!$I$5,0,10*ROW('Hygiene Data'!I163)),NA())</f>
        <v>#N/A</v>
      </c>
      <c r="BP169" s="522" t="e">
        <f ca="1">+IF(AND(ISNUMBER(OFFSET('Hygiene Data'!$I$7,0,10*ROW('Hygiene Data'!I163))),'Data Summary'!EE169="Yes"),OFFSET('Hygiene Data'!$I$7,0,10*ROW('Hygiene Data'!I163)),NA())</f>
        <v>#N/A</v>
      </c>
      <c r="BQ169" s="522" t="e">
        <f ca="1">+IF(AND(ISNUMBER(OFFSET('Hygiene Data'!$I$9,0,10*ROW('Hygiene Data'!I163))),'Data Summary'!EF169="Yes"),OFFSET('Hygiene Data'!$I$9,0,10*ROW('Hygiene Data'!I163)),NA())</f>
        <v>#N/A</v>
      </c>
    </row>
    <row r="170" spans="1:69" x14ac:dyDescent="0.25">
      <c r="A170" s="518" t="e">
        <f ca="1">+RIGHT('Data Summary'!A170,LEN('Data Summary'!A170)-9)</f>
        <v>#VALUE!</v>
      </c>
      <c r="B170" s="492" t="str">
        <f ca="1">+IF(ISTEXT('Data Summary'!B170),'Data Summary'!B170,"")</f>
        <v/>
      </c>
      <c r="C170" s="519" t="e">
        <f ca="1">+VALUE('Data Summary'!C170)</f>
        <v>#VALUE!</v>
      </c>
      <c r="D170" s="520" t="e">
        <f ca="1">+IF(AND(ISNUMBER(OFFSET('Water Data'!$D$4,0,10*ROW('Water Data'!D164))),'Data Summary'!BS170="Yes"),100-OFFSET('Water Data'!$D$4,0,10*ROW('Water Data'!D164)),NA())</f>
        <v>#N/A</v>
      </c>
      <c r="E170" s="520" t="e">
        <f ca="1">+IF(AND(ISNUMBER(OFFSET('Water Data'!$D$6,0,10*ROW('Water Data'!D164))),'Data Summary'!BT170="Yes"),OFFSET('Water Data'!$D$6,0,10*ROW('Water Data'!D164)),NA())</f>
        <v>#N/A</v>
      </c>
      <c r="F170" s="520" t="e">
        <f ca="1">+IF(AND(ISNUMBER(OFFSET('Water Data'!$D$9,0,10*ROW('Water Data'!D164))),'Data Summary'!BU170="Yes"),OFFSET('Water Data'!$D$9,0,10*ROW('Water Data'!D164)),NA())</f>
        <v>#N/A</v>
      </c>
      <c r="G170" s="520" t="e">
        <f ca="1">+IF(AND(ISNUMBER(OFFSET('Water Data'!$E$4,0,10*ROW('Water Data'!E164))),'Data Summary'!BV170="Yes"),100-OFFSET('Water Data'!$E$4,0,10*ROW('Water Data'!E164)),NA())</f>
        <v>#N/A</v>
      </c>
      <c r="H170" s="520" t="e">
        <f ca="1">+IF(AND(ISNUMBER(OFFSET('Water Data'!$E$6,0,10*ROW('Water Data'!E164))),'Data Summary'!BW170="Yes"),OFFSET('Water Data'!$E$6,0,10*ROW('Water Data'!E164)),NA())</f>
        <v>#N/A</v>
      </c>
      <c r="I170" s="520" t="e">
        <f ca="1">+IF(AND(ISNUMBER(OFFSET('Water Data'!$E$9,0,10*ROW('Water Data'!E164))),'Data Summary'!BX170="Yes"),OFFSET('Water Data'!$E$9,0,10*ROW('Water Data'!E164)),NA())</f>
        <v>#N/A</v>
      </c>
      <c r="J170" s="520" t="e">
        <f ca="1">+IF(AND(ISNUMBER(OFFSET('Water Data'!$F$4,0,10*ROW('Water Data'!F164))),'Data Summary'!BY170="Yes"),100-OFFSET('Water Data'!$F$4,0,10*ROW('Water Data'!F164)),NA())</f>
        <v>#N/A</v>
      </c>
      <c r="K170" s="520" t="e">
        <f ca="1">+IF(AND(ISNUMBER(OFFSET('Water Data'!$F$6,0,10*ROW('Water Data'!F164))),'Data Summary'!BZ170="Yes"),OFFSET('Water Data'!$F$6,0,10*ROW('Water Data'!F164)),NA())</f>
        <v>#N/A</v>
      </c>
      <c r="L170" s="520" t="e">
        <f ca="1">+IF(AND(ISNUMBER(OFFSET('Water Data'!$F$9,0,10*ROW('Water Data'!F164))),'Data Summary'!CA170="Yes"),OFFSET('Water Data'!$F$9,0,10*ROW('Water Data'!F164)),NA())</f>
        <v>#N/A</v>
      </c>
      <c r="M170" s="520" t="e">
        <f ca="1">+IF(AND(ISNUMBER(OFFSET('Water Data'!$G$4,0,10*ROW('Water Data'!G164))),'Data Summary'!CB170="Yes"),100-OFFSET('Water Data'!$G$4,0,10*ROW('Water Data'!G164)),NA())</f>
        <v>#N/A</v>
      </c>
      <c r="N170" s="520" t="e">
        <f ca="1">+IF(AND(ISNUMBER(OFFSET('Water Data'!$G$6,0,10*ROW('Water Data'!G164))),'Data Summary'!CC170="Yes"),OFFSET('Water Data'!$G$6,0,10*ROW('Water Data'!G164)),NA())</f>
        <v>#N/A</v>
      </c>
      <c r="O170" s="520" t="e">
        <f ca="1">+IF(AND(ISNUMBER(OFFSET('Water Data'!$G$9,0,10*ROW('Water Data'!G164))),'Data Summary'!CD170="Yes"),OFFSET('Water Data'!$G$9,0,10*ROW('Water Data'!G164)),NA())</f>
        <v>#N/A</v>
      </c>
      <c r="P170" s="520" t="e">
        <f ca="1">+IF(AND(ISNUMBER(OFFSET('Water Data'!$H$4,0,10*ROW('Water Data'!H164))),'Data Summary'!CE170="Yes"),100-OFFSET('Water Data'!$H$4,0,10*ROW('Water Data'!H164)),NA())</f>
        <v>#N/A</v>
      </c>
      <c r="Q170" s="520" t="e">
        <f ca="1">+IF(AND(ISNUMBER(OFFSET('Water Data'!$H$6,0,10*ROW('Water Data'!H164))),'Data Summary'!CF170="Yes"),OFFSET('Water Data'!$H$6,0,10*ROW('Water Data'!H164)),NA())</f>
        <v>#N/A</v>
      </c>
      <c r="R170" s="520" t="e">
        <f ca="1">+IF(AND(ISNUMBER(OFFSET('Water Data'!$H$9,0,10*ROW('Water Data'!H164))),'Data Summary'!CG170="Yes"),OFFSET('Water Data'!$H$9,0,10*ROW('Water Data'!H164)),NA())</f>
        <v>#N/A</v>
      </c>
      <c r="S170" s="520" t="e">
        <f ca="1">+IF(AND(ISNUMBER(OFFSET('Water Data'!$I$4,0,10*ROW('Water Data'!I164))),'Data Summary'!CH170="Yes"),100-OFFSET('Water Data'!$I$4,0,10*ROW('Water Data'!I164)),NA())</f>
        <v>#N/A</v>
      </c>
      <c r="T170" s="520" t="e">
        <f ca="1">+IF(AND(ISNUMBER(OFFSET('Water Data'!$I$6,0,10*ROW('Water Data'!I164))),'Data Summary'!CI170="Yes"),OFFSET('Water Data'!$I$6,0,10*ROW('Water Data'!I164)),NA())</f>
        <v>#N/A</v>
      </c>
      <c r="U170" s="520" t="e">
        <f ca="1">+IF(AND(ISNUMBER(OFFSET('Water Data'!$I$9,0,10*ROW('Water Data'!I164))),'Data Summary'!CJ170="Yes"),OFFSET('Water Data'!$I$9,0,10*ROW('Water Data'!I164)),NA())</f>
        <v>#N/A</v>
      </c>
      <c r="V170" s="521" t="e">
        <f ca="1">+IF(AND(ISNUMBER(OFFSET('Sanitation Data'!$D$4,0,10*ROW('Sanitation Data'!D164))),'Data Summary'!CK170="Yes"),100-OFFSET('Sanitation Data'!$D$4,0,10*ROW('Sanitation Data'!D164)),NA())</f>
        <v>#N/A</v>
      </c>
      <c r="W170" s="521" t="e">
        <f ca="1">+IF(AND(ISNUMBER(OFFSET('Sanitation Data'!$D$6,0,10*ROW('Sanitation Data'!D164))),'Data Summary'!CL170="Yes"),OFFSET('Sanitation Data'!$D$6,0,10*ROW('Sanitation Data'!D164)),NA())</f>
        <v>#N/A</v>
      </c>
      <c r="X170" s="521" t="e">
        <f ca="1">+IF(AND(ISNUMBER(OFFSET('Sanitation Data'!$D$10,0,10*ROW('Sanitation Data'!D164))),'Data Summary'!CM170="Yes"),OFFSET('Sanitation Data'!$D$10,0,10*ROW('Sanitation Data'!D164)),NA())</f>
        <v>#N/A</v>
      </c>
      <c r="Y170" s="521" t="e">
        <f ca="1">+IF(AND(ISNUMBER(OFFSET('Sanitation Data'!$D$11,0,10*ROW('Sanitation Data'!D164))),'Data Summary'!CN170="Yes"),OFFSET('Sanitation Data'!$D$11,0,10*ROW('Sanitation Data'!D164)),NA())</f>
        <v>#N/A</v>
      </c>
      <c r="Z170" s="521" t="e">
        <f ca="1">+IF(AND(ISNUMBER(OFFSET('Sanitation Data'!$D$12,0,10*ROW('Sanitation Data'!D164))),'Data Summary'!CO170="Yes"),OFFSET('Sanitation Data'!$D$12,0,10*ROW('Sanitation Data'!D164)),NA())</f>
        <v>#N/A</v>
      </c>
      <c r="AA170" s="521" t="e">
        <f ca="1">+IF(AND(ISNUMBER(OFFSET('Sanitation Data'!$E$4,0,10*ROW('Sanitation Data'!E164))),'Data Summary'!CP170="Yes"),100-OFFSET('Sanitation Data'!$E$4,0,10*ROW('Sanitation Data'!E164)),NA())</f>
        <v>#N/A</v>
      </c>
      <c r="AB170" s="521" t="e">
        <f ca="1">+IF(AND(ISNUMBER(OFFSET('Sanitation Data'!$E$6,0,10*ROW('Sanitation Data'!E164))),'Data Summary'!CQ170="Yes"),OFFSET('Sanitation Data'!$E$6,0,10*ROW('Sanitation Data'!E164)),NA())</f>
        <v>#N/A</v>
      </c>
      <c r="AC170" s="521" t="e">
        <f ca="1">+IF(AND(ISNUMBER(OFFSET('Sanitation Data'!$E$10,0,10*ROW('Sanitation Data'!E164))),'Data Summary'!CR170="Yes"),OFFSET('Sanitation Data'!$E$10,0,10*ROW('Sanitation Data'!E164)),NA())</f>
        <v>#N/A</v>
      </c>
      <c r="AD170" s="521" t="e">
        <f ca="1">+IF(AND(ISNUMBER(OFFSET('Sanitation Data'!$E$11,0,10*ROW('Sanitation Data'!E164))),'Data Summary'!CS170="Yes"),OFFSET('Sanitation Data'!$E$11,0,10*ROW('Sanitation Data'!E164)),NA())</f>
        <v>#N/A</v>
      </c>
      <c r="AE170" s="521" t="e">
        <f ca="1">+IF(AND(ISNUMBER(OFFSET('Sanitation Data'!$E$12,0,10*ROW('Sanitation Data'!E164))),'Data Summary'!CT170="Yes"),OFFSET('Sanitation Data'!$E$12,0,10*ROW('Sanitation Data'!E164)),NA())</f>
        <v>#N/A</v>
      </c>
      <c r="AF170" s="521" t="e">
        <f ca="1">+IF(AND(ISNUMBER(OFFSET('Sanitation Data'!$F$4,0,10*ROW('Sanitation Data'!F164))),'Data Summary'!CU170="Yes"),100-OFFSET('Sanitation Data'!$F$4,0,10*ROW('Sanitation Data'!F164)),NA())</f>
        <v>#N/A</v>
      </c>
      <c r="AG170" s="521" t="e">
        <f ca="1">+IF(AND(ISNUMBER(OFFSET('Sanitation Data'!$F$6,0,10*ROW('Sanitation Data'!F164))),'Data Summary'!CV170="Yes"),OFFSET('Sanitation Data'!$F$6,0,10*ROW('Sanitation Data'!F164)),NA())</f>
        <v>#N/A</v>
      </c>
      <c r="AH170" s="521" t="e">
        <f ca="1">+IF(AND(ISNUMBER(OFFSET('Sanitation Data'!$F$10,0,10*ROW('Sanitation Data'!F164))),'Data Summary'!CW170="Yes"),OFFSET('Sanitation Data'!$F$10,0,10*ROW('Sanitation Data'!F164)),NA())</f>
        <v>#N/A</v>
      </c>
      <c r="AI170" s="521" t="e">
        <f ca="1">+IF(AND(ISNUMBER(OFFSET('Sanitation Data'!$F$11,0,10*ROW('Sanitation Data'!F164))),'Data Summary'!CX170="Yes"),OFFSET('Sanitation Data'!$F$11,0,10*ROW('Sanitation Data'!F164)),NA())</f>
        <v>#N/A</v>
      </c>
      <c r="AJ170" s="521" t="e">
        <f ca="1">+IF(AND(ISNUMBER(OFFSET('Sanitation Data'!$F$12,0,10*ROW('Sanitation Data'!F164))),'Data Summary'!CY170="Yes"),OFFSET('Sanitation Data'!$F$12,0,10*ROW('Sanitation Data'!F164)),NA())</f>
        <v>#N/A</v>
      </c>
      <c r="AK170" s="521" t="e">
        <f ca="1">+IF(AND(ISNUMBER(OFFSET('Sanitation Data'!$G$4,0,10*ROW('Sanitation Data'!G164))),'Data Summary'!CZ170="Yes"),100-OFFSET('Sanitation Data'!$G$4,0,10*ROW('Sanitation Data'!G164)),NA())</f>
        <v>#N/A</v>
      </c>
      <c r="AL170" s="521" t="e">
        <f ca="1">+IF(AND(ISNUMBER(OFFSET('Sanitation Data'!$G$6,0,10*ROW('Sanitation Data'!G164))),'Data Summary'!DA170="Yes"),OFFSET('Sanitation Data'!$G$6,0,10*ROW('Sanitation Data'!G164)),NA())</f>
        <v>#N/A</v>
      </c>
      <c r="AM170" s="521" t="e">
        <f ca="1">+IF(AND(ISNUMBER(OFFSET('Sanitation Data'!$G$10,0,10*ROW('Sanitation Data'!G164))),'Data Summary'!DB170="Yes"),OFFSET('Sanitation Data'!$G$10,0,10*ROW('Sanitation Data'!G164)),NA())</f>
        <v>#N/A</v>
      </c>
      <c r="AN170" s="521" t="e">
        <f ca="1">+IF(AND(ISNUMBER(OFFSET('Sanitation Data'!$G$11,0,10*ROW('Sanitation Data'!G164))),'Data Summary'!DC170="Yes"),OFFSET('Sanitation Data'!$G$11,0,10*ROW('Sanitation Data'!G164)),NA())</f>
        <v>#N/A</v>
      </c>
      <c r="AO170" s="521" t="e">
        <f ca="1">+IF(AND(ISNUMBER(OFFSET('Sanitation Data'!$G$12,0,10*ROW('Sanitation Data'!G164))),'Data Summary'!DD170="Yes"),OFFSET('Sanitation Data'!$G$12,0,10*ROW('Sanitation Data'!G164)),NA())</f>
        <v>#N/A</v>
      </c>
      <c r="AP170" s="521" t="e">
        <f ca="1">+IF(AND(ISNUMBER(OFFSET('Sanitation Data'!$H$4,0,10*ROW('Sanitation Data'!H164))),'Data Summary'!DE170="Yes"),100-OFFSET('Sanitation Data'!$H$4,0,10*ROW('Sanitation Data'!H164)),NA())</f>
        <v>#N/A</v>
      </c>
      <c r="AQ170" s="521" t="e">
        <f ca="1">+IF(AND(ISNUMBER(OFFSET('Sanitation Data'!$H$6,0,10*ROW('Sanitation Data'!H164))),'Data Summary'!DF170="Yes"),OFFSET('Sanitation Data'!$H$6,0,10*ROW('Sanitation Data'!H164)),NA())</f>
        <v>#N/A</v>
      </c>
      <c r="AR170" s="521" t="e">
        <f ca="1">+IF(AND(ISNUMBER(OFFSET('Sanitation Data'!$H$10,0,10*ROW('Sanitation Data'!H164))),'Data Summary'!DG170="Yes"),OFFSET('Sanitation Data'!$H$10,0,10*ROW('Sanitation Data'!H164)),NA())</f>
        <v>#N/A</v>
      </c>
      <c r="AS170" s="521" t="e">
        <f ca="1">+IF(AND(ISNUMBER(OFFSET('Sanitation Data'!$H$11,0,10*ROW('Sanitation Data'!H164))),'Data Summary'!DH170="Yes"),OFFSET('Sanitation Data'!$H$11,0,10*ROW('Sanitation Data'!H164)),NA())</f>
        <v>#N/A</v>
      </c>
      <c r="AT170" s="521" t="e">
        <f ca="1">+IF(AND(ISNUMBER(OFFSET('Sanitation Data'!$H$12,0,10*ROW('Sanitation Data'!H164))),'Data Summary'!DI170="Yes"),OFFSET('Sanitation Data'!$H$12,0,10*ROW('Sanitation Data'!H164)),NA())</f>
        <v>#N/A</v>
      </c>
      <c r="AU170" s="521" t="e">
        <f ca="1">+IF(AND(ISNUMBER(OFFSET('Sanitation Data'!$I$4,0,10*ROW('Sanitation Data'!I164))),'Data Summary'!DJ170="Yes"),100-OFFSET('Sanitation Data'!$I$4,0,10*ROW('Sanitation Data'!I164)),NA())</f>
        <v>#N/A</v>
      </c>
      <c r="AV170" s="521" t="e">
        <f ca="1">+IF(AND(ISNUMBER(OFFSET('Sanitation Data'!$I$6,0,10*ROW('Sanitation Data'!I164))),'Data Summary'!DK170="Yes"),OFFSET('Sanitation Data'!$I$6,0,10*ROW('Sanitation Data'!I164)),NA())</f>
        <v>#N/A</v>
      </c>
      <c r="AW170" s="521" t="e">
        <f ca="1">+IF(AND(ISNUMBER(OFFSET('Sanitation Data'!$I$10,0,10*ROW('Sanitation Data'!I164))),'Data Summary'!DL170="Yes"),OFFSET('Sanitation Data'!$I$10,0,10*ROW('Sanitation Data'!I164)),NA())</f>
        <v>#N/A</v>
      </c>
      <c r="AX170" s="521" t="e">
        <f ca="1">+IF(AND(ISNUMBER(OFFSET('Sanitation Data'!$I$11,0,10*ROW('Sanitation Data'!I164))),'Data Summary'!DM170="Yes"),OFFSET('Sanitation Data'!$I$11,0,10*ROW('Sanitation Data'!I164)),NA())</f>
        <v>#N/A</v>
      </c>
      <c r="AY170" s="521" t="e">
        <f ca="1">+IF(AND(ISNUMBER(OFFSET('Sanitation Data'!$I$12,0,10*ROW('Sanitation Data'!I164))),'Data Summary'!DN170="Yes"),OFFSET('Sanitation Data'!$I$12,0,10*ROW('Sanitation Data'!I164)),NA())</f>
        <v>#N/A</v>
      </c>
      <c r="AZ170" s="522" t="e">
        <f ca="1">+IF(AND(ISNUMBER(OFFSET('Hygiene Data'!$D$5,0,10*ROW('Hygiene Data'!D164))),'Data Summary'!DO170="Yes"),OFFSET('Hygiene Data'!$D$5,0,10*ROW('Hygiene Data'!D164)),NA())</f>
        <v>#N/A</v>
      </c>
      <c r="BA170" s="522" t="e">
        <f ca="1">+IF(AND(ISNUMBER(OFFSET('Hygiene Data'!$D$7,0,10*ROW('Hygiene Data'!D164))),'Data Summary'!DP170="Yes"),OFFSET('Hygiene Data'!$D$7,0,10*ROW('Hygiene Data'!D164)),NA())</f>
        <v>#N/A</v>
      </c>
      <c r="BB170" s="522" t="e">
        <f ca="1">+IF(AND(ISNUMBER(OFFSET('Hygiene Data'!$D$9,0,10*ROW('Hygiene Data'!D164))),'Data Summary'!DQ170="Yes"),OFFSET('Hygiene Data'!$D$9,0,10*ROW('Hygiene Data'!D164)),NA())</f>
        <v>#N/A</v>
      </c>
      <c r="BC170" s="522" t="e">
        <f ca="1">+IF(AND(ISNUMBER(OFFSET('Hygiene Data'!$E$5,0,10*ROW('Hygiene Data'!E164))),'Data Summary'!DR170="Yes"),OFFSET('Hygiene Data'!$E$5,0,10*ROW('Hygiene Data'!E164)),NA())</f>
        <v>#N/A</v>
      </c>
      <c r="BD170" s="522" t="e">
        <f ca="1">+IF(AND(ISNUMBER(OFFSET('Hygiene Data'!$E$7,0,10*ROW('Hygiene Data'!E164))),'Data Summary'!DS170="Yes"),OFFSET('Hygiene Data'!$E$7,0,10*ROW('Hygiene Data'!E164)),NA())</f>
        <v>#N/A</v>
      </c>
      <c r="BE170" s="522" t="e">
        <f ca="1">+IF(AND(ISNUMBER(OFFSET('Hygiene Data'!$E$9,0,10*ROW('Hygiene Data'!E164))),'Data Summary'!DT170="Yes"),OFFSET('Hygiene Data'!$E$9,0,10*ROW('Hygiene Data'!E164)),NA())</f>
        <v>#N/A</v>
      </c>
      <c r="BF170" s="522" t="e">
        <f ca="1">+IF(AND(ISNUMBER(OFFSET('Hygiene Data'!$F$5,0,10*ROW('Hygiene Data'!F164))),'Data Summary'!DU170="Yes"),OFFSET('Hygiene Data'!$F$5,0,10*ROW('Hygiene Data'!F164)),NA())</f>
        <v>#N/A</v>
      </c>
      <c r="BG170" s="522" t="e">
        <f ca="1">+IF(AND(ISNUMBER(OFFSET('Hygiene Data'!$F$7,0,10*ROW('Hygiene Data'!F164))),'Data Summary'!DV170="Yes"),OFFSET('Hygiene Data'!$F$7,0,10*ROW('Hygiene Data'!F164)),NA())</f>
        <v>#N/A</v>
      </c>
      <c r="BH170" s="522" t="e">
        <f ca="1">+IF(AND(ISNUMBER(OFFSET('Hygiene Data'!$F$9,0,10*ROW('Hygiene Data'!F164))),'Data Summary'!DW170="Yes"),OFFSET('Hygiene Data'!$F$9,0,10*ROW('Hygiene Data'!F164)),NA())</f>
        <v>#N/A</v>
      </c>
      <c r="BI170" s="522" t="e">
        <f ca="1">+IF(AND(ISNUMBER(OFFSET('Hygiene Data'!$G$5,0,10*ROW('Hygiene Data'!G164))),'Data Summary'!DX170="Yes"),OFFSET('Hygiene Data'!$G$5,0,10*ROW('Hygiene Data'!G164)),NA())</f>
        <v>#N/A</v>
      </c>
      <c r="BJ170" s="522" t="e">
        <f ca="1">+IF(AND(ISNUMBER(OFFSET('Hygiene Data'!$G$7,0,10*ROW('Hygiene Data'!G164))),'Data Summary'!DY170="Yes"),OFFSET('Hygiene Data'!$G$7,0,10*ROW('Hygiene Data'!G164)),NA())</f>
        <v>#N/A</v>
      </c>
      <c r="BK170" s="522" t="e">
        <f ca="1">+IF(AND(ISNUMBER(OFFSET('Hygiene Data'!$G$9,0,10*ROW('Hygiene Data'!G164))),'Data Summary'!DZ170="Yes"),OFFSET('Hygiene Data'!$G$9,0,10*ROW('Hygiene Data'!G164)),NA())</f>
        <v>#N/A</v>
      </c>
      <c r="BL170" s="522" t="e">
        <f ca="1">+IF(AND(ISNUMBER(OFFSET('Hygiene Data'!$H$5,0,10*ROW('Hygiene Data'!H164))),'Data Summary'!EA170="Yes"),OFFSET('Hygiene Data'!$H$5,0,10*ROW('Hygiene Data'!H164)),NA())</f>
        <v>#N/A</v>
      </c>
      <c r="BM170" s="522" t="e">
        <f ca="1">+IF(AND(ISNUMBER(OFFSET('Hygiene Data'!$H$7,0,10*ROW('Hygiene Data'!H164))),'Data Summary'!EB170="Yes"),OFFSET('Hygiene Data'!$H$7,0,10*ROW('Hygiene Data'!H164)),NA())</f>
        <v>#N/A</v>
      </c>
      <c r="BN170" s="522" t="e">
        <f ca="1">+IF(AND(ISNUMBER(OFFSET('Hygiene Data'!$H$9,0,10*ROW('Hygiene Data'!H164))),'Data Summary'!EC170="Yes"),OFFSET('Hygiene Data'!$H$9,0,10*ROW('Hygiene Data'!H164)),NA())</f>
        <v>#N/A</v>
      </c>
      <c r="BO170" s="522" t="e">
        <f ca="1">+IF(AND(ISNUMBER(OFFSET('Hygiene Data'!$I$5,0,10*ROW('Hygiene Data'!I164))),'Data Summary'!ED170="Yes"),OFFSET('Hygiene Data'!$I$5,0,10*ROW('Hygiene Data'!I164)),NA())</f>
        <v>#N/A</v>
      </c>
      <c r="BP170" s="522" t="e">
        <f ca="1">+IF(AND(ISNUMBER(OFFSET('Hygiene Data'!$I$7,0,10*ROW('Hygiene Data'!I164))),'Data Summary'!EE170="Yes"),OFFSET('Hygiene Data'!$I$7,0,10*ROW('Hygiene Data'!I164)),NA())</f>
        <v>#N/A</v>
      </c>
      <c r="BQ170" s="522" t="e">
        <f ca="1">+IF(AND(ISNUMBER(OFFSET('Hygiene Data'!$I$9,0,10*ROW('Hygiene Data'!I164))),'Data Summary'!EF170="Yes"),OFFSET('Hygiene Data'!$I$9,0,10*ROW('Hygiene Data'!I164)),NA())</f>
        <v>#N/A</v>
      </c>
    </row>
    <row r="171" spans="1:69" x14ac:dyDescent="0.25">
      <c r="A171" s="518" t="e">
        <f ca="1">+RIGHT('Data Summary'!A171,LEN('Data Summary'!A171)-9)</f>
        <v>#VALUE!</v>
      </c>
      <c r="B171" s="492" t="str">
        <f ca="1">+IF(ISTEXT('Data Summary'!B171),'Data Summary'!B171,"")</f>
        <v/>
      </c>
      <c r="C171" s="519" t="e">
        <f ca="1">+VALUE('Data Summary'!C171)</f>
        <v>#VALUE!</v>
      </c>
      <c r="D171" s="520" t="e">
        <f ca="1">+IF(AND(ISNUMBER(OFFSET('Water Data'!$D$4,0,10*ROW('Water Data'!D165))),'Data Summary'!BS171="Yes"),100-OFFSET('Water Data'!$D$4,0,10*ROW('Water Data'!D165)),NA())</f>
        <v>#N/A</v>
      </c>
      <c r="E171" s="520" t="e">
        <f ca="1">+IF(AND(ISNUMBER(OFFSET('Water Data'!$D$6,0,10*ROW('Water Data'!D165))),'Data Summary'!BT171="Yes"),OFFSET('Water Data'!$D$6,0,10*ROW('Water Data'!D165)),NA())</f>
        <v>#N/A</v>
      </c>
      <c r="F171" s="520" t="e">
        <f ca="1">+IF(AND(ISNUMBER(OFFSET('Water Data'!$D$9,0,10*ROW('Water Data'!D165))),'Data Summary'!BU171="Yes"),OFFSET('Water Data'!$D$9,0,10*ROW('Water Data'!D165)),NA())</f>
        <v>#N/A</v>
      </c>
      <c r="G171" s="520" t="e">
        <f ca="1">+IF(AND(ISNUMBER(OFFSET('Water Data'!$E$4,0,10*ROW('Water Data'!E165))),'Data Summary'!BV171="Yes"),100-OFFSET('Water Data'!$E$4,0,10*ROW('Water Data'!E165)),NA())</f>
        <v>#N/A</v>
      </c>
      <c r="H171" s="520" t="e">
        <f ca="1">+IF(AND(ISNUMBER(OFFSET('Water Data'!$E$6,0,10*ROW('Water Data'!E165))),'Data Summary'!BW171="Yes"),OFFSET('Water Data'!$E$6,0,10*ROW('Water Data'!E165)),NA())</f>
        <v>#N/A</v>
      </c>
      <c r="I171" s="520" t="e">
        <f ca="1">+IF(AND(ISNUMBER(OFFSET('Water Data'!$E$9,0,10*ROW('Water Data'!E165))),'Data Summary'!BX171="Yes"),OFFSET('Water Data'!$E$9,0,10*ROW('Water Data'!E165)),NA())</f>
        <v>#N/A</v>
      </c>
      <c r="J171" s="520" t="e">
        <f ca="1">+IF(AND(ISNUMBER(OFFSET('Water Data'!$F$4,0,10*ROW('Water Data'!F165))),'Data Summary'!BY171="Yes"),100-OFFSET('Water Data'!$F$4,0,10*ROW('Water Data'!F165)),NA())</f>
        <v>#N/A</v>
      </c>
      <c r="K171" s="520" t="e">
        <f ca="1">+IF(AND(ISNUMBER(OFFSET('Water Data'!$F$6,0,10*ROW('Water Data'!F165))),'Data Summary'!BZ171="Yes"),OFFSET('Water Data'!$F$6,0,10*ROW('Water Data'!F165)),NA())</f>
        <v>#N/A</v>
      </c>
      <c r="L171" s="520" t="e">
        <f ca="1">+IF(AND(ISNUMBER(OFFSET('Water Data'!$F$9,0,10*ROW('Water Data'!F165))),'Data Summary'!CA171="Yes"),OFFSET('Water Data'!$F$9,0,10*ROW('Water Data'!F165)),NA())</f>
        <v>#N/A</v>
      </c>
      <c r="M171" s="520" t="e">
        <f ca="1">+IF(AND(ISNUMBER(OFFSET('Water Data'!$G$4,0,10*ROW('Water Data'!G165))),'Data Summary'!CB171="Yes"),100-OFFSET('Water Data'!$G$4,0,10*ROW('Water Data'!G165)),NA())</f>
        <v>#N/A</v>
      </c>
      <c r="N171" s="520" t="e">
        <f ca="1">+IF(AND(ISNUMBER(OFFSET('Water Data'!$G$6,0,10*ROW('Water Data'!G165))),'Data Summary'!CC171="Yes"),OFFSET('Water Data'!$G$6,0,10*ROW('Water Data'!G165)),NA())</f>
        <v>#N/A</v>
      </c>
      <c r="O171" s="520" t="e">
        <f ca="1">+IF(AND(ISNUMBER(OFFSET('Water Data'!$G$9,0,10*ROW('Water Data'!G165))),'Data Summary'!CD171="Yes"),OFFSET('Water Data'!$G$9,0,10*ROW('Water Data'!G165)),NA())</f>
        <v>#N/A</v>
      </c>
      <c r="P171" s="520" t="e">
        <f ca="1">+IF(AND(ISNUMBER(OFFSET('Water Data'!$H$4,0,10*ROW('Water Data'!H165))),'Data Summary'!CE171="Yes"),100-OFFSET('Water Data'!$H$4,0,10*ROW('Water Data'!H165)),NA())</f>
        <v>#N/A</v>
      </c>
      <c r="Q171" s="520" t="e">
        <f ca="1">+IF(AND(ISNUMBER(OFFSET('Water Data'!$H$6,0,10*ROW('Water Data'!H165))),'Data Summary'!CF171="Yes"),OFFSET('Water Data'!$H$6,0,10*ROW('Water Data'!H165)),NA())</f>
        <v>#N/A</v>
      </c>
      <c r="R171" s="520" t="e">
        <f ca="1">+IF(AND(ISNUMBER(OFFSET('Water Data'!$H$9,0,10*ROW('Water Data'!H165))),'Data Summary'!CG171="Yes"),OFFSET('Water Data'!$H$9,0,10*ROW('Water Data'!H165)),NA())</f>
        <v>#N/A</v>
      </c>
      <c r="S171" s="520" t="e">
        <f ca="1">+IF(AND(ISNUMBER(OFFSET('Water Data'!$I$4,0,10*ROW('Water Data'!I165))),'Data Summary'!CH171="Yes"),100-OFFSET('Water Data'!$I$4,0,10*ROW('Water Data'!I165)),NA())</f>
        <v>#N/A</v>
      </c>
      <c r="T171" s="520" t="e">
        <f ca="1">+IF(AND(ISNUMBER(OFFSET('Water Data'!$I$6,0,10*ROW('Water Data'!I165))),'Data Summary'!CI171="Yes"),OFFSET('Water Data'!$I$6,0,10*ROW('Water Data'!I165)),NA())</f>
        <v>#N/A</v>
      </c>
      <c r="U171" s="520" t="e">
        <f ca="1">+IF(AND(ISNUMBER(OFFSET('Water Data'!$I$9,0,10*ROW('Water Data'!I165))),'Data Summary'!CJ171="Yes"),OFFSET('Water Data'!$I$9,0,10*ROW('Water Data'!I165)),NA())</f>
        <v>#N/A</v>
      </c>
      <c r="V171" s="521" t="e">
        <f ca="1">+IF(AND(ISNUMBER(OFFSET('Sanitation Data'!$D$4,0,10*ROW('Sanitation Data'!D165))),'Data Summary'!CK171="Yes"),100-OFFSET('Sanitation Data'!$D$4,0,10*ROW('Sanitation Data'!D165)),NA())</f>
        <v>#N/A</v>
      </c>
      <c r="W171" s="521" t="e">
        <f ca="1">+IF(AND(ISNUMBER(OFFSET('Sanitation Data'!$D$6,0,10*ROW('Sanitation Data'!D165))),'Data Summary'!CL171="Yes"),OFFSET('Sanitation Data'!$D$6,0,10*ROW('Sanitation Data'!D165)),NA())</f>
        <v>#N/A</v>
      </c>
      <c r="X171" s="521" t="e">
        <f ca="1">+IF(AND(ISNUMBER(OFFSET('Sanitation Data'!$D$10,0,10*ROW('Sanitation Data'!D165))),'Data Summary'!CM171="Yes"),OFFSET('Sanitation Data'!$D$10,0,10*ROW('Sanitation Data'!D165)),NA())</f>
        <v>#N/A</v>
      </c>
      <c r="Y171" s="521" t="e">
        <f ca="1">+IF(AND(ISNUMBER(OFFSET('Sanitation Data'!$D$11,0,10*ROW('Sanitation Data'!D165))),'Data Summary'!CN171="Yes"),OFFSET('Sanitation Data'!$D$11,0,10*ROW('Sanitation Data'!D165)),NA())</f>
        <v>#N/A</v>
      </c>
      <c r="Z171" s="521" t="e">
        <f ca="1">+IF(AND(ISNUMBER(OFFSET('Sanitation Data'!$D$12,0,10*ROW('Sanitation Data'!D165))),'Data Summary'!CO171="Yes"),OFFSET('Sanitation Data'!$D$12,0,10*ROW('Sanitation Data'!D165)),NA())</f>
        <v>#N/A</v>
      </c>
      <c r="AA171" s="521" t="e">
        <f ca="1">+IF(AND(ISNUMBER(OFFSET('Sanitation Data'!$E$4,0,10*ROW('Sanitation Data'!E165))),'Data Summary'!CP171="Yes"),100-OFFSET('Sanitation Data'!$E$4,0,10*ROW('Sanitation Data'!E165)),NA())</f>
        <v>#N/A</v>
      </c>
      <c r="AB171" s="521" t="e">
        <f ca="1">+IF(AND(ISNUMBER(OFFSET('Sanitation Data'!$E$6,0,10*ROW('Sanitation Data'!E165))),'Data Summary'!CQ171="Yes"),OFFSET('Sanitation Data'!$E$6,0,10*ROW('Sanitation Data'!E165)),NA())</f>
        <v>#N/A</v>
      </c>
      <c r="AC171" s="521" t="e">
        <f ca="1">+IF(AND(ISNUMBER(OFFSET('Sanitation Data'!$E$10,0,10*ROW('Sanitation Data'!E165))),'Data Summary'!CR171="Yes"),OFFSET('Sanitation Data'!$E$10,0,10*ROW('Sanitation Data'!E165)),NA())</f>
        <v>#N/A</v>
      </c>
      <c r="AD171" s="521" t="e">
        <f ca="1">+IF(AND(ISNUMBER(OFFSET('Sanitation Data'!$E$11,0,10*ROW('Sanitation Data'!E165))),'Data Summary'!CS171="Yes"),OFFSET('Sanitation Data'!$E$11,0,10*ROW('Sanitation Data'!E165)),NA())</f>
        <v>#N/A</v>
      </c>
      <c r="AE171" s="521" t="e">
        <f ca="1">+IF(AND(ISNUMBER(OFFSET('Sanitation Data'!$E$12,0,10*ROW('Sanitation Data'!E165))),'Data Summary'!CT171="Yes"),OFFSET('Sanitation Data'!$E$12,0,10*ROW('Sanitation Data'!E165)),NA())</f>
        <v>#N/A</v>
      </c>
      <c r="AF171" s="521" t="e">
        <f ca="1">+IF(AND(ISNUMBER(OFFSET('Sanitation Data'!$F$4,0,10*ROW('Sanitation Data'!F165))),'Data Summary'!CU171="Yes"),100-OFFSET('Sanitation Data'!$F$4,0,10*ROW('Sanitation Data'!F165)),NA())</f>
        <v>#N/A</v>
      </c>
      <c r="AG171" s="521" t="e">
        <f ca="1">+IF(AND(ISNUMBER(OFFSET('Sanitation Data'!$F$6,0,10*ROW('Sanitation Data'!F165))),'Data Summary'!CV171="Yes"),OFFSET('Sanitation Data'!$F$6,0,10*ROW('Sanitation Data'!F165)),NA())</f>
        <v>#N/A</v>
      </c>
      <c r="AH171" s="521" t="e">
        <f ca="1">+IF(AND(ISNUMBER(OFFSET('Sanitation Data'!$F$10,0,10*ROW('Sanitation Data'!F165))),'Data Summary'!CW171="Yes"),OFFSET('Sanitation Data'!$F$10,0,10*ROW('Sanitation Data'!F165)),NA())</f>
        <v>#N/A</v>
      </c>
      <c r="AI171" s="521" t="e">
        <f ca="1">+IF(AND(ISNUMBER(OFFSET('Sanitation Data'!$F$11,0,10*ROW('Sanitation Data'!F165))),'Data Summary'!CX171="Yes"),OFFSET('Sanitation Data'!$F$11,0,10*ROW('Sanitation Data'!F165)),NA())</f>
        <v>#N/A</v>
      </c>
      <c r="AJ171" s="521" t="e">
        <f ca="1">+IF(AND(ISNUMBER(OFFSET('Sanitation Data'!$F$12,0,10*ROW('Sanitation Data'!F165))),'Data Summary'!CY171="Yes"),OFFSET('Sanitation Data'!$F$12,0,10*ROW('Sanitation Data'!F165)),NA())</f>
        <v>#N/A</v>
      </c>
      <c r="AK171" s="521" t="e">
        <f ca="1">+IF(AND(ISNUMBER(OFFSET('Sanitation Data'!$G$4,0,10*ROW('Sanitation Data'!G165))),'Data Summary'!CZ171="Yes"),100-OFFSET('Sanitation Data'!$G$4,0,10*ROW('Sanitation Data'!G165)),NA())</f>
        <v>#N/A</v>
      </c>
      <c r="AL171" s="521" t="e">
        <f ca="1">+IF(AND(ISNUMBER(OFFSET('Sanitation Data'!$G$6,0,10*ROW('Sanitation Data'!G165))),'Data Summary'!DA171="Yes"),OFFSET('Sanitation Data'!$G$6,0,10*ROW('Sanitation Data'!G165)),NA())</f>
        <v>#N/A</v>
      </c>
      <c r="AM171" s="521" t="e">
        <f ca="1">+IF(AND(ISNUMBER(OFFSET('Sanitation Data'!$G$10,0,10*ROW('Sanitation Data'!G165))),'Data Summary'!DB171="Yes"),OFFSET('Sanitation Data'!$G$10,0,10*ROW('Sanitation Data'!G165)),NA())</f>
        <v>#N/A</v>
      </c>
      <c r="AN171" s="521" t="e">
        <f ca="1">+IF(AND(ISNUMBER(OFFSET('Sanitation Data'!$G$11,0,10*ROW('Sanitation Data'!G165))),'Data Summary'!DC171="Yes"),OFFSET('Sanitation Data'!$G$11,0,10*ROW('Sanitation Data'!G165)),NA())</f>
        <v>#N/A</v>
      </c>
      <c r="AO171" s="521" t="e">
        <f ca="1">+IF(AND(ISNUMBER(OFFSET('Sanitation Data'!$G$12,0,10*ROW('Sanitation Data'!G165))),'Data Summary'!DD171="Yes"),OFFSET('Sanitation Data'!$G$12,0,10*ROW('Sanitation Data'!G165)),NA())</f>
        <v>#N/A</v>
      </c>
      <c r="AP171" s="521" t="e">
        <f ca="1">+IF(AND(ISNUMBER(OFFSET('Sanitation Data'!$H$4,0,10*ROW('Sanitation Data'!H165))),'Data Summary'!DE171="Yes"),100-OFFSET('Sanitation Data'!$H$4,0,10*ROW('Sanitation Data'!H165)),NA())</f>
        <v>#N/A</v>
      </c>
      <c r="AQ171" s="521" t="e">
        <f ca="1">+IF(AND(ISNUMBER(OFFSET('Sanitation Data'!$H$6,0,10*ROW('Sanitation Data'!H165))),'Data Summary'!DF171="Yes"),OFFSET('Sanitation Data'!$H$6,0,10*ROW('Sanitation Data'!H165)),NA())</f>
        <v>#N/A</v>
      </c>
      <c r="AR171" s="521" t="e">
        <f ca="1">+IF(AND(ISNUMBER(OFFSET('Sanitation Data'!$H$10,0,10*ROW('Sanitation Data'!H165))),'Data Summary'!DG171="Yes"),OFFSET('Sanitation Data'!$H$10,0,10*ROW('Sanitation Data'!H165)),NA())</f>
        <v>#N/A</v>
      </c>
      <c r="AS171" s="521" t="e">
        <f ca="1">+IF(AND(ISNUMBER(OFFSET('Sanitation Data'!$H$11,0,10*ROW('Sanitation Data'!H165))),'Data Summary'!DH171="Yes"),OFFSET('Sanitation Data'!$H$11,0,10*ROW('Sanitation Data'!H165)),NA())</f>
        <v>#N/A</v>
      </c>
      <c r="AT171" s="521" t="e">
        <f ca="1">+IF(AND(ISNUMBER(OFFSET('Sanitation Data'!$H$12,0,10*ROW('Sanitation Data'!H165))),'Data Summary'!DI171="Yes"),OFFSET('Sanitation Data'!$H$12,0,10*ROW('Sanitation Data'!H165)),NA())</f>
        <v>#N/A</v>
      </c>
      <c r="AU171" s="521" t="e">
        <f ca="1">+IF(AND(ISNUMBER(OFFSET('Sanitation Data'!$I$4,0,10*ROW('Sanitation Data'!I165))),'Data Summary'!DJ171="Yes"),100-OFFSET('Sanitation Data'!$I$4,0,10*ROW('Sanitation Data'!I165)),NA())</f>
        <v>#N/A</v>
      </c>
      <c r="AV171" s="521" t="e">
        <f ca="1">+IF(AND(ISNUMBER(OFFSET('Sanitation Data'!$I$6,0,10*ROW('Sanitation Data'!I165))),'Data Summary'!DK171="Yes"),OFFSET('Sanitation Data'!$I$6,0,10*ROW('Sanitation Data'!I165)),NA())</f>
        <v>#N/A</v>
      </c>
      <c r="AW171" s="521" t="e">
        <f ca="1">+IF(AND(ISNUMBER(OFFSET('Sanitation Data'!$I$10,0,10*ROW('Sanitation Data'!I165))),'Data Summary'!DL171="Yes"),OFFSET('Sanitation Data'!$I$10,0,10*ROW('Sanitation Data'!I165)),NA())</f>
        <v>#N/A</v>
      </c>
      <c r="AX171" s="521" t="e">
        <f ca="1">+IF(AND(ISNUMBER(OFFSET('Sanitation Data'!$I$11,0,10*ROW('Sanitation Data'!I165))),'Data Summary'!DM171="Yes"),OFFSET('Sanitation Data'!$I$11,0,10*ROW('Sanitation Data'!I165)),NA())</f>
        <v>#N/A</v>
      </c>
      <c r="AY171" s="521" t="e">
        <f ca="1">+IF(AND(ISNUMBER(OFFSET('Sanitation Data'!$I$12,0,10*ROW('Sanitation Data'!I165))),'Data Summary'!DN171="Yes"),OFFSET('Sanitation Data'!$I$12,0,10*ROW('Sanitation Data'!I165)),NA())</f>
        <v>#N/A</v>
      </c>
      <c r="AZ171" s="522" t="e">
        <f ca="1">+IF(AND(ISNUMBER(OFFSET('Hygiene Data'!$D$5,0,10*ROW('Hygiene Data'!D165))),'Data Summary'!DO171="Yes"),OFFSET('Hygiene Data'!$D$5,0,10*ROW('Hygiene Data'!D165)),NA())</f>
        <v>#N/A</v>
      </c>
      <c r="BA171" s="522" t="e">
        <f ca="1">+IF(AND(ISNUMBER(OFFSET('Hygiene Data'!$D$7,0,10*ROW('Hygiene Data'!D165))),'Data Summary'!DP171="Yes"),OFFSET('Hygiene Data'!$D$7,0,10*ROW('Hygiene Data'!D165)),NA())</f>
        <v>#N/A</v>
      </c>
      <c r="BB171" s="522" t="e">
        <f ca="1">+IF(AND(ISNUMBER(OFFSET('Hygiene Data'!$D$9,0,10*ROW('Hygiene Data'!D165))),'Data Summary'!DQ171="Yes"),OFFSET('Hygiene Data'!$D$9,0,10*ROW('Hygiene Data'!D165)),NA())</f>
        <v>#N/A</v>
      </c>
      <c r="BC171" s="522" t="e">
        <f ca="1">+IF(AND(ISNUMBER(OFFSET('Hygiene Data'!$E$5,0,10*ROW('Hygiene Data'!E165))),'Data Summary'!DR171="Yes"),OFFSET('Hygiene Data'!$E$5,0,10*ROW('Hygiene Data'!E165)),NA())</f>
        <v>#N/A</v>
      </c>
      <c r="BD171" s="522" t="e">
        <f ca="1">+IF(AND(ISNUMBER(OFFSET('Hygiene Data'!$E$7,0,10*ROW('Hygiene Data'!E165))),'Data Summary'!DS171="Yes"),OFFSET('Hygiene Data'!$E$7,0,10*ROW('Hygiene Data'!E165)),NA())</f>
        <v>#N/A</v>
      </c>
      <c r="BE171" s="522" t="e">
        <f ca="1">+IF(AND(ISNUMBER(OFFSET('Hygiene Data'!$E$9,0,10*ROW('Hygiene Data'!E165))),'Data Summary'!DT171="Yes"),OFFSET('Hygiene Data'!$E$9,0,10*ROW('Hygiene Data'!E165)),NA())</f>
        <v>#N/A</v>
      </c>
      <c r="BF171" s="522" t="e">
        <f ca="1">+IF(AND(ISNUMBER(OFFSET('Hygiene Data'!$F$5,0,10*ROW('Hygiene Data'!F165))),'Data Summary'!DU171="Yes"),OFFSET('Hygiene Data'!$F$5,0,10*ROW('Hygiene Data'!F165)),NA())</f>
        <v>#N/A</v>
      </c>
      <c r="BG171" s="522" t="e">
        <f ca="1">+IF(AND(ISNUMBER(OFFSET('Hygiene Data'!$F$7,0,10*ROW('Hygiene Data'!F165))),'Data Summary'!DV171="Yes"),OFFSET('Hygiene Data'!$F$7,0,10*ROW('Hygiene Data'!F165)),NA())</f>
        <v>#N/A</v>
      </c>
      <c r="BH171" s="522" t="e">
        <f ca="1">+IF(AND(ISNUMBER(OFFSET('Hygiene Data'!$F$9,0,10*ROW('Hygiene Data'!F165))),'Data Summary'!DW171="Yes"),OFFSET('Hygiene Data'!$F$9,0,10*ROW('Hygiene Data'!F165)),NA())</f>
        <v>#N/A</v>
      </c>
      <c r="BI171" s="522" t="e">
        <f ca="1">+IF(AND(ISNUMBER(OFFSET('Hygiene Data'!$G$5,0,10*ROW('Hygiene Data'!G165))),'Data Summary'!DX171="Yes"),OFFSET('Hygiene Data'!$G$5,0,10*ROW('Hygiene Data'!G165)),NA())</f>
        <v>#N/A</v>
      </c>
      <c r="BJ171" s="522" t="e">
        <f ca="1">+IF(AND(ISNUMBER(OFFSET('Hygiene Data'!$G$7,0,10*ROW('Hygiene Data'!G165))),'Data Summary'!DY171="Yes"),OFFSET('Hygiene Data'!$G$7,0,10*ROW('Hygiene Data'!G165)),NA())</f>
        <v>#N/A</v>
      </c>
      <c r="BK171" s="522" t="e">
        <f ca="1">+IF(AND(ISNUMBER(OFFSET('Hygiene Data'!$G$9,0,10*ROW('Hygiene Data'!G165))),'Data Summary'!DZ171="Yes"),OFFSET('Hygiene Data'!$G$9,0,10*ROW('Hygiene Data'!G165)),NA())</f>
        <v>#N/A</v>
      </c>
      <c r="BL171" s="522" t="e">
        <f ca="1">+IF(AND(ISNUMBER(OFFSET('Hygiene Data'!$H$5,0,10*ROW('Hygiene Data'!H165))),'Data Summary'!EA171="Yes"),OFFSET('Hygiene Data'!$H$5,0,10*ROW('Hygiene Data'!H165)),NA())</f>
        <v>#N/A</v>
      </c>
      <c r="BM171" s="522" t="e">
        <f ca="1">+IF(AND(ISNUMBER(OFFSET('Hygiene Data'!$H$7,0,10*ROW('Hygiene Data'!H165))),'Data Summary'!EB171="Yes"),OFFSET('Hygiene Data'!$H$7,0,10*ROW('Hygiene Data'!H165)),NA())</f>
        <v>#N/A</v>
      </c>
      <c r="BN171" s="522" t="e">
        <f ca="1">+IF(AND(ISNUMBER(OFFSET('Hygiene Data'!$H$9,0,10*ROW('Hygiene Data'!H165))),'Data Summary'!EC171="Yes"),OFFSET('Hygiene Data'!$H$9,0,10*ROW('Hygiene Data'!H165)),NA())</f>
        <v>#N/A</v>
      </c>
      <c r="BO171" s="522" t="e">
        <f ca="1">+IF(AND(ISNUMBER(OFFSET('Hygiene Data'!$I$5,0,10*ROW('Hygiene Data'!I165))),'Data Summary'!ED171="Yes"),OFFSET('Hygiene Data'!$I$5,0,10*ROW('Hygiene Data'!I165)),NA())</f>
        <v>#N/A</v>
      </c>
      <c r="BP171" s="522" t="e">
        <f ca="1">+IF(AND(ISNUMBER(OFFSET('Hygiene Data'!$I$7,0,10*ROW('Hygiene Data'!I165))),'Data Summary'!EE171="Yes"),OFFSET('Hygiene Data'!$I$7,0,10*ROW('Hygiene Data'!I165)),NA())</f>
        <v>#N/A</v>
      </c>
      <c r="BQ171" s="522" t="e">
        <f ca="1">+IF(AND(ISNUMBER(OFFSET('Hygiene Data'!$I$9,0,10*ROW('Hygiene Data'!I165))),'Data Summary'!EF171="Yes"),OFFSET('Hygiene Data'!$I$9,0,10*ROW('Hygiene Data'!I165)),NA())</f>
        <v>#N/A</v>
      </c>
    </row>
    <row r="172" spans="1:69" x14ac:dyDescent="0.25">
      <c r="A172" s="518" t="e">
        <f ca="1">+RIGHT('Data Summary'!A172,LEN('Data Summary'!A172)-9)</f>
        <v>#VALUE!</v>
      </c>
      <c r="B172" s="492" t="str">
        <f ca="1">+IF(ISTEXT('Data Summary'!B172),'Data Summary'!B172,"")</f>
        <v/>
      </c>
      <c r="C172" s="519" t="e">
        <f ca="1">+VALUE('Data Summary'!C172)</f>
        <v>#VALUE!</v>
      </c>
      <c r="D172" s="520" t="e">
        <f ca="1">+IF(AND(ISNUMBER(OFFSET('Water Data'!$D$4,0,10*ROW('Water Data'!D166))),'Data Summary'!BS172="Yes"),100-OFFSET('Water Data'!$D$4,0,10*ROW('Water Data'!D166)),NA())</f>
        <v>#N/A</v>
      </c>
      <c r="E172" s="520" t="e">
        <f ca="1">+IF(AND(ISNUMBER(OFFSET('Water Data'!$D$6,0,10*ROW('Water Data'!D166))),'Data Summary'!BT172="Yes"),OFFSET('Water Data'!$D$6,0,10*ROW('Water Data'!D166)),NA())</f>
        <v>#N/A</v>
      </c>
      <c r="F172" s="520" t="e">
        <f ca="1">+IF(AND(ISNUMBER(OFFSET('Water Data'!$D$9,0,10*ROW('Water Data'!D166))),'Data Summary'!BU172="Yes"),OFFSET('Water Data'!$D$9,0,10*ROW('Water Data'!D166)),NA())</f>
        <v>#N/A</v>
      </c>
      <c r="G172" s="520" t="e">
        <f ca="1">+IF(AND(ISNUMBER(OFFSET('Water Data'!$E$4,0,10*ROW('Water Data'!E166))),'Data Summary'!BV172="Yes"),100-OFFSET('Water Data'!$E$4,0,10*ROW('Water Data'!E166)),NA())</f>
        <v>#N/A</v>
      </c>
      <c r="H172" s="520" t="e">
        <f ca="1">+IF(AND(ISNUMBER(OFFSET('Water Data'!$E$6,0,10*ROW('Water Data'!E166))),'Data Summary'!BW172="Yes"),OFFSET('Water Data'!$E$6,0,10*ROW('Water Data'!E166)),NA())</f>
        <v>#N/A</v>
      </c>
      <c r="I172" s="520" t="e">
        <f ca="1">+IF(AND(ISNUMBER(OFFSET('Water Data'!$E$9,0,10*ROW('Water Data'!E166))),'Data Summary'!BX172="Yes"),OFFSET('Water Data'!$E$9,0,10*ROW('Water Data'!E166)),NA())</f>
        <v>#N/A</v>
      </c>
      <c r="J172" s="520" t="e">
        <f ca="1">+IF(AND(ISNUMBER(OFFSET('Water Data'!$F$4,0,10*ROW('Water Data'!F166))),'Data Summary'!BY172="Yes"),100-OFFSET('Water Data'!$F$4,0,10*ROW('Water Data'!F166)),NA())</f>
        <v>#N/A</v>
      </c>
      <c r="K172" s="520" t="e">
        <f ca="1">+IF(AND(ISNUMBER(OFFSET('Water Data'!$F$6,0,10*ROW('Water Data'!F166))),'Data Summary'!BZ172="Yes"),OFFSET('Water Data'!$F$6,0,10*ROW('Water Data'!F166)),NA())</f>
        <v>#N/A</v>
      </c>
      <c r="L172" s="520" t="e">
        <f ca="1">+IF(AND(ISNUMBER(OFFSET('Water Data'!$F$9,0,10*ROW('Water Data'!F166))),'Data Summary'!CA172="Yes"),OFFSET('Water Data'!$F$9,0,10*ROW('Water Data'!F166)),NA())</f>
        <v>#N/A</v>
      </c>
      <c r="M172" s="520" t="e">
        <f ca="1">+IF(AND(ISNUMBER(OFFSET('Water Data'!$G$4,0,10*ROW('Water Data'!G166))),'Data Summary'!CB172="Yes"),100-OFFSET('Water Data'!$G$4,0,10*ROW('Water Data'!G166)),NA())</f>
        <v>#N/A</v>
      </c>
      <c r="N172" s="520" t="e">
        <f ca="1">+IF(AND(ISNUMBER(OFFSET('Water Data'!$G$6,0,10*ROW('Water Data'!G166))),'Data Summary'!CC172="Yes"),OFFSET('Water Data'!$G$6,0,10*ROW('Water Data'!G166)),NA())</f>
        <v>#N/A</v>
      </c>
      <c r="O172" s="520" t="e">
        <f ca="1">+IF(AND(ISNUMBER(OFFSET('Water Data'!$G$9,0,10*ROW('Water Data'!G166))),'Data Summary'!CD172="Yes"),OFFSET('Water Data'!$G$9,0,10*ROW('Water Data'!G166)),NA())</f>
        <v>#N/A</v>
      </c>
      <c r="P172" s="520" t="e">
        <f ca="1">+IF(AND(ISNUMBER(OFFSET('Water Data'!$H$4,0,10*ROW('Water Data'!H166))),'Data Summary'!CE172="Yes"),100-OFFSET('Water Data'!$H$4,0,10*ROW('Water Data'!H166)),NA())</f>
        <v>#N/A</v>
      </c>
      <c r="Q172" s="520" t="e">
        <f ca="1">+IF(AND(ISNUMBER(OFFSET('Water Data'!$H$6,0,10*ROW('Water Data'!H166))),'Data Summary'!CF172="Yes"),OFFSET('Water Data'!$H$6,0,10*ROW('Water Data'!H166)),NA())</f>
        <v>#N/A</v>
      </c>
      <c r="R172" s="520" t="e">
        <f ca="1">+IF(AND(ISNUMBER(OFFSET('Water Data'!$H$9,0,10*ROW('Water Data'!H166))),'Data Summary'!CG172="Yes"),OFFSET('Water Data'!$H$9,0,10*ROW('Water Data'!H166)),NA())</f>
        <v>#N/A</v>
      </c>
      <c r="S172" s="520" t="e">
        <f ca="1">+IF(AND(ISNUMBER(OFFSET('Water Data'!$I$4,0,10*ROW('Water Data'!I166))),'Data Summary'!CH172="Yes"),100-OFFSET('Water Data'!$I$4,0,10*ROW('Water Data'!I166)),NA())</f>
        <v>#N/A</v>
      </c>
      <c r="T172" s="520" t="e">
        <f ca="1">+IF(AND(ISNUMBER(OFFSET('Water Data'!$I$6,0,10*ROW('Water Data'!I166))),'Data Summary'!CI172="Yes"),OFFSET('Water Data'!$I$6,0,10*ROW('Water Data'!I166)),NA())</f>
        <v>#N/A</v>
      </c>
      <c r="U172" s="520" t="e">
        <f ca="1">+IF(AND(ISNUMBER(OFFSET('Water Data'!$I$9,0,10*ROW('Water Data'!I166))),'Data Summary'!CJ172="Yes"),OFFSET('Water Data'!$I$9,0,10*ROW('Water Data'!I166)),NA())</f>
        <v>#N/A</v>
      </c>
      <c r="V172" s="521" t="e">
        <f ca="1">+IF(AND(ISNUMBER(OFFSET('Sanitation Data'!$D$4,0,10*ROW('Sanitation Data'!D166))),'Data Summary'!CK172="Yes"),100-OFFSET('Sanitation Data'!$D$4,0,10*ROW('Sanitation Data'!D166)),NA())</f>
        <v>#N/A</v>
      </c>
      <c r="W172" s="521" t="e">
        <f ca="1">+IF(AND(ISNUMBER(OFFSET('Sanitation Data'!$D$6,0,10*ROW('Sanitation Data'!D166))),'Data Summary'!CL172="Yes"),OFFSET('Sanitation Data'!$D$6,0,10*ROW('Sanitation Data'!D166)),NA())</f>
        <v>#N/A</v>
      </c>
      <c r="X172" s="521" t="e">
        <f ca="1">+IF(AND(ISNUMBER(OFFSET('Sanitation Data'!$D$10,0,10*ROW('Sanitation Data'!D166))),'Data Summary'!CM172="Yes"),OFFSET('Sanitation Data'!$D$10,0,10*ROW('Sanitation Data'!D166)),NA())</f>
        <v>#N/A</v>
      </c>
      <c r="Y172" s="521" t="e">
        <f ca="1">+IF(AND(ISNUMBER(OFFSET('Sanitation Data'!$D$11,0,10*ROW('Sanitation Data'!D166))),'Data Summary'!CN172="Yes"),OFFSET('Sanitation Data'!$D$11,0,10*ROW('Sanitation Data'!D166)),NA())</f>
        <v>#N/A</v>
      </c>
      <c r="Z172" s="521" t="e">
        <f ca="1">+IF(AND(ISNUMBER(OFFSET('Sanitation Data'!$D$12,0,10*ROW('Sanitation Data'!D166))),'Data Summary'!CO172="Yes"),OFFSET('Sanitation Data'!$D$12,0,10*ROW('Sanitation Data'!D166)),NA())</f>
        <v>#N/A</v>
      </c>
      <c r="AA172" s="521" t="e">
        <f ca="1">+IF(AND(ISNUMBER(OFFSET('Sanitation Data'!$E$4,0,10*ROW('Sanitation Data'!E166))),'Data Summary'!CP172="Yes"),100-OFFSET('Sanitation Data'!$E$4,0,10*ROW('Sanitation Data'!E166)),NA())</f>
        <v>#N/A</v>
      </c>
      <c r="AB172" s="521" t="e">
        <f ca="1">+IF(AND(ISNUMBER(OFFSET('Sanitation Data'!$E$6,0,10*ROW('Sanitation Data'!E166))),'Data Summary'!CQ172="Yes"),OFFSET('Sanitation Data'!$E$6,0,10*ROW('Sanitation Data'!E166)),NA())</f>
        <v>#N/A</v>
      </c>
      <c r="AC172" s="521" t="e">
        <f ca="1">+IF(AND(ISNUMBER(OFFSET('Sanitation Data'!$E$10,0,10*ROW('Sanitation Data'!E166))),'Data Summary'!CR172="Yes"),OFFSET('Sanitation Data'!$E$10,0,10*ROW('Sanitation Data'!E166)),NA())</f>
        <v>#N/A</v>
      </c>
      <c r="AD172" s="521" t="e">
        <f ca="1">+IF(AND(ISNUMBER(OFFSET('Sanitation Data'!$E$11,0,10*ROW('Sanitation Data'!E166))),'Data Summary'!CS172="Yes"),OFFSET('Sanitation Data'!$E$11,0,10*ROW('Sanitation Data'!E166)),NA())</f>
        <v>#N/A</v>
      </c>
      <c r="AE172" s="521" t="e">
        <f ca="1">+IF(AND(ISNUMBER(OFFSET('Sanitation Data'!$E$12,0,10*ROW('Sanitation Data'!E166))),'Data Summary'!CT172="Yes"),OFFSET('Sanitation Data'!$E$12,0,10*ROW('Sanitation Data'!E166)),NA())</f>
        <v>#N/A</v>
      </c>
      <c r="AF172" s="521" t="e">
        <f ca="1">+IF(AND(ISNUMBER(OFFSET('Sanitation Data'!$F$4,0,10*ROW('Sanitation Data'!F166))),'Data Summary'!CU172="Yes"),100-OFFSET('Sanitation Data'!$F$4,0,10*ROW('Sanitation Data'!F166)),NA())</f>
        <v>#N/A</v>
      </c>
      <c r="AG172" s="521" t="e">
        <f ca="1">+IF(AND(ISNUMBER(OFFSET('Sanitation Data'!$F$6,0,10*ROW('Sanitation Data'!F166))),'Data Summary'!CV172="Yes"),OFFSET('Sanitation Data'!$F$6,0,10*ROW('Sanitation Data'!F166)),NA())</f>
        <v>#N/A</v>
      </c>
      <c r="AH172" s="521" t="e">
        <f ca="1">+IF(AND(ISNUMBER(OFFSET('Sanitation Data'!$F$10,0,10*ROW('Sanitation Data'!F166))),'Data Summary'!CW172="Yes"),OFFSET('Sanitation Data'!$F$10,0,10*ROW('Sanitation Data'!F166)),NA())</f>
        <v>#N/A</v>
      </c>
      <c r="AI172" s="521" t="e">
        <f ca="1">+IF(AND(ISNUMBER(OFFSET('Sanitation Data'!$F$11,0,10*ROW('Sanitation Data'!F166))),'Data Summary'!CX172="Yes"),OFFSET('Sanitation Data'!$F$11,0,10*ROW('Sanitation Data'!F166)),NA())</f>
        <v>#N/A</v>
      </c>
      <c r="AJ172" s="521" t="e">
        <f ca="1">+IF(AND(ISNUMBER(OFFSET('Sanitation Data'!$F$12,0,10*ROW('Sanitation Data'!F166))),'Data Summary'!CY172="Yes"),OFFSET('Sanitation Data'!$F$12,0,10*ROW('Sanitation Data'!F166)),NA())</f>
        <v>#N/A</v>
      </c>
      <c r="AK172" s="521" t="e">
        <f ca="1">+IF(AND(ISNUMBER(OFFSET('Sanitation Data'!$G$4,0,10*ROW('Sanitation Data'!G166))),'Data Summary'!CZ172="Yes"),100-OFFSET('Sanitation Data'!$G$4,0,10*ROW('Sanitation Data'!G166)),NA())</f>
        <v>#N/A</v>
      </c>
      <c r="AL172" s="521" t="e">
        <f ca="1">+IF(AND(ISNUMBER(OFFSET('Sanitation Data'!$G$6,0,10*ROW('Sanitation Data'!G166))),'Data Summary'!DA172="Yes"),OFFSET('Sanitation Data'!$G$6,0,10*ROW('Sanitation Data'!G166)),NA())</f>
        <v>#N/A</v>
      </c>
      <c r="AM172" s="521" t="e">
        <f ca="1">+IF(AND(ISNUMBER(OFFSET('Sanitation Data'!$G$10,0,10*ROW('Sanitation Data'!G166))),'Data Summary'!DB172="Yes"),OFFSET('Sanitation Data'!$G$10,0,10*ROW('Sanitation Data'!G166)),NA())</f>
        <v>#N/A</v>
      </c>
      <c r="AN172" s="521" t="e">
        <f ca="1">+IF(AND(ISNUMBER(OFFSET('Sanitation Data'!$G$11,0,10*ROW('Sanitation Data'!G166))),'Data Summary'!DC172="Yes"),OFFSET('Sanitation Data'!$G$11,0,10*ROW('Sanitation Data'!G166)),NA())</f>
        <v>#N/A</v>
      </c>
      <c r="AO172" s="521" t="e">
        <f ca="1">+IF(AND(ISNUMBER(OFFSET('Sanitation Data'!$G$12,0,10*ROW('Sanitation Data'!G166))),'Data Summary'!DD172="Yes"),OFFSET('Sanitation Data'!$G$12,0,10*ROW('Sanitation Data'!G166)),NA())</f>
        <v>#N/A</v>
      </c>
      <c r="AP172" s="521" t="e">
        <f ca="1">+IF(AND(ISNUMBER(OFFSET('Sanitation Data'!$H$4,0,10*ROW('Sanitation Data'!H166))),'Data Summary'!DE172="Yes"),100-OFFSET('Sanitation Data'!$H$4,0,10*ROW('Sanitation Data'!H166)),NA())</f>
        <v>#N/A</v>
      </c>
      <c r="AQ172" s="521" t="e">
        <f ca="1">+IF(AND(ISNUMBER(OFFSET('Sanitation Data'!$H$6,0,10*ROW('Sanitation Data'!H166))),'Data Summary'!DF172="Yes"),OFFSET('Sanitation Data'!$H$6,0,10*ROW('Sanitation Data'!H166)),NA())</f>
        <v>#N/A</v>
      </c>
      <c r="AR172" s="521" t="e">
        <f ca="1">+IF(AND(ISNUMBER(OFFSET('Sanitation Data'!$H$10,0,10*ROW('Sanitation Data'!H166))),'Data Summary'!DG172="Yes"),OFFSET('Sanitation Data'!$H$10,0,10*ROW('Sanitation Data'!H166)),NA())</f>
        <v>#N/A</v>
      </c>
      <c r="AS172" s="521" t="e">
        <f ca="1">+IF(AND(ISNUMBER(OFFSET('Sanitation Data'!$H$11,0,10*ROW('Sanitation Data'!H166))),'Data Summary'!DH172="Yes"),OFFSET('Sanitation Data'!$H$11,0,10*ROW('Sanitation Data'!H166)),NA())</f>
        <v>#N/A</v>
      </c>
      <c r="AT172" s="521" t="e">
        <f ca="1">+IF(AND(ISNUMBER(OFFSET('Sanitation Data'!$H$12,0,10*ROW('Sanitation Data'!H166))),'Data Summary'!DI172="Yes"),OFFSET('Sanitation Data'!$H$12,0,10*ROW('Sanitation Data'!H166)),NA())</f>
        <v>#N/A</v>
      </c>
      <c r="AU172" s="521" t="e">
        <f ca="1">+IF(AND(ISNUMBER(OFFSET('Sanitation Data'!$I$4,0,10*ROW('Sanitation Data'!I166))),'Data Summary'!DJ172="Yes"),100-OFFSET('Sanitation Data'!$I$4,0,10*ROW('Sanitation Data'!I166)),NA())</f>
        <v>#N/A</v>
      </c>
      <c r="AV172" s="521" t="e">
        <f ca="1">+IF(AND(ISNUMBER(OFFSET('Sanitation Data'!$I$6,0,10*ROW('Sanitation Data'!I166))),'Data Summary'!DK172="Yes"),OFFSET('Sanitation Data'!$I$6,0,10*ROW('Sanitation Data'!I166)),NA())</f>
        <v>#N/A</v>
      </c>
      <c r="AW172" s="521" t="e">
        <f ca="1">+IF(AND(ISNUMBER(OFFSET('Sanitation Data'!$I$10,0,10*ROW('Sanitation Data'!I166))),'Data Summary'!DL172="Yes"),OFFSET('Sanitation Data'!$I$10,0,10*ROW('Sanitation Data'!I166)),NA())</f>
        <v>#N/A</v>
      </c>
      <c r="AX172" s="521" t="e">
        <f ca="1">+IF(AND(ISNUMBER(OFFSET('Sanitation Data'!$I$11,0,10*ROW('Sanitation Data'!I166))),'Data Summary'!DM172="Yes"),OFFSET('Sanitation Data'!$I$11,0,10*ROW('Sanitation Data'!I166)),NA())</f>
        <v>#N/A</v>
      </c>
      <c r="AY172" s="521" t="e">
        <f ca="1">+IF(AND(ISNUMBER(OFFSET('Sanitation Data'!$I$12,0,10*ROW('Sanitation Data'!I166))),'Data Summary'!DN172="Yes"),OFFSET('Sanitation Data'!$I$12,0,10*ROW('Sanitation Data'!I166)),NA())</f>
        <v>#N/A</v>
      </c>
      <c r="AZ172" s="522" t="e">
        <f ca="1">+IF(AND(ISNUMBER(OFFSET('Hygiene Data'!$D$5,0,10*ROW('Hygiene Data'!D166))),'Data Summary'!DO172="Yes"),OFFSET('Hygiene Data'!$D$5,0,10*ROW('Hygiene Data'!D166)),NA())</f>
        <v>#N/A</v>
      </c>
      <c r="BA172" s="522" t="e">
        <f ca="1">+IF(AND(ISNUMBER(OFFSET('Hygiene Data'!$D$7,0,10*ROW('Hygiene Data'!D166))),'Data Summary'!DP172="Yes"),OFFSET('Hygiene Data'!$D$7,0,10*ROW('Hygiene Data'!D166)),NA())</f>
        <v>#N/A</v>
      </c>
      <c r="BB172" s="522" t="e">
        <f ca="1">+IF(AND(ISNUMBER(OFFSET('Hygiene Data'!$D$9,0,10*ROW('Hygiene Data'!D166))),'Data Summary'!DQ172="Yes"),OFFSET('Hygiene Data'!$D$9,0,10*ROW('Hygiene Data'!D166)),NA())</f>
        <v>#N/A</v>
      </c>
      <c r="BC172" s="522" t="e">
        <f ca="1">+IF(AND(ISNUMBER(OFFSET('Hygiene Data'!$E$5,0,10*ROW('Hygiene Data'!E166))),'Data Summary'!DR172="Yes"),OFFSET('Hygiene Data'!$E$5,0,10*ROW('Hygiene Data'!E166)),NA())</f>
        <v>#N/A</v>
      </c>
      <c r="BD172" s="522" t="e">
        <f ca="1">+IF(AND(ISNUMBER(OFFSET('Hygiene Data'!$E$7,0,10*ROW('Hygiene Data'!E166))),'Data Summary'!DS172="Yes"),OFFSET('Hygiene Data'!$E$7,0,10*ROW('Hygiene Data'!E166)),NA())</f>
        <v>#N/A</v>
      </c>
      <c r="BE172" s="522" t="e">
        <f ca="1">+IF(AND(ISNUMBER(OFFSET('Hygiene Data'!$E$9,0,10*ROW('Hygiene Data'!E166))),'Data Summary'!DT172="Yes"),OFFSET('Hygiene Data'!$E$9,0,10*ROW('Hygiene Data'!E166)),NA())</f>
        <v>#N/A</v>
      </c>
      <c r="BF172" s="522" t="e">
        <f ca="1">+IF(AND(ISNUMBER(OFFSET('Hygiene Data'!$F$5,0,10*ROW('Hygiene Data'!F166))),'Data Summary'!DU172="Yes"),OFFSET('Hygiene Data'!$F$5,0,10*ROW('Hygiene Data'!F166)),NA())</f>
        <v>#N/A</v>
      </c>
      <c r="BG172" s="522" t="e">
        <f ca="1">+IF(AND(ISNUMBER(OFFSET('Hygiene Data'!$F$7,0,10*ROW('Hygiene Data'!F166))),'Data Summary'!DV172="Yes"),OFFSET('Hygiene Data'!$F$7,0,10*ROW('Hygiene Data'!F166)),NA())</f>
        <v>#N/A</v>
      </c>
      <c r="BH172" s="522" t="e">
        <f ca="1">+IF(AND(ISNUMBER(OFFSET('Hygiene Data'!$F$9,0,10*ROW('Hygiene Data'!F166))),'Data Summary'!DW172="Yes"),OFFSET('Hygiene Data'!$F$9,0,10*ROW('Hygiene Data'!F166)),NA())</f>
        <v>#N/A</v>
      </c>
      <c r="BI172" s="522" t="e">
        <f ca="1">+IF(AND(ISNUMBER(OFFSET('Hygiene Data'!$G$5,0,10*ROW('Hygiene Data'!G166))),'Data Summary'!DX172="Yes"),OFFSET('Hygiene Data'!$G$5,0,10*ROW('Hygiene Data'!G166)),NA())</f>
        <v>#N/A</v>
      </c>
      <c r="BJ172" s="522" t="e">
        <f ca="1">+IF(AND(ISNUMBER(OFFSET('Hygiene Data'!$G$7,0,10*ROW('Hygiene Data'!G166))),'Data Summary'!DY172="Yes"),OFFSET('Hygiene Data'!$G$7,0,10*ROW('Hygiene Data'!G166)),NA())</f>
        <v>#N/A</v>
      </c>
      <c r="BK172" s="522" t="e">
        <f ca="1">+IF(AND(ISNUMBER(OFFSET('Hygiene Data'!$G$9,0,10*ROW('Hygiene Data'!G166))),'Data Summary'!DZ172="Yes"),OFFSET('Hygiene Data'!$G$9,0,10*ROW('Hygiene Data'!G166)),NA())</f>
        <v>#N/A</v>
      </c>
      <c r="BL172" s="522" t="e">
        <f ca="1">+IF(AND(ISNUMBER(OFFSET('Hygiene Data'!$H$5,0,10*ROW('Hygiene Data'!H166))),'Data Summary'!EA172="Yes"),OFFSET('Hygiene Data'!$H$5,0,10*ROW('Hygiene Data'!H166)),NA())</f>
        <v>#N/A</v>
      </c>
      <c r="BM172" s="522" t="e">
        <f ca="1">+IF(AND(ISNUMBER(OFFSET('Hygiene Data'!$H$7,0,10*ROW('Hygiene Data'!H166))),'Data Summary'!EB172="Yes"),OFFSET('Hygiene Data'!$H$7,0,10*ROW('Hygiene Data'!H166)),NA())</f>
        <v>#N/A</v>
      </c>
      <c r="BN172" s="522" t="e">
        <f ca="1">+IF(AND(ISNUMBER(OFFSET('Hygiene Data'!$H$9,0,10*ROW('Hygiene Data'!H166))),'Data Summary'!EC172="Yes"),OFFSET('Hygiene Data'!$H$9,0,10*ROW('Hygiene Data'!H166)),NA())</f>
        <v>#N/A</v>
      </c>
      <c r="BO172" s="522" t="e">
        <f ca="1">+IF(AND(ISNUMBER(OFFSET('Hygiene Data'!$I$5,0,10*ROW('Hygiene Data'!I166))),'Data Summary'!ED172="Yes"),OFFSET('Hygiene Data'!$I$5,0,10*ROW('Hygiene Data'!I166)),NA())</f>
        <v>#N/A</v>
      </c>
      <c r="BP172" s="522" t="e">
        <f ca="1">+IF(AND(ISNUMBER(OFFSET('Hygiene Data'!$I$7,0,10*ROW('Hygiene Data'!I166))),'Data Summary'!EE172="Yes"),OFFSET('Hygiene Data'!$I$7,0,10*ROW('Hygiene Data'!I166)),NA())</f>
        <v>#N/A</v>
      </c>
      <c r="BQ172" s="522" t="e">
        <f ca="1">+IF(AND(ISNUMBER(OFFSET('Hygiene Data'!$I$9,0,10*ROW('Hygiene Data'!I166))),'Data Summary'!EF172="Yes"),OFFSET('Hygiene Data'!$I$9,0,10*ROW('Hygiene Data'!I166)),NA())</f>
        <v>#N/A</v>
      </c>
    </row>
    <row r="173" spans="1:69" x14ac:dyDescent="0.25">
      <c r="A173" s="518" t="e">
        <f ca="1">+RIGHT('Data Summary'!A173,LEN('Data Summary'!A173)-9)</f>
        <v>#VALUE!</v>
      </c>
      <c r="B173" s="492" t="str">
        <f ca="1">+IF(ISTEXT('Data Summary'!B173),'Data Summary'!B173,"")</f>
        <v/>
      </c>
      <c r="C173" s="519" t="e">
        <f ca="1">+VALUE('Data Summary'!C173)</f>
        <v>#VALUE!</v>
      </c>
      <c r="D173" s="520" t="e">
        <f ca="1">+IF(AND(ISNUMBER(OFFSET('Water Data'!$D$4,0,10*ROW('Water Data'!D167))),'Data Summary'!BS173="Yes"),100-OFFSET('Water Data'!$D$4,0,10*ROW('Water Data'!D167)),NA())</f>
        <v>#N/A</v>
      </c>
      <c r="E173" s="520" t="e">
        <f ca="1">+IF(AND(ISNUMBER(OFFSET('Water Data'!$D$6,0,10*ROW('Water Data'!D167))),'Data Summary'!BT173="Yes"),OFFSET('Water Data'!$D$6,0,10*ROW('Water Data'!D167)),NA())</f>
        <v>#N/A</v>
      </c>
      <c r="F173" s="520" t="e">
        <f ca="1">+IF(AND(ISNUMBER(OFFSET('Water Data'!$D$9,0,10*ROW('Water Data'!D167))),'Data Summary'!BU173="Yes"),OFFSET('Water Data'!$D$9,0,10*ROW('Water Data'!D167)),NA())</f>
        <v>#N/A</v>
      </c>
      <c r="G173" s="520" t="e">
        <f ca="1">+IF(AND(ISNUMBER(OFFSET('Water Data'!$E$4,0,10*ROW('Water Data'!E167))),'Data Summary'!BV173="Yes"),100-OFFSET('Water Data'!$E$4,0,10*ROW('Water Data'!E167)),NA())</f>
        <v>#N/A</v>
      </c>
      <c r="H173" s="520" t="e">
        <f ca="1">+IF(AND(ISNUMBER(OFFSET('Water Data'!$E$6,0,10*ROW('Water Data'!E167))),'Data Summary'!BW173="Yes"),OFFSET('Water Data'!$E$6,0,10*ROW('Water Data'!E167)),NA())</f>
        <v>#N/A</v>
      </c>
      <c r="I173" s="520" t="e">
        <f ca="1">+IF(AND(ISNUMBER(OFFSET('Water Data'!$E$9,0,10*ROW('Water Data'!E167))),'Data Summary'!BX173="Yes"),OFFSET('Water Data'!$E$9,0,10*ROW('Water Data'!E167)),NA())</f>
        <v>#N/A</v>
      </c>
      <c r="J173" s="520" t="e">
        <f ca="1">+IF(AND(ISNUMBER(OFFSET('Water Data'!$F$4,0,10*ROW('Water Data'!F167))),'Data Summary'!BY173="Yes"),100-OFFSET('Water Data'!$F$4,0,10*ROW('Water Data'!F167)),NA())</f>
        <v>#N/A</v>
      </c>
      <c r="K173" s="520" t="e">
        <f ca="1">+IF(AND(ISNUMBER(OFFSET('Water Data'!$F$6,0,10*ROW('Water Data'!F167))),'Data Summary'!BZ173="Yes"),OFFSET('Water Data'!$F$6,0,10*ROW('Water Data'!F167)),NA())</f>
        <v>#N/A</v>
      </c>
      <c r="L173" s="520" t="e">
        <f ca="1">+IF(AND(ISNUMBER(OFFSET('Water Data'!$F$9,0,10*ROW('Water Data'!F167))),'Data Summary'!CA173="Yes"),OFFSET('Water Data'!$F$9,0,10*ROW('Water Data'!F167)),NA())</f>
        <v>#N/A</v>
      </c>
      <c r="M173" s="520" t="e">
        <f ca="1">+IF(AND(ISNUMBER(OFFSET('Water Data'!$G$4,0,10*ROW('Water Data'!G167))),'Data Summary'!CB173="Yes"),100-OFFSET('Water Data'!$G$4,0,10*ROW('Water Data'!G167)),NA())</f>
        <v>#N/A</v>
      </c>
      <c r="N173" s="520" t="e">
        <f ca="1">+IF(AND(ISNUMBER(OFFSET('Water Data'!$G$6,0,10*ROW('Water Data'!G167))),'Data Summary'!CC173="Yes"),OFFSET('Water Data'!$G$6,0,10*ROW('Water Data'!G167)),NA())</f>
        <v>#N/A</v>
      </c>
      <c r="O173" s="520" t="e">
        <f ca="1">+IF(AND(ISNUMBER(OFFSET('Water Data'!$G$9,0,10*ROW('Water Data'!G167))),'Data Summary'!CD173="Yes"),OFFSET('Water Data'!$G$9,0,10*ROW('Water Data'!G167)),NA())</f>
        <v>#N/A</v>
      </c>
      <c r="P173" s="520" t="e">
        <f ca="1">+IF(AND(ISNUMBER(OFFSET('Water Data'!$H$4,0,10*ROW('Water Data'!H167))),'Data Summary'!CE173="Yes"),100-OFFSET('Water Data'!$H$4,0,10*ROW('Water Data'!H167)),NA())</f>
        <v>#N/A</v>
      </c>
      <c r="Q173" s="520" t="e">
        <f ca="1">+IF(AND(ISNUMBER(OFFSET('Water Data'!$H$6,0,10*ROW('Water Data'!H167))),'Data Summary'!CF173="Yes"),OFFSET('Water Data'!$H$6,0,10*ROW('Water Data'!H167)),NA())</f>
        <v>#N/A</v>
      </c>
      <c r="R173" s="520" t="e">
        <f ca="1">+IF(AND(ISNUMBER(OFFSET('Water Data'!$H$9,0,10*ROW('Water Data'!H167))),'Data Summary'!CG173="Yes"),OFFSET('Water Data'!$H$9,0,10*ROW('Water Data'!H167)),NA())</f>
        <v>#N/A</v>
      </c>
      <c r="S173" s="520" t="e">
        <f ca="1">+IF(AND(ISNUMBER(OFFSET('Water Data'!$I$4,0,10*ROW('Water Data'!I167))),'Data Summary'!CH173="Yes"),100-OFFSET('Water Data'!$I$4,0,10*ROW('Water Data'!I167)),NA())</f>
        <v>#N/A</v>
      </c>
      <c r="T173" s="520" t="e">
        <f ca="1">+IF(AND(ISNUMBER(OFFSET('Water Data'!$I$6,0,10*ROW('Water Data'!I167))),'Data Summary'!CI173="Yes"),OFFSET('Water Data'!$I$6,0,10*ROW('Water Data'!I167)),NA())</f>
        <v>#N/A</v>
      </c>
      <c r="U173" s="520" t="e">
        <f ca="1">+IF(AND(ISNUMBER(OFFSET('Water Data'!$I$9,0,10*ROW('Water Data'!I167))),'Data Summary'!CJ173="Yes"),OFFSET('Water Data'!$I$9,0,10*ROW('Water Data'!I167)),NA())</f>
        <v>#N/A</v>
      </c>
      <c r="V173" s="521" t="e">
        <f ca="1">+IF(AND(ISNUMBER(OFFSET('Sanitation Data'!$D$4,0,10*ROW('Sanitation Data'!D167))),'Data Summary'!CK173="Yes"),100-OFFSET('Sanitation Data'!$D$4,0,10*ROW('Sanitation Data'!D167)),NA())</f>
        <v>#N/A</v>
      </c>
      <c r="W173" s="521" t="e">
        <f ca="1">+IF(AND(ISNUMBER(OFFSET('Sanitation Data'!$D$6,0,10*ROW('Sanitation Data'!D167))),'Data Summary'!CL173="Yes"),OFFSET('Sanitation Data'!$D$6,0,10*ROW('Sanitation Data'!D167)),NA())</f>
        <v>#N/A</v>
      </c>
      <c r="X173" s="521" t="e">
        <f ca="1">+IF(AND(ISNUMBER(OFFSET('Sanitation Data'!$D$10,0,10*ROW('Sanitation Data'!D167))),'Data Summary'!CM173="Yes"),OFFSET('Sanitation Data'!$D$10,0,10*ROW('Sanitation Data'!D167)),NA())</f>
        <v>#N/A</v>
      </c>
      <c r="Y173" s="521" t="e">
        <f ca="1">+IF(AND(ISNUMBER(OFFSET('Sanitation Data'!$D$11,0,10*ROW('Sanitation Data'!D167))),'Data Summary'!CN173="Yes"),OFFSET('Sanitation Data'!$D$11,0,10*ROW('Sanitation Data'!D167)),NA())</f>
        <v>#N/A</v>
      </c>
      <c r="Z173" s="521" t="e">
        <f ca="1">+IF(AND(ISNUMBER(OFFSET('Sanitation Data'!$D$12,0,10*ROW('Sanitation Data'!D167))),'Data Summary'!CO173="Yes"),OFFSET('Sanitation Data'!$D$12,0,10*ROW('Sanitation Data'!D167)),NA())</f>
        <v>#N/A</v>
      </c>
      <c r="AA173" s="521" t="e">
        <f ca="1">+IF(AND(ISNUMBER(OFFSET('Sanitation Data'!$E$4,0,10*ROW('Sanitation Data'!E167))),'Data Summary'!CP173="Yes"),100-OFFSET('Sanitation Data'!$E$4,0,10*ROW('Sanitation Data'!E167)),NA())</f>
        <v>#N/A</v>
      </c>
      <c r="AB173" s="521" t="e">
        <f ca="1">+IF(AND(ISNUMBER(OFFSET('Sanitation Data'!$E$6,0,10*ROW('Sanitation Data'!E167))),'Data Summary'!CQ173="Yes"),OFFSET('Sanitation Data'!$E$6,0,10*ROW('Sanitation Data'!E167)),NA())</f>
        <v>#N/A</v>
      </c>
      <c r="AC173" s="521" t="e">
        <f ca="1">+IF(AND(ISNUMBER(OFFSET('Sanitation Data'!$E$10,0,10*ROW('Sanitation Data'!E167))),'Data Summary'!CR173="Yes"),OFFSET('Sanitation Data'!$E$10,0,10*ROW('Sanitation Data'!E167)),NA())</f>
        <v>#N/A</v>
      </c>
      <c r="AD173" s="521" t="e">
        <f ca="1">+IF(AND(ISNUMBER(OFFSET('Sanitation Data'!$E$11,0,10*ROW('Sanitation Data'!E167))),'Data Summary'!CS173="Yes"),OFFSET('Sanitation Data'!$E$11,0,10*ROW('Sanitation Data'!E167)),NA())</f>
        <v>#N/A</v>
      </c>
      <c r="AE173" s="521" t="e">
        <f ca="1">+IF(AND(ISNUMBER(OFFSET('Sanitation Data'!$E$12,0,10*ROW('Sanitation Data'!E167))),'Data Summary'!CT173="Yes"),OFFSET('Sanitation Data'!$E$12,0,10*ROW('Sanitation Data'!E167)),NA())</f>
        <v>#N/A</v>
      </c>
      <c r="AF173" s="521" t="e">
        <f ca="1">+IF(AND(ISNUMBER(OFFSET('Sanitation Data'!$F$4,0,10*ROW('Sanitation Data'!F167))),'Data Summary'!CU173="Yes"),100-OFFSET('Sanitation Data'!$F$4,0,10*ROW('Sanitation Data'!F167)),NA())</f>
        <v>#N/A</v>
      </c>
      <c r="AG173" s="521" t="e">
        <f ca="1">+IF(AND(ISNUMBER(OFFSET('Sanitation Data'!$F$6,0,10*ROW('Sanitation Data'!F167))),'Data Summary'!CV173="Yes"),OFFSET('Sanitation Data'!$F$6,0,10*ROW('Sanitation Data'!F167)),NA())</f>
        <v>#N/A</v>
      </c>
      <c r="AH173" s="521" t="e">
        <f ca="1">+IF(AND(ISNUMBER(OFFSET('Sanitation Data'!$F$10,0,10*ROW('Sanitation Data'!F167))),'Data Summary'!CW173="Yes"),OFFSET('Sanitation Data'!$F$10,0,10*ROW('Sanitation Data'!F167)),NA())</f>
        <v>#N/A</v>
      </c>
      <c r="AI173" s="521" t="e">
        <f ca="1">+IF(AND(ISNUMBER(OFFSET('Sanitation Data'!$F$11,0,10*ROW('Sanitation Data'!F167))),'Data Summary'!CX173="Yes"),OFFSET('Sanitation Data'!$F$11,0,10*ROW('Sanitation Data'!F167)),NA())</f>
        <v>#N/A</v>
      </c>
      <c r="AJ173" s="521" t="e">
        <f ca="1">+IF(AND(ISNUMBER(OFFSET('Sanitation Data'!$F$12,0,10*ROW('Sanitation Data'!F167))),'Data Summary'!CY173="Yes"),OFFSET('Sanitation Data'!$F$12,0,10*ROW('Sanitation Data'!F167)),NA())</f>
        <v>#N/A</v>
      </c>
      <c r="AK173" s="521" t="e">
        <f ca="1">+IF(AND(ISNUMBER(OFFSET('Sanitation Data'!$G$4,0,10*ROW('Sanitation Data'!G167))),'Data Summary'!CZ173="Yes"),100-OFFSET('Sanitation Data'!$G$4,0,10*ROW('Sanitation Data'!G167)),NA())</f>
        <v>#N/A</v>
      </c>
      <c r="AL173" s="521" t="e">
        <f ca="1">+IF(AND(ISNUMBER(OFFSET('Sanitation Data'!$G$6,0,10*ROW('Sanitation Data'!G167))),'Data Summary'!DA173="Yes"),OFFSET('Sanitation Data'!$G$6,0,10*ROW('Sanitation Data'!G167)),NA())</f>
        <v>#N/A</v>
      </c>
      <c r="AM173" s="521" t="e">
        <f ca="1">+IF(AND(ISNUMBER(OFFSET('Sanitation Data'!$G$10,0,10*ROW('Sanitation Data'!G167))),'Data Summary'!DB173="Yes"),OFFSET('Sanitation Data'!$G$10,0,10*ROW('Sanitation Data'!G167)),NA())</f>
        <v>#N/A</v>
      </c>
      <c r="AN173" s="521" t="e">
        <f ca="1">+IF(AND(ISNUMBER(OFFSET('Sanitation Data'!$G$11,0,10*ROW('Sanitation Data'!G167))),'Data Summary'!DC173="Yes"),OFFSET('Sanitation Data'!$G$11,0,10*ROW('Sanitation Data'!G167)),NA())</f>
        <v>#N/A</v>
      </c>
      <c r="AO173" s="521" t="e">
        <f ca="1">+IF(AND(ISNUMBER(OFFSET('Sanitation Data'!$G$12,0,10*ROW('Sanitation Data'!G167))),'Data Summary'!DD173="Yes"),OFFSET('Sanitation Data'!$G$12,0,10*ROW('Sanitation Data'!G167)),NA())</f>
        <v>#N/A</v>
      </c>
      <c r="AP173" s="521" t="e">
        <f ca="1">+IF(AND(ISNUMBER(OFFSET('Sanitation Data'!$H$4,0,10*ROW('Sanitation Data'!H167))),'Data Summary'!DE173="Yes"),100-OFFSET('Sanitation Data'!$H$4,0,10*ROW('Sanitation Data'!H167)),NA())</f>
        <v>#N/A</v>
      </c>
      <c r="AQ173" s="521" t="e">
        <f ca="1">+IF(AND(ISNUMBER(OFFSET('Sanitation Data'!$H$6,0,10*ROW('Sanitation Data'!H167))),'Data Summary'!DF173="Yes"),OFFSET('Sanitation Data'!$H$6,0,10*ROW('Sanitation Data'!H167)),NA())</f>
        <v>#N/A</v>
      </c>
      <c r="AR173" s="521" t="e">
        <f ca="1">+IF(AND(ISNUMBER(OFFSET('Sanitation Data'!$H$10,0,10*ROW('Sanitation Data'!H167))),'Data Summary'!DG173="Yes"),OFFSET('Sanitation Data'!$H$10,0,10*ROW('Sanitation Data'!H167)),NA())</f>
        <v>#N/A</v>
      </c>
      <c r="AS173" s="521" t="e">
        <f ca="1">+IF(AND(ISNUMBER(OFFSET('Sanitation Data'!$H$11,0,10*ROW('Sanitation Data'!H167))),'Data Summary'!DH173="Yes"),OFFSET('Sanitation Data'!$H$11,0,10*ROW('Sanitation Data'!H167)),NA())</f>
        <v>#N/A</v>
      </c>
      <c r="AT173" s="521" t="e">
        <f ca="1">+IF(AND(ISNUMBER(OFFSET('Sanitation Data'!$H$12,0,10*ROW('Sanitation Data'!H167))),'Data Summary'!DI173="Yes"),OFFSET('Sanitation Data'!$H$12,0,10*ROW('Sanitation Data'!H167)),NA())</f>
        <v>#N/A</v>
      </c>
      <c r="AU173" s="521" t="e">
        <f ca="1">+IF(AND(ISNUMBER(OFFSET('Sanitation Data'!$I$4,0,10*ROW('Sanitation Data'!I167))),'Data Summary'!DJ173="Yes"),100-OFFSET('Sanitation Data'!$I$4,0,10*ROW('Sanitation Data'!I167)),NA())</f>
        <v>#N/A</v>
      </c>
      <c r="AV173" s="521" t="e">
        <f ca="1">+IF(AND(ISNUMBER(OFFSET('Sanitation Data'!$I$6,0,10*ROW('Sanitation Data'!I167))),'Data Summary'!DK173="Yes"),OFFSET('Sanitation Data'!$I$6,0,10*ROW('Sanitation Data'!I167)),NA())</f>
        <v>#N/A</v>
      </c>
      <c r="AW173" s="521" t="e">
        <f ca="1">+IF(AND(ISNUMBER(OFFSET('Sanitation Data'!$I$10,0,10*ROW('Sanitation Data'!I167))),'Data Summary'!DL173="Yes"),OFFSET('Sanitation Data'!$I$10,0,10*ROW('Sanitation Data'!I167)),NA())</f>
        <v>#N/A</v>
      </c>
      <c r="AX173" s="521" t="e">
        <f ca="1">+IF(AND(ISNUMBER(OFFSET('Sanitation Data'!$I$11,0,10*ROW('Sanitation Data'!I167))),'Data Summary'!DM173="Yes"),OFFSET('Sanitation Data'!$I$11,0,10*ROW('Sanitation Data'!I167)),NA())</f>
        <v>#N/A</v>
      </c>
      <c r="AY173" s="521" t="e">
        <f ca="1">+IF(AND(ISNUMBER(OFFSET('Sanitation Data'!$I$12,0,10*ROW('Sanitation Data'!I167))),'Data Summary'!DN173="Yes"),OFFSET('Sanitation Data'!$I$12,0,10*ROW('Sanitation Data'!I167)),NA())</f>
        <v>#N/A</v>
      </c>
      <c r="AZ173" s="522" t="e">
        <f ca="1">+IF(AND(ISNUMBER(OFFSET('Hygiene Data'!$D$5,0,10*ROW('Hygiene Data'!D167))),'Data Summary'!DO173="Yes"),OFFSET('Hygiene Data'!$D$5,0,10*ROW('Hygiene Data'!D167)),NA())</f>
        <v>#N/A</v>
      </c>
      <c r="BA173" s="522" t="e">
        <f ca="1">+IF(AND(ISNUMBER(OFFSET('Hygiene Data'!$D$7,0,10*ROW('Hygiene Data'!D167))),'Data Summary'!DP173="Yes"),OFFSET('Hygiene Data'!$D$7,0,10*ROW('Hygiene Data'!D167)),NA())</f>
        <v>#N/A</v>
      </c>
      <c r="BB173" s="522" t="e">
        <f ca="1">+IF(AND(ISNUMBER(OFFSET('Hygiene Data'!$D$9,0,10*ROW('Hygiene Data'!D167))),'Data Summary'!DQ173="Yes"),OFFSET('Hygiene Data'!$D$9,0,10*ROW('Hygiene Data'!D167)),NA())</f>
        <v>#N/A</v>
      </c>
      <c r="BC173" s="522" t="e">
        <f ca="1">+IF(AND(ISNUMBER(OFFSET('Hygiene Data'!$E$5,0,10*ROW('Hygiene Data'!E167))),'Data Summary'!DR173="Yes"),OFFSET('Hygiene Data'!$E$5,0,10*ROW('Hygiene Data'!E167)),NA())</f>
        <v>#N/A</v>
      </c>
      <c r="BD173" s="522" t="e">
        <f ca="1">+IF(AND(ISNUMBER(OFFSET('Hygiene Data'!$E$7,0,10*ROW('Hygiene Data'!E167))),'Data Summary'!DS173="Yes"),OFFSET('Hygiene Data'!$E$7,0,10*ROW('Hygiene Data'!E167)),NA())</f>
        <v>#N/A</v>
      </c>
      <c r="BE173" s="522" t="e">
        <f ca="1">+IF(AND(ISNUMBER(OFFSET('Hygiene Data'!$E$9,0,10*ROW('Hygiene Data'!E167))),'Data Summary'!DT173="Yes"),OFFSET('Hygiene Data'!$E$9,0,10*ROW('Hygiene Data'!E167)),NA())</f>
        <v>#N/A</v>
      </c>
      <c r="BF173" s="522" t="e">
        <f ca="1">+IF(AND(ISNUMBER(OFFSET('Hygiene Data'!$F$5,0,10*ROW('Hygiene Data'!F167))),'Data Summary'!DU173="Yes"),OFFSET('Hygiene Data'!$F$5,0,10*ROW('Hygiene Data'!F167)),NA())</f>
        <v>#N/A</v>
      </c>
      <c r="BG173" s="522" t="e">
        <f ca="1">+IF(AND(ISNUMBER(OFFSET('Hygiene Data'!$F$7,0,10*ROW('Hygiene Data'!F167))),'Data Summary'!DV173="Yes"),OFFSET('Hygiene Data'!$F$7,0,10*ROW('Hygiene Data'!F167)),NA())</f>
        <v>#N/A</v>
      </c>
      <c r="BH173" s="522" t="e">
        <f ca="1">+IF(AND(ISNUMBER(OFFSET('Hygiene Data'!$F$9,0,10*ROW('Hygiene Data'!F167))),'Data Summary'!DW173="Yes"),OFFSET('Hygiene Data'!$F$9,0,10*ROW('Hygiene Data'!F167)),NA())</f>
        <v>#N/A</v>
      </c>
      <c r="BI173" s="522" t="e">
        <f ca="1">+IF(AND(ISNUMBER(OFFSET('Hygiene Data'!$G$5,0,10*ROW('Hygiene Data'!G167))),'Data Summary'!DX173="Yes"),OFFSET('Hygiene Data'!$G$5,0,10*ROW('Hygiene Data'!G167)),NA())</f>
        <v>#N/A</v>
      </c>
      <c r="BJ173" s="522" t="e">
        <f ca="1">+IF(AND(ISNUMBER(OFFSET('Hygiene Data'!$G$7,0,10*ROW('Hygiene Data'!G167))),'Data Summary'!DY173="Yes"),OFFSET('Hygiene Data'!$G$7,0,10*ROW('Hygiene Data'!G167)),NA())</f>
        <v>#N/A</v>
      </c>
      <c r="BK173" s="522" t="e">
        <f ca="1">+IF(AND(ISNUMBER(OFFSET('Hygiene Data'!$G$9,0,10*ROW('Hygiene Data'!G167))),'Data Summary'!DZ173="Yes"),OFFSET('Hygiene Data'!$G$9,0,10*ROW('Hygiene Data'!G167)),NA())</f>
        <v>#N/A</v>
      </c>
      <c r="BL173" s="522" t="e">
        <f ca="1">+IF(AND(ISNUMBER(OFFSET('Hygiene Data'!$H$5,0,10*ROW('Hygiene Data'!H167))),'Data Summary'!EA173="Yes"),OFFSET('Hygiene Data'!$H$5,0,10*ROW('Hygiene Data'!H167)),NA())</f>
        <v>#N/A</v>
      </c>
      <c r="BM173" s="522" t="e">
        <f ca="1">+IF(AND(ISNUMBER(OFFSET('Hygiene Data'!$H$7,0,10*ROW('Hygiene Data'!H167))),'Data Summary'!EB173="Yes"),OFFSET('Hygiene Data'!$H$7,0,10*ROW('Hygiene Data'!H167)),NA())</f>
        <v>#N/A</v>
      </c>
      <c r="BN173" s="522" t="e">
        <f ca="1">+IF(AND(ISNUMBER(OFFSET('Hygiene Data'!$H$9,0,10*ROW('Hygiene Data'!H167))),'Data Summary'!EC173="Yes"),OFFSET('Hygiene Data'!$H$9,0,10*ROW('Hygiene Data'!H167)),NA())</f>
        <v>#N/A</v>
      </c>
      <c r="BO173" s="522" t="e">
        <f ca="1">+IF(AND(ISNUMBER(OFFSET('Hygiene Data'!$I$5,0,10*ROW('Hygiene Data'!I167))),'Data Summary'!ED173="Yes"),OFFSET('Hygiene Data'!$I$5,0,10*ROW('Hygiene Data'!I167)),NA())</f>
        <v>#N/A</v>
      </c>
      <c r="BP173" s="522" t="e">
        <f ca="1">+IF(AND(ISNUMBER(OFFSET('Hygiene Data'!$I$7,0,10*ROW('Hygiene Data'!I167))),'Data Summary'!EE173="Yes"),OFFSET('Hygiene Data'!$I$7,0,10*ROW('Hygiene Data'!I167)),NA())</f>
        <v>#N/A</v>
      </c>
      <c r="BQ173" s="522" t="e">
        <f ca="1">+IF(AND(ISNUMBER(OFFSET('Hygiene Data'!$I$9,0,10*ROW('Hygiene Data'!I167))),'Data Summary'!EF173="Yes"),OFFSET('Hygiene Data'!$I$9,0,10*ROW('Hygiene Data'!I167)),NA())</f>
        <v>#N/A</v>
      </c>
    </row>
    <row r="174" spans="1:69" x14ac:dyDescent="0.25">
      <c r="A174" s="518" t="e">
        <f ca="1">+RIGHT('Data Summary'!A174,LEN('Data Summary'!A174)-9)</f>
        <v>#VALUE!</v>
      </c>
      <c r="B174" s="492" t="str">
        <f ca="1">+IF(ISTEXT('Data Summary'!B174),'Data Summary'!B174,"")</f>
        <v/>
      </c>
      <c r="C174" s="519" t="e">
        <f ca="1">+VALUE('Data Summary'!C174)</f>
        <v>#VALUE!</v>
      </c>
      <c r="D174" s="520" t="e">
        <f ca="1">+IF(AND(ISNUMBER(OFFSET('Water Data'!$D$4,0,10*ROW('Water Data'!D168))),'Data Summary'!BS174="Yes"),100-OFFSET('Water Data'!$D$4,0,10*ROW('Water Data'!D168)),NA())</f>
        <v>#N/A</v>
      </c>
      <c r="E174" s="520" t="e">
        <f ca="1">+IF(AND(ISNUMBER(OFFSET('Water Data'!$D$6,0,10*ROW('Water Data'!D168))),'Data Summary'!BT174="Yes"),OFFSET('Water Data'!$D$6,0,10*ROW('Water Data'!D168)),NA())</f>
        <v>#N/A</v>
      </c>
      <c r="F174" s="520" t="e">
        <f ca="1">+IF(AND(ISNUMBER(OFFSET('Water Data'!$D$9,0,10*ROW('Water Data'!D168))),'Data Summary'!BU174="Yes"),OFFSET('Water Data'!$D$9,0,10*ROW('Water Data'!D168)),NA())</f>
        <v>#N/A</v>
      </c>
      <c r="G174" s="520" t="e">
        <f ca="1">+IF(AND(ISNUMBER(OFFSET('Water Data'!$E$4,0,10*ROW('Water Data'!E168))),'Data Summary'!BV174="Yes"),100-OFFSET('Water Data'!$E$4,0,10*ROW('Water Data'!E168)),NA())</f>
        <v>#N/A</v>
      </c>
      <c r="H174" s="520" t="e">
        <f ca="1">+IF(AND(ISNUMBER(OFFSET('Water Data'!$E$6,0,10*ROW('Water Data'!E168))),'Data Summary'!BW174="Yes"),OFFSET('Water Data'!$E$6,0,10*ROW('Water Data'!E168)),NA())</f>
        <v>#N/A</v>
      </c>
      <c r="I174" s="520" t="e">
        <f ca="1">+IF(AND(ISNUMBER(OFFSET('Water Data'!$E$9,0,10*ROW('Water Data'!E168))),'Data Summary'!BX174="Yes"),OFFSET('Water Data'!$E$9,0,10*ROW('Water Data'!E168)),NA())</f>
        <v>#N/A</v>
      </c>
      <c r="J174" s="520" t="e">
        <f ca="1">+IF(AND(ISNUMBER(OFFSET('Water Data'!$F$4,0,10*ROW('Water Data'!F168))),'Data Summary'!BY174="Yes"),100-OFFSET('Water Data'!$F$4,0,10*ROW('Water Data'!F168)),NA())</f>
        <v>#N/A</v>
      </c>
      <c r="K174" s="520" t="e">
        <f ca="1">+IF(AND(ISNUMBER(OFFSET('Water Data'!$F$6,0,10*ROW('Water Data'!F168))),'Data Summary'!BZ174="Yes"),OFFSET('Water Data'!$F$6,0,10*ROW('Water Data'!F168)),NA())</f>
        <v>#N/A</v>
      </c>
      <c r="L174" s="520" t="e">
        <f ca="1">+IF(AND(ISNUMBER(OFFSET('Water Data'!$F$9,0,10*ROW('Water Data'!F168))),'Data Summary'!CA174="Yes"),OFFSET('Water Data'!$F$9,0,10*ROW('Water Data'!F168)),NA())</f>
        <v>#N/A</v>
      </c>
      <c r="M174" s="520" t="e">
        <f ca="1">+IF(AND(ISNUMBER(OFFSET('Water Data'!$G$4,0,10*ROW('Water Data'!G168))),'Data Summary'!CB174="Yes"),100-OFFSET('Water Data'!$G$4,0,10*ROW('Water Data'!G168)),NA())</f>
        <v>#N/A</v>
      </c>
      <c r="N174" s="520" t="e">
        <f ca="1">+IF(AND(ISNUMBER(OFFSET('Water Data'!$G$6,0,10*ROW('Water Data'!G168))),'Data Summary'!CC174="Yes"),OFFSET('Water Data'!$G$6,0,10*ROW('Water Data'!G168)),NA())</f>
        <v>#N/A</v>
      </c>
      <c r="O174" s="520" t="e">
        <f ca="1">+IF(AND(ISNUMBER(OFFSET('Water Data'!$G$9,0,10*ROW('Water Data'!G168))),'Data Summary'!CD174="Yes"),OFFSET('Water Data'!$G$9,0,10*ROW('Water Data'!G168)),NA())</f>
        <v>#N/A</v>
      </c>
      <c r="P174" s="520" t="e">
        <f ca="1">+IF(AND(ISNUMBER(OFFSET('Water Data'!$H$4,0,10*ROW('Water Data'!H168))),'Data Summary'!CE174="Yes"),100-OFFSET('Water Data'!$H$4,0,10*ROW('Water Data'!H168)),NA())</f>
        <v>#N/A</v>
      </c>
      <c r="Q174" s="520" t="e">
        <f ca="1">+IF(AND(ISNUMBER(OFFSET('Water Data'!$H$6,0,10*ROW('Water Data'!H168))),'Data Summary'!CF174="Yes"),OFFSET('Water Data'!$H$6,0,10*ROW('Water Data'!H168)),NA())</f>
        <v>#N/A</v>
      </c>
      <c r="R174" s="520" t="e">
        <f ca="1">+IF(AND(ISNUMBER(OFFSET('Water Data'!$H$9,0,10*ROW('Water Data'!H168))),'Data Summary'!CG174="Yes"),OFFSET('Water Data'!$H$9,0,10*ROW('Water Data'!H168)),NA())</f>
        <v>#N/A</v>
      </c>
      <c r="S174" s="520" t="e">
        <f ca="1">+IF(AND(ISNUMBER(OFFSET('Water Data'!$I$4,0,10*ROW('Water Data'!I168))),'Data Summary'!CH174="Yes"),100-OFFSET('Water Data'!$I$4,0,10*ROW('Water Data'!I168)),NA())</f>
        <v>#N/A</v>
      </c>
      <c r="T174" s="520" t="e">
        <f ca="1">+IF(AND(ISNUMBER(OFFSET('Water Data'!$I$6,0,10*ROW('Water Data'!I168))),'Data Summary'!CI174="Yes"),OFFSET('Water Data'!$I$6,0,10*ROW('Water Data'!I168)),NA())</f>
        <v>#N/A</v>
      </c>
      <c r="U174" s="520" t="e">
        <f ca="1">+IF(AND(ISNUMBER(OFFSET('Water Data'!$I$9,0,10*ROW('Water Data'!I168))),'Data Summary'!CJ174="Yes"),OFFSET('Water Data'!$I$9,0,10*ROW('Water Data'!I168)),NA())</f>
        <v>#N/A</v>
      </c>
      <c r="V174" s="521" t="e">
        <f ca="1">+IF(AND(ISNUMBER(OFFSET('Sanitation Data'!$D$4,0,10*ROW('Sanitation Data'!D168))),'Data Summary'!CK174="Yes"),100-OFFSET('Sanitation Data'!$D$4,0,10*ROW('Sanitation Data'!D168)),NA())</f>
        <v>#N/A</v>
      </c>
      <c r="W174" s="521" t="e">
        <f ca="1">+IF(AND(ISNUMBER(OFFSET('Sanitation Data'!$D$6,0,10*ROW('Sanitation Data'!D168))),'Data Summary'!CL174="Yes"),OFFSET('Sanitation Data'!$D$6,0,10*ROW('Sanitation Data'!D168)),NA())</f>
        <v>#N/A</v>
      </c>
      <c r="X174" s="521" t="e">
        <f ca="1">+IF(AND(ISNUMBER(OFFSET('Sanitation Data'!$D$10,0,10*ROW('Sanitation Data'!D168))),'Data Summary'!CM174="Yes"),OFFSET('Sanitation Data'!$D$10,0,10*ROW('Sanitation Data'!D168)),NA())</f>
        <v>#N/A</v>
      </c>
      <c r="Y174" s="521" t="e">
        <f ca="1">+IF(AND(ISNUMBER(OFFSET('Sanitation Data'!$D$11,0,10*ROW('Sanitation Data'!D168))),'Data Summary'!CN174="Yes"),OFFSET('Sanitation Data'!$D$11,0,10*ROW('Sanitation Data'!D168)),NA())</f>
        <v>#N/A</v>
      </c>
      <c r="Z174" s="521" t="e">
        <f ca="1">+IF(AND(ISNUMBER(OFFSET('Sanitation Data'!$D$12,0,10*ROW('Sanitation Data'!D168))),'Data Summary'!CO174="Yes"),OFFSET('Sanitation Data'!$D$12,0,10*ROW('Sanitation Data'!D168)),NA())</f>
        <v>#N/A</v>
      </c>
      <c r="AA174" s="521" t="e">
        <f ca="1">+IF(AND(ISNUMBER(OFFSET('Sanitation Data'!$E$4,0,10*ROW('Sanitation Data'!E168))),'Data Summary'!CP174="Yes"),100-OFFSET('Sanitation Data'!$E$4,0,10*ROW('Sanitation Data'!E168)),NA())</f>
        <v>#N/A</v>
      </c>
      <c r="AB174" s="521" t="e">
        <f ca="1">+IF(AND(ISNUMBER(OFFSET('Sanitation Data'!$E$6,0,10*ROW('Sanitation Data'!E168))),'Data Summary'!CQ174="Yes"),OFFSET('Sanitation Data'!$E$6,0,10*ROW('Sanitation Data'!E168)),NA())</f>
        <v>#N/A</v>
      </c>
      <c r="AC174" s="521" t="e">
        <f ca="1">+IF(AND(ISNUMBER(OFFSET('Sanitation Data'!$E$10,0,10*ROW('Sanitation Data'!E168))),'Data Summary'!CR174="Yes"),OFFSET('Sanitation Data'!$E$10,0,10*ROW('Sanitation Data'!E168)),NA())</f>
        <v>#N/A</v>
      </c>
      <c r="AD174" s="521" t="e">
        <f ca="1">+IF(AND(ISNUMBER(OFFSET('Sanitation Data'!$E$11,0,10*ROW('Sanitation Data'!E168))),'Data Summary'!CS174="Yes"),OFFSET('Sanitation Data'!$E$11,0,10*ROW('Sanitation Data'!E168)),NA())</f>
        <v>#N/A</v>
      </c>
      <c r="AE174" s="521" t="e">
        <f ca="1">+IF(AND(ISNUMBER(OFFSET('Sanitation Data'!$E$12,0,10*ROW('Sanitation Data'!E168))),'Data Summary'!CT174="Yes"),OFFSET('Sanitation Data'!$E$12,0,10*ROW('Sanitation Data'!E168)),NA())</f>
        <v>#N/A</v>
      </c>
      <c r="AF174" s="521" t="e">
        <f ca="1">+IF(AND(ISNUMBER(OFFSET('Sanitation Data'!$F$4,0,10*ROW('Sanitation Data'!F168))),'Data Summary'!CU174="Yes"),100-OFFSET('Sanitation Data'!$F$4,0,10*ROW('Sanitation Data'!F168)),NA())</f>
        <v>#N/A</v>
      </c>
      <c r="AG174" s="521" t="e">
        <f ca="1">+IF(AND(ISNUMBER(OFFSET('Sanitation Data'!$F$6,0,10*ROW('Sanitation Data'!F168))),'Data Summary'!CV174="Yes"),OFFSET('Sanitation Data'!$F$6,0,10*ROW('Sanitation Data'!F168)),NA())</f>
        <v>#N/A</v>
      </c>
      <c r="AH174" s="521" t="e">
        <f ca="1">+IF(AND(ISNUMBER(OFFSET('Sanitation Data'!$F$10,0,10*ROW('Sanitation Data'!F168))),'Data Summary'!CW174="Yes"),OFFSET('Sanitation Data'!$F$10,0,10*ROW('Sanitation Data'!F168)),NA())</f>
        <v>#N/A</v>
      </c>
      <c r="AI174" s="521" t="e">
        <f ca="1">+IF(AND(ISNUMBER(OFFSET('Sanitation Data'!$F$11,0,10*ROW('Sanitation Data'!F168))),'Data Summary'!CX174="Yes"),OFFSET('Sanitation Data'!$F$11,0,10*ROW('Sanitation Data'!F168)),NA())</f>
        <v>#N/A</v>
      </c>
      <c r="AJ174" s="521" t="e">
        <f ca="1">+IF(AND(ISNUMBER(OFFSET('Sanitation Data'!$F$12,0,10*ROW('Sanitation Data'!F168))),'Data Summary'!CY174="Yes"),OFFSET('Sanitation Data'!$F$12,0,10*ROW('Sanitation Data'!F168)),NA())</f>
        <v>#N/A</v>
      </c>
      <c r="AK174" s="521" t="e">
        <f ca="1">+IF(AND(ISNUMBER(OFFSET('Sanitation Data'!$G$4,0,10*ROW('Sanitation Data'!G168))),'Data Summary'!CZ174="Yes"),100-OFFSET('Sanitation Data'!$G$4,0,10*ROW('Sanitation Data'!G168)),NA())</f>
        <v>#N/A</v>
      </c>
      <c r="AL174" s="521" t="e">
        <f ca="1">+IF(AND(ISNUMBER(OFFSET('Sanitation Data'!$G$6,0,10*ROW('Sanitation Data'!G168))),'Data Summary'!DA174="Yes"),OFFSET('Sanitation Data'!$G$6,0,10*ROW('Sanitation Data'!G168)),NA())</f>
        <v>#N/A</v>
      </c>
      <c r="AM174" s="521" t="e">
        <f ca="1">+IF(AND(ISNUMBER(OFFSET('Sanitation Data'!$G$10,0,10*ROW('Sanitation Data'!G168))),'Data Summary'!DB174="Yes"),OFFSET('Sanitation Data'!$G$10,0,10*ROW('Sanitation Data'!G168)),NA())</f>
        <v>#N/A</v>
      </c>
      <c r="AN174" s="521" t="e">
        <f ca="1">+IF(AND(ISNUMBER(OFFSET('Sanitation Data'!$G$11,0,10*ROW('Sanitation Data'!G168))),'Data Summary'!DC174="Yes"),OFFSET('Sanitation Data'!$G$11,0,10*ROW('Sanitation Data'!G168)),NA())</f>
        <v>#N/A</v>
      </c>
      <c r="AO174" s="521" t="e">
        <f ca="1">+IF(AND(ISNUMBER(OFFSET('Sanitation Data'!$G$12,0,10*ROW('Sanitation Data'!G168))),'Data Summary'!DD174="Yes"),OFFSET('Sanitation Data'!$G$12,0,10*ROW('Sanitation Data'!G168)),NA())</f>
        <v>#N/A</v>
      </c>
      <c r="AP174" s="521" t="e">
        <f ca="1">+IF(AND(ISNUMBER(OFFSET('Sanitation Data'!$H$4,0,10*ROW('Sanitation Data'!H168))),'Data Summary'!DE174="Yes"),100-OFFSET('Sanitation Data'!$H$4,0,10*ROW('Sanitation Data'!H168)),NA())</f>
        <v>#N/A</v>
      </c>
      <c r="AQ174" s="521" t="e">
        <f ca="1">+IF(AND(ISNUMBER(OFFSET('Sanitation Data'!$H$6,0,10*ROW('Sanitation Data'!H168))),'Data Summary'!DF174="Yes"),OFFSET('Sanitation Data'!$H$6,0,10*ROW('Sanitation Data'!H168)),NA())</f>
        <v>#N/A</v>
      </c>
      <c r="AR174" s="521" t="e">
        <f ca="1">+IF(AND(ISNUMBER(OFFSET('Sanitation Data'!$H$10,0,10*ROW('Sanitation Data'!H168))),'Data Summary'!DG174="Yes"),OFFSET('Sanitation Data'!$H$10,0,10*ROW('Sanitation Data'!H168)),NA())</f>
        <v>#N/A</v>
      </c>
      <c r="AS174" s="521" t="e">
        <f ca="1">+IF(AND(ISNUMBER(OFFSET('Sanitation Data'!$H$11,0,10*ROW('Sanitation Data'!H168))),'Data Summary'!DH174="Yes"),OFFSET('Sanitation Data'!$H$11,0,10*ROW('Sanitation Data'!H168)),NA())</f>
        <v>#N/A</v>
      </c>
      <c r="AT174" s="521" t="e">
        <f ca="1">+IF(AND(ISNUMBER(OFFSET('Sanitation Data'!$H$12,0,10*ROW('Sanitation Data'!H168))),'Data Summary'!DI174="Yes"),OFFSET('Sanitation Data'!$H$12,0,10*ROW('Sanitation Data'!H168)),NA())</f>
        <v>#N/A</v>
      </c>
      <c r="AU174" s="521" t="e">
        <f ca="1">+IF(AND(ISNUMBER(OFFSET('Sanitation Data'!$I$4,0,10*ROW('Sanitation Data'!I168))),'Data Summary'!DJ174="Yes"),100-OFFSET('Sanitation Data'!$I$4,0,10*ROW('Sanitation Data'!I168)),NA())</f>
        <v>#N/A</v>
      </c>
      <c r="AV174" s="521" t="e">
        <f ca="1">+IF(AND(ISNUMBER(OFFSET('Sanitation Data'!$I$6,0,10*ROW('Sanitation Data'!I168))),'Data Summary'!DK174="Yes"),OFFSET('Sanitation Data'!$I$6,0,10*ROW('Sanitation Data'!I168)),NA())</f>
        <v>#N/A</v>
      </c>
      <c r="AW174" s="521" t="e">
        <f ca="1">+IF(AND(ISNUMBER(OFFSET('Sanitation Data'!$I$10,0,10*ROW('Sanitation Data'!I168))),'Data Summary'!DL174="Yes"),OFFSET('Sanitation Data'!$I$10,0,10*ROW('Sanitation Data'!I168)),NA())</f>
        <v>#N/A</v>
      </c>
      <c r="AX174" s="521" t="e">
        <f ca="1">+IF(AND(ISNUMBER(OFFSET('Sanitation Data'!$I$11,0,10*ROW('Sanitation Data'!I168))),'Data Summary'!DM174="Yes"),OFFSET('Sanitation Data'!$I$11,0,10*ROW('Sanitation Data'!I168)),NA())</f>
        <v>#N/A</v>
      </c>
      <c r="AY174" s="521" t="e">
        <f ca="1">+IF(AND(ISNUMBER(OFFSET('Sanitation Data'!$I$12,0,10*ROW('Sanitation Data'!I168))),'Data Summary'!DN174="Yes"),OFFSET('Sanitation Data'!$I$12,0,10*ROW('Sanitation Data'!I168)),NA())</f>
        <v>#N/A</v>
      </c>
      <c r="AZ174" s="522" t="e">
        <f ca="1">+IF(AND(ISNUMBER(OFFSET('Hygiene Data'!$D$5,0,10*ROW('Hygiene Data'!D168))),'Data Summary'!DO174="Yes"),OFFSET('Hygiene Data'!$D$5,0,10*ROW('Hygiene Data'!D168)),NA())</f>
        <v>#N/A</v>
      </c>
      <c r="BA174" s="522" t="e">
        <f ca="1">+IF(AND(ISNUMBER(OFFSET('Hygiene Data'!$D$7,0,10*ROW('Hygiene Data'!D168))),'Data Summary'!DP174="Yes"),OFFSET('Hygiene Data'!$D$7,0,10*ROW('Hygiene Data'!D168)),NA())</f>
        <v>#N/A</v>
      </c>
      <c r="BB174" s="522" t="e">
        <f ca="1">+IF(AND(ISNUMBER(OFFSET('Hygiene Data'!$D$9,0,10*ROW('Hygiene Data'!D168))),'Data Summary'!DQ174="Yes"),OFFSET('Hygiene Data'!$D$9,0,10*ROW('Hygiene Data'!D168)),NA())</f>
        <v>#N/A</v>
      </c>
      <c r="BC174" s="522" t="e">
        <f ca="1">+IF(AND(ISNUMBER(OFFSET('Hygiene Data'!$E$5,0,10*ROW('Hygiene Data'!E168))),'Data Summary'!DR174="Yes"),OFFSET('Hygiene Data'!$E$5,0,10*ROW('Hygiene Data'!E168)),NA())</f>
        <v>#N/A</v>
      </c>
      <c r="BD174" s="522" t="e">
        <f ca="1">+IF(AND(ISNUMBER(OFFSET('Hygiene Data'!$E$7,0,10*ROW('Hygiene Data'!E168))),'Data Summary'!DS174="Yes"),OFFSET('Hygiene Data'!$E$7,0,10*ROW('Hygiene Data'!E168)),NA())</f>
        <v>#N/A</v>
      </c>
      <c r="BE174" s="522" t="e">
        <f ca="1">+IF(AND(ISNUMBER(OFFSET('Hygiene Data'!$E$9,0,10*ROW('Hygiene Data'!E168))),'Data Summary'!DT174="Yes"),OFFSET('Hygiene Data'!$E$9,0,10*ROW('Hygiene Data'!E168)),NA())</f>
        <v>#N/A</v>
      </c>
      <c r="BF174" s="522" t="e">
        <f ca="1">+IF(AND(ISNUMBER(OFFSET('Hygiene Data'!$F$5,0,10*ROW('Hygiene Data'!F168))),'Data Summary'!DU174="Yes"),OFFSET('Hygiene Data'!$F$5,0,10*ROW('Hygiene Data'!F168)),NA())</f>
        <v>#N/A</v>
      </c>
      <c r="BG174" s="522" t="e">
        <f ca="1">+IF(AND(ISNUMBER(OFFSET('Hygiene Data'!$F$7,0,10*ROW('Hygiene Data'!F168))),'Data Summary'!DV174="Yes"),OFFSET('Hygiene Data'!$F$7,0,10*ROW('Hygiene Data'!F168)),NA())</f>
        <v>#N/A</v>
      </c>
      <c r="BH174" s="522" t="e">
        <f ca="1">+IF(AND(ISNUMBER(OFFSET('Hygiene Data'!$F$9,0,10*ROW('Hygiene Data'!F168))),'Data Summary'!DW174="Yes"),OFFSET('Hygiene Data'!$F$9,0,10*ROW('Hygiene Data'!F168)),NA())</f>
        <v>#N/A</v>
      </c>
      <c r="BI174" s="522" t="e">
        <f ca="1">+IF(AND(ISNUMBER(OFFSET('Hygiene Data'!$G$5,0,10*ROW('Hygiene Data'!G168))),'Data Summary'!DX174="Yes"),OFFSET('Hygiene Data'!$G$5,0,10*ROW('Hygiene Data'!G168)),NA())</f>
        <v>#N/A</v>
      </c>
      <c r="BJ174" s="522" t="e">
        <f ca="1">+IF(AND(ISNUMBER(OFFSET('Hygiene Data'!$G$7,0,10*ROW('Hygiene Data'!G168))),'Data Summary'!DY174="Yes"),OFFSET('Hygiene Data'!$G$7,0,10*ROW('Hygiene Data'!G168)),NA())</f>
        <v>#N/A</v>
      </c>
      <c r="BK174" s="522" t="e">
        <f ca="1">+IF(AND(ISNUMBER(OFFSET('Hygiene Data'!$G$9,0,10*ROW('Hygiene Data'!G168))),'Data Summary'!DZ174="Yes"),OFFSET('Hygiene Data'!$G$9,0,10*ROW('Hygiene Data'!G168)),NA())</f>
        <v>#N/A</v>
      </c>
      <c r="BL174" s="522" t="e">
        <f ca="1">+IF(AND(ISNUMBER(OFFSET('Hygiene Data'!$H$5,0,10*ROW('Hygiene Data'!H168))),'Data Summary'!EA174="Yes"),OFFSET('Hygiene Data'!$H$5,0,10*ROW('Hygiene Data'!H168)),NA())</f>
        <v>#N/A</v>
      </c>
      <c r="BM174" s="522" t="e">
        <f ca="1">+IF(AND(ISNUMBER(OFFSET('Hygiene Data'!$H$7,0,10*ROW('Hygiene Data'!H168))),'Data Summary'!EB174="Yes"),OFFSET('Hygiene Data'!$H$7,0,10*ROW('Hygiene Data'!H168)),NA())</f>
        <v>#N/A</v>
      </c>
      <c r="BN174" s="522" t="e">
        <f ca="1">+IF(AND(ISNUMBER(OFFSET('Hygiene Data'!$H$9,0,10*ROW('Hygiene Data'!H168))),'Data Summary'!EC174="Yes"),OFFSET('Hygiene Data'!$H$9,0,10*ROW('Hygiene Data'!H168)),NA())</f>
        <v>#N/A</v>
      </c>
      <c r="BO174" s="522" t="e">
        <f ca="1">+IF(AND(ISNUMBER(OFFSET('Hygiene Data'!$I$5,0,10*ROW('Hygiene Data'!I168))),'Data Summary'!ED174="Yes"),OFFSET('Hygiene Data'!$I$5,0,10*ROW('Hygiene Data'!I168)),NA())</f>
        <v>#N/A</v>
      </c>
      <c r="BP174" s="522" t="e">
        <f ca="1">+IF(AND(ISNUMBER(OFFSET('Hygiene Data'!$I$7,0,10*ROW('Hygiene Data'!I168))),'Data Summary'!EE174="Yes"),OFFSET('Hygiene Data'!$I$7,0,10*ROW('Hygiene Data'!I168)),NA())</f>
        <v>#N/A</v>
      </c>
      <c r="BQ174" s="522" t="e">
        <f ca="1">+IF(AND(ISNUMBER(OFFSET('Hygiene Data'!$I$9,0,10*ROW('Hygiene Data'!I168))),'Data Summary'!EF174="Yes"),OFFSET('Hygiene Data'!$I$9,0,10*ROW('Hygiene Data'!I168)),NA())</f>
        <v>#N/A</v>
      </c>
    </row>
    <row r="175" spans="1:69" x14ac:dyDescent="0.25">
      <c r="A175" s="518" t="e">
        <f ca="1">+RIGHT('Data Summary'!A175,LEN('Data Summary'!A175)-9)</f>
        <v>#VALUE!</v>
      </c>
      <c r="B175" s="492" t="str">
        <f ca="1">+IF(ISTEXT('Data Summary'!B175),'Data Summary'!B175,"")</f>
        <v/>
      </c>
      <c r="C175" s="519" t="e">
        <f ca="1">+VALUE('Data Summary'!C175)</f>
        <v>#VALUE!</v>
      </c>
      <c r="D175" s="520" t="e">
        <f ca="1">+IF(AND(ISNUMBER(OFFSET('Water Data'!$D$4,0,10*ROW('Water Data'!D169))),'Data Summary'!BS175="Yes"),100-OFFSET('Water Data'!$D$4,0,10*ROW('Water Data'!D169)),NA())</f>
        <v>#N/A</v>
      </c>
      <c r="E175" s="520" t="e">
        <f ca="1">+IF(AND(ISNUMBER(OFFSET('Water Data'!$D$6,0,10*ROW('Water Data'!D169))),'Data Summary'!BT175="Yes"),OFFSET('Water Data'!$D$6,0,10*ROW('Water Data'!D169)),NA())</f>
        <v>#N/A</v>
      </c>
      <c r="F175" s="520" t="e">
        <f ca="1">+IF(AND(ISNUMBER(OFFSET('Water Data'!$D$9,0,10*ROW('Water Data'!D169))),'Data Summary'!BU175="Yes"),OFFSET('Water Data'!$D$9,0,10*ROW('Water Data'!D169)),NA())</f>
        <v>#N/A</v>
      </c>
      <c r="G175" s="520" t="e">
        <f ca="1">+IF(AND(ISNUMBER(OFFSET('Water Data'!$E$4,0,10*ROW('Water Data'!E169))),'Data Summary'!BV175="Yes"),100-OFFSET('Water Data'!$E$4,0,10*ROW('Water Data'!E169)),NA())</f>
        <v>#N/A</v>
      </c>
      <c r="H175" s="520" t="e">
        <f ca="1">+IF(AND(ISNUMBER(OFFSET('Water Data'!$E$6,0,10*ROW('Water Data'!E169))),'Data Summary'!BW175="Yes"),OFFSET('Water Data'!$E$6,0,10*ROW('Water Data'!E169)),NA())</f>
        <v>#N/A</v>
      </c>
      <c r="I175" s="520" t="e">
        <f ca="1">+IF(AND(ISNUMBER(OFFSET('Water Data'!$E$9,0,10*ROW('Water Data'!E169))),'Data Summary'!BX175="Yes"),OFFSET('Water Data'!$E$9,0,10*ROW('Water Data'!E169)),NA())</f>
        <v>#N/A</v>
      </c>
      <c r="J175" s="520" t="e">
        <f ca="1">+IF(AND(ISNUMBER(OFFSET('Water Data'!$F$4,0,10*ROW('Water Data'!F169))),'Data Summary'!BY175="Yes"),100-OFFSET('Water Data'!$F$4,0,10*ROW('Water Data'!F169)),NA())</f>
        <v>#N/A</v>
      </c>
      <c r="K175" s="520" t="e">
        <f ca="1">+IF(AND(ISNUMBER(OFFSET('Water Data'!$F$6,0,10*ROW('Water Data'!F169))),'Data Summary'!BZ175="Yes"),OFFSET('Water Data'!$F$6,0,10*ROW('Water Data'!F169)),NA())</f>
        <v>#N/A</v>
      </c>
      <c r="L175" s="520" t="e">
        <f ca="1">+IF(AND(ISNUMBER(OFFSET('Water Data'!$F$9,0,10*ROW('Water Data'!F169))),'Data Summary'!CA175="Yes"),OFFSET('Water Data'!$F$9,0,10*ROW('Water Data'!F169)),NA())</f>
        <v>#N/A</v>
      </c>
      <c r="M175" s="520" t="e">
        <f ca="1">+IF(AND(ISNUMBER(OFFSET('Water Data'!$G$4,0,10*ROW('Water Data'!G169))),'Data Summary'!CB175="Yes"),100-OFFSET('Water Data'!$G$4,0,10*ROW('Water Data'!G169)),NA())</f>
        <v>#N/A</v>
      </c>
      <c r="N175" s="520" t="e">
        <f ca="1">+IF(AND(ISNUMBER(OFFSET('Water Data'!$G$6,0,10*ROW('Water Data'!G169))),'Data Summary'!CC175="Yes"),OFFSET('Water Data'!$G$6,0,10*ROW('Water Data'!G169)),NA())</f>
        <v>#N/A</v>
      </c>
      <c r="O175" s="520" t="e">
        <f ca="1">+IF(AND(ISNUMBER(OFFSET('Water Data'!$G$9,0,10*ROW('Water Data'!G169))),'Data Summary'!CD175="Yes"),OFFSET('Water Data'!$G$9,0,10*ROW('Water Data'!G169)),NA())</f>
        <v>#N/A</v>
      </c>
      <c r="P175" s="520" t="e">
        <f ca="1">+IF(AND(ISNUMBER(OFFSET('Water Data'!$H$4,0,10*ROW('Water Data'!H169))),'Data Summary'!CE175="Yes"),100-OFFSET('Water Data'!$H$4,0,10*ROW('Water Data'!H169)),NA())</f>
        <v>#N/A</v>
      </c>
      <c r="Q175" s="520" t="e">
        <f ca="1">+IF(AND(ISNUMBER(OFFSET('Water Data'!$H$6,0,10*ROW('Water Data'!H169))),'Data Summary'!CF175="Yes"),OFFSET('Water Data'!$H$6,0,10*ROW('Water Data'!H169)),NA())</f>
        <v>#N/A</v>
      </c>
      <c r="R175" s="520" t="e">
        <f ca="1">+IF(AND(ISNUMBER(OFFSET('Water Data'!$H$9,0,10*ROW('Water Data'!H169))),'Data Summary'!CG175="Yes"),OFFSET('Water Data'!$H$9,0,10*ROW('Water Data'!H169)),NA())</f>
        <v>#N/A</v>
      </c>
      <c r="S175" s="520" t="e">
        <f ca="1">+IF(AND(ISNUMBER(OFFSET('Water Data'!$I$4,0,10*ROW('Water Data'!I169))),'Data Summary'!CH175="Yes"),100-OFFSET('Water Data'!$I$4,0,10*ROW('Water Data'!I169)),NA())</f>
        <v>#N/A</v>
      </c>
      <c r="T175" s="520" t="e">
        <f ca="1">+IF(AND(ISNUMBER(OFFSET('Water Data'!$I$6,0,10*ROW('Water Data'!I169))),'Data Summary'!CI175="Yes"),OFFSET('Water Data'!$I$6,0,10*ROW('Water Data'!I169)),NA())</f>
        <v>#N/A</v>
      </c>
      <c r="U175" s="520" t="e">
        <f ca="1">+IF(AND(ISNUMBER(OFFSET('Water Data'!$I$9,0,10*ROW('Water Data'!I169))),'Data Summary'!CJ175="Yes"),OFFSET('Water Data'!$I$9,0,10*ROW('Water Data'!I169)),NA())</f>
        <v>#N/A</v>
      </c>
      <c r="V175" s="521" t="e">
        <f ca="1">+IF(AND(ISNUMBER(OFFSET('Sanitation Data'!$D$4,0,10*ROW('Sanitation Data'!D169))),'Data Summary'!CK175="Yes"),100-OFFSET('Sanitation Data'!$D$4,0,10*ROW('Sanitation Data'!D169)),NA())</f>
        <v>#N/A</v>
      </c>
      <c r="W175" s="521" t="e">
        <f ca="1">+IF(AND(ISNUMBER(OFFSET('Sanitation Data'!$D$6,0,10*ROW('Sanitation Data'!D169))),'Data Summary'!CL175="Yes"),OFFSET('Sanitation Data'!$D$6,0,10*ROW('Sanitation Data'!D169)),NA())</f>
        <v>#N/A</v>
      </c>
      <c r="X175" s="521" t="e">
        <f ca="1">+IF(AND(ISNUMBER(OFFSET('Sanitation Data'!$D$10,0,10*ROW('Sanitation Data'!D169))),'Data Summary'!CM175="Yes"),OFFSET('Sanitation Data'!$D$10,0,10*ROW('Sanitation Data'!D169)),NA())</f>
        <v>#N/A</v>
      </c>
      <c r="Y175" s="521" t="e">
        <f ca="1">+IF(AND(ISNUMBER(OFFSET('Sanitation Data'!$D$11,0,10*ROW('Sanitation Data'!D169))),'Data Summary'!CN175="Yes"),OFFSET('Sanitation Data'!$D$11,0,10*ROW('Sanitation Data'!D169)),NA())</f>
        <v>#N/A</v>
      </c>
      <c r="Z175" s="521" t="e">
        <f ca="1">+IF(AND(ISNUMBER(OFFSET('Sanitation Data'!$D$12,0,10*ROW('Sanitation Data'!D169))),'Data Summary'!CO175="Yes"),OFFSET('Sanitation Data'!$D$12,0,10*ROW('Sanitation Data'!D169)),NA())</f>
        <v>#N/A</v>
      </c>
      <c r="AA175" s="521" t="e">
        <f ca="1">+IF(AND(ISNUMBER(OFFSET('Sanitation Data'!$E$4,0,10*ROW('Sanitation Data'!E169))),'Data Summary'!CP175="Yes"),100-OFFSET('Sanitation Data'!$E$4,0,10*ROW('Sanitation Data'!E169)),NA())</f>
        <v>#N/A</v>
      </c>
      <c r="AB175" s="521" t="e">
        <f ca="1">+IF(AND(ISNUMBER(OFFSET('Sanitation Data'!$E$6,0,10*ROW('Sanitation Data'!E169))),'Data Summary'!CQ175="Yes"),OFFSET('Sanitation Data'!$E$6,0,10*ROW('Sanitation Data'!E169)),NA())</f>
        <v>#N/A</v>
      </c>
      <c r="AC175" s="521" t="e">
        <f ca="1">+IF(AND(ISNUMBER(OFFSET('Sanitation Data'!$E$10,0,10*ROW('Sanitation Data'!E169))),'Data Summary'!CR175="Yes"),OFFSET('Sanitation Data'!$E$10,0,10*ROW('Sanitation Data'!E169)),NA())</f>
        <v>#N/A</v>
      </c>
      <c r="AD175" s="521" t="e">
        <f ca="1">+IF(AND(ISNUMBER(OFFSET('Sanitation Data'!$E$11,0,10*ROW('Sanitation Data'!E169))),'Data Summary'!CS175="Yes"),OFFSET('Sanitation Data'!$E$11,0,10*ROW('Sanitation Data'!E169)),NA())</f>
        <v>#N/A</v>
      </c>
      <c r="AE175" s="521" t="e">
        <f ca="1">+IF(AND(ISNUMBER(OFFSET('Sanitation Data'!$E$12,0,10*ROW('Sanitation Data'!E169))),'Data Summary'!CT175="Yes"),OFFSET('Sanitation Data'!$E$12,0,10*ROW('Sanitation Data'!E169)),NA())</f>
        <v>#N/A</v>
      </c>
      <c r="AF175" s="521" t="e">
        <f ca="1">+IF(AND(ISNUMBER(OFFSET('Sanitation Data'!$F$4,0,10*ROW('Sanitation Data'!F169))),'Data Summary'!CU175="Yes"),100-OFFSET('Sanitation Data'!$F$4,0,10*ROW('Sanitation Data'!F169)),NA())</f>
        <v>#N/A</v>
      </c>
      <c r="AG175" s="521" t="e">
        <f ca="1">+IF(AND(ISNUMBER(OFFSET('Sanitation Data'!$F$6,0,10*ROW('Sanitation Data'!F169))),'Data Summary'!CV175="Yes"),OFFSET('Sanitation Data'!$F$6,0,10*ROW('Sanitation Data'!F169)),NA())</f>
        <v>#N/A</v>
      </c>
      <c r="AH175" s="521" t="e">
        <f ca="1">+IF(AND(ISNUMBER(OFFSET('Sanitation Data'!$F$10,0,10*ROW('Sanitation Data'!F169))),'Data Summary'!CW175="Yes"),OFFSET('Sanitation Data'!$F$10,0,10*ROW('Sanitation Data'!F169)),NA())</f>
        <v>#N/A</v>
      </c>
      <c r="AI175" s="521" t="e">
        <f ca="1">+IF(AND(ISNUMBER(OFFSET('Sanitation Data'!$F$11,0,10*ROW('Sanitation Data'!F169))),'Data Summary'!CX175="Yes"),OFFSET('Sanitation Data'!$F$11,0,10*ROW('Sanitation Data'!F169)),NA())</f>
        <v>#N/A</v>
      </c>
      <c r="AJ175" s="521" t="e">
        <f ca="1">+IF(AND(ISNUMBER(OFFSET('Sanitation Data'!$F$12,0,10*ROW('Sanitation Data'!F169))),'Data Summary'!CY175="Yes"),OFFSET('Sanitation Data'!$F$12,0,10*ROW('Sanitation Data'!F169)),NA())</f>
        <v>#N/A</v>
      </c>
      <c r="AK175" s="521" t="e">
        <f ca="1">+IF(AND(ISNUMBER(OFFSET('Sanitation Data'!$G$4,0,10*ROW('Sanitation Data'!G169))),'Data Summary'!CZ175="Yes"),100-OFFSET('Sanitation Data'!$G$4,0,10*ROW('Sanitation Data'!G169)),NA())</f>
        <v>#N/A</v>
      </c>
      <c r="AL175" s="521" t="e">
        <f ca="1">+IF(AND(ISNUMBER(OFFSET('Sanitation Data'!$G$6,0,10*ROW('Sanitation Data'!G169))),'Data Summary'!DA175="Yes"),OFFSET('Sanitation Data'!$G$6,0,10*ROW('Sanitation Data'!G169)),NA())</f>
        <v>#N/A</v>
      </c>
      <c r="AM175" s="521" t="e">
        <f ca="1">+IF(AND(ISNUMBER(OFFSET('Sanitation Data'!$G$10,0,10*ROW('Sanitation Data'!G169))),'Data Summary'!DB175="Yes"),OFFSET('Sanitation Data'!$G$10,0,10*ROW('Sanitation Data'!G169)),NA())</f>
        <v>#N/A</v>
      </c>
      <c r="AN175" s="521" t="e">
        <f ca="1">+IF(AND(ISNUMBER(OFFSET('Sanitation Data'!$G$11,0,10*ROW('Sanitation Data'!G169))),'Data Summary'!DC175="Yes"),OFFSET('Sanitation Data'!$G$11,0,10*ROW('Sanitation Data'!G169)),NA())</f>
        <v>#N/A</v>
      </c>
      <c r="AO175" s="521" t="e">
        <f ca="1">+IF(AND(ISNUMBER(OFFSET('Sanitation Data'!$G$12,0,10*ROW('Sanitation Data'!G169))),'Data Summary'!DD175="Yes"),OFFSET('Sanitation Data'!$G$12,0,10*ROW('Sanitation Data'!G169)),NA())</f>
        <v>#N/A</v>
      </c>
      <c r="AP175" s="521" t="e">
        <f ca="1">+IF(AND(ISNUMBER(OFFSET('Sanitation Data'!$H$4,0,10*ROW('Sanitation Data'!H169))),'Data Summary'!DE175="Yes"),100-OFFSET('Sanitation Data'!$H$4,0,10*ROW('Sanitation Data'!H169)),NA())</f>
        <v>#N/A</v>
      </c>
      <c r="AQ175" s="521" t="e">
        <f ca="1">+IF(AND(ISNUMBER(OFFSET('Sanitation Data'!$H$6,0,10*ROW('Sanitation Data'!H169))),'Data Summary'!DF175="Yes"),OFFSET('Sanitation Data'!$H$6,0,10*ROW('Sanitation Data'!H169)),NA())</f>
        <v>#N/A</v>
      </c>
      <c r="AR175" s="521" t="e">
        <f ca="1">+IF(AND(ISNUMBER(OFFSET('Sanitation Data'!$H$10,0,10*ROW('Sanitation Data'!H169))),'Data Summary'!DG175="Yes"),OFFSET('Sanitation Data'!$H$10,0,10*ROW('Sanitation Data'!H169)),NA())</f>
        <v>#N/A</v>
      </c>
      <c r="AS175" s="521" t="e">
        <f ca="1">+IF(AND(ISNUMBER(OFFSET('Sanitation Data'!$H$11,0,10*ROW('Sanitation Data'!H169))),'Data Summary'!DH175="Yes"),OFFSET('Sanitation Data'!$H$11,0,10*ROW('Sanitation Data'!H169)),NA())</f>
        <v>#N/A</v>
      </c>
      <c r="AT175" s="521" t="e">
        <f ca="1">+IF(AND(ISNUMBER(OFFSET('Sanitation Data'!$H$12,0,10*ROW('Sanitation Data'!H169))),'Data Summary'!DI175="Yes"),OFFSET('Sanitation Data'!$H$12,0,10*ROW('Sanitation Data'!H169)),NA())</f>
        <v>#N/A</v>
      </c>
      <c r="AU175" s="521" t="e">
        <f ca="1">+IF(AND(ISNUMBER(OFFSET('Sanitation Data'!$I$4,0,10*ROW('Sanitation Data'!I169))),'Data Summary'!DJ175="Yes"),100-OFFSET('Sanitation Data'!$I$4,0,10*ROW('Sanitation Data'!I169)),NA())</f>
        <v>#N/A</v>
      </c>
      <c r="AV175" s="521" t="e">
        <f ca="1">+IF(AND(ISNUMBER(OFFSET('Sanitation Data'!$I$6,0,10*ROW('Sanitation Data'!I169))),'Data Summary'!DK175="Yes"),OFFSET('Sanitation Data'!$I$6,0,10*ROW('Sanitation Data'!I169)),NA())</f>
        <v>#N/A</v>
      </c>
      <c r="AW175" s="521" t="e">
        <f ca="1">+IF(AND(ISNUMBER(OFFSET('Sanitation Data'!$I$10,0,10*ROW('Sanitation Data'!I169))),'Data Summary'!DL175="Yes"),OFFSET('Sanitation Data'!$I$10,0,10*ROW('Sanitation Data'!I169)),NA())</f>
        <v>#N/A</v>
      </c>
      <c r="AX175" s="521" t="e">
        <f ca="1">+IF(AND(ISNUMBER(OFFSET('Sanitation Data'!$I$11,0,10*ROW('Sanitation Data'!I169))),'Data Summary'!DM175="Yes"),OFFSET('Sanitation Data'!$I$11,0,10*ROW('Sanitation Data'!I169)),NA())</f>
        <v>#N/A</v>
      </c>
      <c r="AY175" s="521" t="e">
        <f ca="1">+IF(AND(ISNUMBER(OFFSET('Sanitation Data'!$I$12,0,10*ROW('Sanitation Data'!I169))),'Data Summary'!DN175="Yes"),OFFSET('Sanitation Data'!$I$12,0,10*ROW('Sanitation Data'!I169)),NA())</f>
        <v>#N/A</v>
      </c>
      <c r="AZ175" s="522" t="e">
        <f ca="1">+IF(AND(ISNUMBER(OFFSET('Hygiene Data'!$D$5,0,10*ROW('Hygiene Data'!D169))),'Data Summary'!DO175="Yes"),OFFSET('Hygiene Data'!$D$5,0,10*ROW('Hygiene Data'!D169)),NA())</f>
        <v>#N/A</v>
      </c>
      <c r="BA175" s="522" t="e">
        <f ca="1">+IF(AND(ISNUMBER(OFFSET('Hygiene Data'!$D$7,0,10*ROW('Hygiene Data'!D169))),'Data Summary'!DP175="Yes"),OFFSET('Hygiene Data'!$D$7,0,10*ROW('Hygiene Data'!D169)),NA())</f>
        <v>#N/A</v>
      </c>
      <c r="BB175" s="522" t="e">
        <f ca="1">+IF(AND(ISNUMBER(OFFSET('Hygiene Data'!$D$9,0,10*ROW('Hygiene Data'!D169))),'Data Summary'!DQ175="Yes"),OFFSET('Hygiene Data'!$D$9,0,10*ROW('Hygiene Data'!D169)),NA())</f>
        <v>#N/A</v>
      </c>
      <c r="BC175" s="522" t="e">
        <f ca="1">+IF(AND(ISNUMBER(OFFSET('Hygiene Data'!$E$5,0,10*ROW('Hygiene Data'!E169))),'Data Summary'!DR175="Yes"),OFFSET('Hygiene Data'!$E$5,0,10*ROW('Hygiene Data'!E169)),NA())</f>
        <v>#N/A</v>
      </c>
      <c r="BD175" s="522" t="e">
        <f ca="1">+IF(AND(ISNUMBER(OFFSET('Hygiene Data'!$E$7,0,10*ROW('Hygiene Data'!E169))),'Data Summary'!DS175="Yes"),OFFSET('Hygiene Data'!$E$7,0,10*ROW('Hygiene Data'!E169)),NA())</f>
        <v>#N/A</v>
      </c>
      <c r="BE175" s="522" t="e">
        <f ca="1">+IF(AND(ISNUMBER(OFFSET('Hygiene Data'!$E$9,0,10*ROW('Hygiene Data'!E169))),'Data Summary'!DT175="Yes"),OFFSET('Hygiene Data'!$E$9,0,10*ROW('Hygiene Data'!E169)),NA())</f>
        <v>#N/A</v>
      </c>
      <c r="BF175" s="522" t="e">
        <f ca="1">+IF(AND(ISNUMBER(OFFSET('Hygiene Data'!$F$5,0,10*ROW('Hygiene Data'!F169))),'Data Summary'!DU175="Yes"),OFFSET('Hygiene Data'!$F$5,0,10*ROW('Hygiene Data'!F169)),NA())</f>
        <v>#N/A</v>
      </c>
      <c r="BG175" s="522" t="e">
        <f ca="1">+IF(AND(ISNUMBER(OFFSET('Hygiene Data'!$F$7,0,10*ROW('Hygiene Data'!F169))),'Data Summary'!DV175="Yes"),OFFSET('Hygiene Data'!$F$7,0,10*ROW('Hygiene Data'!F169)),NA())</f>
        <v>#N/A</v>
      </c>
      <c r="BH175" s="522" t="e">
        <f ca="1">+IF(AND(ISNUMBER(OFFSET('Hygiene Data'!$F$9,0,10*ROW('Hygiene Data'!F169))),'Data Summary'!DW175="Yes"),OFFSET('Hygiene Data'!$F$9,0,10*ROW('Hygiene Data'!F169)),NA())</f>
        <v>#N/A</v>
      </c>
      <c r="BI175" s="522" t="e">
        <f ca="1">+IF(AND(ISNUMBER(OFFSET('Hygiene Data'!$G$5,0,10*ROW('Hygiene Data'!G169))),'Data Summary'!DX175="Yes"),OFFSET('Hygiene Data'!$G$5,0,10*ROW('Hygiene Data'!G169)),NA())</f>
        <v>#N/A</v>
      </c>
      <c r="BJ175" s="522" t="e">
        <f ca="1">+IF(AND(ISNUMBER(OFFSET('Hygiene Data'!$G$7,0,10*ROW('Hygiene Data'!G169))),'Data Summary'!DY175="Yes"),OFFSET('Hygiene Data'!$G$7,0,10*ROW('Hygiene Data'!G169)),NA())</f>
        <v>#N/A</v>
      </c>
      <c r="BK175" s="522" t="e">
        <f ca="1">+IF(AND(ISNUMBER(OFFSET('Hygiene Data'!$G$9,0,10*ROW('Hygiene Data'!G169))),'Data Summary'!DZ175="Yes"),OFFSET('Hygiene Data'!$G$9,0,10*ROW('Hygiene Data'!G169)),NA())</f>
        <v>#N/A</v>
      </c>
      <c r="BL175" s="522" t="e">
        <f ca="1">+IF(AND(ISNUMBER(OFFSET('Hygiene Data'!$H$5,0,10*ROW('Hygiene Data'!H169))),'Data Summary'!EA175="Yes"),OFFSET('Hygiene Data'!$H$5,0,10*ROW('Hygiene Data'!H169)),NA())</f>
        <v>#N/A</v>
      </c>
      <c r="BM175" s="522" t="e">
        <f ca="1">+IF(AND(ISNUMBER(OFFSET('Hygiene Data'!$H$7,0,10*ROW('Hygiene Data'!H169))),'Data Summary'!EB175="Yes"),OFFSET('Hygiene Data'!$H$7,0,10*ROW('Hygiene Data'!H169)),NA())</f>
        <v>#N/A</v>
      </c>
      <c r="BN175" s="522" t="e">
        <f ca="1">+IF(AND(ISNUMBER(OFFSET('Hygiene Data'!$H$9,0,10*ROW('Hygiene Data'!H169))),'Data Summary'!EC175="Yes"),OFFSET('Hygiene Data'!$H$9,0,10*ROW('Hygiene Data'!H169)),NA())</f>
        <v>#N/A</v>
      </c>
      <c r="BO175" s="522" t="e">
        <f ca="1">+IF(AND(ISNUMBER(OFFSET('Hygiene Data'!$I$5,0,10*ROW('Hygiene Data'!I169))),'Data Summary'!ED175="Yes"),OFFSET('Hygiene Data'!$I$5,0,10*ROW('Hygiene Data'!I169)),NA())</f>
        <v>#N/A</v>
      </c>
      <c r="BP175" s="522" t="e">
        <f ca="1">+IF(AND(ISNUMBER(OFFSET('Hygiene Data'!$I$7,0,10*ROW('Hygiene Data'!I169))),'Data Summary'!EE175="Yes"),OFFSET('Hygiene Data'!$I$7,0,10*ROW('Hygiene Data'!I169)),NA())</f>
        <v>#N/A</v>
      </c>
      <c r="BQ175" s="522" t="e">
        <f ca="1">+IF(AND(ISNUMBER(OFFSET('Hygiene Data'!$I$9,0,10*ROW('Hygiene Data'!I169))),'Data Summary'!EF175="Yes"),OFFSET('Hygiene Data'!$I$9,0,10*ROW('Hygiene Data'!I169)),NA())</f>
        <v>#N/A</v>
      </c>
    </row>
    <row r="176" spans="1:69" x14ac:dyDescent="0.25">
      <c r="A176" s="518" t="e">
        <f ca="1">+RIGHT('Data Summary'!A176,LEN('Data Summary'!A176)-9)</f>
        <v>#VALUE!</v>
      </c>
      <c r="B176" s="492" t="str">
        <f ca="1">+IF(ISTEXT('Data Summary'!B176),'Data Summary'!B176,"")</f>
        <v/>
      </c>
      <c r="C176" s="519" t="e">
        <f ca="1">+VALUE('Data Summary'!C176)</f>
        <v>#VALUE!</v>
      </c>
      <c r="D176" s="520" t="e">
        <f ca="1">+IF(AND(ISNUMBER(OFFSET('Water Data'!$D$4,0,10*ROW('Water Data'!D170))),'Data Summary'!BS176="Yes"),100-OFFSET('Water Data'!$D$4,0,10*ROW('Water Data'!D170)),NA())</f>
        <v>#N/A</v>
      </c>
      <c r="E176" s="520" t="e">
        <f ca="1">+IF(AND(ISNUMBER(OFFSET('Water Data'!$D$6,0,10*ROW('Water Data'!D170))),'Data Summary'!BT176="Yes"),OFFSET('Water Data'!$D$6,0,10*ROW('Water Data'!D170)),NA())</f>
        <v>#N/A</v>
      </c>
      <c r="F176" s="520" t="e">
        <f ca="1">+IF(AND(ISNUMBER(OFFSET('Water Data'!$D$9,0,10*ROW('Water Data'!D170))),'Data Summary'!BU176="Yes"),OFFSET('Water Data'!$D$9,0,10*ROW('Water Data'!D170)),NA())</f>
        <v>#N/A</v>
      </c>
      <c r="G176" s="520" t="e">
        <f ca="1">+IF(AND(ISNUMBER(OFFSET('Water Data'!$E$4,0,10*ROW('Water Data'!E170))),'Data Summary'!BV176="Yes"),100-OFFSET('Water Data'!$E$4,0,10*ROW('Water Data'!E170)),NA())</f>
        <v>#N/A</v>
      </c>
      <c r="H176" s="520" t="e">
        <f ca="1">+IF(AND(ISNUMBER(OFFSET('Water Data'!$E$6,0,10*ROW('Water Data'!E170))),'Data Summary'!BW176="Yes"),OFFSET('Water Data'!$E$6,0,10*ROW('Water Data'!E170)),NA())</f>
        <v>#N/A</v>
      </c>
      <c r="I176" s="520" t="e">
        <f ca="1">+IF(AND(ISNUMBER(OFFSET('Water Data'!$E$9,0,10*ROW('Water Data'!E170))),'Data Summary'!BX176="Yes"),OFFSET('Water Data'!$E$9,0,10*ROW('Water Data'!E170)),NA())</f>
        <v>#N/A</v>
      </c>
      <c r="J176" s="520" t="e">
        <f ca="1">+IF(AND(ISNUMBER(OFFSET('Water Data'!$F$4,0,10*ROW('Water Data'!F170))),'Data Summary'!BY176="Yes"),100-OFFSET('Water Data'!$F$4,0,10*ROW('Water Data'!F170)),NA())</f>
        <v>#N/A</v>
      </c>
      <c r="K176" s="520" t="e">
        <f ca="1">+IF(AND(ISNUMBER(OFFSET('Water Data'!$F$6,0,10*ROW('Water Data'!F170))),'Data Summary'!BZ176="Yes"),OFFSET('Water Data'!$F$6,0,10*ROW('Water Data'!F170)),NA())</f>
        <v>#N/A</v>
      </c>
      <c r="L176" s="520" t="e">
        <f ca="1">+IF(AND(ISNUMBER(OFFSET('Water Data'!$F$9,0,10*ROW('Water Data'!F170))),'Data Summary'!CA176="Yes"),OFFSET('Water Data'!$F$9,0,10*ROW('Water Data'!F170)),NA())</f>
        <v>#N/A</v>
      </c>
      <c r="M176" s="520" t="e">
        <f ca="1">+IF(AND(ISNUMBER(OFFSET('Water Data'!$G$4,0,10*ROW('Water Data'!G170))),'Data Summary'!CB176="Yes"),100-OFFSET('Water Data'!$G$4,0,10*ROW('Water Data'!G170)),NA())</f>
        <v>#N/A</v>
      </c>
      <c r="N176" s="520" t="e">
        <f ca="1">+IF(AND(ISNUMBER(OFFSET('Water Data'!$G$6,0,10*ROW('Water Data'!G170))),'Data Summary'!CC176="Yes"),OFFSET('Water Data'!$G$6,0,10*ROW('Water Data'!G170)),NA())</f>
        <v>#N/A</v>
      </c>
      <c r="O176" s="520" t="e">
        <f ca="1">+IF(AND(ISNUMBER(OFFSET('Water Data'!$G$9,0,10*ROW('Water Data'!G170))),'Data Summary'!CD176="Yes"),OFFSET('Water Data'!$G$9,0,10*ROW('Water Data'!G170)),NA())</f>
        <v>#N/A</v>
      </c>
      <c r="P176" s="520" t="e">
        <f ca="1">+IF(AND(ISNUMBER(OFFSET('Water Data'!$H$4,0,10*ROW('Water Data'!H170))),'Data Summary'!CE176="Yes"),100-OFFSET('Water Data'!$H$4,0,10*ROW('Water Data'!H170)),NA())</f>
        <v>#N/A</v>
      </c>
      <c r="Q176" s="520" t="e">
        <f ca="1">+IF(AND(ISNUMBER(OFFSET('Water Data'!$H$6,0,10*ROW('Water Data'!H170))),'Data Summary'!CF176="Yes"),OFFSET('Water Data'!$H$6,0,10*ROW('Water Data'!H170)),NA())</f>
        <v>#N/A</v>
      </c>
      <c r="R176" s="520" t="e">
        <f ca="1">+IF(AND(ISNUMBER(OFFSET('Water Data'!$H$9,0,10*ROW('Water Data'!H170))),'Data Summary'!CG176="Yes"),OFFSET('Water Data'!$H$9,0,10*ROW('Water Data'!H170)),NA())</f>
        <v>#N/A</v>
      </c>
      <c r="S176" s="520" t="e">
        <f ca="1">+IF(AND(ISNUMBER(OFFSET('Water Data'!$I$4,0,10*ROW('Water Data'!I170))),'Data Summary'!CH176="Yes"),100-OFFSET('Water Data'!$I$4,0,10*ROW('Water Data'!I170)),NA())</f>
        <v>#N/A</v>
      </c>
      <c r="T176" s="520" t="e">
        <f ca="1">+IF(AND(ISNUMBER(OFFSET('Water Data'!$I$6,0,10*ROW('Water Data'!I170))),'Data Summary'!CI176="Yes"),OFFSET('Water Data'!$I$6,0,10*ROW('Water Data'!I170)),NA())</f>
        <v>#N/A</v>
      </c>
      <c r="U176" s="520" t="e">
        <f ca="1">+IF(AND(ISNUMBER(OFFSET('Water Data'!$I$9,0,10*ROW('Water Data'!I170))),'Data Summary'!CJ176="Yes"),OFFSET('Water Data'!$I$9,0,10*ROW('Water Data'!I170)),NA())</f>
        <v>#N/A</v>
      </c>
      <c r="V176" s="521" t="e">
        <f ca="1">+IF(AND(ISNUMBER(OFFSET('Sanitation Data'!$D$4,0,10*ROW('Sanitation Data'!D170))),'Data Summary'!CK176="Yes"),100-OFFSET('Sanitation Data'!$D$4,0,10*ROW('Sanitation Data'!D170)),NA())</f>
        <v>#N/A</v>
      </c>
      <c r="W176" s="521" t="e">
        <f ca="1">+IF(AND(ISNUMBER(OFFSET('Sanitation Data'!$D$6,0,10*ROW('Sanitation Data'!D170))),'Data Summary'!CL176="Yes"),OFFSET('Sanitation Data'!$D$6,0,10*ROW('Sanitation Data'!D170)),NA())</f>
        <v>#N/A</v>
      </c>
      <c r="X176" s="521" t="e">
        <f ca="1">+IF(AND(ISNUMBER(OFFSET('Sanitation Data'!$D$10,0,10*ROW('Sanitation Data'!D170))),'Data Summary'!CM176="Yes"),OFFSET('Sanitation Data'!$D$10,0,10*ROW('Sanitation Data'!D170)),NA())</f>
        <v>#N/A</v>
      </c>
      <c r="Y176" s="521" t="e">
        <f ca="1">+IF(AND(ISNUMBER(OFFSET('Sanitation Data'!$D$11,0,10*ROW('Sanitation Data'!D170))),'Data Summary'!CN176="Yes"),OFFSET('Sanitation Data'!$D$11,0,10*ROW('Sanitation Data'!D170)),NA())</f>
        <v>#N/A</v>
      </c>
      <c r="Z176" s="521" t="e">
        <f ca="1">+IF(AND(ISNUMBER(OFFSET('Sanitation Data'!$D$12,0,10*ROW('Sanitation Data'!D170))),'Data Summary'!CO176="Yes"),OFFSET('Sanitation Data'!$D$12,0,10*ROW('Sanitation Data'!D170)),NA())</f>
        <v>#N/A</v>
      </c>
      <c r="AA176" s="521" t="e">
        <f ca="1">+IF(AND(ISNUMBER(OFFSET('Sanitation Data'!$E$4,0,10*ROW('Sanitation Data'!E170))),'Data Summary'!CP176="Yes"),100-OFFSET('Sanitation Data'!$E$4,0,10*ROW('Sanitation Data'!E170)),NA())</f>
        <v>#N/A</v>
      </c>
      <c r="AB176" s="521" t="e">
        <f ca="1">+IF(AND(ISNUMBER(OFFSET('Sanitation Data'!$E$6,0,10*ROW('Sanitation Data'!E170))),'Data Summary'!CQ176="Yes"),OFFSET('Sanitation Data'!$E$6,0,10*ROW('Sanitation Data'!E170)),NA())</f>
        <v>#N/A</v>
      </c>
      <c r="AC176" s="521" t="e">
        <f ca="1">+IF(AND(ISNUMBER(OFFSET('Sanitation Data'!$E$10,0,10*ROW('Sanitation Data'!E170))),'Data Summary'!CR176="Yes"),OFFSET('Sanitation Data'!$E$10,0,10*ROW('Sanitation Data'!E170)),NA())</f>
        <v>#N/A</v>
      </c>
      <c r="AD176" s="521" t="e">
        <f ca="1">+IF(AND(ISNUMBER(OFFSET('Sanitation Data'!$E$11,0,10*ROW('Sanitation Data'!E170))),'Data Summary'!CS176="Yes"),OFFSET('Sanitation Data'!$E$11,0,10*ROW('Sanitation Data'!E170)),NA())</f>
        <v>#N/A</v>
      </c>
      <c r="AE176" s="521" t="e">
        <f ca="1">+IF(AND(ISNUMBER(OFFSET('Sanitation Data'!$E$12,0,10*ROW('Sanitation Data'!E170))),'Data Summary'!CT176="Yes"),OFFSET('Sanitation Data'!$E$12,0,10*ROW('Sanitation Data'!E170)),NA())</f>
        <v>#N/A</v>
      </c>
      <c r="AF176" s="521" t="e">
        <f ca="1">+IF(AND(ISNUMBER(OFFSET('Sanitation Data'!$F$4,0,10*ROW('Sanitation Data'!F170))),'Data Summary'!CU176="Yes"),100-OFFSET('Sanitation Data'!$F$4,0,10*ROW('Sanitation Data'!F170)),NA())</f>
        <v>#N/A</v>
      </c>
      <c r="AG176" s="521" t="e">
        <f ca="1">+IF(AND(ISNUMBER(OFFSET('Sanitation Data'!$F$6,0,10*ROW('Sanitation Data'!F170))),'Data Summary'!CV176="Yes"),OFFSET('Sanitation Data'!$F$6,0,10*ROW('Sanitation Data'!F170)),NA())</f>
        <v>#N/A</v>
      </c>
      <c r="AH176" s="521" t="e">
        <f ca="1">+IF(AND(ISNUMBER(OFFSET('Sanitation Data'!$F$10,0,10*ROW('Sanitation Data'!F170))),'Data Summary'!CW176="Yes"),OFFSET('Sanitation Data'!$F$10,0,10*ROW('Sanitation Data'!F170)),NA())</f>
        <v>#N/A</v>
      </c>
      <c r="AI176" s="521" t="e">
        <f ca="1">+IF(AND(ISNUMBER(OFFSET('Sanitation Data'!$F$11,0,10*ROW('Sanitation Data'!F170))),'Data Summary'!CX176="Yes"),OFFSET('Sanitation Data'!$F$11,0,10*ROW('Sanitation Data'!F170)),NA())</f>
        <v>#N/A</v>
      </c>
      <c r="AJ176" s="521" t="e">
        <f ca="1">+IF(AND(ISNUMBER(OFFSET('Sanitation Data'!$F$12,0,10*ROW('Sanitation Data'!F170))),'Data Summary'!CY176="Yes"),OFFSET('Sanitation Data'!$F$12,0,10*ROW('Sanitation Data'!F170)),NA())</f>
        <v>#N/A</v>
      </c>
      <c r="AK176" s="521" t="e">
        <f ca="1">+IF(AND(ISNUMBER(OFFSET('Sanitation Data'!$G$4,0,10*ROW('Sanitation Data'!G170))),'Data Summary'!CZ176="Yes"),100-OFFSET('Sanitation Data'!$G$4,0,10*ROW('Sanitation Data'!G170)),NA())</f>
        <v>#N/A</v>
      </c>
      <c r="AL176" s="521" t="e">
        <f ca="1">+IF(AND(ISNUMBER(OFFSET('Sanitation Data'!$G$6,0,10*ROW('Sanitation Data'!G170))),'Data Summary'!DA176="Yes"),OFFSET('Sanitation Data'!$G$6,0,10*ROW('Sanitation Data'!G170)),NA())</f>
        <v>#N/A</v>
      </c>
      <c r="AM176" s="521" t="e">
        <f ca="1">+IF(AND(ISNUMBER(OFFSET('Sanitation Data'!$G$10,0,10*ROW('Sanitation Data'!G170))),'Data Summary'!DB176="Yes"),OFFSET('Sanitation Data'!$G$10,0,10*ROW('Sanitation Data'!G170)),NA())</f>
        <v>#N/A</v>
      </c>
      <c r="AN176" s="521" t="e">
        <f ca="1">+IF(AND(ISNUMBER(OFFSET('Sanitation Data'!$G$11,0,10*ROW('Sanitation Data'!G170))),'Data Summary'!DC176="Yes"),OFFSET('Sanitation Data'!$G$11,0,10*ROW('Sanitation Data'!G170)),NA())</f>
        <v>#N/A</v>
      </c>
      <c r="AO176" s="521" t="e">
        <f ca="1">+IF(AND(ISNUMBER(OFFSET('Sanitation Data'!$G$12,0,10*ROW('Sanitation Data'!G170))),'Data Summary'!DD176="Yes"),OFFSET('Sanitation Data'!$G$12,0,10*ROW('Sanitation Data'!G170)),NA())</f>
        <v>#N/A</v>
      </c>
      <c r="AP176" s="521" t="e">
        <f ca="1">+IF(AND(ISNUMBER(OFFSET('Sanitation Data'!$H$4,0,10*ROW('Sanitation Data'!H170))),'Data Summary'!DE176="Yes"),100-OFFSET('Sanitation Data'!$H$4,0,10*ROW('Sanitation Data'!H170)),NA())</f>
        <v>#N/A</v>
      </c>
      <c r="AQ176" s="521" t="e">
        <f ca="1">+IF(AND(ISNUMBER(OFFSET('Sanitation Data'!$H$6,0,10*ROW('Sanitation Data'!H170))),'Data Summary'!DF176="Yes"),OFFSET('Sanitation Data'!$H$6,0,10*ROW('Sanitation Data'!H170)),NA())</f>
        <v>#N/A</v>
      </c>
      <c r="AR176" s="521" t="e">
        <f ca="1">+IF(AND(ISNUMBER(OFFSET('Sanitation Data'!$H$10,0,10*ROW('Sanitation Data'!H170))),'Data Summary'!DG176="Yes"),OFFSET('Sanitation Data'!$H$10,0,10*ROW('Sanitation Data'!H170)),NA())</f>
        <v>#N/A</v>
      </c>
      <c r="AS176" s="521" t="e">
        <f ca="1">+IF(AND(ISNUMBER(OFFSET('Sanitation Data'!$H$11,0,10*ROW('Sanitation Data'!H170))),'Data Summary'!DH176="Yes"),OFFSET('Sanitation Data'!$H$11,0,10*ROW('Sanitation Data'!H170)),NA())</f>
        <v>#N/A</v>
      </c>
      <c r="AT176" s="521" t="e">
        <f ca="1">+IF(AND(ISNUMBER(OFFSET('Sanitation Data'!$H$12,0,10*ROW('Sanitation Data'!H170))),'Data Summary'!DI176="Yes"),OFFSET('Sanitation Data'!$H$12,0,10*ROW('Sanitation Data'!H170)),NA())</f>
        <v>#N/A</v>
      </c>
      <c r="AU176" s="521" t="e">
        <f ca="1">+IF(AND(ISNUMBER(OFFSET('Sanitation Data'!$I$4,0,10*ROW('Sanitation Data'!I170))),'Data Summary'!DJ176="Yes"),100-OFFSET('Sanitation Data'!$I$4,0,10*ROW('Sanitation Data'!I170)),NA())</f>
        <v>#N/A</v>
      </c>
      <c r="AV176" s="521" t="e">
        <f ca="1">+IF(AND(ISNUMBER(OFFSET('Sanitation Data'!$I$6,0,10*ROW('Sanitation Data'!I170))),'Data Summary'!DK176="Yes"),OFFSET('Sanitation Data'!$I$6,0,10*ROW('Sanitation Data'!I170)),NA())</f>
        <v>#N/A</v>
      </c>
      <c r="AW176" s="521" t="e">
        <f ca="1">+IF(AND(ISNUMBER(OFFSET('Sanitation Data'!$I$10,0,10*ROW('Sanitation Data'!I170))),'Data Summary'!DL176="Yes"),OFFSET('Sanitation Data'!$I$10,0,10*ROW('Sanitation Data'!I170)),NA())</f>
        <v>#N/A</v>
      </c>
      <c r="AX176" s="521" t="e">
        <f ca="1">+IF(AND(ISNUMBER(OFFSET('Sanitation Data'!$I$11,0,10*ROW('Sanitation Data'!I170))),'Data Summary'!DM176="Yes"),OFFSET('Sanitation Data'!$I$11,0,10*ROW('Sanitation Data'!I170)),NA())</f>
        <v>#N/A</v>
      </c>
      <c r="AY176" s="521" t="e">
        <f ca="1">+IF(AND(ISNUMBER(OFFSET('Sanitation Data'!$I$12,0,10*ROW('Sanitation Data'!I170))),'Data Summary'!DN176="Yes"),OFFSET('Sanitation Data'!$I$12,0,10*ROW('Sanitation Data'!I170)),NA())</f>
        <v>#N/A</v>
      </c>
      <c r="AZ176" s="522" t="e">
        <f ca="1">+IF(AND(ISNUMBER(OFFSET('Hygiene Data'!$D$5,0,10*ROW('Hygiene Data'!D170))),'Data Summary'!DO176="Yes"),OFFSET('Hygiene Data'!$D$5,0,10*ROW('Hygiene Data'!D170)),NA())</f>
        <v>#N/A</v>
      </c>
      <c r="BA176" s="522" t="e">
        <f ca="1">+IF(AND(ISNUMBER(OFFSET('Hygiene Data'!$D$7,0,10*ROW('Hygiene Data'!D170))),'Data Summary'!DP176="Yes"),OFFSET('Hygiene Data'!$D$7,0,10*ROW('Hygiene Data'!D170)),NA())</f>
        <v>#N/A</v>
      </c>
      <c r="BB176" s="522" t="e">
        <f ca="1">+IF(AND(ISNUMBER(OFFSET('Hygiene Data'!$D$9,0,10*ROW('Hygiene Data'!D170))),'Data Summary'!DQ176="Yes"),OFFSET('Hygiene Data'!$D$9,0,10*ROW('Hygiene Data'!D170)),NA())</f>
        <v>#N/A</v>
      </c>
      <c r="BC176" s="522" t="e">
        <f ca="1">+IF(AND(ISNUMBER(OFFSET('Hygiene Data'!$E$5,0,10*ROW('Hygiene Data'!E170))),'Data Summary'!DR176="Yes"),OFFSET('Hygiene Data'!$E$5,0,10*ROW('Hygiene Data'!E170)),NA())</f>
        <v>#N/A</v>
      </c>
      <c r="BD176" s="522" t="e">
        <f ca="1">+IF(AND(ISNUMBER(OFFSET('Hygiene Data'!$E$7,0,10*ROW('Hygiene Data'!E170))),'Data Summary'!DS176="Yes"),OFFSET('Hygiene Data'!$E$7,0,10*ROW('Hygiene Data'!E170)),NA())</f>
        <v>#N/A</v>
      </c>
      <c r="BE176" s="522" t="e">
        <f ca="1">+IF(AND(ISNUMBER(OFFSET('Hygiene Data'!$E$9,0,10*ROW('Hygiene Data'!E170))),'Data Summary'!DT176="Yes"),OFFSET('Hygiene Data'!$E$9,0,10*ROW('Hygiene Data'!E170)),NA())</f>
        <v>#N/A</v>
      </c>
      <c r="BF176" s="522" t="e">
        <f ca="1">+IF(AND(ISNUMBER(OFFSET('Hygiene Data'!$F$5,0,10*ROW('Hygiene Data'!F170))),'Data Summary'!DU176="Yes"),OFFSET('Hygiene Data'!$F$5,0,10*ROW('Hygiene Data'!F170)),NA())</f>
        <v>#N/A</v>
      </c>
      <c r="BG176" s="522" t="e">
        <f ca="1">+IF(AND(ISNUMBER(OFFSET('Hygiene Data'!$F$7,0,10*ROW('Hygiene Data'!F170))),'Data Summary'!DV176="Yes"),OFFSET('Hygiene Data'!$F$7,0,10*ROW('Hygiene Data'!F170)),NA())</f>
        <v>#N/A</v>
      </c>
      <c r="BH176" s="522" t="e">
        <f ca="1">+IF(AND(ISNUMBER(OFFSET('Hygiene Data'!$F$9,0,10*ROW('Hygiene Data'!F170))),'Data Summary'!DW176="Yes"),OFFSET('Hygiene Data'!$F$9,0,10*ROW('Hygiene Data'!F170)),NA())</f>
        <v>#N/A</v>
      </c>
      <c r="BI176" s="522" t="e">
        <f ca="1">+IF(AND(ISNUMBER(OFFSET('Hygiene Data'!$G$5,0,10*ROW('Hygiene Data'!G170))),'Data Summary'!DX176="Yes"),OFFSET('Hygiene Data'!$G$5,0,10*ROW('Hygiene Data'!G170)),NA())</f>
        <v>#N/A</v>
      </c>
      <c r="BJ176" s="522" t="e">
        <f ca="1">+IF(AND(ISNUMBER(OFFSET('Hygiene Data'!$G$7,0,10*ROW('Hygiene Data'!G170))),'Data Summary'!DY176="Yes"),OFFSET('Hygiene Data'!$G$7,0,10*ROW('Hygiene Data'!G170)),NA())</f>
        <v>#N/A</v>
      </c>
      <c r="BK176" s="522" t="e">
        <f ca="1">+IF(AND(ISNUMBER(OFFSET('Hygiene Data'!$G$9,0,10*ROW('Hygiene Data'!G170))),'Data Summary'!DZ176="Yes"),OFFSET('Hygiene Data'!$G$9,0,10*ROW('Hygiene Data'!G170)),NA())</f>
        <v>#N/A</v>
      </c>
      <c r="BL176" s="522" t="e">
        <f ca="1">+IF(AND(ISNUMBER(OFFSET('Hygiene Data'!$H$5,0,10*ROW('Hygiene Data'!H170))),'Data Summary'!EA176="Yes"),OFFSET('Hygiene Data'!$H$5,0,10*ROW('Hygiene Data'!H170)),NA())</f>
        <v>#N/A</v>
      </c>
      <c r="BM176" s="522" t="e">
        <f ca="1">+IF(AND(ISNUMBER(OFFSET('Hygiene Data'!$H$7,0,10*ROW('Hygiene Data'!H170))),'Data Summary'!EB176="Yes"),OFFSET('Hygiene Data'!$H$7,0,10*ROW('Hygiene Data'!H170)),NA())</f>
        <v>#N/A</v>
      </c>
      <c r="BN176" s="522" t="e">
        <f ca="1">+IF(AND(ISNUMBER(OFFSET('Hygiene Data'!$H$9,0,10*ROW('Hygiene Data'!H170))),'Data Summary'!EC176="Yes"),OFFSET('Hygiene Data'!$H$9,0,10*ROW('Hygiene Data'!H170)),NA())</f>
        <v>#N/A</v>
      </c>
      <c r="BO176" s="522" t="e">
        <f ca="1">+IF(AND(ISNUMBER(OFFSET('Hygiene Data'!$I$5,0,10*ROW('Hygiene Data'!I170))),'Data Summary'!ED176="Yes"),OFFSET('Hygiene Data'!$I$5,0,10*ROW('Hygiene Data'!I170)),NA())</f>
        <v>#N/A</v>
      </c>
      <c r="BP176" s="522" t="e">
        <f ca="1">+IF(AND(ISNUMBER(OFFSET('Hygiene Data'!$I$7,0,10*ROW('Hygiene Data'!I170))),'Data Summary'!EE176="Yes"),OFFSET('Hygiene Data'!$I$7,0,10*ROW('Hygiene Data'!I170)),NA())</f>
        <v>#N/A</v>
      </c>
      <c r="BQ176" s="522" t="e">
        <f ca="1">+IF(AND(ISNUMBER(OFFSET('Hygiene Data'!$I$9,0,10*ROW('Hygiene Data'!I170))),'Data Summary'!EF176="Yes"),OFFSET('Hygiene Data'!$I$9,0,10*ROW('Hygiene Data'!I170)),NA())</f>
        <v>#N/A</v>
      </c>
    </row>
    <row r="177" spans="1:69" x14ac:dyDescent="0.25">
      <c r="A177" s="518" t="e">
        <f ca="1">+RIGHT('Data Summary'!A177,LEN('Data Summary'!A177)-9)</f>
        <v>#VALUE!</v>
      </c>
      <c r="B177" s="492" t="str">
        <f ca="1">+IF(ISTEXT('Data Summary'!B177),'Data Summary'!B177,"")</f>
        <v/>
      </c>
      <c r="C177" s="519" t="e">
        <f ca="1">+VALUE('Data Summary'!C177)</f>
        <v>#VALUE!</v>
      </c>
      <c r="D177" s="520" t="e">
        <f ca="1">+IF(AND(ISNUMBER(OFFSET('Water Data'!$D$4,0,10*ROW('Water Data'!D171))),'Data Summary'!BS177="Yes"),100-OFFSET('Water Data'!$D$4,0,10*ROW('Water Data'!D171)),NA())</f>
        <v>#N/A</v>
      </c>
      <c r="E177" s="520" t="e">
        <f ca="1">+IF(AND(ISNUMBER(OFFSET('Water Data'!$D$6,0,10*ROW('Water Data'!D171))),'Data Summary'!BT177="Yes"),OFFSET('Water Data'!$D$6,0,10*ROW('Water Data'!D171)),NA())</f>
        <v>#N/A</v>
      </c>
      <c r="F177" s="520" t="e">
        <f ca="1">+IF(AND(ISNUMBER(OFFSET('Water Data'!$D$9,0,10*ROW('Water Data'!D171))),'Data Summary'!BU177="Yes"),OFFSET('Water Data'!$D$9,0,10*ROW('Water Data'!D171)),NA())</f>
        <v>#N/A</v>
      </c>
      <c r="G177" s="520" t="e">
        <f ca="1">+IF(AND(ISNUMBER(OFFSET('Water Data'!$E$4,0,10*ROW('Water Data'!E171))),'Data Summary'!BV177="Yes"),100-OFFSET('Water Data'!$E$4,0,10*ROW('Water Data'!E171)),NA())</f>
        <v>#N/A</v>
      </c>
      <c r="H177" s="520" t="e">
        <f ca="1">+IF(AND(ISNUMBER(OFFSET('Water Data'!$E$6,0,10*ROW('Water Data'!E171))),'Data Summary'!BW177="Yes"),OFFSET('Water Data'!$E$6,0,10*ROW('Water Data'!E171)),NA())</f>
        <v>#N/A</v>
      </c>
      <c r="I177" s="520" t="e">
        <f ca="1">+IF(AND(ISNUMBER(OFFSET('Water Data'!$E$9,0,10*ROW('Water Data'!E171))),'Data Summary'!BX177="Yes"),OFFSET('Water Data'!$E$9,0,10*ROW('Water Data'!E171)),NA())</f>
        <v>#N/A</v>
      </c>
      <c r="J177" s="520" t="e">
        <f ca="1">+IF(AND(ISNUMBER(OFFSET('Water Data'!$F$4,0,10*ROW('Water Data'!F171))),'Data Summary'!BY177="Yes"),100-OFFSET('Water Data'!$F$4,0,10*ROW('Water Data'!F171)),NA())</f>
        <v>#N/A</v>
      </c>
      <c r="K177" s="520" t="e">
        <f ca="1">+IF(AND(ISNUMBER(OFFSET('Water Data'!$F$6,0,10*ROW('Water Data'!F171))),'Data Summary'!BZ177="Yes"),OFFSET('Water Data'!$F$6,0,10*ROW('Water Data'!F171)),NA())</f>
        <v>#N/A</v>
      </c>
      <c r="L177" s="520" t="e">
        <f ca="1">+IF(AND(ISNUMBER(OFFSET('Water Data'!$F$9,0,10*ROW('Water Data'!F171))),'Data Summary'!CA177="Yes"),OFFSET('Water Data'!$F$9,0,10*ROW('Water Data'!F171)),NA())</f>
        <v>#N/A</v>
      </c>
      <c r="M177" s="520" t="e">
        <f ca="1">+IF(AND(ISNUMBER(OFFSET('Water Data'!$G$4,0,10*ROW('Water Data'!G171))),'Data Summary'!CB177="Yes"),100-OFFSET('Water Data'!$G$4,0,10*ROW('Water Data'!G171)),NA())</f>
        <v>#N/A</v>
      </c>
      <c r="N177" s="520" t="e">
        <f ca="1">+IF(AND(ISNUMBER(OFFSET('Water Data'!$G$6,0,10*ROW('Water Data'!G171))),'Data Summary'!CC177="Yes"),OFFSET('Water Data'!$G$6,0,10*ROW('Water Data'!G171)),NA())</f>
        <v>#N/A</v>
      </c>
      <c r="O177" s="520" t="e">
        <f ca="1">+IF(AND(ISNUMBER(OFFSET('Water Data'!$G$9,0,10*ROW('Water Data'!G171))),'Data Summary'!CD177="Yes"),OFFSET('Water Data'!$G$9,0,10*ROW('Water Data'!G171)),NA())</f>
        <v>#N/A</v>
      </c>
      <c r="P177" s="520" t="e">
        <f ca="1">+IF(AND(ISNUMBER(OFFSET('Water Data'!$H$4,0,10*ROW('Water Data'!H171))),'Data Summary'!CE177="Yes"),100-OFFSET('Water Data'!$H$4,0,10*ROW('Water Data'!H171)),NA())</f>
        <v>#N/A</v>
      </c>
      <c r="Q177" s="520" t="e">
        <f ca="1">+IF(AND(ISNUMBER(OFFSET('Water Data'!$H$6,0,10*ROW('Water Data'!H171))),'Data Summary'!CF177="Yes"),OFFSET('Water Data'!$H$6,0,10*ROW('Water Data'!H171)),NA())</f>
        <v>#N/A</v>
      </c>
      <c r="R177" s="520" t="e">
        <f ca="1">+IF(AND(ISNUMBER(OFFSET('Water Data'!$H$9,0,10*ROW('Water Data'!H171))),'Data Summary'!CG177="Yes"),OFFSET('Water Data'!$H$9,0,10*ROW('Water Data'!H171)),NA())</f>
        <v>#N/A</v>
      </c>
      <c r="S177" s="520" t="e">
        <f ca="1">+IF(AND(ISNUMBER(OFFSET('Water Data'!$I$4,0,10*ROW('Water Data'!I171))),'Data Summary'!CH177="Yes"),100-OFFSET('Water Data'!$I$4,0,10*ROW('Water Data'!I171)),NA())</f>
        <v>#N/A</v>
      </c>
      <c r="T177" s="520" t="e">
        <f ca="1">+IF(AND(ISNUMBER(OFFSET('Water Data'!$I$6,0,10*ROW('Water Data'!I171))),'Data Summary'!CI177="Yes"),OFFSET('Water Data'!$I$6,0,10*ROW('Water Data'!I171)),NA())</f>
        <v>#N/A</v>
      </c>
      <c r="U177" s="520" t="e">
        <f ca="1">+IF(AND(ISNUMBER(OFFSET('Water Data'!$I$9,0,10*ROW('Water Data'!I171))),'Data Summary'!CJ177="Yes"),OFFSET('Water Data'!$I$9,0,10*ROW('Water Data'!I171)),NA())</f>
        <v>#N/A</v>
      </c>
      <c r="V177" s="521" t="e">
        <f ca="1">+IF(AND(ISNUMBER(OFFSET('Sanitation Data'!$D$4,0,10*ROW('Sanitation Data'!D171))),'Data Summary'!CK177="Yes"),100-OFFSET('Sanitation Data'!$D$4,0,10*ROW('Sanitation Data'!D171)),NA())</f>
        <v>#N/A</v>
      </c>
      <c r="W177" s="521" t="e">
        <f ca="1">+IF(AND(ISNUMBER(OFFSET('Sanitation Data'!$D$6,0,10*ROW('Sanitation Data'!D171))),'Data Summary'!CL177="Yes"),OFFSET('Sanitation Data'!$D$6,0,10*ROW('Sanitation Data'!D171)),NA())</f>
        <v>#N/A</v>
      </c>
      <c r="X177" s="521" t="e">
        <f ca="1">+IF(AND(ISNUMBER(OFFSET('Sanitation Data'!$D$10,0,10*ROW('Sanitation Data'!D171))),'Data Summary'!CM177="Yes"),OFFSET('Sanitation Data'!$D$10,0,10*ROW('Sanitation Data'!D171)),NA())</f>
        <v>#N/A</v>
      </c>
      <c r="Y177" s="521" t="e">
        <f ca="1">+IF(AND(ISNUMBER(OFFSET('Sanitation Data'!$D$11,0,10*ROW('Sanitation Data'!D171))),'Data Summary'!CN177="Yes"),OFFSET('Sanitation Data'!$D$11,0,10*ROW('Sanitation Data'!D171)),NA())</f>
        <v>#N/A</v>
      </c>
      <c r="Z177" s="521" t="e">
        <f ca="1">+IF(AND(ISNUMBER(OFFSET('Sanitation Data'!$D$12,0,10*ROW('Sanitation Data'!D171))),'Data Summary'!CO177="Yes"),OFFSET('Sanitation Data'!$D$12,0,10*ROW('Sanitation Data'!D171)),NA())</f>
        <v>#N/A</v>
      </c>
      <c r="AA177" s="521" t="e">
        <f ca="1">+IF(AND(ISNUMBER(OFFSET('Sanitation Data'!$E$4,0,10*ROW('Sanitation Data'!E171))),'Data Summary'!CP177="Yes"),100-OFFSET('Sanitation Data'!$E$4,0,10*ROW('Sanitation Data'!E171)),NA())</f>
        <v>#N/A</v>
      </c>
      <c r="AB177" s="521" t="e">
        <f ca="1">+IF(AND(ISNUMBER(OFFSET('Sanitation Data'!$E$6,0,10*ROW('Sanitation Data'!E171))),'Data Summary'!CQ177="Yes"),OFFSET('Sanitation Data'!$E$6,0,10*ROW('Sanitation Data'!E171)),NA())</f>
        <v>#N/A</v>
      </c>
      <c r="AC177" s="521" t="e">
        <f ca="1">+IF(AND(ISNUMBER(OFFSET('Sanitation Data'!$E$10,0,10*ROW('Sanitation Data'!E171))),'Data Summary'!CR177="Yes"),OFFSET('Sanitation Data'!$E$10,0,10*ROW('Sanitation Data'!E171)),NA())</f>
        <v>#N/A</v>
      </c>
      <c r="AD177" s="521" t="e">
        <f ca="1">+IF(AND(ISNUMBER(OFFSET('Sanitation Data'!$E$11,0,10*ROW('Sanitation Data'!E171))),'Data Summary'!CS177="Yes"),OFFSET('Sanitation Data'!$E$11,0,10*ROW('Sanitation Data'!E171)),NA())</f>
        <v>#N/A</v>
      </c>
      <c r="AE177" s="521" t="e">
        <f ca="1">+IF(AND(ISNUMBER(OFFSET('Sanitation Data'!$E$12,0,10*ROW('Sanitation Data'!E171))),'Data Summary'!CT177="Yes"),OFFSET('Sanitation Data'!$E$12,0,10*ROW('Sanitation Data'!E171)),NA())</f>
        <v>#N/A</v>
      </c>
      <c r="AF177" s="521" t="e">
        <f ca="1">+IF(AND(ISNUMBER(OFFSET('Sanitation Data'!$F$4,0,10*ROW('Sanitation Data'!F171))),'Data Summary'!CU177="Yes"),100-OFFSET('Sanitation Data'!$F$4,0,10*ROW('Sanitation Data'!F171)),NA())</f>
        <v>#N/A</v>
      </c>
      <c r="AG177" s="521" t="e">
        <f ca="1">+IF(AND(ISNUMBER(OFFSET('Sanitation Data'!$F$6,0,10*ROW('Sanitation Data'!F171))),'Data Summary'!CV177="Yes"),OFFSET('Sanitation Data'!$F$6,0,10*ROW('Sanitation Data'!F171)),NA())</f>
        <v>#N/A</v>
      </c>
      <c r="AH177" s="521" t="e">
        <f ca="1">+IF(AND(ISNUMBER(OFFSET('Sanitation Data'!$F$10,0,10*ROW('Sanitation Data'!F171))),'Data Summary'!CW177="Yes"),OFFSET('Sanitation Data'!$F$10,0,10*ROW('Sanitation Data'!F171)),NA())</f>
        <v>#N/A</v>
      </c>
      <c r="AI177" s="521" t="e">
        <f ca="1">+IF(AND(ISNUMBER(OFFSET('Sanitation Data'!$F$11,0,10*ROW('Sanitation Data'!F171))),'Data Summary'!CX177="Yes"),OFFSET('Sanitation Data'!$F$11,0,10*ROW('Sanitation Data'!F171)),NA())</f>
        <v>#N/A</v>
      </c>
      <c r="AJ177" s="521" t="e">
        <f ca="1">+IF(AND(ISNUMBER(OFFSET('Sanitation Data'!$F$12,0,10*ROW('Sanitation Data'!F171))),'Data Summary'!CY177="Yes"),OFFSET('Sanitation Data'!$F$12,0,10*ROW('Sanitation Data'!F171)),NA())</f>
        <v>#N/A</v>
      </c>
      <c r="AK177" s="521" t="e">
        <f ca="1">+IF(AND(ISNUMBER(OFFSET('Sanitation Data'!$G$4,0,10*ROW('Sanitation Data'!G171))),'Data Summary'!CZ177="Yes"),100-OFFSET('Sanitation Data'!$G$4,0,10*ROW('Sanitation Data'!G171)),NA())</f>
        <v>#N/A</v>
      </c>
      <c r="AL177" s="521" t="e">
        <f ca="1">+IF(AND(ISNUMBER(OFFSET('Sanitation Data'!$G$6,0,10*ROW('Sanitation Data'!G171))),'Data Summary'!DA177="Yes"),OFFSET('Sanitation Data'!$G$6,0,10*ROW('Sanitation Data'!G171)),NA())</f>
        <v>#N/A</v>
      </c>
      <c r="AM177" s="521" t="e">
        <f ca="1">+IF(AND(ISNUMBER(OFFSET('Sanitation Data'!$G$10,0,10*ROW('Sanitation Data'!G171))),'Data Summary'!DB177="Yes"),OFFSET('Sanitation Data'!$G$10,0,10*ROW('Sanitation Data'!G171)),NA())</f>
        <v>#N/A</v>
      </c>
      <c r="AN177" s="521" t="e">
        <f ca="1">+IF(AND(ISNUMBER(OFFSET('Sanitation Data'!$G$11,0,10*ROW('Sanitation Data'!G171))),'Data Summary'!DC177="Yes"),OFFSET('Sanitation Data'!$G$11,0,10*ROW('Sanitation Data'!G171)),NA())</f>
        <v>#N/A</v>
      </c>
      <c r="AO177" s="521" t="e">
        <f ca="1">+IF(AND(ISNUMBER(OFFSET('Sanitation Data'!$G$12,0,10*ROW('Sanitation Data'!G171))),'Data Summary'!DD177="Yes"),OFFSET('Sanitation Data'!$G$12,0,10*ROW('Sanitation Data'!G171)),NA())</f>
        <v>#N/A</v>
      </c>
      <c r="AP177" s="521" t="e">
        <f ca="1">+IF(AND(ISNUMBER(OFFSET('Sanitation Data'!$H$4,0,10*ROW('Sanitation Data'!H171))),'Data Summary'!DE177="Yes"),100-OFFSET('Sanitation Data'!$H$4,0,10*ROW('Sanitation Data'!H171)),NA())</f>
        <v>#N/A</v>
      </c>
      <c r="AQ177" s="521" t="e">
        <f ca="1">+IF(AND(ISNUMBER(OFFSET('Sanitation Data'!$H$6,0,10*ROW('Sanitation Data'!H171))),'Data Summary'!DF177="Yes"),OFFSET('Sanitation Data'!$H$6,0,10*ROW('Sanitation Data'!H171)),NA())</f>
        <v>#N/A</v>
      </c>
      <c r="AR177" s="521" t="e">
        <f ca="1">+IF(AND(ISNUMBER(OFFSET('Sanitation Data'!$H$10,0,10*ROW('Sanitation Data'!H171))),'Data Summary'!DG177="Yes"),OFFSET('Sanitation Data'!$H$10,0,10*ROW('Sanitation Data'!H171)),NA())</f>
        <v>#N/A</v>
      </c>
      <c r="AS177" s="521" t="e">
        <f ca="1">+IF(AND(ISNUMBER(OFFSET('Sanitation Data'!$H$11,0,10*ROW('Sanitation Data'!H171))),'Data Summary'!DH177="Yes"),OFFSET('Sanitation Data'!$H$11,0,10*ROW('Sanitation Data'!H171)),NA())</f>
        <v>#N/A</v>
      </c>
      <c r="AT177" s="521" t="e">
        <f ca="1">+IF(AND(ISNUMBER(OFFSET('Sanitation Data'!$H$12,0,10*ROW('Sanitation Data'!H171))),'Data Summary'!DI177="Yes"),OFFSET('Sanitation Data'!$H$12,0,10*ROW('Sanitation Data'!H171)),NA())</f>
        <v>#N/A</v>
      </c>
      <c r="AU177" s="521" t="e">
        <f ca="1">+IF(AND(ISNUMBER(OFFSET('Sanitation Data'!$I$4,0,10*ROW('Sanitation Data'!I171))),'Data Summary'!DJ177="Yes"),100-OFFSET('Sanitation Data'!$I$4,0,10*ROW('Sanitation Data'!I171)),NA())</f>
        <v>#N/A</v>
      </c>
      <c r="AV177" s="521" t="e">
        <f ca="1">+IF(AND(ISNUMBER(OFFSET('Sanitation Data'!$I$6,0,10*ROW('Sanitation Data'!I171))),'Data Summary'!DK177="Yes"),OFFSET('Sanitation Data'!$I$6,0,10*ROW('Sanitation Data'!I171)),NA())</f>
        <v>#N/A</v>
      </c>
      <c r="AW177" s="521" t="e">
        <f ca="1">+IF(AND(ISNUMBER(OFFSET('Sanitation Data'!$I$10,0,10*ROW('Sanitation Data'!I171))),'Data Summary'!DL177="Yes"),OFFSET('Sanitation Data'!$I$10,0,10*ROW('Sanitation Data'!I171)),NA())</f>
        <v>#N/A</v>
      </c>
      <c r="AX177" s="521" t="e">
        <f ca="1">+IF(AND(ISNUMBER(OFFSET('Sanitation Data'!$I$11,0,10*ROW('Sanitation Data'!I171))),'Data Summary'!DM177="Yes"),OFFSET('Sanitation Data'!$I$11,0,10*ROW('Sanitation Data'!I171)),NA())</f>
        <v>#N/A</v>
      </c>
      <c r="AY177" s="521" t="e">
        <f ca="1">+IF(AND(ISNUMBER(OFFSET('Sanitation Data'!$I$12,0,10*ROW('Sanitation Data'!I171))),'Data Summary'!DN177="Yes"),OFFSET('Sanitation Data'!$I$12,0,10*ROW('Sanitation Data'!I171)),NA())</f>
        <v>#N/A</v>
      </c>
      <c r="AZ177" s="522" t="e">
        <f ca="1">+IF(AND(ISNUMBER(OFFSET('Hygiene Data'!$D$5,0,10*ROW('Hygiene Data'!D171))),'Data Summary'!DO177="Yes"),OFFSET('Hygiene Data'!$D$5,0,10*ROW('Hygiene Data'!D171)),NA())</f>
        <v>#N/A</v>
      </c>
      <c r="BA177" s="522" t="e">
        <f ca="1">+IF(AND(ISNUMBER(OFFSET('Hygiene Data'!$D$7,0,10*ROW('Hygiene Data'!D171))),'Data Summary'!DP177="Yes"),OFFSET('Hygiene Data'!$D$7,0,10*ROW('Hygiene Data'!D171)),NA())</f>
        <v>#N/A</v>
      </c>
      <c r="BB177" s="522" t="e">
        <f ca="1">+IF(AND(ISNUMBER(OFFSET('Hygiene Data'!$D$9,0,10*ROW('Hygiene Data'!D171))),'Data Summary'!DQ177="Yes"),OFFSET('Hygiene Data'!$D$9,0,10*ROW('Hygiene Data'!D171)),NA())</f>
        <v>#N/A</v>
      </c>
      <c r="BC177" s="522" t="e">
        <f ca="1">+IF(AND(ISNUMBER(OFFSET('Hygiene Data'!$E$5,0,10*ROW('Hygiene Data'!E171))),'Data Summary'!DR177="Yes"),OFFSET('Hygiene Data'!$E$5,0,10*ROW('Hygiene Data'!E171)),NA())</f>
        <v>#N/A</v>
      </c>
      <c r="BD177" s="522" t="e">
        <f ca="1">+IF(AND(ISNUMBER(OFFSET('Hygiene Data'!$E$7,0,10*ROW('Hygiene Data'!E171))),'Data Summary'!DS177="Yes"),OFFSET('Hygiene Data'!$E$7,0,10*ROW('Hygiene Data'!E171)),NA())</f>
        <v>#N/A</v>
      </c>
      <c r="BE177" s="522" t="e">
        <f ca="1">+IF(AND(ISNUMBER(OFFSET('Hygiene Data'!$E$9,0,10*ROW('Hygiene Data'!E171))),'Data Summary'!DT177="Yes"),OFFSET('Hygiene Data'!$E$9,0,10*ROW('Hygiene Data'!E171)),NA())</f>
        <v>#N/A</v>
      </c>
      <c r="BF177" s="522" t="e">
        <f ca="1">+IF(AND(ISNUMBER(OFFSET('Hygiene Data'!$F$5,0,10*ROW('Hygiene Data'!F171))),'Data Summary'!DU177="Yes"),OFFSET('Hygiene Data'!$F$5,0,10*ROW('Hygiene Data'!F171)),NA())</f>
        <v>#N/A</v>
      </c>
      <c r="BG177" s="522" t="e">
        <f ca="1">+IF(AND(ISNUMBER(OFFSET('Hygiene Data'!$F$7,0,10*ROW('Hygiene Data'!F171))),'Data Summary'!DV177="Yes"),OFFSET('Hygiene Data'!$F$7,0,10*ROW('Hygiene Data'!F171)),NA())</f>
        <v>#N/A</v>
      </c>
      <c r="BH177" s="522" t="e">
        <f ca="1">+IF(AND(ISNUMBER(OFFSET('Hygiene Data'!$F$9,0,10*ROW('Hygiene Data'!F171))),'Data Summary'!DW177="Yes"),OFFSET('Hygiene Data'!$F$9,0,10*ROW('Hygiene Data'!F171)),NA())</f>
        <v>#N/A</v>
      </c>
      <c r="BI177" s="522" t="e">
        <f ca="1">+IF(AND(ISNUMBER(OFFSET('Hygiene Data'!$G$5,0,10*ROW('Hygiene Data'!G171))),'Data Summary'!DX177="Yes"),OFFSET('Hygiene Data'!$G$5,0,10*ROW('Hygiene Data'!G171)),NA())</f>
        <v>#N/A</v>
      </c>
      <c r="BJ177" s="522" t="e">
        <f ca="1">+IF(AND(ISNUMBER(OFFSET('Hygiene Data'!$G$7,0,10*ROW('Hygiene Data'!G171))),'Data Summary'!DY177="Yes"),OFFSET('Hygiene Data'!$G$7,0,10*ROW('Hygiene Data'!G171)),NA())</f>
        <v>#N/A</v>
      </c>
      <c r="BK177" s="522" t="e">
        <f ca="1">+IF(AND(ISNUMBER(OFFSET('Hygiene Data'!$G$9,0,10*ROW('Hygiene Data'!G171))),'Data Summary'!DZ177="Yes"),OFFSET('Hygiene Data'!$G$9,0,10*ROW('Hygiene Data'!G171)),NA())</f>
        <v>#N/A</v>
      </c>
      <c r="BL177" s="522" t="e">
        <f ca="1">+IF(AND(ISNUMBER(OFFSET('Hygiene Data'!$H$5,0,10*ROW('Hygiene Data'!H171))),'Data Summary'!EA177="Yes"),OFFSET('Hygiene Data'!$H$5,0,10*ROW('Hygiene Data'!H171)),NA())</f>
        <v>#N/A</v>
      </c>
      <c r="BM177" s="522" t="e">
        <f ca="1">+IF(AND(ISNUMBER(OFFSET('Hygiene Data'!$H$7,0,10*ROW('Hygiene Data'!H171))),'Data Summary'!EB177="Yes"),OFFSET('Hygiene Data'!$H$7,0,10*ROW('Hygiene Data'!H171)),NA())</f>
        <v>#N/A</v>
      </c>
      <c r="BN177" s="522" t="e">
        <f ca="1">+IF(AND(ISNUMBER(OFFSET('Hygiene Data'!$H$9,0,10*ROW('Hygiene Data'!H171))),'Data Summary'!EC177="Yes"),OFFSET('Hygiene Data'!$H$9,0,10*ROW('Hygiene Data'!H171)),NA())</f>
        <v>#N/A</v>
      </c>
      <c r="BO177" s="522" t="e">
        <f ca="1">+IF(AND(ISNUMBER(OFFSET('Hygiene Data'!$I$5,0,10*ROW('Hygiene Data'!I171))),'Data Summary'!ED177="Yes"),OFFSET('Hygiene Data'!$I$5,0,10*ROW('Hygiene Data'!I171)),NA())</f>
        <v>#N/A</v>
      </c>
      <c r="BP177" s="522" t="e">
        <f ca="1">+IF(AND(ISNUMBER(OFFSET('Hygiene Data'!$I$7,0,10*ROW('Hygiene Data'!I171))),'Data Summary'!EE177="Yes"),OFFSET('Hygiene Data'!$I$7,0,10*ROW('Hygiene Data'!I171)),NA())</f>
        <v>#N/A</v>
      </c>
      <c r="BQ177" s="522" t="e">
        <f ca="1">+IF(AND(ISNUMBER(OFFSET('Hygiene Data'!$I$9,0,10*ROW('Hygiene Data'!I171))),'Data Summary'!EF177="Yes"),OFFSET('Hygiene Data'!$I$9,0,10*ROW('Hygiene Data'!I171)),NA())</f>
        <v>#N/A</v>
      </c>
    </row>
    <row r="178" spans="1:69" x14ac:dyDescent="0.25">
      <c r="A178" s="518" t="e">
        <f ca="1">+RIGHT('Data Summary'!A178,LEN('Data Summary'!A178)-9)</f>
        <v>#VALUE!</v>
      </c>
      <c r="B178" s="492" t="str">
        <f ca="1">+IF(ISTEXT('Data Summary'!B178),'Data Summary'!B178,"")</f>
        <v/>
      </c>
      <c r="C178" s="519" t="e">
        <f ca="1">+VALUE('Data Summary'!C178)</f>
        <v>#VALUE!</v>
      </c>
      <c r="D178" s="520" t="e">
        <f ca="1">+IF(AND(ISNUMBER(OFFSET('Water Data'!$D$4,0,10*ROW('Water Data'!D172))),'Data Summary'!BS178="Yes"),100-OFFSET('Water Data'!$D$4,0,10*ROW('Water Data'!D172)),NA())</f>
        <v>#N/A</v>
      </c>
      <c r="E178" s="520" t="e">
        <f ca="1">+IF(AND(ISNUMBER(OFFSET('Water Data'!$D$6,0,10*ROW('Water Data'!D172))),'Data Summary'!BT178="Yes"),OFFSET('Water Data'!$D$6,0,10*ROW('Water Data'!D172)),NA())</f>
        <v>#N/A</v>
      </c>
      <c r="F178" s="520" t="e">
        <f ca="1">+IF(AND(ISNUMBER(OFFSET('Water Data'!$D$9,0,10*ROW('Water Data'!D172))),'Data Summary'!BU178="Yes"),OFFSET('Water Data'!$D$9,0,10*ROW('Water Data'!D172)),NA())</f>
        <v>#N/A</v>
      </c>
      <c r="G178" s="520" t="e">
        <f ca="1">+IF(AND(ISNUMBER(OFFSET('Water Data'!$E$4,0,10*ROW('Water Data'!E172))),'Data Summary'!BV178="Yes"),100-OFFSET('Water Data'!$E$4,0,10*ROW('Water Data'!E172)),NA())</f>
        <v>#N/A</v>
      </c>
      <c r="H178" s="520" t="e">
        <f ca="1">+IF(AND(ISNUMBER(OFFSET('Water Data'!$E$6,0,10*ROW('Water Data'!E172))),'Data Summary'!BW178="Yes"),OFFSET('Water Data'!$E$6,0,10*ROW('Water Data'!E172)),NA())</f>
        <v>#N/A</v>
      </c>
      <c r="I178" s="520" t="e">
        <f ca="1">+IF(AND(ISNUMBER(OFFSET('Water Data'!$E$9,0,10*ROW('Water Data'!E172))),'Data Summary'!BX178="Yes"),OFFSET('Water Data'!$E$9,0,10*ROW('Water Data'!E172)),NA())</f>
        <v>#N/A</v>
      </c>
      <c r="J178" s="520" t="e">
        <f ca="1">+IF(AND(ISNUMBER(OFFSET('Water Data'!$F$4,0,10*ROW('Water Data'!F172))),'Data Summary'!BY178="Yes"),100-OFFSET('Water Data'!$F$4,0,10*ROW('Water Data'!F172)),NA())</f>
        <v>#N/A</v>
      </c>
      <c r="K178" s="520" t="e">
        <f ca="1">+IF(AND(ISNUMBER(OFFSET('Water Data'!$F$6,0,10*ROW('Water Data'!F172))),'Data Summary'!BZ178="Yes"),OFFSET('Water Data'!$F$6,0,10*ROW('Water Data'!F172)),NA())</f>
        <v>#N/A</v>
      </c>
      <c r="L178" s="520" t="e">
        <f ca="1">+IF(AND(ISNUMBER(OFFSET('Water Data'!$F$9,0,10*ROW('Water Data'!F172))),'Data Summary'!CA178="Yes"),OFFSET('Water Data'!$F$9,0,10*ROW('Water Data'!F172)),NA())</f>
        <v>#N/A</v>
      </c>
      <c r="M178" s="520" t="e">
        <f ca="1">+IF(AND(ISNUMBER(OFFSET('Water Data'!$G$4,0,10*ROW('Water Data'!G172))),'Data Summary'!CB178="Yes"),100-OFFSET('Water Data'!$G$4,0,10*ROW('Water Data'!G172)),NA())</f>
        <v>#N/A</v>
      </c>
      <c r="N178" s="520" t="e">
        <f ca="1">+IF(AND(ISNUMBER(OFFSET('Water Data'!$G$6,0,10*ROW('Water Data'!G172))),'Data Summary'!CC178="Yes"),OFFSET('Water Data'!$G$6,0,10*ROW('Water Data'!G172)),NA())</f>
        <v>#N/A</v>
      </c>
      <c r="O178" s="520" t="e">
        <f ca="1">+IF(AND(ISNUMBER(OFFSET('Water Data'!$G$9,0,10*ROW('Water Data'!G172))),'Data Summary'!CD178="Yes"),OFFSET('Water Data'!$G$9,0,10*ROW('Water Data'!G172)),NA())</f>
        <v>#N/A</v>
      </c>
      <c r="P178" s="520" t="e">
        <f ca="1">+IF(AND(ISNUMBER(OFFSET('Water Data'!$H$4,0,10*ROW('Water Data'!H172))),'Data Summary'!CE178="Yes"),100-OFFSET('Water Data'!$H$4,0,10*ROW('Water Data'!H172)),NA())</f>
        <v>#N/A</v>
      </c>
      <c r="Q178" s="520" t="e">
        <f ca="1">+IF(AND(ISNUMBER(OFFSET('Water Data'!$H$6,0,10*ROW('Water Data'!H172))),'Data Summary'!CF178="Yes"),OFFSET('Water Data'!$H$6,0,10*ROW('Water Data'!H172)),NA())</f>
        <v>#N/A</v>
      </c>
      <c r="R178" s="520" t="e">
        <f ca="1">+IF(AND(ISNUMBER(OFFSET('Water Data'!$H$9,0,10*ROW('Water Data'!H172))),'Data Summary'!CG178="Yes"),OFFSET('Water Data'!$H$9,0,10*ROW('Water Data'!H172)),NA())</f>
        <v>#N/A</v>
      </c>
      <c r="S178" s="520" t="e">
        <f ca="1">+IF(AND(ISNUMBER(OFFSET('Water Data'!$I$4,0,10*ROW('Water Data'!I172))),'Data Summary'!CH178="Yes"),100-OFFSET('Water Data'!$I$4,0,10*ROW('Water Data'!I172)),NA())</f>
        <v>#N/A</v>
      </c>
      <c r="T178" s="520" t="e">
        <f ca="1">+IF(AND(ISNUMBER(OFFSET('Water Data'!$I$6,0,10*ROW('Water Data'!I172))),'Data Summary'!CI178="Yes"),OFFSET('Water Data'!$I$6,0,10*ROW('Water Data'!I172)),NA())</f>
        <v>#N/A</v>
      </c>
      <c r="U178" s="520" t="e">
        <f ca="1">+IF(AND(ISNUMBER(OFFSET('Water Data'!$I$9,0,10*ROW('Water Data'!I172))),'Data Summary'!CJ178="Yes"),OFFSET('Water Data'!$I$9,0,10*ROW('Water Data'!I172)),NA())</f>
        <v>#N/A</v>
      </c>
      <c r="V178" s="521" t="e">
        <f ca="1">+IF(AND(ISNUMBER(OFFSET('Sanitation Data'!$D$4,0,10*ROW('Sanitation Data'!D172))),'Data Summary'!CK178="Yes"),100-OFFSET('Sanitation Data'!$D$4,0,10*ROW('Sanitation Data'!D172)),NA())</f>
        <v>#N/A</v>
      </c>
      <c r="W178" s="521" t="e">
        <f ca="1">+IF(AND(ISNUMBER(OFFSET('Sanitation Data'!$D$6,0,10*ROW('Sanitation Data'!D172))),'Data Summary'!CL178="Yes"),OFFSET('Sanitation Data'!$D$6,0,10*ROW('Sanitation Data'!D172)),NA())</f>
        <v>#N/A</v>
      </c>
      <c r="X178" s="521" t="e">
        <f ca="1">+IF(AND(ISNUMBER(OFFSET('Sanitation Data'!$D$10,0,10*ROW('Sanitation Data'!D172))),'Data Summary'!CM178="Yes"),OFFSET('Sanitation Data'!$D$10,0,10*ROW('Sanitation Data'!D172)),NA())</f>
        <v>#N/A</v>
      </c>
      <c r="Y178" s="521" t="e">
        <f ca="1">+IF(AND(ISNUMBER(OFFSET('Sanitation Data'!$D$11,0,10*ROW('Sanitation Data'!D172))),'Data Summary'!CN178="Yes"),OFFSET('Sanitation Data'!$D$11,0,10*ROW('Sanitation Data'!D172)),NA())</f>
        <v>#N/A</v>
      </c>
      <c r="Z178" s="521" t="e">
        <f ca="1">+IF(AND(ISNUMBER(OFFSET('Sanitation Data'!$D$12,0,10*ROW('Sanitation Data'!D172))),'Data Summary'!CO178="Yes"),OFFSET('Sanitation Data'!$D$12,0,10*ROW('Sanitation Data'!D172)),NA())</f>
        <v>#N/A</v>
      </c>
      <c r="AA178" s="521" t="e">
        <f ca="1">+IF(AND(ISNUMBER(OFFSET('Sanitation Data'!$E$4,0,10*ROW('Sanitation Data'!E172))),'Data Summary'!CP178="Yes"),100-OFFSET('Sanitation Data'!$E$4,0,10*ROW('Sanitation Data'!E172)),NA())</f>
        <v>#N/A</v>
      </c>
      <c r="AB178" s="521" t="e">
        <f ca="1">+IF(AND(ISNUMBER(OFFSET('Sanitation Data'!$E$6,0,10*ROW('Sanitation Data'!E172))),'Data Summary'!CQ178="Yes"),OFFSET('Sanitation Data'!$E$6,0,10*ROW('Sanitation Data'!E172)),NA())</f>
        <v>#N/A</v>
      </c>
      <c r="AC178" s="521" t="e">
        <f ca="1">+IF(AND(ISNUMBER(OFFSET('Sanitation Data'!$E$10,0,10*ROW('Sanitation Data'!E172))),'Data Summary'!CR178="Yes"),OFFSET('Sanitation Data'!$E$10,0,10*ROW('Sanitation Data'!E172)),NA())</f>
        <v>#N/A</v>
      </c>
      <c r="AD178" s="521" t="e">
        <f ca="1">+IF(AND(ISNUMBER(OFFSET('Sanitation Data'!$E$11,0,10*ROW('Sanitation Data'!E172))),'Data Summary'!CS178="Yes"),OFFSET('Sanitation Data'!$E$11,0,10*ROW('Sanitation Data'!E172)),NA())</f>
        <v>#N/A</v>
      </c>
      <c r="AE178" s="521" t="e">
        <f ca="1">+IF(AND(ISNUMBER(OFFSET('Sanitation Data'!$E$12,0,10*ROW('Sanitation Data'!E172))),'Data Summary'!CT178="Yes"),OFFSET('Sanitation Data'!$E$12,0,10*ROW('Sanitation Data'!E172)),NA())</f>
        <v>#N/A</v>
      </c>
      <c r="AF178" s="521" t="e">
        <f ca="1">+IF(AND(ISNUMBER(OFFSET('Sanitation Data'!$F$4,0,10*ROW('Sanitation Data'!F172))),'Data Summary'!CU178="Yes"),100-OFFSET('Sanitation Data'!$F$4,0,10*ROW('Sanitation Data'!F172)),NA())</f>
        <v>#N/A</v>
      </c>
      <c r="AG178" s="521" t="e">
        <f ca="1">+IF(AND(ISNUMBER(OFFSET('Sanitation Data'!$F$6,0,10*ROW('Sanitation Data'!F172))),'Data Summary'!CV178="Yes"),OFFSET('Sanitation Data'!$F$6,0,10*ROW('Sanitation Data'!F172)),NA())</f>
        <v>#N/A</v>
      </c>
      <c r="AH178" s="521" t="e">
        <f ca="1">+IF(AND(ISNUMBER(OFFSET('Sanitation Data'!$F$10,0,10*ROW('Sanitation Data'!F172))),'Data Summary'!CW178="Yes"),OFFSET('Sanitation Data'!$F$10,0,10*ROW('Sanitation Data'!F172)),NA())</f>
        <v>#N/A</v>
      </c>
      <c r="AI178" s="521" t="e">
        <f ca="1">+IF(AND(ISNUMBER(OFFSET('Sanitation Data'!$F$11,0,10*ROW('Sanitation Data'!F172))),'Data Summary'!CX178="Yes"),OFFSET('Sanitation Data'!$F$11,0,10*ROW('Sanitation Data'!F172)),NA())</f>
        <v>#N/A</v>
      </c>
      <c r="AJ178" s="521" t="e">
        <f ca="1">+IF(AND(ISNUMBER(OFFSET('Sanitation Data'!$F$12,0,10*ROW('Sanitation Data'!F172))),'Data Summary'!CY178="Yes"),OFFSET('Sanitation Data'!$F$12,0,10*ROW('Sanitation Data'!F172)),NA())</f>
        <v>#N/A</v>
      </c>
      <c r="AK178" s="521" t="e">
        <f ca="1">+IF(AND(ISNUMBER(OFFSET('Sanitation Data'!$G$4,0,10*ROW('Sanitation Data'!G172))),'Data Summary'!CZ178="Yes"),100-OFFSET('Sanitation Data'!$G$4,0,10*ROW('Sanitation Data'!G172)),NA())</f>
        <v>#N/A</v>
      </c>
      <c r="AL178" s="521" t="e">
        <f ca="1">+IF(AND(ISNUMBER(OFFSET('Sanitation Data'!$G$6,0,10*ROW('Sanitation Data'!G172))),'Data Summary'!DA178="Yes"),OFFSET('Sanitation Data'!$G$6,0,10*ROW('Sanitation Data'!G172)),NA())</f>
        <v>#N/A</v>
      </c>
      <c r="AM178" s="521" t="e">
        <f ca="1">+IF(AND(ISNUMBER(OFFSET('Sanitation Data'!$G$10,0,10*ROW('Sanitation Data'!G172))),'Data Summary'!DB178="Yes"),OFFSET('Sanitation Data'!$G$10,0,10*ROW('Sanitation Data'!G172)),NA())</f>
        <v>#N/A</v>
      </c>
      <c r="AN178" s="521" t="e">
        <f ca="1">+IF(AND(ISNUMBER(OFFSET('Sanitation Data'!$G$11,0,10*ROW('Sanitation Data'!G172))),'Data Summary'!DC178="Yes"),OFFSET('Sanitation Data'!$G$11,0,10*ROW('Sanitation Data'!G172)),NA())</f>
        <v>#N/A</v>
      </c>
      <c r="AO178" s="521" t="e">
        <f ca="1">+IF(AND(ISNUMBER(OFFSET('Sanitation Data'!$G$12,0,10*ROW('Sanitation Data'!G172))),'Data Summary'!DD178="Yes"),OFFSET('Sanitation Data'!$G$12,0,10*ROW('Sanitation Data'!G172)),NA())</f>
        <v>#N/A</v>
      </c>
      <c r="AP178" s="521" t="e">
        <f ca="1">+IF(AND(ISNUMBER(OFFSET('Sanitation Data'!$H$4,0,10*ROW('Sanitation Data'!H172))),'Data Summary'!DE178="Yes"),100-OFFSET('Sanitation Data'!$H$4,0,10*ROW('Sanitation Data'!H172)),NA())</f>
        <v>#N/A</v>
      </c>
      <c r="AQ178" s="521" t="e">
        <f ca="1">+IF(AND(ISNUMBER(OFFSET('Sanitation Data'!$H$6,0,10*ROW('Sanitation Data'!H172))),'Data Summary'!DF178="Yes"),OFFSET('Sanitation Data'!$H$6,0,10*ROW('Sanitation Data'!H172)),NA())</f>
        <v>#N/A</v>
      </c>
      <c r="AR178" s="521" t="e">
        <f ca="1">+IF(AND(ISNUMBER(OFFSET('Sanitation Data'!$H$10,0,10*ROW('Sanitation Data'!H172))),'Data Summary'!DG178="Yes"),OFFSET('Sanitation Data'!$H$10,0,10*ROW('Sanitation Data'!H172)),NA())</f>
        <v>#N/A</v>
      </c>
      <c r="AS178" s="521" t="e">
        <f ca="1">+IF(AND(ISNUMBER(OFFSET('Sanitation Data'!$H$11,0,10*ROW('Sanitation Data'!H172))),'Data Summary'!DH178="Yes"),OFFSET('Sanitation Data'!$H$11,0,10*ROW('Sanitation Data'!H172)),NA())</f>
        <v>#N/A</v>
      </c>
      <c r="AT178" s="521" t="e">
        <f ca="1">+IF(AND(ISNUMBER(OFFSET('Sanitation Data'!$H$12,0,10*ROW('Sanitation Data'!H172))),'Data Summary'!DI178="Yes"),OFFSET('Sanitation Data'!$H$12,0,10*ROW('Sanitation Data'!H172)),NA())</f>
        <v>#N/A</v>
      </c>
      <c r="AU178" s="521" t="e">
        <f ca="1">+IF(AND(ISNUMBER(OFFSET('Sanitation Data'!$I$4,0,10*ROW('Sanitation Data'!I172))),'Data Summary'!DJ178="Yes"),100-OFFSET('Sanitation Data'!$I$4,0,10*ROW('Sanitation Data'!I172)),NA())</f>
        <v>#N/A</v>
      </c>
      <c r="AV178" s="521" t="e">
        <f ca="1">+IF(AND(ISNUMBER(OFFSET('Sanitation Data'!$I$6,0,10*ROW('Sanitation Data'!I172))),'Data Summary'!DK178="Yes"),OFFSET('Sanitation Data'!$I$6,0,10*ROW('Sanitation Data'!I172)),NA())</f>
        <v>#N/A</v>
      </c>
      <c r="AW178" s="521" t="e">
        <f ca="1">+IF(AND(ISNUMBER(OFFSET('Sanitation Data'!$I$10,0,10*ROW('Sanitation Data'!I172))),'Data Summary'!DL178="Yes"),OFFSET('Sanitation Data'!$I$10,0,10*ROW('Sanitation Data'!I172)),NA())</f>
        <v>#N/A</v>
      </c>
      <c r="AX178" s="521" t="e">
        <f ca="1">+IF(AND(ISNUMBER(OFFSET('Sanitation Data'!$I$11,0,10*ROW('Sanitation Data'!I172))),'Data Summary'!DM178="Yes"),OFFSET('Sanitation Data'!$I$11,0,10*ROW('Sanitation Data'!I172)),NA())</f>
        <v>#N/A</v>
      </c>
      <c r="AY178" s="521" t="e">
        <f ca="1">+IF(AND(ISNUMBER(OFFSET('Sanitation Data'!$I$12,0,10*ROW('Sanitation Data'!I172))),'Data Summary'!DN178="Yes"),OFFSET('Sanitation Data'!$I$12,0,10*ROW('Sanitation Data'!I172)),NA())</f>
        <v>#N/A</v>
      </c>
      <c r="AZ178" s="522" t="e">
        <f ca="1">+IF(AND(ISNUMBER(OFFSET('Hygiene Data'!$D$5,0,10*ROW('Hygiene Data'!D172))),'Data Summary'!DO178="Yes"),OFFSET('Hygiene Data'!$D$5,0,10*ROW('Hygiene Data'!D172)),NA())</f>
        <v>#N/A</v>
      </c>
      <c r="BA178" s="522" t="e">
        <f ca="1">+IF(AND(ISNUMBER(OFFSET('Hygiene Data'!$D$7,0,10*ROW('Hygiene Data'!D172))),'Data Summary'!DP178="Yes"),OFFSET('Hygiene Data'!$D$7,0,10*ROW('Hygiene Data'!D172)),NA())</f>
        <v>#N/A</v>
      </c>
      <c r="BB178" s="522" t="e">
        <f ca="1">+IF(AND(ISNUMBER(OFFSET('Hygiene Data'!$D$9,0,10*ROW('Hygiene Data'!D172))),'Data Summary'!DQ178="Yes"),OFFSET('Hygiene Data'!$D$9,0,10*ROW('Hygiene Data'!D172)),NA())</f>
        <v>#N/A</v>
      </c>
      <c r="BC178" s="522" t="e">
        <f ca="1">+IF(AND(ISNUMBER(OFFSET('Hygiene Data'!$E$5,0,10*ROW('Hygiene Data'!E172))),'Data Summary'!DR178="Yes"),OFFSET('Hygiene Data'!$E$5,0,10*ROW('Hygiene Data'!E172)),NA())</f>
        <v>#N/A</v>
      </c>
      <c r="BD178" s="522" t="e">
        <f ca="1">+IF(AND(ISNUMBER(OFFSET('Hygiene Data'!$E$7,0,10*ROW('Hygiene Data'!E172))),'Data Summary'!DS178="Yes"),OFFSET('Hygiene Data'!$E$7,0,10*ROW('Hygiene Data'!E172)),NA())</f>
        <v>#N/A</v>
      </c>
      <c r="BE178" s="522" t="e">
        <f ca="1">+IF(AND(ISNUMBER(OFFSET('Hygiene Data'!$E$9,0,10*ROW('Hygiene Data'!E172))),'Data Summary'!DT178="Yes"),OFFSET('Hygiene Data'!$E$9,0,10*ROW('Hygiene Data'!E172)),NA())</f>
        <v>#N/A</v>
      </c>
      <c r="BF178" s="522" t="e">
        <f ca="1">+IF(AND(ISNUMBER(OFFSET('Hygiene Data'!$F$5,0,10*ROW('Hygiene Data'!F172))),'Data Summary'!DU178="Yes"),OFFSET('Hygiene Data'!$F$5,0,10*ROW('Hygiene Data'!F172)),NA())</f>
        <v>#N/A</v>
      </c>
      <c r="BG178" s="522" t="e">
        <f ca="1">+IF(AND(ISNUMBER(OFFSET('Hygiene Data'!$F$7,0,10*ROW('Hygiene Data'!F172))),'Data Summary'!DV178="Yes"),OFFSET('Hygiene Data'!$F$7,0,10*ROW('Hygiene Data'!F172)),NA())</f>
        <v>#N/A</v>
      </c>
      <c r="BH178" s="522" t="e">
        <f ca="1">+IF(AND(ISNUMBER(OFFSET('Hygiene Data'!$F$9,0,10*ROW('Hygiene Data'!F172))),'Data Summary'!DW178="Yes"),OFFSET('Hygiene Data'!$F$9,0,10*ROW('Hygiene Data'!F172)),NA())</f>
        <v>#N/A</v>
      </c>
      <c r="BI178" s="522" t="e">
        <f ca="1">+IF(AND(ISNUMBER(OFFSET('Hygiene Data'!$G$5,0,10*ROW('Hygiene Data'!G172))),'Data Summary'!DX178="Yes"),OFFSET('Hygiene Data'!$G$5,0,10*ROW('Hygiene Data'!G172)),NA())</f>
        <v>#N/A</v>
      </c>
      <c r="BJ178" s="522" t="e">
        <f ca="1">+IF(AND(ISNUMBER(OFFSET('Hygiene Data'!$G$7,0,10*ROW('Hygiene Data'!G172))),'Data Summary'!DY178="Yes"),OFFSET('Hygiene Data'!$G$7,0,10*ROW('Hygiene Data'!G172)),NA())</f>
        <v>#N/A</v>
      </c>
      <c r="BK178" s="522" t="e">
        <f ca="1">+IF(AND(ISNUMBER(OFFSET('Hygiene Data'!$G$9,0,10*ROW('Hygiene Data'!G172))),'Data Summary'!DZ178="Yes"),OFFSET('Hygiene Data'!$G$9,0,10*ROW('Hygiene Data'!G172)),NA())</f>
        <v>#N/A</v>
      </c>
      <c r="BL178" s="522" t="e">
        <f ca="1">+IF(AND(ISNUMBER(OFFSET('Hygiene Data'!$H$5,0,10*ROW('Hygiene Data'!H172))),'Data Summary'!EA178="Yes"),OFFSET('Hygiene Data'!$H$5,0,10*ROW('Hygiene Data'!H172)),NA())</f>
        <v>#N/A</v>
      </c>
      <c r="BM178" s="522" t="e">
        <f ca="1">+IF(AND(ISNUMBER(OFFSET('Hygiene Data'!$H$7,0,10*ROW('Hygiene Data'!H172))),'Data Summary'!EB178="Yes"),OFFSET('Hygiene Data'!$H$7,0,10*ROW('Hygiene Data'!H172)),NA())</f>
        <v>#N/A</v>
      </c>
      <c r="BN178" s="522" t="e">
        <f ca="1">+IF(AND(ISNUMBER(OFFSET('Hygiene Data'!$H$9,0,10*ROW('Hygiene Data'!H172))),'Data Summary'!EC178="Yes"),OFFSET('Hygiene Data'!$H$9,0,10*ROW('Hygiene Data'!H172)),NA())</f>
        <v>#N/A</v>
      </c>
      <c r="BO178" s="522" t="e">
        <f ca="1">+IF(AND(ISNUMBER(OFFSET('Hygiene Data'!$I$5,0,10*ROW('Hygiene Data'!I172))),'Data Summary'!ED178="Yes"),OFFSET('Hygiene Data'!$I$5,0,10*ROW('Hygiene Data'!I172)),NA())</f>
        <v>#N/A</v>
      </c>
      <c r="BP178" s="522" t="e">
        <f ca="1">+IF(AND(ISNUMBER(OFFSET('Hygiene Data'!$I$7,0,10*ROW('Hygiene Data'!I172))),'Data Summary'!EE178="Yes"),OFFSET('Hygiene Data'!$I$7,0,10*ROW('Hygiene Data'!I172)),NA())</f>
        <v>#N/A</v>
      </c>
      <c r="BQ178" s="522" t="e">
        <f ca="1">+IF(AND(ISNUMBER(OFFSET('Hygiene Data'!$I$9,0,10*ROW('Hygiene Data'!I172))),'Data Summary'!EF178="Yes"),OFFSET('Hygiene Data'!$I$9,0,10*ROW('Hygiene Data'!I172)),NA())</f>
        <v>#N/A</v>
      </c>
    </row>
    <row r="179" spans="1:69" x14ac:dyDescent="0.25">
      <c r="A179" s="518" t="e">
        <f ca="1">+RIGHT('Data Summary'!A179,LEN('Data Summary'!A179)-9)</f>
        <v>#VALUE!</v>
      </c>
      <c r="B179" s="492" t="str">
        <f ca="1">+IF(ISTEXT('Data Summary'!B179),'Data Summary'!B179,"")</f>
        <v/>
      </c>
      <c r="C179" s="519" t="e">
        <f ca="1">+VALUE('Data Summary'!C179)</f>
        <v>#VALUE!</v>
      </c>
      <c r="D179" s="520" t="e">
        <f ca="1">+IF(AND(ISNUMBER(OFFSET('Water Data'!$D$4,0,10*ROW('Water Data'!D173))),'Data Summary'!BS179="Yes"),100-OFFSET('Water Data'!$D$4,0,10*ROW('Water Data'!D173)),NA())</f>
        <v>#N/A</v>
      </c>
      <c r="E179" s="520" t="e">
        <f ca="1">+IF(AND(ISNUMBER(OFFSET('Water Data'!$D$6,0,10*ROW('Water Data'!D173))),'Data Summary'!BT179="Yes"),OFFSET('Water Data'!$D$6,0,10*ROW('Water Data'!D173)),NA())</f>
        <v>#N/A</v>
      </c>
      <c r="F179" s="520" t="e">
        <f ca="1">+IF(AND(ISNUMBER(OFFSET('Water Data'!$D$9,0,10*ROW('Water Data'!D173))),'Data Summary'!BU179="Yes"),OFFSET('Water Data'!$D$9,0,10*ROW('Water Data'!D173)),NA())</f>
        <v>#N/A</v>
      </c>
      <c r="G179" s="520" t="e">
        <f ca="1">+IF(AND(ISNUMBER(OFFSET('Water Data'!$E$4,0,10*ROW('Water Data'!E173))),'Data Summary'!BV179="Yes"),100-OFFSET('Water Data'!$E$4,0,10*ROW('Water Data'!E173)),NA())</f>
        <v>#N/A</v>
      </c>
      <c r="H179" s="520" t="e">
        <f ca="1">+IF(AND(ISNUMBER(OFFSET('Water Data'!$E$6,0,10*ROW('Water Data'!E173))),'Data Summary'!BW179="Yes"),OFFSET('Water Data'!$E$6,0,10*ROW('Water Data'!E173)),NA())</f>
        <v>#N/A</v>
      </c>
      <c r="I179" s="520" t="e">
        <f ca="1">+IF(AND(ISNUMBER(OFFSET('Water Data'!$E$9,0,10*ROW('Water Data'!E173))),'Data Summary'!BX179="Yes"),OFFSET('Water Data'!$E$9,0,10*ROW('Water Data'!E173)),NA())</f>
        <v>#N/A</v>
      </c>
      <c r="J179" s="520" t="e">
        <f ca="1">+IF(AND(ISNUMBER(OFFSET('Water Data'!$F$4,0,10*ROW('Water Data'!F173))),'Data Summary'!BY179="Yes"),100-OFFSET('Water Data'!$F$4,0,10*ROW('Water Data'!F173)),NA())</f>
        <v>#N/A</v>
      </c>
      <c r="K179" s="520" t="e">
        <f ca="1">+IF(AND(ISNUMBER(OFFSET('Water Data'!$F$6,0,10*ROW('Water Data'!F173))),'Data Summary'!BZ179="Yes"),OFFSET('Water Data'!$F$6,0,10*ROW('Water Data'!F173)),NA())</f>
        <v>#N/A</v>
      </c>
      <c r="L179" s="520" t="e">
        <f ca="1">+IF(AND(ISNUMBER(OFFSET('Water Data'!$F$9,0,10*ROW('Water Data'!F173))),'Data Summary'!CA179="Yes"),OFFSET('Water Data'!$F$9,0,10*ROW('Water Data'!F173)),NA())</f>
        <v>#N/A</v>
      </c>
      <c r="M179" s="520" t="e">
        <f ca="1">+IF(AND(ISNUMBER(OFFSET('Water Data'!$G$4,0,10*ROW('Water Data'!G173))),'Data Summary'!CB179="Yes"),100-OFFSET('Water Data'!$G$4,0,10*ROW('Water Data'!G173)),NA())</f>
        <v>#N/A</v>
      </c>
      <c r="N179" s="520" t="e">
        <f ca="1">+IF(AND(ISNUMBER(OFFSET('Water Data'!$G$6,0,10*ROW('Water Data'!G173))),'Data Summary'!CC179="Yes"),OFFSET('Water Data'!$G$6,0,10*ROW('Water Data'!G173)),NA())</f>
        <v>#N/A</v>
      </c>
      <c r="O179" s="520" t="e">
        <f ca="1">+IF(AND(ISNUMBER(OFFSET('Water Data'!$G$9,0,10*ROW('Water Data'!G173))),'Data Summary'!CD179="Yes"),OFFSET('Water Data'!$G$9,0,10*ROW('Water Data'!G173)),NA())</f>
        <v>#N/A</v>
      </c>
      <c r="P179" s="520" t="e">
        <f ca="1">+IF(AND(ISNUMBER(OFFSET('Water Data'!$H$4,0,10*ROW('Water Data'!H173))),'Data Summary'!CE179="Yes"),100-OFFSET('Water Data'!$H$4,0,10*ROW('Water Data'!H173)),NA())</f>
        <v>#N/A</v>
      </c>
      <c r="Q179" s="520" t="e">
        <f ca="1">+IF(AND(ISNUMBER(OFFSET('Water Data'!$H$6,0,10*ROW('Water Data'!H173))),'Data Summary'!CF179="Yes"),OFFSET('Water Data'!$H$6,0,10*ROW('Water Data'!H173)),NA())</f>
        <v>#N/A</v>
      </c>
      <c r="R179" s="520" t="e">
        <f ca="1">+IF(AND(ISNUMBER(OFFSET('Water Data'!$H$9,0,10*ROW('Water Data'!H173))),'Data Summary'!CG179="Yes"),OFFSET('Water Data'!$H$9,0,10*ROW('Water Data'!H173)),NA())</f>
        <v>#N/A</v>
      </c>
      <c r="S179" s="520" t="e">
        <f ca="1">+IF(AND(ISNUMBER(OFFSET('Water Data'!$I$4,0,10*ROW('Water Data'!I173))),'Data Summary'!CH179="Yes"),100-OFFSET('Water Data'!$I$4,0,10*ROW('Water Data'!I173)),NA())</f>
        <v>#N/A</v>
      </c>
      <c r="T179" s="520" t="e">
        <f ca="1">+IF(AND(ISNUMBER(OFFSET('Water Data'!$I$6,0,10*ROW('Water Data'!I173))),'Data Summary'!CI179="Yes"),OFFSET('Water Data'!$I$6,0,10*ROW('Water Data'!I173)),NA())</f>
        <v>#N/A</v>
      </c>
      <c r="U179" s="520" t="e">
        <f ca="1">+IF(AND(ISNUMBER(OFFSET('Water Data'!$I$9,0,10*ROW('Water Data'!I173))),'Data Summary'!CJ179="Yes"),OFFSET('Water Data'!$I$9,0,10*ROW('Water Data'!I173)),NA())</f>
        <v>#N/A</v>
      </c>
      <c r="V179" s="521" t="e">
        <f ca="1">+IF(AND(ISNUMBER(OFFSET('Sanitation Data'!$D$4,0,10*ROW('Sanitation Data'!D173))),'Data Summary'!CK179="Yes"),100-OFFSET('Sanitation Data'!$D$4,0,10*ROW('Sanitation Data'!D173)),NA())</f>
        <v>#N/A</v>
      </c>
      <c r="W179" s="521" t="e">
        <f ca="1">+IF(AND(ISNUMBER(OFFSET('Sanitation Data'!$D$6,0,10*ROW('Sanitation Data'!D173))),'Data Summary'!CL179="Yes"),OFFSET('Sanitation Data'!$D$6,0,10*ROW('Sanitation Data'!D173)),NA())</f>
        <v>#N/A</v>
      </c>
      <c r="X179" s="521" t="e">
        <f ca="1">+IF(AND(ISNUMBER(OFFSET('Sanitation Data'!$D$10,0,10*ROW('Sanitation Data'!D173))),'Data Summary'!CM179="Yes"),OFFSET('Sanitation Data'!$D$10,0,10*ROW('Sanitation Data'!D173)),NA())</f>
        <v>#N/A</v>
      </c>
      <c r="Y179" s="521" t="e">
        <f ca="1">+IF(AND(ISNUMBER(OFFSET('Sanitation Data'!$D$11,0,10*ROW('Sanitation Data'!D173))),'Data Summary'!CN179="Yes"),OFFSET('Sanitation Data'!$D$11,0,10*ROW('Sanitation Data'!D173)),NA())</f>
        <v>#N/A</v>
      </c>
      <c r="Z179" s="521" t="e">
        <f ca="1">+IF(AND(ISNUMBER(OFFSET('Sanitation Data'!$D$12,0,10*ROW('Sanitation Data'!D173))),'Data Summary'!CO179="Yes"),OFFSET('Sanitation Data'!$D$12,0,10*ROW('Sanitation Data'!D173)),NA())</f>
        <v>#N/A</v>
      </c>
      <c r="AA179" s="521" t="e">
        <f ca="1">+IF(AND(ISNUMBER(OFFSET('Sanitation Data'!$E$4,0,10*ROW('Sanitation Data'!E173))),'Data Summary'!CP179="Yes"),100-OFFSET('Sanitation Data'!$E$4,0,10*ROW('Sanitation Data'!E173)),NA())</f>
        <v>#N/A</v>
      </c>
      <c r="AB179" s="521" t="e">
        <f ca="1">+IF(AND(ISNUMBER(OFFSET('Sanitation Data'!$E$6,0,10*ROW('Sanitation Data'!E173))),'Data Summary'!CQ179="Yes"),OFFSET('Sanitation Data'!$E$6,0,10*ROW('Sanitation Data'!E173)),NA())</f>
        <v>#N/A</v>
      </c>
      <c r="AC179" s="521" t="e">
        <f ca="1">+IF(AND(ISNUMBER(OFFSET('Sanitation Data'!$E$10,0,10*ROW('Sanitation Data'!E173))),'Data Summary'!CR179="Yes"),OFFSET('Sanitation Data'!$E$10,0,10*ROW('Sanitation Data'!E173)),NA())</f>
        <v>#N/A</v>
      </c>
      <c r="AD179" s="521" t="e">
        <f ca="1">+IF(AND(ISNUMBER(OFFSET('Sanitation Data'!$E$11,0,10*ROW('Sanitation Data'!E173))),'Data Summary'!CS179="Yes"),OFFSET('Sanitation Data'!$E$11,0,10*ROW('Sanitation Data'!E173)),NA())</f>
        <v>#N/A</v>
      </c>
      <c r="AE179" s="521" t="e">
        <f ca="1">+IF(AND(ISNUMBER(OFFSET('Sanitation Data'!$E$12,0,10*ROW('Sanitation Data'!E173))),'Data Summary'!CT179="Yes"),OFFSET('Sanitation Data'!$E$12,0,10*ROW('Sanitation Data'!E173)),NA())</f>
        <v>#N/A</v>
      </c>
      <c r="AF179" s="521" t="e">
        <f ca="1">+IF(AND(ISNUMBER(OFFSET('Sanitation Data'!$F$4,0,10*ROW('Sanitation Data'!F173))),'Data Summary'!CU179="Yes"),100-OFFSET('Sanitation Data'!$F$4,0,10*ROW('Sanitation Data'!F173)),NA())</f>
        <v>#N/A</v>
      </c>
      <c r="AG179" s="521" t="e">
        <f ca="1">+IF(AND(ISNUMBER(OFFSET('Sanitation Data'!$F$6,0,10*ROW('Sanitation Data'!F173))),'Data Summary'!CV179="Yes"),OFFSET('Sanitation Data'!$F$6,0,10*ROW('Sanitation Data'!F173)),NA())</f>
        <v>#N/A</v>
      </c>
      <c r="AH179" s="521" t="e">
        <f ca="1">+IF(AND(ISNUMBER(OFFSET('Sanitation Data'!$F$10,0,10*ROW('Sanitation Data'!F173))),'Data Summary'!CW179="Yes"),OFFSET('Sanitation Data'!$F$10,0,10*ROW('Sanitation Data'!F173)),NA())</f>
        <v>#N/A</v>
      </c>
      <c r="AI179" s="521" t="e">
        <f ca="1">+IF(AND(ISNUMBER(OFFSET('Sanitation Data'!$F$11,0,10*ROW('Sanitation Data'!F173))),'Data Summary'!CX179="Yes"),OFFSET('Sanitation Data'!$F$11,0,10*ROW('Sanitation Data'!F173)),NA())</f>
        <v>#N/A</v>
      </c>
      <c r="AJ179" s="521" t="e">
        <f ca="1">+IF(AND(ISNUMBER(OFFSET('Sanitation Data'!$F$12,0,10*ROW('Sanitation Data'!F173))),'Data Summary'!CY179="Yes"),OFFSET('Sanitation Data'!$F$12,0,10*ROW('Sanitation Data'!F173)),NA())</f>
        <v>#N/A</v>
      </c>
      <c r="AK179" s="521" t="e">
        <f ca="1">+IF(AND(ISNUMBER(OFFSET('Sanitation Data'!$G$4,0,10*ROW('Sanitation Data'!G173))),'Data Summary'!CZ179="Yes"),100-OFFSET('Sanitation Data'!$G$4,0,10*ROW('Sanitation Data'!G173)),NA())</f>
        <v>#N/A</v>
      </c>
      <c r="AL179" s="521" t="e">
        <f ca="1">+IF(AND(ISNUMBER(OFFSET('Sanitation Data'!$G$6,0,10*ROW('Sanitation Data'!G173))),'Data Summary'!DA179="Yes"),OFFSET('Sanitation Data'!$G$6,0,10*ROW('Sanitation Data'!G173)),NA())</f>
        <v>#N/A</v>
      </c>
      <c r="AM179" s="521" t="e">
        <f ca="1">+IF(AND(ISNUMBER(OFFSET('Sanitation Data'!$G$10,0,10*ROW('Sanitation Data'!G173))),'Data Summary'!DB179="Yes"),OFFSET('Sanitation Data'!$G$10,0,10*ROW('Sanitation Data'!G173)),NA())</f>
        <v>#N/A</v>
      </c>
      <c r="AN179" s="521" t="e">
        <f ca="1">+IF(AND(ISNUMBER(OFFSET('Sanitation Data'!$G$11,0,10*ROW('Sanitation Data'!G173))),'Data Summary'!DC179="Yes"),OFFSET('Sanitation Data'!$G$11,0,10*ROW('Sanitation Data'!G173)),NA())</f>
        <v>#N/A</v>
      </c>
      <c r="AO179" s="521" t="e">
        <f ca="1">+IF(AND(ISNUMBER(OFFSET('Sanitation Data'!$G$12,0,10*ROW('Sanitation Data'!G173))),'Data Summary'!DD179="Yes"),OFFSET('Sanitation Data'!$G$12,0,10*ROW('Sanitation Data'!G173)),NA())</f>
        <v>#N/A</v>
      </c>
      <c r="AP179" s="521" t="e">
        <f ca="1">+IF(AND(ISNUMBER(OFFSET('Sanitation Data'!$H$4,0,10*ROW('Sanitation Data'!H173))),'Data Summary'!DE179="Yes"),100-OFFSET('Sanitation Data'!$H$4,0,10*ROW('Sanitation Data'!H173)),NA())</f>
        <v>#N/A</v>
      </c>
      <c r="AQ179" s="521" t="e">
        <f ca="1">+IF(AND(ISNUMBER(OFFSET('Sanitation Data'!$H$6,0,10*ROW('Sanitation Data'!H173))),'Data Summary'!DF179="Yes"),OFFSET('Sanitation Data'!$H$6,0,10*ROW('Sanitation Data'!H173)),NA())</f>
        <v>#N/A</v>
      </c>
      <c r="AR179" s="521" t="e">
        <f ca="1">+IF(AND(ISNUMBER(OFFSET('Sanitation Data'!$H$10,0,10*ROW('Sanitation Data'!H173))),'Data Summary'!DG179="Yes"),OFFSET('Sanitation Data'!$H$10,0,10*ROW('Sanitation Data'!H173)),NA())</f>
        <v>#N/A</v>
      </c>
      <c r="AS179" s="521" t="e">
        <f ca="1">+IF(AND(ISNUMBER(OFFSET('Sanitation Data'!$H$11,0,10*ROW('Sanitation Data'!H173))),'Data Summary'!DH179="Yes"),OFFSET('Sanitation Data'!$H$11,0,10*ROW('Sanitation Data'!H173)),NA())</f>
        <v>#N/A</v>
      </c>
      <c r="AT179" s="521" t="e">
        <f ca="1">+IF(AND(ISNUMBER(OFFSET('Sanitation Data'!$H$12,0,10*ROW('Sanitation Data'!H173))),'Data Summary'!DI179="Yes"),OFFSET('Sanitation Data'!$H$12,0,10*ROW('Sanitation Data'!H173)),NA())</f>
        <v>#N/A</v>
      </c>
      <c r="AU179" s="521" t="e">
        <f ca="1">+IF(AND(ISNUMBER(OFFSET('Sanitation Data'!$I$4,0,10*ROW('Sanitation Data'!I173))),'Data Summary'!DJ179="Yes"),100-OFFSET('Sanitation Data'!$I$4,0,10*ROW('Sanitation Data'!I173)),NA())</f>
        <v>#N/A</v>
      </c>
      <c r="AV179" s="521" t="e">
        <f ca="1">+IF(AND(ISNUMBER(OFFSET('Sanitation Data'!$I$6,0,10*ROW('Sanitation Data'!I173))),'Data Summary'!DK179="Yes"),OFFSET('Sanitation Data'!$I$6,0,10*ROW('Sanitation Data'!I173)),NA())</f>
        <v>#N/A</v>
      </c>
      <c r="AW179" s="521" t="e">
        <f ca="1">+IF(AND(ISNUMBER(OFFSET('Sanitation Data'!$I$10,0,10*ROW('Sanitation Data'!I173))),'Data Summary'!DL179="Yes"),OFFSET('Sanitation Data'!$I$10,0,10*ROW('Sanitation Data'!I173)),NA())</f>
        <v>#N/A</v>
      </c>
      <c r="AX179" s="521" t="e">
        <f ca="1">+IF(AND(ISNUMBER(OFFSET('Sanitation Data'!$I$11,0,10*ROW('Sanitation Data'!I173))),'Data Summary'!DM179="Yes"),OFFSET('Sanitation Data'!$I$11,0,10*ROW('Sanitation Data'!I173)),NA())</f>
        <v>#N/A</v>
      </c>
      <c r="AY179" s="521" t="e">
        <f ca="1">+IF(AND(ISNUMBER(OFFSET('Sanitation Data'!$I$12,0,10*ROW('Sanitation Data'!I173))),'Data Summary'!DN179="Yes"),OFFSET('Sanitation Data'!$I$12,0,10*ROW('Sanitation Data'!I173)),NA())</f>
        <v>#N/A</v>
      </c>
      <c r="AZ179" s="522" t="e">
        <f ca="1">+IF(AND(ISNUMBER(OFFSET('Hygiene Data'!$D$5,0,10*ROW('Hygiene Data'!D173))),'Data Summary'!DO179="Yes"),OFFSET('Hygiene Data'!$D$5,0,10*ROW('Hygiene Data'!D173)),NA())</f>
        <v>#N/A</v>
      </c>
      <c r="BA179" s="522" t="e">
        <f ca="1">+IF(AND(ISNUMBER(OFFSET('Hygiene Data'!$D$7,0,10*ROW('Hygiene Data'!D173))),'Data Summary'!DP179="Yes"),OFFSET('Hygiene Data'!$D$7,0,10*ROW('Hygiene Data'!D173)),NA())</f>
        <v>#N/A</v>
      </c>
      <c r="BB179" s="522" t="e">
        <f ca="1">+IF(AND(ISNUMBER(OFFSET('Hygiene Data'!$D$9,0,10*ROW('Hygiene Data'!D173))),'Data Summary'!DQ179="Yes"),OFFSET('Hygiene Data'!$D$9,0,10*ROW('Hygiene Data'!D173)),NA())</f>
        <v>#N/A</v>
      </c>
      <c r="BC179" s="522" t="e">
        <f ca="1">+IF(AND(ISNUMBER(OFFSET('Hygiene Data'!$E$5,0,10*ROW('Hygiene Data'!E173))),'Data Summary'!DR179="Yes"),OFFSET('Hygiene Data'!$E$5,0,10*ROW('Hygiene Data'!E173)),NA())</f>
        <v>#N/A</v>
      </c>
      <c r="BD179" s="522" t="e">
        <f ca="1">+IF(AND(ISNUMBER(OFFSET('Hygiene Data'!$E$7,0,10*ROW('Hygiene Data'!E173))),'Data Summary'!DS179="Yes"),OFFSET('Hygiene Data'!$E$7,0,10*ROW('Hygiene Data'!E173)),NA())</f>
        <v>#N/A</v>
      </c>
      <c r="BE179" s="522" t="e">
        <f ca="1">+IF(AND(ISNUMBER(OFFSET('Hygiene Data'!$E$9,0,10*ROW('Hygiene Data'!E173))),'Data Summary'!DT179="Yes"),OFFSET('Hygiene Data'!$E$9,0,10*ROW('Hygiene Data'!E173)),NA())</f>
        <v>#N/A</v>
      </c>
      <c r="BF179" s="522" t="e">
        <f ca="1">+IF(AND(ISNUMBER(OFFSET('Hygiene Data'!$F$5,0,10*ROW('Hygiene Data'!F173))),'Data Summary'!DU179="Yes"),OFFSET('Hygiene Data'!$F$5,0,10*ROW('Hygiene Data'!F173)),NA())</f>
        <v>#N/A</v>
      </c>
      <c r="BG179" s="522" t="e">
        <f ca="1">+IF(AND(ISNUMBER(OFFSET('Hygiene Data'!$F$7,0,10*ROW('Hygiene Data'!F173))),'Data Summary'!DV179="Yes"),OFFSET('Hygiene Data'!$F$7,0,10*ROW('Hygiene Data'!F173)),NA())</f>
        <v>#N/A</v>
      </c>
      <c r="BH179" s="522" t="e">
        <f ca="1">+IF(AND(ISNUMBER(OFFSET('Hygiene Data'!$F$9,0,10*ROW('Hygiene Data'!F173))),'Data Summary'!DW179="Yes"),OFFSET('Hygiene Data'!$F$9,0,10*ROW('Hygiene Data'!F173)),NA())</f>
        <v>#N/A</v>
      </c>
      <c r="BI179" s="522" t="e">
        <f ca="1">+IF(AND(ISNUMBER(OFFSET('Hygiene Data'!$G$5,0,10*ROW('Hygiene Data'!G173))),'Data Summary'!DX179="Yes"),OFFSET('Hygiene Data'!$G$5,0,10*ROW('Hygiene Data'!G173)),NA())</f>
        <v>#N/A</v>
      </c>
      <c r="BJ179" s="522" t="e">
        <f ca="1">+IF(AND(ISNUMBER(OFFSET('Hygiene Data'!$G$7,0,10*ROW('Hygiene Data'!G173))),'Data Summary'!DY179="Yes"),OFFSET('Hygiene Data'!$G$7,0,10*ROW('Hygiene Data'!G173)),NA())</f>
        <v>#N/A</v>
      </c>
      <c r="BK179" s="522" t="e">
        <f ca="1">+IF(AND(ISNUMBER(OFFSET('Hygiene Data'!$G$9,0,10*ROW('Hygiene Data'!G173))),'Data Summary'!DZ179="Yes"),OFFSET('Hygiene Data'!$G$9,0,10*ROW('Hygiene Data'!G173)),NA())</f>
        <v>#N/A</v>
      </c>
      <c r="BL179" s="522" t="e">
        <f ca="1">+IF(AND(ISNUMBER(OFFSET('Hygiene Data'!$H$5,0,10*ROW('Hygiene Data'!H173))),'Data Summary'!EA179="Yes"),OFFSET('Hygiene Data'!$H$5,0,10*ROW('Hygiene Data'!H173)),NA())</f>
        <v>#N/A</v>
      </c>
      <c r="BM179" s="522" t="e">
        <f ca="1">+IF(AND(ISNUMBER(OFFSET('Hygiene Data'!$H$7,0,10*ROW('Hygiene Data'!H173))),'Data Summary'!EB179="Yes"),OFFSET('Hygiene Data'!$H$7,0,10*ROW('Hygiene Data'!H173)),NA())</f>
        <v>#N/A</v>
      </c>
      <c r="BN179" s="522" t="e">
        <f ca="1">+IF(AND(ISNUMBER(OFFSET('Hygiene Data'!$H$9,0,10*ROW('Hygiene Data'!H173))),'Data Summary'!EC179="Yes"),OFFSET('Hygiene Data'!$H$9,0,10*ROW('Hygiene Data'!H173)),NA())</f>
        <v>#N/A</v>
      </c>
      <c r="BO179" s="522" t="e">
        <f ca="1">+IF(AND(ISNUMBER(OFFSET('Hygiene Data'!$I$5,0,10*ROW('Hygiene Data'!I173))),'Data Summary'!ED179="Yes"),OFFSET('Hygiene Data'!$I$5,0,10*ROW('Hygiene Data'!I173)),NA())</f>
        <v>#N/A</v>
      </c>
      <c r="BP179" s="522" t="e">
        <f ca="1">+IF(AND(ISNUMBER(OFFSET('Hygiene Data'!$I$7,0,10*ROW('Hygiene Data'!I173))),'Data Summary'!EE179="Yes"),OFFSET('Hygiene Data'!$I$7,0,10*ROW('Hygiene Data'!I173)),NA())</f>
        <v>#N/A</v>
      </c>
      <c r="BQ179" s="522" t="e">
        <f ca="1">+IF(AND(ISNUMBER(OFFSET('Hygiene Data'!$I$9,0,10*ROW('Hygiene Data'!I173))),'Data Summary'!EF179="Yes"),OFFSET('Hygiene Data'!$I$9,0,10*ROW('Hygiene Data'!I173)),NA())</f>
        <v>#N/A</v>
      </c>
    </row>
    <row r="180" spans="1:69" x14ac:dyDescent="0.25">
      <c r="A180" s="518" t="e">
        <f ca="1">+RIGHT('Data Summary'!A180,LEN('Data Summary'!A180)-9)</f>
        <v>#VALUE!</v>
      </c>
      <c r="B180" s="492" t="str">
        <f ca="1">+IF(ISTEXT('Data Summary'!B180),'Data Summary'!B180,"")</f>
        <v/>
      </c>
      <c r="C180" s="519" t="e">
        <f ca="1">+VALUE('Data Summary'!C180)</f>
        <v>#VALUE!</v>
      </c>
      <c r="D180" s="520" t="e">
        <f ca="1">+IF(AND(ISNUMBER(OFFSET('Water Data'!$D$4,0,10*ROW('Water Data'!D174))),'Data Summary'!BS180="Yes"),100-OFFSET('Water Data'!$D$4,0,10*ROW('Water Data'!D174)),NA())</f>
        <v>#N/A</v>
      </c>
      <c r="E180" s="520" t="e">
        <f ca="1">+IF(AND(ISNUMBER(OFFSET('Water Data'!$D$6,0,10*ROW('Water Data'!D174))),'Data Summary'!BT180="Yes"),OFFSET('Water Data'!$D$6,0,10*ROW('Water Data'!D174)),NA())</f>
        <v>#N/A</v>
      </c>
      <c r="F180" s="520" t="e">
        <f ca="1">+IF(AND(ISNUMBER(OFFSET('Water Data'!$D$9,0,10*ROW('Water Data'!D174))),'Data Summary'!BU180="Yes"),OFFSET('Water Data'!$D$9,0,10*ROW('Water Data'!D174)),NA())</f>
        <v>#N/A</v>
      </c>
      <c r="G180" s="520" t="e">
        <f ca="1">+IF(AND(ISNUMBER(OFFSET('Water Data'!$E$4,0,10*ROW('Water Data'!E174))),'Data Summary'!BV180="Yes"),100-OFFSET('Water Data'!$E$4,0,10*ROW('Water Data'!E174)),NA())</f>
        <v>#N/A</v>
      </c>
      <c r="H180" s="520" t="e">
        <f ca="1">+IF(AND(ISNUMBER(OFFSET('Water Data'!$E$6,0,10*ROW('Water Data'!E174))),'Data Summary'!BW180="Yes"),OFFSET('Water Data'!$E$6,0,10*ROW('Water Data'!E174)),NA())</f>
        <v>#N/A</v>
      </c>
      <c r="I180" s="520" t="e">
        <f ca="1">+IF(AND(ISNUMBER(OFFSET('Water Data'!$E$9,0,10*ROW('Water Data'!E174))),'Data Summary'!BX180="Yes"),OFFSET('Water Data'!$E$9,0,10*ROW('Water Data'!E174)),NA())</f>
        <v>#N/A</v>
      </c>
      <c r="J180" s="520" t="e">
        <f ca="1">+IF(AND(ISNUMBER(OFFSET('Water Data'!$F$4,0,10*ROW('Water Data'!F174))),'Data Summary'!BY180="Yes"),100-OFFSET('Water Data'!$F$4,0,10*ROW('Water Data'!F174)),NA())</f>
        <v>#N/A</v>
      </c>
      <c r="K180" s="520" t="e">
        <f ca="1">+IF(AND(ISNUMBER(OFFSET('Water Data'!$F$6,0,10*ROW('Water Data'!F174))),'Data Summary'!BZ180="Yes"),OFFSET('Water Data'!$F$6,0,10*ROW('Water Data'!F174)),NA())</f>
        <v>#N/A</v>
      </c>
      <c r="L180" s="520" t="e">
        <f ca="1">+IF(AND(ISNUMBER(OFFSET('Water Data'!$F$9,0,10*ROW('Water Data'!F174))),'Data Summary'!CA180="Yes"),OFFSET('Water Data'!$F$9,0,10*ROW('Water Data'!F174)),NA())</f>
        <v>#N/A</v>
      </c>
      <c r="M180" s="520" t="e">
        <f ca="1">+IF(AND(ISNUMBER(OFFSET('Water Data'!$G$4,0,10*ROW('Water Data'!G174))),'Data Summary'!CB180="Yes"),100-OFFSET('Water Data'!$G$4,0,10*ROW('Water Data'!G174)),NA())</f>
        <v>#N/A</v>
      </c>
      <c r="N180" s="520" t="e">
        <f ca="1">+IF(AND(ISNUMBER(OFFSET('Water Data'!$G$6,0,10*ROW('Water Data'!G174))),'Data Summary'!CC180="Yes"),OFFSET('Water Data'!$G$6,0,10*ROW('Water Data'!G174)),NA())</f>
        <v>#N/A</v>
      </c>
      <c r="O180" s="520" t="e">
        <f ca="1">+IF(AND(ISNUMBER(OFFSET('Water Data'!$G$9,0,10*ROW('Water Data'!G174))),'Data Summary'!CD180="Yes"),OFFSET('Water Data'!$G$9,0,10*ROW('Water Data'!G174)),NA())</f>
        <v>#N/A</v>
      </c>
      <c r="P180" s="520" t="e">
        <f ca="1">+IF(AND(ISNUMBER(OFFSET('Water Data'!$H$4,0,10*ROW('Water Data'!H174))),'Data Summary'!CE180="Yes"),100-OFFSET('Water Data'!$H$4,0,10*ROW('Water Data'!H174)),NA())</f>
        <v>#N/A</v>
      </c>
      <c r="Q180" s="520" t="e">
        <f ca="1">+IF(AND(ISNUMBER(OFFSET('Water Data'!$H$6,0,10*ROW('Water Data'!H174))),'Data Summary'!CF180="Yes"),OFFSET('Water Data'!$H$6,0,10*ROW('Water Data'!H174)),NA())</f>
        <v>#N/A</v>
      </c>
      <c r="R180" s="520" t="e">
        <f ca="1">+IF(AND(ISNUMBER(OFFSET('Water Data'!$H$9,0,10*ROW('Water Data'!H174))),'Data Summary'!CG180="Yes"),OFFSET('Water Data'!$H$9,0,10*ROW('Water Data'!H174)),NA())</f>
        <v>#N/A</v>
      </c>
      <c r="S180" s="520" t="e">
        <f ca="1">+IF(AND(ISNUMBER(OFFSET('Water Data'!$I$4,0,10*ROW('Water Data'!I174))),'Data Summary'!CH180="Yes"),100-OFFSET('Water Data'!$I$4,0,10*ROW('Water Data'!I174)),NA())</f>
        <v>#N/A</v>
      </c>
      <c r="T180" s="520" t="e">
        <f ca="1">+IF(AND(ISNUMBER(OFFSET('Water Data'!$I$6,0,10*ROW('Water Data'!I174))),'Data Summary'!CI180="Yes"),OFFSET('Water Data'!$I$6,0,10*ROW('Water Data'!I174)),NA())</f>
        <v>#N/A</v>
      </c>
      <c r="U180" s="520" t="e">
        <f ca="1">+IF(AND(ISNUMBER(OFFSET('Water Data'!$I$9,0,10*ROW('Water Data'!I174))),'Data Summary'!CJ180="Yes"),OFFSET('Water Data'!$I$9,0,10*ROW('Water Data'!I174)),NA())</f>
        <v>#N/A</v>
      </c>
      <c r="V180" s="521" t="e">
        <f ca="1">+IF(AND(ISNUMBER(OFFSET('Sanitation Data'!$D$4,0,10*ROW('Sanitation Data'!D174))),'Data Summary'!CK180="Yes"),100-OFFSET('Sanitation Data'!$D$4,0,10*ROW('Sanitation Data'!D174)),NA())</f>
        <v>#N/A</v>
      </c>
      <c r="W180" s="521" t="e">
        <f ca="1">+IF(AND(ISNUMBER(OFFSET('Sanitation Data'!$D$6,0,10*ROW('Sanitation Data'!D174))),'Data Summary'!CL180="Yes"),OFFSET('Sanitation Data'!$D$6,0,10*ROW('Sanitation Data'!D174)),NA())</f>
        <v>#N/A</v>
      </c>
      <c r="X180" s="521" t="e">
        <f ca="1">+IF(AND(ISNUMBER(OFFSET('Sanitation Data'!$D$10,0,10*ROW('Sanitation Data'!D174))),'Data Summary'!CM180="Yes"),OFFSET('Sanitation Data'!$D$10,0,10*ROW('Sanitation Data'!D174)),NA())</f>
        <v>#N/A</v>
      </c>
      <c r="Y180" s="521" t="e">
        <f ca="1">+IF(AND(ISNUMBER(OFFSET('Sanitation Data'!$D$11,0,10*ROW('Sanitation Data'!D174))),'Data Summary'!CN180="Yes"),OFFSET('Sanitation Data'!$D$11,0,10*ROW('Sanitation Data'!D174)),NA())</f>
        <v>#N/A</v>
      </c>
      <c r="Z180" s="521" t="e">
        <f ca="1">+IF(AND(ISNUMBER(OFFSET('Sanitation Data'!$D$12,0,10*ROW('Sanitation Data'!D174))),'Data Summary'!CO180="Yes"),OFFSET('Sanitation Data'!$D$12,0,10*ROW('Sanitation Data'!D174)),NA())</f>
        <v>#N/A</v>
      </c>
      <c r="AA180" s="521" t="e">
        <f ca="1">+IF(AND(ISNUMBER(OFFSET('Sanitation Data'!$E$4,0,10*ROW('Sanitation Data'!E174))),'Data Summary'!CP180="Yes"),100-OFFSET('Sanitation Data'!$E$4,0,10*ROW('Sanitation Data'!E174)),NA())</f>
        <v>#N/A</v>
      </c>
      <c r="AB180" s="521" t="e">
        <f ca="1">+IF(AND(ISNUMBER(OFFSET('Sanitation Data'!$E$6,0,10*ROW('Sanitation Data'!E174))),'Data Summary'!CQ180="Yes"),OFFSET('Sanitation Data'!$E$6,0,10*ROW('Sanitation Data'!E174)),NA())</f>
        <v>#N/A</v>
      </c>
      <c r="AC180" s="521" t="e">
        <f ca="1">+IF(AND(ISNUMBER(OFFSET('Sanitation Data'!$E$10,0,10*ROW('Sanitation Data'!E174))),'Data Summary'!CR180="Yes"),OFFSET('Sanitation Data'!$E$10,0,10*ROW('Sanitation Data'!E174)),NA())</f>
        <v>#N/A</v>
      </c>
      <c r="AD180" s="521" t="e">
        <f ca="1">+IF(AND(ISNUMBER(OFFSET('Sanitation Data'!$E$11,0,10*ROW('Sanitation Data'!E174))),'Data Summary'!CS180="Yes"),OFFSET('Sanitation Data'!$E$11,0,10*ROW('Sanitation Data'!E174)),NA())</f>
        <v>#N/A</v>
      </c>
      <c r="AE180" s="521" t="e">
        <f ca="1">+IF(AND(ISNUMBER(OFFSET('Sanitation Data'!$E$12,0,10*ROW('Sanitation Data'!E174))),'Data Summary'!CT180="Yes"),OFFSET('Sanitation Data'!$E$12,0,10*ROW('Sanitation Data'!E174)),NA())</f>
        <v>#N/A</v>
      </c>
      <c r="AF180" s="521" t="e">
        <f ca="1">+IF(AND(ISNUMBER(OFFSET('Sanitation Data'!$F$4,0,10*ROW('Sanitation Data'!F174))),'Data Summary'!CU180="Yes"),100-OFFSET('Sanitation Data'!$F$4,0,10*ROW('Sanitation Data'!F174)),NA())</f>
        <v>#N/A</v>
      </c>
      <c r="AG180" s="521" t="e">
        <f ca="1">+IF(AND(ISNUMBER(OFFSET('Sanitation Data'!$F$6,0,10*ROW('Sanitation Data'!F174))),'Data Summary'!CV180="Yes"),OFFSET('Sanitation Data'!$F$6,0,10*ROW('Sanitation Data'!F174)),NA())</f>
        <v>#N/A</v>
      </c>
      <c r="AH180" s="521" t="e">
        <f ca="1">+IF(AND(ISNUMBER(OFFSET('Sanitation Data'!$F$10,0,10*ROW('Sanitation Data'!F174))),'Data Summary'!CW180="Yes"),OFFSET('Sanitation Data'!$F$10,0,10*ROW('Sanitation Data'!F174)),NA())</f>
        <v>#N/A</v>
      </c>
      <c r="AI180" s="521" t="e">
        <f ca="1">+IF(AND(ISNUMBER(OFFSET('Sanitation Data'!$F$11,0,10*ROW('Sanitation Data'!F174))),'Data Summary'!CX180="Yes"),OFFSET('Sanitation Data'!$F$11,0,10*ROW('Sanitation Data'!F174)),NA())</f>
        <v>#N/A</v>
      </c>
      <c r="AJ180" s="521" t="e">
        <f ca="1">+IF(AND(ISNUMBER(OFFSET('Sanitation Data'!$F$12,0,10*ROW('Sanitation Data'!F174))),'Data Summary'!CY180="Yes"),OFFSET('Sanitation Data'!$F$12,0,10*ROW('Sanitation Data'!F174)),NA())</f>
        <v>#N/A</v>
      </c>
      <c r="AK180" s="521" t="e">
        <f ca="1">+IF(AND(ISNUMBER(OFFSET('Sanitation Data'!$G$4,0,10*ROW('Sanitation Data'!G174))),'Data Summary'!CZ180="Yes"),100-OFFSET('Sanitation Data'!$G$4,0,10*ROW('Sanitation Data'!G174)),NA())</f>
        <v>#N/A</v>
      </c>
      <c r="AL180" s="521" t="e">
        <f ca="1">+IF(AND(ISNUMBER(OFFSET('Sanitation Data'!$G$6,0,10*ROW('Sanitation Data'!G174))),'Data Summary'!DA180="Yes"),OFFSET('Sanitation Data'!$G$6,0,10*ROW('Sanitation Data'!G174)),NA())</f>
        <v>#N/A</v>
      </c>
      <c r="AM180" s="521" t="e">
        <f ca="1">+IF(AND(ISNUMBER(OFFSET('Sanitation Data'!$G$10,0,10*ROW('Sanitation Data'!G174))),'Data Summary'!DB180="Yes"),OFFSET('Sanitation Data'!$G$10,0,10*ROW('Sanitation Data'!G174)),NA())</f>
        <v>#N/A</v>
      </c>
      <c r="AN180" s="521" t="e">
        <f ca="1">+IF(AND(ISNUMBER(OFFSET('Sanitation Data'!$G$11,0,10*ROW('Sanitation Data'!G174))),'Data Summary'!DC180="Yes"),OFFSET('Sanitation Data'!$G$11,0,10*ROW('Sanitation Data'!G174)),NA())</f>
        <v>#N/A</v>
      </c>
      <c r="AO180" s="521" t="e">
        <f ca="1">+IF(AND(ISNUMBER(OFFSET('Sanitation Data'!$G$12,0,10*ROW('Sanitation Data'!G174))),'Data Summary'!DD180="Yes"),OFFSET('Sanitation Data'!$G$12,0,10*ROW('Sanitation Data'!G174)),NA())</f>
        <v>#N/A</v>
      </c>
      <c r="AP180" s="521" t="e">
        <f ca="1">+IF(AND(ISNUMBER(OFFSET('Sanitation Data'!$H$4,0,10*ROW('Sanitation Data'!H174))),'Data Summary'!DE180="Yes"),100-OFFSET('Sanitation Data'!$H$4,0,10*ROW('Sanitation Data'!H174)),NA())</f>
        <v>#N/A</v>
      </c>
      <c r="AQ180" s="521" t="e">
        <f ca="1">+IF(AND(ISNUMBER(OFFSET('Sanitation Data'!$H$6,0,10*ROW('Sanitation Data'!H174))),'Data Summary'!DF180="Yes"),OFFSET('Sanitation Data'!$H$6,0,10*ROW('Sanitation Data'!H174)),NA())</f>
        <v>#N/A</v>
      </c>
      <c r="AR180" s="521" t="e">
        <f ca="1">+IF(AND(ISNUMBER(OFFSET('Sanitation Data'!$H$10,0,10*ROW('Sanitation Data'!H174))),'Data Summary'!DG180="Yes"),OFFSET('Sanitation Data'!$H$10,0,10*ROW('Sanitation Data'!H174)),NA())</f>
        <v>#N/A</v>
      </c>
      <c r="AS180" s="521" t="e">
        <f ca="1">+IF(AND(ISNUMBER(OFFSET('Sanitation Data'!$H$11,0,10*ROW('Sanitation Data'!H174))),'Data Summary'!DH180="Yes"),OFFSET('Sanitation Data'!$H$11,0,10*ROW('Sanitation Data'!H174)),NA())</f>
        <v>#N/A</v>
      </c>
      <c r="AT180" s="521" t="e">
        <f ca="1">+IF(AND(ISNUMBER(OFFSET('Sanitation Data'!$H$12,0,10*ROW('Sanitation Data'!H174))),'Data Summary'!DI180="Yes"),OFFSET('Sanitation Data'!$H$12,0,10*ROW('Sanitation Data'!H174)),NA())</f>
        <v>#N/A</v>
      </c>
      <c r="AU180" s="521" t="e">
        <f ca="1">+IF(AND(ISNUMBER(OFFSET('Sanitation Data'!$I$4,0,10*ROW('Sanitation Data'!I174))),'Data Summary'!DJ180="Yes"),100-OFFSET('Sanitation Data'!$I$4,0,10*ROW('Sanitation Data'!I174)),NA())</f>
        <v>#N/A</v>
      </c>
      <c r="AV180" s="521" t="e">
        <f ca="1">+IF(AND(ISNUMBER(OFFSET('Sanitation Data'!$I$6,0,10*ROW('Sanitation Data'!I174))),'Data Summary'!DK180="Yes"),OFFSET('Sanitation Data'!$I$6,0,10*ROW('Sanitation Data'!I174)),NA())</f>
        <v>#N/A</v>
      </c>
      <c r="AW180" s="521" t="e">
        <f ca="1">+IF(AND(ISNUMBER(OFFSET('Sanitation Data'!$I$10,0,10*ROW('Sanitation Data'!I174))),'Data Summary'!DL180="Yes"),OFFSET('Sanitation Data'!$I$10,0,10*ROW('Sanitation Data'!I174)),NA())</f>
        <v>#N/A</v>
      </c>
      <c r="AX180" s="521" t="e">
        <f ca="1">+IF(AND(ISNUMBER(OFFSET('Sanitation Data'!$I$11,0,10*ROW('Sanitation Data'!I174))),'Data Summary'!DM180="Yes"),OFFSET('Sanitation Data'!$I$11,0,10*ROW('Sanitation Data'!I174)),NA())</f>
        <v>#N/A</v>
      </c>
      <c r="AY180" s="521" t="e">
        <f ca="1">+IF(AND(ISNUMBER(OFFSET('Sanitation Data'!$I$12,0,10*ROW('Sanitation Data'!I174))),'Data Summary'!DN180="Yes"),OFFSET('Sanitation Data'!$I$12,0,10*ROW('Sanitation Data'!I174)),NA())</f>
        <v>#N/A</v>
      </c>
      <c r="AZ180" s="522" t="e">
        <f ca="1">+IF(AND(ISNUMBER(OFFSET('Hygiene Data'!$D$5,0,10*ROW('Hygiene Data'!D174))),'Data Summary'!DO180="Yes"),OFFSET('Hygiene Data'!$D$5,0,10*ROW('Hygiene Data'!D174)),NA())</f>
        <v>#N/A</v>
      </c>
      <c r="BA180" s="522" t="e">
        <f ca="1">+IF(AND(ISNUMBER(OFFSET('Hygiene Data'!$D$7,0,10*ROW('Hygiene Data'!D174))),'Data Summary'!DP180="Yes"),OFFSET('Hygiene Data'!$D$7,0,10*ROW('Hygiene Data'!D174)),NA())</f>
        <v>#N/A</v>
      </c>
      <c r="BB180" s="522" t="e">
        <f ca="1">+IF(AND(ISNUMBER(OFFSET('Hygiene Data'!$D$9,0,10*ROW('Hygiene Data'!D174))),'Data Summary'!DQ180="Yes"),OFFSET('Hygiene Data'!$D$9,0,10*ROW('Hygiene Data'!D174)),NA())</f>
        <v>#N/A</v>
      </c>
      <c r="BC180" s="522" t="e">
        <f ca="1">+IF(AND(ISNUMBER(OFFSET('Hygiene Data'!$E$5,0,10*ROW('Hygiene Data'!E174))),'Data Summary'!DR180="Yes"),OFFSET('Hygiene Data'!$E$5,0,10*ROW('Hygiene Data'!E174)),NA())</f>
        <v>#N/A</v>
      </c>
      <c r="BD180" s="522" t="e">
        <f ca="1">+IF(AND(ISNUMBER(OFFSET('Hygiene Data'!$E$7,0,10*ROW('Hygiene Data'!E174))),'Data Summary'!DS180="Yes"),OFFSET('Hygiene Data'!$E$7,0,10*ROW('Hygiene Data'!E174)),NA())</f>
        <v>#N/A</v>
      </c>
      <c r="BE180" s="522" t="e">
        <f ca="1">+IF(AND(ISNUMBER(OFFSET('Hygiene Data'!$E$9,0,10*ROW('Hygiene Data'!E174))),'Data Summary'!DT180="Yes"),OFFSET('Hygiene Data'!$E$9,0,10*ROW('Hygiene Data'!E174)),NA())</f>
        <v>#N/A</v>
      </c>
      <c r="BF180" s="522" t="e">
        <f ca="1">+IF(AND(ISNUMBER(OFFSET('Hygiene Data'!$F$5,0,10*ROW('Hygiene Data'!F174))),'Data Summary'!DU180="Yes"),OFFSET('Hygiene Data'!$F$5,0,10*ROW('Hygiene Data'!F174)),NA())</f>
        <v>#N/A</v>
      </c>
      <c r="BG180" s="522" t="e">
        <f ca="1">+IF(AND(ISNUMBER(OFFSET('Hygiene Data'!$F$7,0,10*ROW('Hygiene Data'!F174))),'Data Summary'!DV180="Yes"),OFFSET('Hygiene Data'!$F$7,0,10*ROW('Hygiene Data'!F174)),NA())</f>
        <v>#N/A</v>
      </c>
      <c r="BH180" s="522" t="e">
        <f ca="1">+IF(AND(ISNUMBER(OFFSET('Hygiene Data'!$F$9,0,10*ROW('Hygiene Data'!F174))),'Data Summary'!DW180="Yes"),OFFSET('Hygiene Data'!$F$9,0,10*ROW('Hygiene Data'!F174)),NA())</f>
        <v>#N/A</v>
      </c>
      <c r="BI180" s="522" t="e">
        <f ca="1">+IF(AND(ISNUMBER(OFFSET('Hygiene Data'!$G$5,0,10*ROW('Hygiene Data'!G174))),'Data Summary'!DX180="Yes"),OFFSET('Hygiene Data'!$G$5,0,10*ROW('Hygiene Data'!G174)),NA())</f>
        <v>#N/A</v>
      </c>
      <c r="BJ180" s="522" t="e">
        <f ca="1">+IF(AND(ISNUMBER(OFFSET('Hygiene Data'!$G$7,0,10*ROW('Hygiene Data'!G174))),'Data Summary'!DY180="Yes"),OFFSET('Hygiene Data'!$G$7,0,10*ROW('Hygiene Data'!G174)),NA())</f>
        <v>#N/A</v>
      </c>
      <c r="BK180" s="522" t="e">
        <f ca="1">+IF(AND(ISNUMBER(OFFSET('Hygiene Data'!$G$9,0,10*ROW('Hygiene Data'!G174))),'Data Summary'!DZ180="Yes"),OFFSET('Hygiene Data'!$G$9,0,10*ROW('Hygiene Data'!G174)),NA())</f>
        <v>#N/A</v>
      </c>
      <c r="BL180" s="522" t="e">
        <f ca="1">+IF(AND(ISNUMBER(OFFSET('Hygiene Data'!$H$5,0,10*ROW('Hygiene Data'!H174))),'Data Summary'!EA180="Yes"),OFFSET('Hygiene Data'!$H$5,0,10*ROW('Hygiene Data'!H174)),NA())</f>
        <v>#N/A</v>
      </c>
      <c r="BM180" s="522" t="e">
        <f ca="1">+IF(AND(ISNUMBER(OFFSET('Hygiene Data'!$H$7,0,10*ROW('Hygiene Data'!H174))),'Data Summary'!EB180="Yes"),OFFSET('Hygiene Data'!$H$7,0,10*ROW('Hygiene Data'!H174)),NA())</f>
        <v>#N/A</v>
      </c>
      <c r="BN180" s="522" t="e">
        <f ca="1">+IF(AND(ISNUMBER(OFFSET('Hygiene Data'!$H$9,0,10*ROW('Hygiene Data'!H174))),'Data Summary'!EC180="Yes"),OFFSET('Hygiene Data'!$H$9,0,10*ROW('Hygiene Data'!H174)),NA())</f>
        <v>#N/A</v>
      </c>
      <c r="BO180" s="522" t="e">
        <f ca="1">+IF(AND(ISNUMBER(OFFSET('Hygiene Data'!$I$5,0,10*ROW('Hygiene Data'!I174))),'Data Summary'!ED180="Yes"),OFFSET('Hygiene Data'!$I$5,0,10*ROW('Hygiene Data'!I174)),NA())</f>
        <v>#N/A</v>
      </c>
      <c r="BP180" s="522" t="e">
        <f ca="1">+IF(AND(ISNUMBER(OFFSET('Hygiene Data'!$I$7,0,10*ROW('Hygiene Data'!I174))),'Data Summary'!EE180="Yes"),OFFSET('Hygiene Data'!$I$7,0,10*ROW('Hygiene Data'!I174)),NA())</f>
        <v>#N/A</v>
      </c>
      <c r="BQ180" s="522" t="e">
        <f ca="1">+IF(AND(ISNUMBER(OFFSET('Hygiene Data'!$I$9,0,10*ROW('Hygiene Data'!I174))),'Data Summary'!EF180="Yes"),OFFSET('Hygiene Data'!$I$9,0,10*ROW('Hygiene Data'!I174)),NA())</f>
        <v>#N/A</v>
      </c>
    </row>
    <row r="181" spans="1:69" x14ac:dyDescent="0.25">
      <c r="A181" s="518" t="e">
        <f ca="1">+RIGHT('Data Summary'!A181,LEN('Data Summary'!A181)-9)</f>
        <v>#VALUE!</v>
      </c>
      <c r="B181" s="492" t="str">
        <f ca="1">+IF(ISTEXT('Data Summary'!B181),'Data Summary'!B181,"")</f>
        <v/>
      </c>
      <c r="C181" s="519" t="e">
        <f ca="1">+VALUE('Data Summary'!C181)</f>
        <v>#VALUE!</v>
      </c>
      <c r="D181" s="520" t="e">
        <f ca="1">+IF(AND(ISNUMBER(OFFSET('Water Data'!$D$4,0,10*ROW('Water Data'!D175))),'Data Summary'!BS181="Yes"),100-OFFSET('Water Data'!$D$4,0,10*ROW('Water Data'!D175)),NA())</f>
        <v>#N/A</v>
      </c>
      <c r="E181" s="520" t="e">
        <f ca="1">+IF(AND(ISNUMBER(OFFSET('Water Data'!$D$6,0,10*ROW('Water Data'!D175))),'Data Summary'!BT181="Yes"),OFFSET('Water Data'!$D$6,0,10*ROW('Water Data'!D175)),NA())</f>
        <v>#N/A</v>
      </c>
      <c r="F181" s="520" t="e">
        <f ca="1">+IF(AND(ISNUMBER(OFFSET('Water Data'!$D$9,0,10*ROW('Water Data'!D175))),'Data Summary'!BU181="Yes"),OFFSET('Water Data'!$D$9,0,10*ROW('Water Data'!D175)),NA())</f>
        <v>#N/A</v>
      </c>
      <c r="G181" s="520" t="e">
        <f ca="1">+IF(AND(ISNUMBER(OFFSET('Water Data'!$E$4,0,10*ROW('Water Data'!E175))),'Data Summary'!BV181="Yes"),100-OFFSET('Water Data'!$E$4,0,10*ROW('Water Data'!E175)),NA())</f>
        <v>#N/A</v>
      </c>
      <c r="H181" s="520" t="e">
        <f ca="1">+IF(AND(ISNUMBER(OFFSET('Water Data'!$E$6,0,10*ROW('Water Data'!E175))),'Data Summary'!BW181="Yes"),OFFSET('Water Data'!$E$6,0,10*ROW('Water Data'!E175)),NA())</f>
        <v>#N/A</v>
      </c>
      <c r="I181" s="520" t="e">
        <f ca="1">+IF(AND(ISNUMBER(OFFSET('Water Data'!$E$9,0,10*ROW('Water Data'!E175))),'Data Summary'!BX181="Yes"),OFFSET('Water Data'!$E$9,0,10*ROW('Water Data'!E175)),NA())</f>
        <v>#N/A</v>
      </c>
      <c r="J181" s="520" t="e">
        <f ca="1">+IF(AND(ISNUMBER(OFFSET('Water Data'!$F$4,0,10*ROW('Water Data'!F175))),'Data Summary'!BY181="Yes"),100-OFFSET('Water Data'!$F$4,0,10*ROW('Water Data'!F175)),NA())</f>
        <v>#N/A</v>
      </c>
      <c r="K181" s="520" t="e">
        <f ca="1">+IF(AND(ISNUMBER(OFFSET('Water Data'!$F$6,0,10*ROW('Water Data'!F175))),'Data Summary'!BZ181="Yes"),OFFSET('Water Data'!$F$6,0,10*ROW('Water Data'!F175)),NA())</f>
        <v>#N/A</v>
      </c>
      <c r="L181" s="520" t="e">
        <f ca="1">+IF(AND(ISNUMBER(OFFSET('Water Data'!$F$9,0,10*ROW('Water Data'!F175))),'Data Summary'!CA181="Yes"),OFFSET('Water Data'!$F$9,0,10*ROW('Water Data'!F175)),NA())</f>
        <v>#N/A</v>
      </c>
      <c r="M181" s="520" t="e">
        <f ca="1">+IF(AND(ISNUMBER(OFFSET('Water Data'!$G$4,0,10*ROW('Water Data'!G175))),'Data Summary'!CB181="Yes"),100-OFFSET('Water Data'!$G$4,0,10*ROW('Water Data'!G175)),NA())</f>
        <v>#N/A</v>
      </c>
      <c r="N181" s="520" t="e">
        <f ca="1">+IF(AND(ISNUMBER(OFFSET('Water Data'!$G$6,0,10*ROW('Water Data'!G175))),'Data Summary'!CC181="Yes"),OFFSET('Water Data'!$G$6,0,10*ROW('Water Data'!G175)),NA())</f>
        <v>#N/A</v>
      </c>
      <c r="O181" s="520" t="e">
        <f ca="1">+IF(AND(ISNUMBER(OFFSET('Water Data'!$G$9,0,10*ROW('Water Data'!G175))),'Data Summary'!CD181="Yes"),OFFSET('Water Data'!$G$9,0,10*ROW('Water Data'!G175)),NA())</f>
        <v>#N/A</v>
      </c>
      <c r="P181" s="520" t="e">
        <f ca="1">+IF(AND(ISNUMBER(OFFSET('Water Data'!$H$4,0,10*ROW('Water Data'!H175))),'Data Summary'!CE181="Yes"),100-OFFSET('Water Data'!$H$4,0,10*ROW('Water Data'!H175)),NA())</f>
        <v>#N/A</v>
      </c>
      <c r="Q181" s="520" t="e">
        <f ca="1">+IF(AND(ISNUMBER(OFFSET('Water Data'!$H$6,0,10*ROW('Water Data'!H175))),'Data Summary'!CF181="Yes"),OFFSET('Water Data'!$H$6,0,10*ROW('Water Data'!H175)),NA())</f>
        <v>#N/A</v>
      </c>
      <c r="R181" s="520" t="e">
        <f ca="1">+IF(AND(ISNUMBER(OFFSET('Water Data'!$H$9,0,10*ROW('Water Data'!H175))),'Data Summary'!CG181="Yes"),OFFSET('Water Data'!$H$9,0,10*ROW('Water Data'!H175)),NA())</f>
        <v>#N/A</v>
      </c>
      <c r="S181" s="520" t="e">
        <f ca="1">+IF(AND(ISNUMBER(OFFSET('Water Data'!$I$4,0,10*ROW('Water Data'!I175))),'Data Summary'!CH181="Yes"),100-OFFSET('Water Data'!$I$4,0,10*ROW('Water Data'!I175)),NA())</f>
        <v>#N/A</v>
      </c>
      <c r="T181" s="520" t="e">
        <f ca="1">+IF(AND(ISNUMBER(OFFSET('Water Data'!$I$6,0,10*ROW('Water Data'!I175))),'Data Summary'!CI181="Yes"),OFFSET('Water Data'!$I$6,0,10*ROW('Water Data'!I175)),NA())</f>
        <v>#N/A</v>
      </c>
      <c r="U181" s="520" t="e">
        <f ca="1">+IF(AND(ISNUMBER(OFFSET('Water Data'!$I$9,0,10*ROW('Water Data'!I175))),'Data Summary'!CJ181="Yes"),OFFSET('Water Data'!$I$9,0,10*ROW('Water Data'!I175)),NA())</f>
        <v>#N/A</v>
      </c>
      <c r="V181" s="521" t="e">
        <f ca="1">+IF(AND(ISNUMBER(OFFSET('Sanitation Data'!$D$4,0,10*ROW('Sanitation Data'!D175))),'Data Summary'!CK181="Yes"),100-OFFSET('Sanitation Data'!$D$4,0,10*ROW('Sanitation Data'!D175)),NA())</f>
        <v>#N/A</v>
      </c>
      <c r="W181" s="521" t="e">
        <f ca="1">+IF(AND(ISNUMBER(OFFSET('Sanitation Data'!$D$6,0,10*ROW('Sanitation Data'!D175))),'Data Summary'!CL181="Yes"),OFFSET('Sanitation Data'!$D$6,0,10*ROW('Sanitation Data'!D175)),NA())</f>
        <v>#N/A</v>
      </c>
      <c r="X181" s="521" t="e">
        <f ca="1">+IF(AND(ISNUMBER(OFFSET('Sanitation Data'!$D$10,0,10*ROW('Sanitation Data'!D175))),'Data Summary'!CM181="Yes"),OFFSET('Sanitation Data'!$D$10,0,10*ROW('Sanitation Data'!D175)),NA())</f>
        <v>#N/A</v>
      </c>
      <c r="Y181" s="521" t="e">
        <f ca="1">+IF(AND(ISNUMBER(OFFSET('Sanitation Data'!$D$11,0,10*ROW('Sanitation Data'!D175))),'Data Summary'!CN181="Yes"),OFFSET('Sanitation Data'!$D$11,0,10*ROW('Sanitation Data'!D175)),NA())</f>
        <v>#N/A</v>
      </c>
      <c r="Z181" s="521" t="e">
        <f ca="1">+IF(AND(ISNUMBER(OFFSET('Sanitation Data'!$D$12,0,10*ROW('Sanitation Data'!D175))),'Data Summary'!CO181="Yes"),OFFSET('Sanitation Data'!$D$12,0,10*ROW('Sanitation Data'!D175)),NA())</f>
        <v>#N/A</v>
      </c>
      <c r="AA181" s="521" t="e">
        <f ca="1">+IF(AND(ISNUMBER(OFFSET('Sanitation Data'!$E$4,0,10*ROW('Sanitation Data'!E175))),'Data Summary'!CP181="Yes"),100-OFFSET('Sanitation Data'!$E$4,0,10*ROW('Sanitation Data'!E175)),NA())</f>
        <v>#N/A</v>
      </c>
      <c r="AB181" s="521" t="e">
        <f ca="1">+IF(AND(ISNUMBER(OFFSET('Sanitation Data'!$E$6,0,10*ROW('Sanitation Data'!E175))),'Data Summary'!CQ181="Yes"),OFFSET('Sanitation Data'!$E$6,0,10*ROW('Sanitation Data'!E175)),NA())</f>
        <v>#N/A</v>
      </c>
      <c r="AC181" s="521" t="e">
        <f ca="1">+IF(AND(ISNUMBER(OFFSET('Sanitation Data'!$E$10,0,10*ROW('Sanitation Data'!E175))),'Data Summary'!CR181="Yes"),OFFSET('Sanitation Data'!$E$10,0,10*ROW('Sanitation Data'!E175)),NA())</f>
        <v>#N/A</v>
      </c>
      <c r="AD181" s="521" t="e">
        <f ca="1">+IF(AND(ISNUMBER(OFFSET('Sanitation Data'!$E$11,0,10*ROW('Sanitation Data'!E175))),'Data Summary'!CS181="Yes"),OFFSET('Sanitation Data'!$E$11,0,10*ROW('Sanitation Data'!E175)),NA())</f>
        <v>#N/A</v>
      </c>
      <c r="AE181" s="521" t="e">
        <f ca="1">+IF(AND(ISNUMBER(OFFSET('Sanitation Data'!$E$12,0,10*ROW('Sanitation Data'!E175))),'Data Summary'!CT181="Yes"),OFFSET('Sanitation Data'!$E$12,0,10*ROW('Sanitation Data'!E175)),NA())</f>
        <v>#N/A</v>
      </c>
      <c r="AF181" s="521" t="e">
        <f ca="1">+IF(AND(ISNUMBER(OFFSET('Sanitation Data'!$F$4,0,10*ROW('Sanitation Data'!F175))),'Data Summary'!CU181="Yes"),100-OFFSET('Sanitation Data'!$F$4,0,10*ROW('Sanitation Data'!F175)),NA())</f>
        <v>#N/A</v>
      </c>
      <c r="AG181" s="521" t="e">
        <f ca="1">+IF(AND(ISNUMBER(OFFSET('Sanitation Data'!$F$6,0,10*ROW('Sanitation Data'!F175))),'Data Summary'!CV181="Yes"),OFFSET('Sanitation Data'!$F$6,0,10*ROW('Sanitation Data'!F175)),NA())</f>
        <v>#N/A</v>
      </c>
      <c r="AH181" s="521" t="e">
        <f ca="1">+IF(AND(ISNUMBER(OFFSET('Sanitation Data'!$F$10,0,10*ROW('Sanitation Data'!F175))),'Data Summary'!CW181="Yes"),OFFSET('Sanitation Data'!$F$10,0,10*ROW('Sanitation Data'!F175)),NA())</f>
        <v>#N/A</v>
      </c>
      <c r="AI181" s="521" t="e">
        <f ca="1">+IF(AND(ISNUMBER(OFFSET('Sanitation Data'!$F$11,0,10*ROW('Sanitation Data'!F175))),'Data Summary'!CX181="Yes"),OFFSET('Sanitation Data'!$F$11,0,10*ROW('Sanitation Data'!F175)),NA())</f>
        <v>#N/A</v>
      </c>
      <c r="AJ181" s="521" t="e">
        <f ca="1">+IF(AND(ISNUMBER(OFFSET('Sanitation Data'!$F$12,0,10*ROW('Sanitation Data'!F175))),'Data Summary'!CY181="Yes"),OFFSET('Sanitation Data'!$F$12,0,10*ROW('Sanitation Data'!F175)),NA())</f>
        <v>#N/A</v>
      </c>
      <c r="AK181" s="521" t="e">
        <f ca="1">+IF(AND(ISNUMBER(OFFSET('Sanitation Data'!$G$4,0,10*ROW('Sanitation Data'!G175))),'Data Summary'!CZ181="Yes"),100-OFFSET('Sanitation Data'!$G$4,0,10*ROW('Sanitation Data'!G175)),NA())</f>
        <v>#N/A</v>
      </c>
      <c r="AL181" s="521" t="e">
        <f ca="1">+IF(AND(ISNUMBER(OFFSET('Sanitation Data'!$G$6,0,10*ROW('Sanitation Data'!G175))),'Data Summary'!DA181="Yes"),OFFSET('Sanitation Data'!$G$6,0,10*ROW('Sanitation Data'!G175)),NA())</f>
        <v>#N/A</v>
      </c>
      <c r="AM181" s="521" t="e">
        <f ca="1">+IF(AND(ISNUMBER(OFFSET('Sanitation Data'!$G$10,0,10*ROW('Sanitation Data'!G175))),'Data Summary'!DB181="Yes"),OFFSET('Sanitation Data'!$G$10,0,10*ROW('Sanitation Data'!G175)),NA())</f>
        <v>#N/A</v>
      </c>
      <c r="AN181" s="521" t="e">
        <f ca="1">+IF(AND(ISNUMBER(OFFSET('Sanitation Data'!$G$11,0,10*ROW('Sanitation Data'!G175))),'Data Summary'!DC181="Yes"),OFFSET('Sanitation Data'!$G$11,0,10*ROW('Sanitation Data'!G175)),NA())</f>
        <v>#N/A</v>
      </c>
      <c r="AO181" s="521" t="e">
        <f ca="1">+IF(AND(ISNUMBER(OFFSET('Sanitation Data'!$G$12,0,10*ROW('Sanitation Data'!G175))),'Data Summary'!DD181="Yes"),OFFSET('Sanitation Data'!$G$12,0,10*ROW('Sanitation Data'!G175)),NA())</f>
        <v>#N/A</v>
      </c>
      <c r="AP181" s="521" t="e">
        <f ca="1">+IF(AND(ISNUMBER(OFFSET('Sanitation Data'!$H$4,0,10*ROW('Sanitation Data'!H175))),'Data Summary'!DE181="Yes"),100-OFFSET('Sanitation Data'!$H$4,0,10*ROW('Sanitation Data'!H175)),NA())</f>
        <v>#N/A</v>
      </c>
      <c r="AQ181" s="521" t="e">
        <f ca="1">+IF(AND(ISNUMBER(OFFSET('Sanitation Data'!$H$6,0,10*ROW('Sanitation Data'!H175))),'Data Summary'!DF181="Yes"),OFFSET('Sanitation Data'!$H$6,0,10*ROW('Sanitation Data'!H175)),NA())</f>
        <v>#N/A</v>
      </c>
      <c r="AR181" s="521" t="e">
        <f ca="1">+IF(AND(ISNUMBER(OFFSET('Sanitation Data'!$H$10,0,10*ROW('Sanitation Data'!H175))),'Data Summary'!DG181="Yes"),OFFSET('Sanitation Data'!$H$10,0,10*ROW('Sanitation Data'!H175)),NA())</f>
        <v>#N/A</v>
      </c>
      <c r="AS181" s="521" t="e">
        <f ca="1">+IF(AND(ISNUMBER(OFFSET('Sanitation Data'!$H$11,0,10*ROW('Sanitation Data'!H175))),'Data Summary'!DH181="Yes"),OFFSET('Sanitation Data'!$H$11,0,10*ROW('Sanitation Data'!H175)),NA())</f>
        <v>#N/A</v>
      </c>
      <c r="AT181" s="521" t="e">
        <f ca="1">+IF(AND(ISNUMBER(OFFSET('Sanitation Data'!$H$12,0,10*ROW('Sanitation Data'!H175))),'Data Summary'!DI181="Yes"),OFFSET('Sanitation Data'!$H$12,0,10*ROW('Sanitation Data'!H175)),NA())</f>
        <v>#N/A</v>
      </c>
      <c r="AU181" s="521" t="e">
        <f ca="1">+IF(AND(ISNUMBER(OFFSET('Sanitation Data'!$I$4,0,10*ROW('Sanitation Data'!I175))),'Data Summary'!DJ181="Yes"),100-OFFSET('Sanitation Data'!$I$4,0,10*ROW('Sanitation Data'!I175)),NA())</f>
        <v>#N/A</v>
      </c>
      <c r="AV181" s="521" t="e">
        <f ca="1">+IF(AND(ISNUMBER(OFFSET('Sanitation Data'!$I$6,0,10*ROW('Sanitation Data'!I175))),'Data Summary'!DK181="Yes"),OFFSET('Sanitation Data'!$I$6,0,10*ROW('Sanitation Data'!I175)),NA())</f>
        <v>#N/A</v>
      </c>
      <c r="AW181" s="521" t="e">
        <f ca="1">+IF(AND(ISNUMBER(OFFSET('Sanitation Data'!$I$10,0,10*ROW('Sanitation Data'!I175))),'Data Summary'!DL181="Yes"),OFFSET('Sanitation Data'!$I$10,0,10*ROW('Sanitation Data'!I175)),NA())</f>
        <v>#N/A</v>
      </c>
      <c r="AX181" s="521" t="e">
        <f ca="1">+IF(AND(ISNUMBER(OFFSET('Sanitation Data'!$I$11,0,10*ROW('Sanitation Data'!I175))),'Data Summary'!DM181="Yes"),OFFSET('Sanitation Data'!$I$11,0,10*ROW('Sanitation Data'!I175)),NA())</f>
        <v>#N/A</v>
      </c>
      <c r="AY181" s="521" t="e">
        <f ca="1">+IF(AND(ISNUMBER(OFFSET('Sanitation Data'!$I$12,0,10*ROW('Sanitation Data'!I175))),'Data Summary'!DN181="Yes"),OFFSET('Sanitation Data'!$I$12,0,10*ROW('Sanitation Data'!I175)),NA())</f>
        <v>#N/A</v>
      </c>
      <c r="AZ181" s="522" t="e">
        <f ca="1">+IF(AND(ISNUMBER(OFFSET('Hygiene Data'!$D$5,0,10*ROW('Hygiene Data'!D175))),'Data Summary'!DO181="Yes"),OFFSET('Hygiene Data'!$D$5,0,10*ROW('Hygiene Data'!D175)),NA())</f>
        <v>#N/A</v>
      </c>
      <c r="BA181" s="522" t="e">
        <f ca="1">+IF(AND(ISNUMBER(OFFSET('Hygiene Data'!$D$7,0,10*ROW('Hygiene Data'!D175))),'Data Summary'!DP181="Yes"),OFFSET('Hygiene Data'!$D$7,0,10*ROW('Hygiene Data'!D175)),NA())</f>
        <v>#N/A</v>
      </c>
      <c r="BB181" s="522" t="e">
        <f ca="1">+IF(AND(ISNUMBER(OFFSET('Hygiene Data'!$D$9,0,10*ROW('Hygiene Data'!D175))),'Data Summary'!DQ181="Yes"),OFFSET('Hygiene Data'!$D$9,0,10*ROW('Hygiene Data'!D175)),NA())</f>
        <v>#N/A</v>
      </c>
      <c r="BC181" s="522" t="e">
        <f ca="1">+IF(AND(ISNUMBER(OFFSET('Hygiene Data'!$E$5,0,10*ROW('Hygiene Data'!E175))),'Data Summary'!DR181="Yes"),OFFSET('Hygiene Data'!$E$5,0,10*ROW('Hygiene Data'!E175)),NA())</f>
        <v>#N/A</v>
      </c>
      <c r="BD181" s="522" t="e">
        <f ca="1">+IF(AND(ISNUMBER(OFFSET('Hygiene Data'!$E$7,0,10*ROW('Hygiene Data'!E175))),'Data Summary'!DS181="Yes"),OFFSET('Hygiene Data'!$E$7,0,10*ROW('Hygiene Data'!E175)),NA())</f>
        <v>#N/A</v>
      </c>
      <c r="BE181" s="522" t="e">
        <f ca="1">+IF(AND(ISNUMBER(OFFSET('Hygiene Data'!$E$9,0,10*ROW('Hygiene Data'!E175))),'Data Summary'!DT181="Yes"),OFFSET('Hygiene Data'!$E$9,0,10*ROW('Hygiene Data'!E175)),NA())</f>
        <v>#N/A</v>
      </c>
      <c r="BF181" s="522" t="e">
        <f ca="1">+IF(AND(ISNUMBER(OFFSET('Hygiene Data'!$F$5,0,10*ROW('Hygiene Data'!F175))),'Data Summary'!DU181="Yes"),OFFSET('Hygiene Data'!$F$5,0,10*ROW('Hygiene Data'!F175)),NA())</f>
        <v>#N/A</v>
      </c>
      <c r="BG181" s="522" t="e">
        <f ca="1">+IF(AND(ISNUMBER(OFFSET('Hygiene Data'!$F$7,0,10*ROW('Hygiene Data'!F175))),'Data Summary'!DV181="Yes"),OFFSET('Hygiene Data'!$F$7,0,10*ROW('Hygiene Data'!F175)),NA())</f>
        <v>#N/A</v>
      </c>
      <c r="BH181" s="522" t="e">
        <f ca="1">+IF(AND(ISNUMBER(OFFSET('Hygiene Data'!$F$9,0,10*ROW('Hygiene Data'!F175))),'Data Summary'!DW181="Yes"),OFFSET('Hygiene Data'!$F$9,0,10*ROW('Hygiene Data'!F175)),NA())</f>
        <v>#N/A</v>
      </c>
      <c r="BI181" s="522" t="e">
        <f ca="1">+IF(AND(ISNUMBER(OFFSET('Hygiene Data'!$G$5,0,10*ROW('Hygiene Data'!G175))),'Data Summary'!DX181="Yes"),OFFSET('Hygiene Data'!$G$5,0,10*ROW('Hygiene Data'!G175)),NA())</f>
        <v>#N/A</v>
      </c>
      <c r="BJ181" s="522" t="e">
        <f ca="1">+IF(AND(ISNUMBER(OFFSET('Hygiene Data'!$G$7,0,10*ROW('Hygiene Data'!G175))),'Data Summary'!DY181="Yes"),OFFSET('Hygiene Data'!$G$7,0,10*ROW('Hygiene Data'!G175)),NA())</f>
        <v>#N/A</v>
      </c>
      <c r="BK181" s="522" t="e">
        <f ca="1">+IF(AND(ISNUMBER(OFFSET('Hygiene Data'!$G$9,0,10*ROW('Hygiene Data'!G175))),'Data Summary'!DZ181="Yes"),OFFSET('Hygiene Data'!$G$9,0,10*ROW('Hygiene Data'!G175)),NA())</f>
        <v>#N/A</v>
      </c>
      <c r="BL181" s="522" t="e">
        <f ca="1">+IF(AND(ISNUMBER(OFFSET('Hygiene Data'!$H$5,0,10*ROW('Hygiene Data'!H175))),'Data Summary'!EA181="Yes"),OFFSET('Hygiene Data'!$H$5,0,10*ROW('Hygiene Data'!H175)),NA())</f>
        <v>#N/A</v>
      </c>
      <c r="BM181" s="522" t="e">
        <f ca="1">+IF(AND(ISNUMBER(OFFSET('Hygiene Data'!$H$7,0,10*ROW('Hygiene Data'!H175))),'Data Summary'!EB181="Yes"),OFFSET('Hygiene Data'!$H$7,0,10*ROW('Hygiene Data'!H175)),NA())</f>
        <v>#N/A</v>
      </c>
      <c r="BN181" s="522" t="e">
        <f ca="1">+IF(AND(ISNUMBER(OFFSET('Hygiene Data'!$H$9,0,10*ROW('Hygiene Data'!H175))),'Data Summary'!EC181="Yes"),OFFSET('Hygiene Data'!$H$9,0,10*ROW('Hygiene Data'!H175)),NA())</f>
        <v>#N/A</v>
      </c>
      <c r="BO181" s="522" t="e">
        <f ca="1">+IF(AND(ISNUMBER(OFFSET('Hygiene Data'!$I$5,0,10*ROW('Hygiene Data'!I175))),'Data Summary'!ED181="Yes"),OFFSET('Hygiene Data'!$I$5,0,10*ROW('Hygiene Data'!I175)),NA())</f>
        <v>#N/A</v>
      </c>
      <c r="BP181" s="522" t="e">
        <f ca="1">+IF(AND(ISNUMBER(OFFSET('Hygiene Data'!$I$7,0,10*ROW('Hygiene Data'!I175))),'Data Summary'!EE181="Yes"),OFFSET('Hygiene Data'!$I$7,0,10*ROW('Hygiene Data'!I175)),NA())</f>
        <v>#N/A</v>
      </c>
      <c r="BQ181" s="522" t="e">
        <f ca="1">+IF(AND(ISNUMBER(OFFSET('Hygiene Data'!$I$9,0,10*ROW('Hygiene Data'!I175))),'Data Summary'!EF181="Yes"),OFFSET('Hygiene Data'!$I$9,0,10*ROW('Hygiene Data'!I175)),NA())</f>
        <v>#N/A</v>
      </c>
    </row>
    <row r="182" spans="1:69" x14ac:dyDescent="0.25">
      <c r="A182" s="518" t="e">
        <f ca="1">+RIGHT('Data Summary'!A182,LEN('Data Summary'!A182)-9)</f>
        <v>#VALUE!</v>
      </c>
      <c r="B182" s="492" t="str">
        <f ca="1">+IF(ISTEXT('Data Summary'!B182),'Data Summary'!B182,"")</f>
        <v/>
      </c>
      <c r="C182" s="519" t="e">
        <f ca="1">+VALUE('Data Summary'!C182)</f>
        <v>#VALUE!</v>
      </c>
      <c r="D182" s="520" t="e">
        <f ca="1">+IF(AND(ISNUMBER(OFFSET('Water Data'!$D$4,0,10*ROW('Water Data'!D176))),'Data Summary'!BS182="Yes"),100-OFFSET('Water Data'!$D$4,0,10*ROW('Water Data'!D176)),NA())</f>
        <v>#N/A</v>
      </c>
      <c r="E182" s="520" t="e">
        <f ca="1">+IF(AND(ISNUMBER(OFFSET('Water Data'!$D$6,0,10*ROW('Water Data'!D176))),'Data Summary'!BT182="Yes"),OFFSET('Water Data'!$D$6,0,10*ROW('Water Data'!D176)),NA())</f>
        <v>#N/A</v>
      </c>
      <c r="F182" s="520" t="e">
        <f ca="1">+IF(AND(ISNUMBER(OFFSET('Water Data'!$D$9,0,10*ROW('Water Data'!D176))),'Data Summary'!BU182="Yes"),OFFSET('Water Data'!$D$9,0,10*ROW('Water Data'!D176)),NA())</f>
        <v>#N/A</v>
      </c>
      <c r="G182" s="520" t="e">
        <f ca="1">+IF(AND(ISNUMBER(OFFSET('Water Data'!$E$4,0,10*ROW('Water Data'!E176))),'Data Summary'!BV182="Yes"),100-OFFSET('Water Data'!$E$4,0,10*ROW('Water Data'!E176)),NA())</f>
        <v>#N/A</v>
      </c>
      <c r="H182" s="520" t="e">
        <f ca="1">+IF(AND(ISNUMBER(OFFSET('Water Data'!$E$6,0,10*ROW('Water Data'!E176))),'Data Summary'!BW182="Yes"),OFFSET('Water Data'!$E$6,0,10*ROW('Water Data'!E176)),NA())</f>
        <v>#N/A</v>
      </c>
      <c r="I182" s="520" t="e">
        <f ca="1">+IF(AND(ISNUMBER(OFFSET('Water Data'!$E$9,0,10*ROW('Water Data'!E176))),'Data Summary'!BX182="Yes"),OFFSET('Water Data'!$E$9,0,10*ROW('Water Data'!E176)),NA())</f>
        <v>#N/A</v>
      </c>
      <c r="J182" s="520" t="e">
        <f ca="1">+IF(AND(ISNUMBER(OFFSET('Water Data'!$F$4,0,10*ROW('Water Data'!F176))),'Data Summary'!BY182="Yes"),100-OFFSET('Water Data'!$F$4,0,10*ROW('Water Data'!F176)),NA())</f>
        <v>#N/A</v>
      </c>
      <c r="K182" s="520" t="e">
        <f ca="1">+IF(AND(ISNUMBER(OFFSET('Water Data'!$F$6,0,10*ROW('Water Data'!F176))),'Data Summary'!BZ182="Yes"),OFFSET('Water Data'!$F$6,0,10*ROW('Water Data'!F176)),NA())</f>
        <v>#N/A</v>
      </c>
      <c r="L182" s="520" t="e">
        <f ca="1">+IF(AND(ISNUMBER(OFFSET('Water Data'!$F$9,0,10*ROW('Water Data'!F176))),'Data Summary'!CA182="Yes"),OFFSET('Water Data'!$F$9,0,10*ROW('Water Data'!F176)),NA())</f>
        <v>#N/A</v>
      </c>
      <c r="M182" s="520" t="e">
        <f ca="1">+IF(AND(ISNUMBER(OFFSET('Water Data'!$G$4,0,10*ROW('Water Data'!G176))),'Data Summary'!CB182="Yes"),100-OFFSET('Water Data'!$G$4,0,10*ROW('Water Data'!G176)),NA())</f>
        <v>#N/A</v>
      </c>
      <c r="N182" s="520" t="e">
        <f ca="1">+IF(AND(ISNUMBER(OFFSET('Water Data'!$G$6,0,10*ROW('Water Data'!G176))),'Data Summary'!CC182="Yes"),OFFSET('Water Data'!$G$6,0,10*ROW('Water Data'!G176)),NA())</f>
        <v>#N/A</v>
      </c>
      <c r="O182" s="520" t="e">
        <f ca="1">+IF(AND(ISNUMBER(OFFSET('Water Data'!$G$9,0,10*ROW('Water Data'!G176))),'Data Summary'!CD182="Yes"),OFFSET('Water Data'!$G$9,0,10*ROW('Water Data'!G176)),NA())</f>
        <v>#N/A</v>
      </c>
      <c r="P182" s="520" t="e">
        <f ca="1">+IF(AND(ISNUMBER(OFFSET('Water Data'!$H$4,0,10*ROW('Water Data'!H176))),'Data Summary'!CE182="Yes"),100-OFFSET('Water Data'!$H$4,0,10*ROW('Water Data'!H176)),NA())</f>
        <v>#N/A</v>
      </c>
      <c r="Q182" s="520" t="e">
        <f ca="1">+IF(AND(ISNUMBER(OFFSET('Water Data'!$H$6,0,10*ROW('Water Data'!H176))),'Data Summary'!CF182="Yes"),OFFSET('Water Data'!$H$6,0,10*ROW('Water Data'!H176)),NA())</f>
        <v>#N/A</v>
      </c>
      <c r="R182" s="520" t="e">
        <f ca="1">+IF(AND(ISNUMBER(OFFSET('Water Data'!$H$9,0,10*ROW('Water Data'!H176))),'Data Summary'!CG182="Yes"),OFFSET('Water Data'!$H$9,0,10*ROW('Water Data'!H176)),NA())</f>
        <v>#N/A</v>
      </c>
      <c r="S182" s="520" t="e">
        <f ca="1">+IF(AND(ISNUMBER(OFFSET('Water Data'!$I$4,0,10*ROW('Water Data'!I176))),'Data Summary'!CH182="Yes"),100-OFFSET('Water Data'!$I$4,0,10*ROW('Water Data'!I176)),NA())</f>
        <v>#N/A</v>
      </c>
      <c r="T182" s="520" t="e">
        <f ca="1">+IF(AND(ISNUMBER(OFFSET('Water Data'!$I$6,0,10*ROW('Water Data'!I176))),'Data Summary'!CI182="Yes"),OFFSET('Water Data'!$I$6,0,10*ROW('Water Data'!I176)),NA())</f>
        <v>#N/A</v>
      </c>
      <c r="U182" s="520" t="e">
        <f ca="1">+IF(AND(ISNUMBER(OFFSET('Water Data'!$I$9,0,10*ROW('Water Data'!I176))),'Data Summary'!CJ182="Yes"),OFFSET('Water Data'!$I$9,0,10*ROW('Water Data'!I176)),NA())</f>
        <v>#N/A</v>
      </c>
      <c r="V182" s="521" t="e">
        <f ca="1">+IF(AND(ISNUMBER(OFFSET('Sanitation Data'!$D$4,0,10*ROW('Sanitation Data'!D176))),'Data Summary'!CK182="Yes"),100-OFFSET('Sanitation Data'!$D$4,0,10*ROW('Sanitation Data'!D176)),NA())</f>
        <v>#N/A</v>
      </c>
      <c r="W182" s="521" t="e">
        <f ca="1">+IF(AND(ISNUMBER(OFFSET('Sanitation Data'!$D$6,0,10*ROW('Sanitation Data'!D176))),'Data Summary'!CL182="Yes"),OFFSET('Sanitation Data'!$D$6,0,10*ROW('Sanitation Data'!D176)),NA())</f>
        <v>#N/A</v>
      </c>
      <c r="X182" s="521" t="e">
        <f ca="1">+IF(AND(ISNUMBER(OFFSET('Sanitation Data'!$D$10,0,10*ROW('Sanitation Data'!D176))),'Data Summary'!CM182="Yes"),OFFSET('Sanitation Data'!$D$10,0,10*ROW('Sanitation Data'!D176)),NA())</f>
        <v>#N/A</v>
      </c>
      <c r="Y182" s="521" t="e">
        <f ca="1">+IF(AND(ISNUMBER(OFFSET('Sanitation Data'!$D$11,0,10*ROW('Sanitation Data'!D176))),'Data Summary'!CN182="Yes"),OFFSET('Sanitation Data'!$D$11,0,10*ROW('Sanitation Data'!D176)),NA())</f>
        <v>#N/A</v>
      </c>
      <c r="Z182" s="521" t="e">
        <f ca="1">+IF(AND(ISNUMBER(OFFSET('Sanitation Data'!$D$12,0,10*ROW('Sanitation Data'!D176))),'Data Summary'!CO182="Yes"),OFFSET('Sanitation Data'!$D$12,0,10*ROW('Sanitation Data'!D176)),NA())</f>
        <v>#N/A</v>
      </c>
      <c r="AA182" s="521" t="e">
        <f ca="1">+IF(AND(ISNUMBER(OFFSET('Sanitation Data'!$E$4,0,10*ROW('Sanitation Data'!E176))),'Data Summary'!CP182="Yes"),100-OFFSET('Sanitation Data'!$E$4,0,10*ROW('Sanitation Data'!E176)),NA())</f>
        <v>#N/A</v>
      </c>
      <c r="AB182" s="521" t="e">
        <f ca="1">+IF(AND(ISNUMBER(OFFSET('Sanitation Data'!$E$6,0,10*ROW('Sanitation Data'!E176))),'Data Summary'!CQ182="Yes"),OFFSET('Sanitation Data'!$E$6,0,10*ROW('Sanitation Data'!E176)),NA())</f>
        <v>#N/A</v>
      </c>
      <c r="AC182" s="521" t="e">
        <f ca="1">+IF(AND(ISNUMBER(OFFSET('Sanitation Data'!$E$10,0,10*ROW('Sanitation Data'!E176))),'Data Summary'!CR182="Yes"),OFFSET('Sanitation Data'!$E$10,0,10*ROW('Sanitation Data'!E176)),NA())</f>
        <v>#N/A</v>
      </c>
      <c r="AD182" s="521" t="e">
        <f ca="1">+IF(AND(ISNUMBER(OFFSET('Sanitation Data'!$E$11,0,10*ROW('Sanitation Data'!E176))),'Data Summary'!CS182="Yes"),OFFSET('Sanitation Data'!$E$11,0,10*ROW('Sanitation Data'!E176)),NA())</f>
        <v>#N/A</v>
      </c>
      <c r="AE182" s="521" t="e">
        <f ca="1">+IF(AND(ISNUMBER(OFFSET('Sanitation Data'!$E$12,0,10*ROW('Sanitation Data'!E176))),'Data Summary'!CT182="Yes"),OFFSET('Sanitation Data'!$E$12,0,10*ROW('Sanitation Data'!E176)),NA())</f>
        <v>#N/A</v>
      </c>
      <c r="AF182" s="521" t="e">
        <f ca="1">+IF(AND(ISNUMBER(OFFSET('Sanitation Data'!$F$4,0,10*ROW('Sanitation Data'!F176))),'Data Summary'!CU182="Yes"),100-OFFSET('Sanitation Data'!$F$4,0,10*ROW('Sanitation Data'!F176)),NA())</f>
        <v>#N/A</v>
      </c>
      <c r="AG182" s="521" t="e">
        <f ca="1">+IF(AND(ISNUMBER(OFFSET('Sanitation Data'!$F$6,0,10*ROW('Sanitation Data'!F176))),'Data Summary'!CV182="Yes"),OFFSET('Sanitation Data'!$F$6,0,10*ROW('Sanitation Data'!F176)),NA())</f>
        <v>#N/A</v>
      </c>
      <c r="AH182" s="521" t="e">
        <f ca="1">+IF(AND(ISNUMBER(OFFSET('Sanitation Data'!$F$10,0,10*ROW('Sanitation Data'!F176))),'Data Summary'!CW182="Yes"),OFFSET('Sanitation Data'!$F$10,0,10*ROW('Sanitation Data'!F176)),NA())</f>
        <v>#N/A</v>
      </c>
      <c r="AI182" s="521" t="e">
        <f ca="1">+IF(AND(ISNUMBER(OFFSET('Sanitation Data'!$F$11,0,10*ROW('Sanitation Data'!F176))),'Data Summary'!CX182="Yes"),OFFSET('Sanitation Data'!$F$11,0,10*ROW('Sanitation Data'!F176)),NA())</f>
        <v>#N/A</v>
      </c>
      <c r="AJ182" s="521" t="e">
        <f ca="1">+IF(AND(ISNUMBER(OFFSET('Sanitation Data'!$F$12,0,10*ROW('Sanitation Data'!F176))),'Data Summary'!CY182="Yes"),OFFSET('Sanitation Data'!$F$12,0,10*ROW('Sanitation Data'!F176)),NA())</f>
        <v>#N/A</v>
      </c>
      <c r="AK182" s="521" t="e">
        <f ca="1">+IF(AND(ISNUMBER(OFFSET('Sanitation Data'!$G$4,0,10*ROW('Sanitation Data'!G176))),'Data Summary'!CZ182="Yes"),100-OFFSET('Sanitation Data'!$G$4,0,10*ROW('Sanitation Data'!G176)),NA())</f>
        <v>#N/A</v>
      </c>
      <c r="AL182" s="521" t="e">
        <f ca="1">+IF(AND(ISNUMBER(OFFSET('Sanitation Data'!$G$6,0,10*ROW('Sanitation Data'!G176))),'Data Summary'!DA182="Yes"),OFFSET('Sanitation Data'!$G$6,0,10*ROW('Sanitation Data'!G176)),NA())</f>
        <v>#N/A</v>
      </c>
      <c r="AM182" s="521" t="e">
        <f ca="1">+IF(AND(ISNUMBER(OFFSET('Sanitation Data'!$G$10,0,10*ROW('Sanitation Data'!G176))),'Data Summary'!DB182="Yes"),OFFSET('Sanitation Data'!$G$10,0,10*ROW('Sanitation Data'!G176)),NA())</f>
        <v>#N/A</v>
      </c>
      <c r="AN182" s="521" t="e">
        <f ca="1">+IF(AND(ISNUMBER(OFFSET('Sanitation Data'!$G$11,0,10*ROW('Sanitation Data'!G176))),'Data Summary'!DC182="Yes"),OFFSET('Sanitation Data'!$G$11,0,10*ROW('Sanitation Data'!G176)),NA())</f>
        <v>#N/A</v>
      </c>
      <c r="AO182" s="521" t="e">
        <f ca="1">+IF(AND(ISNUMBER(OFFSET('Sanitation Data'!$G$12,0,10*ROW('Sanitation Data'!G176))),'Data Summary'!DD182="Yes"),OFFSET('Sanitation Data'!$G$12,0,10*ROW('Sanitation Data'!G176)),NA())</f>
        <v>#N/A</v>
      </c>
      <c r="AP182" s="521" t="e">
        <f ca="1">+IF(AND(ISNUMBER(OFFSET('Sanitation Data'!$H$4,0,10*ROW('Sanitation Data'!H176))),'Data Summary'!DE182="Yes"),100-OFFSET('Sanitation Data'!$H$4,0,10*ROW('Sanitation Data'!H176)),NA())</f>
        <v>#N/A</v>
      </c>
      <c r="AQ182" s="521" t="e">
        <f ca="1">+IF(AND(ISNUMBER(OFFSET('Sanitation Data'!$H$6,0,10*ROW('Sanitation Data'!H176))),'Data Summary'!DF182="Yes"),OFFSET('Sanitation Data'!$H$6,0,10*ROW('Sanitation Data'!H176)),NA())</f>
        <v>#N/A</v>
      </c>
      <c r="AR182" s="521" t="e">
        <f ca="1">+IF(AND(ISNUMBER(OFFSET('Sanitation Data'!$H$10,0,10*ROW('Sanitation Data'!H176))),'Data Summary'!DG182="Yes"),OFFSET('Sanitation Data'!$H$10,0,10*ROW('Sanitation Data'!H176)),NA())</f>
        <v>#N/A</v>
      </c>
      <c r="AS182" s="521" t="e">
        <f ca="1">+IF(AND(ISNUMBER(OFFSET('Sanitation Data'!$H$11,0,10*ROW('Sanitation Data'!H176))),'Data Summary'!DH182="Yes"),OFFSET('Sanitation Data'!$H$11,0,10*ROW('Sanitation Data'!H176)),NA())</f>
        <v>#N/A</v>
      </c>
      <c r="AT182" s="521" t="e">
        <f ca="1">+IF(AND(ISNUMBER(OFFSET('Sanitation Data'!$H$12,0,10*ROW('Sanitation Data'!H176))),'Data Summary'!DI182="Yes"),OFFSET('Sanitation Data'!$H$12,0,10*ROW('Sanitation Data'!H176)),NA())</f>
        <v>#N/A</v>
      </c>
      <c r="AU182" s="521" t="e">
        <f ca="1">+IF(AND(ISNUMBER(OFFSET('Sanitation Data'!$I$4,0,10*ROW('Sanitation Data'!I176))),'Data Summary'!DJ182="Yes"),100-OFFSET('Sanitation Data'!$I$4,0,10*ROW('Sanitation Data'!I176)),NA())</f>
        <v>#N/A</v>
      </c>
      <c r="AV182" s="521" t="e">
        <f ca="1">+IF(AND(ISNUMBER(OFFSET('Sanitation Data'!$I$6,0,10*ROW('Sanitation Data'!I176))),'Data Summary'!DK182="Yes"),OFFSET('Sanitation Data'!$I$6,0,10*ROW('Sanitation Data'!I176)),NA())</f>
        <v>#N/A</v>
      </c>
      <c r="AW182" s="521" t="e">
        <f ca="1">+IF(AND(ISNUMBER(OFFSET('Sanitation Data'!$I$10,0,10*ROW('Sanitation Data'!I176))),'Data Summary'!DL182="Yes"),OFFSET('Sanitation Data'!$I$10,0,10*ROW('Sanitation Data'!I176)),NA())</f>
        <v>#N/A</v>
      </c>
      <c r="AX182" s="521" t="e">
        <f ca="1">+IF(AND(ISNUMBER(OFFSET('Sanitation Data'!$I$11,0,10*ROW('Sanitation Data'!I176))),'Data Summary'!DM182="Yes"),OFFSET('Sanitation Data'!$I$11,0,10*ROW('Sanitation Data'!I176)),NA())</f>
        <v>#N/A</v>
      </c>
      <c r="AY182" s="521" t="e">
        <f ca="1">+IF(AND(ISNUMBER(OFFSET('Sanitation Data'!$I$12,0,10*ROW('Sanitation Data'!I176))),'Data Summary'!DN182="Yes"),OFFSET('Sanitation Data'!$I$12,0,10*ROW('Sanitation Data'!I176)),NA())</f>
        <v>#N/A</v>
      </c>
      <c r="AZ182" s="522" t="e">
        <f ca="1">+IF(AND(ISNUMBER(OFFSET('Hygiene Data'!$D$5,0,10*ROW('Hygiene Data'!D176))),'Data Summary'!DO182="Yes"),OFFSET('Hygiene Data'!$D$5,0,10*ROW('Hygiene Data'!D176)),NA())</f>
        <v>#N/A</v>
      </c>
      <c r="BA182" s="522" t="e">
        <f ca="1">+IF(AND(ISNUMBER(OFFSET('Hygiene Data'!$D$7,0,10*ROW('Hygiene Data'!D176))),'Data Summary'!DP182="Yes"),OFFSET('Hygiene Data'!$D$7,0,10*ROW('Hygiene Data'!D176)),NA())</f>
        <v>#N/A</v>
      </c>
      <c r="BB182" s="522" t="e">
        <f ca="1">+IF(AND(ISNUMBER(OFFSET('Hygiene Data'!$D$9,0,10*ROW('Hygiene Data'!D176))),'Data Summary'!DQ182="Yes"),OFFSET('Hygiene Data'!$D$9,0,10*ROW('Hygiene Data'!D176)),NA())</f>
        <v>#N/A</v>
      </c>
      <c r="BC182" s="522" t="e">
        <f ca="1">+IF(AND(ISNUMBER(OFFSET('Hygiene Data'!$E$5,0,10*ROW('Hygiene Data'!E176))),'Data Summary'!DR182="Yes"),OFFSET('Hygiene Data'!$E$5,0,10*ROW('Hygiene Data'!E176)),NA())</f>
        <v>#N/A</v>
      </c>
      <c r="BD182" s="522" t="e">
        <f ca="1">+IF(AND(ISNUMBER(OFFSET('Hygiene Data'!$E$7,0,10*ROW('Hygiene Data'!E176))),'Data Summary'!DS182="Yes"),OFFSET('Hygiene Data'!$E$7,0,10*ROW('Hygiene Data'!E176)),NA())</f>
        <v>#N/A</v>
      </c>
      <c r="BE182" s="522" t="e">
        <f ca="1">+IF(AND(ISNUMBER(OFFSET('Hygiene Data'!$E$9,0,10*ROW('Hygiene Data'!E176))),'Data Summary'!DT182="Yes"),OFFSET('Hygiene Data'!$E$9,0,10*ROW('Hygiene Data'!E176)),NA())</f>
        <v>#N/A</v>
      </c>
      <c r="BF182" s="522" t="e">
        <f ca="1">+IF(AND(ISNUMBER(OFFSET('Hygiene Data'!$F$5,0,10*ROW('Hygiene Data'!F176))),'Data Summary'!DU182="Yes"),OFFSET('Hygiene Data'!$F$5,0,10*ROW('Hygiene Data'!F176)),NA())</f>
        <v>#N/A</v>
      </c>
      <c r="BG182" s="522" t="e">
        <f ca="1">+IF(AND(ISNUMBER(OFFSET('Hygiene Data'!$F$7,0,10*ROW('Hygiene Data'!F176))),'Data Summary'!DV182="Yes"),OFFSET('Hygiene Data'!$F$7,0,10*ROW('Hygiene Data'!F176)),NA())</f>
        <v>#N/A</v>
      </c>
      <c r="BH182" s="522" t="e">
        <f ca="1">+IF(AND(ISNUMBER(OFFSET('Hygiene Data'!$F$9,0,10*ROW('Hygiene Data'!F176))),'Data Summary'!DW182="Yes"),OFFSET('Hygiene Data'!$F$9,0,10*ROW('Hygiene Data'!F176)),NA())</f>
        <v>#N/A</v>
      </c>
      <c r="BI182" s="522" t="e">
        <f ca="1">+IF(AND(ISNUMBER(OFFSET('Hygiene Data'!$G$5,0,10*ROW('Hygiene Data'!G176))),'Data Summary'!DX182="Yes"),OFFSET('Hygiene Data'!$G$5,0,10*ROW('Hygiene Data'!G176)),NA())</f>
        <v>#N/A</v>
      </c>
      <c r="BJ182" s="522" t="e">
        <f ca="1">+IF(AND(ISNUMBER(OFFSET('Hygiene Data'!$G$7,0,10*ROW('Hygiene Data'!G176))),'Data Summary'!DY182="Yes"),OFFSET('Hygiene Data'!$G$7,0,10*ROW('Hygiene Data'!G176)),NA())</f>
        <v>#N/A</v>
      </c>
      <c r="BK182" s="522" t="e">
        <f ca="1">+IF(AND(ISNUMBER(OFFSET('Hygiene Data'!$G$9,0,10*ROW('Hygiene Data'!G176))),'Data Summary'!DZ182="Yes"),OFFSET('Hygiene Data'!$G$9,0,10*ROW('Hygiene Data'!G176)),NA())</f>
        <v>#N/A</v>
      </c>
      <c r="BL182" s="522" t="e">
        <f ca="1">+IF(AND(ISNUMBER(OFFSET('Hygiene Data'!$H$5,0,10*ROW('Hygiene Data'!H176))),'Data Summary'!EA182="Yes"),OFFSET('Hygiene Data'!$H$5,0,10*ROW('Hygiene Data'!H176)),NA())</f>
        <v>#N/A</v>
      </c>
      <c r="BM182" s="522" t="e">
        <f ca="1">+IF(AND(ISNUMBER(OFFSET('Hygiene Data'!$H$7,0,10*ROW('Hygiene Data'!H176))),'Data Summary'!EB182="Yes"),OFFSET('Hygiene Data'!$H$7,0,10*ROW('Hygiene Data'!H176)),NA())</f>
        <v>#N/A</v>
      </c>
      <c r="BN182" s="522" t="e">
        <f ca="1">+IF(AND(ISNUMBER(OFFSET('Hygiene Data'!$H$9,0,10*ROW('Hygiene Data'!H176))),'Data Summary'!EC182="Yes"),OFFSET('Hygiene Data'!$H$9,0,10*ROW('Hygiene Data'!H176)),NA())</f>
        <v>#N/A</v>
      </c>
      <c r="BO182" s="522" t="e">
        <f ca="1">+IF(AND(ISNUMBER(OFFSET('Hygiene Data'!$I$5,0,10*ROW('Hygiene Data'!I176))),'Data Summary'!ED182="Yes"),OFFSET('Hygiene Data'!$I$5,0,10*ROW('Hygiene Data'!I176)),NA())</f>
        <v>#N/A</v>
      </c>
      <c r="BP182" s="522" t="e">
        <f ca="1">+IF(AND(ISNUMBER(OFFSET('Hygiene Data'!$I$7,0,10*ROW('Hygiene Data'!I176))),'Data Summary'!EE182="Yes"),OFFSET('Hygiene Data'!$I$7,0,10*ROW('Hygiene Data'!I176)),NA())</f>
        <v>#N/A</v>
      </c>
      <c r="BQ182" s="522" t="e">
        <f ca="1">+IF(AND(ISNUMBER(OFFSET('Hygiene Data'!$I$9,0,10*ROW('Hygiene Data'!I176))),'Data Summary'!EF182="Yes"),OFFSET('Hygiene Data'!$I$9,0,10*ROW('Hygiene Data'!I176)),NA())</f>
        <v>#N/A</v>
      </c>
    </row>
    <row r="183" spans="1:69" x14ac:dyDescent="0.25">
      <c r="A183" s="518" t="e">
        <f ca="1">+RIGHT('Data Summary'!A183,LEN('Data Summary'!A183)-9)</f>
        <v>#VALUE!</v>
      </c>
      <c r="B183" s="492" t="str">
        <f ca="1">+IF(ISTEXT('Data Summary'!B183),'Data Summary'!B183,"")</f>
        <v/>
      </c>
      <c r="C183" s="519" t="e">
        <f ca="1">+VALUE('Data Summary'!C183)</f>
        <v>#VALUE!</v>
      </c>
      <c r="D183" s="520" t="e">
        <f ca="1">+IF(AND(ISNUMBER(OFFSET('Water Data'!$D$4,0,10*ROW('Water Data'!D177))),'Data Summary'!BS183="Yes"),100-OFFSET('Water Data'!$D$4,0,10*ROW('Water Data'!D177)),NA())</f>
        <v>#N/A</v>
      </c>
      <c r="E183" s="520" t="e">
        <f ca="1">+IF(AND(ISNUMBER(OFFSET('Water Data'!$D$6,0,10*ROW('Water Data'!D177))),'Data Summary'!BT183="Yes"),OFFSET('Water Data'!$D$6,0,10*ROW('Water Data'!D177)),NA())</f>
        <v>#N/A</v>
      </c>
      <c r="F183" s="520" t="e">
        <f ca="1">+IF(AND(ISNUMBER(OFFSET('Water Data'!$D$9,0,10*ROW('Water Data'!D177))),'Data Summary'!BU183="Yes"),OFFSET('Water Data'!$D$9,0,10*ROW('Water Data'!D177)),NA())</f>
        <v>#N/A</v>
      </c>
      <c r="G183" s="520" t="e">
        <f ca="1">+IF(AND(ISNUMBER(OFFSET('Water Data'!$E$4,0,10*ROW('Water Data'!E177))),'Data Summary'!BV183="Yes"),100-OFFSET('Water Data'!$E$4,0,10*ROW('Water Data'!E177)),NA())</f>
        <v>#N/A</v>
      </c>
      <c r="H183" s="520" t="e">
        <f ca="1">+IF(AND(ISNUMBER(OFFSET('Water Data'!$E$6,0,10*ROW('Water Data'!E177))),'Data Summary'!BW183="Yes"),OFFSET('Water Data'!$E$6,0,10*ROW('Water Data'!E177)),NA())</f>
        <v>#N/A</v>
      </c>
      <c r="I183" s="520" t="e">
        <f ca="1">+IF(AND(ISNUMBER(OFFSET('Water Data'!$E$9,0,10*ROW('Water Data'!E177))),'Data Summary'!BX183="Yes"),OFFSET('Water Data'!$E$9,0,10*ROW('Water Data'!E177)),NA())</f>
        <v>#N/A</v>
      </c>
      <c r="J183" s="520" t="e">
        <f ca="1">+IF(AND(ISNUMBER(OFFSET('Water Data'!$F$4,0,10*ROW('Water Data'!F177))),'Data Summary'!BY183="Yes"),100-OFFSET('Water Data'!$F$4,0,10*ROW('Water Data'!F177)),NA())</f>
        <v>#N/A</v>
      </c>
      <c r="K183" s="520" t="e">
        <f ca="1">+IF(AND(ISNUMBER(OFFSET('Water Data'!$F$6,0,10*ROW('Water Data'!F177))),'Data Summary'!BZ183="Yes"),OFFSET('Water Data'!$F$6,0,10*ROW('Water Data'!F177)),NA())</f>
        <v>#N/A</v>
      </c>
      <c r="L183" s="520" t="e">
        <f ca="1">+IF(AND(ISNUMBER(OFFSET('Water Data'!$F$9,0,10*ROW('Water Data'!F177))),'Data Summary'!CA183="Yes"),OFFSET('Water Data'!$F$9,0,10*ROW('Water Data'!F177)),NA())</f>
        <v>#N/A</v>
      </c>
      <c r="M183" s="520" t="e">
        <f ca="1">+IF(AND(ISNUMBER(OFFSET('Water Data'!$G$4,0,10*ROW('Water Data'!G177))),'Data Summary'!CB183="Yes"),100-OFFSET('Water Data'!$G$4,0,10*ROW('Water Data'!G177)),NA())</f>
        <v>#N/A</v>
      </c>
      <c r="N183" s="520" t="e">
        <f ca="1">+IF(AND(ISNUMBER(OFFSET('Water Data'!$G$6,0,10*ROW('Water Data'!G177))),'Data Summary'!CC183="Yes"),OFFSET('Water Data'!$G$6,0,10*ROW('Water Data'!G177)),NA())</f>
        <v>#N/A</v>
      </c>
      <c r="O183" s="520" t="e">
        <f ca="1">+IF(AND(ISNUMBER(OFFSET('Water Data'!$G$9,0,10*ROW('Water Data'!G177))),'Data Summary'!CD183="Yes"),OFFSET('Water Data'!$G$9,0,10*ROW('Water Data'!G177)),NA())</f>
        <v>#N/A</v>
      </c>
      <c r="P183" s="520" t="e">
        <f ca="1">+IF(AND(ISNUMBER(OFFSET('Water Data'!$H$4,0,10*ROW('Water Data'!H177))),'Data Summary'!CE183="Yes"),100-OFFSET('Water Data'!$H$4,0,10*ROW('Water Data'!H177)),NA())</f>
        <v>#N/A</v>
      </c>
      <c r="Q183" s="520" t="e">
        <f ca="1">+IF(AND(ISNUMBER(OFFSET('Water Data'!$H$6,0,10*ROW('Water Data'!H177))),'Data Summary'!CF183="Yes"),OFFSET('Water Data'!$H$6,0,10*ROW('Water Data'!H177)),NA())</f>
        <v>#N/A</v>
      </c>
      <c r="R183" s="520" t="e">
        <f ca="1">+IF(AND(ISNUMBER(OFFSET('Water Data'!$H$9,0,10*ROW('Water Data'!H177))),'Data Summary'!CG183="Yes"),OFFSET('Water Data'!$H$9,0,10*ROW('Water Data'!H177)),NA())</f>
        <v>#N/A</v>
      </c>
      <c r="S183" s="520" t="e">
        <f ca="1">+IF(AND(ISNUMBER(OFFSET('Water Data'!$I$4,0,10*ROW('Water Data'!I177))),'Data Summary'!CH183="Yes"),100-OFFSET('Water Data'!$I$4,0,10*ROW('Water Data'!I177)),NA())</f>
        <v>#N/A</v>
      </c>
      <c r="T183" s="520" t="e">
        <f ca="1">+IF(AND(ISNUMBER(OFFSET('Water Data'!$I$6,0,10*ROW('Water Data'!I177))),'Data Summary'!CI183="Yes"),OFFSET('Water Data'!$I$6,0,10*ROW('Water Data'!I177)),NA())</f>
        <v>#N/A</v>
      </c>
      <c r="U183" s="520" t="e">
        <f ca="1">+IF(AND(ISNUMBER(OFFSET('Water Data'!$I$9,0,10*ROW('Water Data'!I177))),'Data Summary'!CJ183="Yes"),OFFSET('Water Data'!$I$9,0,10*ROW('Water Data'!I177)),NA())</f>
        <v>#N/A</v>
      </c>
      <c r="V183" s="521" t="e">
        <f ca="1">+IF(AND(ISNUMBER(OFFSET('Sanitation Data'!$D$4,0,10*ROW('Sanitation Data'!D177))),'Data Summary'!CK183="Yes"),100-OFFSET('Sanitation Data'!$D$4,0,10*ROW('Sanitation Data'!D177)),NA())</f>
        <v>#N/A</v>
      </c>
      <c r="W183" s="521" t="e">
        <f ca="1">+IF(AND(ISNUMBER(OFFSET('Sanitation Data'!$D$6,0,10*ROW('Sanitation Data'!D177))),'Data Summary'!CL183="Yes"),OFFSET('Sanitation Data'!$D$6,0,10*ROW('Sanitation Data'!D177)),NA())</f>
        <v>#N/A</v>
      </c>
      <c r="X183" s="521" t="e">
        <f ca="1">+IF(AND(ISNUMBER(OFFSET('Sanitation Data'!$D$10,0,10*ROW('Sanitation Data'!D177))),'Data Summary'!CM183="Yes"),OFFSET('Sanitation Data'!$D$10,0,10*ROW('Sanitation Data'!D177)),NA())</f>
        <v>#N/A</v>
      </c>
      <c r="Y183" s="521" t="e">
        <f ca="1">+IF(AND(ISNUMBER(OFFSET('Sanitation Data'!$D$11,0,10*ROW('Sanitation Data'!D177))),'Data Summary'!CN183="Yes"),OFFSET('Sanitation Data'!$D$11,0,10*ROW('Sanitation Data'!D177)),NA())</f>
        <v>#N/A</v>
      </c>
      <c r="Z183" s="521" t="e">
        <f ca="1">+IF(AND(ISNUMBER(OFFSET('Sanitation Data'!$D$12,0,10*ROW('Sanitation Data'!D177))),'Data Summary'!CO183="Yes"),OFFSET('Sanitation Data'!$D$12,0,10*ROW('Sanitation Data'!D177)),NA())</f>
        <v>#N/A</v>
      </c>
      <c r="AA183" s="521" t="e">
        <f ca="1">+IF(AND(ISNUMBER(OFFSET('Sanitation Data'!$E$4,0,10*ROW('Sanitation Data'!E177))),'Data Summary'!CP183="Yes"),100-OFFSET('Sanitation Data'!$E$4,0,10*ROW('Sanitation Data'!E177)),NA())</f>
        <v>#N/A</v>
      </c>
      <c r="AB183" s="521" t="e">
        <f ca="1">+IF(AND(ISNUMBER(OFFSET('Sanitation Data'!$E$6,0,10*ROW('Sanitation Data'!E177))),'Data Summary'!CQ183="Yes"),OFFSET('Sanitation Data'!$E$6,0,10*ROW('Sanitation Data'!E177)),NA())</f>
        <v>#N/A</v>
      </c>
      <c r="AC183" s="521" t="e">
        <f ca="1">+IF(AND(ISNUMBER(OFFSET('Sanitation Data'!$E$10,0,10*ROW('Sanitation Data'!E177))),'Data Summary'!CR183="Yes"),OFFSET('Sanitation Data'!$E$10,0,10*ROW('Sanitation Data'!E177)),NA())</f>
        <v>#N/A</v>
      </c>
      <c r="AD183" s="521" t="e">
        <f ca="1">+IF(AND(ISNUMBER(OFFSET('Sanitation Data'!$E$11,0,10*ROW('Sanitation Data'!E177))),'Data Summary'!CS183="Yes"),OFFSET('Sanitation Data'!$E$11,0,10*ROW('Sanitation Data'!E177)),NA())</f>
        <v>#N/A</v>
      </c>
      <c r="AE183" s="521" t="e">
        <f ca="1">+IF(AND(ISNUMBER(OFFSET('Sanitation Data'!$E$12,0,10*ROW('Sanitation Data'!E177))),'Data Summary'!CT183="Yes"),OFFSET('Sanitation Data'!$E$12,0,10*ROW('Sanitation Data'!E177)),NA())</f>
        <v>#N/A</v>
      </c>
      <c r="AF183" s="521" t="e">
        <f ca="1">+IF(AND(ISNUMBER(OFFSET('Sanitation Data'!$F$4,0,10*ROW('Sanitation Data'!F177))),'Data Summary'!CU183="Yes"),100-OFFSET('Sanitation Data'!$F$4,0,10*ROW('Sanitation Data'!F177)),NA())</f>
        <v>#N/A</v>
      </c>
      <c r="AG183" s="521" t="e">
        <f ca="1">+IF(AND(ISNUMBER(OFFSET('Sanitation Data'!$F$6,0,10*ROW('Sanitation Data'!F177))),'Data Summary'!CV183="Yes"),OFFSET('Sanitation Data'!$F$6,0,10*ROW('Sanitation Data'!F177)),NA())</f>
        <v>#N/A</v>
      </c>
      <c r="AH183" s="521" t="e">
        <f ca="1">+IF(AND(ISNUMBER(OFFSET('Sanitation Data'!$F$10,0,10*ROW('Sanitation Data'!F177))),'Data Summary'!CW183="Yes"),OFFSET('Sanitation Data'!$F$10,0,10*ROW('Sanitation Data'!F177)),NA())</f>
        <v>#N/A</v>
      </c>
      <c r="AI183" s="521" t="e">
        <f ca="1">+IF(AND(ISNUMBER(OFFSET('Sanitation Data'!$F$11,0,10*ROW('Sanitation Data'!F177))),'Data Summary'!CX183="Yes"),OFFSET('Sanitation Data'!$F$11,0,10*ROW('Sanitation Data'!F177)),NA())</f>
        <v>#N/A</v>
      </c>
      <c r="AJ183" s="521" t="e">
        <f ca="1">+IF(AND(ISNUMBER(OFFSET('Sanitation Data'!$F$12,0,10*ROW('Sanitation Data'!F177))),'Data Summary'!CY183="Yes"),OFFSET('Sanitation Data'!$F$12,0,10*ROW('Sanitation Data'!F177)),NA())</f>
        <v>#N/A</v>
      </c>
      <c r="AK183" s="521" t="e">
        <f ca="1">+IF(AND(ISNUMBER(OFFSET('Sanitation Data'!$G$4,0,10*ROW('Sanitation Data'!G177))),'Data Summary'!CZ183="Yes"),100-OFFSET('Sanitation Data'!$G$4,0,10*ROW('Sanitation Data'!G177)),NA())</f>
        <v>#N/A</v>
      </c>
      <c r="AL183" s="521" t="e">
        <f ca="1">+IF(AND(ISNUMBER(OFFSET('Sanitation Data'!$G$6,0,10*ROW('Sanitation Data'!G177))),'Data Summary'!DA183="Yes"),OFFSET('Sanitation Data'!$G$6,0,10*ROW('Sanitation Data'!G177)),NA())</f>
        <v>#N/A</v>
      </c>
      <c r="AM183" s="521" t="e">
        <f ca="1">+IF(AND(ISNUMBER(OFFSET('Sanitation Data'!$G$10,0,10*ROW('Sanitation Data'!G177))),'Data Summary'!DB183="Yes"),OFFSET('Sanitation Data'!$G$10,0,10*ROW('Sanitation Data'!G177)),NA())</f>
        <v>#N/A</v>
      </c>
      <c r="AN183" s="521" t="e">
        <f ca="1">+IF(AND(ISNUMBER(OFFSET('Sanitation Data'!$G$11,0,10*ROW('Sanitation Data'!G177))),'Data Summary'!DC183="Yes"),OFFSET('Sanitation Data'!$G$11,0,10*ROW('Sanitation Data'!G177)),NA())</f>
        <v>#N/A</v>
      </c>
      <c r="AO183" s="521" t="e">
        <f ca="1">+IF(AND(ISNUMBER(OFFSET('Sanitation Data'!$G$12,0,10*ROW('Sanitation Data'!G177))),'Data Summary'!DD183="Yes"),OFFSET('Sanitation Data'!$G$12,0,10*ROW('Sanitation Data'!G177)),NA())</f>
        <v>#N/A</v>
      </c>
      <c r="AP183" s="521" t="e">
        <f ca="1">+IF(AND(ISNUMBER(OFFSET('Sanitation Data'!$H$4,0,10*ROW('Sanitation Data'!H177))),'Data Summary'!DE183="Yes"),100-OFFSET('Sanitation Data'!$H$4,0,10*ROW('Sanitation Data'!H177)),NA())</f>
        <v>#N/A</v>
      </c>
      <c r="AQ183" s="521" t="e">
        <f ca="1">+IF(AND(ISNUMBER(OFFSET('Sanitation Data'!$H$6,0,10*ROW('Sanitation Data'!H177))),'Data Summary'!DF183="Yes"),OFFSET('Sanitation Data'!$H$6,0,10*ROW('Sanitation Data'!H177)),NA())</f>
        <v>#N/A</v>
      </c>
      <c r="AR183" s="521" t="e">
        <f ca="1">+IF(AND(ISNUMBER(OFFSET('Sanitation Data'!$H$10,0,10*ROW('Sanitation Data'!H177))),'Data Summary'!DG183="Yes"),OFFSET('Sanitation Data'!$H$10,0,10*ROW('Sanitation Data'!H177)),NA())</f>
        <v>#N/A</v>
      </c>
      <c r="AS183" s="521" t="e">
        <f ca="1">+IF(AND(ISNUMBER(OFFSET('Sanitation Data'!$H$11,0,10*ROW('Sanitation Data'!H177))),'Data Summary'!DH183="Yes"),OFFSET('Sanitation Data'!$H$11,0,10*ROW('Sanitation Data'!H177)),NA())</f>
        <v>#N/A</v>
      </c>
      <c r="AT183" s="521" t="e">
        <f ca="1">+IF(AND(ISNUMBER(OFFSET('Sanitation Data'!$H$12,0,10*ROW('Sanitation Data'!H177))),'Data Summary'!DI183="Yes"),OFFSET('Sanitation Data'!$H$12,0,10*ROW('Sanitation Data'!H177)),NA())</f>
        <v>#N/A</v>
      </c>
      <c r="AU183" s="521" t="e">
        <f ca="1">+IF(AND(ISNUMBER(OFFSET('Sanitation Data'!$I$4,0,10*ROW('Sanitation Data'!I177))),'Data Summary'!DJ183="Yes"),100-OFFSET('Sanitation Data'!$I$4,0,10*ROW('Sanitation Data'!I177)),NA())</f>
        <v>#N/A</v>
      </c>
      <c r="AV183" s="521" t="e">
        <f ca="1">+IF(AND(ISNUMBER(OFFSET('Sanitation Data'!$I$6,0,10*ROW('Sanitation Data'!I177))),'Data Summary'!DK183="Yes"),OFFSET('Sanitation Data'!$I$6,0,10*ROW('Sanitation Data'!I177)),NA())</f>
        <v>#N/A</v>
      </c>
      <c r="AW183" s="521" t="e">
        <f ca="1">+IF(AND(ISNUMBER(OFFSET('Sanitation Data'!$I$10,0,10*ROW('Sanitation Data'!I177))),'Data Summary'!DL183="Yes"),OFFSET('Sanitation Data'!$I$10,0,10*ROW('Sanitation Data'!I177)),NA())</f>
        <v>#N/A</v>
      </c>
      <c r="AX183" s="521" t="e">
        <f ca="1">+IF(AND(ISNUMBER(OFFSET('Sanitation Data'!$I$11,0,10*ROW('Sanitation Data'!I177))),'Data Summary'!DM183="Yes"),OFFSET('Sanitation Data'!$I$11,0,10*ROW('Sanitation Data'!I177)),NA())</f>
        <v>#N/A</v>
      </c>
      <c r="AY183" s="521" t="e">
        <f ca="1">+IF(AND(ISNUMBER(OFFSET('Sanitation Data'!$I$12,0,10*ROW('Sanitation Data'!I177))),'Data Summary'!DN183="Yes"),OFFSET('Sanitation Data'!$I$12,0,10*ROW('Sanitation Data'!I177)),NA())</f>
        <v>#N/A</v>
      </c>
      <c r="AZ183" s="522" t="e">
        <f ca="1">+IF(AND(ISNUMBER(OFFSET('Hygiene Data'!$D$5,0,10*ROW('Hygiene Data'!D177))),'Data Summary'!DO183="Yes"),OFFSET('Hygiene Data'!$D$5,0,10*ROW('Hygiene Data'!D177)),NA())</f>
        <v>#N/A</v>
      </c>
      <c r="BA183" s="522" t="e">
        <f ca="1">+IF(AND(ISNUMBER(OFFSET('Hygiene Data'!$D$7,0,10*ROW('Hygiene Data'!D177))),'Data Summary'!DP183="Yes"),OFFSET('Hygiene Data'!$D$7,0,10*ROW('Hygiene Data'!D177)),NA())</f>
        <v>#N/A</v>
      </c>
      <c r="BB183" s="522" t="e">
        <f ca="1">+IF(AND(ISNUMBER(OFFSET('Hygiene Data'!$D$9,0,10*ROW('Hygiene Data'!D177))),'Data Summary'!DQ183="Yes"),OFFSET('Hygiene Data'!$D$9,0,10*ROW('Hygiene Data'!D177)),NA())</f>
        <v>#N/A</v>
      </c>
      <c r="BC183" s="522" t="e">
        <f ca="1">+IF(AND(ISNUMBER(OFFSET('Hygiene Data'!$E$5,0,10*ROW('Hygiene Data'!E177))),'Data Summary'!DR183="Yes"),OFFSET('Hygiene Data'!$E$5,0,10*ROW('Hygiene Data'!E177)),NA())</f>
        <v>#N/A</v>
      </c>
      <c r="BD183" s="522" t="e">
        <f ca="1">+IF(AND(ISNUMBER(OFFSET('Hygiene Data'!$E$7,0,10*ROW('Hygiene Data'!E177))),'Data Summary'!DS183="Yes"),OFFSET('Hygiene Data'!$E$7,0,10*ROW('Hygiene Data'!E177)),NA())</f>
        <v>#N/A</v>
      </c>
      <c r="BE183" s="522" t="e">
        <f ca="1">+IF(AND(ISNUMBER(OFFSET('Hygiene Data'!$E$9,0,10*ROW('Hygiene Data'!E177))),'Data Summary'!DT183="Yes"),OFFSET('Hygiene Data'!$E$9,0,10*ROW('Hygiene Data'!E177)),NA())</f>
        <v>#N/A</v>
      </c>
      <c r="BF183" s="522" t="e">
        <f ca="1">+IF(AND(ISNUMBER(OFFSET('Hygiene Data'!$F$5,0,10*ROW('Hygiene Data'!F177))),'Data Summary'!DU183="Yes"),OFFSET('Hygiene Data'!$F$5,0,10*ROW('Hygiene Data'!F177)),NA())</f>
        <v>#N/A</v>
      </c>
      <c r="BG183" s="522" t="e">
        <f ca="1">+IF(AND(ISNUMBER(OFFSET('Hygiene Data'!$F$7,0,10*ROW('Hygiene Data'!F177))),'Data Summary'!DV183="Yes"),OFFSET('Hygiene Data'!$F$7,0,10*ROW('Hygiene Data'!F177)),NA())</f>
        <v>#N/A</v>
      </c>
      <c r="BH183" s="522" t="e">
        <f ca="1">+IF(AND(ISNUMBER(OFFSET('Hygiene Data'!$F$9,0,10*ROW('Hygiene Data'!F177))),'Data Summary'!DW183="Yes"),OFFSET('Hygiene Data'!$F$9,0,10*ROW('Hygiene Data'!F177)),NA())</f>
        <v>#N/A</v>
      </c>
      <c r="BI183" s="522" t="e">
        <f ca="1">+IF(AND(ISNUMBER(OFFSET('Hygiene Data'!$G$5,0,10*ROW('Hygiene Data'!G177))),'Data Summary'!DX183="Yes"),OFFSET('Hygiene Data'!$G$5,0,10*ROW('Hygiene Data'!G177)),NA())</f>
        <v>#N/A</v>
      </c>
      <c r="BJ183" s="522" t="e">
        <f ca="1">+IF(AND(ISNUMBER(OFFSET('Hygiene Data'!$G$7,0,10*ROW('Hygiene Data'!G177))),'Data Summary'!DY183="Yes"),OFFSET('Hygiene Data'!$G$7,0,10*ROW('Hygiene Data'!G177)),NA())</f>
        <v>#N/A</v>
      </c>
      <c r="BK183" s="522" t="e">
        <f ca="1">+IF(AND(ISNUMBER(OFFSET('Hygiene Data'!$G$9,0,10*ROW('Hygiene Data'!G177))),'Data Summary'!DZ183="Yes"),OFFSET('Hygiene Data'!$G$9,0,10*ROW('Hygiene Data'!G177)),NA())</f>
        <v>#N/A</v>
      </c>
      <c r="BL183" s="522" t="e">
        <f ca="1">+IF(AND(ISNUMBER(OFFSET('Hygiene Data'!$H$5,0,10*ROW('Hygiene Data'!H177))),'Data Summary'!EA183="Yes"),OFFSET('Hygiene Data'!$H$5,0,10*ROW('Hygiene Data'!H177)),NA())</f>
        <v>#N/A</v>
      </c>
      <c r="BM183" s="522" t="e">
        <f ca="1">+IF(AND(ISNUMBER(OFFSET('Hygiene Data'!$H$7,0,10*ROW('Hygiene Data'!H177))),'Data Summary'!EB183="Yes"),OFFSET('Hygiene Data'!$H$7,0,10*ROW('Hygiene Data'!H177)),NA())</f>
        <v>#N/A</v>
      </c>
      <c r="BN183" s="522" t="e">
        <f ca="1">+IF(AND(ISNUMBER(OFFSET('Hygiene Data'!$H$9,0,10*ROW('Hygiene Data'!H177))),'Data Summary'!EC183="Yes"),OFFSET('Hygiene Data'!$H$9,0,10*ROW('Hygiene Data'!H177)),NA())</f>
        <v>#N/A</v>
      </c>
      <c r="BO183" s="522" t="e">
        <f ca="1">+IF(AND(ISNUMBER(OFFSET('Hygiene Data'!$I$5,0,10*ROW('Hygiene Data'!I177))),'Data Summary'!ED183="Yes"),OFFSET('Hygiene Data'!$I$5,0,10*ROW('Hygiene Data'!I177)),NA())</f>
        <v>#N/A</v>
      </c>
      <c r="BP183" s="522" t="e">
        <f ca="1">+IF(AND(ISNUMBER(OFFSET('Hygiene Data'!$I$7,0,10*ROW('Hygiene Data'!I177))),'Data Summary'!EE183="Yes"),OFFSET('Hygiene Data'!$I$7,0,10*ROW('Hygiene Data'!I177)),NA())</f>
        <v>#N/A</v>
      </c>
      <c r="BQ183" s="522" t="e">
        <f ca="1">+IF(AND(ISNUMBER(OFFSET('Hygiene Data'!$I$9,0,10*ROW('Hygiene Data'!I177))),'Data Summary'!EF183="Yes"),OFFSET('Hygiene Data'!$I$9,0,10*ROW('Hygiene Data'!I177)),NA())</f>
        <v>#N/A</v>
      </c>
    </row>
    <row r="184" spans="1:69" x14ac:dyDescent="0.25">
      <c r="A184" s="518" t="e">
        <f ca="1">+RIGHT('Data Summary'!A184,LEN('Data Summary'!A184)-9)</f>
        <v>#VALUE!</v>
      </c>
      <c r="B184" s="492" t="str">
        <f ca="1">+IF(ISTEXT('Data Summary'!B184),'Data Summary'!B184,"")</f>
        <v/>
      </c>
      <c r="C184" s="519" t="e">
        <f ca="1">+VALUE('Data Summary'!C184)</f>
        <v>#VALUE!</v>
      </c>
      <c r="D184" s="520" t="e">
        <f ca="1">+IF(AND(ISNUMBER(OFFSET('Water Data'!$D$4,0,10*ROW('Water Data'!D178))),'Data Summary'!BS184="Yes"),100-OFFSET('Water Data'!$D$4,0,10*ROW('Water Data'!D178)),NA())</f>
        <v>#N/A</v>
      </c>
      <c r="E184" s="520" t="e">
        <f ca="1">+IF(AND(ISNUMBER(OFFSET('Water Data'!$D$6,0,10*ROW('Water Data'!D178))),'Data Summary'!BT184="Yes"),OFFSET('Water Data'!$D$6,0,10*ROW('Water Data'!D178)),NA())</f>
        <v>#N/A</v>
      </c>
      <c r="F184" s="520" t="e">
        <f ca="1">+IF(AND(ISNUMBER(OFFSET('Water Data'!$D$9,0,10*ROW('Water Data'!D178))),'Data Summary'!BU184="Yes"),OFFSET('Water Data'!$D$9,0,10*ROW('Water Data'!D178)),NA())</f>
        <v>#N/A</v>
      </c>
      <c r="G184" s="520" t="e">
        <f ca="1">+IF(AND(ISNUMBER(OFFSET('Water Data'!$E$4,0,10*ROW('Water Data'!E178))),'Data Summary'!BV184="Yes"),100-OFFSET('Water Data'!$E$4,0,10*ROW('Water Data'!E178)),NA())</f>
        <v>#N/A</v>
      </c>
      <c r="H184" s="520" t="e">
        <f ca="1">+IF(AND(ISNUMBER(OFFSET('Water Data'!$E$6,0,10*ROW('Water Data'!E178))),'Data Summary'!BW184="Yes"),OFFSET('Water Data'!$E$6,0,10*ROW('Water Data'!E178)),NA())</f>
        <v>#N/A</v>
      </c>
      <c r="I184" s="520" t="e">
        <f ca="1">+IF(AND(ISNUMBER(OFFSET('Water Data'!$E$9,0,10*ROW('Water Data'!E178))),'Data Summary'!BX184="Yes"),OFFSET('Water Data'!$E$9,0,10*ROW('Water Data'!E178)),NA())</f>
        <v>#N/A</v>
      </c>
      <c r="J184" s="520" t="e">
        <f ca="1">+IF(AND(ISNUMBER(OFFSET('Water Data'!$F$4,0,10*ROW('Water Data'!F178))),'Data Summary'!BY184="Yes"),100-OFFSET('Water Data'!$F$4,0,10*ROW('Water Data'!F178)),NA())</f>
        <v>#N/A</v>
      </c>
      <c r="K184" s="520" t="e">
        <f ca="1">+IF(AND(ISNUMBER(OFFSET('Water Data'!$F$6,0,10*ROW('Water Data'!F178))),'Data Summary'!BZ184="Yes"),OFFSET('Water Data'!$F$6,0,10*ROW('Water Data'!F178)),NA())</f>
        <v>#N/A</v>
      </c>
      <c r="L184" s="520" t="e">
        <f ca="1">+IF(AND(ISNUMBER(OFFSET('Water Data'!$F$9,0,10*ROW('Water Data'!F178))),'Data Summary'!CA184="Yes"),OFFSET('Water Data'!$F$9,0,10*ROW('Water Data'!F178)),NA())</f>
        <v>#N/A</v>
      </c>
      <c r="M184" s="520" t="e">
        <f ca="1">+IF(AND(ISNUMBER(OFFSET('Water Data'!$G$4,0,10*ROW('Water Data'!G178))),'Data Summary'!CB184="Yes"),100-OFFSET('Water Data'!$G$4,0,10*ROW('Water Data'!G178)),NA())</f>
        <v>#N/A</v>
      </c>
      <c r="N184" s="520" t="e">
        <f ca="1">+IF(AND(ISNUMBER(OFFSET('Water Data'!$G$6,0,10*ROW('Water Data'!G178))),'Data Summary'!CC184="Yes"),OFFSET('Water Data'!$G$6,0,10*ROW('Water Data'!G178)),NA())</f>
        <v>#N/A</v>
      </c>
      <c r="O184" s="520" t="e">
        <f ca="1">+IF(AND(ISNUMBER(OFFSET('Water Data'!$G$9,0,10*ROW('Water Data'!G178))),'Data Summary'!CD184="Yes"),OFFSET('Water Data'!$G$9,0,10*ROW('Water Data'!G178)),NA())</f>
        <v>#N/A</v>
      </c>
      <c r="P184" s="520" t="e">
        <f ca="1">+IF(AND(ISNUMBER(OFFSET('Water Data'!$H$4,0,10*ROW('Water Data'!H178))),'Data Summary'!CE184="Yes"),100-OFFSET('Water Data'!$H$4,0,10*ROW('Water Data'!H178)),NA())</f>
        <v>#N/A</v>
      </c>
      <c r="Q184" s="520" t="e">
        <f ca="1">+IF(AND(ISNUMBER(OFFSET('Water Data'!$H$6,0,10*ROW('Water Data'!H178))),'Data Summary'!CF184="Yes"),OFFSET('Water Data'!$H$6,0,10*ROW('Water Data'!H178)),NA())</f>
        <v>#N/A</v>
      </c>
      <c r="R184" s="520" t="e">
        <f ca="1">+IF(AND(ISNUMBER(OFFSET('Water Data'!$H$9,0,10*ROW('Water Data'!H178))),'Data Summary'!CG184="Yes"),OFFSET('Water Data'!$H$9,0,10*ROW('Water Data'!H178)),NA())</f>
        <v>#N/A</v>
      </c>
      <c r="S184" s="520" t="e">
        <f ca="1">+IF(AND(ISNUMBER(OFFSET('Water Data'!$I$4,0,10*ROW('Water Data'!I178))),'Data Summary'!CH184="Yes"),100-OFFSET('Water Data'!$I$4,0,10*ROW('Water Data'!I178)),NA())</f>
        <v>#N/A</v>
      </c>
      <c r="T184" s="520" t="e">
        <f ca="1">+IF(AND(ISNUMBER(OFFSET('Water Data'!$I$6,0,10*ROW('Water Data'!I178))),'Data Summary'!CI184="Yes"),OFFSET('Water Data'!$I$6,0,10*ROW('Water Data'!I178)),NA())</f>
        <v>#N/A</v>
      </c>
      <c r="U184" s="520" t="e">
        <f ca="1">+IF(AND(ISNUMBER(OFFSET('Water Data'!$I$9,0,10*ROW('Water Data'!I178))),'Data Summary'!CJ184="Yes"),OFFSET('Water Data'!$I$9,0,10*ROW('Water Data'!I178)),NA())</f>
        <v>#N/A</v>
      </c>
      <c r="V184" s="521" t="e">
        <f ca="1">+IF(AND(ISNUMBER(OFFSET('Sanitation Data'!$D$4,0,10*ROW('Sanitation Data'!D178))),'Data Summary'!CK184="Yes"),100-OFFSET('Sanitation Data'!$D$4,0,10*ROW('Sanitation Data'!D178)),NA())</f>
        <v>#N/A</v>
      </c>
      <c r="W184" s="521" t="e">
        <f ca="1">+IF(AND(ISNUMBER(OFFSET('Sanitation Data'!$D$6,0,10*ROW('Sanitation Data'!D178))),'Data Summary'!CL184="Yes"),OFFSET('Sanitation Data'!$D$6,0,10*ROW('Sanitation Data'!D178)),NA())</f>
        <v>#N/A</v>
      </c>
      <c r="X184" s="521" t="e">
        <f ca="1">+IF(AND(ISNUMBER(OFFSET('Sanitation Data'!$D$10,0,10*ROW('Sanitation Data'!D178))),'Data Summary'!CM184="Yes"),OFFSET('Sanitation Data'!$D$10,0,10*ROW('Sanitation Data'!D178)),NA())</f>
        <v>#N/A</v>
      </c>
      <c r="Y184" s="521" t="e">
        <f ca="1">+IF(AND(ISNUMBER(OFFSET('Sanitation Data'!$D$11,0,10*ROW('Sanitation Data'!D178))),'Data Summary'!CN184="Yes"),OFFSET('Sanitation Data'!$D$11,0,10*ROW('Sanitation Data'!D178)),NA())</f>
        <v>#N/A</v>
      </c>
      <c r="Z184" s="521" t="e">
        <f ca="1">+IF(AND(ISNUMBER(OFFSET('Sanitation Data'!$D$12,0,10*ROW('Sanitation Data'!D178))),'Data Summary'!CO184="Yes"),OFFSET('Sanitation Data'!$D$12,0,10*ROW('Sanitation Data'!D178)),NA())</f>
        <v>#N/A</v>
      </c>
      <c r="AA184" s="521" t="e">
        <f ca="1">+IF(AND(ISNUMBER(OFFSET('Sanitation Data'!$E$4,0,10*ROW('Sanitation Data'!E178))),'Data Summary'!CP184="Yes"),100-OFFSET('Sanitation Data'!$E$4,0,10*ROW('Sanitation Data'!E178)),NA())</f>
        <v>#N/A</v>
      </c>
      <c r="AB184" s="521" t="e">
        <f ca="1">+IF(AND(ISNUMBER(OFFSET('Sanitation Data'!$E$6,0,10*ROW('Sanitation Data'!E178))),'Data Summary'!CQ184="Yes"),OFFSET('Sanitation Data'!$E$6,0,10*ROW('Sanitation Data'!E178)),NA())</f>
        <v>#N/A</v>
      </c>
      <c r="AC184" s="521" t="e">
        <f ca="1">+IF(AND(ISNUMBER(OFFSET('Sanitation Data'!$E$10,0,10*ROW('Sanitation Data'!E178))),'Data Summary'!CR184="Yes"),OFFSET('Sanitation Data'!$E$10,0,10*ROW('Sanitation Data'!E178)),NA())</f>
        <v>#N/A</v>
      </c>
      <c r="AD184" s="521" t="e">
        <f ca="1">+IF(AND(ISNUMBER(OFFSET('Sanitation Data'!$E$11,0,10*ROW('Sanitation Data'!E178))),'Data Summary'!CS184="Yes"),OFFSET('Sanitation Data'!$E$11,0,10*ROW('Sanitation Data'!E178)),NA())</f>
        <v>#N/A</v>
      </c>
      <c r="AE184" s="521" t="e">
        <f ca="1">+IF(AND(ISNUMBER(OFFSET('Sanitation Data'!$E$12,0,10*ROW('Sanitation Data'!E178))),'Data Summary'!CT184="Yes"),OFFSET('Sanitation Data'!$E$12,0,10*ROW('Sanitation Data'!E178)),NA())</f>
        <v>#N/A</v>
      </c>
      <c r="AF184" s="521" t="e">
        <f ca="1">+IF(AND(ISNUMBER(OFFSET('Sanitation Data'!$F$4,0,10*ROW('Sanitation Data'!F178))),'Data Summary'!CU184="Yes"),100-OFFSET('Sanitation Data'!$F$4,0,10*ROW('Sanitation Data'!F178)),NA())</f>
        <v>#N/A</v>
      </c>
      <c r="AG184" s="521" t="e">
        <f ca="1">+IF(AND(ISNUMBER(OFFSET('Sanitation Data'!$F$6,0,10*ROW('Sanitation Data'!F178))),'Data Summary'!CV184="Yes"),OFFSET('Sanitation Data'!$F$6,0,10*ROW('Sanitation Data'!F178)),NA())</f>
        <v>#N/A</v>
      </c>
      <c r="AH184" s="521" t="e">
        <f ca="1">+IF(AND(ISNUMBER(OFFSET('Sanitation Data'!$F$10,0,10*ROW('Sanitation Data'!F178))),'Data Summary'!CW184="Yes"),OFFSET('Sanitation Data'!$F$10,0,10*ROW('Sanitation Data'!F178)),NA())</f>
        <v>#N/A</v>
      </c>
      <c r="AI184" s="521" t="e">
        <f ca="1">+IF(AND(ISNUMBER(OFFSET('Sanitation Data'!$F$11,0,10*ROW('Sanitation Data'!F178))),'Data Summary'!CX184="Yes"),OFFSET('Sanitation Data'!$F$11,0,10*ROW('Sanitation Data'!F178)),NA())</f>
        <v>#N/A</v>
      </c>
      <c r="AJ184" s="521" t="e">
        <f ca="1">+IF(AND(ISNUMBER(OFFSET('Sanitation Data'!$F$12,0,10*ROW('Sanitation Data'!F178))),'Data Summary'!CY184="Yes"),OFFSET('Sanitation Data'!$F$12,0,10*ROW('Sanitation Data'!F178)),NA())</f>
        <v>#N/A</v>
      </c>
      <c r="AK184" s="521" t="e">
        <f ca="1">+IF(AND(ISNUMBER(OFFSET('Sanitation Data'!$G$4,0,10*ROW('Sanitation Data'!G178))),'Data Summary'!CZ184="Yes"),100-OFFSET('Sanitation Data'!$G$4,0,10*ROW('Sanitation Data'!G178)),NA())</f>
        <v>#N/A</v>
      </c>
      <c r="AL184" s="521" t="e">
        <f ca="1">+IF(AND(ISNUMBER(OFFSET('Sanitation Data'!$G$6,0,10*ROW('Sanitation Data'!G178))),'Data Summary'!DA184="Yes"),OFFSET('Sanitation Data'!$G$6,0,10*ROW('Sanitation Data'!G178)),NA())</f>
        <v>#N/A</v>
      </c>
      <c r="AM184" s="521" t="e">
        <f ca="1">+IF(AND(ISNUMBER(OFFSET('Sanitation Data'!$G$10,0,10*ROW('Sanitation Data'!G178))),'Data Summary'!DB184="Yes"),OFFSET('Sanitation Data'!$G$10,0,10*ROW('Sanitation Data'!G178)),NA())</f>
        <v>#N/A</v>
      </c>
      <c r="AN184" s="521" t="e">
        <f ca="1">+IF(AND(ISNUMBER(OFFSET('Sanitation Data'!$G$11,0,10*ROW('Sanitation Data'!G178))),'Data Summary'!DC184="Yes"),OFFSET('Sanitation Data'!$G$11,0,10*ROW('Sanitation Data'!G178)),NA())</f>
        <v>#N/A</v>
      </c>
      <c r="AO184" s="521" t="e">
        <f ca="1">+IF(AND(ISNUMBER(OFFSET('Sanitation Data'!$G$12,0,10*ROW('Sanitation Data'!G178))),'Data Summary'!DD184="Yes"),OFFSET('Sanitation Data'!$G$12,0,10*ROW('Sanitation Data'!G178)),NA())</f>
        <v>#N/A</v>
      </c>
      <c r="AP184" s="521" t="e">
        <f ca="1">+IF(AND(ISNUMBER(OFFSET('Sanitation Data'!$H$4,0,10*ROW('Sanitation Data'!H178))),'Data Summary'!DE184="Yes"),100-OFFSET('Sanitation Data'!$H$4,0,10*ROW('Sanitation Data'!H178)),NA())</f>
        <v>#N/A</v>
      </c>
      <c r="AQ184" s="521" t="e">
        <f ca="1">+IF(AND(ISNUMBER(OFFSET('Sanitation Data'!$H$6,0,10*ROW('Sanitation Data'!H178))),'Data Summary'!DF184="Yes"),OFFSET('Sanitation Data'!$H$6,0,10*ROW('Sanitation Data'!H178)),NA())</f>
        <v>#N/A</v>
      </c>
      <c r="AR184" s="521" t="e">
        <f ca="1">+IF(AND(ISNUMBER(OFFSET('Sanitation Data'!$H$10,0,10*ROW('Sanitation Data'!H178))),'Data Summary'!DG184="Yes"),OFFSET('Sanitation Data'!$H$10,0,10*ROW('Sanitation Data'!H178)),NA())</f>
        <v>#N/A</v>
      </c>
      <c r="AS184" s="521" t="e">
        <f ca="1">+IF(AND(ISNUMBER(OFFSET('Sanitation Data'!$H$11,0,10*ROW('Sanitation Data'!H178))),'Data Summary'!DH184="Yes"),OFFSET('Sanitation Data'!$H$11,0,10*ROW('Sanitation Data'!H178)),NA())</f>
        <v>#N/A</v>
      </c>
      <c r="AT184" s="521" t="e">
        <f ca="1">+IF(AND(ISNUMBER(OFFSET('Sanitation Data'!$H$12,0,10*ROW('Sanitation Data'!H178))),'Data Summary'!DI184="Yes"),OFFSET('Sanitation Data'!$H$12,0,10*ROW('Sanitation Data'!H178)),NA())</f>
        <v>#N/A</v>
      </c>
      <c r="AU184" s="521" t="e">
        <f ca="1">+IF(AND(ISNUMBER(OFFSET('Sanitation Data'!$I$4,0,10*ROW('Sanitation Data'!I178))),'Data Summary'!DJ184="Yes"),100-OFFSET('Sanitation Data'!$I$4,0,10*ROW('Sanitation Data'!I178)),NA())</f>
        <v>#N/A</v>
      </c>
      <c r="AV184" s="521" t="e">
        <f ca="1">+IF(AND(ISNUMBER(OFFSET('Sanitation Data'!$I$6,0,10*ROW('Sanitation Data'!I178))),'Data Summary'!DK184="Yes"),OFFSET('Sanitation Data'!$I$6,0,10*ROW('Sanitation Data'!I178)),NA())</f>
        <v>#N/A</v>
      </c>
      <c r="AW184" s="521" t="e">
        <f ca="1">+IF(AND(ISNUMBER(OFFSET('Sanitation Data'!$I$10,0,10*ROW('Sanitation Data'!I178))),'Data Summary'!DL184="Yes"),OFFSET('Sanitation Data'!$I$10,0,10*ROW('Sanitation Data'!I178)),NA())</f>
        <v>#N/A</v>
      </c>
      <c r="AX184" s="521" t="e">
        <f ca="1">+IF(AND(ISNUMBER(OFFSET('Sanitation Data'!$I$11,0,10*ROW('Sanitation Data'!I178))),'Data Summary'!DM184="Yes"),OFFSET('Sanitation Data'!$I$11,0,10*ROW('Sanitation Data'!I178)),NA())</f>
        <v>#N/A</v>
      </c>
      <c r="AY184" s="521" t="e">
        <f ca="1">+IF(AND(ISNUMBER(OFFSET('Sanitation Data'!$I$12,0,10*ROW('Sanitation Data'!I178))),'Data Summary'!DN184="Yes"),OFFSET('Sanitation Data'!$I$12,0,10*ROW('Sanitation Data'!I178)),NA())</f>
        <v>#N/A</v>
      </c>
      <c r="AZ184" s="522" t="e">
        <f ca="1">+IF(AND(ISNUMBER(OFFSET('Hygiene Data'!$D$5,0,10*ROW('Hygiene Data'!D178))),'Data Summary'!DO184="Yes"),OFFSET('Hygiene Data'!$D$5,0,10*ROW('Hygiene Data'!D178)),NA())</f>
        <v>#N/A</v>
      </c>
      <c r="BA184" s="522" t="e">
        <f ca="1">+IF(AND(ISNUMBER(OFFSET('Hygiene Data'!$D$7,0,10*ROW('Hygiene Data'!D178))),'Data Summary'!DP184="Yes"),OFFSET('Hygiene Data'!$D$7,0,10*ROW('Hygiene Data'!D178)),NA())</f>
        <v>#N/A</v>
      </c>
      <c r="BB184" s="522" t="e">
        <f ca="1">+IF(AND(ISNUMBER(OFFSET('Hygiene Data'!$D$9,0,10*ROW('Hygiene Data'!D178))),'Data Summary'!DQ184="Yes"),OFFSET('Hygiene Data'!$D$9,0,10*ROW('Hygiene Data'!D178)),NA())</f>
        <v>#N/A</v>
      </c>
      <c r="BC184" s="522" t="e">
        <f ca="1">+IF(AND(ISNUMBER(OFFSET('Hygiene Data'!$E$5,0,10*ROW('Hygiene Data'!E178))),'Data Summary'!DR184="Yes"),OFFSET('Hygiene Data'!$E$5,0,10*ROW('Hygiene Data'!E178)),NA())</f>
        <v>#N/A</v>
      </c>
      <c r="BD184" s="522" t="e">
        <f ca="1">+IF(AND(ISNUMBER(OFFSET('Hygiene Data'!$E$7,0,10*ROW('Hygiene Data'!E178))),'Data Summary'!DS184="Yes"),OFFSET('Hygiene Data'!$E$7,0,10*ROW('Hygiene Data'!E178)),NA())</f>
        <v>#N/A</v>
      </c>
      <c r="BE184" s="522" t="e">
        <f ca="1">+IF(AND(ISNUMBER(OFFSET('Hygiene Data'!$E$9,0,10*ROW('Hygiene Data'!E178))),'Data Summary'!DT184="Yes"),OFFSET('Hygiene Data'!$E$9,0,10*ROW('Hygiene Data'!E178)),NA())</f>
        <v>#N/A</v>
      </c>
      <c r="BF184" s="522" t="e">
        <f ca="1">+IF(AND(ISNUMBER(OFFSET('Hygiene Data'!$F$5,0,10*ROW('Hygiene Data'!F178))),'Data Summary'!DU184="Yes"),OFFSET('Hygiene Data'!$F$5,0,10*ROW('Hygiene Data'!F178)),NA())</f>
        <v>#N/A</v>
      </c>
      <c r="BG184" s="522" t="e">
        <f ca="1">+IF(AND(ISNUMBER(OFFSET('Hygiene Data'!$F$7,0,10*ROW('Hygiene Data'!F178))),'Data Summary'!DV184="Yes"),OFFSET('Hygiene Data'!$F$7,0,10*ROW('Hygiene Data'!F178)),NA())</f>
        <v>#N/A</v>
      </c>
      <c r="BH184" s="522" t="e">
        <f ca="1">+IF(AND(ISNUMBER(OFFSET('Hygiene Data'!$F$9,0,10*ROW('Hygiene Data'!F178))),'Data Summary'!DW184="Yes"),OFFSET('Hygiene Data'!$F$9,0,10*ROW('Hygiene Data'!F178)),NA())</f>
        <v>#N/A</v>
      </c>
      <c r="BI184" s="522" t="e">
        <f ca="1">+IF(AND(ISNUMBER(OFFSET('Hygiene Data'!$G$5,0,10*ROW('Hygiene Data'!G178))),'Data Summary'!DX184="Yes"),OFFSET('Hygiene Data'!$G$5,0,10*ROW('Hygiene Data'!G178)),NA())</f>
        <v>#N/A</v>
      </c>
      <c r="BJ184" s="522" t="e">
        <f ca="1">+IF(AND(ISNUMBER(OFFSET('Hygiene Data'!$G$7,0,10*ROW('Hygiene Data'!G178))),'Data Summary'!DY184="Yes"),OFFSET('Hygiene Data'!$G$7,0,10*ROW('Hygiene Data'!G178)),NA())</f>
        <v>#N/A</v>
      </c>
      <c r="BK184" s="522" t="e">
        <f ca="1">+IF(AND(ISNUMBER(OFFSET('Hygiene Data'!$G$9,0,10*ROW('Hygiene Data'!G178))),'Data Summary'!DZ184="Yes"),OFFSET('Hygiene Data'!$G$9,0,10*ROW('Hygiene Data'!G178)),NA())</f>
        <v>#N/A</v>
      </c>
      <c r="BL184" s="522" t="e">
        <f ca="1">+IF(AND(ISNUMBER(OFFSET('Hygiene Data'!$H$5,0,10*ROW('Hygiene Data'!H178))),'Data Summary'!EA184="Yes"),OFFSET('Hygiene Data'!$H$5,0,10*ROW('Hygiene Data'!H178)),NA())</f>
        <v>#N/A</v>
      </c>
      <c r="BM184" s="522" t="e">
        <f ca="1">+IF(AND(ISNUMBER(OFFSET('Hygiene Data'!$H$7,0,10*ROW('Hygiene Data'!H178))),'Data Summary'!EB184="Yes"),OFFSET('Hygiene Data'!$H$7,0,10*ROW('Hygiene Data'!H178)),NA())</f>
        <v>#N/A</v>
      </c>
      <c r="BN184" s="522" t="e">
        <f ca="1">+IF(AND(ISNUMBER(OFFSET('Hygiene Data'!$H$9,0,10*ROW('Hygiene Data'!H178))),'Data Summary'!EC184="Yes"),OFFSET('Hygiene Data'!$H$9,0,10*ROW('Hygiene Data'!H178)),NA())</f>
        <v>#N/A</v>
      </c>
      <c r="BO184" s="522" t="e">
        <f ca="1">+IF(AND(ISNUMBER(OFFSET('Hygiene Data'!$I$5,0,10*ROW('Hygiene Data'!I178))),'Data Summary'!ED184="Yes"),OFFSET('Hygiene Data'!$I$5,0,10*ROW('Hygiene Data'!I178)),NA())</f>
        <v>#N/A</v>
      </c>
      <c r="BP184" s="522" t="e">
        <f ca="1">+IF(AND(ISNUMBER(OFFSET('Hygiene Data'!$I$7,0,10*ROW('Hygiene Data'!I178))),'Data Summary'!EE184="Yes"),OFFSET('Hygiene Data'!$I$7,0,10*ROW('Hygiene Data'!I178)),NA())</f>
        <v>#N/A</v>
      </c>
      <c r="BQ184" s="522" t="e">
        <f ca="1">+IF(AND(ISNUMBER(OFFSET('Hygiene Data'!$I$9,0,10*ROW('Hygiene Data'!I178))),'Data Summary'!EF184="Yes"),OFFSET('Hygiene Data'!$I$9,0,10*ROW('Hygiene Data'!I178)),NA())</f>
        <v>#N/A</v>
      </c>
    </row>
    <row r="185" spans="1:69" x14ac:dyDescent="0.25">
      <c r="A185" s="518" t="e">
        <f ca="1">+RIGHT('Data Summary'!A185,LEN('Data Summary'!A185)-9)</f>
        <v>#VALUE!</v>
      </c>
      <c r="B185" s="492" t="str">
        <f ca="1">+IF(ISTEXT('Data Summary'!B185),'Data Summary'!B185,"")</f>
        <v/>
      </c>
      <c r="C185" s="519" t="e">
        <f ca="1">+VALUE('Data Summary'!C185)</f>
        <v>#VALUE!</v>
      </c>
      <c r="D185" s="520" t="e">
        <f ca="1">+IF(AND(ISNUMBER(OFFSET('Water Data'!$D$4,0,10*ROW('Water Data'!D179))),'Data Summary'!BS185="Yes"),100-OFFSET('Water Data'!$D$4,0,10*ROW('Water Data'!D179)),NA())</f>
        <v>#N/A</v>
      </c>
      <c r="E185" s="520" t="e">
        <f ca="1">+IF(AND(ISNUMBER(OFFSET('Water Data'!$D$6,0,10*ROW('Water Data'!D179))),'Data Summary'!BT185="Yes"),OFFSET('Water Data'!$D$6,0,10*ROW('Water Data'!D179)),NA())</f>
        <v>#N/A</v>
      </c>
      <c r="F185" s="520" t="e">
        <f ca="1">+IF(AND(ISNUMBER(OFFSET('Water Data'!$D$9,0,10*ROW('Water Data'!D179))),'Data Summary'!BU185="Yes"),OFFSET('Water Data'!$D$9,0,10*ROW('Water Data'!D179)),NA())</f>
        <v>#N/A</v>
      </c>
      <c r="G185" s="520" t="e">
        <f ca="1">+IF(AND(ISNUMBER(OFFSET('Water Data'!$E$4,0,10*ROW('Water Data'!E179))),'Data Summary'!BV185="Yes"),100-OFFSET('Water Data'!$E$4,0,10*ROW('Water Data'!E179)),NA())</f>
        <v>#N/A</v>
      </c>
      <c r="H185" s="520" t="e">
        <f ca="1">+IF(AND(ISNUMBER(OFFSET('Water Data'!$E$6,0,10*ROW('Water Data'!E179))),'Data Summary'!BW185="Yes"),OFFSET('Water Data'!$E$6,0,10*ROW('Water Data'!E179)),NA())</f>
        <v>#N/A</v>
      </c>
      <c r="I185" s="520" t="e">
        <f ca="1">+IF(AND(ISNUMBER(OFFSET('Water Data'!$E$9,0,10*ROW('Water Data'!E179))),'Data Summary'!BX185="Yes"),OFFSET('Water Data'!$E$9,0,10*ROW('Water Data'!E179)),NA())</f>
        <v>#N/A</v>
      </c>
      <c r="J185" s="520" t="e">
        <f ca="1">+IF(AND(ISNUMBER(OFFSET('Water Data'!$F$4,0,10*ROW('Water Data'!F179))),'Data Summary'!BY185="Yes"),100-OFFSET('Water Data'!$F$4,0,10*ROW('Water Data'!F179)),NA())</f>
        <v>#N/A</v>
      </c>
      <c r="K185" s="520" t="e">
        <f ca="1">+IF(AND(ISNUMBER(OFFSET('Water Data'!$F$6,0,10*ROW('Water Data'!F179))),'Data Summary'!BZ185="Yes"),OFFSET('Water Data'!$F$6,0,10*ROW('Water Data'!F179)),NA())</f>
        <v>#N/A</v>
      </c>
      <c r="L185" s="520" t="e">
        <f ca="1">+IF(AND(ISNUMBER(OFFSET('Water Data'!$F$9,0,10*ROW('Water Data'!F179))),'Data Summary'!CA185="Yes"),OFFSET('Water Data'!$F$9,0,10*ROW('Water Data'!F179)),NA())</f>
        <v>#N/A</v>
      </c>
      <c r="M185" s="520" t="e">
        <f ca="1">+IF(AND(ISNUMBER(OFFSET('Water Data'!$G$4,0,10*ROW('Water Data'!G179))),'Data Summary'!CB185="Yes"),100-OFFSET('Water Data'!$G$4,0,10*ROW('Water Data'!G179)),NA())</f>
        <v>#N/A</v>
      </c>
      <c r="N185" s="520" t="e">
        <f ca="1">+IF(AND(ISNUMBER(OFFSET('Water Data'!$G$6,0,10*ROW('Water Data'!G179))),'Data Summary'!CC185="Yes"),OFFSET('Water Data'!$G$6,0,10*ROW('Water Data'!G179)),NA())</f>
        <v>#N/A</v>
      </c>
      <c r="O185" s="520" t="e">
        <f ca="1">+IF(AND(ISNUMBER(OFFSET('Water Data'!$G$9,0,10*ROW('Water Data'!G179))),'Data Summary'!CD185="Yes"),OFFSET('Water Data'!$G$9,0,10*ROW('Water Data'!G179)),NA())</f>
        <v>#N/A</v>
      </c>
      <c r="P185" s="520" t="e">
        <f ca="1">+IF(AND(ISNUMBER(OFFSET('Water Data'!$H$4,0,10*ROW('Water Data'!H179))),'Data Summary'!CE185="Yes"),100-OFFSET('Water Data'!$H$4,0,10*ROW('Water Data'!H179)),NA())</f>
        <v>#N/A</v>
      </c>
      <c r="Q185" s="520" t="e">
        <f ca="1">+IF(AND(ISNUMBER(OFFSET('Water Data'!$H$6,0,10*ROW('Water Data'!H179))),'Data Summary'!CF185="Yes"),OFFSET('Water Data'!$H$6,0,10*ROW('Water Data'!H179)),NA())</f>
        <v>#N/A</v>
      </c>
      <c r="R185" s="520" t="e">
        <f ca="1">+IF(AND(ISNUMBER(OFFSET('Water Data'!$H$9,0,10*ROW('Water Data'!H179))),'Data Summary'!CG185="Yes"),OFFSET('Water Data'!$H$9,0,10*ROW('Water Data'!H179)),NA())</f>
        <v>#N/A</v>
      </c>
      <c r="S185" s="520" t="e">
        <f ca="1">+IF(AND(ISNUMBER(OFFSET('Water Data'!$I$4,0,10*ROW('Water Data'!I179))),'Data Summary'!CH185="Yes"),100-OFFSET('Water Data'!$I$4,0,10*ROW('Water Data'!I179)),NA())</f>
        <v>#N/A</v>
      </c>
      <c r="T185" s="520" t="e">
        <f ca="1">+IF(AND(ISNUMBER(OFFSET('Water Data'!$I$6,0,10*ROW('Water Data'!I179))),'Data Summary'!CI185="Yes"),OFFSET('Water Data'!$I$6,0,10*ROW('Water Data'!I179)),NA())</f>
        <v>#N/A</v>
      </c>
      <c r="U185" s="520" t="e">
        <f ca="1">+IF(AND(ISNUMBER(OFFSET('Water Data'!$I$9,0,10*ROW('Water Data'!I179))),'Data Summary'!CJ185="Yes"),OFFSET('Water Data'!$I$9,0,10*ROW('Water Data'!I179)),NA())</f>
        <v>#N/A</v>
      </c>
      <c r="V185" s="521" t="e">
        <f ca="1">+IF(AND(ISNUMBER(OFFSET('Sanitation Data'!$D$4,0,10*ROW('Sanitation Data'!D179))),'Data Summary'!CK185="Yes"),100-OFFSET('Sanitation Data'!$D$4,0,10*ROW('Sanitation Data'!D179)),NA())</f>
        <v>#N/A</v>
      </c>
      <c r="W185" s="521" t="e">
        <f ca="1">+IF(AND(ISNUMBER(OFFSET('Sanitation Data'!$D$6,0,10*ROW('Sanitation Data'!D179))),'Data Summary'!CL185="Yes"),OFFSET('Sanitation Data'!$D$6,0,10*ROW('Sanitation Data'!D179)),NA())</f>
        <v>#N/A</v>
      </c>
      <c r="X185" s="521" t="e">
        <f ca="1">+IF(AND(ISNUMBER(OFFSET('Sanitation Data'!$D$10,0,10*ROW('Sanitation Data'!D179))),'Data Summary'!CM185="Yes"),OFFSET('Sanitation Data'!$D$10,0,10*ROW('Sanitation Data'!D179)),NA())</f>
        <v>#N/A</v>
      </c>
      <c r="Y185" s="521" t="e">
        <f ca="1">+IF(AND(ISNUMBER(OFFSET('Sanitation Data'!$D$11,0,10*ROW('Sanitation Data'!D179))),'Data Summary'!CN185="Yes"),OFFSET('Sanitation Data'!$D$11,0,10*ROW('Sanitation Data'!D179)),NA())</f>
        <v>#N/A</v>
      </c>
      <c r="Z185" s="521" t="e">
        <f ca="1">+IF(AND(ISNUMBER(OFFSET('Sanitation Data'!$D$12,0,10*ROW('Sanitation Data'!D179))),'Data Summary'!CO185="Yes"),OFFSET('Sanitation Data'!$D$12,0,10*ROW('Sanitation Data'!D179)),NA())</f>
        <v>#N/A</v>
      </c>
      <c r="AA185" s="521" t="e">
        <f ca="1">+IF(AND(ISNUMBER(OFFSET('Sanitation Data'!$E$4,0,10*ROW('Sanitation Data'!E179))),'Data Summary'!CP185="Yes"),100-OFFSET('Sanitation Data'!$E$4,0,10*ROW('Sanitation Data'!E179)),NA())</f>
        <v>#N/A</v>
      </c>
      <c r="AB185" s="521" t="e">
        <f ca="1">+IF(AND(ISNUMBER(OFFSET('Sanitation Data'!$E$6,0,10*ROW('Sanitation Data'!E179))),'Data Summary'!CQ185="Yes"),OFFSET('Sanitation Data'!$E$6,0,10*ROW('Sanitation Data'!E179)),NA())</f>
        <v>#N/A</v>
      </c>
      <c r="AC185" s="521" t="e">
        <f ca="1">+IF(AND(ISNUMBER(OFFSET('Sanitation Data'!$E$10,0,10*ROW('Sanitation Data'!E179))),'Data Summary'!CR185="Yes"),OFFSET('Sanitation Data'!$E$10,0,10*ROW('Sanitation Data'!E179)),NA())</f>
        <v>#N/A</v>
      </c>
      <c r="AD185" s="521" t="e">
        <f ca="1">+IF(AND(ISNUMBER(OFFSET('Sanitation Data'!$E$11,0,10*ROW('Sanitation Data'!E179))),'Data Summary'!CS185="Yes"),OFFSET('Sanitation Data'!$E$11,0,10*ROW('Sanitation Data'!E179)),NA())</f>
        <v>#N/A</v>
      </c>
      <c r="AE185" s="521" t="e">
        <f ca="1">+IF(AND(ISNUMBER(OFFSET('Sanitation Data'!$E$12,0,10*ROW('Sanitation Data'!E179))),'Data Summary'!CT185="Yes"),OFFSET('Sanitation Data'!$E$12,0,10*ROW('Sanitation Data'!E179)),NA())</f>
        <v>#N/A</v>
      </c>
      <c r="AF185" s="521" t="e">
        <f ca="1">+IF(AND(ISNUMBER(OFFSET('Sanitation Data'!$F$4,0,10*ROW('Sanitation Data'!F179))),'Data Summary'!CU185="Yes"),100-OFFSET('Sanitation Data'!$F$4,0,10*ROW('Sanitation Data'!F179)),NA())</f>
        <v>#N/A</v>
      </c>
      <c r="AG185" s="521" t="e">
        <f ca="1">+IF(AND(ISNUMBER(OFFSET('Sanitation Data'!$F$6,0,10*ROW('Sanitation Data'!F179))),'Data Summary'!CV185="Yes"),OFFSET('Sanitation Data'!$F$6,0,10*ROW('Sanitation Data'!F179)),NA())</f>
        <v>#N/A</v>
      </c>
      <c r="AH185" s="521" t="e">
        <f ca="1">+IF(AND(ISNUMBER(OFFSET('Sanitation Data'!$F$10,0,10*ROW('Sanitation Data'!F179))),'Data Summary'!CW185="Yes"),OFFSET('Sanitation Data'!$F$10,0,10*ROW('Sanitation Data'!F179)),NA())</f>
        <v>#N/A</v>
      </c>
      <c r="AI185" s="521" t="e">
        <f ca="1">+IF(AND(ISNUMBER(OFFSET('Sanitation Data'!$F$11,0,10*ROW('Sanitation Data'!F179))),'Data Summary'!CX185="Yes"),OFFSET('Sanitation Data'!$F$11,0,10*ROW('Sanitation Data'!F179)),NA())</f>
        <v>#N/A</v>
      </c>
      <c r="AJ185" s="521" t="e">
        <f ca="1">+IF(AND(ISNUMBER(OFFSET('Sanitation Data'!$F$12,0,10*ROW('Sanitation Data'!F179))),'Data Summary'!CY185="Yes"),OFFSET('Sanitation Data'!$F$12,0,10*ROW('Sanitation Data'!F179)),NA())</f>
        <v>#N/A</v>
      </c>
      <c r="AK185" s="521" t="e">
        <f ca="1">+IF(AND(ISNUMBER(OFFSET('Sanitation Data'!$G$4,0,10*ROW('Sanitation Data'!G179))),'Data Summary'!CZ185="Yes"),100-OFFSET('Sanitation Data'!$G$4,0,10*ROW('Sanitation Data'!G179)),NA())</f>
        <v>#N/A</v>
      </c>
      <c r="AL185" s="521" t="e">
        <f ca="1">+IF(AND(ISNUMBER(OFFSET('Sanitation Data'!$G$6,0,10*ROW('Sanitation Data'!G179))),'Data Summary'!DA185="Yes"),OFFSET('Sanitation Data'!$G$6,0,10*ROW('Sanitation Data'!G179)),NA())</f>
        <v>#N/A</v>
      </c>
      <c r="AM185" s="521" t="e">
        <f ca="1">+IF(AND(ISNUMBER(OFFSET('Sanitation Data'!$G$10,0,10*ROW('Sanitation Data'!G179))),'Data Summary'!DB185="Yes"),OFFSET('Sanitation Data'!$G$10,0,10*ROW('Sanitation Data'!G179)),NA())</f>
        <v>#N/A</v>
      </c>
      <c r="AN185" s="521" t="e">
        <f ca="1">+IF(AND(ISNUMBER(OFFSET('Sanitation Data'!$G$11,0,10*ROW('Sanitation Data'!G179))),'Data Summary'!DC185="Yes"),OFFSET('Sanitation Data'!$G$11,0,10*ROW('Sanitation Data'!G179)),NA())</f>
        <v>#N/A</v>
      </c>
      <c r="AO185" s="521" t="e">
        <f ca="1">+IF(AND(ISNUMBER(OFFSET('Sanitation Data'!$G$12,0,10*ROW('Sanitation Data'!G179))),'Data Summary'!DD185="Yes"),OFFSET('Sanitation Data'!$G$12,0,10*ROW('Sanitation Data'!G179)),NA())</f>
        <v>#N/A</v>
      </c>
      <c r="AP185" s="521" t="e">
        <f ca="1">+IF(AND(ISNUMBER(OFFSET('Sanitation Data'!$H$4,0,10*ROW('Sanitation Data'!H179))),'Data Summary'!DE185="Yes"),100-OFFSET('Sanitation Data'!$H$4,0,10*ROW('Sanitation Data'!H179)),NA())</f>
        <v>#N/A</v>
      </c>
      <c r="AQ185" s="521" t="e">
        <f ca="1">+IF(AND(ISNUMBER(OFFSET('Sanitation Data'!$H$6,0,10*ROW('Sanitation Data'!H179))),'Data Summary'!DF185="Yes"),OFFSET('Sanitation Data'!$H$6,0,10*ROW('Sanitation Data'!H179)),NA())</f>
        <v>#N/A</v>
      </c>
      <c r="AR185" s="521" t="e">
        <f ca="1">+IF(AND(ISNUMBER(OFFSET('Sanitation Data'!$H$10,0,10*ROW('Sanitation Data'!H179))),'Data Summary'!DG185="Yes"),OFFSET('Sanitation Data'!$H$10,0,10*ROW('Sanitation Data'!H179)),NA())</f>
        <v>#N/A</v>
      </c>
      <c r="AS185" s="521" t="e">
        <f ca="1">+IF(AND(ISNUMBER(OFFSET('Sanitation Data'!$H$11,0,10*ROW('Sanitation Data'!H179))),'Data Summary'!DH185="Yes"),OFFSET('Sanitation Data'!$H$11,0,10*ROW('Sanitation Data'!H179)),NA())</f>
        <v>#N/A</v>
      </c>
      <c r="AT185" s="521" t="e">
        <f ca="1">+IF(AND(ISNUMBER(OFFSET('Sanitation Data'!$H$12,0,10*ROW('Sanitation Data'!H179))),'Data Summary'!DI185="Yes"),OFFSET('Sanitation Data'!$H$12,0,10*ROW('Sanitation Data'!H179)),NA())</f>
        <v>#N/A</v>
      </c>
      <c r="AU185" s="521" t="e">
        <f ca="1">+IF(AND(ISNUMBER(OFFSET('Sanitation Data'!$I$4,0,10*ROW('Sanitation Data'!I179))),'Data Summary'!DJ185="Yes"),100-OFFSET('Sanitation Data'!$I$4,0,10*ROW('Sanitation Data'!I179)),NA())</f>
        <v>#N/A</v>
      </c>
      <c r="AV185" s="521" t="e">
        <f ca="1">+IF(AND(ISNUMBER(OFFSET('Sanitation Data'!$I$6,0,10*ROW('Sanitation Data'!I179))),'Data Summary'!DK185="Yes"),OFFSET('Sanitation Data'!$I$6,0,10*ROW('Sanitation Data'!I179)),NA())</f>
        <v>#N/A</v>
      </c>
      <c r="AW185" s="521" t="e">
        <f ca="1">+IF(AND(ISNUMBER(OFFSET('Sanitation Data'!$I$10,0,10*ROW('Sanitation Data'!I179))),'Data Summary'!DL185="Yes"),OFFSET('Sanitation Data'!$I$10,0,10*ROW('Sanitation Data'!I179)),NA())</f>
        <v>#N/A</v>
      </c>
      <c r="AX185" s="521" t="e">
        <f ca="1">+IF(AND(ISNUMBER(OFFSET('Sanitation Data'!$I$11,0,10*ROW('Sanitation Data'!I179))),'Data Summary'!DM185="Yes"),OFFSET('Sanitation Data'!$I$11,0,10*ROW('Sanitation Data'!I179)),NA())</f>
        <v>#N/A</v>
      </c>
      <c r="AY185" s="521" t="e">
        <f ca="1">+IF(AND(ISNUMBER(OFFSET('Sanitation Data'!$I$12,0,10*ROW('Sanitation Data'!I179))),'Data Summary'!DN185="Yes"),OFFSET('Sanitation Data'!$I$12,0,10*ROW('Sanitation Data'!I179)),NA())</f>
        <v>#N/A</v>
      </c>
      <c r="AZ185" s="522" t="e">
        <f ca="1">+IF(AND(ISNUMBER(OFFSET('Hygiene Data'!$D$5,0,10*ROW('Hygiene Data'!D179))),'Data Summary'!DO185="Yes"),OFFSET('Hygiene Data'!$D$5,0,10*ROW('Hygiene Data'!D179)),NA())</f>
        <v>#N/A</v>
      </c>
      <c r="BA185" s="522" t="e">
        <f ca="1">+IF(AND(ISNUMBER(OFFSET('Hygiene Data'!$D$7,0,10*ROW('Hygiene Data'!D179))),'Data Summary'!DP185="Yes"),OFFSET('Hygiene Data'!$D$7,0,10*ROW('Hygiene Data'!D179)),NA())</f>
        <v>#N/A</v>
      </c>
      <c r="BB185" s="522" t="e">
        <f ca="1">+IF(AND(ISNUMBER(OFFSET('Hygiene Data'!$D$9,0,10*ROW('Hygiene Data'!D179))),'Data Summary'!DQ185="Yes"),OFFSET('Hygiene Data'!$D$9,0,10*ROW('Hygiene Data'!D179)),NA())</f>
        <v>#N/A</v>
      </c>
      <c r="BC185" s="522" t="e">
        <f ca="1">+IF(AND(ISNUMBER(OFFSET('Hygiene Data'!$E$5,0,10*ROW('Hygiene Data'!E179))),'Data Summary'!DR185="Yes"),OFFSET('Hygiene Data'!$E$5,0,10*ROW('Hygiene Data'!E179)),NA())</f>
        <v>#N/A</v>
      </c>
      <c r="BD185" s="522" t="e">
        <f ca="1">+IF(AND(ISNUMBER(OFFSET('Hygiene Data'!$E$7,0,10*ROW('Hygiene Data'!E179))),'Data Summary'!DS185="Yes"),OFFSET('Hygiene Data'!$E$7,0,10*ROW('Hygiene Data'!E179)),NA())</f>
        <v>#N/A</v>
      </c>
      <c r="BE185" s="522" t="e">
        <f ca="1">+IF(AND(ISNUMBER(OFFSET('Hygiene Data'!$E$9,0,10*ROW('Hygiene Data'!E179))),'Data Summary'!DT185="Yes"),OFFSET('Hygiene Data'!$E$9,0,10*ROW('Hygiene Data'!E179)),NA())</f>
        <v>#N/A</v>
      </c>
      <c r="BF185" s="522" t="e">
        <f ca="1">+IF(AND(ISNUMBER(OFFSET('Hygiene Data'!$F$5,0,10*ROW('Hygiene Data'!F179))),'Data Summary'!DU185="Yes"),OFFSET('Hygiene Data'!$F$5,0,10*ROW('Hygiene Data'!F179)),NA())</f>
        <v>#N/A</v>
      </c>
      <c r="BG185" s="522" t="e">
        <f ca="1">+IF(AND(ISNUMBER(OFFSET('Hygiene Data'!$F$7,0,10*ROW('Hygiene Data'!F179))),'Data Summary'!DV185="Yes"),OFFSET('Hygiene Data'!$F$7,0,10*ROW('Hygiene Data'!F179)),NA())</f>
        <v>#N/A</v>
      </c>
      <c r="BH185" s="522" t="e">
        <f ca="1">+IF(AND(ISNUMBER(OFFSET('Hygiene Data'!$F$9,0,10*ROW('Hygiene Data'!F179))),'Data Summary'!DW185="Yes"),OFFSET('Hygiene Data'!$F$9,0,10*ROW('Hygiene Data'!F179)),NA())</f>
        <v>#N/A</v>
      </c>
      <c r="BI185" s="522" t="e">
        <f ca="1">+IF(AND(ISNUMBER(OFFSET('Hygiene Data'!$G$5,0,10*ROW('Hygiene Data'!G179))),'Data Summary'!DX185="Yes"),OFFSET('Hygiene Data'!$G$5,0,10*ROW('Hygiene Data'!G179)),NA())</f>
        <v>#N/A</v>
      </c>
      <c r="BJ185" s="522" t="e">
        <f ca="1">+IF(AND(ISNUMBER(OFFSET('Hygiene Data'!$G$7,0,10*ROW('Hygiene Data'!G179))),'Data Summary'!DY185="Yes"),OFFSET('Hygiene Data'!$G$7,0,10*ROW('Hygiene Data'!G179)),NA())</f>
        <v>#N/A</v>
      </c>
      <c r="BK185" s="522" t="e">
        <f ca="1">+IF(AND(ISNUMBER(OFFSET('Hygiene Data'!$G$9,0,10*ROW('Hygiene Data'!G179))),'Data Summary'!DZ185="Yes"),OFFSET('Hygiene Data'!$G$9,0,10*ROW('Hygiene Data'!G179)),NA())</f>
        <v>#N/A</v>
      </c>
      <c r="BL185" s="522" t="e">
        <f ca="1">+IF(AND(ISNUMBER(OFFSET('Hygiene Data'!$H$5,0,10*ROW('Hygiene Data'!H179))),'Data Summary'!EA185="Yes"),OFFSET('Hygiene Data'!$H$5,0,10*ROW('Hygiene Data'!H179)),NA())</f>
        <v>#N/A</v>
      </c>
      <c r="BM185" s="522" t="e">
        <f ca="1">+IF(AND(ISNUMBER(OFFSET('Hygiene Data'!$H$7,0,10*ROW('Hygiene Data'!H179))),'Data Summary'!EB185="Yes"),OFFSET('Hygiene Data'!$H$7,0,10*ROW('Hygiene Data'!H179)),NA())</f>
        <v>#N/A</v>
      </c>
      <c r="BN185" s="522" t="e">
        <f ca="1">+IF(AND(ISNUMBER(OFFSET('Hygiene Data'!$H$9,0,10*ROW('Hygiene Data'!H179))),'Data Summary'!EC185="Yes"),OFFSET('Hygiene Data'!$H$9,0,10*ROW('Hygiene Data'!H179)),NA())</f>
        <v>#N/A</v>
      </c>
      <c r="BO185" s="522" t="e">
        <f ca="1">+IF(AND(ISNUMBER(OFFSET('Hygiene Data'!$I$5,0,10*ROW('Hygiene Data'!I179))),'Data Summary'!ED185="Yes"),OFFSET('Hygiene Data'!$I$5,0,10*ROW('Hygiene Data'!I179)),NA())</f>
        <v>#N/A</v>
      </c>
      <c r="BP185" s="522" t="e">
        <f ca="1">+IF(AND(ISNUMBER(OFFSET('Hygiene Data'!$I$7,0,10*ROW('Hygiene Data'!I179))),'Data Summary'!EE185="Yes"),OFFSET('Hygiene Data'!$I$7,0,10*ROW('Hygiene Data'!I179)),NA())</f>
        <v>#N/A</v>
      </c>
      <c r="BQ185" s="522" t="e">
        <f ca="1">+IF(AND(ISNUMBER(OFFSET('Hygiene Data'!$I$9,0,10*ROW('Hygiene Data'!I179))),'Data Summary'!EF185="Yes"),OFFSET('Hygiene Data'!$I$9,0,10*ROW('Hygiene Data'!I179)),NA())</f>
        <v>#N/A</v>
      </c>
    </row>
    <row r="186" spans="1:69" x14ac:dyDescent="0.25">
      <c r="A186" s="518" t="e">
        <f ca="1">+RIGHT('Data Summary'!A186,LEN('Data Summary'!A186)-9)</f>
        <v>#VALUE!</v>
      </c>
      <c r="B186" s="492" t="str">
        <f ca="1">+IF(ISTEXT('Data Summary'!B186),'Data Summary'!B186,"")</f>
        <v/>
      </c>
      <c r="C186" s="519" t="e">
        <f ca="1">+VALUE('Data Summary'!C186)</f>
        <v>#VALUE!</v>
      </c>
      <c r="D186" s="520" t="e">
        <f ca="1">+IF(AND(ISNUMBER(OFFSET('Water Data'!$D$4,0,10*ROW('Water Data'!D180))),'Data Summary'!BS186="Yes"),100-OFFSET('Water Data'!$D$4,0,10*ROW('Water Data'!D180)),NA())</f>
        <v>#N/A</v>
      </c>
      <c r="E186" s="520" t="e">
        <f ca="1">+IF(AND(ISNUMBER(OFFSET('Water Data'!$D$6,0,10*ROW('Water Data'!D180))),'Data Summary'!BT186="Yes"),OFFSET('Water Data'!$D$6,0,10*ROW('Water Data'!D180)),NA())</f>
        <v>#N/A</v>
      </c>
      <c r="F186" s="520" t="e">
        <f ca="1">+IF(AND(ISNUMBER(OFFSET('Water Data'!$D$9,0,10*ROW('Water Data'!D180))),'Data Summary'!BU186="Yes"),OFFSET('Water Data'!$D$9,0,10*ROW('Water Data'!D180)),NA())</f>
        <v>#N/A</v>
      </c>
      <c r="G186" s="520" t="e">
        <f ca="1">+IF(AND(ISNUMBER(OFFSET('Water Data'!$E$4,0,10*ROW('Water Data'!E180))),'Data Summary'!BV186="Yes"),100-OFFSET('Water Data'!$E$4,0,10*ROW('Water Data'!E180)),NA())</f>
        <v>#N/A</v>
      </c>
      <c r="H186" s="520" t="e">
        <f ca="1">+IF(AND(ISNUMBER(OFFSET('Water Data'!$E$6,0,10*ROW('Water Data'!E180))),'Data Summary'!BW186="Yes"),OFFSET('Water Data'!$E$6,0,10*ROW('Water Data'!E180)),NA())</f>
        <v>#N/A</v>
      </c>
      <c r="I186" s="520" t="e">
        <f ca="1">+IF(AND(ISNUMBER(OFFSET('Water Data'!$E$9,0,10*ROW('Water Data'!E180))),'Data Summary'!BX186="Yes"),OFFSET('Water Data'!$E$9,0,10*ROW('Water Data'!E180)),NA())</f>
        <v>#N/A</v>
      </c>
      <c r="J186" s="520" t="e">
        <f ca="1">+IF(AND(ISNUMBER(OFFSET('Water Data'!$F$4,0,10*ROW('Water Data'!F180))),'Data Summary'!BY186="Yes"),100-OFFSET('Water Data'!$F$4,0,10*ROW('Water Data'!F180)),NA())</f>
        <v>#N/A</v>
      </c>
      <c r="K186" s="520" t="e">
        <f ca="1">+IF(AND(ISNUMBER(OFFSET('Water Data'!$F$6,0,10*ROW('Water Data'!F180))),'Data Summary'!BZ186="Yes"),OFFSET('Water Data'!$F$6,0,10*ROW('Water Data'!F180)),NA())</f>
        <v>#N/A</v>
      </c>
      <c r="L186" s="520" t="e">
        <f ca="1">+IF(AND(ISNUMBER(OFFSET('Water Data'!$F$9,0,10*ROW('Water Data'!F180))),'Data Summary'!CA186="Yes"),OFFSET('Water Data'!$F$9,0,10*ROW('Water Data'!F180)),NA())</f>
        <v>#N/A</v>
      </c>
      <c r="M186" s="520" t="e">
        <f ca="1">+IF(AND(ISNUMBER(OFFSET('Water Data'!$G$4,0,10*ROW('Water Data'!G180))),'Data Summary'!CB186="Yes"),100-OFFSET('Water Data'!$G$4,0,10*ROW('Water Data'!G180)),NA())</f>
        <v>#N/A</v>
      </c>
      <c r="N186" s="520" t="e">
        <f ca="1">+IF(AND(ISNUMBER(OFFSET('Water Data'!$G$6,0,10*ROW('Water Data'!G180))),'Data Summary'!CC186="Yes"),OFFSET('Water Data'!$G$6,0,10*ROW('Water Data'!G180)),NA())</f>
        <v>#N/A</v>
      </c>
      <c r="O186" s="520" t="e">
        <f ca="1">+IF(AND(ISNUMBER(OFFSET('Water Data'!$G$9,0,10*ROW('Water Data'!G180))),'Data Summary'!CD186="Yes"),OFFSET('Water Data'!$G$9,0,10*ROW('Water Data'!G180)),NA())</f>
        <v>#N/A</v>
      </c>
      <c r="P186" s="520" t="e">
        <f ca="1">+IF(AND(ISNUMBER(OFFSET('Water Data'!$H$4,0,10*ROW('Water Data'!H180))),'Data Summary'!CE186="Yes"),100-OFFSET('Water Data'!$H$4,0,10*ROW('Water Data'!H180)),NA())</f>
        <v>#N/A</v>
      </c>
      <c r="Q186" s="520" t="e">
        <f ca="1">+IF(AND(ISNUMBER(OFFSET('Water Data'!$H$6,0,10*ROW('Water Data'!H180))),'Data Summary'!CF186="Yes"),OFFSET('Water Data'!$H$6,0,10*ROW('Water Data'!H180)),NA())</f>
        <v>#N/A</v>
      </c>
      <c r="R186" s="520" t="e">
        <f ca="1">+IF(AND(ISNUMBER(OFFSET('Water Data'!$H$9,0,10*ROW('Water Data'!H180))),'Data Summary'!CG186="Yes"),OFFSET('Water Data'!$H$9,0,10*ROW('Water Data'!H180)),NA())</f>
        <v>#N/A</v>
      </c>
      <c r="S186" s="520" t="e">
        <f ca="1">+IF(AND(ISNUMBER(OFFSET('Water Data'!$I$4,0,10*ROW('Water Data'!I180))),'Data Summary'!CH186="Yes"),100-OFFSET('Water Data'!$I$4,0,10*ROW('Water Data'!I180)),NA())</f>
        <v>#N/A</v>
      </c>
      <c r="T186" s="520" t="e">
        <f ca="1">+IF(AND(ISNUMBER(OFFSET('Water Data'!$I$6,0,10*ROW('Water Data'!I180))),'Data Summary'!CI186="Yes"),OFFSET('Water Data'!$I$6,0,10*ROW('Water Data'!I180)),NA())</f>
        <v>#N/A</v>
      </c>
      <c r="U186" s="520" t="e">
        <f ca="1">+IF(AND(ISNUMBER(OFFSET('Water Data'!$I$9,0,10*ROW('Water Data'!I180))),'Data Summary'!CJ186="Yes"),OFFSET('Water Data'!$I$9,0,10*ROW('Water Data'!I180)),NA())</f>
        <v>#N/A</v>
      </c>
      <c r="V186" s="521" t="e">
        <f ca="1">+IF(AND(ISNUMBER(OFFSET('Sanitation Data'!$D$4,0,10*ROW('Sanitation Data'!D180))),'Data Summary'!CK186="Yes"),100-OFFSET('Sanitation Data'!$D$4,0,10*ROW('Sanitation Data'!D180)),NA())</f>
        <v>#N/A</v>
      </c>
      <c r="W186" s="521" t="e">
        <f ca="1">+IF(AND(ISNUMBER(OFFSET('Sanitation Data'!$D$6,0,10*ROW('Sanitation Data'!D180))),'Data Summary'!CL186="Yes"),OFFSET('Sanitation Data'!$D$6,0,10*ROW('Sanitation Data'!D180)),NA())</f>
        <v>#N/A</v>
      </c>
      <c r="X186" s="521" t="e">
        <f ca="1">+IF(AND(ISNUMBER(OFFSET('Sanitation Data'!$D$10,0,10*ROW('Sanitation Data'!D180))),'Data Summary'!CM186="Yes"),OFFSET('Sanitation Data'!$D$10,0,10*ROW('Sanitation Data'!D180)),NA())</f>
        <v>#N/A</v>
      </c>
      <c r="Y186" s="521" t="e">
        <f ca="1">+IF(AND(ISNUMBER(OFFSET('Sanitation Data'!$D$11,0,10*ROW('Sanitation Data'!D180))),'Data Summary'!CN186="Yes"),OFFSET('Sanitation Data'!$D$11,0,10*ROW('Sanitation Data'!D180)),NA())</f>
        <v>#N/A</v>
      </c>
      <c r="Z186" s="521" t="e">
        <f ca="1">+IF(AND(ISNUMBER(OFFSET('Sanitation Data'!$D$12,0,10*ROW('Sanitation Data'!D180))),'Data Summary'!CO186="Yes"),OFFSET('Sanitation Data'!$D$12,0,10*ROW('Sanitation Data'!D180)),NA())</f>
        <v>#N/A</v>
      </c>
      <c r="AA186" s="521" t="e">
        <f ca="1">+IF(AND(ISNUMBER(OFFSET('Sanitation Data'!$E$4,0,10*ROW('Sanitation Data'!E180))),'Data Summary'!CP186="Yes"),100-OFFSET('Sanitation Data'!$E$4,0,10*ROW('Sanitation Data'!E180)),NA())</f>
        <v>#N/A</v>
      </c>
      <c r="AB186" s="521" t="e">
        <f ca="1">+IF(AND(ISNUMBER(OFFSET('Sanitation Data'!$E$6,0,10*ROW('Sanitation Data'!E180))),'Data Summary'!CQ186="Yes"),OFFSET('Sanitation Data'!$E$6,0,10*ROW('Sanitation Data'!E180)),NA())</f>
        <v>#N/A</v>
      </c>
      <c r="AC186" s="521" t="e">
        <f ca="1">+IF(AND(ISNUMBER(OFFSET('Sanitation Data'!$E$10,0,10*ROW('Sanitation Data'!E180))),'Data Summary'!CR186="Yes"),OFFSET('Sanitation Data'!$E$10,0,10*ROW('Sanitation Data'!E180)),NA())</f>
        <v>#N/A</v>
      </c>
      <c r="AD186" s="521" t="e">
        <f ca="1">+IF(AND(ISNUMBER(OFFSET('Sanitation Data'!$E$11,0,10*ROW('Sanitation Data'!E180))),'Data Summary'!CS186="Yes"),OFFSET('Sanitation Data'!$E$11,0,10*ROW('Sanitation Data'!E180)),NA())</f>
        <v>#N/A</v>
      </c>
      <c r="AE186" s="521" t="e">
        <f ca="1">+IF(AND(ISNUMBER(OFFSET('Sanitation Data'!$E$12,0,10*ROW('Sanitation Data'!E180))),'Data Summary'!CT186="Yes"),OFFSET('Sanitation Data'!$E$12,0,10*ROW('Sanitation Data'!E180)),NA())</f>
        <v>#N/A</v>
      </c>
      <c r="AF186" s="521" t="e">
        <f ca="1">+IF(AND(ISNUMBER(OFFSET('Sanitation Data'!$F$4,0,10*ROW('Sanitation Data'!F180))),'Data Summary'!CU186="Yes"),100-OFFSET('Sanitation Data'!$F$4,0,10*ROW('Sanitation Data'!F180)),NA())</f>
        <v>#N/A</v>
      </c>
      <c r="AG186" s="521" t="e">
        <f ca="1">+IF(AND(ISNUMBER(OFFSET('Sanitation Data'!$F$6,0,10*ROW('Sanitation Data'!F180))),'Data Summary'!CV186="Yes"),OFFSET('Sanitation Data'!$F$6,0,10*ROW('Sanitation Data'!F180)),NA())</f>
        <v>#N/A</v>
      </c>
      <c r="AH186" s="521" t="e">
        <f ca="1">+IF(AND(ISNUMBER(OFFSET('Sanitation Data'!$F$10,0,10*ROW('Sanitation Data'!F180))),'Data Summary'!CW186="Yes"),OFFSET('Sanitation Data'!$F$10,0,10*ROW('Sanitation Data'!F180)),NA())</f>
        <v>#N/A</v>
      </c>
      <c r="AI186" s="521" t="e">
        <f ca="1">+IF(AND(ISNUMBER(OFFSET('Sanitation Data'!$F$11,0,10*ROW('Sanitation Data'!F180))),'Data Summary'!CX186="Yes"),OFFSET('Sanitation Data'!$F$11,0,10*ROW('Sanitation Data'!F180)),NA())</f>
        <v>#N/A</v>
      </c>
      <c r="AJ186" s="521" t="e">
        <f ca="1">+IF(AND(ISNUMBER(OFFSET('Sanitation Data'!$F$12,0,10*ROW('Sanitation Data'!F180))),'Data Summary'!CY186="Yes"),OFFSET('Sanitation Data'!$F$12,0,10*ROW('Sanitation Data'!F180)),NA())</f>
        <v>#N/A</v>
      </c>
      <c r="AK186" s="521" t="e">
        <f ca="1">+IF(AND(ISNUMBER(OFFSET('Sanitation Data'!$G$4,0,10*ROW('Sanitation Data'!G180))),'Data Summary'!CZ186="Yes"),100-OFFSET('Sanitation Data'!$G$4,0,10*ROW('Sanitation Data'!G180)),NA())</f>
        <v>#N/A</v>
      </c>
      <c r="AL186" s="521" t="e">
        <f ca="1">+IF(AND(ISNUMBER(OFFSET('Sanitation Data'!$G$6,0,10*ROW('Sanitation Data'!G180))),'Data Summary'!DA186="Yes"),OFFSET('Sanitation Data'!$G$6,0,10*ROW('Sanitation Data'!G180)),NA())</f>
        <v>#N/A</v>
      </c>
      <c r="AM186" s="521" t="e">
        <f ca="1">+IF(AND(ISNUMBER(OFFSET('Sanitation Data'!$G$10,0,10*ROW('Sanitation Data'!G180))),'Data Summary'!DB186="Yes"),OFFSET('Sanitation Data'!$G$10,0,10*ROW('Sanitation Data'!G180)),NA())</f>
        <v>#N/A</v>
      </c>
      <c r="AN186" s="521" t="e">
        <f ca="1">+IF(AND(ISNUMBER(OFFSET('Sanitation Data'!$G$11,0,10*ROW('Sanitation Data'!G180))),'Data Summary'!DC186="Yes"),OFFSET('Sanitation Data'!$G$11,0,10*ROW('Sanitation Data'!G180)),NA())</f>
        <v>#N/A</v>
      </c>
      <c r="AO186" s="521" t="e">
        <f ca="1">+IF(AND(ISNUMBER(OFFSET('Sanitation Data'!$G$12,0,10*ROW('Sanitation Data'!G180))),'Data Summary'!DD186="Yes"),OFFSET('Sanitation Data'!$G$12,0,10*ROW('Sanitation Data'!G180)),NA())</f>
        <v>#N/A</v>
      </c>
      <c r="AP186" s="521" t="e">
        <f ca="1">+IF(AND(ISNUMBER(OFFSET('Sanitation Data'!$H$4,0,10*ROW('Sanitation Data'!H180))),'Data Summary'!DE186="Yes"),100-OFFSET('Sanitation Data'!$H$4,0,10*ROW('Sanitation Data'!H180)),NA())</f>
        <v>#N/A</v>
      </c>
      <c r="AQ186" s="521" t="e">
        <f ca="1">+IF(AND(ISNUMBER(OFFSET('Sanitation Data'!$H$6,0,10*ROW('Sanitation Data'!H180))),'Data Summary'!DF186="Yes"),OFFSET('Sanitation Data'!$H$6,0,10*ROW('Sanitation Data'!H180)),NA())</f>
        <v>#N/A</v>
      </c>
      <c r="AR186" s="521" t="e">
        <f ca="1">+IF(AND(ISNUMBER(OFFSET('Sanitation Data'!$H$10,0,10*ROW('Sanitation Data'!H180))),'Data Summary'!DG186="Yes"),OFFSET('Sanitation Data'!$H$10,0,10*ROW('Sanitation Data'!H180)),NA())</f>
        <v>#N/A</v>
      </c>
      <c r="AS186" s="521" t="e">
        <f ca="1">+IF(AND(ISNUMBER(OFFSET('Sanitation Data'!$H$11,0,10*ROW('Sanitation Data'!H180))),'Data Summary'!DH186="Yes"),OFFSET('Sanitation Data'!$H$11,0,10*ROW('Sanitation Data'!H180)),NA())</f>
        <v>#N/A</v>
      </c>
      <c r="AT186" s="521" t="e">
        <f ca="1">+IF(AND(ISNUMBER(OFFSET('Sanitation Data'!$H$12,0,10*ROW('Sanitation Data'!H180))),'Data Summary'!DI186="Yes"),OFFSET('Sanitation Data'!$H$12,0,10*ROW('Sanitation Data'!H180)),NA())</f>
        <v>#N/A</v>
      </c>
      <c r="AU186" s="521" t="e">
        <f ca="1">+IF(AND(ISNUMBER(OFFSET('Sanitation Data'!$I$4,0,10*ROW('Sanitation Data'!I180))),'Data Summary'!DJ186="Yes"),100-OFFSET('Sanitation Data'!$I$4,0,10*ROW('Sanitation Data'!I180)),NA())</f>
        <v>#N/A</v>
      </c>
      <c r="AV186" s="521" t="e">
        <f ca="1">+IF(AND(ISNUMBER(OFFSET('Sanitation Data'!$I$6,0,10*ROW('Sanitation Data'!I180))),'Data Summary'!DK186="Yes"),OFFSET('Sanitation Data'!$I$6,0,10*ROW('Sanitation Data'!I180)),NA())</f>
        <v>#N/A</v>
      </c>
      <c r="AW186" s="521" t="e">
        <f ca="1">+IF(AND(ISNUMBER(OFFSET('Sanitation Data'!$I$10,0,10*ROW('Sanitation Data'!I180))),'Data Summary'!DL186="Yes"),OFFSET('Sanitation Data'!$I$10,0,10*ROW('Sanitation Data'!I180)),NA())</f>
        <v>#N/A</v>
      </c>
      <c r="AX186" s="521" t="e">
        <f ca="1">+IF(AND(ISNUMBER(OFFSET('Sanitation Data'!$I$11,0,10*ROW('Sanitation Data'!I180))),'Data Summary'!DM186="Yes"),OFFSET('Sanitation Data'!$I$11,0,10*ROW('Sanitation Data'!I180)),NA())</f>
        <v>#N/A</v>
      </c>
      <c r="AY186" s="521" t="e">
        <f ca="1">+IF(AND(ISNUMBER(OFFSET('Sanitation Data'!$I$12,0,10*ROW('Sanitation Data'!I180))),'Data Summary'!DN186="Yes"),OFFSET('Sanitation Data'!$I$12,0,10*ROW('Sanitation Data'!I180)),NA())</f>
        <v>#N/A</v>
      </c>
      <c r="AZ186" s="522" t="e">
        <f ca="1">+IF(AND(ISNUMBER(OFFSET('Hygiene Data'!$D$5,0,10*ROW('Hygiene Data'!D180))),'Data Summary'!DO186="Yes"),OFFSET('Hygiene Data'!$D$5,0,10*ROW('Hygiene Data'!D180)),NA())</f>
        <v>#N/A</v>
      </c>
      <c r="BA186" s="522" t="e">
        <f ca="1">+IF(AND(ISNUMBER(OFFSET('Hygiene Data'!$D$7,0,10*ROW('Hygiene Data'!D180))),'Data Summary'!DP186="Yes"),OFFSET('Hygiene Data'!$D$7,0,10*ROW('Hygiene Data'!D180)),NA())</f>
        <v>#N/A</v>
      </c>
      <c r="BB186" s="522" t="e">
        <f ca="1">+IF(AND(ISNUMBER(OFFSET('Hygiene Data'!$D$9,0,10*ROW('Hygiene Data'!D180))),'Data Summary'!DQ186="Yes"),OFFSET('Hygiene Data'!$D$9,0,10*ROW('Hygiene Data'!D180)),NA())</f>
        <v>#N/A</v>
      </c>
      <c r="BC186" s="522" t="e">
        <f ca="1">+IF(AND(ISNUMBER(OFFSET('Hygiene Data'!$E$5,0,10*ROW('Hygiene Data'!E180))),'Data Summary'!DR186="Yes"),OFFSET('Hygiene Data'!$E$5,0,10*ROW('Hygiene Data'!E180)),NA())</f>
        <v>#N/A</v>
      </c>
      <c r="BD186" s="522" t="e">
        <f ca="1">+IF(AND(ISNUMBER(OFFSET('Hygiene Data'!$E$7,0,10*ROW('Hygiene Data'!E180))),'Data Summary'!DS186="Yes"),OFFSET('Hygiene Data'!$E$7,0,10*ROW('Hygiene Data'!E180)),NA())</f>
        <v>#N/A</v>
      </c>
      <c r="BE186" s="522" t="e">
        <f ca="1">+IF(AND(ISNUMBER(OFFSET('Hygiene Data'!$E$9,0,10*ROW('Hygiene Data'!E180))),'Data Summary'!DT186="Yes"),OFFSET('Hygiene Data'!$E$9,0,10*ROW('Hygiene Data'!E180)),NA())</f>
        <v>#N/A</v>
      </c>
      <c r="BF186" s="522" t="e">
        <f ca="1">+IF(AND(ISNUMBER(OFFSET('Hygiene Data'!$F$5,0,10*ROW('Hygiene Data'!F180))),'Data Summary'!DU186="Yes"),OFFSET('Hygiene Data'!$F$5,0,10*ROW('Hygiene Data'!F180)),NA())</f>
        <v>#N/A</v>
      </c>
      <c r="BG186" s="522" t="e">
        <f ca="1">+IF(AND(ISNUMBER(OFFSET('Hygiene Data'!$F$7,0,10*ROW('Hygiene Data'!F180))),'Data Summary'!DV186="Yes"),OFFSET('Hygiene Data'!$F$7,0,10*ROW('Hygiene Data'!F180)),NA())</f>
        <v>#N/A</v>
      </c>
      <c r="BH186" s="522" t="e">
        <f ca="1">+IF(AND(ISNUMBER(OFFSET('Hygiene Data'!$F$9,0,10*ROW('Hygiene Data'!F180))),'Data Summary'!DW186="Yes"),OFFSET('Hygiene Data'!$F$9,0,10*ROW('Hygiene Data'!F180)),NA())</f>
        <v>#N/A</v>
      </c>
      <c r="BI186" s="522" t="e">
        <f ca="1">+IF(AND(ISNUMBER(OFFSET('Hygiene Data'!$G$5,0,10*ROW('Hygiene Data'!G180))),'Data Summary'!DX186="Yes"),OFFSET('Hygiene Data'!$G$5,0,10*ROW('Hygiene Data'!G180)),NA())</f>
        <v>#N/A</v>
      </c>
      <c r="BJ186" s="522" t="e">
        <f ca="1">+IF(AND(ISNUMBER(OFFSET('Hygiene Data'!$G$7,0,10*ROW('Hygiene Data'!G180))),'Data Summary'!DY186="Yes"),OFFSET('Hygiene Data'!$G$7,0,10*ROW('Hygiene Data'!G180)),NA())</f>
        <v>#N/A</v>
      </c>
      <c r="BK186" s="522" t="e">
        <f ca="1">+IF(AND(ISNUMBER(OFFSET('Hygiene Data'!$G$9,0,10*ROW('Hygiene Data'!G180))),'Data Summary'!DZ186="Yes"),OFFSET('Hygiene Data'!$G$9,0,10*ROW('Hygiene Data'!G180)),NA())</f>
        <v>#N/A</v>
      </c>
      <c r="BL186" s="522" t="e">
        <f ca="1">+IF(AND(ISNUMBER(OFFSET('Hygiene Data'!$H$5,0,10*ROW('Hygiene Data'!H180))),'Data Summary'!EA186="Yes"),OFFSET('Hygiene Data'!$H$5,0,10*ROW('Hygiene Data'!H180)),NA())</f>
        <v>#N/A</v>
      </c>
      <c r="BM186" s="522" t="e">
        <f ca="1">+IF(AND(ISNUMBER(OFFSET('Hygiene Data'!$H$7,0,10*ROW('Hygiene Data'!H180))),'Data Summary'!EB186="Yes"),OFFSET('Hygiene Data'!$H$7,0,10*ROW('Hygiene Data'!H180)),NA())</f>
        <v>#N/A</v>
      </c>
      <c r="BN186" s="522" t="e">
        <f ca="1">+IF(AND(ISNUMBER(OFFSET('Hygiene Data'!$H$9,0,10*ROW('Hygiene Data'!H180))),'Data Summary'!EC186="Yes"),OFFSET('Hygiene Data'!$H$9,0,10*ROW('Hygiene Data'!H180)),NA())</f>
        <v>#N/A</v>
      </c>
      <c r="BO186" s="522" t="e">
        <f ca="1">+IF(AND(ISNUMBER(OFFSET('Hygiene Data'!$I$5,0,10*ROW('Hygiene Data'!I180))),'Data Summary'!ED186="Yes"),OFFSET('Hygiene Data'!$I$5,0,10*ROW('Hygiene Data'!I180)),NA())</f>
        <v>#N/A</v>
      </c>
      <c r="BP186" s="522" t="e">
        <f ca="1">+IF(AND(ISNUMBER(OFFSET('Hygiene Data'!$I$7,0,10*ROW('Hygiene Data'!I180))),'Data Summary'!EE186="Yes"),OFFSET('Hygiene Data'!$I$7,0,10*ROW('Hygiene Data'!I180)),NA())</f>
        <v>#N/A</v>
      </c>
      <c r="BQ186" s="522" t="e">
        <f ca="1">+IF(AND(ISNUMBER(OFFSET('Hygiene Data'!$I$9,0,10*ROW('Hygiene Data'!I180))),'Data Summary'!EF186="Yes"),OFFSET('Hygiene Data'!$I$9,0,10*ROW('Hygiene Data'!I180)),NA())</f>
        <v>#N/A</v>
      </c>
    </row>
    <row r="187" spans="1:69" x14ac:dyDescent="0.25">
      <c r="A187" s="518" t="e">
        <f ca="1">+RIGHT('Data Summary'!A187,LEN('Data Summary'!A187)-9)</f>
        <v>#VALUE!</v>
      </c>
      <c r="B187" s="492" t="str">
        <f ca="1">+IF(ISTEXT('Data Summary'!B187),'Data Summary'!B187,"")</f>
        <v/>
      </c>
      <c r="C187" s="519" t="e">
        <f ca="1">+VALUE('Data Summary'!C187)</f>
        <v>#VALUE!</v>
      </c>
      <c r="D187" s="520" t="e">
        <f ca="1">+IF(AND(ISNUMBER(OFFSET('Water Data'!$D$4,0,10*ROW('Water Data'!D181))),'Data Summary'!BS187="Yes"),100-OFFSET('Water Data'!$D$4,0,10*ROW('Water Data'!D181)),NA())</f>
        <v>#N/A</v>
      </c>
      <c r="E187" s="520" t="e">
        <f ca="1">+IF(AND(ISNUMBER(OFFSET('Water Data'!$D$6,0,10*ROW('Water Data'!D181))),'Data Summary'!BT187="Yes"),OFFSET('Water Data'!$D$6,0,10*ROW('Water Data'!D181)),NA())</f>
        <v>#N/A</v>
      </c>
      <c r="F187" s="520" t="e">
        <f ca="1">+IF(AND(ISNUMBER(OFFSET('Water Data'!$D$9,0,10*ROW('Water Data'!D181))),'Data Summary'!BU187="Yes"),OFFSET('Water Data'!$D$9,0,10*ROW('Water Data'!D181)),NA())</f>
        <v>#N/A</v>
      </c>
      <c r="G187" s="520" t="e">
        <f ca="1">+IF(AND(ISNUMBER(OFFSET('Water Data'!$E$4,0,10*ROW('Water Data'!E181))),'Data Summary'!BV187="Yes"),100-OFFSET('Water Data'!$E$4,0,10*ROW('Water Data'!E181)),NA())</f>
        <v>#N/A</v>
      </c>
      <c r="H187" s="520" t="e">
        <f ca="1">+IF(AND(ISNUMBER(OFFSET('Water Data'!$E$6,0,10*ROW('Water Data'!E181))),'Data Summary'!BW187="Yes"),OFFSET('Water Data'!$E$6,0,10*ROW('Water Data'!E181)),NA())</f>
        <v>#N/A</v>
      </c>
      <c r="I187" s="520" t="e">
        <f ca="1">+IF(AND(ISNUMBER(OFFSET('Water Data'!$E$9,0,10*ROW('Water Data'!E181))),'Data Summary'!BX187="Yes"),OFFSET('Water Data'!$E$9,0,10*ROW('Water Data'!E181)),NA())</f>
        <v>#N/A</v>
      </c>
      <c r="J187" s="520" t="e">
        <f ca="1">+IF(AND(ISNUMBER(OFFSET('Water Data'!$F$4,0,10*ROW('Water Data'!F181))),'Data Summary'!BY187="Yes"),100-OFFSET('Water Data'!$F$4,0,10*ROW('Water Data'!F181)),NA())</f>
        <v>#N/A</v>
      </c>
      <c r="K187" s="520" t="e">
        <f ca="1">+IF(AND(ISNUMBER(OFFSET('Water Data'!$F$6,0,10*ROW('Water Data'!F181))),'Data Summary'!BZ187="Yes"),OFFSET('Water Data'!$F$6,0,10*ROW('Water Data'!F181)),NA())</f>
        <v>#N/A</v>
      </c>
      <c r="L187" s="520" t="e">
        <f ca="1">+IF(AND(ISNUMBER(OFFSET('Water Data'!$F$9,0,10*ROW('Water Data'!F181))),'Data Summary'!CA187="Yes"),OFFSET('Water Data'!$F$9,0,10*ROW('Water Data'!F181)),NA())</f>
        <v>#N/A</v>
      </c>
      <c r="M187" s="520" t="e">
        <f ca="1">+IF(AND(ISNUMBER(OFFSET('Water Data'!$G$4,0,10*ROW('Water Data'!G181))),'Data Summary'!CB187="Yes"),100-OFFSET('Water Data'!$G$4,0,10*ROW('Water Data'!G181)),NA())</f>
        <v>#N/A</v>
      </c>
      <c r="N187" s="520" t="e">
        <f ca="1">+IF(AND(ISNUMBER(OFFSET('Water Data'!$G$6,0,10*ROW('Water Data'!G181))),'Data Summary'!CC187="Yes"),OFFSET('Water Data'!$G$6,0,10*ROW('Water Data'!G181)),NA())</f>
        <v>#N/A</v>
      </c>
      <c r="O187" s="520" t="e">
        <f ca="1">+IF(AND(ISNUMBER(OFFSET('Water Data'!$G$9,0,10*ROW('Water Data'!G181))),'Data Summary'!CD187="Yes"),OFFSET('Water Data'!$G$9,0,10*ROW('Water Data'!G181)),NA())</f>
        <v>#N/A</v>
      </c>
      <c r="P187" s="520" t="e">
        <f ca="1">+IF(AND(ISNUMBER(OFFSET('Water Data'!$H$4,0,10*ROW('Water Data'!H181))),'Data Summary'!CE187="Yes"),100-OFFSET('Water Data'!$H$4,0,10*ROW('Water Data'!H181)),NA())</f>
        <v>#N/A</v>
      </c>
      <c r="Q187" s="520" t="e">
        <f ca="1">+IF(AND(ISNUMBER(OFFSET('Water Data'!$H$6,0,10*ROW('Water Data'!H181))),'Data Summary'!CF187="Yes"),OFFSET('Water Data'!$H$6,0,10*ROW('Water Data'!H181)),NA())</f>
        <v>#N/A</v>
      </c>
      <c r="R187" s="520" t="e">
        <f ca="1">+IF(AND(ISNUMBER(OFFSET('Water Data'!$H$9,0,10*ROW('Water Data'!H181))),'Data Summary'!CG187="Yes"),OFFSET('Water Data'!$H$9,0,10*ROW('Water Data'!H181)),NA())</f>
        <v>#N/A</v>
      </c>
      <c r="S187" s="520" t="e">
        <f ca="1">+IF(AND(ISNUMBER(OFFSET('Water Data'!$I$4,0,10*ROW('Water Data'!I181))),'Data Summary'!CH187="Yes"),100-OFFSET('Water Data'!$I$4,0,10*ROW('Water Data'!I181)),NA())</f>
        <v>#N/A</v>
      </c>
      <c r="T187" s="520" t="e">
        <f ca="1">+IF(AND(ISNUMBER(OFFSET('Water Data'!$I$6,0,10*ROW('Water Data'!I181))),'Data Summary'!CI187="Yes"),OFFSET('Water Data'!$I$6,0,10*ROW('Water Data'!I181)),NA())</f>
        <v>#N/A</v>
      </c>
      <c r="U187" s="520" t="e">
        <f ca="1">+IF(AND(ISNUMBER(OFFSET('Water Data'!$I$9,0,10*ROW('Water Data'!I181))),'Data Summary'!CJ187="Yes"),OFFSET('Water Data'!$I$9,0,10*ROW('Water Data'!I181)),NA())</f>
        <v>#N/A</v>
      </c>
      <c r="V187" s="521" t="e">
        <f ca="1">+IF(AND(ISNUMBER(OFFSET('Sanitation Data'!$D$4,0,10*ROW('Sanitation Data'!D181))),'Data Summary'!CK187="Yes"),100-OFFSET('Sanitation Data'!$D$4,0,10*ROW('Sanitation Data'!D181)),NA())</f>
        <v>#N/A</v>
      </c>
      <c r="W187" s="521" t="e">
        <f ca="1">+IF(AND(ISNUMBER(OFFSET('Sanitation Data'!$D$6,0,10*ROW('Sanitation Data'!D181))),'Data Summary'!CL187="Yes"),OFFSET('Sanitation Data'!$D$6,0,10*ROW('Sanitation Data'!D181)),NA())</f>
        <v>#N/A</v>
      </c>
      <c r="X187" s="521" t="e">
        <f ca="1">+IF(AND(ISNUMBER(OFFSET('Sanitation Data'!$D$10,0,10*ROW('Sanitation Data'!D181))),'Data Summary'!CM187="Yes"),OFFSET('Sanitation Data'!$D$10,0,10*ROW('Sanitation Data'!D181)),NA())</f>
        <v>#N/A</v>
      </c>
      <c r="Y187" s="521" t="e">
        <f ca="1">+IF(AND(ISNUMBER(OFFSET('Sanitation Data'!$D$11,0,10*ROW('Sanitation Data'!D181))),'Data Summary'!CN187="Yes"),OFFSET('Sanitation Data'!$D$11,0,10*ROW('Sanitation Data'!D181)),NA())</f>
        <v>#N/A</v>
      </c>
      <c r="Z187" s="521" t="e">
        <f ca="1">+IF(AND(ISNUMBER(OFFSET('Sanitation Data'!$D$12,0,10*ROW('Sanitation Data'!D181))),'Data Summary'!CO187="Yes"),OFFSET('Sanitation Data'!$D$12,0,10*ROW('Sanitation Data'!D181)),NA())</f>
        <v>#N/A</v>
      </c>
      <c r="AA187" s="521" t="e">
        <f ca="1">+IF(AND(ISNUMBER(OFFSET('Sanitation Data'!$E$4,0,10*ROW('Sanitation Data'!E181))),'Data Summary'!CP187="Yes"),100-OFFSET('Sanitation Data'!$E$4,0,10*ROW('Sanitation Data'!E181)),NA())</f>
        <v>#N/A</v>
      </c>
      <c r="AB187" s="521" t="e">
        <f ca="1">+IF(AND(ISNUMBER(OFFSET('Sanitation Data'!$E$6,0,10*ROW('Sanitation Data'!E181))),'Data Summary'!CQ187="Yes"),OFFSET('Sanitation Data'!$E$6,0,10*ROW('Sanitation Data'!E181)),NA())</f>
        <v>#N/A</v>
      </c>
      <c r="AC187" s="521" t="e">
        <f ca="1">+IF(AND(ISNUMBER(OFFSET('Sanitation Data'!$E$10,0,10*ROW('Sanitation Data'!E181))),'Data Summary'!CR187="Yes"),OFFSET('Sanitation Data'!$E$10,0,10*ROW('Sanitation Data'!E181)),NA())</f>
        <v>#N/A</v>
      </c>
      <c r="AD187" s="521" t="e">
        <f ca="1">+IF(AND(ISNUMBER(OFFSET('Sanitation Data'!$E$11,0,10*ROW('Sanitation Data'!E181))),'Data Summary'!CS187="Yes"),OFFSET('Sanitation Data'!$E$11,0,10*ROW('Sanitation Data'!E181)),NA())</f>
        <v>#N/A</v>
      </c>
      <c r="AE187" s="521" t="e">
        <f ca="1">+IF(AND(ISNUMBER(OFFSET('Sanitation Data'!$E$12,0,10*ROW('Sanitation Data'!E181))),'Data Summary'!CT187="Yes"),OFFSET('Sanitation Data'!$E$12,0,10*ROW('Sanitation Data'!E181)),NA())</f>
        <v>#N/A</v>
      </c>
      <c r="AF187" s="521" t="e">
        <f ca="1">+IF(AND(ISNUMBER(OFFSET('Sanitation Data'!$F$4,0,10*ROW('Sanitation Data'!F181))),'Data Summary'!CU187="Yes"),100-OFFSET('Sanitation Data'!$F$4,0,10*ROW('Sanitation Data'!F181)),NA())</f>
        <v>#N/A</v>
      </c>
      <c r="AG187" s="521" t="e">
        <f ca="1">+IF(AND(ISNUMBER(OFFSET('Sanitation Data'!$F$6,0,10*ROW('Sanitation Data'!F181))),'Data Summary'!CV187="Yes"),OFFSET('Sanitation Data'!$F$6,0,10*ROW('Sanitation Data'!F181)),NA())</f>
        <v>#N/A</v>
      </c>
      <c r="AH187" s="521" t="e">
        <f ca="1">+IF(AND(ISNUMBER(OFFSET('Sanitation Data'!$F$10,0,10*ROW('Sanitation Data'!F181))),'Data Summary'!CW187="Yes"),OFFSET('Sanitation Data'!$F$10,0,10*ROW('Sanitation Data'!F181)),NA())</f>
        <v>#N/A</v>
      </c>
      <c r="AI187" s="521" t="e">
        <f ca="1">+IF(AND(ISNUMBER(OFFSET('Sanitation Data'!$F$11,0,10*ROW('Sanitation Data'!F181))),'Data Summary'!CX187="Yes"),OFFSET('Sanitation Data'!$F$11,0,10*ROW('Sanitation Data'!F181)),NA())</f>
        <v>#N/A</v>
      </c>
      <c r="AJ187" s="521" t="e">
        <f ca="1">+IF(AND(ISNUMBER(OFFSET('Sanitation Data'!$F$12,0,10*ROW('Sanitation Data'!F181))),'Data Summary'!CY187="Yes"),OFFSET('Sanitation Data'!$F$12,0,10*ROW('Sanitation Data'!F181)),NA())</f>
        <v>#N/A</v>
      </c>
      <c r="AK187" s="521" t="e">
        <f ca="1">+IF(AND(ISNUMBER(OFFSET('Sanitation Data'!$G$4,0,10*ROW('Sanitation Data'!G181))),'Data Summary'!CZ187="Yes"),100-OFFSET('Sanitation Data'!$G$4,0,10*ROW('Sanitation Data'!G181)),NA())</f>
        <v>#N/A</v>
      </c>
      <c r="AL187" s="521" t="e">
        <f ca="1">+IF(AND(ISNUMBER(OFFSET('Sanitation Data'!$G$6,0,10*ROW('Sanitation Data'!G181))),'Data Summary'!DA187="Yes"),OFFSET('Sanitation Data'!$G$6,0,10*ROW('Sanitation Data'!G181)),NA())</f>
        <v>#N/A</v>
      </c>
      <c r="AM187" s="521" t="e">
        <f ca="1">+IF(AND(ISNUMBER(OFFSET('Sanitation Data'!$G$10,0,10*ROW('Sanitation Data'!G181))),'Data Summary'!DB187="Yes"),OFFSET('Sanitation Data'!$G$10,0,10*ROW('Sanitation Data'!G181)),NA())</f>
        <v>#N/A</v>
      </c>
      <c r="AN187" s="521" t="e">
        <f ca="1">+IF(AND(ISNUMBER(OFFSET('Sanitation Data'!$G$11,0,10*ROW('Sanitation Data'!G181))),'Data Summary'!DC187="Yes"),OFFSET('Sanitation Data'!$G$11,0,10*ROW('Sanitation Data'!G181)),NA())</f>
        <v>#N/A</v>
      </c>
      <c r="AO187" s="521" t="e">
        <f ca="1">+IF(AND(ISNUMBER(OFFSET('Sanitation Data'!$G$12,0,10*ROW('Sanitation Data'!G181))),'Data Summary'!DD187="Yes"),OFFSET('Sanitation Data'!$G$12,0,10*ROW('Sanitation Data'!G181)),NA())</f>
        <v>#N/A</v>
      </c>
      <c r="AP187" s="521" t="e">
        <f ca="1">+IF(AND(ISNUMBER(OFFSET('Sanitation Data'!$H$4,0,10*ROW('Sanitation Data'!H181))),'Data Summary'!DE187="Yes"),100-OFFSET('Sanitation Data'!$H$4,0,10*ROW('Sanitation Data'!H181)),NA())</f>
        <v>#N/A</v>
      </c>
      <c r="AQ187" s="521" t="e">
        <f ca="1">+IF(AND(ISNUMBER(OFFSET('Sanitation Data'!$H$6,0,10*ROW('Sanitation Data'!H181))),'Data Summary'!DF187="Yes"),OFFSET('Sanitation Data'!$H$6,0,10*ROW('Sanitation Data'!H181)),NA())</f>
        <v>#N/A</v>
      </c>
      <c r="AR187" s="521" t="e">
        <f ca="1">+IF(AND(ISNUMBER(OFFSET('Sanitation Data'!$H$10,0,10*ROW('Sanitation Data'!H181))),'Data Summary'!DG187="Yes"),OFFSET('Sanitation Data'!$H$10,0,10*ROW('Sanitation Data'!H181)),NA())</f>
        <v>#N/A</v>
      </c>
      <c r="AS187" s="521" t="e">
        <f ca="1">+IF(AND(ISNUMBER(OFFSET('Sanitation Data'!$H$11,0,10*ROW('Sanitation Data'!H181))),'Data Summary'!DH187="Yes"),OFFSET('Sanitation Data'!$H$11,0,10*ROW('Sanitation Data'!H181)),NA())</f>
        <v>#N/A</v>
      </c>
      <c r="AT187" s="521" t="e">
        <f ca="1">+IF(AND(ISNUMBER(OFFSET('Sanitation Data'!$H$12,0,10*ROW('Sanitation Data'!H181))),'Data Summary'!DI187="Yes"),OFFSET('Sanitation Data'!$H$12,0,10*ROW('Sanitation Data'!H181)),NA())</f>
        <v>#N/A</v>
      </c>
      <c r="AU187" s="521" t="e">
        <f ca="1">+IF(AND(ISNUMBER(OFFSET('Sanitation Data'!$I$4,0,10*ROW('Sanitation Data'!I181))),'Data Summary'!DJ187="Yes"),100-OFFSET('Sanitation Data'!$I$4,0,10*ROW('Sanitation Data'!I181)),NA())</f>
        <v>#N/A</v>
      </c>
      <c r="AV187" s="521" t="e">
        <f ca="1">+IF(AND(ISNUMBER(OFFSET('Sanitation Data'!$I$6,0,10*ROW('Sanitation Data'!I181))),'Data Summary'!DK187="Yes"),OFFSET('Sanitation Data'!$I$6,0,10*ROW('Sanitation Data'!I181)),NA())</f>
        <v>#N/A</v>
      </c>
      <c r="AW187" s="521" t="e">
        <f ca="1">+IF(AND(ISNUMBER(OFFSET('Sanitation Data'!$I$10,0,10*ROW('Sanitation Data'!I181))),'Data Summary'!DL187="Yes"),OFFSET('Sanitation Data'!$I$10,0,10*ROW('Sanitation Data'!I181)),NA())</f>
        <v>#N/A</v>
      </c>
      <c r="AX187" s="521" t="e">
        <f ca="1">+IF(AND(ISNUMBER(OFFSET('Sanitation Data'!$I$11,0,10*ROW('Sanitation Data'!I181))),'Data Summary'!DM187="Yes"),OFFSET('Sanitation Data'!$I$11,0,10*ROW('Sanitation Data'!I181)),NA())</f>
        <v>#N/A</v>
      </c>
      <c r="AY187" s="521" t="e">
        <f ca="1">+IF(AND(ISNUMBER(OFFSET('Sanitation Data'!$I$12,0,10*ROW('Sanitation Data'!I181))),'Data Summary'!DN187="Yes"),OFFSET('Sanitation Data'!$I$12,0,10*ROW('Sanitation Data'!I181)),NA())</f>
        <v>#N/A</v>
      </c>
      <c r="AZ187" s="522" t="e">
        <f ca="1">+IF(AND(ISNUMBER(OFFSET('Hygiene Data'!$D$5,0,10*ROW('Hygiene Data'!D181))),'Data Summary'!DO187="Yes"),OFFSET('Hygiene Data'!$D$5,0,10*ROW('Hygiene Data'!D181)),NA())</f>
        <v>#N/A</v>
      </c>
      <c r="BA187" s="522" t="e">
        <f ca="1">+IF(AND(ISNUMBER(OFFSET('Hygiene Data'!$D$7,0,10*ROW('Hygiene Data'!D181))),'Data Summary'!DP187="Yes"),OFFSET('Hygiene Data'!$D$7,0,10*ROW('Hygiene Data'!D181)),NA())</f>
        <v>#N/A</v>
      </c>
      <c r="BB187" s="522" t="e">
        <f ca="1">+IF(AND(ISNUMBER(OFFSET('Hygiene Data'!$D$9,0,10*ROW('Hygiene Data'!D181))),'Data Summary'!DQ187="Yes"),OFFSET('Hygiene Data'!$D$9,0,10*ROW('Hygiene Data'!D181)),NA())</f>
        <v>#N/A</v>
      </c>
      <c r="BC187" s="522" t="e">
        <f ca="1">+IF(AND(ISNUMBER(OFFSET('Hygiene Data'!$E$5,0,10*ROW('Hygiene Data'!E181))),'Data Summary'!DR187="Yes"),OFFSET('Hygiene Data'!$E$5,0,10*ROW('Hygiene Data'!E181)),NA())</f>
        <v>#N/A</v>
      </c>
      <c r="BD187" s="522" t="e">
        <f ca="1">+IF(AND(ISNUMBER(OFFSET('Hygiene Data'!$E$7,0,10*ROW('Hygiene Data'!E181))),'Data Summary'!DS187="Yes"),OFFSET('Hygiene Data'!$E$7,0,10*ROW('Hygiene Data'!E181)),NA())</f>
        <v>#N/A</v>
      </c>
      <c r="BE187" s="522" t="e">
        <f ca="1">+IF(AND(ISNUMBER(OFFSET('Hygiene Data'!$E$9,0,10*ROW('Hygiene Data'!E181))),'Data Summary'!DT187="Yes"),OFFSET('Hygiene Data'!$E$9,0,10*ROW('Hygiene Data'!E181)),NA())</f>
        <v>#N/A</v>
      </c>
      <c r="BF187" s="522" t="e">
        <f ca="1">+IF(AND(ISNUMBER(OFFSET('Hygiene Data'!$F$5,0,10*ROW('Hygiene Data'!F181))),'Data Summary'!DU187="Yes"),OFFSET('Hygiene Data'!$F$5,0,10*ROW('Hygiene Data'!F181)),NA())</f>
        <v>#N/A</v>
      </c>
      <c r="BG187" s="522" t="e">
        <f ca="1">+IF(AND(ISNUMBER(OFFSET('Hygiene Data'!$F$7,0,10*ROW('Hygiene Data'!F181))),'Data Summary'!DV187="Yes"),OFFSET('Hygiene Data'!$F$7,0,10*ROW('Hygiene Data'!F181)),NA())</f>
        <v>#N/A</v>
      </c>
      <c r="BH187" s="522" t="e">
        <f ca="1">+IF(AND(ISNUMBER(OFFSET('Hygiene Data'!$F$9,0,10*ROW('Hygiene Data'!F181))),'Data Summary'!DW187="Yes"),OFFSET('Hygiene Data'!$F$9,0,10*ROW('Hygiene Data'!F181)),NA())</f>
        <v>#N/A</v>
      </c>
      <c r="BI187" s="522" t="e">
        <f ca="1">+IF(AND(ISNUMBER(OFFSET('Hygiene Data'!$G$5,0,10*ROW('Hygiene Data'!G181))),'Data Summary'!DX187="Yes"),OFFSET('Hygiene Data'!$G$5,0,10*ROW('Hygiene Data'!G181)),NA())</f>
        <v>#N/A</v>
      </c>
      <c r="BJ187" s="522" t="e">
        <f ca="1">+IF(AND(ISNUMBER(OFFSET('Hygiene Data'!$G$7,0,10*ROW('Hygiene Data'!G181))),'Data Summary'!DY187="Yes"),OFFSET('Hygiene Data'!$G$7,0,10*ROW('Hygiene Data'!G181)),NA())</f>
        <v>#N/A</v>
      </c>
      <c r="BK187" s="522" t="e">
        <f ca="1">+IF(AND(ISNUMBER(OFFSET('Hygiene Data'!$G$9,0,10*ROW('Hygiene Data'!G181))),'Data Summary'!DZ187="Yes"),OFFSET('Hygiene Data'!$G$9,0,10*ROW('Hygiene Data'!G181)),NA())</f>
        <v>#N/A</v>
      </c>
      <c r="BL187" s="522" t="e">
        <f ca="1">+IF(AND(ISNUMBER(OFFSET('Hygiene Data'!$H$5,0,10*ROW('Hygiene Data'!H181))),'Data Summary'!EA187="Yes"),OFFSET('Hygiene Data'!$H$5,0,10*ROW('Hygiene Data'!H181)),NA())</f>
        <v>#N/A</v>
      </c>
      <c r="BM187" s="522" t="e">
        <f ca="1">+IF(AND(ISNUMBER(OFFSET('Hygiene Data'!$H$7,0,10*ROW('Hygiene Data'!H181))),'Data Summary'!EB187="Yes"),OFFSET('Hygiene Data'!$H$7,0,10*ROW('Hygiene Data'!H181)),NA())</f>
        <v>#N/A</v>
      </c>
      <c r="BN187" s="522" t="e">
        <f ca="1">+IF(AND(ISNUMBER(OFFSET('Hygiene Data'!$H$9,0,10*ROW('Hygiene Data'!H181))),'Data Summary'!EC187="Yes"),OFFSET('Hygiene Data'!$H$9,0,10*ROW('Hygiene Data'!H181)),NA())</f>
        <v>#N/A</v>
      </c>
      <c r="BO187" s="522" t="e">
        <f ca="1">+IF(AND(ISNUMBER(OFFSET('Hygiene Data'!$I$5,0,10*ROW('Hygiene Data'!I181))),'Data Summary'!ED187="Yes"),OFFSET('Hygiene Data'!$I$5,0,10*ROW('Hygiene Data'!I181)),NA())</f>
        <v>#N/A</v>
      </c>
      <c r="BP187" s="522" t="e">
        <f ca="1">+IF(AND(ISNUMBER(OFFSET('Hygiene Data'!$I$7,0,10*ROW('Hygiene Data'!I181))),'Data Summary'!EE187="Yes"),OFFSET('Hygiene Data'!$I$7,0,10*ROW('Hygiene Data'!I181)),NA())</f>
        <v>#N/A</v>
      </c>
      <c r="BQ187" s="522" t="e">
        <f ca="1">+IF(AND(ISNUMBER(OFFSET('Hygiene Data'!$I$9,0,10*ROW('Hygiene Data'!I181))),'Data Summary'!EF187="Yes"),OFFSET('Hygiene Data'!$I$9,0,10*ROW('Hygiene Data'!I181)),NA())</f>
        <v>#N/A</v>
      </c>
    </row>
    <row r="188" spans="1:69" x14ac:dyDescent="0.25">
      <c r="A188" s="518" t="e">
        <f ca="1">+RIGHT('Data Summary'!A188,LEN('Data Summary'!A188)-9)</f>
        <v>#VALUE!</v>
      </c>
      <c r="B188" s="492" t="str">
        <f ca="1">+IF(ISTEXT('Data Summary'!B188),'Data Summary'!B188,"")</f>
        <v/>
      </c>
      <c r="C188" s="519" t="e">
        <f ca="1">+VALUE('Data Summary'!C188)</f>
        <v>#VALUE!</v>
      </c>
      <c r="D188" s="520" t="e">
        <f ca="1">+IF(AND(ISNUMBER(OFFSET('Water Data'!$D$4,0,10*ROW('Water Data'!D182))),'Data Summary'!BS188="Yes"),100-OFFSET('Water Data'!$D$4,0,10*ROW('Water Data'!D182)),NA())</f>
        <v>#N/A</v>
      </c>
      <c r="E188" s="520" t="e">
        <f ca="1">+IF(AND(ISNUMBER(OFFSET('Water Data'!$D$6,0,10*ROW('Water Data'!D182))),'Data Summary'!BT188="Yes"),OFFSET('Water Data'!$D$6,0,10*ROW('Water Data'!D182)),NA())</f>
        <v>#N/A</v>
      </c>
      <c r="F188" s="520" t="e">
        <f ca="1">+IF(AND(ISNUMBER(OFFSET('Water Data'!$D$9,0,10*ROW('Water Data'!D182))),'Data Summary'!BU188="Yes"),OFFSET('Water Data'!$D$9,0,10*ROW('Water Data'!D182)),NA())</f>
        <v>#N/A</v>
      </c>
      <c r="G188" s="520" t="e">
        <f ca="1">+IF(AND(ISNUMBER(OFFSET('Water Data'!$E$4,0,10*ROW('Water Data'!E182))),'Data Summary'!BV188="Yes"),100-OFFSET('Water Data'!$E$4,0,10*ROW('Water Data'!E182)),NA())</f>
        <v>#N/A</v>
      </c>
      <c r="H188" s="520" t="e">
        <f ca="1">+IF(AND(ISNUMBER(OFFSET('Water Data'!$E$6,0,10*ROW('Water Data'!E182))),'Data Summary'!BW188="Yes"),OFFSET('Water Data'!$E$6,0,10*ROW('Water Data'!E182)),NA())</f>
        <v>#N/A</v>
      </c>
      <c r="I188" s="520" t="e">
        <f ca="1">+IF(AND(ISNUMBER(OFFSET('Water Data'!$E$9,0,10*ROW('Water Data'!E182))),'Data Summary'!BX188="Yes"),OFFSET('Water Data'!$E$9,0,10*ROW('Water Data'!E182)),NA())</f>
        <v>#N/A</v>
      </c>
      <c r="J188" s="520" t="e">
        <f ca="1">+IF(AND(ISNUMBER(OFFSET('Water Data'!$F$4,0,10*ROW('Water Data'!F182))),'Data Summary'!BY188="Yes"),100-OFFSET('Water Data'!$F$4,0,10*ROW('Water Data'!F182)),NA())</f>
        <v>#N/A</v>
      </c>
      <c r="K188" s="520" t="e">
        <f ca="1">+IF(AND(ISNUMBER(OFFSET('Water Data'!$F$6,0,10*ROW('Water Data'!F182))),'Data Summary'!BZ188="Yes"),OFFSET('Water Data'!$F$6,0,10*ROW('Water Data'!F182)),NA())</f>
        <v>#N/A</v>
      </c>
      <c r="L188" s="520" t="e">
        <f ca="1">+IF(AND(ISNUMBER(OFFSET('Water Data'!$F$9,0,10*ROW('Water Data'!F182))),'Data Summary'!CA188="Yes"),OFFSET('Water Data'!$F$9,0,10*ROW('Water Data'!F182)),NA())</f>
        <v>#N/A</v>
      </c>
      <c r="M188" s="520" t="e">
        <f ca="1">+IF(AND(ISNUMBER(OFFSET('Water Data'!$G$4,0,10*ROW('Water Data'!G182))),'Data Summary'!CB188="Yes"),100-OFFSET('Water Data'!$G$4,0,10*ROW('Water Data'!G182)),NA())</f>
        <v>#N/A</v>
      </c>
      <c r="N188" s="520" t="e">
        <f ca="1">+IF(AND(ISNUMBER(OFFSET('Water Data'!$G$6,0,10*ROW('Water Data'!G182))),'Data Summary'!CC188="Yes"),OFFSET('Water Data'!$G$6,0,10*ROW('Water Data'!G182)),NA())</f>
        <v>#N/A</v>
      </c>
      <c r="O188" s="520" t="e">
        <f ca="1">+IF(AND(ISNUMBER(OFFSET('Water Data'!$G$9,0,10*ROW('Water Data'!G182))),'Data Summary'!CD188="Yes"),OFFSET('Water Data'!$G$9,0,10*ROW('Water Data'!G182)),NA())</f>
        <v>#N/A</v>
      </c>
      <c r="P188" s="520" t="e">
        <f ca="1">+IF(AND(ISNUMBER(OFFSET('Water Data'!$H$4,0,10*ROW('Water Data'!H182))),'Data Summary'!CE188="Yes"),100-OFFSET('Water Data'!$H$4,0,10*ROW('Water Data'!H182)),NA())</f>
        <v>#N/A</v>
      </c>
      <c r="Q188" s="520" t="e">
        <f ca="1">+IF(AND(ISNUMBER(OFFSET('Water Data'!$H$6,0,10*ROW('Water Data'!H182))),'Data Summary'!CF188="Yes"),OFFSET('Water Data'!$H$6,0,10*ROW('Water Data'!H182)),NA())</f>
        <v>#N/A</v>
      </c>
      <c r="R188" s="520" t="e">
        <f ca="1">+IF(AND(ISNUMBER(OFFSET('Water Data'!$H$9,0,10*ROW('Water Data'!H182))),'Data Summary'!CG188="Yes"),OFFSET('Water Data'!$H$9,0,10*ROW('Water Data'!H182)),NA())</f>
        <v>#N/A</v>
      </c>
      <c r="S188" s="520" t="e">
        <f ca="1">+IF(AND(ISNUMBER(OFFSET('Water Data'!$I$4,0,10*ROW('Water Data'!I182))),'Data Summary'!CH188="Yes"),100-OFFSET('Water Data'!$I$4,0,10*ROW('Water Data'!I182)),NA())</f>
        <v>#N/A</v>
      </c>
      <c r="T188" s="520" t="e">
        <f ca="1">+IF(AND(ISNUMBER(OFFSET('Water Data'!$I$6,0,10*ROW('Water Data'!I182))),'Data Summary'!CI188="Yes"),OFFSET('Water Data'!$I$6,0,10*ROW('Water Data'!I182)),NA())</f>
        <v>#N/A</v>
      </c>
      <c r="U188" s="520" t="e">
        <f ca="1">+IF(AND(ISNUMBER(OFFSET('Water Data'!$I$9,0,10*ROW('Water Data'!I182))),'Data Summary'!CJ188="Yes"),OFFSET('Water Data'!$I$9,0,10*ROW('Water Data'!I182)),NA())</f>
        <v>#N/A</v>
      </c>
      <c r="V188" s="521" t="e">
        <f ca="1">+IF(AND(ISNUMBER(OFFSET('Sanitation Data'!$D$4,0,10*ROW('Sanitation Data'!D182))),'Data Summary'!CK188="Yes"),100-OFFSET('Sanitation Data'!$D$4,0,10*ROW('Sanitation Data'!D182)),NA())</f>
        <v>#N/A</v>
      </c>
      <c r="W188" s="521" t="e">
        <f ca="1">+IF(AND(ISNUMBER(OFFSET('Sanitation Data'!$D$6,0,10*ROW('Sanitation Data'!D182))),'Data Summary'!CL188="Yes"),OFFSET('Sanitation Data'!$D$6,0,10*ROW('Sanitation Data'!D182)),NA())</f>
        <v>#N/A</v>
      </c>
      <c r="X188" s="521" t="e">
        <f ca="1">+IF(AND(ISNUMBER(OFFSET('Sanitation Data'!$D$10,0,10*ROW('Sanitation Data'!D182))),'Data Summary'!CM188="Yes"),OFFSET('Sanitation Data'!$D$10,0,10*ROW('Sanitation Data'!D182)),NA())</f>
        <v>#N/A</v>
      </c>
      <c r="Y188" s="521" t="e">
        <f ca="1">+IF(AND(ISNUMBER(OFFSET('Sanitation Data'!$D$11,0,10*ROW('Sanitation Data'!D182))),'Data Summary'!CN188="Yes"),OFFSET('Sanitation Data'!$D$11,0,10*ROW('Sanitation Data'!D182)),NA())</f>
        <v>#N/A</v>
      </c>
      <c r="Z188" s="521" t="e">
        <f ca="1">+IF(AND(ISNUMBER(OFFSET('Sanitation Data'!$D$12,0,10*ROW('Sanitation Data'!D182))),'Data Summary'!CO188="Yes"),OFFSET('Sanitation Data'!$D$12,0,10*ROW('Sanitation Data'!D182)),NA())</f>
        <v>#N/A</v>
      </c>
      <c r="AA188" s="521" t="e">
        <f ca="1">+IF(AND(ISNUMBER(OFFSET('Sanitation Data'!$E$4,0,10*ROW('Sanitation Data'!E182))),'Data Summary'!CP188="Yes"),100-OFFSET('Sanitation Data'!$E$4,0,10*ROW('Sanitation Data'!E182)),NA())</f>
        <v>#N/A</v>
      </c>
      <c r="AB188" s="521" t="e">
        <f ca="1">+IF(AND(ISNUMBER(OFFSET('Sanitation Data'!$E$6,0,10*ROW('Sanitation Data'!E182))),'Data Summary'!CQ188="Yes"),OFFSET('Sanitation Data'!$E$6,0,10*ROW('Sanitation Data'!E182)),NA())</f>
        <v>#N/A</v>
      </c>
      <c r="AC188" s="521" t="e">
        <f ca="1">+IF(AND(ISNUMBER(OFFSET('Sanitation Data'!$E$10,0,10*ROW('Sanitation Data'!E182))),'Data Summary'!CR188="Yes"),OFFSET('Sanitation Data'!$E$10,0,10*ROW('Sanitation Data'!E182)),NA())</f>
        <v>#N/A</v>
      </c>
      <c r="AD188" s="521" t="e">
        <f ca="1">+IF(AND(ISNUMBER(OFFSET('Sanitation Data'!$E$11,0,10*ROW('Sanitation Data'!E182))),'Data Summary'!CS188="Yes"),OFFSET('Sanitation Data'!$E$11,0,10*ROW('Sanitation Data'!E182)),NA())</f>
        <v>#N/A</v>
      </c>
      <c r="AE188" s="521" t="e">
        <f ca="1">+IF(AND(ISNUMBER(OFFSET('Sanitation Data'!$E$12,0,10*ROW('Sanitation Data'!E182))),'Data Summary'!CT188="Yes"),OFFSET('Sanitation Data'!$E$12,0,10*ROW('Sanitation Data'!E182)),NA())</f>
        <v>#N/A</v>
      </c>
      <c r="AF188" s="521" t="e">
        <f ca="1">+IF(AND(ISNUMBER(OFFSET('Sanitation Data'!$F$4,0,10*ROW('Sanitation Data'!F182))),'Data Summary'!CU188="Yes"),100-OFFSET('Sanitation Data'!$F$4,0,10*ROW('Sanitation Data'!F182)),NA())</f>
        <v>#N/A</v>
      </c>
      <c r="AG188" s="521" t="e">
        <f ca="1">+IF(AND(ISNUMBER(OFFSET('Sanitation Data'!$F$6,0,10*ROW('Sanitation Data'!F182))),'Data Summary'!CV188="Yes"),OFFSET('Sanitation Data'!$F$6,0,10*ROW('Sanitation Data'!F182)),NA())</f>
        <v>#N/A</v>
      </c>
      <c r="AH188" s="521" t="e">
        <f ca="1">+IF(AND(ISNUMBER(OFFSET('Sanitation Data'!$F$10,0,10*ROW('Sanitation Data'!F182))),'Data Summary'!CW188="Yes"),OFFSET('Sanitation Data'!$F$10,0,10*ROW('Sanitation Data'!F182)),NA())</f>
        <v>#N/A</v>
      </c>
      <c r="AI188" s="521" t="e">
        <f ca="1">+IF(AND(ISNUMBER(OFFSET('Sanitation Data'!$F$11,0,10*ROW('Sanitation Data'!F182))),'Data Summary'!CX188="Yes"),OFFSET('Sanitation Data'!$F$11,0,10*ROW('Sanitation Data'!F182)),NA())</f>
        <v>#N/A</v>
      </c>
      <c r="AJ188" s="521" t="e">
        <f ca="1">+IF(AND(ISNUMBER(OFFSET('Sanitation Data'!$F$12,0,10*ROW('Sanitation Data'!F182))),'Data Summary'!CY188="Yes"),OFFSET('Sanitation Data'!$F$12,0,10*ROW('Sanitation Data'!F182)),NA())</f>
        <v>#N/A</v>
      </c>
      <c r="AK188" s="521" t="e">
        <f ca="1">+IF(AND(ISNUMBER(OFFSET('Sanitation Data'!$G$4,0,10*ROW('Sanitation Data'!G182))),'Data Summary'!CZ188="Yes"),100-OFFSET('Sanitation Data'!$G$4,0,10*ROW('Sanitation Data'!G182)),NA())</f>
        <v>#N/A</v>
      </c>
      <c r="AL188" s="521" t="e">
        <f ca="1">+IF(AND(ISNUMBER(OFFSET('Sanitation Data'!$G$6,0,10*ROW('Sanitation Data'!G182))),'Data Summary'!DA188="Yes"),OFFSET('Sanitation Data'!$G$6,0,10*ROW('Sanitation Data'!G182)),NA())</f>
        <v>#N/A</v>
      </c>
      <c r="AM188" s="521" t="e">
        <f ca="1">+IF(AND(ISNUMBER(OFFSET('Sanitation Data'!$G$10,0,10*ROW('Sanitation Data'!G182))),'Data Summary'!DB188="Yes"),OFFSET('Sanitation Data'!$G$10,0,10*ROW('Sanitation Data'!G182)),NA())</f>
        <v>#N/A</v>
      </c>
      <c r="AN188" s="521" t="e">
        <f ca="1">+IF(AND(ISNUMBER(OFFSET('Sanitation Data'!$G$11,0,10*ROW('Sanitation Data'!G182))),'Data Summary'!DC188="Yes"),OFFSET('Sanitation Data'!$G$11,0,10*ROW('Sanitation Data'!G182)),NA())</f>
        <v>#N/A</v>
      </c>
      <c r="AO188" s="521" t="e">
        <f ca="1">+IF(AND(ISNUMBER(OFFSET('Sanitation Data'!$G$12,0,10*ROW('Sanitation Data'!G182))),'Data Summary'!DD188="Yes"),OFFSET('Sanitation Data'!$G$12,0,10*ROW('Sanitation Data'!G182)),NA())</f>
        <v>#N/A</v>
      </c>
      <c r="AP188" s="521" t="e">
        <f ca="1">+IF(AND(ISNUMBER(OFFSET('Sanitation Data'!$H$4,0,10*ROW('Sanitation Data'!H182))),'Data Summary'!DE188="Yes"),100-OFFSET('Sanitation Data'!$H$4,0,10*ROW('Sanitation Data'!H182)),NA())</f>
        <v>#N/A</v>
      </c>
      <c r="AQ188" s="521" t="e">
        <f ca="1">+IF(AND(ISNUMBER(OFFSET('Sanitation Data'!$H$6,0,10*ROW('Sanitation Data'!H182))),'Data Summary'!DF188="Yes"),OFFSET('Sanitation Data'!$H$6,0,10*ROW('Sanitation Data'!H182)),NA())</f>
        <v>#N/A</v>
      </c>
      <c r="AR188" s="521" t="e">
        <f ca="1">+IF(AND(ISNUMBER(OFFSET('Sanitation Data'!$H$10,0,10*ROW('Sanitation Data'!H182))),'Data Summary'!DG188="Yes"),OFFSET('Sanitation Data'!$H$10,0,10*ROW('Sanitation Data'!H182)),NA())</f>
        <v>#N/A</v>
      </c>
      <c r="AS188" s="521" t="e">
        <f ca="1">+IF(AND(ISNUMBER(OFFSET('Sanitation Data'!$H$11,0,10*ROW('Sanitation Data'!H182))),'Data Summary'!DH188="Yes"),OFFSET('Sanitation Data'!$H$11,0,10*ROW('Sanitation Data'!H182)),NA())</f>
        <v>#N/A</v>
      </c>
      <c r="AT188" s="521" t="e">
        <f ca="1">+IF(AND(ISNUMBER(OFFSET('Sanitation Data'!$H$12,0,10*ROW('Sanitation Data'!H182))),'Data Summary'!DI188="Yes"),OFFSET('Sanitation Data'!$H$12,0,10*ROW('Sanitation Data'!H182)),NA())</f>
        <v>#N/A</v>
      </c>
      <c r="AU188" s="521" t="e">
        <f ca="1">+IF(AND(ISNUMBER(OFFSET('Sanitation Data'!$I$4,0,10*ROW('Sanitation Data'!I182))),'Data Summary'!DJ188="Yes"),100-OFFSET('Sanitation Data'!$I$4,0,10*ROW('Sanitation Data'!I182)),NA())</f>
        <v>#N/A</v>
      </c>
      <c r="AV188" s="521" t="e">
        <f ca="1">+IF(AND(ISNUMBER(OFFSET('Sanitation Data'!$I$6,0,10*ROW('Sanitation Data'!I182))),'Data Summary'!DK188="Yes"),OFFSET('Sanitation Data'!$I$6,0,10*ROW('Sanitation Data'!I182)),NA())</f>
        <v>#N/A</v>
      </c>
      <c r="AW188" s="521" t="e">
        <f ca="1">+IF(AND(ISNUMBER(OFFSET('Sanitation Data'!$I$10,0,10*ROW('Sanitation Data'!I182))),'Data Summary'!DL188="Yes"),OFFSET('Sanitation Data'!$I$10,0,10*ROW('Sanitation Data'!I182)),NA())</f>
        <v>#N/A</v>
      </c>
      <c r="AX188" s="521" t="e">
        <f ca="1">+IF(AND(ISNUMBER(OFFSET('Sanitation Data'!$I$11,0,10*ROW('Sanitation Data'!I182))),'Data Summary'!DM188="Yes"),OFFSET('Sanitation Data'!$I$11,0,10*ROW('Sanitation Data'!I182)),NA())</f>
        <v>#N/A</v>
      </c>
      <c r="AY188" s="521" t="e">
        <f ca="1">+IF(AND(ISNUMBER(OFFSET('Sanitation Data'!$I$12,0,10*ROW('Sanitation Data'!I182))),'Data Summary'!DN188="Yes"),OFFSET('Sanitation Data'!$I$12,0,10*ROW('Sanitation Data'!I182)),NA())</f>
        <v>#N/A</v>
      </c>
      <c r="AZ188" s="522" t="e">
        <f ca="1">+IF(AND(ISNUMBER(OFFSET('Hygiene Data'!$D$5,0,10*ROW('Hygiene Data'!D182))),'Data Summary'!DO188="Yes"),OFFSET('Hygiene Data'!$D$5,0,10*ROW('Hygiene Data'!D182)),NA())</f>
        <v>#N/A</v>
      </c>
      <c r="BA188" s="522" t="e">
        <f ca="1">+IF(AND(ISNUMBER(OFFSET('Hygiene Data'!$D$7,0,10*ROW('Hygiene Data'!D182))),'Data Summary'!DP188="Yes"),OFFSET('Hygiene Data'!$D$7,0,10*ROW('Hygiene Data'!D182)),NA())</f>
        <v>#N/A</v>
      </c>
      <c r="BB188" s="522" t="e">
        <f ca="1">+IF(AND(ISNUMBER(OFFSET('Hygiene Data'!$D$9,0,10*ROW('Hygiene Data'!D182))),'Data Summary'!DQ188="Yes"),OFFSET('Hygiene Data'!$D$9,0,10*ROW('Hygiene Data'!D182)),NA())</f>
        <v>#N/A</v>
      </c>
      <c r="BC188" s="522" t="e">
        <f ca="1">+IF(AND(ISNUMBER(OFFSET('Hygiene Data'!$E$5,0,10*ROW('Hygiene Data'!E182))),'Data Summary'!DR188="Yes"),OFFSET('Hygiene Data'!$E$5,0,10*ROW('Hygiene Data'!E182)),NA())</f>
        <v>#N/A</v>
      </c>
      <c r="BD188" s="522" t="e">
        <f ca="1">+IF(AND(ISNUMBER(OFFSET('Hygiene Data'!$E$7,0,10*ROW('Hygiene Data'!E182))),'Data Summary'!DS188="Yes"),OFFSET('Hygiene Data'!$E$7,0,10*ROW('Hygiene Data'!E182)),NA())</f>
        <v>#N/A</v>
      </c>
      <c r="BE188" s="522" t="e">
        <f ca="1">+IF(AND(ISNUMBER(OFFSET('Hygiene Data'!$E$9,0,10*ROW('Hygiene Data'!E182))),'Data Summary'!DT188="Yes"),OFFSET('Hygiene Data'!$E$9,0,10*ROW('Hygiene Data'!E182)),NA())</f>
        <v>#N/A</v>
      </c>
      <c r="BF188" s="522" t="e">
        <f ca="1">+IF(AND(ISNUMBER(OFFSET('Hygiene Data'!$F$5,0,10*ROW('Hygiene Data'!F182))),'Data Summary'!DU188="Yes"),OFFSET('Hygiene Data'!$F$5,0,10*ROW('Hygiene Data'!F182)),NA())</f>
        <v>#N/A</v>
      </c>
      <c r="BG188" s="522" t="e">
        <f ca="1">+IF(AND(ISNUMBER(OFFSET('Hygiene Data'!$F$7,0,10*ROW('Hygiene Data'!F182))),'Data Summary'!DV188="Yes"),OFFSET('Hygiene Data'!$F$7,0,10*ROW('Hygiene Data'!F182)),NA())</f>
        <v>#N/A</v>
      </c>
      <c r="BH188" s="522" t="e">
        <f ca="1">+IF(AND(ISNUMBER(OFFSET('Hygiene Data'!$F$9,0,10*ROW('Hygiene Data'!F182))),'Data Summary'!DW188="Yes"),OFFSET('Hygiene Data'!$F$9,0,10*ROW('Hygiene Data'!F182)),NA())</f>
        <v>#N/A</v>
      </c>
      <c r="BI188" s="522" t="e">
        <f ca="1">+IF(AND(ISNUMBER(OFFSET('Hygiene Data'!$G$5,0,10*ROW('Hygiene Data'!G182))),'Data Summary'!DX188="Yes"),OFFSET('Hygiene Data'!$G$5,0,10*ROW('Hygiene Data'!G182)),NA())</f>
        <v>#N/A</v>
      </c>
      <c r="BJ188" s="522" t="e">
        <f ca="1">+IF(AND(ISNUMBER(OFFSET('Hygiene Data'!$G$7,0,10*ROW('Hygiene Data'!G182))),'Data Summary'!DY188="Yes"),OFFSET('Hygiene Data'!$G$7,0,10*ROW('Hygiene Data'!G182)),NA())</f>
        <v>#N/A</v>
      </c>
      <c r="BK188" s="522" t="e">
        <f ca="1">+IF(AND(ISNUMBER(OFFSET('Hygiene Data'!$G$9,0,10*ROW('Hygiene Data'!G182))),'Data Summary'!DZ188="Yes"),OFFSET('Hygiene Data'!$G$9,0,10*ROW('Hygiene Data'!G182)),NA())</f>
        <v>#N/A</v>
      </c>
      <c r="BL188" s="522" t="e">
        <f ca="1">+IF(AND(ISNUMBER(OFFSET('Hygiene Data'!$H$5,0,10*ROW('Hygiene Data'!H182))),'Data Summary'!EA188="Yes"),OFFSET('Hygiene Data'!$H$5,0,10*ROW('Hygiene Data'!H182)),NA())</f>
        <v>#N/A</v>
      </c>
      <c r="BM188" s="522" t="e">
        <f ca="1">+IF(AND(ISNUMBER(OFFSET('Hygiene Data'!$H$7,0,10*ROW('Hygiene Data'!H182))),'Data Summary'!EB188="Yes"),OFFSET('Hygiene Data'!$H$7,0,10*ROW('Hygiene Data'!H182)),NA())</f>
        <v>#N/A</v>
      </c>
      <c r="BN188" s="522" t="e">
        <f ca="1">+IF(AND(ISNUMBER(OFFSET('Hygiene Data'!$H$9,0,10*ROW('Hygiene Data'!H182))),'Data Summary'!EC188="Yes"),OFFSET('Hygiene Data'!$H$9,0,10*ROW('Hygiene Data'!H182)),NA())</f>
        <v>#N/A</v>
      </c>
      <c r="BO188" s="522" t="e">
        <f ca="1">+IF(AND(ISNUMBER(OFFSET('Hygiene Data'!$I$5,0,10*ROW('Hygiene Data'!I182))),'Data Summary'!ED188="Yes"),OFFSET('Hygiene Data'!$I$5,0,10*ROW('Hygiene Data'!I182)),NA())</f>
        <v>#N/A</v>
      </c>
      <c r="BP188" s="522" t="e">
        <f ca="1">+IF(AND(ISNUMBER(OFFSET('Hygiene Data'!$I$7,0,10*ROW('Hygiene Data'!I182))),'Data Summary'!EE188="Yes"),OFFSET('Hygiene Data'!$I$7,0,10*ROW('Hygiene Data'!I182)),NA())</f>
        <v>#N/A</v>
      </c>
      <c r="BQ188" s="522" t="e">
        <f ca="1">+IF(AND(ISNUMBER(OFFSET('Hygiene Data'!$I$9,0,10*ROW('Hygiene Data'!I182))),'Data Summary'!EF188="Yes"),OFFSET('Hygiene Data'!$I$9,0,10*ROW('Hygiene Data'!I182)),NA())</f>
        <v>#N/A</v>
      </c>
    </row>
    <row r="189" spans="1:69" x14ac:dyDescent="0.25">
      <c r="A189" s="518" t="e">
        <f ca="1">+RIGHT('Data Summary'!A189,LEN('Data Summary'!A189)-9)</f>
        <v>#VALUE!</v>
      </c>
      <c r="B189" s="492" t="str">
        <f ca="1">+IF(ISTEXT('Data Summary'!B189),'Data Summary'!B189,"")</f>
        <v/>
      </c>
      <c r="C189" s="519" t="e">
        <f ca="1">+VALUE('Data Summary'!C189)</f>
        <v>#VALUE!</v>
      </c>
      <c r="D189" s="520" t="e">
        <f ca="1">+IF(AND(ISNUMBER(OFFSET('Water Data'!$D$4,0,10*ROW('Water Data'!D183))),'Data Summary'!BS189="Yes"),100-OFFSET('Water Data'!$D$4,0,10*ROW('Water Data'!D183)),NA())</f>
        <v>#N/A</v>
      </c>
      <c r="E189" s="520" t="e">
        <f ca="1">+IF(AND(ISNUMBER(OFFSET('Water Data'!$D$6,0,10*ROW('Water Data'!D183))),'Data Summary'!BT189="Yes"),OFFSET('Water Data'!$D$6,0,10*ROW('Water Data'!D183)),NA())</f>
        <v>#N/A</v>
      </c>
      <c r="F189" s="520" t="e">
        <f ca="1">+IF(AND(ISNUMBER(OFFSET('Water Data'!$D$9,0,10*ROW('Water Data'!D183))),'Data Summary'!BU189="Yes"),OFFSET('Water Data'!$D$9,0,10*ROW('Water Data'!D183)),NA())</f>
        <v>#N/A</v>
      </c>
      <c r="G189" s="520" t="e">
        <f ca="1">+IF(AND(ISNUMBER(OFFSET('Water Data'!$E$4,0,10*ROW('Water Data'!E183))),'Data Summary'!BV189="Yes"),100-OFFSET('Water Data'!$E$4,0,10*ROW('Water Data'!E183)),NA())</f>
        <v>#N/A</v>
      </c>
      <c r="H189" s="520" t="e">
        <f ca="1">+IF(AND(ISNUMBER(OFFSET('Water Data'!$E$6,0,10*ROW('Water Data'!E183))),'Data Summary'!BW189="Yes"),OFFSET('Water Data'!$E$6,0,10*ROW('Water Data'!E183)),NA())</f>
        <v>#N/A</v>
      </c>
      <c r="I189" s="520" t="e">
        <f ca="1">+IF(AND(ISNUMBER(OFFSET('Water Data'!$E$9,0,10*ROW('Water Data'!E183))),'Data Summary'!BX189="Yes"),OFFSET('Water Data'!$E$9,0,10*ROW('Water Data'!E183)),NA())</f>
        <v>#N/A</v>
      </c>
      <c r="J189" s="520" t="e">
        <f ca="1">+IF(AND(ISNUMBER(OFFSET('Water Data'!$F$4,0,10*ROW('Water Data'!F183))),'Data Summary'!BY189="Yes"),100-OFFSET('Water Data'!$F$4,0,10*ROW('Water Data'!F183)),NA())</f>
        <v>#N/A</v>
      </c>
      <c r="K189" s="520" t="e">
        <f ca="1">+IF(AND(ISNUMBER(OFFSET('Water Data'!$F$6,0,10*ROW('Water Data'!F183))),'Data Summary'!BZ189="Yes"),OFFSET('Water Data'!$F$6,0,10*ROW('Water Data'!F183)),NA())</f>
        <v>#N/A</v>
      </c>
      <c r="L189" s="520" t="e">
        <f ca="1">+IF(AND(ISNUMBER(OFFSET('Water Data'!$F$9,0,10*ROW('Water Data'!F183))),'Data Summary'!CA189="Yes"),OFFSET('Water Data'!$F$9,0,10*ROW('Water Data'!F183)),NA())</f>
        <v>#N/A</v>
      </c>
      <c r="M189" s="520" t="e">
        <f ca="1">+IF(AND(ISNUMBER(OFFSET('Water Data'!$G$4,0,10*ROW('Water Data'!G183))),'Data Summary'!CB189="Yes"),100-OFFSET('Water Data'!$G$4,0,10*ROW('Water Data'!G183)),NA())</f>
        <v>#N/A</v>
      </c>
      <c r="N189" s="520" t="e">
        <f ca="1">+IF(AND(ISNUMBER(OFFSET('Water Data'!$G$6,0,10*ROW('Water Data'!G183))),'Data Summary'!CC189="Yes"),OFFSET('Water Data'!$G$6,0,10*ROW('Water Data'!G183)),NA())</f>
        <v>#N/A</v>
      </c>
      <c r="O189" s="520" t="e">
        <f ca="1">+IF(AND(ISNUMBER(OFFSET('Water Data'!$G$9,0,10*ROW('Water Data'!G183))),'Data Summary'!CD189="Yes"),OFFSET('Water Data'!$G$9,0,10*ROW('Water Data'!G183)),NA())</f>
        <v>#N/A</v>
      </c>
      <c r="P189" s="520" t="e">
        <f ca="1">+IF(AND(ISNUMBER(OFFSET('Water Data'!$H$4,0,10*ROW('Water Data'!H183))),'Data Summary'!CE189="Yes"),100-OFFSET('Water Data'!$H$4,0,10*ROW('Water Data'!H183)),NA())</f>
        <v>#N/A</v>
      </c>
      <c r="Q189" s="520" t="e">
        <f ca="1">+IF(AND(ISNUMBER(OFFSET('Water Data'!$H$6,0,10*ROW('Water Data'!H183))),'Data Summary'!CF189="Yes"),OFFSET('Water Data'!$H$6,0,10*ROW('Water Data'!H183)),NA())</f>
        <v>#N/A</v>
      </c>
      <c r="R189" s="520" t="e">
        <f ca="1">+IF(AND(ISNUMBER(OFFSET('Water Data'!$H$9,0,10*ROW('Water Data'!H183))),'Data Summary'!CG189="Yes"),OFFSET('Water Data'!$H$9,0,10*ROW('Water Data'!H183)),NA())</f>
        <v>#N/A</v>
      </c>
      <c r="S189" s="520" t="e">
        <f ca="1">+IF(AND(ISNUMBER(OFFSET('Water Data'!$I$4,0,10*ROW('Water Data'!I183))),'Data Summary'!CH189="Yes"),100-OFFSET('Water Data'!$I$4,0,10*ROW('Water Data'!I183)),NA())</f>
        <v>#N/A</v>
      </c>
      <c r="T189" s="520" t="e">
        <f ca="1">+IF(AND(ISNUMBER(OFFSET('Water Data'!$I$6,0,10*ROW('Water Data'!I183))),'Data Summary'!CI189="Yes"),OFFSET('Water Data'!$I$6,0,10*ROW('Water Data'!I183)),NA())</f>
        <v>#N/A</v>
      </c>
      <c r="U189" s="520" t="e">
        <f ca="1">+IF(AND(ISNUMBER(OFFSET('Water Data'!$I$9,0,10*ROW('Water Data'!I183))),'Data Summary'!CJ189="Yes"),OFFSET('Water Data'!$I$9,0,10*ROW('Water Data'!I183)),NA())</f>
        <v>#N/A</v>
      </c>
      <c r="V189" s="521" t="e">
        <f ca="1">+IF(AND(ISNUMBER(OFFSET('Sanitation Data'!$D$4,0,10*ROW('Sanitation Data'!D183))),'Data Summary'!CK189="Yes"),100-OFFSET('Sanitation Data'!$D$4,0,10*ROW('Sanitation Data'!D183)),NA())</f>
        <v>#N/A</v>
      </c>
      <c r="W189" s="521" t="e">
        <f ca="1">+IF(AND(ISNUMBER(OFFSET('Sanitation Data'!$D$6,0,10*ROW('Sanitation Data'!D183))),'Data Summary'!CL189="Yes"),OFFSET('Sanitation Data'!$D$6,0,10*ROW('Sanitation Data'!D183)),NA())</f>
        <v>#N/A</v>
      </c>
      <c r="X189" s="521" t="e">
        <f ca="1">+IF(AND(ISNUMBER(OFFSET('Sanitation Data'!$D$10,0,10*ROW('Sanitation Data'!D183))),'Data Summary'!CM189="Yes"),OFFSET('Sanitation Data'!$D$10,0,10*ROW('Sanitation Data'!D183)),NA())</f>
        <v>#N/A</v>
      </c>
      <c r="Y189" s="521" t="e">
        <f ca="1">+IF(AND(ISNUMBER(OFFSET('Sanitation Data'!$D$11,0,10*ROW('Sanitation Data'!D183))),'Data Summary'!CN189="Yes"),OFFSET('Sanitation Data'!$D$11,0,10*ROW('Sanitation Data'!D183)),NA())</f>
        <v>#N/A</v>
      </c>
      <c r="Z189" s="521" t="e">
        <f ca="1">+IF(AND(ISNUMBER(OFFSET('Sanitation Data'!$D$12,0,10*ROW('Sanitation Data'!D183))),'Data Summary'!CO189="Yes"),OFFSET('Sanitation Data'!$D$12,0,10*ROW('Sanitation Data'!D183)),NA())</f>
        <v>#N/A</v>
      </c>
      <c r="AA189" s="521" t="e">
        <f ca="1">+IF(AND(ISNUMBER(OFFSET('Sanitation Data'!$E$4,0,10*ROW('Sanitation Data'!E183))),'Data Summary'!CP189="Yes"),100-OFFSET('Sanitation Data'!$E$4,0,10*ROW('Sanitation Data'!E183)),NA())</f>
        <v>#N/A</v>
      </c>
      <c r="AB189" s="521" t="e">
        <f ca="1">+IF(AND(ISNUMBER(OFFSET('Sanitation Data'!$E$6,0,10*ROW('Sanitation Data'!E183))),'Data Summary'!CQ189="Yes"),OFFSET('Sanitation Data'!$E$6,0,10*ROW('Sanitation Data'!E183)),NA())</f>
        <v>#N/A</v>
      </c>
      <c r="AC189" s="521" t="e">
        <f ca="1">+IF(AND(ISNUMBER(OFFSET('Sanitation Data'!$E$10,0,10*ROW('Sanitation Data'!E183))),'Data Summary'!CR189="Yes"),OFFSET('Sanitation Data'!$E$10,0,10*ROW('Sanitation Data'!E183)),NA())</f>
        <v>#N/A</v>
      </c>
      <c r="AD189" s="521" t="e">
        <f ca="1">+IF(AND(ISNUMBER(OFFSET('Sanitation Data'!$E$11,0,10*ROW('Sanitation Data'!E183))),'Data Summary'!CS189="Yes"),OFFSET('Sanitation Data'!$E$11,0,10*ROW('Sanitation Data'!E183)),NA())</f>
        <v>#N/A</v>
      </c>
      <c r="AE189" s="521" t="e">
        <f ca="1">+IF(AND(ISNUMBER(OFFSET('Sanitation Data'!$E$12,0,10*ROW('Sanitation Data'!E183))),'Data Summary'!CT189="Yes"),OFFSET('Sanitation Data'!$E$12,0,10*ROW('Sanitation Data'!E183)),NA())</f>
        <v>#N/A</v>
      </c>
      <c r="AF189" s="521" t="e">
        <f ca="1">+IF(AND(ISNUMBER(OFFSET('Sanitation Data'!$F$4,0,10*ROW('Sanitation Data'!F183))),'Data Summary'!CU189="Yes"),100-OFFSET('Sanitation Data'!$F$4,0,10*ROW('Sanitation Data'!F183)),NA())</f>
        <v>#N/A</v>
      </c>
      <c r="AG189" s="521" t="e">
        <f ca="1">+IF(AND(ISNUMBER(OFFSET('Sanitation Data'!$F$6,0,10*ROW('Sanitation Data'!F183))),'Data Summary'!CV189="Yes"),OFFSET('Sanitation Data'!$F$6,0,10*ROW('Sanitation Data'!F183)),NA())</f>
        <v>#N/A</v>
      </c>
      <c r="AH189" s="521" t="e">
        <f ca="1">+IF(AND(ISNUMBER(OFFSET('Sanitation Data'!$F$10,0,10*ROW('Sanitation Data'!F183))),'Data Summary'!CW189="Yes"),OFFSET('Sanitation Data'!$F$10,0,10*ROW('Sanitation Data'!F183)),NA())</f>
        <v>#N/A</v>
      </c>
      <c r="AI189" s="521" t="e">
        <f ca="1">+IF(AND(ISNUMBER(OFFSET('Sanitation Data'!$F$11,0,10*ROW('Sanitation Data'!F183))),'Data Summary'!CX189="Yes"),OFFSET('Sanitation Data'!$F$11,0,10*ROW('Sanitation Data'!F183)),NA())</f>
        <v>#N/A</v>
      </c>
      <c r="AJ189" s="521" t="e">
        <f ca="1">+IF(AND(ISNUMBER(OFFSET('Sanitation Data'!$F$12,0,10*ROW('Sanitation Data'!F183))),'Data Summary'!CY189="Yes"),OFFSET('Sanitation Data'!$F$12,0,10*ROW('Sanitation Data'!F183)),NA())</f>
        <v>#N/A</v>
      </c>
      <c r="AK189" s="521" t="e">
        <f ca="1">+IF(AND(ISNUMBER(OFFSET('Sanitation Data'!$G$4,0,10*ROW('Sanitation Data'!G183))),'Data Summary'!CZ189="Yes"),100-OFFSET('Sanitation Data'!$G$4,0,10*ROW('Sanitation Data'!G183)),NA())</f>
        <v>#N/A</v>
      </c>
      <c r="AL189" s="521" t="e">
        <f ca="1">+IF(AND(ISNUMBER(OFFSET('Sanitation Data'!$G$6,0,10*ROW('Sanitation Data'!G183))),'Data Summary'!DA189="Yes"),OFFSET('Sanitation Data'!$G$6,0,10*ROW('Sanitation Data'!G183)),NA())</f>
        <v>#N/A</v>
      </c>
      <c r="AM189" s="521" t="e">
        <f ca="1">+IF(AND(ISNUMBER(OFFSET('Sanitation Data'!$G$10,0,10*ROW('Sanitation Data'!G183))),'Data Summary'!DB189="Yes"),OFFSET('Sanitation Data'!$G$10,0,10*ROW('Sanitation Data'!G183)),NA())</f>
        <v>#N/A</v>
      </c>
      <c r="AN189" s="521" t="e">
        <f ca="1">+IF(AND(ISNUMBER(OFFSET('Sanitation Data'!$G$11,0,10*ROW('Sanitation Data'!G183))),'Data Summary'!DC189="Yes"),OFFSET('Sanitation Data'!$G$11,0,10*ROW('Sanitation Data'!G183)),NA())</f>
        <v>#N/A</v>
      </c>
      <c r="AO189" s="521" t="e">
        <f ca="1">+IF(AND(ISNUMBER(OFFSET('Sanitation Data'!$G$12,0,10*ROW('Sanitation Data'!G183))),'Data Summary'!DD189="Yes"),OFFSET('Sanitation Data'!$G$12,0,10*ROW('Sanitation Data'!G183)),NA())</f>
        <v>#N/A</v>
      </c>
      <c r="AP189" s="521" t="e">
        <f ca="1">+IF(AND(ISNUMBER(OFFSET('Sanitation Data'!$H$4,0,10*ROW('Sanitation Data'!H183))),'Data Summary'!DE189="Yes"),100-OFFSET('Sanitation Data'!$H$4,0,10*ROW('Sanitation Data'!H183)),NA())</f>
        <v>#N/A</v>
      </c>
      <c r="AQ189" s="521" t="e">
        <f ca="1">+IF(AND(ISNUMBER(OFFSET('Sanitation Data'!$H$6,0,10*ROW('Sanitation Data'!H183))),'Data Summary'!DF189="Yes"),OFFSET('Sanitation Data'!$H$6,0,10*ROW('Sanitation Data'!H183)),NA())</f>
        <v>#N/A</v>
      </c>
      <c r="AR189" s="521" t="e">
        <f ca="1">+IF(AND(ISNUMBER(OFFSET('Sanitation Data'!$H$10,0,10*ROW('Sanitation Data'!H183))),'Data Summary'!DG189="Yes"),OFFSET('Sanitation Data'!$H$10,0,10*ROW('Sanitation Data'!H183)),NA())</f>
        <v>#N/A</v>
      </c>
      <c r="AS189" s="521" t="e">
        <f ca="1">+IF(AND(ISNUMBER(OFFSET('Sanitation Data'!$H$11,0,10*ROW('Sanitation Data'!H183))),'Data Summary'!DH189="Yes"),OFFSET('Sanitation Data'!$H$11,0,10*ROW('Sanitation Data'!H183)),NA())</f>
        <v>#N/A</v>
      </c>
      <c r="AT189" s="521" t="e">
        <f ca="1">+IF(AND(ISNUMBER(OFFSET('Sanitation Data'!$H$12,0,10*ROW('Sanitation Data'!H183))),'Data Summary'!DI189="Yes"),OFFSET('Sanitation Data'!$H$12,0,10*ROW('Sanitation Data'!H183)),NA())</f>
        <v>#N/A</v>
      </c>
      <c r="AU189" s="521" t="e">
        <f ca="1">+IF(AND(ISNUMBER(OFFSET('Sanitation Data'!$I$4,0,10*ROW('Sanitation Data'!I183))),'Data Summary'!DJ189="Yes"),100-OFFSET('Sanitation Data'!$I$4,0,10*ROW('Sanitation Data'!I183)),NA())</f>
        <v>#N/A</v>
      </c>
      <c r="AV189" s="521" t="e">
        <f ca="1">+IF(AND(ISNUMBER(OFFSET('Sanitation Data'!$I$6,0,10*ROW('Sanitation Data'!I183))),'Data Summary'!DK189="Yes"),OFFSET('Sanitation Data'!$I$6,0,10*ROW('Sanitation Data'!I183)),NA())</f>
        <v>#N/A</v>
      </c>
      <c r="AW189" s="521" t="e">
        <f ca="1">+IF(AND(ISNUMBER(OFFSET('Sanitation Data'!$I$10,0,10*ROW('Sanitation Data'!I183))),'Data Summary'!DL189="Yes"),OFFSET('Sanitation Data'!$I$10,0,10*ROW('Sanitation Data'!I183)),NA())</f>
        <v>#N/A</v>
      </c>
      <c r="AX189" s="521" t="e">
        <f ca="1">+IF(AND(ISNUMBER(OFFSET('Sanitation Data'!$I$11,0,10*ROW('Sanitation Data'!I183))),'Data Summary'!DM189="Yes"),OFFSET('Sanitation Data'!$I$11,0,10*ROW('Sanitation Data'!I183)),NA())</f>
        <v>#N/A</v>
      </c>
      <c r="AY189" s="521" t="e">
        <f ca="1">+IF(AND(ISNUMBER(OFFSET('Sanitation Data'!$I$12,0,10*ROW('Sanitation Data'!I183))),'Data Summary'!DN189="Yes"),OFFSET('Sanitation Data'!$I$12,0,10*ROW('Sanitation Data'!I183)),NA())</f>
        <v>#N/A</v>
      </c>
      <c r="AZ189" s="522" t="e">
        <f ca="1">+IF(AND(ISNUMBER(OFFSET('Hygiene Data'!$D$5,0,10*ROW('Hygiene Data'!D183))),'Data Summary'!DO189="Yes"),OFFSET('Hygiene Data'!$D$5,0,10*ROW('Hygiene Data'!D183)),NA())</f>
        <v>#N/A</v>
      </c>
      <c r="BA189" s="522" t="e">
        <f ca="1">+IF(AND(ISNUMBER(OFFSET('Hygiene Data'!$D$7,0,10*ROW('Hygiene Data'!D183))),'Data Summary'!DP189="Yes"),OFFSET('Hygiene Data'!$D$7,0,10*ROW('Hygiene Data'!D183)),NA())</f>
        <v>#N/A</v>
      </c>
      <c r="BB189" s="522" t="e">
        <f ca="1">+IF(AND(ISNUMBER(OFFSET('Hygiene Data'!$D$9,0,10*ROW('Hygiene Data'!D183))),'Data Summary'!DQ189="Yes"),OFFSET('Hygiene Data'!$D$9,0,10*ROW('Hygiene Data'!D183)),NA())</f>
        <v>#N/A</v>
      </c>
      <c r="BC189" s="522" t="e">
        <f ca="1">+IF(AND(ISNUMBER(OFFSET('Hygiene Data'!$E$5,0,10*ROW('Hygiene Data'!E183))),'Data Summary'!DR189="Yes"),OFFSET('Hygiene Data'!$E$5,0,10*ROW('Hygiene Data'!E183)),NA())</f>
        <v>#N/A</v>
      </c>
      <c r="BD189" s="522" t="e">
        <f ca="1">+IF(AND(ISNUMBER(OFFSET('Hygiene Data'!$E$7,0,10*ROW('Hygiene Data'!E183))),'Data Summary'!DS189="Yes"),OFFSET('Hygiene Data'!$E$7,0,10*ROW('Hygiene Data'!E183)),NA())</f>
        <v>#N/A</v>
      </c>
      <c r="BE189" s="522" t="e">
        <f ca="1">+IF(AND(ISNUMBER(OFFSET('Hygiene Data'!$E$9,0,10*ROW('Hygiene Data'!E183))),'Data Summary'!DT189="Yes"),OFFSET('Hygiene Data'!$E$9,0,10*ROW('Hygiene Data'!E183)),NA())</f>
        <v>#N/A</v>
      </c>
      <c r="BF189" s="522" t="e">
        <f ca="1">+IF(AND(ISNUMBER(OFFSET('Hygiene Data'!$F$5,0,10*ROW('Hygiene Data'!F183))),'Data Summary'!DU189="Yes"),OFFSET('Hygiene Data'!$F$5,0,10*ROW('Hygiene Data'!F183)),NA())</f>
        <v>#N/A</v>
      </c>
      <c r="BG189" s="522" t="e">
        <f ca="1">+IF(AND(ISNUMBER(OFFSET('Hygiene Data'!$F$7,0,10*ROW('Hygiene Data'!F183))),'Data Summary'!DV189="Yes"),OFFSET('Hygiene Data'!$F$7,0,10*ROW('Hygiene Data'!F183)),NA())</f>
        <v>#N/A</v>
      </c>
      <c r="BH189" s="522" t="e">
        <f ca="1">+IF(AND(ISNUMBER(OFFSET('Hygiene Data'!$F$9,0,10*ROW('Hygiene Data'!F183))),'Data Summary'!DW189="Yes"),OFFSET('Hygiene Data'!$F$9,0,10*ROW('Hygiene Data'!F183)),NA())</f>
        <v>#N/A</v>
      </c>
      <c r="BI189" s="522" t="e">
        <f ca="1">+IF(AND(ISNUMBER(OFFSET('Hygiene Data'!$G$5,0,10*ROW('Hygiene Data'!G183))),'Data Summary'!DX189="Yes"),OFFSET('Hygiene Data'!$G$5,0,10*ROW('Hygiene Data'!G183)),NA())</f>
        <v>#N/A</v>
      </c>
      <c r="BJ189" s="522" t="e">
        <f ca="1">+IF(AND(ISNUMBER(OFFSET('Hygiene Data'!$G$7,0,10*ROW('Hygiene Data'!G183))),'Data Summary'!DY189="Yes"),OFFSET('Hygiene Data'!$G$7,0,10*ROW('Hygiene Data'!G183)),NA())</f>
        <v>#N/A</v>
      </c>
      <c r="BK189" s="522" t="e">
        <f ca="1">+IF(AND(ISNUMBER(OFFSET('Hygiene Data'!$G$9,0,10*ROW('Hygiene Data'!G183))),'Data Summary'!DZ189="Yes"),OFFSET('Hygiene Data'!$G$9,0,10*ROW('Hygiene Data'!G183)),NA())</f>
        <v>#N/A</v>
      </c>
      <c r="BL189" s="522" t="e">
        <f ca="1">+IF(AND(ISNUMBER(OFFSET('Hygiene Data'!$H$5,0,10*ROW('Hygiene Data'!H183))),'Data Summary'!EA189="Yes"),OFFSET('Hygiene Data'!$H$5,0,10*ROW('Hygiene Data'!H183)),NA())</f>
        <v>#N/A</v>
      </c>
      <c r="BM189" s="522" t="e">
        <f ca="1">+IF(AND(ISNUMBER(OFFSET('Hygiene Data'!$H$7,0,10*ROW('Hygiene Data'!H183))),'Data Summary'!EB189="Yes"),OFFSET('Hygiene Data'!$H$7,0,10*ROW('Hygiene Data'!H183)),NA())</f>
        <v>#N/A</v>
      </c>
      <c r="BN189" s="522" t="e">
        <f ca="1">+IF(AND(ISNUMBER(OFFSET('Hygiene Data'!$H$9,0,10*ROW('Hygiene Data'!H183))),'Data Summary'!EC189="Yes"),OFFSET('Hygiene Data'!$H$9,0,10*ROW('Hygiene Data'!H183)),NA())</f>
        <v>#N/A</v>
      </c>
      <c r="BO189" s="522" t="e">
        <f ca="1">+IF(AND(ISNUMBER(OFFSET('Hygiene Data'!$I$5,0,10*ROW('Hygiene Data'!I183))),'Data Summary'!ED189="Yes"),OFFSET('Hygiene Data'!$I$5,0,10*ROW('Hygiene Data'!I183)),NA())</f>
        <v>#N/A</v>
      </c>
      <c r="BP189" s="522" t="e">
        <f ca="1">+IF(AND(ISNUMBER(OFFSET('Hygiene Data'!$I$7,0,10*ROW('Hygiene Data'!I183))),'Data Summary'!EE189="Yes"),OFFSET('Hygiene Data'!$I$7,0,10*ROW('Hygiene Data'!I183)),NA())</f>
        <v>#N/A</v>
      </c>
      <c r="BQ189" s="522" t="e">
        <f ca="1">+IF(AND(ISNUMBER(OFFSET('Hygiene Data'!$I$9,0,10*ROW('Hygiene Data'!I183))),'Data Summary'!EF189="Yes"),OFFSET('Hygiene Data'!$I$9,0,10*ROW('Hygiene Data'!I183)),NA())</f>
        <v>#N/A</v>
      </c>
    </row>
    <row r="190" spans="1:69" x14ac:dyDescent="0.25">
      <c r="A190" s="518" t="e">
        <f ca="1">+RIGHT('Data Summary'!A190,LEN('Data Summary'!A190)-9)</f>
        <v>#VALUE!</v>
      </c>
      <c r="B190" s="492" t="str">
        <f ca="1">+IF(ISTEXT('Data Summary'!B190),'Data Summary'!B190,"")</f>
        <v/>
      </c>
      <c r="C190" s="519" t="e">
        <f ca="1">+VALUE('Data Summary'!C190)</f>
        <v>#VALUE!</v>
      </c>
      <c r="D190" s="520" t="e">
        <f ca="1">+IF(AND(ISNUMBER(OFFSET('Water Data'!$D$4,0,10*ROW('Water Data'!D184))),'Data Summary'!BS190="Yes"),100-OFFSET('Water Data'!$D$4,0,10*ROW('Water Data'!D184)),NA())</f>
        <v>#N/A</v>
      </c>
      <c r="E190" s="520" t="e">
        <f ca="1">+IF(AND(ISNUMBER(OFFSET('Water Data'!$D$6,0,10*ROW('Water Data'!D184))),'Data Summary'!BT190="Yes"),OFFSET('Water Data'!$D$6,0,10*ROW('Water Data'!D184)),NA())</f>
        <v>#N/A</v>
      </c>
      <c r="F190" s="520" t="e">
        <f ca="1">+IF(AND(ISNUMBER(OFFSET('Water Data'!$D$9,0,10*ROW('Water Data'!D184))),'Data Summary'!BU190="Yes"),OFFSET('Water Data'!$D$9,0,10*ROW('Water Data'!D184)),NA())</f>
        <v>#N/A</v>
      </c>
      <c r="G190" s="520" t="e">
        <f ca="1">+IF(AND(ISNUMBER(OFFSET('Water Data'!$E$4,0,10*ROW('Water Data'!E184))),'Data Summary'!BV190="Yes"),100-OFFSET('Water Data'!$E$4,0,10*ROW('Water Data'!E184)),NA())</f>
        <v>#N/A</v>
      </c>
      <c r="H190" s="520" t="e">
        <f ca="1">+IF(AND(ISNUMBER(OFFSET('Water Data'!$E$6,0,10*ROW('Water Data'!E184))),'Data Summary'!BW190="Yes"),OFFSET('Water Data'!$E$6,0,10*ROW('Water Data'!E184)),NA())</f>
        <v>#N/A</v>
      </c>
      <c r="I190" s="520" t="e">
        <f ca="1">+IF(AND(ISNUMBER(OFFSET('Water Data'!$E$9,0,10*ROW('Water Data'!E184))),'Data Summary'!BX190="Yes"),OFFSET('Water Data'!$E$9,0,10*ROW('Water Data'!E184)),NA())</f>
        <v>#N/A</v>
      </c>
      <c r="J190" s="520" t="e">
        <f ca="1">+IF(AND(ISNUMBER(OFFSET('Water Data'!$F$4,0,10*ROW('Water Data'!F184))),'Data Summary'!BY190="Yes"),100-OFFSET('Water Data'!$F$4,0,10*ROW('Water Data'!F184)),NA())</f>
        <v>#N/A</v>
      </c>
      <c r="K190" s="520" t="e">
        <f ca="1">+IF(AND(ISNUMBER(OFFSET('Water Data'!$F$6,0,10*ROW('Water Data'!F184))),'Data Summary'!BZ190="Yes"),OFFSET('Water Data'!$F$6,0,10*ROW('Water Data'!F184)),NA())</f>
        <v>#N/A</v>
      </c>
      <c r="L190" s="520" t="e">
        <f ca="1">+IF(AND(ISNUMBER(OFFSET('Water Data'!$F$9,0,10*ROW('Water Data'!F184))),'Data Summary'!CA190="Yes"),OFFSET('Water Data'!$F$9,0,10*ROW('Water Data'!F184)),NA())</f>
        <v>#N/A</v>
      </c>
      <c r="M190" s="520" t="e">
        <f ca="1">+IF(AND(ISNUMBER(OFFSET('Water Data'!$G$4,0,10*ROW('Water Data'!G184))),'Data Summary'!CB190="Yes"),100-OFFSET('Water Data'!$G$4,0,10*ROW('Water Data'!G184)),NA())</f>
        <v>#N/A</v>
      </c>
      <c r="N190" s="520" t="e">
        <f ca="1">+IF(AND(ISNUMBER(OFFSET('Water Data'!$G$6,0,10*ROW('Water Data'!G184))),'Data Summary'!CC190="Yes"),OFFSET('Water Data'!$G$6,0,10*ROW('Water Data'!G184)),NA())</f>
        <v>#N/A</v>
      </c>
      <c r="O190" s="520" t="e">
        <f ca="1">+IF(AND(ISNUMBER(OFFSET('Water Data'!$G$9,0,10*ROW('Water Data'!G184))),'Data Summary'!CD190="Yes"),OFFSET('Water Data'!$G$9,0,10*ROW('Water Data'!G184)),NA())</f>
        <v>#N/A</v>
      </c>
      <c r="P190" s="520" t="e">
        <f ca="1">+IF(AND(ISNUMBER(OFFSET('Water Data'!$H$4,0,10*ROW('Water Data'!H184))),'Data Summary'!CE190="Yes"),100-OFFSET('Water Data'!$H$4,0,10*ROW('Water Data'!H184)),NA())</f>
        <v>#N/A</v>
      </c>
      <c r="Q190" s="520" t="e">
        <f ca="1">+IF(AND(ISNUMBER(OFFSET('Water Data'!$H$6,0,10*ROW('Water Data'!H184))),'Data Summary'!CF190="Yes"),OFFSET('Water Data'!$H$6,0,10*ROW('Water Data'!H184)),NA())</f>
        <v>#N/A</v>
      </c>
      <c r="R190" s="520" t="e">
        <f ca="1">+IF(AND(ISNUMBER(OFFSET('Water Data'!$H$9,0,10*ROW('Water Data'!H184))),'Data Summary'!CG190="Yes"),OFFSET('Water Data'!$H$9,0,10*ROW('Water Data'!H184)),NA())</f>
        <v>#N/A</v>
      </c>
      <c r="S190" s="520" t="e">
        <f ca="1">+IF(AND(ISNUMBER(OFFSET('Water Data'!$I$4,0,10*ROW('Water Data'!I184))),'Data Summary'!CH190="Yes"),100-OFFSET('Water Data'!$I$4,0,10*ROW('Water Data'!I184)),NA())</f>
        <v>#N/A</v>
      </c>
      <c r="T190" s="520" t="e">
        <f ca="1">+IF(AND(ISNUMBER(OFFSET('Water Data'!$I$6,0,10*ROW('Water Data'!I184))),'Data Summary'!CI190="Yes"),OFFSET('Water Data'!$I$6,0,10*ROW('Water Data'!I184)),NA())</f>
        <v>#N/A</v>
      </c>
      <c r="U190" s="520" t="e">
        <f ca="1">+IF(AND(ISNUMBER(OFFSET('Water Data'!$I$9,0,10*ROW('Water Data'!I184))),'Data Summary'!CJ190="Yes"),OFFSET('Water Data'!$I$9,0,10*ROW('Water Data'!I184)),NA())</f>
        <v>#N/A</v>
      </c>
      <c r="V190" s="521" t="e">
        <f ca="1">+IF(AND(ISNUMBER(OFFSET('Sanitation Data'!$D$4,0,10*ROW('Sanitation Data'!D184))),'Data Summary'!CK190="Yes"),100-OFFSET('Sanitation Data'!$D$4,0,10*ROW('Sanitation Data'!D184)),NA())</f>
        <v>#N/A</v>
      </c>
      <c r="W190" s="521" t="e">
        <f ca="1">+IF(AND(ISNUMBER(OFFSET('Sanitation Data'!$D$6,0,10*ROW('Sanitation Data'!D184))),'Data Summary'!CL190="Yes"),OFFSET('Sanitation Data'!$D$6,0,10*ROW('Sanitation Data'!D184)),NA())</f>
        <v>#N/A</v>
      </c>
      <c r="X190" s="521" t="e">
        <f ca="1">+IF(AND(ISNUMBER(OFFSET('Sanitation Data'!$D$10,0,10*ROW('Sanitation Data'!D184))),'Data Summary'!CM190="Yes"),OFFSET('Sanitation Data'!$D$10,0,10*ROW('Sanitation Data'!D184)),NA())</f>
        <v>#N/A</v>
      </c>
      <c r="Y190" s="521" t="e">
        <f ca="1">+IF(AND(ISNUMBER(OFFSET('Sanitation Data'!$D$11,0,10*ROW('Sanitation Data'!D184))),'Data Summary'!CN190="Yes"),OFFSET('Sanitation Data'!$D$11,0,10*ROW('Sanitation Data'!D184)),NA())</f>
        <v>#N/A</v>
      </c>
      <c r="Z190" s="521" t="e">
        <f ca="1">+IF(AND(ISNUMBER(OFFSET('Sanitation Data'!$D$12,0,10*ROW('Sanitation Data'!D184))),'Data Summary'!CO190="Yes"),OFFSET('Sanitation Data'!$D$12,0,10*ROW('Sanitation Data'!D184)),NA())</f>
        <v>#N/A</v>
      </c>
      <c r="AA190" s="521" t="e">
        <f ca="1">+IF(AND(ISNUMBER(OFFSET('Sanitation Data'!$E$4,0,10*ROW('Sanitation Data'!E184))),'Data Summary'!CP190="Yes"),100-OFFSET('Sanitation Data'!$E$4,0,10*ROW('Sanitation Data'!E184)),NA())</f>
        <v>#N/A</v>
      </c>
      <c r="AB190" s="521" t="e">
        <f ca="1">+IF(AND(ISNUMBER(OFFSET('Sanitation Data'!$E$6,0,10*ROW('Sanitation Data'!E184))),'Data Summary'!CQ190="Yes"),OFFSET('Sanitation Data'!$E$6,0,10*ROW('Sanitation Data'!E184)),NA())</f>
        <v>#N/A</v>
      </c>
      <c r="AC190" s="521" t="e">
        <f ca="1">+IF(AND(ISNUMBER(OFFSET('Sanitation Data'!$E$10,0,10*ROW('Sanitation Data'!E184))),'Data Summary'!CR190="Yes"),OFFSET('Sanitation Data'!$E$10,0,10*ROW('Sanitation Data'!E184)),NA())</f>
        <v>#N/A</v>
      </c>
      <c r="AD190" s="521" t="e">
        <f ca="1">+IF(AND(ISNUMBER(OFFSET('Sanitation Data'!$E$11,0,10*ROW('Sanitation Data'!E184))),'Data Summary'!CS190="Yes"),OFFSET('Sanitation Data'!$E$11,0,10*ROW('Sanitation Data'!E184)),NA())</f>
        <v>#N/A</v>
      </c>
      <c r="AE190" s="521" t="e">
        <f ca="1">+IF(AND(ISNUMBER(OFFSET('Sanitation Data'!$E$12,0,10*ROW('Sanitation Data'!E184))),'Data Summary'!CT190="Yes"),OFFSET('Sanitation Data'!$E$12,0,10*ROW('Sanitation Data'!E184)),NA())</f>
        <v>#N/A</v>
      </c>
      <c r="AF190" s="521" t="e">
        <f ca="1">+IF(AND(ISNUMBER(OFFSET('Sanitation Data'!$F$4,0,10*ROW('Sanitation Data'!F184))),'Data Summary'!CU190="Yes"),100-OFFSET('Sanitation Data'!$F$4,0,10*ROW('Sanitation Data'!F184)),NA())</f>
        <v>#N/A</v>
      </c>
      <c r="AG190" s="521" t="e">
        <f ca="1">+IF(AND(ISNUMBER(OFFSET('Sanitation Data'!$F$6,0,10*ROW('Sanitation Data'!F184))),'Data Summary'!CV190="Yes"),OFFSET('Sanitation Data'!$F$6,0,10*ROW('Sanitation Data'!F184)),NA())</f>
        <v>#N/A</v>
      </c>
      <c r="AH190" s="521" t="e">
        <f ca="1">+IF(AND(ISNUMBER(OFFSET('Sanitation Data'!$F$10,0,10*ROW('Sanitation Data'!F184))),'Data Summary'!CW190="Yes"),OFFSET('Sanitation Data'!$F$10,0,10*ROW('Sanitation Data'!F184)),NA())</f>
        <v>#N/A</v>
      </c>
      <c r="AI190" s="521" t="e">
        <f ca="1">+IF(AND(ISNUMBER(OFFSET('Sanitation Data'!$F$11,0,10*ROW('Sanitation Data'!F184))),'Data Summary'!CX190="Yes"),OFFSET('Sanitation Data'!$F$11,0,10*ROW('Sanitation Data'!F184)),NA())</f>
        <v>#N/A</v>
      </c>
      <c r="AJ190" s="521" t="e">
        <f ca="1">+IF(AND(ISNUMBER(OFFSET('Sanitation Data'!$F$12,0,10*ROW('Sanitation Data'!F184))),'Data Summary'!CY190="Yes"),OFFSET('Sanitation Data'!$F$12,0,10*ROW('Sanitation Data'!F184)),NA())</f>
        <v>#N/A</v>
      </c>
      <c r="AK190" s="521" t="e">
        <f ca="1">+IF(AND(ISNUMBER(OFFSET('Sanitation Data'!$G$4,0,10*ROW('Sanitation Data'!G184))),'Data Summary'!CZ190="Yes"),100-OFFSET('Sanitation Data'!$G$4,0,10*ROW('Sanitation Data'!G184)),NA())</f>
        <v>#N/A</v>
      </c>
      <c r="AL190" s="521" t="e">
        <f ca="1">+IF(AND(ISNUMBER(OFFSET('Sanitation Data'!$G$6,0,10*ROW('Sanitation Data'!G184))),'Data Summary'!DA190="Yes"),OFFSET('Sanitation Data'!$G$6,0,10*ROW('Sanitation Data'!G184)),NA())</f>
        <v>#N/A</v>
      </c>
      <c r="AM190" s="521" t="e">
        <f ca="1">+IF(AND(ISNUMBER(OFFSET('Sanitation Data'!$G$10,0,10*ROW('Sanitation Data'!G184))),'Data Summary'!DB190="Yes"),OFFSET('Sanitation Data'!$G$10,0,10*ROW('Sanitation Data'!G184)),NA())</f>
        <v>#N/A</v>
      </c>
      <c r="AN190" s="521" t="e">
        <f ca="1">+IF(AND(ISNUMBER(OFFSET('Sanitation Data'!$G$11,0,10*ROW('Sanitation Data'!G184))),'Data Summary'!DC190="Yes"),OFFSET('Sanitation Data'!$G$11,0,10*ROW('Sanitation Data'!G184)),NA())</f>
        <v>#N/A</v>
      </c>
      <c r="AO190" s="521" t="e">
        <f ca="1">+IF(AND(ISNUMBER(OFFSET('Sanitation Data'!$G$12,0,10*ROW('Sanitation Data'!G184))),'Data Summary'!DD190="Yes"),OFFSET('Sanitation Data'!$G$12,0,10*ROW('Sanitation Data'!G184)),NA())</f>
        <v>#N/A</v>
      </c>
      <c r="AP190" s="521" t="e">
        <f ca="1">+IF(AND(ISNUMBER(OFFSET('Sanitation Data'!$H$4,0,10*ROW('Sanitation Data'!H184))),'Data Summary'!DE190="Yes"),100-OFFSET('Sanitation Data'!$H$4,0,10*ROW('Sanitation Data'!H184)),NA())</f>
        <v>#N/A</v>
      </c>
      <c r="AQ190" s="521" t="e">
        <f ca="1">+IF(AND(ISNUMBER(OFFSET('Sanitation Data'!$H$6,0,10*ROW('Sanitation Data'!H184))),'Data Summary'!DF190="Yes"),OFFSET('Sanitation Data'!$H$6,0,10*ROW('Sanitation Data'!H184)),NA())</f>
        <v>#N/A</v>
      </c>
      <c r="AR190" s="521" t="e">
        <f ca="1">+IF(AND(ISNUMBER(OFFSET('Sanitation Data'!$H$10,0,10*ROW('Sanitation Data'!H184))),'Data Summary'!DG190="Yes"),OFFSET('Sanitation Data'!$H$10,0,10*ROW('Sanitation Data'!H184)),NA())</f>
        <v>#N/A</v>
      </c>
      <c r="AS190" s="521" t="e">
        <f ca="1">+IF(AND(ISNUMBER(OFFSET('Sanitation Data'!$H$11,0,10*ROW('Sanitation Data'!H184))),'Data Summary'!DH190="Yes"),OFFSET('Sanitation Data'!$H$11,0,10*ROW('Sanitation Data'!H184)),NA())</f>
        <v>#N/A</v>
      </c>
      <c r="AT190" s="521" t="e">
        <f ca="1">+IF(AND(ISNUMBER(OFFSET('Sanitation Data'!$H$12,0,10*ROW('Sanitation Data'!H184))),'Data Summary'!DI190="Yes"),OFFSET('Sanitation Data'!$H$12,0,10*ROW('Sanitation Data'!H184)),NA())</f>
        <v>#N/A</v>
      </c>
      <c r="AU190" s="521" t="e">
        <f ca="1">+IF(AND(ISNUMBER(OFFSET('Sanitation Data'!$I$4,0,10*ROW('Sanitation Data'!I184))),'Data Summary'!DJ190="Yes"),100-OFFSET('Sanitation Data'!$I$4,0,10*ROW('Sanitation Data'!I184)),NA())</f>
        <v>#N/A</v>
      </c>
      <c r="AV190" s="521" t="e">
        <f ca="1">+IF(AND(ISNUMBER(OFFSET('Sanitation Data'!$I$6,0,10*ROW('Sanitation Data'!I184))),'Data Summary'!DK190="Yes"),OFFSET('Sanitation Data'!$I$6,0,10*ROW('Sanitation Data'!I184)),NA())</f>
        <v>#N/A</v>
      </c>
      <c r="AW190" s="521" t="e">
        <f ca="1">+IF(AND(ISNUMBER(OFFSET('Sanitation Data'!$I$10,0,10*ROW('Sanitation Data'!I184))),'Data Summary'!DL190="Yes"),OFFSET('Sanitation Data'!$I$10,0,10*ROW('Sanitation Data'!I184)),NA())</f>
        <v>#N/A</v>
      </c>
      <c r="AX190" s="521" t="e">
        <f ca="1">+IF(AND(ISNUMBER(OFFSET('Sanitation Data'!$I$11,0,10*ROW('Sanitation Data'!I184))),'Data Summary'!DM190="Yes"),OFFSET('Sanitation Data'!$I$11,0,10*ROW('Sanitation Data'!I184)),NA())</f>
        <v>#N/A</v>
      </c>
      <c r="AY190" s="521" t="e">
        <f ca="1">+IF(AND(ISNUMBER(OFFSET('Sanitation Data'!$I$12,0,10*ROW('Sanitation Data'!I184))),'Data Summary'!DN190="Yes"),OFFSET('Sanitation Data'!$I$12,0,10*ROW('Sanitation Data'!I184)),NA())</f>
        <v>#N/A</v>
      </c>
      <c r="AZ190" s="522" t="e">
        <f ca="1">+IF(AND(ISNUMBER(OFFSET('Hygiene Data'!$D$5,0,10*ROW('Hygiene Data'!D184))),'Data Summary'!DO190="Yes"),OFFSET('Hygiene Data'!$D$5,0,10*ROW('Hygiene Data'!D184)),NA())</f>
        <v>#N/A</v>
      </c>
      <c r="BA190" s="522" t="e">
        <f ca="1">+IF(AND(ISNUMBER(OFFSET('Hygiene Data'!$D$7,0,10*ROW('Hygiene Data'!D184))),'Data Summary'!DP190="Yes"),OFFSET('Hygiene Data'!$D$7,0,10*ROW('Hygiene Data'!D184)),NA())</f>
        <v>#N/A</v>
      </c>
      <c r="BB190" s="522" t="e">
        <f ca="1">+IF(AND(ISNUMBER(OFFSET('Hygiene Data'!$D$9,0,10*ROW('Hygiene Data'!D184))),'Data Summary'!DQ190="Yes"),OFFSET('Hygiene Data'!$D$9,0,10*ROW('Hygiene Data'!D184)),NA())</f>
        <v>#N/A</v>
      </c>
      <c r="BC190" s="522" t="e">
        <f ca="1">+IF(AND(ISNUMBER(OFFSET('Hygiene Data'!$E$5,0,10*ROW('Hygiene Data'!E184))),'Data Summary'!DR190="Yes"),OFFSET('Hygiene Data'!$E$5,0,10*ROW('Hygiene Data'!E184)),NA())</f>
        <v>#N/A</v>
      </c>
      <c r="BD190" s="522" t="e">
        <f ca="1">+IF(AND(ISNUMBER(OFFSET('Hygiene Data'!$E$7,0,10*ROW('Hygiene Data'!E184))),'Data Summary'!DS190="Yes"),OFFSET('Hygiene Data'!$E$7,0,10*ROW('Hygiene Data'!E184)),NA())</f>
        <v>#N/A</v>
      </c>
      <c r="BE190" s="522" t="e">
        <f ca="1">+IF(AND(ISNUMBER(OFFSET('Hygiene Data'!$E$9,0,10*ROW('Hygiene Data'!E184))),'Data Summary'!DT190="Yes"),OFFSET('Hygiene Data'!$E$9,0,10*ROW('Hygiene Data'!E184)),NA())</f>
        <v>#N/A</v>
      </c>
      <c r="BF190" s="522" t="e">
        <f ca="1">+IF(AND(ISNUMBER(OFFSET('Hygiene Data'!$F$5,0,10*ROW('Hygiene Data'!F184))),'Data Summary'!DU190="Yes"),OFFSET('Hygiene Data'!$F$5,0,10*ROW('Hygiene Data'!F184)),NA())</f>
        <v>#N/A</v>
      </c>
      <c r="BG190" s="522" t="e">
        <f ca="1">+IF(AND(ISNUMBER(OFFSET('Hygiene Data'!$F$7,0,10*ROW('Hygiene Data'!F184))),'Data Summary'!DV190="Yes"),OFFSET('Hygiene Data'!$F$7,0,10*ROW('Hygiene Data'!F184)),NA())</f>
        <v>#N/A</v>
      </c>
      <c r="BH190" s="522" t="e">
        <f ca="1">+IF(AND(ISNUMBER(OFFSET('Hygiene Data'!$F$9,0,10*ROW('Hygiene Data'!F184))),'Data Summary'!DW190="Yes"),OFFSET('Hygiene Data'!$F$9,0,10*ROW('Hygiene Data'!F184)),NA())</f>
        <v>#N/A</v>
      </c>
      <c r="BI190" s="522" t="e">
        <f ca="1">+IF(AND(ISNUMBER(OFFSET('Hygiene Data'!$G$5,0,10*ROW('Hygiene Data'!G184))),'Data Summary'!DX190="Yes"),OFFSET('Hygiene Data'!$G$5,0,10*ROW('Hygiene Data'!G184)),NA())</f>
        <v>#N/A</v>
      </c>
      <c r="BJ190" s="522" t="e">
        <f ca="1">+IF(AND(ISNUMBER(OFFSET('Hygiene Data'!$G$7,0,10*ROW('Hygiene Data'!G184))),'Data Summary'!DY190="Yes"),OFFSET('Hygiene Data'!$G$7,0,10*ROW('Hygiene Data'!G184)),NA())</f>
        <v>#N/A</v>
      </c>
      <c r="BK190" s="522" t="e">
        <f ca="1">+IF(AND(ISNUMBER(OFFSET('Hygiene Data'!$G$9,0,10*ROW('Hygiene Data'!G184))),'Data Summary'!DZ190="Yes"),OFFSET('Hygiene Data'!$G$9,0,10*ROW('Hygiene Data'!G184)),NA())</f>
        <v>#N/A</v>
      </c>
      <c r="BL190" s="522" t="e">
        <f ca="1">+IF(AND(ISNUMBER(OFFSET('Hygiene Data'!$H$5,0,10*ROW('Hygiene Data'!H184))),'Data Summary'!EA190="Yes"),OFFSET('Hygiene Data'!$H$5,0,10*ROW('Hygiene Data'!H184)),NA())</f>
        <v>#N/A</v>
      </c>
      <c r="BM190" s="522" t="e">
        <f ca="1">+IF(AND(ISNUMBER(OFFSET('Hygiene Data'!$H$7,0,10*ROW('Hygiene Data'!H184))),'Data Summary'!EB190="Yes"),OFFSET('Hygiene Data'!$H$7,0,10*ROW('Hygiene Data'!H184)),NA())</f>
        <v>#N/A</v>
      </c>
      <c r="BN190" s="522" t="e">
        <f ca="1">+IF(AND(ISNUMBER(OFFSET('Hygiene Data'!$H$9,0,10*ROW('Hygiene Data'!H184))),'Data Summary'!EC190="Yes"),OFFSET('Hygiene Data'!$H$9,0,10*ROW('Hygiene Data'!H184)),NA())</f>
        <v>#N/A</v>
      </c>
      <c r="BO190" s="522" t="e">
        <f ca="1">+IF(AND(ISNUMBER(OFFSET('Hygiene Data'!$I$5,0,10*ROW('Hygiene Data'!I184))),'Data Summary'!ED190="Yes"),OFFSET('Hygiene Data'!$I$5,0,10*ROW('Hygiene Data'!I184)),NA())</f>
        <v>#N/A</v>
      </c>
      <c r="BP190" s="522" t="e">
        <f ca="1">+IF(AND(ISNUMBER(OFFSET('Hygiene Data'!$I$7,0,10*ROW('Hygiene Data'!I184))),'Data Summary'!EE190="Yes"),OFFSET('Hygiene Data'!$I$7,0,10*ROW('Hygiene Data'!I184)),NA())</f>
        <v>#N/A</v>
      </c>
      <c r="BQ190" s="522" t="e">
        <f ca="1">+IF(AND(ISNUMBER(OFFSET('Hygiene Data'!$I$9,0,10*ROW('Hygiene Data'!I184))),'Data Summary'!EF190="Yes"),OFFSET('Hygiene Data'!$I$9,0,10*ROW('Hygiene Data'!I184)),NA())</f>
        <v>#N/A</v>
      </c>
    </row>
    <row r="191" spans="1:69" x14ac:dyDescent="0.25">
      <c r="A191" s="518" t="e">
        <f ca="1">+RIGHT('Data Summary'!A191,LEN('Data Summary'!A191)-9)</f>
        <v>#VALUE!</v>
      </c>
      <c r="B191" s="492" t="str">
        <f ca="1">+IF(ISTEXT('Data Summary'!B191),'Data Summary'!B191,"")</f>
        <v/>
      </c>
      <c r="C191" s="519" t="e">
        <f ca="1">+VALUE('Data Summary'!C191)</f>
        <v>#VALUE!</v>
      </c>
      <c r="D191" s="520" t="e">
        <f ca="1">+IF(AND(ISNUMBER(OFFSET('Water Data'!$D$4,0,10*ROW('Water Data'!D185))),'Data Summary'!BS191="Yes"),100-OFFSET('Water Data'!$D$4,0,10*ROW('Water Data'!D185)),NA())</f>
        <v>#N/A</v>
      </c>
      <c r="E191" s="520" t="e">
        <f ca="1">+IF(AND(ISNUMBER(OFFSET('Water Data'!$D$6,0,10*ROW('Water Data'!D185))),'Data Summary'!BT191="Yes"),OFFSET('Water Data'!$D$6,0,10*ROW('Water Data'!D185)),NA())</f>
        <v>#N/A</v>
      </c>
      <c r="F191" s="520" t="e">
        <f ca="1">+IF(AND(ISNUMBER(OFFSET('Water Data'!$D$9,0,10*ROW('Water Data'!D185))),'Data Summary'!BU191="Yes"),OFFSET('Water Data'!$D$9,0,10*ROW('Water Data'!D185)),NA())</f>
        <v>#N/A</v>
      </c>
      <c r="G191" s="520" t="e">
        <f ca="1">+IF(AND(ISNUMBER(OFFSET('Water Data'!$E$4,0,10*ROW('Water Data'!E185))),'Data Summary'!BV191="Yes"),100-OFFSET('Water Data'!$E$4,0,10*ROW('Water Data'!E185)),NA())</f>
        <v>#N/A</v>
      </c>
      <c r="H191" s="520" t="e">
        <f ca="1">+IF(AND(ISNUMBER(OFFSET('Water Data'!$E$6,0,10*ROW('Water Data'!E185))),'Data Summary'!BW191="Yes"),OFFSET('Water Data'!$E$6,0,10*ROW('Water Data'!E185)),NA())</f>
        <v>#N/A</v>
      </c>
      <c r="I191" s="520" t="e">
        <f ca="1">+IF(AND(ISNUMBER(OFFSET('Water Data'!$E$9,0,10*ROW('Water Data'!E185))),'Data Summary'!BX191="Yes"),OFFSET('Water Data'!$E$9,0,10*ROW('Water Data'!E185)),NA())</f>
        <v>#N/A</v>
      </c>
      <c r="J191" s="520" t="e">
        <f ca="1">+IF(AND(ISNUMBER(OFFSET('Water Data'!$F$4,0,10*ROW('Water Data'!F185))),'Data Summary'!BY191="Yes"),100-OFFSET('Water Data'!$F$4,0,10*ROW('Water Data'!F185)),NA())</f>
        <v>#N/A</v>
      </c>
      <c r="K191" s="520" t="e">
        <f ca="1">+IF(AND(ISNUMBER(OFFSET('Water Data'!$F$6,0,10*ROW('Water Data'!F185))),'Data Summary'!BZ191="Yes"),OFFSET('Water Data'!$F$6,0,10*ROW('Water Data'!F185)),NA())</f>
        <v>#N/A</v>
      </c>
      <c r="L191" s="520" t="e">
        <f ca="1">+IF(AND(ISNUMBER(OFFSET('Water Data'!$F$9,0,10*ROW('Water Data'!F185))),'Data Summary'!CA191="Yes"),OFFSET('Water Data'!$F$9,0,10*ROW('Water Data'!F185)),NA())</f>
        <v>#N/A</v>
      </c>
      <c r="M191" s="520" t="e">
        <f ca="1">+IF(AND(ISNUMBER(OFFSET('Water Data'!$G$4,0,10*ROW('Water Data'!G185))),'Data Summary'!CB191="Yes"),100-OFFSET('Water Data'!$G$4,0,10*ROW('Water Data'!G185)),NA())</f>
        <v>#N/A</v>
      </c>
      <c r="N191" s="520" t="e">
        <f ca="1">+IF(AND(ISNUMBER(OFFSET('Water Data'!$G$6,0,10*ROW('Water Data'!G185))),'Data Summary'!CC191="Yes"),OFFSET('Water Data'!$G$6,0,10*ROW('Water Data'!G185)),NA())</f>
        <v>#N/A</v>
      </c>
      <c r="O191" s="520" t="e">
        <f ca="1">+IF(AND(ISNUMBER(OFFSET('Water Data'!$G$9,0,10*ROW('Water Data'!G185))),'Data Summary'!CD191="Yes"),OFFSET('Water Data'!$G$9,0,10*ROW('Water Data'!G185)),NA())</f>
        <v>#N/A</v>
      </c>
      <c r="P191" s="520" t="e">
        <f ca="1">+IF(AND(ISNUMBER(OFFSET('Water Data'!$H$4,0,10*ROW('Water Data'!H185))),'Data Summary'!CE191="Yes"),100-OFFSET('Water Data'!$H$4,0,10*ROW('Water Data'!H185)),NA())</f>
        <v>#N/A</v>
      </c>
      <c r="Q191" s="520" t="e">
        <f ca="1">+IF(AND(ISNUMBER(OFFSET('Water Data'!$H$6,0,10*ROW('Water Data'!H185))),'Data Summary'!CF191="Yes"),OFFSET('Water Data'!$H$6,0,10*ROW('Water Data'!H185)),NA())</f>
        <v>#N/A</v>
      </c>
      <c r="R191" s="520" t="e">
        <f ca="1">+IF(AND(ISNUMBER(OFFSET('Water Data'!$H$9,0,10*ROW('Water Data'!H185))),'Data Summary'!CG191="Yes"),OFFSET('Water Data'!$H$9,0,10*ROW('Water Data'!H185)),NA())</f>
        <v>#N/A</v>
      </c>
      <c r="S191" s="520" t="e">
        <f ca="1">+IF(AND(ISNUMBER(OFFSET('Water Data'!$I$4,0,10*ROW('Water Data'!I185))),'Data Summary'!CH191="Yes"),100-OFFSET('Water Data'!$I$4,0,10*ROW('Water Data'!I185)),NA())</f>
        <v>#N/A</v>
      </c>
      <c r="T191" s="520" t="e">
        <f ca="1">+IF(AND(ISNUMBER(OFFSET('Water Data'!$I$6,0,10*ROW('Water Data'!I185))),'Data Summary'!CI191="Yes"),OFFSET('Water Data'!$I$6,0,10*ROW('Water Data'!I185)),NA())</f>
        <v>#N/A</v>
      </c>
      <c r="U191" s="520" t="e">
        <f ca="1">+IF(AND(ISNUMBER(OFFSET('Water Data'!$I$9,0,10*ROW('Water Data'!I185))),'Data Summary'!CJ191="Yes"),OFFSET('Water Data'!$I$9,0,10*ROW('Water Data'!I185)),NA())</f>
        <v>#N/A</v>
      </c>
      <c r="V191" s="521" t="e">
        <f ca="1">+IF(AND(ISNUMBER(OFFSET('Sanitation Data'!$D$4,0,10*ROW('Sanitation Data'!D185))),'Data Summary'!CK191="Yes"),100-OFFSET('Sanitation Data'!$D$4,0,10*ROW('Sanitation Data'!D185)),NA())</f>
        <v>#N/A</v>
      </c>
      <c r="W191" s="521" t="e">
        <f ca="1">+IF(AND(ISNUMBER(OFFSET('Sanitation Data'!$D$6,0,10*ROW('Sanitation Data'!D185))),'Data Summary'!CL191="Yes"),OFFSET('Sanitation Data'!$D$6,0,10*ROW('Sanitation Data'!D185)),NA())</f>
        <v>#N/A</v>
      </c>
      <c r="X191" s="521" t="e">
        <f ca="1">+IF(AND(ISNUMBER(OFFSET('Sanitation Data'!$D$10,0,10*ROW('Sanitation Data'!D185))),'Data Summary'!CM191="Yes"),OFFSET('Sanitation Data'!$D$10,0,10*ROW('Sanitation Data'!D185)),NA())</f>
        <v>#N/A</v>
      </c>
      <c r="Y191" s="521" t="e">
        <f ca="1">+IF(AND(ISNUMBER(OFFSET('Sanitation Data'!$D$11,0,10*ROW('Sanitation Data'!D185))),'Data Summary'!CN191="Yes"),OFFSET('Sanitation Data'!$D$11,0,10*ROW('Sanitation Data'!D185)),NA())</f>
        <v>#N/A</v>
      </c>
      <c r="Z191" s="521" t="e">
        <f ca="1">+IF(AND(ISNUMBER(OFFSET('Sanitation Data'!$D$12,0,10*ROW('Sanitation Data'!D185))),'Data Summary'!CO191="Yes"),OFFSET('Sanitation Data'!$D$12,0,10*ROW('Sanitation Data'!D185)),NA())</f>
        <v>#N/A</v>
      </c>
      <c r="AA191" s="521" t="e">
        <f ca="1">+IF(AND(ISNUMBER(OFFSET('Sanitation Data'!$E$4,0,10*ROW('Sanitation Data'!E185))),'Data Summary'!CP191="Yes"),100-OFFSET('Sanitation Data'!$E$4,0,10*ROW('Sanitation Data'!E185)),NA())</f>
        <v>#N/A</v>
      </c>
      <c r="AB191" s="521" t="e">
        <f ca="1">+IF(AND(ISNUMBER(OFFSET('Sanitation Data'!$E$6,0,10*ROW('Sanitation Data'!E185))),'Data Summary'!CQ191="Yes"),OFFSET('Sanitation Data'!$E$6,0,10*ROW('Sanitation Data'!E185)),NA())</f>
        <v>#N/A</v>
      </c>
      <c r="AC191" s="521" t="e">
        <f ca="1">+IF(AND(ISNUMBER(OFFSET('Sanitation Data'!$E$10,0,10*ROW('Sanitation Data'!E185))),'Data Summary'!CR191="Yes"),OFFSET('Sanitation Data'!$E$10,0,10*ROW('Sanitation Data'!E185)),NA())</f>
        <v>#N/A</v>
      </c>
      <c r="AD191" s="521" t="e">
        <f ca="1">+IF(AND(ISNUMBER(OFFSET('Sanitation Data'!$E$11,0,10*ROW('Sanitation Data'!E185))),'Data Summary'!CS191="Yes"),OFFSET('Sanitation Data'!$E$11,0,10*ROW('Sanitation Data'!E185)),NA())</f>
        <v>#N/A</v>
      </c>
      <c r="AE191" s="521" t="e">
        <f ca="1">+IF(AND(ISNUMBER(OFFSET('Sanitation Data'!$E$12,0,10*ROW('Sanitation Data'!E185))),'Data Summary'!CT191="Yes"),OFFSET('Sanitation Data'!$E$12,0,10*ROW('Sanitation Data'!E185)),NA())</f>
        <v>#N/A</v>
      </c>
      <c r="AF191" s="521" t="e">
        <f ca="1">+IF(AND(ISNUMBER(OFFSET('Sanitation Data'!$F$4,0,10*ROW('Sanitation Data'!F185))),'Data Summary'!CU191="Yes"),100-OFFSET('Sanitation Data'!$F$4,0,10*ROW('Sanitation Data'!F185)),NA())</f>
        <v>#N/A</v>
      </c>
      <c r="AG191" s="521" t="e">
        <f ca="1">+IF(AND(ISNUMBER(OFFSET('Sanitation Data'!$F$6,0,10*ROW('Sanitation Data'!F185))),'Data Summary'!CV191="Yes"),OFFSET('Sanitation Data'!$F$6,0,10*ROW('Sanitation Data'!F185)),NA())</f>
        <v>#N/A</v>
      </c>
      <c r="AH191" s="521" t="e">
        <f ca="1">+IF(AND(ISNUMBER(OFFSET('Sanitation Data'!$F$10,0,10*ROW('Sanitation Data'!F185))),'Data Summary'!CW191="Yes"),OFFSET('Sanitation Data'!$F$10,0,10*ROW('Sanitation Data'!F185)),NA())</f>
        <v>#N/A</v>
      </c>
      <c r="AI191" s="521" t="e">
        <f ca="1">+IF(AND(ISNUMBER(OFFSET('Sanitation Data'!$F$11,0,10*ROW('Sanitation Data'!F185))),'Data Summary'!CX191="Yes"),OFFSET('Sanitation Data'!$F$11,0,10*ROW('Sanitation Data'!F185)),NA())</f>
        <v>#N/A</v>
      </c>
      <c r="AJ191" s="521" t="e">
        <f ca="1">+IF(AND(ISNUMBER(OFFSET('Sanitation Data'!$F$12,0,10*ROW('Sanitation Data'!F185))),'Data Summary'!CY191="Yes"),OFFSET('Sanitation Data'!$F$12,0,10*ROW('Sanitation Data'!F185)),NA())</f>
        <v>#N/A</v>
      </c>
      <c r="AK191" s="521" t="e">
        <f ca="1">+IF(AND(ISNUMBER(OFFSET('Sanitation Data'!$G$4,0,10*ROW('Sanitation Data'!G185))),'Data Summary'!CZ191="Yes"),100-OFFSET('Sanitation Data'!$G$4,0,10*ROW('Sanitation Data'!G185)),NA())</f>
        <v>#N/A</v>
      </c>
      <c r="AL191" s="521" t="e">
        <f ca="1">+IF(AND(ISNUMBER(OFFSET('Sanitation Data'!$G$6,0,10*ROW('Sanitation Data'!G185))),'Data Summary'!DA191="Yes"),OFFSET('Sanitation Data'!$G$6,0,10*ROW('Sanitation Data'!G185)),NA())</f>
        <v>#N/A</v>
      </c>
      <c r="AM191" s="521" t="e">
        <f ca="1">+IF(AND(ISNUMBER(OFFSET('Sanitation Data'!$G$10,0,10*ROW('Sanitation Data'!G185))),'Data Summary'!DB191="Yes"),OFFSET('Sanitation Data'!$G$10,0,10*ROW('Sanitation Data'!G185)),NA())</f>
        <v>#N/A</v>
      </c>
      <c r="AN191" s="521" t="e">
        <f ca="1">+IF(AND(ISNUMBER(OFFSET('Sanitation Data'!$G$11,0,10*ROW('Sanitation Data'!G185))),'Data Summary'!DC191="Yes"),OFFSET('Sanitation Data'!$G$11,0,10*ROW('Sanitation Data'!G185)),NA())</f>
        <v>#N/A</v>
      </c>
      <c r="AO191" s="521" t="e">
        <f ca="1">+IF(AND(ISNUMBER(OFFSET('Sanitation Data'!$G$12,0,10*ROW('Sanitation Data'!G185))),'Data Summary'!DD191="Yes"),OFFSET('Sanitation Data'!$G$12,0,10*ROW('Sanitation Data'!G185)),NA())</f>
        <v>#N/A</v>
      </c>
      <c r="AP191" s="521" t="e">
        <f ca="1">+IF(AND(ISNUMBER(OFFSET('Sanitation Data'!$H$4,0,10*ROW('Sanitation Data'!H185))),'Data Summary'!DE191="Yes"),100-OFFSET('Sanitation Data'!$H$4,0,10*ROW('Sanitation Data'!H185)),NA())</f>
        <v>#N/A</v>
      </c>
      <c r="AQ191" s="521" t="e">
        <f ca="1">+IF(AND(ISNUMBER(OFFSET('Sanitation Data'!$H$6,0,10*ROW('Sanitation Data'!H185))),'Data Summary'!DF191="Yes"),OFFSET('Sanitation Data'!$H$6,0,10*ROW('Sanitation Data'!H185)),NA())</f>
        <v>#N/A</v>
      </c>
      <c r="AR191" s="521" t="e">
        <f ca="1">+IF(AND(ISNUMBER(OFFSET('Sanitation Data'!$H$10,0,10*ROW('Sanitation Data'!H185))),'Data Summary'!DG191="Yes"),OFFSET('Sanitation Data'!$H$10,0,10*ROW('Sanitation Data'!H185)),NA())</f>
        <v>#N/A</v>
      </c>
      <c r="AS191" s="521" t="e">
        <f ca="1">+IF(AND(ISNUMBER(OFFSET('Sanitation Data'!$H$11,0,10*ROW('Sanitation Data'!H185))),'Data Summary'!DH191="Yes"),OFFSET('Sanitation Data'!$H$11,0,10*ROW('Sanitation Data'!H185)),NA())</f>
        <v>#N/A</v>
      </c>
      <c r="AT191" s="521" t="e">
        <f ca="1">+IF(AND(ISNUMBER(OFFSET('Sanitation Data'!$H$12,0,10*ROW('Sanitation Data'!H185))),'Data Summary'!DI191="Yes"),OFFSET('Sanitation Data'!$H$12,0,10*ROW('Sanitation Data'!H185)),NA())</f>
        <v>#N/A</v>
      </c>
      <c r="AU191" s="521" t="e">
        <f ca="1">+IF(AND(ISNUMBER(OFFSET('Sanitation Data'!$I$4,0,10*ROW('Sanitation Data'!I185))),'Data Summary'!DJ191="Yes"),100-OFFSET('Sanitation Data'!$I$4,0,10*ROW('Sanitation Data'!I185)),NA())</f>
        <v>#N/A</v>
      </c>
      <c r="AV191" s="521" t="e">
        <f ca="1">+IF(AND(ISNUMBER(OFFSET('Sanitation Data'!$I$6,0,10*ROW('Sanitation Data'!I185))),'Data Summary'!DK191="Yes"),OFFSET('Sanitation Data'!$I$6,0,10*ROW('Sanitation Data'!I185)),NA())</f>
        <v>#N/A</v>
      </c>
      <c r="AW191" s="521" t="e">
        <f ca="1">+IF(AND(ISNUMBER(OFFSET('Sanitation Data'!$I$10,0,10*ROW('Sanitation Data'!I185))),'Data Summary'!DL191="Yes"),OFFSET('Sanitation Data'!$I$10,0,10*ROW('Sanitation Data'!I185)),NA())</f>
        <v>#N/A</v>
      </c>
      <c r="AX191" s="521" t="e">
        <f ca="1">+IF(AND(ISNUMBER(OFFSET('Sanitation Data'!$I$11,0,10*ROW('Sanitation Data'!I185))),'Data Summary'!DM191="Yes"),OFFSET('Sanitation Data'!$I$11,0,10*ROW('Sanitation Data'!I185)),NA())</f>
        <v>#N/A</v>
      </c>
      <c r="AY191" s="521" t="e">
        <f ca="1">+IF(AND(ISNUMBER(OFFSET('Sanitation Data'!$I$12,0,10*ROW('Sanitation Data'!I185))),'Data Summary'!DN191="Yes"),OFFSET('Sanitation Data'!$I$12,0,10*ROW('Sanitation Data'!I185)),NA())</f>
        <v>#N/A</v>
      </c>
      <c r="AZ191" s="522" t="e">
        <f ca="1">+IF(AND(ISNUMBER(OFFSET('Hygiene Data'!$D$5,0,10*ROW('Hygiene Data'!D185))),'Data Summary'!DO191="Yes"),OFFSET('Hygiene Data'!$D$5,0,10*ROW('Hygiene Data'!D185)),NA())</f>
        <v>#N/A</v>
      </c>
      <c r="BA191" s="522" t="e">
        <f ca="1">+IF(AND(ISNUMBER(OFFSET('Hygiene Data'!$D$7,0,10*ROW('Hygiene Data'!D185))),'Data Summary'!DP191="Yes"),OFFSET('Hygiene Data'!$D$7,0,10*ROW('Hygiene Data'!D185)),NA())</f>
        <v>#N/A</v>
      </c>
      <c r="BB191" s="522" t="e">
        <f ca="1">+IF(AND(ISNUMBER(OFFSET('Hygiene Data'!$D$9,0,10*ROW('Hygiene Data'!D185))),'Data Summary'!DQ191="Yes"),OFFSET('Hygiene Data'!$D$9,0,10*ROW('Hygiene Data'!D185)),NA())</f>
        <v>#N/A</v>
      </c>
      <c r="BC191" s="522" t="e">
        <f ca="1">+IF(AND(ISNUMBER(OFFSET('Hygiene Data'!$E$5,0,10*ROW('Hygiene Data'!E185))),'Data Summary'!DR191="Yes"),OFFSET('Hygiene Data'!$E$5,0,10*ROW('Hygiene Data'!E185)),NA())</f>
        <v>#N/A</v>
      </c>
      <c r="BD191" s="522" t="e">
        <f ca="1">+IF(AND(ISNUMBER(OFFSET('Hygiene Data'!$E$7,0,10*ROW('Hygiene Data'!E185))),'Data Summary'!DS191="Yes"),OFFSET('Hygiene Data'!$E$7,0,10*ROW('Hygiene Data'!E185)),NA())</f>
        <v>#N/A</v>
      </c>
      <c r="BE191" s="522" t="e">
        <f ca="1">+IF(AND(ISNUMBER(OFFSET('Hygiene Data'!$E$9,0,10*ROW('Hygiene Data'!E185))),'Data Summary'!DT191="Yes"),OFFSET('Hygiene Data'!$E$9,0,10*ROW('Hygiene Data'!E185)),NA())</f>
        <v>#N/A</v>
      </c>
      <c r="BF191" s="522" t="e">
        <f ca="1">+IF(AND(ISNUMBER(OFFSET('Hygiene Data'!$F$5,0,10*ROW('Hygiene Data'!F185))),'Data Summary'!DU191="Yes"),OFFSET('Hygiene Data'!$F$5,0,10*ROW('Hygiene Data'!F185)),NA())</f>
        <v>#N/A</v>
      </c>
      <c r="BG191" s="522" t="e">
        <f ca="1">+IF(AND(ISNUMBER(OFFSET('Hygiene Data'!$F$7,0,10*ROW('Hygiene Data'!F185))),'Data Summary'!DV191="Yes"),OFFSET('Hygiene Data'!$F$7,0,10*ROW('Hygiene Data'!F185)),NA())</f>
        <v>#N/A</v>
      </c>
      <c r="BH191" s="522" t="e">
        <f ca="1">+IF(AND(ISNUMBER(OFFSET('Hygiene Data'!$F$9,0,10*ROW('Hygiene Data'!F185))),'Data Summary'!DW191="Yes"),OFFSET('Hygiene Data'!$F$9,0,10*ROW('Hygiene Data'!F185)),NA())</f>
        <v>#N/A</v>
      </c>
      <c r="BI191" s="522" t="e">
        <f ca="1">+IF(AND(ISNUMBER(OFFSET('Hygiene Data'!$G$5,0,10*ROW('Hygiene Data'!G185))),'Data Summary'!DX191="Yes"),OFFSET('Hygiene Data'!$G$5,0,10*ROW('Hygiene Data'!G185)),NA())</f>
        <v>#N/A</v>
      </c>
      <c r="BJ191" s="522" t="e">
        <f ca="1">+IF(AND(ISNUMBER(OFFSET('Hygiene Data'!$G$7,0,10*ROW('Hygiene Data'!G185))),'Data Summary'!DY191="Yes"),OFFSET('Hygiene Data'!$G$7,0,10*ROW('Hygiene Data'!G185)),NA())</f>
        <v>#N/A</v>
      </c>
      <c r="BK191" s="522" t="e">
        <f ca="1">+IF(AND(ISNUMBER(OFFSET('Hygiene Data'!$G$9,0,10*ROW('Hygiene Data'!G185))),'Data Summary'!DZ191="Yes"),OFFSET('Hygiene Data'!$G$9,0,10*ROW('Hygiene Data'!G185)),NA())</f>
        <v>#N/A</v>
      </c>
      <c r="BL191" s="522" t="e">
        <f ca="1">+IF(AND(ISNUMBER(OFFSET('Hygiene Data'!$H$5,0,10*ROW('Hygiene Data'!H185))),'Data Summary'!EA191="Yes"),OFFSET('Hygiene Data'!$H$5,0,10*ROW('Hygiene Data'!H185)),NA())</f>
        <v>#N/A</v>
      </c>
      <c r="BM191" s="522" t="e">
        <f ca="1">+IF(AND(ISNUMBER(OFFSET('Hygiene Data'!$H$7,0,10*ROW('Hygiene Data'!H185))),'Data Summary'!EB191="Yes"),OFFSET('Hygiene Data'!$H$7,0,10*ROW('Hygiene Data'!H185)),NA())</f>
        <v>#N/A</v>
      </c>
      <c r="BN191" s="522" t="e">
        <f ca="1">+IF(AND(ISNUMBER(OFFSET('Hygiene Data'!$H$9,0,10*ROW('Hygiene Data'!H185))),'Data Summary'!EC191="Yes"),OFFSET('Hygiene Data'!$H$9,0,10*ROW('Hygiene Data'!H185)),NA())</f>
        <v>#N/A</v>
      </c>
      <c r="BO191" s="522" t="e">
        <f ca="1">+IF(AND(ISNUMBER(OFFSET('Hygiene Data'!$I$5,0,10*ROW('Hygiene Data'!I185))),'Data Summary'!ED191="Yes"),OFFSET('Hygiene Data'!$I$5,0,10*ROW('Hygiene Data'!I185)),NA())</f>
        <v>#N/A</v>
      </c>
      <c r="BP191" s="522" t="e">
        <f ca="1">+IF(AND(ISNUMBER(OFFSET('Hygiene Data'!$I$7,0,10*ROW('Hygiene Data'!I185))),'Data Summary'!EE191="Yes"),OFFSET('Hygiene Data'!$I$7,0,10*ROW('Hygiene Data'!I185)),NA())</f>
        <v>#N/A</v>
      </c>
      <c r="BQ191" s="522" t="e">
        <f ca="1">+IF(AND(ISNUMBER(OFFSET('Hygiene Data'!$I$9,0,10*ROW('Hygiene Data'!I185))),'Data Summary'!EF191="Yes"),OFFSET('Hygiene Data'!$I$9,0,10*ROW('Hygiene Data'!I185)),NA())</f>
        <v>#N/A</v>
      </c>
    </row>
    <row r="192" spans="1:69" x14ac:dyDescent="0.25">
      <c r="A192" s="518" t="e">
        <f ca="1">+RIGHT('Data Summary'!A192,LEN('Data Summary'!A192)-9)</f>
        <v>#VALUE!</v>
      </c>
      <c r="B192" s="492" t="str">
        <f ca="1">+IF(ISTEXT('Data Summary'!B192),'Data Summary'!B192,"")</f>
        <v/>
      </c>
      <c r="C192" s="519" t="e">
        <f ca="1">+VALUE('Data Summary'!C192)</f>
        <v>#VALUE!</v>
      </c>
      <c r="D192" s="520" t="e">
        <f ca="1">+IF(AND(ISNUMBER(OFFSET('Water Data'!$D$4,0,10*ROW('Water Data'!D186))),'Data Summary'!BS192="Yes"),100-OFFSET('Water Data'!$D$4,0,10*ROW('Water Data'!D186)),NA())</f>
        <v>#N/A</v>
      </c>
      <c r="E192" s="520" t="e">
        <f ca="1">+IF(AND(ISNUMBER(OFFSET('Water Data'!$D$6,0,10*ROW('Water Data'!D186))),'Data Summary'!BT192="Yes"),OFFSET('Water Data'!$D$6,0,10*ROW('Water Data'!D186)),NA())</f>
        <v>#N/A</v>
      </c>
      <c r="F192" s="520" t="e">
        <f ca="1">+IF(AND(ISNUMBER(OFFSET('Water Data'!$D$9,0,10*ROW('Water Data'!D186))),'Data Summary'!BU192="Yes"),OFFSET('Water Data'!$D$9,0,10*ROW('Water Data'!D186)),NA())</f>
        <v>#N/A</v>
      </c>
      <c r="G192" s="520" t="e">
        <f ca="1">+IF(AND(ISNUMBER(OFFSET('Water Data'!$E$4,0,10*ROW('Water Data'!E186))),'Data Summary'!BV192="Yes"),100-OFFSET('Water Data'!$E$4,0,10*ROW('Water Data'!E186)),NA())</f>
        <v>#N/A</v>
      </c>
      <c r="H192" s="520" t="e">
        <f ca="1">+IF(AND(ISNUMBER(OFFSET('Water Data'!$E$6,0,10*ROW('Water Data'!E186))),'Data Summary'!BW192="Yes"),OFFSET('Water Data'!$E$6,0,10*ROW('Water Data'!E186)),NA())</f>
        <v>#N/A</v>
      </c>
      <c r="I192" s="520" t="e">
        <f ca="1">+IF(AND(ISNUMBER(OFFSET('Water Data'!$E$9,0,10*ROW('Water Data'!E186))),'Data Summary'!BX192="Yes"),OFFSET('Water Data'!$E$9,0,10*ROW('Water Data'!E186)),NA())</f>
        <v>#N/A</v>
      </c>
      <c r="J192" s="520" t="e">
        <f ca="1">+IF(AND(ISNUMBER(OFFSET('Water Data'!$F$4,0,10*ROW('Water Data'!F186))),'Data Summary'!BY192="Yes"),100-OFFSET('Water Data'!$F$4,0,10*ROW('Water Data'!F186)),NA())</f>
        <v>#N/A</v>
      </c>
      <c r="K192" s="520" t="e">
        <f ca="1">+IF(AND(ISNUMBER(OFFSET('Water Data'!$F$6,0,10*ROW('Water Data'!F186))),'Data Summary'!BZ192="Yes"),OFFSET('Water Data'!$F$6,0,10*ROW('Water Data'!F186)),NA())</f>
        <v>#N/A</v>
      </c>
      <c r="L192" s="520" t="e">
        <f ca="1">+IF(AND(ISNUMBER(OFFSET('Water Data'!$F$9,0,10*ROW('Water Data'!F186))),'Data Summary'!CA192="Yes"),OFFSET('Water Data'!$F$9,0,10*ROW('Water Data'!F186)),NA())</f>
        <v>#N/A</v>
      </c>
      <c r="M192" s="520" t="e">
        <f ca="1">+IF(AND(ISNUMBER(OFFSET('Water Data'!$G$4,0,10*ROW('Water Data'!G186))),'Data Summary'!CB192="Yes"),100-OFFSET('Water Data'!$G$4,0,10*ROW('Water Data'!G186)),NA())</f>
        <v>#N/A</v>
      </c>
      <c r="N192" s="520" t="e">
        <f ca="1">+IF(AND(ISNUMBER(OFFSET('Water Data'!$G$6,0,10*ROW('Water Data'!G186))),'Data Summary'!CC192="Yes"),OFFSET('Water Data'!$G$6,0,10*ROW('Water Data'!G186)),NA())</f>
        <v>#N/A</v>
      </c>
      <c r="O192" s="520" t="e">
        <f ca="1">+IF(AND(ISNUMBER(OFFSET('Water Data'!$G$9,0,10*ROW('Water Data'!G186))),'Data Summary'!CD192="Yes"),OFFSET('Water Data'!$G$9,0,10*ROW('Water Data'!G186)),NA())</f>
        <v>#N/A</v>
      </c>
      <c r="P192" s="520" t="e">
        <f ca="1">+IF(AND(ISNUMBER(OFFSET('Water Data'!$H$4,0,10*ROW('Water Data'!H186))),'Data Summary'!CE192="Yes"),100-OFFSET('Water Data'!$H$4,0,10*ROW('Water Data'!H186)),NA())</f>
        <v>#N/A</v>
      </c>
      <c r="Q192" s="520" t="e">
        <f ca="1">+IF(AND(ISNUMBER(OFFSET('Water Data'!$H$6,0,10*ROW('Water Data'!H186))),'Data Summary'!CF192="Yes"),OFFSET('Water Data'!$H$6,0,10*ROW('Water Data'!H186)),NA())</f>
        <v>#N/A</v>
      </c>
      <c r="R192" s="520" t="e">
        <f ca="1">+IF(AND(ISNUMBER(OFFSET('Water Data'!$H$9,0,10*ROW('Water Data'!H186))),'Data Summary'!CG192="Yes"),OFFSET('Water Data'!$H$9,0,10*ROW('Water Data'!H186)),NA())</f>
        <v>#N/A</v>
      </c>
      <c r="S192" s="520" t="e">
        <f ca="1">+IF(AND(ISNUMBER(OFFSET('Water Data'!$I$4,0,10*ROW('Water Data'!I186))),'Data Summary'!CH192="Yes"),100-OFFSET('Water Data'!$I$4,0,10*ROW('Water Data'!I186)),NA())</f>
        <v>#N/A</v>
      </c>
      <c r="T192" s="520" t="e">
        <f ca="1">+IF(AND(ISNUMBER(OFFSET('Water Data'!$I$6,0,10*ROW('Water Data'!I186))),'Data Summary'!CI192="Yes"),OFFSET('Water Data'!$I$6,0,10*ROW('Water Data'!I186)),NA())</f>
        <v>#N/A</v>
      </c>
      <c r="U192" s="520" t="e">
        <f ca="1">+IF(AND(ISNUMBER(OFFSET('Water Data'!$I$9,0,10*ROW('Water Data'!I186))),'Data Summary'!CJ192="Yes"),OFFSET('Water Data'!$I$9,0,10*ROW('Water Data'!I186)),NA())</f>
        <v>#N/A</v>
      </c>
      <c r="V192" s="521" t="e">
        <f ca="1">+IF(AND(ISNUMBER(OFFSET('Sanitation Data'!$D$4,0,10*ROW('Sanitation Data'!D186))),'Data Summary'!CK192="Yes"),100-OFFSET('Sanitation Data'!$D$4,0,10*ROW('Sanitation Data'!D186)),NA())</f>
        <v>#N/A</v>
      </c>
      <c r="W192" s="521" t="e">
        <f ca="1">+IF(AND(ISNUMBER(OFFSET('Sanitation Data'!$D$6,0,10*ROW('Sanitation Data'!D186))),'Data Summary'!CL192="Yes"),OFFSET('Sanitation Data'!$D$6,0,10*ROW('Sanitation Data'!D186)),NA())</f>
        <v>#N/A</v>
      </c>
      <c r="X192" s="521" t="e">
        <f ca="1">+IF(AND(ISNUMBER(OFFSET('Sanitation Data'!$D$10,0,10*ROW('Sanitation Data'!D186))),'Data Summary'!CM192="Yes"),OFFSET('Sanitation Data'!$D$10,0,10*ROW('Sanitation Data'!D186)),NA())</f>
        <v>#N/A</v>
      </c>
      <c r="Y192" s="521" t="e">
        <f ca="1">+IF(AND(ISNUMBER(OFFSET('Sanitation Data'!$D$11,0,10*ROW('Sanitation Data'!D186))),'Data Summary'!CN192="Yes"),OFFSET('Sanitation Data'!$D$11,0,10*ROW('Sanitation Data'!D186)),NA())</f>
        <v>#N/A</v>
      </c>
      <c r="Z192" s="521" t="e">
        <f ca="1">+IF(AND(ISNUMBER(OFFSET('Sanitation Data'!$D$12,0,10*ROW('Sanitation Data'!D186))),'Data Summary'!CO192="Yes"),OFFSET('Sanitation Data'!$D$12,0,10*ROW('Sanitation Data'!D186)),NA())</f>
        <v>#N/A</v>
      </c>
      <c r="AA192" s="521" t="e">
        <f ca="1">+IF(AND(ISNUMBER(OFFSET('Sanitation Data'!$E$4,0,10*ROW('Sanitation Data'!E186))),'Data Summary'!CP192="Yes"),100-OFFSET('Sanitation Data'!$E$4,0,10*ROW('Sanitation Data'!E186)),NA())</f>
        <v>#N/A</v>
      </c>
      <c r="AB192" s="521" t="e">
        <f ca="1">+IF(AND(ISNUMBER(OFFSET('Sanitation Data'!$E$6,0,10*ROW('Sanitation Data'!E186))),'Data Summary'!CQ192="Yes"),OFFSET('Sanitation Data'!$E$6,0,10*ROW('Sanitation Data'!E186)),NA())</f>
        <v>#N/A</v>
      </c>
      <c r="AC192" s="521" t="e">
        <f ca="1">+IF(AND(ISNUMBER(OFFSET('Sanitation Data'!$E$10,0,10*ROW('Sanitation Data'!E186))),'Data Summary'!CR192="Yes"),OFFSET('Sanitation Data'!$E$10,0,10*ROW('Sanitation Data'!E186)),NA())</f>
        <v>#N/A</v>
      </c>
      <c r="AD192" s="521" t="e">
        <f ca="1">+IF(AND(ISNUMBER(OFFSET('Sanitation Data'!$E$11,0,10*ROW('Sanitation Data'!E186))),'Data Summary'!CS192="Yes"),OFFSET('Sanitation Data'!$E$11,0,10*ROW('Sanitation Data'!E186)),NA())</f>
        <v>#N/A</v>
      </c>
      <c r="AE192" s="521" t="e">
        <f ca="1">+IF(AND(ISNUMBER(OFFSET('Sanitation Data'!$E$12,0,10*ROW('Sanitation Data'!E186))),'Data Summary'!CT192="Yes"),OFFSET('Sanitation Data'!$E$12,0,10*ROW('Sanitation Data'!E186)),NA())</f>
        <v>#N/A</v>
      </c>
      <c r="AF192" s="521" t="e">
        <f ca="1">+IF(AND(ISNUMBER(OFFSET('Sanitation Data'!$F$4,0,10*ROW('Sanitation Data'!F186))),'Data Summary'!CU192="Yes"),100-OFFSET('Sanitation Data'!$F$4,0,10*ROW('Sanitation Data'!F186)),NA())</f>
        <v>#N/A</v>
      </c>
      <c r="AG192" s="521" t="e">
        <f ca="1">+IF(AND(ISNUMBER(OFFSET('Sanitation Data'!$F$6,0,10*ROW('Sanitation Data'!F186))),'Data Summary'!CV192="Yes"),OFFSET('Sanitation Data'!$F$6,0,10*ROW('Sanitation Data'!F186)),NA())</f>
        <v>#N/A</v>
      </c>
      <c r="AH192" s="521" t="e">
        <f ca="1">+IF(AND(ISNUMBER(OFFSET('Sanitation Data'!$F$10,0,10*ROW('Sanitation Data'!F186))),'Data Summary'!CW192="Yes"),OFFSET('Sanitation Data'!$F$10,0,10*ROW('Sanitation Data'!F186)),NA())</f>
        <v>#N/A</v>
      </c>
      <c r="AI192" s="521" t="e">
        <f ca="1">+IF(AND(ISNUMBER(OFFSET('Sanitation Data'!$F$11,0,10*ROW('Sanitation Data'!F186))),'Data Summary'!CX192="Yes"),OFFSET('Sanitation Data'!$F$11,0,10*ROW('Sanitation Data'!F186)),NA())</f>
        <v>#N/A</v>
      </c>
      <c r="AJ192" s="521" t="e">
        <f ca="1">+IF(AND(ISNUMBER(OFFSET('Sanitation Data'!$F$12,0,10*ROW('Sanitation Data'!F186))),'Data Summary'!CY192="Yes"),OFFSET('Sanitation Data'!$F$12,0,10*ROW('Sanitation Data'!F186)),NA())</f>
        <v>#N/A</v>
      </c>
      <c r="AK192" s="521" t="e">
        <f ca="1">+IF(AND(ISNUMBER(OFFSET('Sanitation Data'!$G$4,0,10*ROW('Sanitation Data'!G186))),'Data Summary'!CZ192="Yes"),100-OFFSET('Sanitation Data'!$G$4,0,10*ROW('Sanitation Data'!G186)),NA())</f>
        <v>#N/A</v>
      </c>
      <c r="AL192" s="521" t="e">
        <f ca="1">+IF(AND(ISNUMBER(OFFSET('Sanitation Data'!$G$6,0,10*ROW('Sanitation Data'!G186))),'Data Summary'!DA192="Yes"),OFFSET('Sanitation Data'!$G$6,0,10*ROW('Sanitation Data'!G186)),NA())</f>
        <v>#N/A</v>
      </c>
      <c r="AM192" s="521" t="e">
        <f ca="1">+IF(AND(ISNUMBER(OFFSET('Sanitation Data'!$G$10,0,10*ROW('Sanitation Data'!G186))),'Data Summary'!DB192="Yes"),OFFSET('Sanitation Data'!$G$10,0,10*ROW('Sanitation Data'!G186)),NA())</f>
        <v>#N/A</v>
      </c>
      <c r="AN192" s="521" t="e">
        <f ca="1">+IF(AND(ISNUMBER(OFFSET('Sanitation Data'!$G$11,0,10*ROW('Sanitation Data'!G186))),'Data Summary'!DC192="Yes"),OFFSET('Sanitation Data'!$G$11,0,10*ROW('Sanitation Data'!G186)),NA())</f>
        <v>#N/A</v>
      </c>
      <c r="AO192" s="521" t="e">
        <f ca="1">+IF(AND(ISNUMBER(OFFSET('Sanitation Data'!$G$12,0,10*ROW('Sanitation Data'!G186))),'Data Summary'!DD192="Yes"),OFFSET('Sanitation Data'!$G$12,0,10*ROW('Sanitation Data'!G186)),NA())</f>
        <v>#N/A</v>
      </c>
      <c r="AP192" s="521" t="e">
        <f ca="1">+IF(AND(ISNUMBER(OFFSET('Sanitation Data'!$H$4,0,10*ROW('Sanitation Data'!H186))),'Data Summary'!DE192="Yes"),100-OFFSET('Sanitation Data'!$H$4,0,10*ROW('Sanitation Data'!H186)),NA())</f>
        <v>#N/A</v>
      </c>
      <c r="AQ192" s="521" t="e">
        <f ca="1">+IF(AND(ISNUMBER(OFFSET('Sanitation Data'!$H$6,0,10*ROW('Sanitation Data'!H186))),'Data Summary'!DF192="Yes"),OFFSET('Sanitation Data'!$H$6,0,10*ROW('Sanitation Data'!H186)),NA())</f>
        <v>#N/A</v>
      </c>
      <c r="AR192" s="521" t="e">
        <f ca="1">+IF(AND(ISNUMBER(OFFSET('Sanitation Data'!$H$10,0,10*ROW('Sanitation Data'!H186))),'Data Summary'!DG192="Yes"),OFFSET('Sanitation Data'!$H$10,0,10*ROW('Sanitation Data'!H186)),NA())</f>
        <v>#N/A</v>
      </c>
      <c r="AS192" s="521" t="e">
        <f ca="1">+IF(AND(ISNUMBER(OFFSET('Sanitation Data'!$H$11,0,10*ROW('Sanitation Data'!H186))),'Data Summary'!DH192="Yes"),OFFSET('Sanitation Data'!$H$11,0,10*ROW('Sanitation Data'!H186)),NA())</f>
        <v>#N/A</v>
      </c>
      <c r="AT192" s="521" t="e">
        <f ca="1">+IF(AND(ISNUMBER(OFFSET('Sanitation Data'!$H$12,0,10*ROW('Sanitation Data'!H186))),'Data Summary'!DI192="Yes"),OFFSET('Sanitation Data'!$H$12,0,10*ROW('Sanitation Data'!H186)),NA())</f>
        <v>#N/A</v>
      </c>
      <c r="AU192" s="521" t="e">
        <f ca="1">+IF(AND(ISNUMBER(OFFSET('Sanitation Data'!$I$4,0,10*ROW('Sanitation Data'!I186))),'Data Summary'!DJ192="Yes"),100-OFFSET('Sanitation Data'!$I$4,0,10*ROW('Sanitation Data'!I186)),NA())</f>
        <v>#N/A</v>
      </c>
      <c r="AV192" s="521" t="e">
        <f ca="1">+IF(AND(ISNUMBER(OFFSET('Sanitation Data'!$I$6,0,10*ROW('Sanitation Data'!I186))),'Data Summary'!DK192="Yes"),OFFSET('Sanitation Data'!$I$6,0,10*ROW('Sanitation Data'!I186)),NA())</f>
        <v>#N/A</v>
      </c>
      <c r="AW192" s="521" t="e">
        <f ca="1">+IF(AND(ISNUMBER(OFFSET('Sanitation Data'!$I$10,0,10*ROW('Sanitation Data'!I186))),'Data Summary'!DL192="Yes"),OFFSET('Sanitation Data'!$I$10,0,10*ROW('Sanitation Data'!I186)),NA())</f>
        <v>#N/A</v>
      </c>
      <c r="AX192" s="521" t="e">
        <f ca="1">+IF(AND(ISNUMBER(OFFSET('Sanitation Data'!$I$11,0,10*ROW('Sanitation Data'!I186))),'Data Summary'!DM192="Yes"),OFFSET('Sanitation Data'!$I$11,0,10*ROW('Sanitation Data'!I186)),NA())</f>
        <v>#N/A</v>
      </c>
      <c r="AY192" s="521" t="e">
        <f ca="1">+IF(AND(ISNUMBER(OFFSET('Sanitation Data'!$I$12,0,10*ROW('Sanitation Data'!I186))),'Data Summary'!DN192="Yes"),OFFSET('Sanitation Data'!$I$12,0,10*ROW('Sanitation Data'!I186)),NA())</f>
        <v>#N/A</v>
      </c>
      <c r="AZ192" s="522" t="e">
        <f ca="1">+IF(AND(ISNUMBER(OFFSET('Hygiene Data'!$D$5,0,10*ROW('Hygiene Data'!D186))),'Data Summary'!DO192="Yes"),OFFSET('Hygiene Data'!$D$5,0,10*ROW('Hygiene Data'!D186)),NA())</f>
        <v>#N/A</v>
      </c>
      <c r="BA192" s="522" t="e">
        <f ca="1">+IF(AND(ISNUMBER(OFFSET('Hygiene Data'!$D$7,0,10*ROW('Hygiene Data'!D186))),'Data Summary'!DP192="Yes"),OFFSET('Hygiene Data'!$D$7,0,10*ROW('Hygiene Data'!D186)),NA())</f>
        <v>#N/A</v>
      </c>
      <c r="BB192" s="522" t="e">
        <f ca="1">+IF(AND(ISNUMBER(OFFSET('Hygiene Data'!$D$9,0,10*ROW('Hygiene Data'!D186))),'Data Summary'!DQ192="Yes"),OFFSET('Hygiene Data'!$D$9,0,10*ROW('Hygiene Data'!D186)),NA())</f>
        <v>#N/A</v>
      </c>
      <c r="BC192" s="522" t="e">
        <f ca="1">+IF(AND(ISNUMBER(OFFSET('Hygiene Data'!$E$5,0,10*ROW('Hygiene Data'!E186))),'Data Summary'!DR192="Yes"),OFFSET('Hygiene Data'!$E$5,0,10*ROW('Hygiene Data'!E186)),NA())</f>
        <v>#N/A</v>
      </c>
      <c r="BD192" s="522" t="e">
        <f ca="1">+IF(AND(ISNUMBER(OFFSET('Hygiene Data'!$E$7,0,10*ROW('Hygiene Data'!E186))),'Data Summary'!DS192="Yes"),OFFSET('Hygiene Data'!$E$7,0,10*ROW('Hygiene Data'!E186)),NA())</f>
        <v>#N/A</v>
      </c>
      <c r="BE192" s="522" t="e">
        <f ca="1">+IF(AND(ISNUMBER(OFFSET('Hygiene Data'!$E$9,0,10*ROW('Hygiene Data'!E186))),'Data Summary'!DT192="Yes"),OFFSET('Hygiene Data'!$E$9,0,10*ROW('Hygiene Data'!E186)),NA())</f>
        <v>#N/A</v>
      </c>
      <c r="BF192" s="522" t="e">
        <f ca="1">+IF(AND(ISNUMBER(OFFSET('Hygiene Data'!$F$5,0,10*ROW('Hygiene Data'!F186))),'Data Summary'!DU192="Yes"),OFFSET('Hygiene Data'!$F$5,0,10*ROW('Hygiene Data'!F186)),NA())</f>
        <v>#N/A</v>
      </c>
      <c r="BG192" s="522" t="e">
        <f ca="1">+IF(AND(ISNUMBER(OFFSET('Hygiene Data'!$F$7,0,10*ROW('Hygiene Data'!F186))),'Data Summary'!DV192="Yes"),OFFSET('Hygiene Data'!$F$7,0,10*ROW('Hygiene Data'!F186)),NA())</f>
        <v>#N/A</v>
      </c>
      <c r="BH192" s="522" t="e">
        <f ca="1">+IF(AND(ISNUMBER(OFFSET('Hygiene Data'!$F$9,0,10*ROW('Hygiene Data'!F186))),'Data Summary'!DW192="Yes"),OFFSET('Hygiene Data'!$F$9,0,10*ROW('Hygiene Data'!F186)),NA())</f>
        <v>#N/A</v>
      </c>
      <c r="BI192" s="522" t="e">
        <f ca="1">+IF(AND(ISNUMBER(OFFSET('Hygiene Data'!$G$5,0,10*ROW('Hygiene Data'!G186))),'Data Summary'!DX192="Yes"),OFFSET('Hygiene Data'!$G$5,0,10*ROW('Hygiene Data'!G186)),NA())</f>
        <v>#N/A</v>
      </c>
      <c r="BJ192" s="522" t="e">
        <f ca="1">+IF(AND(ISNUMBER(OFFSET('Hygiene Data'!$G$7,0,10*ROW('Hygiene Data'!G186))),'Data Summary'!DY192="Yes"),OFFSET('Hygiene Data'!$G$7,0,10*ROW('Hygiene Data'!G186)),NA())</f>
        <v>#N/A</v>
      </c>
      <c r="BK192" s="522" t="e">
        <f ca="1">+IF(AND(ISNUMBER(OFFSET('Hygiene Data'!$G$9,0,10*ROW('Hygiene Data'!G186))),'Data Summary'!DZ192="Yes"),OFFSET('Hygiene Data'!$G$9,0,10*ROW('Hygiene Data'!G186)),NA())</f>
        <v>#N/A</v>
      </c>
      <c r="BL192" s="522" t="e">
        <f ca="1">+IF(AND(ISNUMBER(OFFSET('Hygiene Data'!$H$5,0,10*ROW('Hygiene Data'!H186))),'Data Summary'!EA192="Yes"),OFFSET('Hygiene Data'!$H$5,0,10*ROW('Hygiene Data'!H186)),NA())</f>
        <v>#N/A</v>
      </c>
      <c r="BM192" s="522" t="e">
        <f ca="1">+IF(AND(ISNUMBER(OFFSET('Hygiene Data'!$H$7,0,10*ROW('Hygiene Data'!H186))),'Data Summary'!EB192="Yes"),OFFSET('Hygiene Data'!$H$7,0,10*ROW('Hygiene Data'!H186)),NA())</f>
        <v>#N/A</v>
      </c>
      <c r="BN192" s="522" t="e">
        <f ca="1">+IF(AND(ISNUMBER(OFFSET('Hygiene Data'!$H$9,0,10*ROW('Hygiene Data'!H186))),'Data Summary'!EC192="Yes"),OFFSET('Hygiene Data'!$H$9,0,10*ROW('Hygiene Data'!H186)),NA())</f>
        <v>#N/A</v>
      </c>
      <c r="BO192" s="522" t="e">
        <f ca="1">+IF(AND(ISNUMBER(OFFSET('Hygiene Data'!$I$5,0,10*ROW('Hygiene Data'!I186))),'Data Summary'!ED192="Yes"),OFFSET('Hygiene Data'!$I$5,0,10*ROW('Hygiene Data'!I186)),NA())</f>
        <v>#N/A</v>
      </c>
      <c r="BP192" s="522" t="e">
        <f ca="1">+IF(AND(ISNUMBER(OFFSET('Hygiene Data'!$I$7,0,10*ROW('Hygiene Data'!I186))),'Data Summary'!EE192="Yes"),OFFSET('Hygiene Data'!$I$7,0,10*ROW('Hygiene Data'!I186)),NA())</f>
        <v>#N/A</v>
      </c>
      <c r="BQ192" s="522" t="e">
        <f ca="1">+IF(AND(ISNUMBER(OFFSET('Hygiene Data'!$I$9,0,10*ROW('Hygiene Data'!I186))),'Data Summary'!EF192="Yes"),OFFSET('Hygiene Data'!$I$9,0,10*ROW('Hygiene Data'!I186)),NA())</f>
        <v>#N/A</v>
      </c>
    </row>
    <row r="193" spans="1:69" x14ac:dyDescent="0.25">
      <c r="A193" s="518" t="e">
        <f ca="1">+RIGHT('Data Summary'!A193,LEN('Data Summary'!A193)-9)</f>
        <v>#VALUE!</v>
      </c>
      <c r="B193" s="492" t="str">
        <f ca="1">+IF(ISTEXT('Data Summary'!B193),'Data Summary'!B193,"")</f>
        <v/>
      </c>
      <c r="C193" s="519" t="e">
        <f ca="1">+VALUE('Data Summary'!C193)</f>
        <v>#VALUE!</v>
      </c>
      <c r="D193" s="520" t="e">
        <f ca="1">+IF(AND(ISNUMBER(OFFSET('Water Data'!$D$4,0,10*ROW('Water Data'!D187))),'Data Summary'!BS193="Yes"),100-OFFSET('Water Data'!$D$4,0,10*ROW('Water Data'!D187)),NA())</f>
        <v>#N/A</v>
      </c>
      <c r="E193" s="520" t="e">
        <f ca="1">+IF(AND(ISNUMBER(OFFSET('Water Data'!$D$6,0,10*ROW('Water Data'!D187))),'Data Summary'!BT193="Yes"),OFFSET('Water Data'!$D$6,0,10*ROW('Water Data'!D187)),NA())</f>
        <v>#N/A</v>
      </c>
      <c r="F193" s="520" t="e">
        <f ca="1">+IF(AND(ISNUMBER(OFFSET('Water Data'!$D$9,0,10*ROW('Water Data'!D187))),'Data Summary'!BU193="Yes"),OFFSET('Water Data'!$D$9,0,10*ROW('Water Data'!D187)),NA())</f>
        <v>#N/A</v>
      </c>
      <c r="G193" s="520" t="e">
        <f ca="1">+IF(AND(ISNUMBER(OFFSET('Water Data'!$E$4,0,10*ROW('Water Data'!E187))),'Data Summary'!BV193="Yes"),100-OFFSET('Water Data'!$E$4,0,10*ROW('Water Data'!E187)),NA())</f>
        <v>#N/A</v>
      </c>
      <c r="H193" s="520" t="e">
        <f ca="1">+IF(AND(ISNUMBER(OFFSET('Water Data'!$E$6,0,10*ROW('Water Data'!E187))),'Data Summary'!BW193="Yes"),OFFSET('Water Data'!$E$6,0,10*ROW('Water Data'!E187)),NA())</f>
        <v>#N/A</v>
      </c>
      <c r="I193" s="520" t="e">
        <f ca="1">+IF(AND(ISNUMBER(OFFSET('Water Data'!$E$9,0,10*ROW('Water Data'!E187))),'Data Summary'!BX193="Yes"),OFFSET('Water Data'!$E$9,0,10*ROW('Water Data'!E187)),NA())</f>
        <v>#N/A</v>
      </c>
      <c r="J193" s="520" t="e">
        <f ca="1">+IF(AND(ISNUMBER(OFFSET('Water Data'!$F$4,0,10*ROW('Water Data'!F187))),'Data Summary'!BY193="Yes"),100-OFFSET('Water Data'!$F$4,0,10*ROW('Water Data'!F187)),NA())</f>
        <v>#N/A</v>
      </c>
      <c r="K193" s="520" t="e">
        <f ca="1">+IF(AND(ISNUMBER(OFFSET('Water Data'!$F$6,0,10*ROW('Water Data'!F187))),'Data Summary'!BZ193="Yes"),OFFSET('Water Data'!$F$6,0,10*ROW('Water Data'!F187)),NA())</f>
        <v>#N/A</v>
      </c>
      <c r="L193" s="520" t="e">
        <f ca="1">+IF(AND(ISNUMBER(OFFSET('Water Data'!$F$9,0,10*ROW('Water Data'!F187))),'Data Summary'!CA193="Yes"),OFFSET('Water Data'!$F$9,0,10*ROW('Water Data'!F187)),NA())</f>
        <v>#N/A</v>
      </c>
      <c r="M193" s="520" t="e">
        <f ca="1">+IF(AND(ISNUMBER(OFFSET('Water Data'!$G$4,0,10*ROW('Water Data'!G187))),'Data Summary'!CB193="Yes"),100-OFFSET('Water Data'!$G$4,0,10*ROW('Water Data'!G187)),NA())</f>
        <v>#N/A</v>
      </c>
      <c r="N193" s="520" t="e">
        <f ca="1">+IF(AND(ISNUMBER(OFFSET('Water Data'!$G$6,0,10*ROW('Water Data'!G187))),'Data Summary'!CC193="Yes"),OFFSET('Water Data'!$G$6,0,10*ROW('Water Data'!G187)),NA())</f>
        <v>#N/A</v>
      </c>
      <c r="O193" s="520" t="e">
        <f ca="1">+IF(AND(ISNUMBER(OFFSET('Water Data'!$G$9,0,10*ROW('Water Data'!G187))),'Data Summary'!CD193="Yes"),OFFSET('Water Data'!$G$9,0,10*ROW('Water Data'!G187)),NA())</f>
        <v>#N/A</v>
      </c>
      <c r="P193" s="520" t="e">
        <f ca="1">+IF(AND(ISNUMBER(OFFSET('Water Data'!$H$4,0,10*ROW('Water Data'!H187))),'Data Summary'!CE193="Yes"),100-OFFSET('Water Data'!$H$4,0,10*ROW('Water Data'!H187)),NA())</f>
        <v>#N/A</v>
      </c>
      <c r="Q193" s="520" t="e">
        <f ca="1">+IF(AND(ISNUMBER(OFFSET('Water Data'!$H$6,0,10*ROW('Water Data'!H187))),'Data Summary'!CF193="Yes"),OFFSET('Water Data'!$H$6,0,10*ROW('Water Data'!H187)),NA())</f>
        <v>#N/A</v>
      </c>
      <c r="R193" s="520" t="e">
        <f ca="1">+IF(AND(ISNUMBER(OFFSET('Water Data'!$H$9,0,10*ROW('Water Data'!H187))),'Data Summary'!CG193="Yes"),OFFSET('Water Data'!$H$9,0,10*ROW('Water Data'!H187)),NA())</f>
        <v>#N/A</v>
      </c>
      <c r="S193" s="520" t="e">
        <f ca="1">+IF(AND(ISNUMBER(OFFSET('Water Data'!$I$4,0,10*ROW('Water Data'!I187))),'Data Summary'!CH193="Yes"),100-OFFSET('Water Data'!$I$4,0,10*ROW('Water Data'!I187)),NA())</f>
        <v>#N/A</v>
      </c>
      <c r="T193" s="520" t="e">
        <f ca="1">+IF(AND(ISNUMBER(OFFSET('Water Data'!$I$6,0,10*ROW('Water Data'!I187))),'Data Summary'!CI193="Yes"),OFFSET('Water Data'!$I$6,0,10*ROW('Water Data'!I187)),NA())</f>
        <v>#N/A</v>
      </c>
      <c r="U193" s="520" t="e">
        <f ca="1">+IF(AND(ISNUMBER(OFFSET('Water Data'!$I$9,0,10*ROW('Water Data'!I187))),'Data Summary'!CJ193="Yes"),OFFSET('Water Data'!$I$9,0,10*ROW('Water Data'!I187)),NA())</f>
        <v>#N/A</v>
      </c>
      <c r="V193" s="521" t="e">
        <f ca="1">+IF(AND(ISNUMBER(OFFSET('Sanitation Data'!$D$4,0,10*ROW('Sanitation Data'!D187))),'Data Summary'!CK193="Yes"),100-OFFSET('Sanitation Data'!$D$4,0,10*ROW('Sanitation Data'!D187)),NA())</f>
        <v>#N/A</v>
      </c>
      <c r="W193" s="521" t="e">
        <f ca="1">+IF(AND(ISNUMBER(OFFSET('Sanitation Data'!$D$6,0,10*ROW('Sanitation Data'!D187))),'Data Summary'!CL193="Yes"),OFFSET('Sanitation Data'!$D$6,0,10*ROW('Sanitation Data'!D187)),NA())</f>
        <v>#N/A</v>
      </c>
      <c r="X193" s="521" t="e">
        <f ca="1">+IF(AND(ISNUMBER(OFFSET('Sanitation Data'!$D$10,0,10*ROW('Sanitation Data'!D187))),'Data Summary'!CM193="Yes"),OFFSET('Sanitation Data'!$D$10,0,10*ROW('Sanitation Data'!D187)),NA())</f>
        <v>#N/A</v>
      </c>
      <c r="Y193" s="521" t="e">
        <f ca="1">+IF(AND(ISNUMBER(OFFSET('Sanitation Data'!$D$11,0,10*ROW('Sanitation Data'!D187))),'Data Summary'!CN193="Yes"),OFFSET('Sanitation Data'!$D$11,0,10*ROW('Sanitation Data'!D187)),NA())</f>
        <v>#N/A</v>
      </c>
      <c r="Z193" s="521" t="e">
        <f ca="1">+IF(AND(ISNUMBER(OFFSET('Sanitation Data'!$D$12,0,10*ROW('Sanitation Data'!D187))),'Data Summary'!CO193="Yes"),OFFSET('Sanitation Data'!$D$12,0,10*ROW('Sanitation Data'!D187)),NA())</f>
        <v>#N/A</v>
      </c>
      <c r="AA193" s="521" t="e">
        <f ca="1">+IF(AND(ISNUMBER(OFFSET('Sanitation Data'!$E$4,0,10*ROW('Sanitation Data'!E187))),'Data Summary'!CP193="Yes"),100-OFFSET('Sanitation Data'!$E$4,0,10*ROW('Sanitation Data'!E187)),NA())</f>
        <v>#N/A</v>
      </c>
      <c r="AB193" s="521" t="e">
        <f ca="1">+IF(AND(ISNUMBER(OFFSET('Sanitation Data'!$E$6,0,10*ROW('Sanitation Data'!E187))),'Data Summary'!CQ193="Yes"),OFFSET('Sanitation Data'!$E$6,0,10*ROW('Sanitation Data'!E187)),NA())</f>
        <v>#N/A</v>
      </c>
      <c r="AC193" s="521" t="e">
        <f ca="1">+IF(AND(ISNUMBER(OFFSET('Sanitation Data'!$E$10,0,10*ROW('Sanitation Data'!E187))),'Data Summary'!CR193="Yes"),OFFSET('Sanitation Data'!$E$10,0,10*ROW('Sanitation Data'!E187)),NA())</f>
        <v>#N/A</v>
      </c>
      <c r="AD193" s="521" t="e">
        <f ca="1">+IF(AND(ISNUMBER(OFFSET('Sanitation Data'!$E$11,0,10*ROW('Sanitation Data'!E187))),'Data Summary'!CS193="Yes"),OFFSET('Sanitation Data'!$E$11,0,10*ROW('Sanitation Data'!E187)),NA())</f>
        <v>#N/A</v>
      </c>
      <c r="AE193" s="521" t="e">
        <f ca="1">+IF(AND(ISNUMBER(OFFSET('Sanitation Data'!$E$12,0,10*ROW('Sanitation Data'!E187))),'Data Summary'!CT193="Yes"),OFFSET('Sanitation Data'!$E$12,0,10*ROW('Sanitation Data'!E187)),NA())</f>
        <v>#N/A</v>
      </c>
      <c r="AF193" s="521" t="e">
        <f ca="1">+IF(AND(ISNUMBER(OFFSET('Sanitation Data'!$F$4,0,10*ROW('Sanitation Data'!F187))),'Data Summary'!CU193="Yes"),100-OFFSET('Sanitation Data'!$F$4,0,10*ROW('Sanitation Data'!F187)),NA())</f>
        <v>#N/A</v>
      </c>
      <c r="AG193" s="521" t="e">
        <f ca="1">+IF(AND(ISNUMBER(OFFSET('Sanitation Data'!$F$6,0,10*ROW('Sanitation Data'!F187))),'Data Summary'!CV193="Yes"),OFFSET('Sanitation Data'!$F$6,0,10*ROW('Sanitation Data'!F187)),NA())</f>
        <v>#N/A</v>
      </c>
      <c r="AH193" s="521" t="e">
        <f ca="1">+IF(AND(ISNUMBER(OFFSET('Sanitation Data'!$F$10,0,10*ROW('Sanitation Data'!F187))),'Data Summary'!CW193="Yes"),OFFSET('Sanitation Data'!$F$10,0,10*ROW('Sanitation Data'!F187)),NA())</f>
        <v>#N/A</v>
      </c>
      <c r="AI193" s="521" t="e">
        <f ca="1">+IF(AND(ISNUMBER(OFFSET('Sanitation Data'!$F$11,0,10*ROW('Sanitation Data'!F187))),'Data Summary'!CX193="Yes"),OFFSET('Sanitation Data'!$F$11,0,10*ROW('Sanitation Data'!F187)),NA())</f>
        <v>#N/A</v>
      </c>
      <c r="AJ193" s="521" t="e">
        <f ca="1">+IF(AND(ISNUMBER(OFFSET('Sanitation Data'!$F$12,0,10*ROW('Sanitation Data'!F187))),'Data Summary'!CY193="Yes"),OFFSET('Sanitation Data'!$F$12,0,10*ROW('Sanitation Data'!F187)),NA())</f>
        <v>#N/A</v>
      </c>
      <c r="AK193" s="521" t="e">
        <f ca="1">+IF(AND(ISNUMBER(OFFSET('Sanitation Data'!$G$4,0,10*ROW('Sanitation Data'!G187))),'Data Summary'!CZ193="Yes"),100-OFFSET('Sanitation Data'!$G$4,0,10*ROW('Sanitation Data'!G187)),NA())</f>
        <v>#N/A</v>
      </c>
      <c r="AL193" s="521" t="e">
        <f ca="1">+IF(AND(ISNUMBER(OFFSET('Sanitation Data'!$G$6,0,10*ROW('Sanitation Data'!G187))),'Data Summary'!DA193="Yes"),OFFSET('Sanitation Data'!$G$6,0,10*ROW('Sanitation Data'!G187)),NA())</f>
        <v>#N/A</v>
      </c>
      <c r="AM193" s="521" t="e">
        <f ca="1">+IF(AND(ISNUMBER(OFFSET('Sanitation Data'!$G$10,0,10*ROW('Sanitation Data'!G187))),'Data Summary'!DB193="Yes"),OFFSET('Sanitation Data'!$G$10,0,10*ROW('Sanitation Data'!G187)),NA())</f>
        <v>#N/A</v>
      </c>
      <c r="AN193" s="521" t="e">
        <f ca="1">+IF(AND(ISNUMBER(OFFSET('Sanitation Data'!$G$11,0,10*ROW('Sanitation Data'!G187))),'Data Summary'!DC193="Yes"),OFFSET('Sanitation Data'!$G$11,0,10*ROW('Sanitation Data'!G187)),NA())</f>
        <v>#N/A</v>
      </c>
      <c r="AO193" s="521" t="e">
        <f ca="1">+IF(AND(ISNUMBER(OFFSET('Sanitation Data'!$G$12,0,10*ROW('Sanitation Data'!G187))),'Data Summary'!DD193="Yes"),OFFSET('Sanitation Data'!$G$12,0,10*ROW('Sanitation Data'!G187)),NA())</f>
        <v>#N/A</v>
      </c>
      <c r="AP193" s="521" t="e">
        <f ca="1">+IF(AND(ISNUMBER(OFFSET('Sanitation Data'!$H$4,0,10*ROW('Sanitation Data'!H187))),'Data Summary'!DE193="Yes"),100-OFFSET('Sanitation Data'!$H$4,0,10*ROW('Sanitation Data'!H187)),NA())</f>
        <v>#N/A</v>
      </c>
      <c r="AQ193" s="521" t="e">
        <f ca="1">+IF(AND(ISNUMBER(OFFSET('Sanitation Data'!$H$6,0,10*ROW('Sanitation Data'!H187))),'Data Summary'!DF193="Yes"),OFFSET('Sanitation Data'!$H$6,0,10*ROW('Sanitation Data'!H187)),NA())</f>
        <v>#N/A</v>
      </c>
      <c r="AR193" s="521" t="e">
        <f ca="1">+IF(AND(ISNUMBER(OFFSET('Sanitation Data'!$H$10,0,10*ROW('Sanitation Data'!H187))),'Data Summary'!DG193="Yes"),OFFSET('Sanitation Data'!$H$10,0,10*ROW('Sanitation Data'!H187)),NA())</f>
        <v>#N/A</v>
      </c>
      <c r="AS193" s="521" t="e">
        <f ca="1">+IF(AND(ISNUMBER(OFFSET('Sanitation Data'!$H$11,0,10*ROW('Sanitation Data'!H187))),'Data Summary'!DH193="Yes"),OFFSET('Sanitation Data'!$H$11,0,10*ROW('Sanitation Data'!H187)),NA())</f>
        <v>#N/A</v>
      </c>
      <c r="AT193" s="521" t="e">
        <f ca="1">+IF(AND(ISNUMBER(OFFSET('Sanitation Data'!$H$12,0,10*ROW('Sanitation Data'!H187))),'Data Summary'!DI193="Yes"),OFFSET('Sanitation Data'!$H$12,0,10*ROW('Sanitation Data'!H187)),NA())</f>
        <v>#N/A</v>
      </c>
      <c r="AU193" s="521" t="e">
        <f ca="1">+IF(AND(ISNUMBER(OFFSET('Sanitation Data'!$I$4,0,10*ROW('Sanitation Data'!I187))),'Data Summary'!DJ193="Yes"),100-OFFSET('Sanitation Data'!$I$4,0,10*ROW('Sanitation Data'!I187)),NA())</f>
        <v>#N/A</v>
      </c>
      <c r="AV193" s="521" t="e">
        <f ca="1">+IF(AND(ISNUMBER(OFFSET('Sanitation Data'!$I$6,0,10*ROW('Sanitation Data'!I187))),'Data Summary'!DK193="Yes"),OFFSET('Sanitation Data'!$I$6,0,10*ROW('Sanitation Data'!I187)),NA())</f>
        <v>#N/A</v>
      </c>
      <c r="AW193" s="521" t="e">
        <f ca="1">+IF(AND(ISNUMBER(OFFSET('Sanitation Data'!$I$10,0,10*ROW('Sanitation Data'!I187))),'Data Summary'!DL193="Yes"),OFFSET('Sanitation Data'!$I$10,0,10*ROW('Sanitation Data'!I187)),NA())</f>
        <v>#N/A</v>
      </c>
      <c r="AX193" s="521" t="e">
        <f ca="1">+IF(AND(ISNUMBER(OFFSET('Sanitation Data'!$I$11,0,10*ROW('Sanitation Data'!I187))),'Data Summary'!DM193="Yes"),OFFSET('Sanitation Data'!$I$11,0,10*ROW('Sanitation Data'!I187)),NA())</f>
        <v>#N/A</v>
      </c>
      <c r="AY193" s="521" t="e">
        <f ca="1">+IF(AND(ISNUMBER(OFFSET('Sanitation Data'!$I$12,0,10*ROW('Sanitation Data'!I187))),'Data Summary'!DN193="Yes"),OFFSET('Sanitation Data'!$I$12,0,10*ROW('Sanitation Data'!I187)),NA())</f>
        <v>#N/A</v>
      </c>
      <c r="AZ193" s="522" t="e">
        <f ca="1">+IF(AND(ISNUMBER(OFFSET('Hygiene Data'!$D$5,0,10*ROW('Hygiene Data'!D187))),'Data Summary'!DO193="Yes"),OFFSET('Hygiene Data'!$D$5,0,10*ROW('Hygiene Data'!D187)),NA())</f>
        <v>#N/A</v>
      </c>
      <c r="BA193" s="522" t="e">
        <f ca="1">+IF(AND(ISNUMBER(OFFSET('Hygiene Data'!$D$7,0,10*ROW('Hygiene Data'!D187))),'Data Summary'!DP193="Yes"),OFFSET('Hygiene Data'!$D$7,0,10*ROW('Hygiene Data'!D187)),NA())</f>
        <v>#N/A</v>
      </c>
      <c r="BB193" s="522" t="e">
        <f ca="1">+IF(AND(ISNUMBER(OFFSET('Hygiene Data'!$D$9,0,10*ROW('Hygiene Data'!D187))),'Data Summary'!DQ193="Yes"),OFFSET('Hygiene Data'!$D$9,0,10*ROW('Hygiene Data'!D187)),NA())</f>
        <v>#N/A</v>
      </c>
      <c r="BC193" s="522" t="e">
        <f ca="1">+IF(AND(ISNUMBER(OFFSET('Hygiene Data'!$E$5,0,10*ROW('Hygiene Data'!E187))),'Data Summary'!DR193="Yes"),OFFSET('Hygiene Data'!$E$5,0,10*ROW('Hygiene Data'!E187)),NA())</f>
        <v>#N/A</v>
      </c>
      <c r="BD193" s="522" t="e">
        <f ca="1">+IF(AND(ISNUMBER(OFFSET('Hygiene Data'!$E$7,0,10*ROW('Hygiene Data'!E187))),'Data Summary'!DS193="Yes"),OFFSET('Hygiene Data'!$E$7,0,10*ROW('Hygiene Data'!E187)),NA())</f>
        <v>#N/A</v>
      </c>
      <c r="BE193" s="522" t="e">
        <f ca="1">+IF(AND(ISNUMBER(OFFSET('Hygiene Data'!$E$9,0,10*ROW('Hygiene Data'!E187))),'Data Summary'!DT193="Yes"),OFFSET('Hygiene Data'!$E$9,0,10*ROW('Hygiene Data'!E187)),NA())</f>
        <v>#N/A</v>
      </c>
      <c r="BF193" s="522" t="e">
        <f ca="1">+IF(AND(ISNUMBER(OFFSET('Hygiene Data'!$F$5,0,10*ROW('Hygiene Data'!F187))),'Data Summary'!DU193="Yes"),OFFSET('Hygiene Data'!$F$5,0,10*ROW('Hygiene Data'!F187)),NA())</f>
        <v>#N/A</v>
      </c>
      <c r="BG193" s="522" t="e">
        <f ca="1">+IF(AND(ISNUMBER(OFFSET('Hygiene Data'!$F$7,0,10*ROW('Hygiene Data'!F187))),'Data Summary'!DV193="Yes"),OFFSET('Hygiene Data'!$F$7,0,10*ROW('Hygiene Data'!F187)),NA())</f>
        <v>#N/A</v>
      </c>
      <c r="BH193" s="522" t="e">
        <f ca="1">+IF(AND(ISNUMBER(OFFSET('Hygiene Data'!$F$9,0,10*ROW('Hygiene Data'!F187))),'Data Summary'!DW193="Yes"),OFFSET('Hygiene Data'!$F$9,0,10*ROW('Hygiene Data'!F187)),NA())</f>
        <v>#N/A</v>
      </c>
      <c r="BI193" s="522" t="e">
        <f ca="1">+IF(AND(ISNUMBER(OFFSET('Hygiene Data'!$G$5,0,10*ROW('Hygiene Data'!G187))),'Data Summary'!DX193="Yes"),OFFSET('Hygiene Data'!$G$5,0,10*ROW('Hygiene Data'!G187)),NA())</f>
        <v>#N/A</v>
      </c>
      <c r="BJ193" s="522" t="e">
        <f ca="1">+IF(AND(ISNUMBER(OFFSET('Hygiene Data'!$G$7,0,10*ROW('Hygiene Data'!G187))),'Data Summary'!DY193="Yes"),OFFSET('Hygiene Data'!$G$7,0,10*ROW('Hygiene Data'!G187)),NA())</f>
        <v>#N/A</v>
      </c>
      <c r="BK193" s="522" t="e">
        <f ca="1">+IF(AND(ISNUMBER(OFFSET('Hygiene Data'!$G$9,0,10*ROW('Hygiene Data'!G187))),'Data Summary'!DZ193="Yes"),OFFSET('Hygiene Data'!$G$9,0,10*ROW('Hygiene Data'!G187)),NA())</f>
        <v>#N/A</v>
      </c>
      <c r="BL193" s="522" t="e">
        <f ca="1">+IF(AND(ISNUMBER(OFFSET('Hygiene Data'!$H$5,0,10*ROW('Hygiene Data'!H187))),'Data Summary'!EA193="Yes"),OFFSET('Hygiene Data'!$H$5,0,10*ROW('Hygiene Data'!H187)),NA())</f>
        <v>#N/A</v>
      </c>
      <c r="BM193" s="522" t="e">
        <f ca="1">+IF(AND(ISNUMBER(OFFSET('Hygiene Data'!$H$7,0,10*ROW('Hygiene Data'!H187))),'Data Summary'!EB193="Yes"),OFFSET('Hygiene Data'!$H$7,0,10*ROW('Hygiene Data'!H187)),NA())</f>
        <v>#N/A</v>
      </c>
      <c r="BN193" s="522" t="e">
        <f ca="1">+IF(AND(ISNUMBER(OFFSET('Hygiene Data'!$H$9,0,10*ROW('Hygiene Data'!H187))),'Data Summary'!EC193="Yes"),OFFSET('Hygiene Data'!$H$9,0,10*ROW('Hygiene Data'!H187)),NA())</f>
        <v>#N/A</v>
      </c>
      <c r="BO193" s="522" t="e">
        <f ca="1">+IF(AND(ISNUMBER(OFFSET('Hygiene Data'!$I$5,0,10*ROW('Hygiene Data'!I187))),'Data Summary'!ED193="Yes"),OFFSET('Hygiene Data'!$I$5,0,10*ROW('Hygiene Data'!I187)),NA())</f>
        <v>#N/A</v>
      </c>
      <c r="BP193" s="522" t="e">
        <f ca="1">+IF(AND(ISNUMBER(OFFSET('Hygiene Data'!$I$7,0,10*ROW('Hygiene Data'!I187))),'Data Summary'!EE193="Yes"),OFFSET('Hygiene Data'!$I$7,0,10*ROW('Hygiene Data'!I187)),NA())</f>
        <v>#N/A</v>
      </c>
      <c r="BQ193" s="522" t="e">
        <f ca="1">+IF(AND(ISNUMBER(OFFSET('Hygiene Data'!$I$9,0,10*ROW('Hygiene Data'!I187))),'Data Summary'!EF193="Yes"),OFFSET('Hygiene Data'!$I$9,0,10*ROW('Hygiene Data'!I187)),NA())</f>
        <v>#N/A</v>
      </c>
    </row>
    <row r="194" spans="1:69" x14ac:dyDescent="0.25">
      <c r="A194" s="518" t="e">
        <f ca="1">+RIGHT('Data Summary'!A194,LEN('Data Summary'!A194)-9)</f>
        <v>#VALUE!</v>
      </c>
      <c r="B194" s="492" t="str">
        <f ca="1">+IF(ISTEXT('Data Summary'!B194),'Data Summary'!B194,"")</f>
        <v/>
      </c>
      <c r="C194" s="519" t="e">
        <f ca="1">+VALUE('Data Summary'!C194)</f>
        <v>#VALUE!</v>
      </c>
      <c r="D194" s="520" t="e">
        <f ca="1">+IF(AND(ISNUMBER(OFFSET('Water Data'!$D$4,0,10*ROW('Water Data'!D188))),'Data Summary'!BS194="Yes"),100-OFFSET('Water Data'!$D$4,0,10*ROW('Water Data'!D188)),NA())</f>
        <v>#N/A</v>
      </c>
      <c r="E194" s="520" t="e">
        <f ca="1">+IF(AND(ISNUMBER(OFFSET('Water Data'!$D$6,0,10*ROW('Water Data'!D188))),'Data Summary'!BT194="Yes"),OFFSET('Water Data'!$D$6,0,10*ROW('Water Data'!D188)),NA())</f>
        <v>#N/A</v>
      </c>
      <c r="F194" s="520" t="e">
        <f ca="1">+IF(AND(ISNUMBER(OFFSET('Water Data'!$D$9,0,10*ROW('Water Data'!D188))),'Data Summary'!BU194="Yes"),OFFSET('Water Data'!$D$9,0,10*ROW('Water Data'!D188)),NA())</f>
        <v>#N/A</v>
      </c>
      <c r="G194" s="520" t="e">
        <f ca="1">+IF(AND(ISNUMBER(OFFSET('Water Data'!$E$4,0,10*ROW('Water Data'!E188))),'Data Summary'!BV194="Yes"),100-OFFSET('Water Data'!$E$4,0,10*ROW('Water Data'!E188)),NA())</f>
        <v>#N/A</v>
      </c>
      <c r="H194" s="520" t="e">
        <f ca="1">+IF(AND(ISNUMBER(OFFSET('Water Data'!$E$6,0,10*ROW('Water Data'!E188))),'Data Summary'!BW194="Yes"),OFFSET('Water Data'!$E$6,0,10*ROW('Water Data'!E188)),NA())</f>
        <v>#N/A</v>
      </c>
      <c r="I194" s="520" t="e">
        <f ca="1">+IF(AND(ISNUMBER(OFFSET('Water Data'!$E$9,0,10*ROW('Water Data'!E188))),'Data Summary'!BX194="Yes"),OFFSET('Water Data'!$E$9,0,10*ROW('Water Data'!E188)),NA())</f>
        <v>#N/A</v>
      </c>
      <c r="J194" s="520" t="e">
        <f ca="1">+IF(AND(ISNUMBER(OFFSET('Water Data'!$F$4,0,10*ROW('Water Data'!F188))),'Data Summary'!BY194="Yes"),100-OFFSET('Water Data'!$F$4,0,10*ROW('Water Data'!F188)),NA())</f>
        <v>#N/A</v>
      </c>
      <c r="K194" s="520" t="e">
        <f ca="1">+IF(AND(ISNUMBER(OFFSET('Water Data'!$F$6,0,10*ROW('Water Data'!F188))),'Data Summary'!BZ194="Yes"),OFFSET('Water Data'!$F$6,0,10*ROW('Water Data'!F188)),NA())</f>
        <v>#N/A</v>
      </c>
      <c r="L194" s="520" t="e">
        <f ca="1">+IF(AND(ISNUMBER(OFFSET('Water Data'!$F$9,0,10*ROW('Water Data'!F188))),'Data Summary'!CA194="Yes"),OFFSET('Water Data'!$F$9,0,10*ROW('Water Data'!F188)),NA())</f>
        <v>#N/A</v>
      </c>
      <c r="M194" s="520" t="e">
        <f ca="1">+IF(AND(ISNUMBER(OFFSET('Water Data'!$G$4,0,10*ROW('Water Data'!G188))),'Data Summary'!CB194="Yes"),100-OFFSET('Water Data'!$G$4,0,10*ROW('Water Data'!G188)),NA())</f>
        <v>#N/A</v>
      </c>
      <c r="N194" s="520" t="e">
        <f ca="1">+IF(AND(ISNUMBER(OFFSET('Water Data'!$G$6,0,10*ROW('Water Data'!G188))),'Data Summary'!CC194="Yes"),OFFSET('Water Data'!$G$6,0,10*ROW('Water Data'!G188)),NA())</f>
        <v>#N/A</v>
      </c>
      <c r="O194" s="520" t="e">
        <f ca="1">+IF(AND(ISNUMBER(OFFSET('Water Data'!$G$9,0,10*ROW('Water Data'!G188))),'Data Summary'!CD194="Yes"),OFFSET('Water Data'!$G$9,0,10*ROW('Water Data'!G188)),NA())</f>
        <v>#N/A</v>
      </c>
      <c r="P194" s="520" t="e">
        <f ca="1">+IF(AND(ISNUMBER(OFFSET('Water Data'!$H$4,0,10*ROW('Water Data'!H188))),'Data Summary'!CE194="Yes"),100-OFFSET('Water Data'!$H$4,0,10*ROW('Water Data'!H188)),NA())</f>
        <v>#N/A</v>
      </c>
      <c r="Q194" s="520" t="e">
        <f ca="1">+IF(AND(ISNUMBER(OFFSET('Water Data'!$H$6,0,10*ROW('Water Data'!H188))),'Data Summary'!CF194="Yes"),OFFSET('Water Data'!$H$6,0,10*ROW('Water Data'!H188)),NA())</f>
        <v>#N/A</v>
      </c>
      <c r="R194" s="520" t="e">
        <f ca="1">+IF(AND(ISNUMBER(OFFSET('Water Data'!$H$9,0,10*ROW('Water Data'!H188))),'Data Summary'!CG194="Yes"),OFFSET('Water Data'!$H$9,0,10*ROW('Water Data'!H188)),NA())</f>
        <v>#N/A</v>
      </c>
      <c r="S194" s="520" t="e">
        <f ca="1">+IF(AND(ISNUMBER(OFFSET('Water Data'!$I$4,0,10*ROW('Water Data'!I188))),'Data Summary'!CH194="Yes"),100-OFFSET('Water Data'!$I$4,0,10*ROW('Water Data'!I188)),NA())</f>
        <v>#N/A</v>
      </c>
      <c r="T194" s="520" t="e">
        <f ca="1">+IF(AND(ISNUMBER(OFFSET('Water Data'!$I$6,0,10*ROW('Water Data'!I188))),'Data Summary'!CI194="Yes"),OFFSET('Water Data'!$I$6,0,10*ROW('Water Data'!I188)),NA())</f>
        <v>#N/A</v>
      </c>
      <c r="U194" s="520" t="e">
        <f ca="1">+IF(AND(ISNUMBER(OFFSET('Water Data'!$I$9,0,10*ROW('Water Data'!I188))),'Data Summary'!CJ194="Yes"),OFFSET('Water Data'!$I$9,0,10*ROW('Water Data'!I188)),NA())</f>
        <v>#N/A</v>
      </c>
      <c r="V194" s="521" t="e">
        <f ca="1">+IF(AND(ISNUMBER(OFFSET('Sanitation Data'!$D$4,0,10*ROW('Sanitation Data'!D188))),'Data Summary'!CK194="Yes"),100-OFFSET('Sanitation Data'!$D$4,0,10*ROW('Sanitation Data'!D188)),NA())</f>
        <v>#N/A</v>
      </c>
      <c r="W194" s="521" t="e">
        <f ca="1">+IF(AND(ISNUMBER(OFFSET('Sanitation Data'!$D$6,0,10*ROW('Sanitation Data'!D188))),'Data Summary'!CL194="Yes"),OFFSET('Sanitation Data'!$D$6,0,10*ROW('Sanitation Data'!D188)),NA())</f>
        <v>#N/A</v>
      </c>
      <c r="X194" s="521" t="e">
        <f ca="1">+IF(AND(ISNUMBER(OFFSET('Sanitation Data'!$D$10,0,10*ROW('Sanitation Data'!D188))),'Data Summary'!CM194="Yes"),OFFSET('Sanitation Data'!$D$10,0,10*ROW('Sanitation Data'!D188)),NA())</f>
        <v>#N/A</v>
      </c>
      <c r="Y194" s="521" t="e">
        <f ca="1">+IF(AND(ISNUMBER(OFFSET('Sanitation Data'!$D$11,0,10*ROW('Sanitation Data'!D188))),'Data Summary'!CN194="Yes"),OFFSET('Sanitation Data'!$D$11,0,10*ROW('Sanitation Data'!D188)),NA())</f>
        <v>#N/A</v>
      </c>
      <c r="Z194" s="521" t="e">
        <f ca="1">+IF(AND(ISNUMBER(OFFSET('Sanitation Data'!$D$12,0,10*ROW('Sanitation Data'!D188))),'Data Summary'!CO194="Yes"),OFFSET('Sanitation Data'!$D$12,0,10*ROW('Sanitation Data'!D188)),NA())</f>
        <v>#N/A</v>
      </c>
      <c r="AA194" s="521" t="e">
        <f ca="1">+IF(AND(ISNUMBER(OFFSET('Sanitation Data'!$E$4,0,10*ROW('Sanitation Data'!E188))),'Data Summary'!CP194="Yes"),100-OFFSET('Sanitation Data'!$E$4,0,10*ROW('Sanitation Data'!E188)),NA())</f>
        <v>#N/A</v>
      </c>
      <c r="AB194" s="521" t="e">
        <f ca="1">+IF(AND(ISNUMBER(OFFSET('Sanitation Data'!$E$6,0,10*ROW('Sanitation Data'!E188))),'Data Summary'!CQ194="Yes"),OFFSET('Sanitation Data'!$E$6,0,10*ROW('Sanitation Data'!E188)),NA())</f>
        <v>#N/A</v>
      </c>
      <c r="AC194" s="521" t="e">
        <f ca="1">+IF(AND(ISNUMBER(OFFSET('Sanitation Data'!$E$10,0,10*ROW('Sanitation Data'!E188))),'Data Summary'!CR194="Yes"),OFFSET('Sanitation Data'!$E$10,0,10*ROW('Sanitation Data'!E188)),NA())</f>
        <v>#N/A</v>
      </c>
      <c r="AD194" s="521" t="e">
        <f ca="1">+IF(AND(ISNUMBER(OFFSET('Sanitation Data'!$E$11,0,10*ROW('Sanitation Data'!E188))),'Data Summary'!CS194="Yes"),OFFSET('Sanitation Data'!$E$11,0,10*ROW('Sanitation Data'!E188)),NA())</f>
        <v>#N/A</v>
      </c>
      <c r="AE194" s="521" t="e">
        <f ca="1">+IF(AND(ISNUMBER(OFFSET('Sanitation Data'!$E$12,0,10*ROW('Sanitation Data'!E188))),'Data Summary'!CT194="Yes"),OFFSET('Sanitation Data'!$E$12,0,10*ROW('Sanitation Data'!E188)),NA())</f>
        <v>#N/A</v>
      </c>
      <c r="AF194" s="521" t="e">
        <f ca="1">+IF(AND(ISNUMBER(OFFSET('Sanitation Data'!$F$4,0,10*ROW('Sanitation Data'!F188))),'Data Summary'!CU194="Yes"),100-OFFSET('Sanitation Data'!$F$4,0,10*ROW('Sanitation Data'!F188)),NA())</f>
        <v>#N/A</v>
      </c>
      <c r="AG194" s="521" t="e">
        <f ca="1">+IF(AND(ISNUMBER(OFFSET('Sanitation Data'!$F$6,0,10*ROW('Sanitation Data'!F188))),'Data Summary'!CV194="Yes"),OFFSET('Sanitation Data'!$F$6,0,10*ROW('Sanitation Data'!F188)),NA())</f>
        <v>#N/A</v>
      </c>
      <c r="AH194" s="521" t="e">
        <f ca="1">+IF(AND(ISNUMBER(OFFSET('Sanitation Data'!$F$10,0,10*ROW('Sanitation Data'!F188))),'Data Summary'!CW194="Yes"),OFFSET('Sanitation Data'!$F$10,0,10*ROW('Sanitation Data'!F188)),NA())</f>
        <v>#N/A</v>
      </c>
      <c r="AI194" s="521" t="e">
        <f ca="1">+IF(AND(ISNUMBER(OFFSET('Sanitation Data'!$F$11,0,10*ROW('Sanitation Data'!F188))),'Data Summary'!CX194="Yes"),OFFSET('Sanitation Data'!$F$11,0,10*ROW('Sanitation Data'!F188)),NA())</f>
        <v>#N/A</v>
      </c>
      <c r="AJ194" s="521" t="e">
        <f ca="1">+IF(AND(ISNUMBER(OFFSET('Sanitation Data'!$F$12,0,10*ROW('Sanitation Data'!F188))),'Data Summary'!CY194="Yes"),OFFSET('Sanitation Data'!$F$12,0,10*ROW('Sanitation Data'!F188)),NA())</f>
        <v>#N/A</v>
      </c>
      <c r="AK194" s="521" t="e">
        <f ca="1">+IF(AND(ISNUMBER(OFFSET('Sanitation Data'!$G$4,0,10*ROW('Sanitation Data'!G188))),'Data Summary'!CZ194="Yes"),100-OFFSET('Sanitation Data'!$G$4,0,10*ROW('Sanitation Data'!G188)),NA())</f>
        <v>#N/A</v>
      </c>
      <c r="AL194" s="521" t="e">
        <f ca="1">+IF(AND(ISNUMBER(OFFSET('Sanitation Data'!$G$6,0,10*ROW('Sanitation Data'!G188))),'Data Summary'!DA194="Yes"),OFFSET('Sanitation Data'!$G$6,0,10*ROW('Sanitation Data'!G188)),NA())</f>
        <v>#N/A</v>
      </c>
      <c r="AM194" s="521" t="e">
        <f ca="1">+IF(AND(ISNUMBER(OFFSET('Sanitation Data'!$G$10,0,10*ROW('Sanitation Data'!G188))),'Data Summary'!DB194="Yes"),OFFSET('Sanitation Data'!$G$10,0,10*ROW('Sanitation Data'!G188)),NA())</f>
        <v>#N/A</v>
      </c>
      <c r="AN194" s="521" t="e">
        <f ca="1">+IF(AND(ISNUMBER(OFFSET('Sanitation Data'!$G$11,0,10*ROW('Sanitation Data'!G188))),'Data Summary'!DC194="Yes"),OFFSET('Sanitation Data'!$G$11,0,10*ROW('Sanitation Data'!G188)),NA())</f>
        <v>#N/A</v>
      </c>
      <c r="AO194" s="521" t="e">
        <f ca="1">+IF(AND(ISNUMBER(OFFSET('Sanitation Data'!$G$12,0,10*ROW('Sanitation Data'!G188))),'Data Summary'!DD194="Yes"),OFFSET('Sanitation Data'!$G$12,0,10*ROW('Sanitation Data'!G188)),NA())</f>
        <v>#N/A</v>
      </c>
      <c r="AP194" s="521" t="e">
        <f ca="1">+IF(AND(ISNUMBER(OFFSET('Sanitation Data'!$H$4,0,10*ROW('Sanitation Data'!H188))),'Data Summary'!DE194="Yes"),100-OFFSET('Sanitation Data'!$H$4,0,10*ROW('Sanitation Data'!H188)),NA())</f>
        <v>#N/A</v>
      </c>
      <c r="AQ194" s="521" t="e">
        <f ca="1">+IF(AND(ISNUMBER(OFFSET('Sanitation Data'!$H$6,0,10*ROW('Sanitation Data'!H188))),'Data Summary'!DF194="Yes"),OFFSET('Sanitation Data'!$H$6,0,10*ROW('Sanitation Data'!H188)),NA())</f>
        <v>#N/A</v>
      </c>
      <c r="AR194" s="521" t="e">
        <f ca="1">+IF(AND(ISNUMBER(OFFSET('Sanitation Data'!$H$10,0,10*ROW('Sanitation Data'!H188))),'Data Summary'!DG194="Yes"),OFFSET('Sanitation Data'!$H$10,0,10*ROW('Sanitation Data'!H188)),NA())</f>
        <v>#N/A</v>
      </c>
      <c r="AS194" s="521" t="e">
        <f ca="1">+IF(AND(ISNUMBER(OFFSET('Sanitation Data'!$H$11,0,10*ROW('Sanitation Data'!H188))),'Data Summary'!DH194="Yes"),OFFSET('Sanitation Data'!$H$11,0,10*ROW('Sanitation Data'!H188)),NA())</f>
        <v>#N/A</v>
      </c>
      <c r="AT194" s="521" t="e">
        <f ca="1">+IF(AND(ISNUMBER(OFFSET('Sanitation Data'!$H$12,0,10*ROW('Sanitation Data'!H188))),'Data Summary'!DI194="Yes"),OFFSET('Sanitation Data'!$H$12,0,10*ROW('Sanitation Data'!H188)),NA())</f>
        <v>#N/A</v>
      </c>
      <c r="AU194" s="521" t="e">
        <f ca="1">+IF(AND(ISNUMBER(OFFSET('Sanitation Data'!$I$4,0,10*ROW('Sanitation Data'!I188))),'Data Summary'!DJ194="Yes"),100-OFFSET('Sanitation Data'!$I$4,0,10*ROW('Sanitation Data'!I188)),NA())</f>
        <v>#N/A</v>
      </c>
      <c r="AV194" s="521" t="e">
        <f ca="1">+IF(AND(ISNUMBER(OFFSET('Sanitation Data'!$I$6,0,10*ROW('Sanitation Data'!I188))),'Data Summary'!DK194="Yes"),OFFSET('Sanitation Data'!$I$6,0,10*ROW('Sanitation Data'!I188)),NA())</f>
        <v>#N/A</v>
      </c>
      <c r="AW194" s="521" t="e">
        <f ca="1">+IF(AND(ISNUMBER(OFFSET('Sanitation Data'!$I$10,0,10*ROW('Sanitation Data'!I188))),'Data Summary'!DL194="Yes"),OFFSET('Sanitation Data'!$I$10,0,10*ROW('Sanitation Data'!I188)),NA())</f>
        <v>#N/A</v>
      </c>
      <c r="AX194" s="521" t="e">
        <f ca="1">+IF(AND(ISNUMBER(OFFSET('Sanitation Data'!$I$11,0,10*ROW('Sanitation Data'!I188))),'Data Summary'!DM194="Yes"),OFFSET('Sanitation Data'!$I$11,0,10*ROW('Sanitation Data'!I188)),NA())</f>
        <v>#N/A</v>
      </c>
      <c r="AY194" s="521" t="e">
        <f ca="1">+IF(AND(ISNUMBER(OFFSET('Sanitation Data'!$I$12,0,10*ROW('Sanitation Data'!I188))),'Data Summary'!DN194="Yes"),OFFSET('Sanitation Data'!$I$12,0,10*ROW('Sanitation Data'!I188)),NA())</f>
        <v>#N/A</v>
      </c>
      <c r="AZ194" s="522" t="e">
        <f ca="1">+IF(AND(ISNUMBER(OFFSET('Hygiene Data'!$D$5,0,10*ROW('Hygiene Data'!D188))),'Data Summary'!DO194="Yes"),OFFSET('Hygiene Data'!$D$5,0,10*ROW('Hygiene Data'!D188)),NA())</f>
        <v>#N/A</v>
      </c>
      <c r="BA194" s="522" t="e">
        <f ca="1">+IF(AND(ISNUMBER(OFFSET('Hygiene Data'!$D$7,0,10*ROW('Hygiene Data'!D188))),'Data Summary'!DP194="Yes"),OFFSET('Hygiene Data'!$D$7,0,10*ROW('Hygiene Data'!D188)),NA())</f>
        <v>#N/A</v>
      </c>
      <c r="BB194" s="522" t="e">
        <f ca="1">+IF(AND(ISNUMBER(OFFSET('Hygiene Data'!$D$9,0,10*ROW('Hygiene Data'!D188))),'Data Summary'!DQ194="Yes"),OFFSET('Hygiene Data'!$D$9,0,10*ROW('Hygiene Data'!D188)),NA())</f>
        <v>#N/A</v>
      </c>
      <c r="BC194" s="522" t="e">
        <f ca="1">+IF(AND(ISNUMBER(OFFSET('Hygiene Data'!$E$5,0,10*ROW('Hygiene Data'!E188))),'Data Summary'!DR194="Yes"),OFFSET('Hygiene Data'!$E$5,0,10*ROW('Hygiene Data'!E188)),NA())</f>
        <v>#N/A</v>
      </c>
      <c r="BD194" s="522" t="e">
        <f ca="1">+IF(AND(ISNUMBER(OFFSET('Hygiene Data'!$E$7,0,10*ROW('Hygiene Data'!E188))),'Data Summary'!DS194="Yes"),OFFSET('Hygiene Data'!$E$7,0,10*ROW('Hygiene Data'!E188)),NA())</f>
        <v>#N/A</v>
      </c>
      <c r="BE194" s="522" t="e">
        <f ca="1">+IF(AND(ISNUMBER(OFFSET('Hygiene Data'!$E$9,0,10*ROW('Hygiene Data'!E188))),'Data Summary'!DT194="Yes"),OFFSET('Hygiene Data'!$E$9,0,10*ROW('Hygiene Data'!E188)),NA())</f>
        <v>#N/A</v>
      </c>
      <c r="BF194" s="522" t="e">
        <f ca="1">+IF(AND(ISNUMBER(OFFSET('Hygiene Data'!$F$5,0,10*ROW('Hygiene Data'!F188))),'Data Summary'!DU194="Yes"),OFFSET('Hygiene Data'!$F$5,0,10*ROW('Hygiene Data'!F188)),NA())</f>
        <v>#N/A</v>
      </c>
      <c r="BG194" s="522" t="e">
        <f ca="1">+IF(AND(ISNUMBER(OFFSET('Hygiene Data'!$F$7,0,10*ROW('Hygiene Data'!F188))),'Data Summary'!DV194="Yes"),OFFSET('Hygiene Data'!$F$7,0,10*ROW('Hygiene Data'!F188)),NA())</f>
        <v>#N/A</v>
      </c>
      <c r="BH194" s="522" t="e">
        <f ca="1">+IF(AND(ISNUMBER(OFFSET('Hygiene Data'!$F$9,0,10*ROW('Hygiene Data'!F188))),'Data Summary'!DW194="Yes"),OFFSET('Hygiene Data'!$F$9,0,10*ROW('Hygiene Data'!F188)),NA())</f>
        <v>#N/A</v>
      </c>
      <c r="BI194" s="522" t="e">
        <f ca="1">+IF(AND(ISNUMBER(OFFSET('Hygiene Data'!$G$5,0,10*ROW('Hygiene Data'!G188))),'Data Summary'!DX194="Yes"),OFFSET('Hygiene Data'!$G$5,0,10*ROW('Hygiene Data'!G188)),NA())</f>
        <v>#N/A</v>
      </c>
      <c r="BJ194" s="522" t="e">
        <f ca="1">+IF(AND(ISNUMBER(OFFSET('Hygiene Data'!$G$7,0,10*ROW('Hygiene Data'!G188))),'Data Summary'!DY194="Yes"),OFFSET('Hygiene Data'!$G$7,0,10*ROW('Hygiene Data'!G188)),NA())</f>
        <v>#N/A</v>
      </c>
      <c r="BK194" s="522" t="e">
        <f ca="1">+IF(AND(ISNUMBER(OFFSET('Hygiene Data'!$G$9,0,10*ROW('Hygiene Data'!G188))),'Data Summary'!DZ194="Yes"),OFFSET('Hygiene Data'!$G$9,0,10*ROW('Hygiene Data'!G188)),NA())</f>
        <v>#N/A</v>
      </c>
      <c r="BL194" s="522" t="e">
        <f ca="1">+IF(AND(ISNUMBER(OFFSET('Hygiene Data'!$H$5,0,10*ROW('Hygiene Data'!H188))),'Data Summary'!EA194="Yes"),OFFSET('Hygiene Data'!$H$5,0,10*ROW('Hygiene Data'!H188)),NA())</f>
        <v>#N/A</v>
      </c>
      <c r="BM194" s="522" t="e">
        <f ca="1">+IF(AND(ISNUMBER(OFFSET('Hygiene Data'!$H$7,0,10*ROW('Hygiene Data'!H188))),'Data Summary'!EB194="Yes"),OFFSET('Hygiene Data'!$H$7,0,10*ROW('Hygiene Data'!H188)),NA())</f>
        <v>#N/A</v>
      </c>
      <c r="BN194" s="522" t="e">
        <f ca="1">+IF(AND(ISNUMBER(OFFSET('Hygiene Data'!$H$9,0,10*ROW('Hygiene Data'!H188))),'Data Summary'!EC194="Yes"),OFFSET('Hygiene Data'!$H$9,0,10*ROW('Hygiene Data'!H188)),NA())</f>
        <v>#N/A</v>
      </c>
      <c r="BO194" s="522" t="e">
        <f ca="1">+IF(AND(ISNUMBER(OFFSET('Hygiene Data'!$I$5,0,10*ROW('Hygiene Data'!I188))),'Data Summary'!ED194="Yes"),OFFSET('Hygiene Data'!$I$5,0,10*ROW('Hygiene Data'!I188)),NA())</f>
        <v>#N/A</v>
      </c>
      <c r="BP194" s="522" t="e">
        <f ca="1">+IF(AND(ISNUMBER(OFFSET('Hygiene Data'!$I$7,0,10*ROW('Hygiene Data'!I188))),'Data Summary'!EE194="Yes"),OFFSET('Hygiene Data'!$I$7,0,10*ROW('Hygiene Data'!I188)),NA())</f>
        <v>#N/A</v>
      </c>
      <c r="BQ194" s="522" t="e">
        <f ca="1">+IF(AND(ISNUMBER(OFFSET('Hygiene Data'!$I$9,0,10*ROW('Hygiene Data'!I188))),'Data Summary'!EF194="Yes"),OFFSET('Hygiene Data'!$I$9,0,10*ROW('Hygiene Data'!I188)),NA())</f>
        <v>#N/A</v>
      </c>
    </row>
    <row r="195" spans="1:69" x14ac:dyDescent="0.25">
      <c r="A195" s="518" t="e">
        <f ca="1">+RIGHT('Data Summary'!A195,LEN('Data Summary'!A195)-9)</f>
        <v>#VALUE!</v>
      </c>
      <c r="B195" s="492" t="str">
        <f ca="1">+IF(ISTEXT('Data Summary'!B195),'Data Summary'!B195,"")</f>
        <v/>
      </c>
      <c r="C195" s="519" t="e">
        <f ca="1">+VALUE('Data Summary'!C195)</f>
        <v>#VALUE!</v>
      </c>
      <c r="D195" s="520" t="e">
        <f ca="1">+IF(AND(ISNUMBER(OFFSET('Water Data'!$D$4,0,10*ROW('Water Data'!D189))),'Data Summary'!BS195="Yes"),100-OFFSET('Water Data'!$D$4,0,10*ROW('Water Data'!D189)),NA())</f>
        <v>#N/A</v>
      </c>
      <c r="E195" s="520" t="e">
        <f ca="1">+IF(AND(ISNUMBER(OFFSET('Water Data'!$D$6,0,10*ROW('Water Data'!D189))),'Data Summary'!BT195="Yes"),OFFSET('Water Data'!$D$6,0,10*ROW('Water Data'!D189)),NA())</f>
        <v>#N/A</v>
      </c>
      <c r="F195" s="520" t="e">
        <f ca="1">+IF(AND(ISNUMBER(OFFSET('Water Data'!$D$9,0,10*ROW('Water Data'!D189))),'Data Summary'!BU195="Yes"),OFFSET('Water Data'!$D$9,0,10*ROW('Water Data'!D189)),NA())</f>
        <v>#N/A</v>
      </c>
      <c r="G195" s="520" t="e">
        <f ca="1">+IF(AND(ISNUMBER(OFFSET('Water Data'!$E$4,0,10*ROW('Water Data'!E189))),'Data Summary'!BV195="Yes"),100-OFFSET('Water Data'!$E$4,0,10*ROW('Water Data'!E189)),NA())</f>
        <v>#N/A</v>
      </c>
      <c r="H195" s="520" t="e">
        <f ca="1">+IF(AND(ISNUMBER(OFFSET('Water Data'!$E$6,0,10*ROW('Water Data'!E189))),'Data Summary'!BW195="Yes"),OFFSET('Water Data'!$E$6,0,10*ROW('Water Data'!E189)),NA())</f>
        <v>#N/A</v>
      </c>
      <c r="I195" s="520" t="e">
        <f ca="1">+IF(AND(ISNUMBER(OFFSET('Water Data'!$E$9,0,10*ROW('Water Data'!E189))),'Data Summary'!BX195="Yes"),OFFSET('Water Data'!$E$9,0,10*ROW('Water Data'!E189)),NA())</f>
        <v>#N/A</v>
      </c>
      <c r="J195" s="520" t="e">
        <f ca="1">+IF(AND(ISNUMBER(OFFSET('Water Data'!$F$4,0,10*ROW('Water Data'!F189))),'Data Summary'!BY195="Yes"),100-OFFSET('Water Data'!$F$4,0,10*ROW('Water Data'!F189)),NA())</f>
        <v>#N/A</v>
      </c>
      <c r="K195" s="520" t="e">
        <f ca="1">+IF(AND(ISNUMBER(OFFSET('Water Data'!$F$6,0,10*ROW('Water Data'!F189))),'Data Summary'!BZ195="Yes"),OFFSET('Water Data'!$F$6,0,10*ROW('Water Data'!F189)),NA())</f>
        <v>#N/A</v>
      </c>
      <c r="L195" s="520" t="e">
        <f ca="1">+IF(AND(ISNUMBER(OFFSET('Water Data'!$F$9,0,10*ROW('Water Data'!F189))),'Data Summary'!CA195="Yes"),OFFSET('Water Data'!$F$9,0,10*ROW('Water Data'!F189)),NA())</f>
        <v>#N/A</v>
      </c>
      <c r="M195" s="520" t="e">
        <f ca="1">+IF(AND(ISNUMBER(OFFSET('Water Data'!$G$4,0,10*ROW('Water Data'!G189))),'Data Summary'!CB195="Yes"),100-OFFSET('Water Data'!$G$4,0,10*ROW('Water Data'!G189)),NA())</f>
        <v>#N/A</v>
      </c>
      <c r="N195" s="520" t="e">
        <f ca="1">+IF(AND(ISNUMBER(OFFSET('Water Data'!$G$6,0,10*ROW('Water Data'!G189))),'Data Summary'!CC195="Yes"),OFFSET('Water Data'!$G$6,0,10*ROW('Water Data'!G189)),NA())</f>
        <v>#N/A</v>
      </c>
      <c r="O195" s="520" t="e">
        <f ca="1">+IF(AND(ISNUMBER(OFFSET('Water Data'!$G$9,0,10*ROW('Water Data'!G189))),'Data Summary'!CD195="Yes"),OFFSET('Water Data'!$G$9,0,10*ROW('Water Data'!G189)),NA())</f>
        <v>#N/A</v>
      </c>
      <c r="P195" s="520" t="e">
        <f ca="1">+IF(AND(ISNUMBER(OFFSET('Water Data'!$H$4,0,10*ROW('Water Data'!H189))),'Data Summary'!CE195="Yes"),100-OFFSET('Water Data'!$H$4,0,10*ROW('Water Data'!H189)),NA())</f>
        <v>#N/A</v>
      </c>
      <c r="Q195" s="520" t="e">
        <f ca="1">+IF(AND(ISNUMBER(OFFSET('Water Data'!$H$6,0,10*ROW('Water Data'!H189))),'Data Summary'!CF195="Yes"),OFFSET('Water Data'!$H$6,0,10*ROW('Water Data'!H189)),NA())</f>
        <v>#N/A</v>
      </c>
      <c r="R195" s="520" t="e">
        <f ca="1">+IF(AND(ISNUMBER(OFFSET('Water Data'!$H$9,0,10*ROW('Water Data'!H189))),'Data Summary'!CG195="Yes"),OFFSET('Water Data'!$H$9,0,10*ROW('Water Data'!H189)),NA())</f>
        <v>#N/A</v>
      </c>
      <c r="S195" s="520" t="e">
        <f ca="1">+IF(AND(ISNUMBER(OFFSET('Water Data'!$I$4,0,10*ROW('Water Data'!I189))),'Data Summary'!CH195="Yes"),100-OFFSET('Water Data'!$I$4,0,10*ROW('Water Data'!I189)),NA())</f>
        <v>#N/A</v>
      </c>
      <c r="T195" s="520" t="e">
        <f ca="1">+IF(AND(ISNUMBER(OFFSET('Water Data'!$I$6,0,10*ROW('Water Data'!I189))),'Data Summary'!CI195="Yes"),OFFSET('Water Data'!$I$6,0,10*ROW('Water Data'!I189)),NA())</f>
        <v>#N/A</v>
      </c>
      <c r="U195" s="520" t="e">
        <f ca="1">+IF(AND(ISNUMBER(OFFSET('Water Data'!$I$9,0,10*ROW('Water Data'!I189))),'Data Summary'!CJ195="Yes"),OFFSET('Water Data'!$I$9,0,10*ROW('Water Data'!I189)),NA())</f>
        <v>#N/A</v>
      </c>
      <c r="V195" s="521" t="e">
        <f ca="1">+IF(AND(ISNUMBER(OFFSET('Sanitation Data'!$D$4,0,10*ROW('Sanitation Data'!D189))),'Data Summary'!CK195="Yes"),100-OFFSET('Sanitation Data'!$D$4,0,10*ROW('Sanitation Data'!D189)),NA())</f>
        <v>#N/A</v>
      </c>
      <c r="W195" s="521" t="e">
        <f ca="1">+IF(AND(ISNUMBER(OFFSET('Sanitation Data'!$D$6,0,10*ROW('Sanitation Data'!D189))),'Data Summary'!CL195="Yes"),OFFSET('Sanitation Data'!$D$6,0,10*ROW('Sanitation Data'!D189)),NA())</f>
        <v>#N/A</v>
      </c>
      <c r="X195" s="521" t="e">
        <f ca="1">+IF(AND(ISNUMBER(OFFSET('Sanitation Data'!$D$10,0,10*ROW('Sanitation Data'!D189))),'Data Summary'!CM195="Yes"),OFFSET('Sanitation Data'!$D$10,0,10*ROW('Sanitation Data'!D189)),NA())</f>
        <v>#N/A</v>
      </c>
      <c r="Y195" s="521" t="e">
        <f ca="1">+IF(AND(ISNUMBER(OFFSET('Sanitation Data'!$D$11,0,10*ROW('Sanitation Data'!D189))),'Data Summary'!CN195="Yes"),OFFSET('Sanitation Data'!$D$11,0,10*ROW('Sanitation Data'!D189)),NA())</f>
        <v>#N/A</v>
      </c>
      <c r="Z195" s="521" t="e">
        <f ca="1">+IF(AND(ISNUMBER(OFFSET('Sanitation Data'!$D$12,0,10*ROW('Sanitation Data'!D189))),'Data Summary'!CO195="Yes"),OFFSET('Sanitation Data'!$D$12,0,10*ROW('Sanitation Data'!D189)),NA())</f>
        <v>#N/A</v>
      </c>
      <c r="AA195" s="521" t="e">
        <f ca="1">+IF(AND(ISNUMBER(OFFSET('Sanitation Data'!$E$4,0,10*ROW('Sanitation Data'!E189))),'Data Summary'!CP195="Yes"),100-OFFSET('Sanitation Data'!$E$4,0,10*ROW('Sanitation Data'!E189)),NA())</f>
        <v>#N/A</v>
      </c>
      <c r="AB195" s="521" t="e">
        <f ca="1">+IF(AND(ISNUMBER(OFFSET('Sanitation Data'!$E$6,0,10*ROW('Sanitation Data'!E189))),'Data Summary'!CQ195="Yes"),OFFSET('Sanitation Data'!$E$6,0,10*ROW('Sanitation Data'!E189)),NA())</f>
        <v>#N/A</v>
      </c>
      <c r="AC195" s="521" t="e">
        <f ca="1">+IF(AND(ISNUMBER(OFFSET('Sanitation Data'!$E$10,0,10*ROW('Sanitation Data'!E189))),'Data Summary'!CR195="Yes"),OFFSET('Sanitation Data'!$E$10,0,10*ROW('Sanitation Data'!E189)),NA())</f>
        <v>#N/A</v>
      </c>
      <c r="AD195" s="521" t="e">
        <f ca="1">+IF(AND(ISNUMBER(OFFSET('Sanitation Data'!$E$11,0,10*ROW('Sanitation Data'!E189))),'Data Summary'!CS195="Yes"),OFFSET('Sanitation Data'!$E$11,0,10*ROW('Sanitation Data'!E189)),NA())</f>
        <v>#N/A</v>
      </c>
      <c r="AE195" s="521" t="e">
        <f ca="1">+IF(AND(ISNUMBER(OFFSET('Sanitation Data'!$E$12,0,10*ROW('Sanitation Data'!E189))),'Data Summary'!CT195="Yes"),OFFSET('Sanitation Data'!$E$12,0,10*ROW('Sanitation Data'!E189)),NA())</f>
        <v>#N/A</v>
      </c>
      <c r="AF195" s="521" t="e">
        <f ca="1">+IF(AND(ISNUMBER(OFFSET('Sanitation Data'!$F$4,0,10*ROW('Sanitation Data'!F189))),'Data Summary'!CU195="Yes"),100-OFFSET('Sanitation Data'!$F$4,0,10*ROW('Sanitation Data'!F189)),NA())</f>
        <v>#N/A</v>
      </c>
      <c r="AG195" s="521" t="e">
        <f ca="1">+IF(AND(ISNUMBER(OFFSET('Sanitation Data'!$F$6,0,10*ROW('Sanitation Data'!F189))),'Data Summary'!CV195="Yes"),OFFSET('Sanitation Data'!$F$6,0,10*ROW('Sanitation Data'!F189)),NA())</f>
        <v>#N/A</v>
      </c>
      <c r="AH195" s="521" t="e">
        <f ca="1">+IF(AND(ISNUMBER(OFFSET('Sanitation Data'!$F$10,0,10*ROW('Sanitation Data'!F189))),'Data Summary'!CW195="Yes"),OFFSET('Sanitation Data'!$F$10,0,10*ROW('Sanitation Data'!F189)),NA())</f>
        <v>#N/A</v>
      </c>
      <c r="AI195" s="521" t="e">
        <f ca="1">+IF(AND(ISNUMBER(OFFSET('Sanitation Data'!$F$11,0,10*ROW('Sanitation Data'!F189))),'Data Summary'!CX195="Yes"),OFFSET('Sanitation Data'!$F$11,0,10*ROW('Sanitation Data'!F189)),NA())</f>
        <v>#N/A</v>
      </c>
      <c r="AJ195" s="521" t="e">
        <f ca="1">+IF(AND(ISNUMBER(OFFSET('Sanitation Data'!$F$12,0,10*ROW('Sanitation Data'!F189))),'Data Summary'!CY195="Yes"),OFFSET('Sanitation Data'!$F$12,0,10*ROW('Sanitation Data'!F189)),NA())</f>
        <v>#N/A</v>
      </c>
      <c r="AK195" s="521" t="e">
        <f ca="1">+IF(AND(ISNUMBER(OFFSET('Sanitation Data'!$G$4,0,10*ROW('Sanitation Data'!G189))),'Data Summary'!CZ195="Yes"),100-OFFSET('Sanitation Data'!$G$4,0,10*ROW('Sanitation Data'!G189)),NA())</f>
        <v>#N/A</v>
      </c>
      <c r="AL195" s="521" t="e">
        <f ca="1">+IF(AND(ISNUMBER(OFFSET('Sanitation Data'!$G$6,0,10*ROW('Sanitation Data'!G189))),'Data Summary'!DA195="Yes"),OFFSET('Sanitation Data'!$G$6,0,10*ROW('Sanitation Data'!G189)),NA())</f>
        <v>#N/A</v>
      </c>
      <c r="AM195" s="521" t="e">
        <f ca="1">+IF(AND(ISNUMBER(OFFSET('Sanitation Data'!$G$10,0,10*ROW('Sanitation Data'!G189))),'Data Summary'!DB195="Yes"),OFFSET('Sanitation Data'!$G$10,0,10*ROW('Sanitation Data'!G189)),NA())</f>
        <v>#N/A</v>
      </c>
      <c r="AN195" s="521" t="e">
        <f ca="1">+IF(AND(ISNUMBER(OFFSET('Sanitation Data'!$G$11,0,10*ROW('Sanitation Data'!G189))),'Data Summary'!DC195="Yes"),OFFSET('Sanitation Data'!$G$11,0,10*ROW('Sanitation Data'!G189)),NA())</f>
        <v>#N/A</v>
      </c>
      <c r="AO195" s="521" t="e">
        <f ca="1">+IF(AND(ISNUMBER(OFFSET('Sanitation Data'!$G$12,0,10*ROW('Sanitation Data'!G189))),'Data Summary'!DD195="Yes"),OFFSET('Sanitation Data'!$G$12,0,10*ROW('Sanitation Data'!G189)),NA())</f>
        <v>#N/A</v>
      </c>
      <c r="AP195" s="521" t="e">
        <f ca="1">+IF(AND(ISNUMBER(OFFSET('Sanitation Data'!$H$4,0,10*ROW('Sanitation Data'!H189))),'Data Summary'!DE195="Yes"),100-OFFSET('Sanitation Data'!$H$4,0,10*ROW('Sanitation Data'!H189)),NA())</f>
        <v>#N/A</v>
      </c>
      <c r="AQ195" s="521" t="e">
        <f ca="1">+IF(AND(ISNUMBER(OFFSET('Sanitation Data'!$H$6,0,10*ROW('Sanitation Data'!H189))),'Data Summary'!DF195="Yes"),OFFSET('Sanitation Data'!$H$6,0,10*ROW('Sanitation Data'!H189)),NA())</f>
        <v>#N/A</v>
      </c>
      <c r="AR195" s="521" t="e">
        <f ca="1">+IF(AND(ISNUMBER(OFFSET('Sanitation Data'!$H$10,0,10*ROW('Sanitation Data'!H189))),'Data Summary'!DG195="Yes"),OFFSET('Sanitation Data'!$H$10,0,10*ROW('Sanitation Data'!H189)),NA())</f>
        <v>#N/A</v>
      </c>
      <c r="AS195" s="521" t="e">
        <f ca="1">+IF(AND(ISNUMBER(OFFSET('Sanitation Data'!$H$11,0,10*ROW('Sanitation Data'!H189))),'Data Summary'!DH195="Yes"),OFFSET('Sanitation Data'!$H$11,0,10*ROW('Sanitation Data'!H189)),NA())</f>
        <v>#N/A</v>
      </c>
      <c r="AT195" s="521" t="e">
        <f ca="1">+IF(AND(ISNUMBER(OFFSET('Sanitation Data'!$H$12,0,10*ROW('Sanitation Data'!H189))),'Data Summary'!DI195="Yes"),OFFSET('Sanitation Data'!$H$12,0,10*ROW('Sanitation Data'!H189)),NA())</f>
        <v>#N/A</v>
      </c>
      <c r="AU195" s="521" t="e">
        <f ca="1">+IF(AND(ISNUMBER(OFFSET('Sanitation Data'!$I$4,0,10*ROW('Sanitation Data'!I189))),'Data Summary'!DJ195="Yes"),100-OFFSET('Sanitation Data'!$I$4,0,10*ROW('Sanitation Data'!I189)),NA())</f>
        <v>#N/A</v>
      </c>
      <c r="AV195" s="521" t="e">
        <f ca="1">+IF(AND(ISNUMBER(OFFSET('Sanitation Data'!$I$6,0,10*ROW('Sanitation Data'!I189))),'Data Summary'!DK195="Yes"),OFFSET('Sanitation Data'!$I$6,0,10*ROW('Sanitation Data'!I189)),NA())</f>
        <v>#N/A</v>
      </c>
      <c r="AW195" s="521" t="e">
        <f ca="1">+IF(AND(ISNUMBER(OFFSET('Sanitation Data'!$I$10,0,10*ROW('Sanitation Data'!I189))),'Data Summary'!DL195="Yes"),OFFSET('Sanitation Data'!$I$10,0,10*ROW('Sanitation Data'!I189)),NA())</f>
        <v>#N/A</v>
      </c>
      <c r="AX195" s="521" t="e">
        <f ca="1">+IF(AND(ISNUMBER(OFFSET('Sanitation Data'!$I$11,0,10*ROW('Sanitation Data'!I189))),'Data Summary'!DM195="Yes"),OFFSET('Sanitation Data'!$I$11,0,10*ROW('Sanitation Data'!I189)),NA())</f>
        <v>#N/A</v>
      </c>
      <c r="AY195" s="521" t="e">
        <f ca="1">+IF(AND(ISNUMBER(OFFSET('Sanitation Data'!$I$12,0,10*ROW('Sanitation Data'!I189))),'Data Summary'!DN195="Yes"),OFFSET('Sanitation Data'!$I$12,0,10*ROW('Sanitation Data'!I189)),NA())</f>
        <v>#N/A</v>
      </c>
      <c r="AZ195" s="522" t="e">
        <f ca="1">+IF(AND(ISNUMBER(OFFSET('Hygiene Data'!$D$5,0,10*ROW('Hygiene Data'!D189))),'Data Summary'!DO195="Yes"),OFFSET('Hygiene Data'!$D$5,0,10*ROW('Hygiene Data'!D189)),NA())</f>
        <v>#N/A</v>
      </c>
      <c r="BA195" s="522" t="e">
        <f ca="1">+IF(AND(ISNUMBER(OFFSET('Hygiene Data'!$D$7,0,10*ROW('Hygiene Data'!D189))),'Data Summary'!DP195="Yes"),OFFSET('Hygiene Data'!$D$7,0,10*ROW('Hygiene Data'!D189)),NA())</f>
        <v>#N/A</v>
      </c>
      <c r="BB195" s="522" t="e">
        <f ca="1">+IF(AND(ISNUMBER(OFFSET('Hygiene Data'!$D$9,0,10*ROW('Hygiene Data'!D189))),'Data Summary'!DQ195="Yes"),OFFSET('Hygiene Data'!$D$9,0,10*ROW('Hygiene Data'!D189)),NA())</f>
        <v>#N/A</v>
      </c>
      <c r="BC195" s="522" t="e">
        <f ca="1">+IF(AND(ISNUMBER(OFFSET('Hygiene Data'!$E$5,0,10*ROW('Hygiene Data'!E189))),'Data Summary'!DR195="Yes"),OFFSET('Hygiene Data'!$E$5,0,10*ROW('Hygiene Data'!E189)),NA())</f>
        <v>#N/A</v>
      </c>
      <c r="BD195" s="522" t="e">
        <f ca="1">+IF(AND(ISNUMBER(OFFSET('Hygiene Data'!$E$7,0,10*ROW('Hygiene Data'!E189))),'Data Summary'!DS195="Yes"),OFFSET('Hygiene Data'!$E$7,0,10*ROW('Hygiene Data'!E189)),NA())</f>
        <v>#N/A</v>
      </c>
      <c r="BE195" s="522" t="e">
        <f ca="1">+IF(AND(ISNUMBER(OFFSET('Hygiene Data'!$E$9,0,10*ROW('Hygiene Data'!E189))),'Data Summary'!DT195="Yes"),OFFSET('Hygiene Data'!$E$9,0,10*ROW('Hygiene Data'!E189)),NA())</f>
        <v>#N/A</v>
      </c>
      <c r="BF195" s="522" t="e">
        <f ca="1">+IF(AND(ISNUMBER(OFFSET('Hygiene Data'!$F$5,0,10*ROW('Hygiene Data'!F189))),'Data Summary'!DU195="Yes"),OFFSET('Hygiene Data'!$F$5,0,10*ROW('Hygiene Data'!F189)),NA())</f>
        <v>#N/A</v>
      </c>
      <c r="BG195" s="522" t="e">
        <f ca="1">+IF(AND(ISNUMBER(OFFSET('Hygiene Data'!$F$7,0,10*ROW('Hygiene Data'!F189))),'Data Summary'!DV195="Yes"),OFFSET('Hygiene Data'!$F$7,0,10*ROW('Hygiene Data'!F189)),NA())</f>
        <v>#N/A</v>
      </c>
      <c r="BH195" s="522" t="e">
        <f ca="1">+IF(AND(ISNUMBER(OFFSET('Hygiene Data'!$F$9,0,10*ROW('Hygiene Data'!F189))),'Data Summary'!DW195="Yes"),OFFSET('Hygiene Data'!$F$9,0,10*ROW('Hygiene Data'!F189)),NA())</f>
        <v>#N/A</v>
      </c>
      <c r="BI195" s="522" t="e">
        <f ca="1">+IF(AND(ISNUMBER(OFFSET('Hygiene Data'!$G$5,0,10*ROW('Hygiene Data'!G189))),'Data Summary'!DX195="Yes"),OFFSET('Hygiene Data'!$G$5,0,10*ROW('Hygiene Data'!G189)),NA())</f>
        <v>#N/A</v>
      </c>
      <c r="BJ195" s="522" t="e">
        <f ca="1">+IF(AND(ISNUMBER(OFFSET('Hygiene Data'!$G$7,0,10*ROW('Hygiene Data'!G189))),'Data Summary'!DY195="Yes"),OFFSET('Hygiene Data'!$G$7,0,10*ROW('Hygiene Data'!G189)),NA())</f>
        <v>#N/A</v>
      </c>
      <c r="BK195" s="522" t="e">
        <f ca="1">+IF(AND(ISNUMBER(OFFSET('Hygiene Data'!$G$9,0,10*ROW('Hygiene Data'!G189))),'Data Summary'!DZ195="Yes"),OFFSET('Hygiene Data'!$G$9,0,10*ROW('Hygiene Data'!G189)),NA())</f>
        <v>#N/A</v>
      </c>
      <c r="BL195" s="522" t="e">
        <f ca="1">+IF(AND(ISNUMBER(OFFSET('Hygiene Data'!$H$5,0,10*ROW('Hygiene Data'!H189))),'Data Summary'!EA195="Yes"),OFFSET('Hygiene Data'!$H$5,0,10*ROW('Hygiene Data'!H189)),NA())</f>
        <v>#N/A</v>
      </c>
      <c r="BM195" s="522" t="e">
        <f ca="1">+IF(AND(ISNUMBER(OFFSET('Hygiene Data'!$H$7,0,10*ROW('Hygiene Data'!H189))),'Data Summary'!EB195="Yes"),OFFSET('Hygiene Data'!$H$7,0,10*ROW('Hygiene Data'!H189)),NA())</f>
        <v>#N/A</v>
      </c>
      <c r="BN195" s="522" t="e">
        <f ca="1">+IF(AND(ISNUMBER(OFFSET('Hygiene Data'!$H$9,0,10*ROW('Hygiene Data'!H189))),'Data Summary'!EC195="Yes"),OFFSET('Hygiene Data'!$H$9,0,10*ROW('Hygiene Data'!H189)),NA())</f>
        <v>#N/A</v>
      </c>
      <c r="BO195" s="522" t="e">
        <f ca="1">+IF(AND(ISNUMBER(OFFSET('Hygiene Data'!$I$5,0,10*ROW('Hygiene Data'!I189))),'Data Summary'!ED195="Yes"),OFFSET('Hygiene Data'!$I$5,0,10*ROW('Hygiene Data'!I189)),NA())</f>
        <v>#N/A</v>
      </c>
      <c r="BP195" s="522" t="e">
        <f ca="1">+IF(AND(ISNUMBER(OFFSET('Hygiene Data'!$I$7,0,10*ROW('Hygiene Data'!I189))),'Data Summary'!EE195="Yes"),OFFSET('Hygiene Data'!$I$7,0,10*ROW('Hygiene Data'!I189)),NA())</f>
        <v>#N/A</v>
      </c>
      <c r="BQ195" s="522" t="e">
        <f ca="1">+IF(AND(ISNUMBER(OFFSET('Hygiene Data'!$I$9,0,10*ROW('Hygiene Data'!I189))),'Data Summary'!EF195="Yes"),OFFSET('Hygiene Data'!$I$9,0,10*ROW('Hygiene Data'!I189)),NA())</f>
        <v>#N/A</v>
      </c>
    </row>
    <row r="196" spans="1:69" x14ac:dyDescent="0.25">
      <c r="A196" s="518" t="e">
        <f ca="1">+RIGHT('Data Summary'!A196,LEN('Data Summary'!A196)-9)</f>
        <v>#VALUE!</v>
      </c>
      <c r="B196" s="492" t="str">
        <f ca="1">+IF(ISTEXT('Data Summary'!B196),'Data Summary'!B196,"")</f>
        <v/>
      </c>
      <c r="C196" s="519" t="e">
        <f ca="1">+VALUE('Data Summary'!C196)</f>
        <v>#VALUE!</v>
      </c>
      <c r="D196" s="520" t="e">
        <f ca="1">+IF(AND(ISNUMBER(OFFSET('Water Data'!$D$4,0,10*ROW('Water Data'!D190))),'Data Summary'!BS196="Yes"),100-OFFSET('Water Data'!$D$4,0,10*ROW('Water Data'!D190)),NA())</f>
        <v>#N/A</v>
      </c>
      <c r="E196" s="520" t="e">
        <f ca="1">+IF(AND(ISNUMBER(OFFSET('Water Data'!$D$6,0,10*ROW('Water Data'!D190))),'Data Summary'!BT196="Yes"),OFFSET('Water Data'!$D$6,0,10*ROW('Water Data'!D190)),NA())</f>
        <v>#N/A</v>
      </c>
      <c r="F196" s="520" t="e">
        <f ca="1">+IF(AND(ISNUMBER(OFFSET('Water Data'!$D$9,0,10*ROW('Water Data'!D190))),'Data Summary'!BU196="Yes"),OFFSET('Water Data'!$D$9,0,10*ROW('Water Data'!D190)),NA())</f>
        <v>#N/A</v>
      </c>
      <c r="G196" s="520" t="e">
        <f ca="1">+IF(AND(ISNUMBER(OFFSET('Water Data'!$E$4,0,10*ROW('Water Data'!E190))),'Data Summary'!BV196="Yes"),100-OFFSET('Water Data'!$E$4,0,10*ROW('Water Data'!E190)),NA())</f>
        <v>#N/A</v>
      </c>
      <c r="H196" s="520" t="e">
        <f ca="1">+IF(AND(ISNUMBER(OFFSET('Water Data'!$E$6,0,10*ROW('Water Data'!E190))),'Data Summary'!BW196="Yes"),OFFSET('Water Data'!$E$6,0,10*ROW('Water Data'!E190)),NA())</f>
        <v>#N/A</v>
      </c>
      <c r="I196" s="520" t="e">
        <f ca="1">+IF(AND(ISNUMBER(OFFSET('Water Data'!$E$9,0,10*ROW('Water Data'!E190))),'Data Summary'!BX196="Yes"),OFFSET('Water Data'!$E$9,0,10*ROW('Water Data'!E190)),NA())</f>
        <v>#N/A</v>
      </c>
      <c r="J196" s="520" t="e">
        <f ca="1">+IF(AND(ISNUMBER(OFFSET('Water Data'!$F$4,0,10*ROW('Water Data'!F190))),'Data Summary'!BY196="Yes"),100-OFFSET('Water Data'!$F$4,0,10*ROW('Water Data'!F190)),NA())</f>
        <v>#N/A</v>
      </c>
      <c r="K196" s="520" t="e">
        <f ca="1">+IF(AND(ISNUMBER(OFFSET('Water Data'!$F$6,0,10*ROW('Water Data'!F190))),'Data Summary'!BZ196="Yes"),OFFSET('Water Data'!$F$6,0,10*ROW('Water Data'!F190)),NA())</f>
        <v>#N/A</v>
      </c>
      <c r="L196" s="520" t="e">
        <f ca="1">+IF(AND(ISNUMBER(OFFSET('Water Data'!$F$9,0,10*ROW('Water Data'!F190))),'Data Summary'!CA196="Yes"),OFFSET('Water Data'!$F$9,0,10*ROW('Water Data'!F190)),NA())</f>
        <v>#N/A</v>
      </c>
      <c r="M196" s="520" t="e">
        <f ca="1">+IF(AND(ISNUMBER(OFFSET('Water Data'!$G$4,0,10*ROW('Water Data'!G190))),'Data Summary'!CB196="Yes"),100-OFFSET('Water Data'!$G$4,0,10*ROW('Water Data'!G190)),NA())</f>
        <v>#N/A</v>
      </c>
      <c r="N196" s="520" t="e">
        <f ca="1">+IF(AND(ISNUMBER(OFFSET('Water Data'!$G$6,0,10*ROW('Water Data'!G190))),'Data Summary'!CC196="Yes"),OFFSET('Water Data'!$G$6,0,10*ROW('Water Data'!G190)),NA())</f>
        <v>#N/A</v>
      </c>
      <c r="O196" s="520" t="e">
        <f ca="1">+IF(AND(ISNUMBER(OFFSET('Water Data'!$G$9,0,10*ROW('Water Data'!G190))),'Data Summary'!CD196="Yes"),OFFSET('Water Data'!$G$9,0,10*ROW('Water Data'!G190)),NA())</f>
        <v>#N/A</v>
      </c>
      <c r="P196" s="520" t="e">
        <f ca="1">+IF(AND(ISNUMBER(OFFSET('Water Data'!$H$4,0,10*ROW('Water Data'!H190))),'Data Summary'!CE196="Yes"),100-OFFSET('Water Data'!$H$4,0,10*ROW('Water Data'!H190)),NA())</f>
        <v>#N/A</v>
      </c>
      <c r="Q196" s="520" t="e">
        <f ca="1">+IF(AND(ISNUMBER(OFFSET('Water Data'!$H$6,0,10*ROW('Water Data'!H190))),'Data Summary'!CF196="Yes"),OFFSET('Water Data'!$H$6,0,10*ROW('Water Data'!H190)),NA())</f>
        <v>#N/A</v>
      </c>
      <c r="R196" s="520" t="e">
        <f ca="1">+IF(AND(ISNUMBER(OFFSET('Water Data'!$H$9,0,10*ROW('Water Data'!H190))),'Data Summary'!CG196="Yes"),OFFSET('Water Data'!$H$9,0,10*ROW('Water Data'!H190)),NA())</f>
        <v>#N/A</v>
      </c>
      <c r="S196" s="520" t="e">
        <f ca="1">+IF(AND(ISNUMBER(OFFSET('Water Data'!$I$4,0,10*ROW('Water Data'!I190))),'Data Summary'!CH196="Yes"),100-OFFSET('Water Data'!$I$4,0,10*ROW('Water Data'!I190)),NA())</f>
        <v>#N/A</v>
      </c>
      <c r="T196" s="520" t="e">
        <f ca="1">+IF(AND(ISNUMBER(OFFSET('Water Data'!$I$6,0,10*ROW('Water Data'!I190))),'Data Summary'!CI196="Yes"),OFFSET('Water Data'!$I$6,0,10*ROW('Water Data'!I190)),NA())</f>
        <v>#N/A</v>
      </c>
      <c r="U196" s="520" t="e">
        <f ca="1">+IF(AND(ISNUMBER(OFFSET('Water Data'!$I$9,0,10*ROW('Water Data'!I190))),'Data Summary'!CJ196="Yes"),OFFSET('Water Data'!$I$9,0,10*ROW('Water Data'!I190)),NA())</f>
        <v>#N/A</v>
      </c>
      <c r="V196" s="521" t="e">
        <f ca="1">+IF(AND(ISNUMBER(OFFSET('Sanitation Data'!$D$4,0,10*ROW('Sanitation Data'!D190))),'Data Summary'!CK196="Yes"),100-OFFSET('Sanitation Data'!$D$4,0,10*ROW('Sanitation Data'!D190)),NA())</f>
        <v>#N/A</v>
      </c>
      <c r="W196" s="521" t="e">
        <f ca="1">+IF(AND(ISNUMBER(OFFSET('Sanitation Data'!$D$6,0,10*ROW('Sanitation Data'!D190))),'Data Summary'!CL196="Yes"),OFFSET('Sanitation Data'!$D$6,0,10*ROW('Sanitation Data'!D190)),NA())</f>
        <v>#N/A</v>
      </c>
      <c r="X196" s="521" t="e">
        <f ca="1">+IF(AND(ISNUMBER(OFFSET('Sanitation Data'!$D$10,0,10*ROW('Sanitation Data'!D190))),'Data Summary'!CM196="Yes"),OFFSET('Sanitation Data'!$D$10,0,10*ROW('Sanitation Data'!D190)),NA())</f>
        <v>#N/A</v>
      </c>
      <c r="Y196" s="521" t="e">
        <f ca="1">+IF(AND(ISNUMBER(OFFSET('Sanitation Data'!$D$11,0,10*ROW('Sanitation Data'!D190))),'Data Summary'!CN196="Yes"),OFFSET('Sanitation Data'!$D$11,0,10*ROW('Sanitation Data'!D190)),NA())</f>
        <v>#N/A</v>
      </c>
      <c r="Z196" s="521" t="e">
        <f ca="1">+IF(AND(ISNUMBER(OFFSET('Sanitation Data'!$D$12,0,10*ROW('Sanitation Data'!D190))),'Data Summary'!CO196="Yes"),OFFSET('Sanitation Data'!$D$12,0,10*ROW('Sanitation Data'!D190)),NA())</f>
        <v>#N/A</v>
      </c>
      <c r="AA196" s="521" t="e">
        <f ca="1">+IF(AND(ISNUMBER(OFFSET('Sanitation Data'!$E$4,0,10*ROW('Sanitation Data'!E190))),'Data Summary'!CP196="Yes"),100-OFFSET('Sanitation Data'!$E$4,0,10*ROW('Sanitation Data'!E190)),NA())</f>
        <v>#N/A</v>
      </c>
      <c r="AB196" s="521" t="e">
        <f ca="1">+IF(AND(ISNUMBER(OFFSET('Sanitation Data'!$E$6,0,10*ROW('Sanitation Data'!E190))),'Data Summary'!CQ196="Yes"),OFFSET('Sanitation Data'!$E$6,0,10*ROW('Sanitation Data'!E190)),NA())</f>
        <v>#N/A</v>
      </c>
      <c r="AC196" s="521" t="e">
        <f ca="1">+IF(AND(ISNUMBER(OFFSET('Sanitation Data'!$E$10,0,10*ROW('Sanitation Data'!E190))),'Data Summary'!CR196="Yes"),OFFSET('Sanitation Data'!$E$10,0,10*ROW('Sanitation Data'!E190)),NA())</f>
        <v>#N/A</v>
      </c>
      <c r="AD196" s="521" t="e">
        <f ca="1">+IF(AND(ISNUMBER(OFFSET('Sanitation Data'!$E$11,0,10*ROW('Sanitation Data'!E190))),'Data Summary'!CS196="Yes"),OFFSET('Sanitation Data'!$E$11,0,10*ROW('Sanitation Data'!E190)),NA())</f>
        <v>#N/A</v>
      </c>
      <c r="AE196" s="521" t="e">
        <f ca="1">+IF(AND(ISNUMBER(OFFSET('Sanitation Data'!$E$12,0,10*ROW('Sanitation Data'!E190))),'Data Summary'!CT196="Yes"),OFFSET('Sanitation Data'!$E$12,0,10*ROW('Sanitation Data'!E190)),NA())</f>
        <v>#N/A</v>
      </c>
      <c r="AF196" s="521" t="e">
        <f ca="1">+IF(AND(ISNUMBER(OFFSET('Sanitation Data'!$F$4,0,10*ROW('Sanitation Data'!F190))),'Data Summary'!CU196="Yes"),100-OFFSET('Sanitation Data'!$F$4,0,10*ROW('Sanitation Data'!F190)),NA())</f>
        <v>#N/A</v>
      </c>
      <c r="AG196" s="521" t="e">
        <f ca="1">+IF(AND(ISNUMBER(OFFSET('Sanitation Data'!$F$6,0,10*ROW('Sanitation Data'!F190))),'Data Summary'!CV196="Yes"),OFFSET('Sanitation Data'!$F$6,0,10*ROW('Sanitation Data'!F190)),NA())</f>
        <v>#N/A</v>
      </c>
      <c r="AH196" s="521" t="e">
        <f ca="1">+IF(AND(ISNUMBER(OFFSET('Sanitation Data'!$F$10,0,10*ROW('Sanitation Data'!F190))),'Data Summary'!CW196="Yes"),OFFSET('Sanitation Data'!$F$10,0,10*ROW('Sanitation Data'!F190)),NA())</f>
        <v>#N/A</v>
      </c>
      <c r="AI196" s="521" t="e">
        <f ca="1">+IF(AND(ISNUMBER(OFFSET('Sanitation Data'!$F$11,0,10*ROW('Sanitation Data'!F190))),'Data Summary'!CX196="Yes"),OFFSET('Sanitation Data'!$F$11,0,10*ROW('Sanitation Data'!F190)),NA())</f>
        <v>#N/A</v>
      </c>
      <c r="AJ196" s="521" t="e">
        <f ca="1">+IF(AND(ISNUMBER(OFFSET('Sanitation Data'!$F$12,0,10*ROW('Sanitation Data'!F190))),'Data Summary'!CY196="Yes"),OFFSET('Sanitation Data'!$F$12,0,10*ROW('Sanitation Data'!F190)),NA())</f>
        <v>#N/A</v>
      </c>
      <c r="AK196" s="521" t="e">
        <f ca="1">+IF(AND(ISNUMBER(OFFSET('Sanitation Data'!$G$4,0,10*ROW('Sanitation Data'!G190))),'Data Summary'!CZ196="Yes"),100-OFFSET('Sanitation Data'!$G$4,0,10*ROW('Sanitation Data'!G190)),NA())</f>
        <v>#N/A</v>
      </c>
      <c r="AL196" s="521" t="e">
        <f ca="1">+IF(AND(ISNUMBER(OFFSET('Sanitation Data'!$G$6,0,10*ROW('Sanitation Data'!G190))),'Data Summary'!DA196="Yes"),OFFSET('Sanitation Data'!$G$6,0,10*ROW('Sanitation Data'!G190)),NA())</f>
        <v>#N/A</v>
      </c>
      <c r="AM196" s="521" t="e">
        <f ca="1">+IF(AND(ISNUMBER(OFFSET('Sanitation Data'!$G$10,0,10*ROW('Sanitation Data'!G190))),'Data Summary'!DB196="Yes"),OFFSET('Sanitation Data'!$G$10,0,10*ROW('Sanitation Data'!G190)),NA())</f>
        <v>#N/A</v>
      </c>
      <c r="AN196" s="521" t="e">
        <f ca="1">+IF(AND(ISNUMBER(OFFSET('Sanitation Data'!$G$11,0,10*ROW('Sanitation Data'!G190))),'Data Summary'!DC196="Yes"),OFFSET('Sanitation Data'!$G$11,0,10*ROW('Sanitation Data'!G190)),NA())</f>
        <v>#N/A</v>
      </c>
      <c r="AO196" s="521" t="e">
        <f ca="1">+IF(AND(ISNUMBER(OFFSET('Sanitation Data'!$G$12,0,10*ROW('Sanitation Data'!G190))),'Data Summary'!DD196="Yes"),OFFSET('Sanitation Data'!$G$12,0,10*ROW('Sanitation Data'!G190)),NA())</f>
        <v>#N/A</v>
      </c>
      <c r="AP196" s="521" t="e">
        <f ca="1">+IF(AND(ISNUMBER(OFFSET('Sanitation Data'!$H$4,0,10*ROW('Sanitation Data'!H190))),'Data Summary'!DE196="Yes"),100-OFFSET('Sanitation Data'!$H$4,0,10*ROW('Sanitation Data'!H190)),NA())</f>
        <v>#N/A</v>
      </c>
      <c r="AQ196" s="521" t="e">
        <f ca="1">+IF(AND(ISNUMBER(OFFSET('Sanitation Data'!$H$6,0,10*ROW('Sanitation Data'!H190))),'Data Summary'!DF196="Yes"),OFFSET('Sanitation Data'!$H$6,0,10*ROW('Sanitation Data'!H190)),NA())</f>
        <v>#N/A</v>
      </c>
      <c r="AR196" s="521" t="e">
        <f ca="1">+IF(AND(ISNUMBER(OFFSET('Sanitation Data'!$H$10,0,10*ROW('Sanitation Data'!H190))),'Data Summary'!DG196="Yes"),OFFSET('Sanitation Data'!$H$10,0,10*ROW('Sanitation Data'!H190)),NA())</f>
        <v>#N/A</v>
      </c>
      <c r="AS196" s="521" t="e">
        <f ca="1">+IF(AND(ISNUMBER(OFFSET('Sanitation Data'!$H$11,0,10*ROW('Sanitation Data'!H190))),'Data Summary'!DH196="Yes"),OFFSET('Sanitation Data'!$H$11,0,10*ROW('Sanitation Data'!H190)),NA())</f>
        <v>#N/A</v>
      </c>
      <c r="AT196" s="521" t="e">
        <f ca="1">+IF(AND(ISNUMBER(OFFSET('Sanitation Data'!$H$12,0,10*ROW('Sanitation Data'!H190))),'Data Summary'!DI196="Yes"),OFFSET('Sanitation Data'!$H$12,0,10*ROW('Sanitation Data'!H190)),NA())</f>
        <v>#N/A</v>
      </c>
      <c r="AU196" s="521" t="e">
        <f ca="1">+IF(AND(ISNUMBER(OFFSET('Sanitation Data'!$I$4,0,10*ROW('Sanitation Data'!I190))),'Data Summary'!DJ196="Yes"),100-OFFSET('Sanitation Data'!$I$4,0,10*ROW('Sanitation Data'!I190)),NA())</f>
        <v>#N/A</v>
      </c>
      <c r="AV196" s="521" t="e">
        <f ca="1">+IF(AND(ISNUMBER(OFFSET('Sanitation Data'!$I$6,0,10*ROW('Sanitation Data'!I190))),'Data Summary'!DK196="Yes"),OFFSET('Sanitation Data'!$I$6,0,10*ROW('Sanitation Data'!I190)),NA())</f>
        <v>#N/A</v>
      </c>
      <c r="AW196" s="521" t="e">
        <f ca="1">+IF(AND(ISNUMBER(OFFSET('Sanitation Data'!$I$10,0,10*ROW('Sanitation Data'!I190))),'Data Summary'!DL196="Yes"),OFFSET('Sanitation Data'!$I$10,0,10*ROW('Sanitation Data'!I190)),NA())</f>
        <v>#N/A</v>
      </c>
      <c r="AX196" s="521" t="e">
        <f ca="1">+IF(AND(ISNUMBER(OFFSET('Sanitation Data'!$I$11,0,10*ROW('Sanitation Data'!I190))),'Data Summary'!DM196="Yes"),OFFSET('Sanitation Data'!$I$11,0,10*ROW('Sanitation Data'!I190)),NA())</f>
        <v>#N/A</v>
      </c>
      <c r="AY196" s="521" t="e">
        <f ca="1">+IF(AND(ISNUMBER(OFFSET('Sanitation Data'!$I$12,0,10*ROW('Sanitation Data'!I190))),'Data Summary'!DN196="Yes"),OFFSET('Sanitation Data'!$I$12,0,10*ROW('Sanitation Data'!I190)),NA())</f>
        <v>#N/A</v>
      </c>
      <c r="AZ196" s="522" t="e">
        <f ca="1">+IF(AND(ISNUMBER(OFFSET('Hygiene Data'!$D$5,0,10*ROW('Hygiene Data'!D190))),'Data Summary'!DO196="Yes"),OFFSET('Hygiene Data'!$D$5,0,10*ROW('Hygiene Data'!D190)),NA())</f>
        <v>#N/A</v>
      </c>
      <c r="BA196" s="522" t="e">
        <f ca="1">+IF(AND(ISNUMBER(OFFSET('Hygiene Data'!$D$7,0,10*ROW('Hygiene Data'!D190))),'Data Summary'!DP196="Yes"),OFFSET('Hygiene Data'!$D$7,0,10*ROW('Hygiene Data'!D190)),NA())</f>
        <v>#N/A</v>
      </c>
      <c r="BB196" s="522" t="e">
        <f ca="1">+IF(AND(ISNUMBER(OFFSET('Hygiene Data'!$D$9,0,10*ROW('Hygiene Data'!D190))),'Data Summary'!DQ196="Yes"),OFFSET('Hygiene Data'!$D$9,0,10*ROW('Hygiene Data'!D190)),NA())</f>
        <v>#N/A</v>
      </c>
      <c r="BC196" s="522" t="e">
        <f ca="1">+IF(AND(ISNUMBER(OFFSET('Hygiene Data'!$E$5,0,10*ROW('Hygiene Data'!E190))),'Data Summary'!DR196="Yes"),OFFSET('Hygiene Data'!$E$5,0,10*ROW('Hygiene Data'!E190)),NA())</f>
        <v>#N/A</v>
      </c>
      <c r="BD196" s="522" t="e">
        <f ca="1">+IF(AND(ISNUMBER(OFFSET('Hygiene Data'!$E$7,0,10*ROW('Hygiene Data'!E190))),'Data Summary'!DS196="Yes"),OFFSET('Hygiene Data'!$E$7,0,10*ROW('Hygiene Data'!E190)),NA())</f>
        <v>#N/A</v>
      </c>
      <c r="BE196" s="522" t="e">
        <f ca="1">+IF(AND(ISNUMBER(OFFSET('Hygiene Data'!$E$9,0,10*ROW('Hygiene Data'!E190))),'Data Summary'!DT196="Yes"),OFFSET('Hygiene Data'!$E$9,0,10*ROW('Hygiene Data'!E190)),NA())</f>
        <v>#N/A</v>
      </c>
      <c r="BF196" s="522" t="e">
        <f ca="1">+IF(AND(ISNUMBER(OFFSET('Hygiene Data'!$F$5,0,10*ROW('Hygiene Data'!F190))),'Data Summary'!DU196="Yes"),OFFSET('Hygiene Data'!$F$5,0,10*ROW('Hygiene Data'!F190)),NA())</f>
        <v>#N/A</v>
      </c>
      <c r="BG196" s="522" t="e">
        <f ca="1">+IF(AND(ISNUMBER(OFFSET('Hygiene Data'!$F$7,0,10*ROW('Hygiene Data'!F190))),'Data Summary'!DV196="Yes"),OFFSET('Hygiene Data'!$F$7,0,10*ROW('Hygiene Data'!F190)),NA())</f>
        <v>#N/A</v>
      </c>
      <c r="BH196" s="522" t="e">
        <f ca="1">+IF(AND(ISNUMBER(OFFSET('Hygiene Data'!$F$9,0,10*ROW('Hygiene Data'!F190))),'Data Summary'!DW196="Yes"),OFFSET('Hygiene Data'!$F$9,0,10*ROW('Hygiene Data'!F190)),NA())</f>
        <v>#N/A</v>
      </c>
      <c r="BI196" s="522" t="e">
        <f ca="1">+IF(AND(ISNUMBER(OFFSET('Hygiene Data'!$G$5,0,10*ROW('Hygiene Data'!G190))),'Data Summary'!DX196="Yes"),OFFSET('Hygiene Data'!$G$5,0,10*ROW('Hygiene Data'!G190)),NA())</f>
        <v>#N/A</v>
      </c>
      <c r="BJ196" s="522" t="e">
        <f ca="1">+IF(AND(ISNUMBER(OFFSET('Hygiene Data'!$G$7,0,10*ROW('Hygiene Data'!G190))),'Data Summary'!DY196="Yes"),OFFSET('Hygiene Data'!$G$7,0,10*ROW('Hygiene Data'!G190)),NA())</f>
        <v>#N/A</v>
      </c>
      <c r="BK196" s="522" t="e">
        <f ca="1">+IF(AND(ISNUMBER(OFFSET('Hygiene Data'!$G$9,0,10*ROW('Hygiene Data'!G190))),'Data Summary'!DZ196="Yes"),OFFSET('Hygiene Data'!$G$9,0,10*ROW('Hygiene Data'!G190)),NA())</f>
        <v>#N/A</v>
      </c>
      <c r="BL196" s="522" t="e">
        <f ca="1">+IF(AND(ISNUMBER(OFFSET('Hygiene Data'!$H$5,0,10*ROW('Hygiene Data'!H190))),'Data Summary'!EA196="Yes"),OFFSET('Hygiene Data'!$H$5,0,10*ROW('Hygiene Data'!H190)),NA())</f>
        <v>#N/A</v>
      </c>
      <c r="BM196" s="522" t="e">
        <f ca="1">+IF(AND(ISNUMBER(OFFSET('Hygiene Data'!$H$7,0,10*ROW('Hygiene Data'!H190))),'Data Summary'!EB196="Yes"),OFFSET('Hygiene Data'!$H$7,0,10*ROW('Hygiene Data'!H190)),NA())</f>
        <v>#N/A</v>
      </c>
      <c r="BN196" s="522" t="e">
        <f ca="1">+IF(AND(ISNUMBER(OFFSET('Hygiene Data'!$H$9,0,10*ROW('Hygiene Data'!H190))),'Data Summary'!EC196="Yes"),OFFSET('Hygiene Data'!$H$9,0,10*ROW('Hygiene Data'!H190)),NA())</f>
        <v>#N/A</v>
      </c>
      <c r="BO196" s="522" t="e">
        <f ca="1">+IF(AND(ISNUMBER(OFFSET('Hygiene Data'!$I$5,0,10*ROW('Hygiene Data'!I190))),'Data Summary'!ED196="Yes"),OFFSET('Hygiene Data'!$I$5,0,10*ROW('Hygiene Data'!I190)),NA())</f>
        <v>#N/A</v>
      </c>
      <c r="BP196" s="522" t="e">
        <f ca="1">+IF(AND(ISNUMBER(OFFSET('Hygiene Data'!$I$7,0,10*ROW('Hygiene Data'!I190))),'Data Summary'!EE196="Yes"),OFFSET('Hygiene Data'!$I$7,0,10*ROW('Hygiene Data'!I190)),NA())</f>
        <v>#N/A</v>
      </c>
      <c r="BQ196" s="522" t="e">
        <f ca="1">+IF(AND(ISNUMBER(OFFSET('Hygiene Data'!$I$9,0,10*ROW('Hygiene Data'!I190))),'Data Summary'!EF196="Yes"),OFFSET('Hygiene Data'!$I$9,0,10*ROW('Hygiene Data'!I190)),NA())</f>
        <v>#N/A</v>
      </c>
    </row>
    <row r="197" spans="1:69" x14ac:dyDescent="0.25">
      <c r="A197" s="518" t="e">
        <f ca="1">+RIGHT('Data Summary'!A197,LEN('Data Summary'!A197)-9)</f>
        <v>#VALUE!</v>
      </c>
      <c r="B197" s="492" t="str">
        <f ca="1">+IF(ISTEXT('Data Summary'!B197),'Data Summary'!B197,"")</f>
        <v/>
      </c>
      <c r="C197" s="519" t="e">
        <f ca="1">+VALUE('Data Summary'!C197)</f>
        <v>#VALUE!</v>
      </c>
      <c r="D197" s="520" t="e">
        <f ca="1">+IF(AND(ISNUMBER(OFFSET('Water Data'!$D$4,0,10*ROW('Water Data'!D191))),'Data Summary'!BS197="Yes"),100-OFFSET('Water Data'!$D$4,0,10*ROW('Water Data'!D191)),NA())</f>
        <v>#N/A</v>
      </c>
      <c r="E197" s="520" t="e">
        <f ca="1">+IF(AND(ISNUMBER(OFFSET('Water Data'!$D$6,0,10*ROW('Water Data'!D191))),'Data Summary'!BT197="Yes"),OFFSET('Water Data'!$D$6,0,10*ROW('Water Data'!D191)),NA())</f>
        <v>#N/A</v>
      </c>
      <c r="F197" s="520" t="e">
        <f ca="1">+IF(AND(ISNUMBER(OFFSET('Water Data'!$D$9,0,10*ROW('Water Data'!D191))),'Data Summary'!BU197="Yes"),OFFSET('Water Data'!$D$9,0,10*ROW('Water Data'!D191)),NA())</f>
        <v>#N/A</v>
      </c>
      <c r="G197" s="520" t="e">
        <f ca="1">+IF(AND(ISNUMBER(OFFSET('Water Data'!$E$4,0,10*ROW('Water Data'!E191))),'Data Summary'!BV197="Yes"),100-OFFSET('Water Data'!$E$4,0,10*ROW('Water Data'!E191)),NA())</f>
        <v>#N/A</v>
      </c>
      <c r="H197" s="520" t="e">
        <f ca="1">+IF(AND(ISNUMBER(OFFSET('Water Data'!$E$6,0,10*ROW('Water Data'!E191))),'Data Summary'!BW197="Yes"),OFFSET('Water Data'!$E$6,0,10*ROW('Water Data'!E191)),NA())</f>
        <v>#N/A</v>
      </c>
      <c r="I197" s="520" t="e">
        <f ca="1">+IF(AND(ISNUMBER(OFFSET('Water Data'!$E$9,0,10*ROW('Water Data'!E191))),'Data Summary'!BX197="Yes"),OFFSET('Water Data'!$E$9,0,10*ROW('Water Data'!E191)),NA())</f>
        <v>#N/A</v>
      </c>
      <c r="J197" s="520" t="e">
        <f ca="1">+IF(AND(ISNUMBER(OFFSET('Water Data'!$F$4,0,10*ROW('Water Data'!F191))),'Data Summary'!BY197="Yes"),100-OFFSET('Water Data'!$F$4,0,10*ROW('Water Data'!F191)),NA())</f>
        <v>#N/A</v>
      </c>
      <c r="K197" s="520" t="e">
        <f ca="1">+IF(AND(ISNUMBER(OFFSET('Water Data'!$F$6,0,10*ROW('Water Data'!F191))),'Data Summary'!BZ197="Yes"),OFFSET('Water Data'!$F$6,0,10*ROW('Water Data'!F191)),NA())</f>
        <v>#N/A</v>
      </c>
      <c r="L197" s="520" t="e">
        <f ca="1">+IF(AND(ISNUMBER(OFFSET('Water Data'!$F$9,0,10*ROW('Water Data'!F191))),'Data Summary'!CA197="Yes"),OFFSET('Water Data'!$F$9,0,10*ROW('Water Data'!F191)),NA())</f>
        <v>#N/A</v>
      </c>
      <c r="M197" s="520" t="e">
        <f ca="1">+IF(AND(ISNUMBER(OFFSET('Water Data'!$G$4,0,10*ROW('Water Data'!G191))),'Data Summary'!CB197="Yes"),100-OFFSET('Water Data'!$G$4,0,10*ROW('Water Data'!G191)),NA())</f>
        <v>#N/A</v>
      </c>
      <c r="N197" s="520" t="e">
        <f ca="1">+IF(AND(ISNUMBER(OFFSET('Water Data'!$G$6,0,10*ROW('Water Data'!G191))),'Data Summary'!CC197="Yes"),OFFSET('Water Data'!$G$6,0,10*ROW('Water Data'!G191)),NA())</f>
        <v>#N/A</v>
      </c>
      <c r="O197" s="520" t="e">
        <f ca="1">+IF(AND(ISNUMBER(OFFSET('Water Data'!$G$9,0,10*ROW('Water Data'!G191))),'Data Summary'!CD197="Yes"),OFFSET('Water Data'!$G$9,0,10*ROW('Water Data'!G191)),NA())</f>
        <v>#N/A</v>
      </c>
      <c r="P197" s="520" t="e">
        <f ca="1">+IF(AND(ISNUMBER(OFFSET('Water Data'!$H$4,0,10*ROW('Water Data'!H191))),'Data Summary'!CE197="Yes"),100-OFFSET('Water Data'!$H$4,0,10*ROW('Water Data'!H191)),NA())</f>
        <v>#N/A</v>
      </c>
      <c r="Q197" s="520" t="e">
        <f ca="1">+IF(AND(ISNUMBER(OFFSET('Water Data'!$H$6,0,10*ROW('Water Data'!H191))),'Data Summary'!CF197="Yes"),OFFSET('Water Data'!$H$6,0,10*ROW('Water Data'!H191)),NA())</f>
        <v>#N/A</v>
      </c>
      <c r="R197" s="520" t="e">
        <f ca="1">+IF(AND(ISNUMBER(OFFSET('Water Data'!$H$9,0,10*ROW('Water Data'!H191))),'Data Summary'!CG197="Yes"),OFFSET('Water Data'!$H$9,0,10*ROW('Water Data'!H191)),NA())</f>
        <v>#N/A</v>
      </c>
      <c r="S197" s="520" t="e">
        <f ca="1">+IF(AND(ISNUMBER(OFFSET('Water Data'!$I$4,0,10*ROW('Water Data'!I191))),'Data Summary'!CH197="Yes"),100-OFFSET('Water Data'!$I$4,0,10*ROW('Water Data'!I191)),NA())</f>
        <v>#N/A</v>
      </c>
      <c r="T197" s="520" t="e">
        <f ca="1">+IF(AND(ISNUMBER(OFFSET('Water Data'!$I$6,0,10*ROW('Water Data'!I191))),'Data Summary'!CI197="Yes"),OFFSET('Water Data'!$I$6,0,10*ROW('Water Data'!I191)),NA())</f>
        <v>#N/A</v>
      </c>
      <c r="U197" s="520" t="e">
        <f ca="1">+IF(AND(ISNUMBER(OFFSET('Water Data'!$I$9,0,10*ROW('Water Data'!I191))),'Data Summary'!CJ197="Yes"),OFFSET('Water Data'!$I$9,0,10*ROW('Water Data'!I191)),NA())</f>
        <v>#N/A</v>
      </c>
      <c r="V197" s="521" t="e">
        <f ca="1">+IF(AND(ISNUMBER(OFFSET('Sanitation Data'!$D$4,0,10*ROW('Sanitation Data'!D191))),'Data Summary'!CK197="Yes"),100-OFFSET('Sanitation Data'!$D$4,0,10*ROW('Sanitation Data'!D191)),NA())</f>
        <v>#N/A</v>
      </c>
      <c r="W197" s="521" t="e">
        <f ca="1">+IF(AND(ISNUMBER(OFFSET('Sanitation Data'!$D$6,0,10*ROW('Sanitation Data'!D191))),'Data Summary'!CL197="Yes"),OFFSET('Sanitation Data'!$D$6,0,10*ROW('Sanitation Data'!D191)),NA())</f>
        <v>#N/A</v>
      </c>
      <c r="X197" s="521" t="e">
        <f ca="1">+IF(AND(ISNUMBER(OFFSET('Sanitation Data'!$D$10,0,10*ROW('Sanitation Data'!D191))),'Data Summary'!CM197="Yes"),OFFSET('Sanitation Data'!$D$10,0,10*ROW('Sanitation Data'!D191)),NA())</f>
        <v>#N/A</v>
      </c>
      <c r="Y197" s="521" t="e">
        <f ca="1">+IF(AND(ISNUMBER(OFFSET('Sanitation Data'!$D$11,0,10*ROW('Sanitation Data'!D191))),'Data Summary'!CN197="Yes"),OFFSET('Sanitation Data'!$D$11,0,10*ROW('Sanitation Data'!D191)),NA())</f>
        <v>#N/A</v>
      </c>
      <c r="Z197" s="521" t="e">
        <f ca="1">+IF(AND(ISNUMBER(OFFSET('Sanitation Data'!$D$12,0,10*ROW('Sanitation Data'!D191))),'Data Summary'!CO197="Yes"),OFFSET('Sanitation Data'!$D$12,0,10*ROW('Sanitation Data'!D191)),NA())</f>
        <v>#N/A</v>
      </c>
      <c r="AA197" s="521" t="e">
        <f ca="1">+IF(AND(ISNUMBER(OFFSET('Sanitation Data'!$E$4,0,10*ROW('Sanitation Data'!E191))),'Data Summary'!CP197="Yes"),100-OFFSET('Sanitation Data'!$E$4,0,10*ROW('Sanitation Data'!E191)),NA())</f>
        <v>#N/A</v>
      </c>
      <c r="AB197" s="521" t="e">
        <f ca="1">+IF(AND(ISNUMBER(OFFSET('Sanitation Data'!$E$6,0,10*ROW('Sanitation Data'!E191))),'Data Summary'!CQ197="Yes"),OFFSET('Sanitation Data'!$E$6,0,10*ROW('Sanitation Data'!E191)),NA())</f>
        <v>#N/A</v>
      </c>
      <c r="AC197" s="521" t="e">
        <f ca="1">+IF(AND(ISNUMBER(OFFSET('Sanitation Data'!$E$10,0,10*ROW('Sanitation Data'!E191))),'Data Summary'!CR197="Yes"),OFFSET('Sanitation Data'!$E$10,0,10*ROW('Sanitation Data'!E191)),NA())</f>
        <v>#N/A</v>
      </c>
      <c r="AD197" s="521" t="e">
        <f ca="1">+IF(AND(ISNUMBER(OFFSET('Sanitation Data'!$E$11,0,10*ROW('Sanitation Data'!E191))),'Data Summary'!CS197="Yes"),OFFSET('Sanitation Data'!$E$11,0,10*ROW('Sanitation Data'!E191)),NA())</f>
        <v>#N/A</v>
      </c>
      <c r="AE197" s="521" t="e">
        <f ca="1">+IF(AND(ISNUMBER(OFFSET('Sanitation Data'!$E$12,0,10*ROW('Sanitation Data'!E191))),'Data Summary'!CT197="Yes"),OFFSET('Sanitation Data'!$E$12,0,10*ROW('Sanitation Data'!E191)),NA())</f>
        <v>#N/A</v>
      </c>
      <c r="AF197" s="521" t="e">
        <f ca="1">+IF(AND(ISNUMBER(OFFSET('Sanitation Data'!$F$4,0,10*ROW('Sanitation Data'!F191))),'Data Summary'!CU197="Yes"),100-OFFSET('Sanitation Data'!$F$4,0,10*ROW('Sanitation Data'!F191)),NA())</f>
        <v>#N/A</v>
      </c>
      <c r="AG197" s="521" t="e">
        <f ca="1">+IF(AND(ISNUMBER(OFFSET('Sanitation Data'!$F$6,0,10*ROW('Sanitation Data'!F191))),'Data Summary'!CV197="Yes"),OFFSET('Sanitation Data'!$F$6,0,10*ROW('Sanitation Data'!F191)),NA())</f>
        <v>#N/A</v>
      </c>
      <c r="AH197" s="521" t="e">
        <f ca="1">+IF(AND(ISNUMBER(OFFSET('Sanitation Data'!$F$10,0,10*ROW('Sanitation Data'!F191))),'Data Summary'!CW197="Yes"),OFFSET('Sanitation Data'!$F$10,0,10*ROW('Sanitation Data'!F191)),NA())</f>
        <v>#N/A</v>
      </c>
      <c r="AI197" s="521" t="e">
        <f ca="1">+IF(AND(ISNUMBER(OFFSET('Sanitation Data'!$F$11,0,10*ROW('Sanitation Data'!F191))),'Data Summary'!CX197="Yes"),OFFSET('Sanitation Data'!$F$11,0,10*ROW('Sanitation Data'!F191)),NA())</f>
        <v>#N/A</v>
      </c>
      <c r="AJ197" s="521" t="e">
        <f ca="1">+IF(AND(ISNUMBER(OFFSET('Sanitation Data'!$F$12,0,10*ROW('Sanitation Data'!F191))),'Data Summary'!CY197="Yes"),OFFSET('Sanitation Data'!$F$12,0,10*ROW('Sanitation Data'!F191)),NA())</f>
        <v>#N/A</v>
      </c>
      <c r="AK197" s="521" t="e">
        <f ca="1">+IF(AND(ISNUMBER(OFFSET('Sanitation Data'!$G$4,0,10*ROW('Sanitation Data'!G191))),'Data Summary'!CZ197="Yes"),100-OFFSET('Sanitation Data'!$G$4,0,10*ROW('Sanitation Data'!G191)),NA())</f>
        <v>#N/A</v>
      </c>
      <c r="AL197" s="521" t="e">
        <f ca="1">+IF(AND(ISNUMBER(OFFSET('Sanitation Data'!$G$6,0,10*ROW('Sanitation Data'!G191))),'Data Summary'!DA197="Yes"),OFFSET('Sanitation Data'!$G$6,0,10*ROW('Sanitation Data'!G191)),NA())</f>
        <v>#N/A</v>
      </c>
      <c r="AM197" s="521" t="e">
        <f ca="1">+IF(AND(ISNUMBER(OFFSET('Sanitation Data'!$G$10,0,10*ROW('Sanitation Data'!G191))),'Data Summary'!DB197="Yes"),OFFSET('Sanitation Data'!$G$10,0,10*ROW('Sanitation Data'!G191)),NA())</f>
        <v>#N/A</v>
      </c>
      <c r="AN197" s="521" t="e">
        <f ca="1">+IF(AND(ISNUMBER(OFFSET('Sanitation Data'!$G$11,0,10*ROW('Sanitation Data'!G191))),'Data Summary'!DC197="Yes"),OFFSET('Sanitation Data'!$G$11,0,10*ROW('Sanitation Data'!G191)),NA())</f>
        <v>#N/A</v>
      </c>
      <c r="AO197" s="521" t="e">
        <f ca="1">+IF(AND(ISNUMBER(OFFSET('Sanitation Data'!$G$12,0,10*ROW('Sanitation Data'!G191))),'Data Summary'!DD197="Yes"),OFFSET('Sanitation Data'!$G$12,0,10*ROW('Sanitation Data'!G191)),NA())</f>
        <v>#N/A</v>
      </c>
      <c r="AP197" s="521" t="e">
        <f ca="1">+IF(AND(ISNUMBER(OFFSET('Sanitation Data'!$H$4,0,10*ROW('Sanitation Data'!H191))),'Data Summary'!DE197="Yes"),100-OFFSET('Sanitation Data'!$H$4,0,10*ROW('Sanitation Data'!H191)),NA())</f>
        <v>#N/A</v>
      </c>
      <c r="AQ197" s="521" t="e">
        <f ca="1">+IF(AND(ISNUMBER(OFFSET('Sanitation Data'!$H$6,0,10*ROW('Sanitation Data'!H191))),'Data Summary'!DF197="Yes"),OFFSET('Sanitation Data'!$H$6,0,10*ROW('Sanitation Data'!H191)),NA())</f>
        <v>#N/A</v>
      </c>
      <c r="AR197" s="521" t="e">
        <f ca="1">+IF(AND(ISNUMBER(OFFSET('Sanitation Data'!$H$10,0,10*ROW('Sanitation Data'!H191))),'Data Summary'!DG197="Yes"),OFFSET('Sanitation Data'!$H$10,0,10*ROW('Sanitation Data'!H191)),NA())</f>
        <v>#N/A</v>
      </c>
      <c r="AS197" s="521" t="e">
        <f ca="1">+IF(AND(ISNUMBER(OFFSET('Sanitation Data'!$H$11,0,10*ROW('Sanitation Data'!H191))),'Data Summary'!DH197="Yes"),OFFSET('Sanitation Data'!$H$11,0,10*ROW('Sanitation Data'!H191)),NA())</f>
        <v>#N/A</v>
      </c>
      <c r="AT197" s="521" t="e">
        <f ca="1">+IF(AND(ISNUMBER(OFFSET('Sanitation Data'!$H$12,0,10*ROW('Sanitation Data'!H191))),'Data Summary'!DI197="Yes"),OFFSET('Sanitation Data'!$H$12,0,10*ROW('Sanitation Data'!H191)),NA())</f>
        <v>#N/A</v>
      </c>
      <c r="AU197" s="521" t="e">
        <f ca="1">+IF(AND(ISNUMBER(OFFSET('Sanitation Data'!$I$4,0,10*ROW('Sanitation Data'!I191))),'Data Summary'!DJ197="Yes"),100-OFFSET('Sanitation Data'!$I$4,0,10*ROW('Sanitation Data'!I191)),NA())</f>
        <v>#N/A</v>
      </c>
      <c r="AV197" s="521" t="e">
        <f ca="1">+IF(AND(ISNUMBER(OFFSET('Sanitation Data'!$I$6,0,10*ROW('Sanitation Data'!I191))),'Data Summary'!DK197="Yes"),OFFSET('Sanitation Data'!$I$6,0,10*ROW('Sanitation Data'!I191)),NA())</f>
        <v>#N/A</v>
      </c>
      <c r="AW197" s="521" t="e">
        <f ca="1">+IF(AND(ISNUMBER(OFFSET('Sanitation Data'!$I$10,0,10*ROW('Sanitation Data'!I191))),'Data Summary'!DL197="Yes"),OFFSET('Sanitation Data'!$I$10,0,10*ROW('Sanitation Data'!I191)),NA())</f>
        <v>#N/A</v>
      </c>
      <c r="AX197" s="521" t="e">
        <f ca="1">+IF(AND(ISNUMBER(OFFSET('Sanitation Data'!$I$11,0,10*ROW('Sanitation Data'!I191))),'Data Summary'!DM197="Yes"),OFFSET('Sanitation Data'!$I$11,0,10*ROW('Sanitation Data'!I191)),NA())</f>
        <v>#N/A</v>
      </c>
      <c r="AY197" s="521" t="e">
        <f ca="1">+IF(AND(ISNUMBER(OFFSET('Sanitation Data'!$I$12,0,10*ROW('Sanitation Data'!I191))),'Data Summary'!DN197="Yes"),OFFSET('Sanitation Data'!$I$12,0,10*ROW('Sanitation Data'!I191)),NA())</f>
        <v>#N/A</v>
      </c>
      <c r="AZ197" s="522" t="e">
        <f ca="1">+IF(AND(ISNUMBER(OFFSET('Hygiene Data'!$D$5,0,10*ROW('Hygiene Data'!D191))),'Data Summary'!DO197="Yes"),OFFSET('Hygiene Data'!$D$5,0,10*ROW('Hygiene Data'!D191)),NA())</f>
        <v>#N/A</v>
      </c>
      <c r="BA197" s="522" t="e">
        <f ca="1">+IF(AND(ISNUMBER(OFFSET('Hygiene Data'!$D$7,0,10*ROW('Hygiene Data'!D191))),'Data Summary'!DP197="Yes"),OFFSET('Hygiene Data'!$D$7,0,10*ROW('Hygiene Data'!D191)),NA())</f>
        <v>#N/A</v>
      </c>
      <c r="BB197" s="522" t="e">
        <f ca="1">+IF(AND(ISNUMBER(OFFSET('Hygiene Data'!$D$9,0,10*ROW('Hygiene Data'!D191))),'Data Summary'!DQ197="Yes"),OFFSET('Hygiene Data'!$D$9,0,10*ROW('Hygiene Data'!D191)),NA())</f>
        <v>#N/A</v>
      </c>
      <c r="BC197" s="522" t="e">
        <f ca="1">+IF(AND(ISNUMBER(OFFSET('Hygiene Data'!$E$5,0,10*ROW('Hygiene Data'!E191))),'Data Summary'!DR197="Yes"),OFFSET('Hygiene Data'!$E$5,0,10*ROW('Hygiene Data'!E191)),NA())</f>
        <v>#N/A</v>
      </c>
      <c r="BD197" s="522" t="e">
        <f ca="1">+IF(AND(ISNUMBER(OFFSET('Hygiene Data'!$E$7,0,10*ROW('Hygiene Data'!E191))),'Data Summary'!DS197="Yes"),OFFSET('Hygiene Data'!$E$7,0,10*ROW('Hygiene Data'!E191)),NA())</f>
        <v>#N/A</v>
      </c>
      <c r="BE197" s="522" t="e">
        <f ca="1">+IF(AND(ISNUMBER(OFFSET('Hygiene Data'!$E$9,0,10*ROW('Hygiene Data'!E191))),'Data Summary'!DT197="Yes"),OFFSET('Hygiene Data'!$E$9,0,10*ROW('Hygiene Data'!E191)),NA())</f>
        <v>#N/A</v>
      </c>
      <c r="BF197" s="522" t="e">
        <f ca="1">+IF(AND(ISNUMBER(OFFSET('Hygiene Data'!$F$5,0,10*ROW('Hygiene Data'!F191))),'Data Summary'!DU197="Yes"),OFFSET('Hygiene Data'!$F$5,0,10*ROW('Hygiene Data'!F191)),NA())</f>
        <v>#N/A</v>
      </c>
      <c r="BG197" s="522" t="e">
        <f ca="1">+IF(AND(ISNUMBER(OFFSET('Hygiene Data'!$F$7,0,10*ROW('Hygiene Data'!F191))),'Data Summary'!DV197="Yes"),OFFSET('Hygiene Data'!$F$7,0,10*ROW('Hygiene Data'!F191)),NA())</f>
        <v>#N/A</v>
      </c>
      <c r="BH197" s="522" t="e">
        <f ca="1">+IF(AND(ISNUMBER(OFFSET('Hygiene Data'!$F$9,0,10*ROW('Hygiene Data'!F191))),'Data Summary'!DW197="Yes"),OFFSET('Hygiene Data'!$F$9,0,10*ROW('Hygiene Data'!F191)),NA())</f>
        <v>#N/A</v>
      </c>
      <c r="BI197" s="522" t="e">
        <f ca="1">+IF(AND(ISNUMBER(OFFSET('Hygiene Data'!$G$5,0,10*ROW('Hygiene Data'!G191))),'Data Summary'!DX197="Yes"),OFFSET('Hygiene Data'!$G$5,0,10*ROW('Hygiene Data'!G191)),NA())</f>
        <v>#N/A</v>
      </c>
      <c r="BJ197" s="522" t="e">
        <f ca="1">+IF(AND(ISNUMBER(OFFSET('Hygiene Data'!$G$7,0,10*ROW('Hygiene Data'!G191))),'Data Summary'!DY197="Yes"),OFFSET('Hygiene Data'!$G$7,0,10*ROW('Hygiene Data'!G191)),NA())</f>
        <v>#N/A</v>
      </c>
      <c r="BK197" s="522" t="e">
        <f ca="1">+IF(AND(ISNUMBER(OFFSET('Hygiene Data'!$G$9,0,10*ROW('Hygiene Data'!G191))),'Data Summary'!DZ197="Yes"),OFFSET('Hygiene Data'!$G$9,0,10*ROW('Hygiene Data'!G191)),NA())</f>
        <v>#N/A</v>
      </c>
      <c r="BL197" s="522" t="e">
        <f ca="1">+IF(AND(ISNUMBER(OFFSET('Hygiene Data'!$H$5,0,10*ROW('Hygiene Data'!H191))),'Data Summary'!EA197="Yes"),OFFSET('Hygiene Data'!$H$5,0,10*ROW('Hygiene Data'!H191)),NA())</f>
        <v>#N/A</v>
      </c>
      <c r="BM197" s="522" t="e">
        <f ca="1">+IF(AND(ISNUMBER(OFFSET('Hygiene Data'!$H$7,0,10*ROW('Hygiene Data'!H191))),'Data Summary'!EB197="Yes"),OFFSET('Hygiene Data'!$H$7,0,10*ROW('Hygiene Data'!H191)),NA())</f>
        <v>#N/A</v>
      </c>
      <c r="BN197" s="522" t="e">
        <f ca="1">+IF(AND(ISNUMBER(OFFSET('Hygiene Data'!$H$9,0,10*ROW('Hygiene Data'!H191))),'Data Summary'!EC197="Yes"),OFFSET('Hygiene Data'!$H$9,0,10*ROW('Hygiene Data'!H191)),NA())</f>
        <v>#N/A</v>
      </c>
      <c r="BO197" s="522" t="e">
        <f ca="1">+IF(AND(ISNUMBER(OFFSET('Hygiene Data'!$I$5,0,10*ROW('Hygiene Data'!I191))),'Data Summary'!ED197="Yes"),OFFSET('Hygiene Data'!$I$5,0,10*ROW('Hygiene Data'!I191)),NA())</f>
        <v>#N/A</v>
      </c>
      <c r="BP197" s="522" t="e">
        <f ca="1">+IF(AND(ISNUMBER(OFFSET('Hygiene Data'!$I$7,0,10*ROW('Hygiene Data'!I191))),'Data Summary'!EE197="Yes"),OFFSET('Hygiene Data'!$I$7,0,10*ROW('Hygiene Data'!I191)),NA())</f>
        <v>#N/A</v>
      </c>
      <c r="BQ197" s="522" t="e">
        <f ca="1">+IF(AND(ISNUMBER(OFFSET('Hygiene Data'!$I$9,0,10*ROW('Hygiene Data'!I191))),'Data Summary'!EF197="Yes"),OFFSET('Hygiene Data'!$I$9,0,10*ROW('Hygiene Data'!I191)),NA())</f>
        <v>#N/A</v>
      </c>
    </row>
    <row r="198" spans="1:69" x14ac:dyDescent="0.25">
      <c r="A198" s="518" t="e">
        <f ca="1">+RIGHT('Data Summary'!A198,LEN('Data Summary'!A198)-9)</f>
        <v>#VALUE!</v>
      </c>
      <c r="B198" s="492" t="str">
        <f ca="1">+IF(ISTEXT('Data Summary'!B198),'Data Summary'!B198,"")</f>
        <v/>
      </c>
      <c r="C198" s="519" t="e">
        <f ca="1">+VALUE('Data Summary'!C198)</f>
        <v>#VALUE!</v>
      </c>
      <c r="D198" s="520" t="e">
        <f ca="1">+IF(AND(ISNUMBER(OFFSET('Water Data'!$D$4,0,10*ROW('Water Data'!D192))),'Data Summary'!BS198="Yes"),100-OFFSET('Water Data'!$D$4,0,10*ROW('Water Data'!D192)),NA())</f>
        <v>#N/A</v>
      </c>
      <c r="E198" s="520" t="e">
        <f ca="1">+IF(AND(ISNUMBER(OFFSET('Water Data'!$D$6,0,10*ROW('Water Data'!D192))),'Data Summary'!BT198="Yes"),OFFSET('Water Data'!$D$6,0,10*ROW('Water Data'!D192)),NA())</f>
        <v>#N/A</v>
      </c>
      <c r="F198" s="520" t="e">
        <f ca="1">+IF(AND(ISNUMBER(OFFSET('Water Data'!$D$9,0,10*ROW('Water Data'!D192))),'Data Summary'!BU198="Yes"),OFFSET('Water Data'!$D$9,0,10*ROW('Water Data'!D192)),NA())</f>
        <v>#N/A</v>
      </c>
      <c r="G198" s="520" t="e">
        <f ca="1">+IF(AND(ISNUMBER(OFFSET('Water Data'!$E$4,0,10*ROW('Water Data'!E192))),'Data Summary'!BV198="Yes"),100-OFFSET('Water Data'!$E$4,0,10*ROW('Water Data'!E192)),NA())</f>
        <v>#N/A</v>
      </c>
      <c r="H198" s="520" t="e">
        <f ca="1">+IF(AND(ISNUMBER(OFFSET('Water Data'!$E$6,0,10*ROW('Water Data'!E192))),'Data Summary'!BW198="Yes"),OFFSET('Water Data'!$E$6,0,10*ROW('Water Data'!E192)),NA())</f>
        <v>#N/A</v>
      </c>
      <c r="I198" s="520" t="e">
        <f ca="1">+IF(AND(ISNUMBER(OFFSET('Water Data'!$E$9,0,10*ROW('Water Data'!E192))),'Data Summary'!BX198="Yes"),OFFSET('Water Data'!$E$9,0,10*ROW('Water Data'!E192)),NA())</f>
        <v>#N/A</v>
      </c>
      <c r="J198" s="520" t="e">
        <f ca="1">+IF(AND(ISNUMBER(OFFSET('Water Data'!$F$4,0,10*ROW('Water Data'!F192))),'Data Summary'!BY198="Yes"),100-OFFSET('Water Data'!$F$4,0,10*ROW('Water Data'!F192)),NA())</f>
        <v>#N/A</v>
      </c>
      <c r="K198" s="520" t="e">
        <f ca="1">+IF(AND(ISNUMBER(OFFSET('Water Data'!$F$6,0,10*ROW('Water Data'!F192))),'Data Summary'!BZ198="Yes"),OFFSET('Water Data'!$F$6,0,10*ROW('Water Data'!F192)),NA())</f>
        <v>#N/A</v>
      </c>
      <c r="L198" s="520" t="e">
        <f ca="1">+IF(AND(ISNUMBER(OFFSET('Water Data'!$F$9,0,10*ROW('Water Data'!F192))),'Data Summary'!CA198="Yes"),OFFSET('Water Data'!$F$9,0,10*ROW('Water Data'!F192)),NA())</f>
        <v>#N/A</v>
      </c>
      <c r="M198" s="520" t="e">
        <f ca="1">+IF(AND(ISNUMBER(OFFSET('Water Data'!$G$4,0,10*ROW('Water Data'!G192))),'Data Summary'!CB198="Yes"),100-OFFSET('Water Data'!$G$4,0,10*ROW('Water Data'!G192)),NA())</f>
        <v>#N/A</v>
      </c>
      <c r="N198" s="520" t="e">
        <f ca="1">+IF(AND(ISNUMBER(OFFSET('Water Data'!$G$6,0,10*ROW('Water Data'!G192))),'Data Summary'!CC198="Yes"),OFFSET('Water Data'!$G$6,0,10*ROW('Water Data'!G192)),NA())</f>
        <v>#N/A</v>
      </c>
      <c r="O198" s="520" t="e">
        <f ca="1">+IF(AND(ISNUMBER(OFFSET('Water Data'!$G$9,0,10*ROW('Water Data'!G192))),'Data Summary'!CD198="Yes"),OFFSET('Water Data'!$G$9,0,10*ROW('Water Data'!G192)),NA())</f>
        <v>#N/A</v>
      </c>
      <c r="P198" s="520" t="e">
        <f ca="1">+IF(AND(ISNUMBER(OFFSET('Water Data'!$H$4,0,10*ROW('Water Data'!H192))),'Data Summary'!CE198="Yes"),100-OFFSET('Water Data'!$H$4,0,10*ROW('Water Data'!H192)),NA())</f>
        <v>#N/A</v>
      </c>
      <c r="Q198" s="520" t="e">
        <f ca="1">+IF(AND(ISNUMBER(OFFSET('Water Data'!$H$6,0,10*ROW('Water Data'!H192))),'Data Summary'!CF198="Yes"),OFFSET('Water Data'!$H$6,0,10*ROW('Water Data'!H192)),NA())</f>
        <v>#N/A</v>
      </c>
      <c r="R198" s="520" t="e">
        <f ca="1">+IF(AND(ISNUMBER(OFFSET('Water Data'!$H$9,0,10*ROW('Water Data'!H192))),'Data Summary'!CG198="Yes"),OFFSET('Water Data'!$H$9,0,10*ROW('Water Data'!H192)),NA())</f>
        <v>#N/A</v>
      </c>
      <c r="S198" s="520" t="e">
        <f ca="1">+IF(AND(ISNUMBER(OFFSET('Water Data'!$I$4,0,10*ROW('Water Data'!I192))),'Data Summary'!CH198="Yes"),100-OFFSET('Water Data'!$I$4,0,10*ROW('Water Data'!I192)),NA())</f>
        <v>#N/A</v>
      </c>
      <c r="T198" s="520" t="e">
        <f ca="1">+IF(AND(ISNUMBER(OFFSET('Water Data'!$I$6,0,10*ROW('Water Data'!I192))),'Data Summary'!CI198="Yes"),OFFSET('Water Data'!$I$6,0,10*ROW('Water Data'!I192)),NA())</f>
        <v>#N/A</v>
      </c>
      <c r="U198" s="520" t="e">
        <f ca="1">+IF(AND(ISNUMBER(OFFSET('Water Data'!$I$9,0,10*ROW('Water Data'!I192))),'Data Summary'!CJ198="Yes"),OFFSET('Water Data'!$I$9,0,10*ROW('Water Data'!I192)),NA())</f>
        <v>#N/A</v>
      </c>
      <c r="V198" s="521" t="e">
        <f ca="1">+IF(AND(ISNUMBER(OFFSET('Sanitation Data'!$D$4,0,10*ROW('Sanitation Data'!D192))),'Data Summary'!CK198="Yes"),100-OFFSET('Sanitation Data'!$D$4,0,10*ROW('Sanitation Data'!D192)),NA())</f>
        <v>#N/A</v>
      </c>
      <c r="W198" s="521" t="e">
        <f ca="1">+IF(AND(ISNUMBER(OFFSET('Sanitation Data'!$D$6,0,10*ROW('Sanitation Data'!D192))),'Data Summary'!CL198="Yes"),OFFSET('Sanitation Data'!$D$6,0,10*ROW('Sanitation Data'!D192)),NA())</f>
        <v>#N/A</v>
      </c>
      <c r="X198" s="521" t="e">
        <f ca="1">+IF(AND(ISNUMBER(OFFSET('Sanitation Data'!$D$10,0,10*ROW('Sanitation Data'!D192))),'Data Summary'!CM198="Yes"),OFFSET('Sanitation Data'!$D$10,0,10*ROW('Sanitation Data'!D192)),NA())</f>
        <v>#N/A</v>
      </c>
      <c r="Y198" s="521" t="e">
        <f ca="1">+IF(AND(ISNUMBER(OFFSET('Sanitation Data'!$D$11,0,10*ROW('Sanitation Data'!D192))),'Data Summary'!CN198="Yes"),OFFSET('Sanitation Data'!$D$11,0,10*ROW('Sanitation Data'!D192)),NA())</f>
        <v>#N/A</v>
      </c>
      <c r="Z198" s="521" t="e">
        <f ca="1">+IF(AND(ISNUMBER(OFFSET('Sanitation Data'!$D$12,0,10*ROW('Sanitation Data'!D192))),'Data Summary'!CO198="Yes"),OFFSET('Sanitation Data'!$D$12,0,10*ROW('Sanitation Data'!D192)),NA())</f>
        <v>#N/A</v>
      </c>
      <c r="AA198" s="521" t="e">
        <f ca="1">+IF(AND(ISNUMBER(OFFSET('Sanitation Data'!$E$4,0,10*ROW('Sanitation Data'!E192))),'Data Summary'!CP198="Yes"),100-OFFSET('Sanitation Data'!$E$4,0,10*ROW('Sanitation Data'!E192)),NA())</f>
        <v>#N/A</v>
      </c>
      <c r="AB198" s="521" t="e">
        <f ca="1">+IF(AND(ISNUMBER(OFFSET('Sanitation Data'!$E$6,0,10*ROW('Sanitation Data'!E192))),'Data Summary'!CQ198="Yes"),OFFSET('Sanitation Data'!$E$6,0,10*ROW('Sanitation Data'!E192)),NA())</f>
        <v>#N/A</v>
      </c>
      <c r="AC198" s="521" t="e">
        <f ca="1">+IF(AND(ISNUMBER(OFFSET('Sanitation Data'!$E$10,0,10*ROW('Sanitation Data'!E192))),'Data Summary'!CR198="Yes"),OFFSET('Sanitation Data'!$E$10,0,10*ROW('Sanitation Data'!E192)),NA())</f>
        <v>#N/A</v>
      </c>
      <c r="AD198" s="521" t="e">
        <f ca="1">+IF(AND(ISNUMBER(OFFSET('Sanitation Data'!$E$11,0,10*ROW('Sanitation Data'!E192))),'Data Summary'!CS198="Yes"),OFFSET('Sanitation Data'!$E$11,0,10*ROW('Sanitation Data'!E192)),NA())</f>
        <v>#N/A</v>
      </c>
      <c r="AE198" s="521" t="e">
        <f ca="1">+IF(AND(ISNUMBER(OFFSET('Sanitation Data'!$E$12,0,10*ROW('Sanitation Data'!E192))),'Data Summary'!CT198="Yes"),OFFSET('Sanitation Data'!$E$12,0,10*ROW('Sanitation Data'!E192)),NA())</f>
        <v>#N/A</v>
      </c>
      <c r="AF198" s="521" t="e">
        <f ca="1">+IF(AND(ISNUMBER(OFFSET('Sanitation Data'!$F$4,0,10*ROW('Sanitation Data'!F192))),'Data Summary'!CU198="Yes"),100-OFFSET('Sanitation Data'!$F$4,0,10*ROW('Sanitation Data'!F192)),NA())</f>
        <v>#N/A</v>
      </c>
      <c r="AG198" s="521" t="e">
        <f ca="1">+IF(AND(ISNUMBER(OFFSET('Sanitation Data'!$F$6,0,10*ROW('Sanitation Data'!F192))),'Data Summary'!CV198="Yes"),OFFSET('Sanitation Data'!$F$6,0,10*ROW('Sanitation Data'!F192)),NA())</f>
        <v>#N/A</v>
      </c>
      <c r="AH198" s="521" t="e">
        <f ca="1">+IF(AND(ISNUMBER(OFFSET('Sanitation Data'!$F$10,0,10*ROW('Sanitation Data'!F192))),'Data Summary'!CW198="Yes"),OFFSET('Sanitation Data'!$F$10,0,10*ROW('Sanitation Data'!F192)),NA())</f>
        <v>#N/A</v>
      </c>
      <c r="AI198" s="521" t="e">
        <f ca="1">+IF(AND(ISNUMBER(OFFSET('Sanitation Data'!$F$11,0,10*ROW('Sanitation Data'!F192))),'Data Summary'!CX198="Yes"),OFFSET('Sanitation Data'!$F$11,0,10*ROW('Sanitation Data'!F192)),NA())</f>
        <v>#N/A</v>
      </c>
      <c r="AJ198" s="521" t="e">
        <f ca="1">+IF(AND(ISNUMBER(OFFSET('Sanitation Data'!$F$12,0,10*ROW('Sanitation Data'!F192))),'Data Summary'!CY198="Yes"),OFFSET('Sanitation Data'!$F$12,0,10*ROW('Sanitation Data'!F192)),NA())</f>
        <v>#N/A</v>
      </c>
      <c r="AK198" s="521" t="e">
        <f ca="1">+IF(AND(ISNUMBER(OFFSET('Sanitation Data'!$G$4,0,10*ROW('Sanitation Data'!G192))),'Data Summary'!CZ198="Yes"),100-OFFSET('Sanitation Data'!$G$4,0,10*ROW('Sanitation Data'!G192)),NA())</f>
        <v>#N/A</v>
      </c>
      <c r="AL198" s="521" t="e">
        <f ca="1">+IF(AND(ISNUMBER(OFFSET('Sanitation Data'!$G$6,0,10*ROW('Sanitation Data'!G192))),'Data Summary'!DA198="Yes"),OFFSET('Sanitation Data'!$G$6,0,10*ROW('Sanitation Data'!G192)),NA())</f>
        <v>#N/A</v>
      </c>
      <c r="AM198" s="521" t="e">
        <f ca="1">+IF(AND(ISNUMBER(OFFSET('Sanitation Data'!$G$10,0,10*ROW('Sanitation Data'!G192))),'Data Summary'!DB198="Yes"),OFFSET('Sanitation Data'!$G$10,0,10*ROW('Sanitation Data'!G192)),NA())</f>
        <v>#N/A</v>
      </c>
      <c r="AN198" s="521" t="e">
        <f ca="1">+IF(AND(ISNUMBER(OFFSET('Sanitation Data'!$G$11,0,10*ROW('Sanitation Data'!G192))),'Data Summary'!DC198="Yes"),OFFSET('Sanitation Data'!$G$11,0,10*ROW('Sanitation Data'!G192)),NA())</f>
        <v>#N/A</v>
      </c>
      <c r="AO198" s="521" t="e">
        <f ca="1">+IF(AND(ISNUMBER(OFFSET('Sanitation Data'!$G$12,0,10*ROW('Sanitation Data'!G192))),'Data Summary'!DD198="Yes"),OFFSET('Sanitation Data'!$G$12,0,10*ROW('Sanitation Data'!G192)),NA())</f>
        <v>#N/A</v>
      </c>
      <c r="AP198" s="521" t="e">
        <f ca="1">+IF(AND(ISNUMBER(OFFSET('Sanitation Data'!$H$4,0,10*ROW('Sanitation Data'!H192))),'Data Summary'!DE198="Yes"),100-OFFSET('Sanitation Data'!$H$4,0,10*ROW('Sanitation Data'!H192)),NA())</f>
        <v>#N/A</v>
      </c>
      <c r="AQ198" s="521" t="e">
        <f ca="1">+IF(AND(ISNUMBER(OFFSET('Sanitation Data'!$H$6,0,10*ROW('Sanitation Data'!H192))),'Data Summary'!DF198="Yes"),OFFSET('Sanitation Data'!$H$6,0,10*ROW('Sanitation Data'!H192)),NA())</f>
        <v>#N/A</v>
      </c>
      <c r="AR198" s="521" t="e">
        <f ca="1">+IF(AND(ISNUMBER(OFFSET('Sanitation Data'!$H$10,0,10*ROW('Sanitation Data'!H192))),'Data Summary'!DG198="Yes"),OFFSET('Sanitation Data'!$H$10,0,10*ROW('Sanitation Data'!H192)),NA())</f>
        <v>#N/A</v>
      </c>
      <c r="AS198" s="521" t="e">
        <f ca="1">+IF(AND(ISNUMBER(OFFSET('Sanitation Data'!$H$11,0,10*ROW('Sanitation Data'!H192))),'Data Summary'!DH198="Yes"),OFFSET('Sanitation Data'!$H$11,0,10*ROW('Sanitation Data'!H192)),NA())</f>
        <v>#N/A</v>
      </c>
      <c r="AT198" s="521" t="e">
        <f ca="1">+IF(AND(ISNUMBER(OFFSET('Sanitation Data'!$H$12,0,10*ROW('Sanitation Data'!H192))),'Data Summary'!DI198="Yes"),OFFSET('Sanitation Data'!$H$12,0,10*ROW('Sanitation Data'!H192)),NA())</f>
        <v>#N/A</v>
      </c>
      <c r="AU198" s="521" t="e">
        <f ca="1">+IF(AND(ISNUMBER(OFFSET('Sanitation Data'!$I$4,0,10*ROW('Sanitation Data'!I192))),'Data Summary'!DJ198="Yes"),100-OFFSET('Sanitation Data'!$I$4,0,10*ROW('Sanitation Data'!I192)),NA())</f>
        <v>#N/A</v>
      </c>
      <c r="AV198" s="521" t="e">
        <f ca="1">+IF(AND(ISNUMBER(OFFSET('Sanitation Data'!$I$6,0,10*ROW('Sanitation Data'!I192))),'Data Summary'!DK198="Yes"),OFFSET('Sanitation Data'!$I$6,0,10*ROW('Sanitation Data'!I192)),NA())</f>
        <v>#N/A</v>
      </c>
      <c r="AW198" s="521" t="e">
        <f ca="1">+IF(AND(ISNUMBER(OFFSET('Sanitation Data'!$I$10,0,10*ROW('Sanitation Data'!I192))),'Data Summary'!DL198="Yes"),OFFSET('Sanitation Data'!$I$10,0,10*ROW('Sanitation Data'!I192)),NA())</f>
        <v>#N/A</v>
      </c>
      <c r="AX198" s="521" t="e">
        <f ca="1">+IF(AND(ISNUMBER(OFFSET('Sanitation Data'!$I$11,0,10*ROW('Sanitation Data'!I192))),'Data Summary'!DM198="Yes"),OFFSET('Sanitation Data'!$I$11,0,10*ROW('Sanitation Data'!I192)),NA())</f>
        <v>#N/A</v>
      </c>
      <c r="AY198" s="521" t="e">
        <f ca="1">+IF(AND(ISNUMBER(OFFSET('Sanitation Data'!$I$12,0,10*ROW('Sanitation Data'!I192))),'Data Summary'!DN198="Yes"),OFFSET('Sanitation Data'!$I$12,0,10*ROW('Sanitation Data'!I192)),NA())</f>
        <v>#N/A</v>
      </c>
      <c r="AZ198" s="522" t="e">
        <f ca="1">+IF(AND(ISNUMBER(OFFSET('Hygiene Data'!$D$5,0,10*ROW('Hygiene Data'!D192))),'Data Summary'!DO198="Yes"),OFFSET('Hygiene Data'!$D$5,0,10*ROW('Hygiene Data'!D192)),NA())</f>
        <v>#N/A</v>
      </c>
      <c r="BA198" s="522" t="e">
        <f ca="1">+IF(AND(ISNUMBER(OFFSET('Hygiene Data'!$D$7,0,10*ROW('Hygiene Data'!D192))),'Data Summary'!DP198="Yes"),OFFSET('Hygiene Data'!$D$7,0,10*ROW('Hygiene Data'!D192)),NA())</f>
        <v>#N/A</v>
      </c>
      <c r="BB198" s="522" t="e">
        <f ca="1">+IF(AND(ISNUMBER(OFFSET('Hygiene Data'!$D$9,0,10*ROW('Hygiene Data'!D192))),'Data Summary'!DQ198="Yes"),OFFSET('Hygiene Data'!$D$9,0,10*ROW('Hygiene Data'!D192)),NA())</f>
        <v>#N/A</v>
      </c>
      <c r="BC198" s="522" t="e">
        <f ca="1">+IF(AND(ISNUMBER(OFFSET('Hygiene Data'!$E$5,0,10*ROW('Hygiene Data'!E192))),'Data Summary'!DR198="Yes"),OFFSET('Hygiene Data'!$E$5,0,10*ROW('Hygiene Data'!E192)),NA())</f>
        <v>#N/A</v>
      </c>
      <c r="BD198" s="522" t="e">
        <f ca="1">+IF(AND(ISNUMBER(OFFSET('Hygiene Data'!$E$7,0,10*ROW('Hygiene Data'!E192))),'Data Summary'!DS198="Yes"),OFFSET('Hygiene Data'!$E$7,0,10*ROW('Hygiene Data'!E192)),NA())</f>
        <v>#N/A</v>
      </c>
      <c r="BE198" s="522" t="e">
        <f ca="1">+IF(AND(ISNUMBER(OFFSET('Hygiene Data'!$E$9,0,10*ROW('Hygiene Data'!E192))),'Data Summary'!DT198="Yes"),OFFSET('Hygiene Data'!$E$9,0,10*ROW('Hygiene Data'!E192)),NA())</f>
        <v>#N/A</v>
      </c>
      <c r="BF198" s="522" t="e">
        <f ca="1">+IF(AND(ISNUMBER(OFFSET('Hygiene Data'!$F$5,0,10*ROW('Hygiene Data'!F192))),'Data Summary'!DU198="Yes"),OFFSET('Hygiene Data'!$F$5,0,10*ROW('Hygiene Data'!F192)),NA())</f>
        <v>#N/A</v>
      </c>
      <c r="BG198" s="522" t="e">
        <f ca="1">+IF(AND(ISNUMBER(OFFSET('Hygiene Data'!$F$7,0,10*ROW('Hygiene Data'!F192))),'Data Summary'!DV198="Yes"),OFFSET('Hygiene Data'!$F$7,0,10*ROW('Hygiene Data'!F192)),NA())</f>
        <v>#N/A</v>
      </c>
      <c r="BH198" s="522" t="e">
        <f ca="1">+IF(AND(ISNUMBER(OFFSET('Hygiene Data'!$F$9,0,10*ROW('Hygiene Data'!F192))),'Data Summary'!DW198="Yes"),OFFSET('Hygiene Data'!$F$9,0,10*ROW('Hygiene Data'!F192)),NA())</f>
        <v>#N/A</v>
      </c>
      <c r="BI198" s="522" t="e">
        <f ca="1">+IF(AND(ISNUMBER(OFFSET('Hygiene Data'!$G$5,0,10*ROW('Hygiene Data'!G192))),'Data Summary'!DX198="Yes"),OFFSET('Hygiene Data'!$G$5,0,10*ROW('Hygiene Data'!G192)),NA())</f>
        <v>#N/A</v>
      </c>
      <c r="BJ198" s="522" t="e">
        <f ca="1">+IF(AND(ISNUMBER(OFFSET('Hygiene Data'!$G$7,0,10*ROW('Hygiene Data'!G192))),'Data Summary'!DY198="Yes"),OFFSET('Hygiene Data'!$G$7,0,10*ROW('Hygiene Data'!G192)),NA())</f>
        <v>#N/A</v>
      </c>
      <c r="BK198" s="522" t="e">
        <f ca="1">+IF(AND(ISNUMBER(OFFSET('Hygiene Data'!$G$9,0,10*ROW('Hygiene Data'!G192))),'Data Summary'!DZ198="Yes"),OFFSET('Hygiene Data'!$G$9,0,10*ROW('Hygiene Data'!G192)),NA())</f>
        <v>#N/A</v>
      </c>
      <c r="BL198" s="522" t="e">
        <f ca="1">+IF(AND(ISNUMBER(OFFSET('Hygiene Data'!$H$5,0,10*ROW('Hygiene Data'!H192))),'Data Summary'!EA198="Yes"),OFFSET('Hygiene Data'!$H$5,0,10*ROW('Hygiene Data'!H192)),NA())</f>
        <v>#N/A</v>
      </c>
      <c r="BM198" s="522" t="e">
        <f ca="1">+IF(AND(ISNUMBER(OFFSET('Hygiene Data'!$H$7,0,10*ROW('Hygiene Data'!H192))),'Data Summary'!EB198="Yes"),OFFSET('Hygiene Data'!$H$7,0,10*ROW('Hygiene Data'!H192)),NA())</f>
        <v>#N/A</v>
      </c>
      <c r="BN198" s="522" t="e">
        <f ca="1">+IF(AND(ISNUMBER(OFFSET('Hygiene Data'!$H$9,0,10*ROW('Hygiene Data'!H192))),'Data Summary'!EC198="Yes"),OFFSET('Hygiene Data'!$H$9,0,10*ROW('Hygiene Data'!H192)),NA())</f>
        <v>#N/A</v>
      </c>
      <c r="BO198" s="522" t="e">
        <f ca="1">+IF(AND(ISNUMBER(OFFSET('Hygiene Data'!$I$5,0,10*ROW('Hygiene Data'!I192))),'Data Summary'!ED198="Yes"),OFFSET('Hygiene Data'!$I$5,0,10*ROW('Hygiene Data'!I192)),NA())</f>
        <v>#N/A</v>
      </c>
      <c r="BP198" s="522" t="e">
        <f ca="1">+IF(AND(ISNUMBER(OFFSET('Hygiene Data'!$I$7,0,10*ROW('Hygiene Data'!I192))),'Data Summary'!EE198="Yes"),OFFSET('Hygiene Data'!$I$7,0,10*ROW('Hygiene Data'!I192)),NA())</f>
        <v>#N/A</v>
      </c>
      <c r="BQ198" s="522" t="e">
        <f ca="1">+IF(AND(ISNUMBER(OFFSET('Hygiene Data'!$I$9,0,10*ROW('Hygiene Data'!I192))),'Data Summary'!EF198="Yes"),OFFSET('Hygiene Data'!$I$9,0,10*ROW('Hygiene Data'!I192)),NA())</f>
        <v>#N/A</v>
      </c>
    </row>
    <row r="199" spans="1:69" x14ac:dyDescent="0.25">
      <c r="A199" s="518" t="e">
        <f ca="1">+RIGHT('Data Summary'!A199,LEN('Data Summary'!A199)-9)</f>
        <v>#VALUE!</v>
      </c>
      <c r="B199" s="492" t="str">
        <f ca="1">+IF(ISTEXT('Data Summary'!B199),'Data Summary'!B199,"")</f>
        <v/>
      </c>
      <c r="C199" s="519" t="e">
        <f ca="1">+VALUE('Data Summary'!C199)</f>
        <v>#VALUE!</v>
      </c>
      <c r="D199" s="520" t="e">
        <f ca="1">+IF(AND(ISNUMBER(OFFSET('Water Data'!$D$4,0,10*ROW('Water Data'!D193))),'Data Summary'!BS199="Yes"),100-OFFSET('Water Data'!$D$4,0,10*ROW('Water Data'!D193)),NA())</f>
        <v>#N/A</v>
      </c>
      <c r="E199" s="520" t="e">
        <f ca="1">+IF(AND(ISNUMBER(OFFSET('Water Data'!$D$6,0,10*ROW('Water Data'!D193))),'Data Summary'!BT199="Yes"),OFFSET('Water Data'!$D$6,0,10*ROW('Water Data'!D193)),NA())</f>
        <v>#N/A</v>
      </c>
      <c r="F199" s="520" t="e">
        <f ca="1">+IF(AND(ISNUMBER(OFFSET('Water Data'!$D$9,0,10*ROW('Water Data'!D193))),'Data Summary'!BU199="Yes"),OFFSET('Water Data'!$D$9,0,10*ROW('Water Data'!D193)),NA())</f>
        <v>#N/A</v>
      </c>
      <c r="G199" s="520" t="e">
        <f ca="1">+IF(AND(ISNUMBER(OFFSET('Water Data'!$E$4,0,10*ROW('Water Data'!E193))),'Data Summary'!BV199="Yes"),100-OFFSET('Water Data'!$E$4,0,10*ROW('Water Data'!E193)),NA())</f>
        <v>#N/A</v>
      </c>
      <c r="H199" s="520" t="e">
        <f ca="1">+IF(AND(ISNUMBER(OFFSET('Water Data'!$E$6,0,10*ROW('Water Data'!E193))),'Data Summary'!BW199="Yes"),OFFSET('Water Data'!$E$6,0,10*ROW('Water Data'!E193)),NA())</f>
        <v>#N/A</v>
      </c>
      <c r="I199" s="520" t="e">
        <f ca="1">+IF(AND(ISNUMBER(OFFSET('Water Data'!$E$9,0,10*ROW('Water Data'!E193))),'Data Summary'!BX199="Yes"),OFFSET('Water Data'!$E$9,0,10*ROW('Water Data'!E193)),NA())</f>
        <v>#N/A</v>
      </c>
      <c r="J199" s="520" t="e">
        <f ca="1">+IF(AND(ISNUMBER(OFFSET('Water Data'!$F$4,0,10*ROW('Water Data'!F193))),'Data Summary'!BY199="Yes"),100-OFFSET('Water Data'!$F$4,0,10*ROW('Water Data'!F193)),NA())</f>
        <v>#N/A</v>
      </c>
      <c r="K199" s="520" t="e">
        <f ca="1">+IF(AND(ISNUMBER(OFFSET('Water Data'!$F$6,0,10*ROW('Water Data'!F193))),'Data Summary'!BZ199="Yes"),OFFSET('Water Data'!$F$6,0,10*ROW('Water Data'!F193)),NA())</f>
        <v>#N/A</v>
      </c>
      <c r="L199" s="520" t="e">
        <f ca="1">+IF(AND(ISNUMBER(OFFSET('Water Data'!$F$9,0,10*ROW('Water Data'!F193))),'Data Summary'!CA199="Yes"),OFFSET('Water Data'!$F$9,0,10*ROW('Water Data'!F193)),NA())</f>
        <v>#N/A</v>
      </c>
      <c r="M199" s="520" t="e">
        <f ca="1">+IF(AND(ISNUMBER(OFFSET('Water Data'!$G$4,0,10*ROW('Water Data'!G193))),'Data Summary'!CB199="Yes"),100-OFFSET('Water Data'!$G$4,0,10*ROW('Water Data'!G193)),NA())</f>
        <v>#N/A</v>
      </c>
      <c r="N199" s="520" t="e">
        <f ca="1">+IF(AND(ISNUMBER(OFFSET('Water Data'!$G$6,0,10*ROW('Water Data'!G193))),'Data Summary'!CC199="Yes"),OFFSET('Water Data'!$G$6,0,10*ROW('Water Data'!G193)),NA())</f>
        <v>#N/A</v>
      </c>
      <c r="O199" s="520" t="e">
        <f ca="1">+IF(AND(ISNUMBER(OFFSET('Water Data'!$G$9,0,10*ROW('Water Data'!G193))),'Data Summary'!CD199="Yes"),OFFSET('Water Data'!$G$9,0,10*ROW('Water Data'!G193)),NA())</f>
        <v>#N/A</v>
      </c>
      <c r="P199" s="520" t="e">
        <f ca="1">+IF(AND(ISNUMBER(OFFSET('Water Data'!$H$4,0,10*ROW('Water Data'!H193))),'Data Summary'!CE199="Yes"),100-OFFSET('Water Data'!$H$4,0,10*ROW('Water Data'!H193)),NA())</f>
        <v>#N/A</v>
      </c>
      <c r="Q199" s="520" t="e">
        <f ca="1">+IF(AND(ISNUMBER(OFFSET('Water Data'!$H$6,0,10*ROW('Water Data'!H193))),'Data Summary'!CF199="Yes"),OFFSET('Water Data'!$H$6,0,10*ROW('Water Data'!H193)),NA())</f>
        <v>#N/A</v>
      </c>
      <c r="R199" s="520" t="e">
        <f ca="1">+IF(AND(ISNUMBER(OFFSET('Water Data'!$H$9,0,10*ROW('Water Data'!H193))),'Data Summary'!CG199="Yes"),OFFSET('Water Data'!$H$9,0,10*ROW('Water Data'!H193)),NA())</f>
        <v>#N/A</v>
      </c>
      <c r="S199" s="520" t="e">
        <f ca="1">+IF(AND(ISNUMBER(OFFSET('Water Data'!$I$4,0,10*ROW('Water Data'!I193))),'Data Summary'!CH199="Yes"),100-OFFSET('Water Data'!$I$4,0,10*ROW('Water Data'!I193)),NA())</f>
        <v>#N/A</v>
      </c>
      <c r="T199" s="520" t="e">
        <f ca="1">+IF(AND(ISNUMBER(OFFSET('Water Data'!$I$6,0,10*ROW('Water Data'!I193))),'Data Summary'!CI199="Yes"),OFFSET('Water Data'!$I$6,0,10*ROW('Water Data'!I193)),NA())</f>
        <v>#N/A</v>
      </c>
      <c r="U199" s="520" t="e">
        <f ca="1">+IF(AND(ISNUMBER(OFFSET('Water Data'!$I$9,0,10*ROW('Water Data'!I193))),'Data Summary'!CJ199="Yes"),OFFSET('Water Data'!$I$9,0,10*ROW('Water Data'!I193)),NA())</f>
        <v>#N/A</v>
      </c>
      <c r="V199" s="521" t="e">
        <f ca="1">+IF(AND(ISNUMBER(OFFSET('Sanitation Data'!$D$4,0,10*ROW('Sanitation Data'!D193))),'Data Summary'!CK199="Yes"),100-OFFSET('Sanitation Data'!$D$4,0,10*ROW('Sanitation Data'!D193)),NA())</f>
        <v>#N/A</v>
      </c>
      <c r="W199" s="521" t="e">
        <f ca="1">+IF(AND(ISNUMBER(OFFSET('Sanitation Data'!$D$6,0,10*ROW('Sanitation Data'!D193))),'Data Summary'!CL199="Yes"),OFFSET('Sanitation Data'!$D$6,0,10*ROW('Sanitation Data'!D193)),NA())</f>
        <v>#N/A</v>
      </c>
      <c r="X199" s="521" t="e">
        <f ca="1">+IF(AND(ISNUMBER(OFFSET('Sanitation Data'!$D$10,0,10*ROW('Sanitation Data'!D193))),'Data Summary'!CM199="Yes"),OFFSET('Sanitation Data'!$D$10,0,10*ROW('Sanitation Data'!D193)),NA())</f>
        <v>#N/A</v>
      </c>
      <c r="Y199" s="521" t="e">
        <f ca="1">+IF(AND(ISNUMBER(OFFSET('Sanitation Data'!$D$11,0,10*ROW('Sanitation Data'!D193))),'Data Summary'!CN199="Yes"),OFFSET('Sanitation Data'!$D$11,0,10*ROW('Sanitation Data'!D193)),NA())</f>
        <v>#N/A</v>
      </c>
      <c r="Z199" s="521" t="e">
        <f ca="1">+IF(AND(ISNUMBER(OFFSET('Sanitation Data'!$D$12,0,10*ROW('Sanitation Data'!D193))),'Data Summary'!CO199="Yes"),OFFSET('Sanitation Data'!$D$12,0,10*ROW('Sanitation Data'!D193)),NA())</f>
        <v>#N/A</v>
      </c>
      <c r="AA199" s="521" t="e">
        <f ca="1">+IF(AND(ISNUMBER(OFFSET('Sanitation Data'!$E$4,0,10*ROW('Sanitation Data'!E193))),'Data Summary'!CP199="Yes"),100-OFFSET('Sanitation Data'!$E$4,0,10*ROW('Sanitation Data'!E193)),NA())</f>
        <v>#N/A</v>
      </c>
      <c r="AB199" s="521" t="e">
        <f ca="1">+IF(AND(ISNUMBER(OFFSET('Sanitation Data'!$E$6,0,10*ROW('Sanitation Data'!E193))),'Data Summary'!CQ199="Yes"),OFFSET('Sanitation Data'!$E$6,0,10*ROW('Sanitation Data'!E193)),NA())</f>
        <v>#N/A</v>
      </c>
      <c r="AC199" s="521" t="e">
        <f ca="1">+IF(AND(ISNUMBER(OFFSET('Sanitation Data'!$E$10,0,10*ROW('Sanitation Data'!E193))),'Data Summary'!CR199="Yes"),OFFSET('Sanitation Data'!$E$10,0,10*ROW('Sanitation Data'!E193)),NA())</f>
        <v>#N/A</v>
      </c>
      <c r="AD199" s="521" t="e">
        <f ca="1">+IF(AND(ISNUMBER(OFFSET('Sanitation Data'!$E$11,0,10*ROW('Sanitation Data'!E193))),'Data Summary'!CS199="Yes"),OFFSET('Sanitation Data'!$E$11,0,10*ROW('Sanitation Data'!E193)),NA())</f>
        <v>#N/A</v>
      </c>
      <c r="AE199" s="521" t="e">
        <f ca="1">+IF(AND(ISNUMBER(OFFSET('Sanitation Data'!$E$12,0,10*ROW('Sanitation Data'!E193))),'Data Summary'!CT199="Yes"),OFFSET('Sanitation Data'!$E$12,0,10*ROW('Sanitation Data'!E193)),NA())</f>
        <v>#N/A</v>
      </c>
      <c r="AF199" s="521" t="e">
        <f ca="1">+IF(AND(ISNUMBER(OFFSET('Sanitation Data'!$F$4,0,10*ROW('Sanitation Data'!F193))),'Data Summary'!CU199="Yes"),100-OFFSET('Sanitation Data'!$F$4,0,10*ROW('Sanitation Data'!F193)),NA())</f>
        <v>#N/A</v>
      </c>
      <c r="AG199" s="521" t="e">
        <f ca="1">+IF(AND(ISNUMBER(OFFSET('Sanitation Data'!$F$6,0,10*ROW('Sanitation Data'!F193))),'Data Summary'!CV199="Yes"),OFFSET('Sanitation Data'!$F$6,0,10*ROW('Sanitation Data'!F193)),NA())</f>
        <v>#N/A</v>
      </c>
      <c r="AH199" s="521" t="e">
        <f ca="1">+IF(AND(ISNUMBER(OFFSET('Sanitation Data'!$F$10,0,10*ROW('Sanitation Data'!F193))),'Data Summary'!CW199="Yes"),OFFSET('Sanitation Data'!$F$10,0,10*ROW('Sanitation Data'!F193)),NA())</f>
        <v>#N/A</v>
      </c>
      <c r="AI199" s="521" t="e">
        <f ca="1">+IF(AND(ISNUMBER(OFFSET('Sanitation Data'!$F$11,0,10*ROW('Sanitation Data'!F193))),'Data Summary'!CX199="Yes"),OFFSET('Sanitation Data'!$F$11,0,10*ROW('Sanitation Data'!F193)),NA())</f>
        <v>#N/A</v>
      </c>
      <c r="AJ199" s="521" t="e">
        <f ca="1">+IF(AND(ISNUMBER(OFFSET('Sanitation Data'!$F$12,0,10*ROW('Sanitation Data'!F193))),'Data Summary'!CY199="Yes"),OFFSET('Sanitation Data'!$F$12,0,10*ROW('Sanitation Data'!F193)),NA())</f>
        <v>#N/A</v>
      </c>
      <c r="AK199" s="521" t="e">
        <f ca="1">+IF(AND(ISNUMBER(OFFSET('Sanitation Data'!$G$4,0,10*ROW('Sanitation Data'!G193))),'Data Summary'!CZ199="Yes"),100-OFFSET('Sanitation Data'!$G$4,0,10*ROW('Sanitation Data'!G193)),NA())</f>
        <v>#N/A</v>
      </c>
      <c r="AL199" s="521" t="e">
        <f ca="1">+IF(AND(ISNUMBER(OFFSET('Sanitation Data'!$G$6,0,10*ROW('Sanitation Data'!G193))),'Data Summary'!DA199="Yes"),OFFSET('Sanitation Data'!$G$6,0,10*ROW('Sanitation Data'!G193)),NA())</f>
        <v>#N/A</v>
      </c>
      <c r="AM199" s="521" t="e">
        <f ca="1">+IF(AND(ISNUMBER(OFFSET('Sanitation Data'!$G$10,0,10*ROW('Sanitation Data'!G193))),'Data Summary'!DB199="Yes"),OFFSET('Sanitation Data'!$G$10,0,10*ROW('Sanitation Data'!G193)),NA())</f>
        <v>#N/A</v>
      </c>
      <c r="AN199" s="521" t="e">
        <f ca="1">+IF(AND(ISNUMBER(OFFSET('Sanitation Data'!$G$11,0,10*ROW('Sanitation Data'!G193))),'Data Summary'!DC199="Yes"),OFFSET('Sanitation Data'!$G$11,0,10*ROW('Sanitation Data'!G193)),NA())</f>
        <v>#N/A</v>
      </c>
      <c r="AO199" s="521" t="e">
        <f ca="1">+IF(AND(ISNUMBER(OFFSET('Sanitation Data'!$G$12,0,10*ROW('Sanitation Data'!G193))),'Data Summary'!DD199="Yes"),OFFSET('Sanitation Data'!$G$12,0,10*ROW('Sanitation Data'!G193)),NA())</f>
        <v>#N/A</v>
      </c>
      <c r="AP199" s="521" t="e">
        <f ca="1">+IF(AND(ISNUMBER(OFFSET('Sanitation Data'!$H$4,0,10*ROW('Sanitation Data'!H193))),'Data Summary'!DE199="Yes"),100-OFFSET('Sanitation Data'!$H$4,0,10*ROW('Sanitation Data'!H193)),NA())</f>
        <v>#N/A</v>
      </c>
      <c r="AQ199" s="521" t="e">
        <f ca="1">+IF(AND(ISNUMBER(OFFSET('Sanitation Data'!$H$6,0,10*ROW('Sanitation Data'!H193))),'Data Summary'!DF199="Yes"),OFFSET('Sanitation Data'!$H$6,0,10*ROW('Sanitation Data'!H193)),NA())</f>
        <v>#N/A</v>
      </c>
      <c r="AR199" s="521" t="e">
        <f ca="1">+IF(AND(ISNUMBER(OFFSET('Sanitation Data'!$H$10,0,10*ROW('Sanitation Data'!H193))),'Data Summary'!DG199="Yes"),OFFSET('Sanitation Data'!$H$10,0,10*ROW('Sanitation Data'!H193)),NA())</f>
        <v>#N/A</v>
      </c>
      <c r="AS199" s="521" t="e">
        <f ca="1">+IF(AND(ISNUMBER(OFFSET('Sanitation Data'!$H$11,0,10*ROW('Sanitation Data'!H193))),'Data Summary'!DH199="Yes"),OFFSET('Sanitation Data'!$H$11,0,10*ROW('Sanitation Data'!H193)),NA())</f>
        <v>#N/A</v>
      </c>
      <c r="AT199" s="521" t="e">
        <f ca="1">+IF(AND(ISNUMBER(OFFSET('Sanitation Data'!$H$12,0,10*ROW('Sanitation Data'!H193))),'Data Summary'!DI199="Yes"),OFFSET('Sanitation Data'!$H$12,0,10*ROW('Sanitation Data'!H193)),NA())</f>
        <v>#N/A</v>
      </c>
      <c r="AU199" s="521" t="e">
        <f ca="1">+IF(AND(ISNUMBER(OFFSET('Sanitation Data'!$I$4,0,10*ROW('Sanitation Data'!I193))),'Data Summary'!DJ199="Yes"),100-OFFSET('Sanitation Data'!$I$4,0,10*ROW('Sanitation Data'!I193)),NA())</f>
        <v>#N/A</v>
      </c>
      <c r="AV199" s="521" t="e">
        <f ca="1">+IF(AND(ISNUMBER(OFFSET('Sanitation Data'!$I$6,0,10*ROW('Sanitation Data'!I193))),'Data Summary'!DK199="Yes"),OFFSET('Sanitation Data'!$I$6,0,10*ROW('Sanitation Data'!I193)),NA())</f>
        <v>#N/A</v>
      </c>
      <c r="AW199" s="521" t="e">
        <f ca="1">+IF(AND(ISNUMBER(OFFSET('Sanitation Data'!$I$10,0,10*ROW('Sanitation Data'!I193))),'Data Summary'!DL199="Yes"),OFFSET('Sanitation Data'!$I$10,0,10*ROW('Sanitation Data'!I193)),NA())</f>
        <v>#N/A</v>
      </c>
      <c r="AX199" s="521" t="e">
        <f ca="1">+IF(AND(ISNUMBER(OFFSET('Sanitation Data'!$I$11,0,10*ROW('Sanitation Data'!I193))),'Data Summary'!DM199="Yes"),OFFSET('Sanitation Data'!$I$11,0,10*ROW('Sanitation Data'!I193)),NA())</f>
        <v>#N/A</v>
      </c>
      <c r="AY199" s="521" t="e">
        <f ca="1">+IF(AND(ISNUMBER(OFFSET('Sanitation Data'!$I$12,0,10*ROW('Sanitation Data'!I193))),'Data Summary'!DN199="Yes"),OFFSET('Sanitation Data'!$I$12,0,10*ROW('Sanitation Data'!I193)),NA())</f>
        <v>#N/A</v>
      </c>
      <c r="AZ199" s="522" t="e">
        <f ca="1">+IF(AND(ISNUMBER(OFFSET('Hygiene Data'!$D$5,0,10*ROW('Hygiene Data'!D193))),'Data Summary'!DO199="Yes"),OFFSET('Hygiene Data'!$D$5,0,10*ROW('Hygiene Data'!D193)),NA())</f>
        <v>#N/A</v>
      </c>
      <c r="BA199" s="522" t="e">
        <f ca="1">+IF(AND(ISNUMBER(OFFSET('Hygiene Data'!$D$7,0,10*ROW('Hygiene Data'!D193))),'Data Summary'!DP199="Yes"),OFFSET('Hygiene Data'!$D$7,0,10*ROW('Hygiene Data'!D193)),NA())</f>
        <v>#N/A</v>
      </c>
      <c r="BB199" s="522" t="e">
        <f ca="1">+IF(AND(ISNUMBER(OFFSET('Hygiene Data'!$D$9,0,10*ROW('Hygiene Data'!D193))),'Data Summary'!DQ199="Yes"),OFFSET('Hygiene Data'!$D$9,0,10*ROW('Hygiene Data'!D193)),NA())</f>
        <v>#N/A</v>
      </c>
      <c r="BC199" s="522" t="e">
        <f ca="1">+IF(AND(ISNUMBER(OFFSET('Hygiene Data'!$E$5,0,10*ROW('Hygiene Data'!E193))),'Data Summary'!DR199="Yes"),OFFSET('Hygiene Data'!$E$5,0,10*ROW('Hygiene Data'!E193)),NA())</f>
        <v>#N/A</v>
      </c>
      <c r="BD199" s="522" t="e">
        <f ca="1">+IF(AND(ISNUMBER(OFFSET('Hygiene Data'!$E$7,0,10*ROW('Hygiene Data'!E193))),'Data Summary'!DS199="Yes"),OFFSET('Hygiene Data'!$E$7,0,10*ROW('Hygiene Data'!E193)),NA())</f>
        <v>#N/A</v>
      </c>
      <c r="BE199" s="522" t="e">
        <f ca="1">+IF(AND(ISNUMBER(OFFSET('Hygiene Data'!$E$9,0,10*ROW('Hygiene Data'!E193))),'Data Summary'!DT199="Yes"),OFFSET('Hygiene Data'!$E$9,0,10*ROW('Hygiene Data'!E193)),NA())</f>
        <v>#N/A</v>
      </c>
      <c r="BF199" s="522" t="e">
        <f ca="1">+IF(AND(ISNUMBER(OFFSET('Hygiene Data'!$F$5,0,10*ROW('Hygiene Data'!F193))),'Data Summary'!DU199="Yes"),OFFSET('Hygiene Data'!$F$5,0,10*ROW('Hygiene Data'!F193)),NA())</f>
        <v>#N/A</v>
      </c>
      <c r="BG199" s="522" t="e">
        <f ca="1">+IF(AND(ISNUMBER(OFFSET('Hygiene Data'!$F$7,0,10*ROW('Hygiene Data'!F193))),'Data Summary'!DV199="Yes"),OFFSET('Hygiene Data'!$F$7,0,10*ROW('Hygiene Data'!F193)),NA())</f>
        <v>#N/A</v>
      </c>
      <c r="BH199" s="522" t="e">
        <f ca="1">+IF(AND(ISNUMBER(OFFSET('Hygiene Data'!$F$9,0,10*ROW('Hygiene Data'!F193))),'Data Summary'!DW199="Yes"),OFFSET('Hygiene Data'!$F$9,0,10*ROW('Hygiene Data'!F193)),NA())</f>
        <v>#N/A</v>
      </c>
      <c r="BI199" s="522" t="e">
        <f ca="1">+IF(AND(ISNUMBER(OFFSET('Hygiene Data'!$G$5,0,10*ROW('Hygiene Data'!G193))),'Data Summary'!DX199="Yes"),OFFSET('Hygiene Data'!$G$5,0,10*ROW('Hygiene Data'!G193)),NA())</f>
        <v>#N/A</v>
      </c>
      <c r="BJ199" s="522" t="e">
        <f ca="1">+IF(AND(ISNUMBER(OFFSET('Hygiene Data'!$G$7,0,10*ROW('Hygiene Data'!G193))),'Data Summary'!DY199="Yes"),OFFSET('Hygiene Data'!$G$7,0,10*ROW('Hygiene Data'!G193)),NA())</f>
        <v>#N/A</v>
      </c>
      <c r="BK199" s="522" t="e">
        <f ca="1">+IF(AND(ISNUMBER(OFFSET('Hygiene Data'!$G$9,0,10*ROW('Hygiene Data'!G193))),'Data Summary'!DZ199="Yes"),OFFSET('Hygiene Data'!$G$9,0,10*ROW('Hygiene Data'!G193)),NA())</f>
        <v>#N/A</v>
      </c>
      <c r="BL199" s="522" t="e">
        <f ca="1">+IF(AND(ISNUMBER(OFFSET('Hygiene Data'!$H$5,0,10*ROW('Hygiene Data'!H193))),'Data Summary'!EA199="Yes"),OFFSET('Hygiene Data'!$H$5,0,10*ROW('Hygiene Data'!H193)),NA())</f>
        <v>#N/A</v>
      </c>
      <c r="BM199" s="522" t="e">
        <f ca="1">+IF(AND(ISNUMBER(OFFSET('Hygiene Data'!$H$7,0,10*ROW('Hygiene Data'!H193))),'Data Summary'!EB199="Yes"),OFFSET('Hygiene Data'!$H$7,0,10*ROW('Hygiene Data'!H193)),NA())</f>
        <v>#N/A</v>
      </c>
      <c r="BN199" s="522" t="e">
        <f ca="1">+IF(AND(ISNUMBER(OFFSET('Hygiene Data'!$H$9,0,10*ROW('Hygiene Data'!H193))),'Data Summary'!EC199="Yes"),OFFSET('Hygiene Data'!$H$9,0,10*ROW('Hygiene Data'!H193)),NA())</f>
        <v>#N/A</v>
      </c>
      <c r="BO199" s="522" t="e">
        <f ca="1">+IF(AND(ISNUMBER(OFFSET('Hygiene Data'!$I$5,0,10*ROW('Hygiene Data'!I193))),'Data Summary'!ED199="Yes"),OFFSET('Hygiene Data'!$I$5,0,10*ROW('Hygiene Data'!I193)),NA())</f>
        <v>#N/A</v>
      </c>
      <c r="BP199" s="522" t="e">
        <f ca="1">+IF(AND(ISNUMBER(OFFSET('Hygiene Data'!$I$7,0,10*ROW('Hygiene Data'!I193))),'Data Summary'!EE199="Yes"),OFFSET('Hygiene Data'!$I$7,0,10*ROW('Hygiene Data'!I193)),NA())</f>
        <v>#N/A</v>
      </c>
      <c r="BQ199" s="522" t="e">
        <f ca="1">+IF(AND(ISNUMBER(OFFSET('Hygiene Data'!$I$9,0,10*ROW('Hygiene Data'!I193))),'Data Summary'!EF199="Yes"),OFFSET('Hygiene Data'!$I$9,0,10*ROW('Hygiene Data'!I193)),NA())</f>
        <v>#N/A</v>
      </c>
    </row>
    <row r="200" spans="1:69" x14ac:dyDescent="0.25">
      <c r="A200" s="518" t="e">
        <f ca="1">+RIGHT('Data Summary'!A200,LEN('Data Summary'!A200)-9)</f>
        <v>#VALUE!</v>
      </c>
      <c r="B200" s="492" t="str">
        <f ca="1">+IF(ISTEXT('Data Summary'!B200),'Data Summary'!B200,"")</f>
        <v/>
      </c>
      <c r="C200" s="519" t="e">
        <f ca="1">+VALUE('Data Summary'!C200)</f>
        <v>#VALUE!</v>
      </c>
      <c r="D200" s="520" t="e">
        <f ca="1">+IF(AND(ISNUMBER(OFFSET('Water Data'!$D$4,0,10*ROW('Water Data'!D194))),'Data Summary'!BS200="Yes"),100-OFFSET('Water Data'!$D$4,0,10*ROW('Water Data'!D194)),NA())</f>
        <v>#N/A</v>
      </c>
      <c r="E200" s="520" t="e">
        <f ca="1">+IF(AND(ISNUMBER(OFFSET('Water Data'!$D$6,0,10*ROW('Water Data'!D194))),'Data Summary'!BT200="Yes"),OFFSET('Water Data'!$D$6,0,10*ROW('Water Data'!D194)),NA())</f>
        <v>#N/A</v>
      </c>
      <c r="F200" s="520" t="e">
        <f ca="1">+IF(AND(ISNUMBER(OFFSET('Water Data'!$D$9,0,10*ROW('Water Data'!D194))),'Data Summary'!BU200="Yes"),OFFSET('Water Data'!$D$9,0,10*ROW('Water Data'!D194)),NA())</f>
        <v>#N/A</v>
      </c>
      <c r="G200" s="520" t="e">
        <f ca="1">+IF(AND(ISNUMBER(OFFSET('Water Data'!$E$4,0,10*ROW('Water Data'!E194))),'Data Summary'!BV200="Yes"),100-OFFSET('Water Data'!$E$4,0,10*ROW('Water Data'!E194)),NA())</f>
        <v>#N/A</v>
      </c>
      <c r="H200" s="520" t="e">
        <f ca="1">+IF(AND(ISNUMBER(OFFSET('Water Data'!$E$6,0,10*ROW('Water Data'!E194))),'Data Summary'!BW200="Yes"),OFFSET('Water Data'!$E$6,0,10*ROW('Water Data'!E194)),NA())</f>
        <v>#N/A</v>
      </c>
      <c r="I200" s="520" t="e">
        <f ca="1">+IF(AND(ISNUMBER(OFFSET('Water Data'!$E$9,0,10*ROW('Water Data'!E194))),'Data Summary'!BX200="Yes"),OFFSET('Water Data'!$E$9,0,10*ROW('Water Data'!E194)),NA())</f>
        <v>#N/A</v>
      </c>
      <c r="J200" s="520" t="e">
        <f ca="1">+IF(AND(ISNUMBER(OFFSET('Water Data'!$F$4,0,10*ROW('Water Data'!F194))),'Data Summary'!BY200="Yes"),100-OFFSET('Water Data'!$F$4,0,10*ROW('Water Data'!F194)),NA())</f>
        <v>#N/A</v>
      </c>
      <c r="K200" s="520" t="e">
        <f ca="1">+IF(AND(ISNUMBER(OFFSET('Water Data'!$F$6,0,10*ROW('Water Data'!F194))),'Data Summary'!BZ200="Yes"),OFFSET('Water Data'!$F$6,0,10*ROW('Water Data'!F194)),NA())</f>
        <v>#N/A</v>
      </c>
      <c r="L200" s="520" t="e">
        <f ca="1">+IF(AND(ISNUMBER(OFFSET('Water Data'!$F$9,0,10*ROW('Water Data'!F194))),'Data Summary'!CA200="Yes"),OFFSET('Water Data'!$F$9,0,10*ROW('Water Data'!F194)),NA())</f>
        <v>#N/A</v>
      </c>
      <c r="M200" s="520" t="e">
        <f ca="1">+IF(AND(ISNUMBER(OFFSET('Water Data'!$G$4,0,10*ROW('Water Data'!G194))),'Data Summary'!CB200="Yes"),100-OFFSET('Water Data'!$G$4,0,10*ROW('Water Data'!G194)),NA())</f>
        <v>#N/A</v>
      </c>
      <c r="N200" s="520" t="e">
        <f ca="1">+IF(AND(ISNUMBER(OFFSET('Water Data'!$G$6,0,10*ROW('Water Data'!G194))),'Data Summary'!CC200="Yes"),OFFSET('Water Data'!$G$6,0,10*ROW('Water Data'!G194)),NA())</f>
        <v>#N/A</v>
      </c>
      <c r="O200" s="520" t="e">
        <f ca="1">+IF(AND(ISNUMBER(OFFSET('Water Data'!$G$9,0,10*ROW('Water Data'!G194))),'Data Summary'!CD200="Yes"),OFFSET('Water Data'!$G$9,0,10*ROW('Water Data'!G194)),NA())</f>
        <v>#N/A</v>
      </c>
      <c r="P200" s="520" t="e">
        <f ca="1">+IF(AND(ISNUMBER(OFFSET('Water Data'!$H$4,0,10*ROW('Water Data'!H194))),'Data Summary'!CE200="Yes"),100-OFFSET('Water Data'!$H$4,0,10*ROW('Water Data'!H194)),NA())</f>
        <v>#N/A</v>
      </c>
      <c r="Q200" s="520" t="e">
        <f ca="1">+IF(AND(ISNUMBER(OFFSET('Water Data'!$H$6,0,10*ROW('Water Data'!H194))),'Data Summary'!CF200="Yes"),OFFSET('Water Data'!$H$6,0,10*ROW('Water Data'!H194)),NA())</f>
        <v>#N/A</v>
      </c>
      <c r="R200" s="520" t="e">
        <f ca="1">+IF(AND(ISNUMBER(OFFSET('Water Data'!$H$9,0,10*ROW('Water Data'!H194))),'Data Summary'!CG200="Yes"),OFFSET('Water Data'!$H$9,0,10*ROW('Water Data'!H194)),NA())</f>
        <v>#N/A</v>
      </c>
      <c r="S200" s="520" t="e">
        <f ca="1">+IF(AND(ISNUMBER(OFFSET('Water Data'!$I$4,0,10*ROW('Water Data'!I194))),'Data Summary'!CH200="Yes"),100-OFFSET('Water Data'!$I$4,0,10*ROW('Water Data'!I194)),NA())</f>
        <v>#N/A</v>
      </c>
      <c r="T200" s="520" t="e">
        <f ca="1">+IF(AND(ISNUMBER(OFFSET('Water Data'!$I$6,0,10*ROW('Water Data'!I194))),'Data Summary'!CI200="Yes"),OFFSET('Water Data'!$I$6,0,10*ROW('Water Data'!I194)),NA())</f>
        <v>#N/A</v>
      </c>
      <c r="U200" s="520" t="e">
        <f ca="1">+IF(AND(ISNUMBER(OFFSET('Water Data'!$I$9,0,10*ROW('Water Data'!I194))),'Data Summary'!CJ200="Yes"),OFFSET('Water Data'!$I$9,0,10*ROW('Water Data'!I194)),NA())</f>
        <v>#N/A</v>
      </c>
      <c r="V200" s="521" t="e">
        <f ca="1">+IF(AND(ISNUMBER(OFFSET('Sanitation Data'!$D$4,0,10*ROW('Sanitation Data'!D194))),'Data Summary'!CK200="Yes"),100-OFFSET('Sanitation Data'!$D$4,0,10*ROW('Sanitation Data'!D194)),NA())</f>
        <v>#N/A</v>
      </c>
      <c r="W200" s="521" t="e">
        <f ca="1">+IF(AND(ISNUMBER(OFFSET('Sanitation Data'!$D$6,0,10*ROW('Sanitation Data'!D194))),'Data Summary'!CL200="Yes"),OFFSET('Sanitation Data'!$D$6,0,10*ROW('Sanitation Data'!D194)),NA())</f>
        <v>#N/A</v>
      </c>
      <c r="X200" s="521" t="e">
        <f ca="1">+IF(AND(ISNUMBER(OFFSET('Sanitation Data'!$D$10,0,10*ROW('Sanitation Data'!D194))),'Data Summary'!CM200="Yes"),OFFSET('Sanitation Data'!$D$10,0,10*ROW('Sanitation Data'!D194)),NA())</f>
        <v>#N/A</v>
      </c>
      <c r="Y200" s="521" t="e">
        <f ca="1">+IF(AND(ISNUMBER(OFFSET('Sanitation Data'!$D$11,0,10*ROW('Sanitation Data'!D194))),'Data Summary'!CN200="Yes"),OFFSET('Sanitation Data'!$D$11,0,10*ROW('Sanitation Data'!D194)),NA())</f>
        <v>#N/A</v>
      </c>
      <c r="Z200" s="521" t="e">
        <f ca="1">+IF(AND(ISNUMBER(OFFSET('Sanitation Data'!$D$12,0,10*ROW('Sanitation Data'!D194))),'Data Summary'!CO200="Yes"),OFFSET('Sanitation Data'!$D$12,0,10*ROW('Sanitation Data'!D194)),NA())</f>
        <v>#N/A</v>
      </c>
      <c r="AA200" s="521" t="e">
        <f ca="1">+IF(AND(ISNUMBER(OFFSET('Sanitation Data'!$E$4,0,10*ROW('Sanitation Data'!E194))),'Data Summary'!CP200="Yes"),100-OFFSET('Sanitation Data'!$E$4,0,10*ROW('Sanitation Data'!E194)),NA())</f>
        <v>#N/A</v>
      </c>
      <c r="AB200" s="521" t="e">
        <f ca="1">+IF(AND(ISNUMBER(OFFSET('Sanitation Data'!$E$6,0,10*ROW('Sanitation Data'!E194))),'Data Summary'!CQ200="Yes"),OFFSET('Sanitation Data'!$E$6,0,10*ROW('Sanitation Data'!E194)),NA())</f>
        <v>#N/A</v>
      </c>
      <c r="AC200" s="521" t="e">
        <f ca="1">+IF(AND(ISNUMBER(OFFSET('Sanitation Data'!$E$10,0,10*ROW('Sanitation Data'!E194))),'Data Summary'!CR200="Yes"),OFFSET('Sanitation Data'!$E$10,0,10*ROW('Sanitation Data'!E194)),NA())</f>
        <v>#N/A</v>
      </c>
      <c r="AD200" s="521" t="e">
        <f ca="1">+IF(AND(ISNUMBER(OFFSET('Sanitation Data'!$E$11,0,10*ROW('Sanitation Data'!E194))),'Data Summary'!CS200="Yes"),OFFSET('Sanitation Data'!$E$11,0,10*ROW('Sanitation Data'!E194)),NA())</f>
        <v>#N/A</v>
      </c>
      <c r="AE200" s="521" t="e">
        <f ca="1">+IF(AND(ISNUMBER(OFFSET('Sanitation Data'!$E$12,0,10*ROW('Sanitation Data'!E194))),'Data Summary'!CT200="Yes"),OFFSET('Sanitation Data'!$E$12,0,10*ROW('Sanitation Data'!E194)),NA())</f>
        <v>#N/A</v>
      </c>
      <c r="AF200" s="521" t="e">
        <f ca="1">+IF(AND(ISNUMBER(OFFSET('Sanitation Data'!$F$4,0,10*ROW('Sanitation Data'!F194))),'Data Summary'!CU200="Yes"),100-OFFSET('Sanitation Data'!$F$4,0,10*ROW('Sanitation Data'!F194)),NA())</f>
        <v>#N/A</v>
      </c>
      <c r="AG200" s="521" t="e">
        <f ca="1">+IF(AND(ISNUMBER(OFFSET('Sanitation Data'!$F$6,0,10*ROW('Sanitation Data'!F194))),'Data Summary'!CV200="Yes"),OFFSET('Sanitation Data'!$F$6,0,10*ROW('Sanitation Data'!F194)),NA())</f>
        <v>#N/A</v>
      </c>
      <c r="AH200" s="521" t="e">
        <f ca="1">+IF(AND(ISNUMBER(OFFSET('Sanitation Data'!$F$10,0,10*ROW('Sanitation Data'!F194))),'Data Summary'!CW200="Yes"),OFFSET('Sanitation Data'!$F$10,0,10*ROW('Sanitation Data'!F194)),NA())</f>
        <v>#N/A</v>
      </c>
      <c r="AI200" s="521" t="e">
        <f ca="1">+IF(AND(ISNUMBER(OFFSET('Sanitation Data'!$F$11,0,10*ROW('Sanitation Data'!F194))),'Data Summary'!CX200="Yes"),OFFSET('Sanitation Data'!$F$11,0,10*ROW('Sanitation Data'!F194)),NA())</f>
        <v>#N/A</v>
      </c>
      <c r="AJ200" s="521" t="e">
        <f ca="1">+IF(AND(ISNUMBER(OFFSET('Sanitation Data'!$F$12,0,10*ROW('Sanitation Data'!F194))),'Data Summary'!CY200="Yes"),OFFSET('Sanitation Data'!$F$12,0,10*ROW('Sanitation Data'!F194)),NA())</f>
        <v>#N/A</v>
      </c>
      <c r="AK200" s="521" t="e">
        <f ca="1">+IF(AND(ISNUMBER(OFFSET('Sanitation Data'!$G$4,0,10*ROW('Sanitation Data'!G194))),'Data Summary'!CZ200="Yes"),100-OFFSET('Sanitation Data'!$G$4,0,10*ROW('Sanitation Data'!G194)),NA())</f>
        <v>#N/A</v>
      </c>
      <c r="AL200" s="521" t="e">
        <f ca="1">+IF(AND(ISNUMBER(OFFSET('Sanitation Data'!$G$6,0,10*ROW('Sanitation Data'!G194))),'Data Summary'!DA200="Yes"),OFFSET('Sanitation Data'!$G$6,0,10*ROW('Sanitation Data'!G194)),NA())</f>
        <v>#N/A</v>
      </c>
      <c r="AM200" s="521" t="e">
        <f ca="1">+IF(AND(ISNUMBER(OFFSET('Sanitation Data'!$G$10,0,10*ROW('Sanitation Data'!G194))),'Data Summary'!DB200="Yes"),OFFSET('Sanitation Data'!$G$10,0,10*ROW('Sanitation Data'!G194)),NA())</f>
        <v>#N/A</v>
      </c>
      <c r="AN200" s="521" t="e">
        <f ca="1">+IF(AND(ISNUMBER(OFFSET('Sanitation Data'!$G$11,0,10*ROW('Sanitation Data'!G194))),'Data Summary'!DC200="Yes"),OFFSET('Sanitation Data'!$G$11,0,10*ROW('Sanitation Data'!G194)),NA())</f>
        <v>#N/A</v>
      </c>
      <c r="AO200" s="521" t="e">
        <f ca="1">+IF(AND(ISNUMBER(OFFSET('Sanitation Data'!$G$12,0,10*ROW('Sanitation Data'!G194))),'Data Summary'!DD200="Yes"),OFFSET('Sanitation Data'!$G$12,0,10*ROW('Sanitation Data'!G194)),NA())</f>
        <v>#N/A</v>
      </c>
      <c r="AP200" s="521" t="e">
        <f ca="1">+IF(AND(ISNUMBER(OFFSET('Sanitation Data'!$H$4,0,10*ROW('Sanitation Data'!H194))),'Data Summary'!DE200="Yes"),100-OFFSET('Sanitation Data'!$H$4,0,10*ROW('Sanitation Data'!H194)),NA())</f>
        <v>#N/A</v>
      </c>
      <c r="AQ200" s="521" t="e">
        <f ca="1">+IF(AND(ISNUMBER(OFFSET('Sanitation Data'!$H$6,0,10*ROW('Sanitation Data'!H194))),'Data Summary'!DF200="Yes"),OFFSET('Sanitation Data'!$H$6,0,10*ROW('Sanitation Data'!H194)),NA())</f>
        <v>#N/A</v>
      </c>
      <c r="AR200" s="521" t="e">
        <f ca="1">+IF(AND(ISNUMBER(OFFSET('Sanitation Data'!$H$10,0,10*ROW('Sanitation Data'!H194))),'Data Summary'!DG200="Yes"),OFFSET('Sanitation Data'!$H$10,0,10*ROW('Sanitation Data'!H194)),NA())</f>
        <v>#N/A</v>
      </c>
      <c r="AS200" s="521" t="e">
        <f ca="1">+IF(AND(ISNUMBER(OFFSET('Sanitation Data'!$H$11,0,10*ROW('Sanitation Data'!H194))),'Data Summary'!DH200="Yes"),OFFSET('Sanitation Data'!$H$11,0,10*ROW('Sanitation Data'!H194)),NA())</f>
        <v>#N/A</v>
      </c>
      <c r="AT200" s="521" t="e">
        <f ca="1">+IF(AND(ISNUMBER(OFFSET('Sanitation Data'!$H$12,0,10*ROW('Sanitation Data'!H194))),'Data Summary'!DI200="Yes"),OFFSET('Sanitation Data'!$H$12,0,10*ROW('Sanitation Data'!H194)),NA())</f>
        <v>#N/A</v>
      </c>
      <c r="AU200" s="521" t="e">
        <f ca="1">+IF(AND(ISNUMBER(OFFSET('Sanitation Data'!$I$4,0,10*ROW('Sanitation Data'!I194))),'Data Summary'!DJ200="Yes"),100-OFFSET('Sanitation Data'!$I$4,0,10*ROW('Sanitation Data'!I194)),NA())</f>
        <v>#N/A</v>
      </c>
      <c r="AV200" s="521" t="e">
        <f ca="1">+IF(AND(ISNUMBER(OFFSET('Sanitation Data'!$I$6,0,10*ROW('Sanitation Data'!I194))),'Data Summary'!DK200="Yes"),OFFSET('Sanitation Data'!$I$6,0,10*ROW('Sanitation Data'!I194)),NA())</f>
        <v>#N/A</v>
      </c>
      <c r="AW200" s="521" t="e">
        <f ca="1">+IF(AND(ISNUMBER(OFFSET('Sanitation Data'!$I$10,0,10*ROW('Sanitation Data'!I194))),'Data Summary'!DL200="Yes"),OFFSET('Sanitation Data'!$I$10,0,10*ROW('Sanitation Data'!I194)),NA())</f>
        <v>#N/A</v>
      </c>
      <c r="AX200" s="521" t="e">
        <f ca="1">+IF(AND(ISNUMBER(OFFSET('Sanitation Data'!$I$11,0,10*ROW('Sanitation Data'!I194))),'Data Summary'!DM200="Yes"),OFFSET('Sanitation Data'!$I$11,0,10*ROW('Sanitation Data'!I194)),NA())</f>
        <v>#N/A</v>
      </c>
      <c r="AY200" s="521" t="e">
        <f ca="1">+IF(AND(ISNUMBER(OFFSET('Sanitation Data'!$I$12,0,10*ROW('Sanitation Data'!I194))),'Data Summary'!DN200="Yes"),OFFSET('Sanitation Data'!$I$12,0,10*ROW('Sanitation Data'!I194)),NA())</f>
        <v>#N/A</v>
      </c>
      <c r="AZ200" s="522" t="e">
        <f ca="1">+IF(AND(ISNUMBER(OFFSET('Hygiene Data'!$D$5,0,10*ROW('Hygiene Data'!D194))),'Data Summary'!DO200="Yes"),OFFSET('Hygiene Data'!$D$5,0,10*ROW('Hygiene Data'!D194)),NA())</f>
        <v>#N/A</v>
      </c>
      <c r="BA200" s="522" t="e">
        <f ca="1">+IF(AND(ISNUMBER(OFFSET('Hygiene Data'!$D$7,0,10*ROW('Hygiene Data'!D194))),'Data Summary'!DP200="Yes"),OFFSET('Hygiene Data'!$D$7,0,10*ROW('Hygiene Data'!D194)),NA())</f>
        <v>#N/A</v>
      </c>
      <c r="BB200" s="522" t="e">
        <f ca="1">+IF(AND(ISNUMBER(OFFSET('Hygiene Data'!$D$9,0,10*ROW('Hygiene Data'!D194))),'Data Summary'!DQ200="Yes"),OFFSET('Hygiene Data'!$D$9,0,10*ROW('Hygiene Data'!D194)),NA())</f>
        <v>#N/A</v>
      </c>
      <c r="BC200" s="522" t="e">
        <f ca="1">+IF(AND(ISNUMBER(OFFSET('Hygiene Data'!$E$5,0,10*ROW('Hygiene Data'!E194))),'Data Summary'!DR200="Yes"),OFFSET('Hygiene Data'!$E$5,0,10*ROW('Hygiene Data'!E194)),NA())</f>
        <v>#N/A</v>
      </c>
      <c r="BD200" s="522" t="e">
        <f ca="1">+IF(AND(ISNUMBER(OFFSET('Hygiene Data'!$E$7,0,10*ROW('Hygiene Data'!E194))),'Data Summary'!DS200="Yes"),OFFSET('Hygiene Data'!$E$7,0,10*ROW('Hygiene Data'!E194)),NA())</f>
        <v>#N/A</v>
      </c>
      <c r="BE200" s="522" t="e">
        <f ca="1">+IF(AND(ISNUMBER(OFFSET('Hygiene Data'!$E$9,0,10*ROW('Hygiene Data'!E194))),'Data Summary'!DT200="Yes"),OFFSET('Hygiene Data'!$E$9,0,10*ROW('Hygiene Data'!E194)),NA())</f>
        <v>#N/A</v>
      </c>
      <c r="BF200" s="522" t="e">
        <f ca="1">+IF(AND(ISNUMBER(OFFSET('Hygiene Data'!$F$5,0,10*ROW('Hygiene Data'!F194))),'Data Summary'!DU200="Yes"),OFFSET('Hygiene Data'!$F$5,0,10*ROW('Hygiene Data'!F194)),NA())</f>
        <v>#N/A</v>
      </c>
      <c r="BG200" s="522" t="e">
        <f ca="1">+IF(AND(ISNUMBER(OFFSET('Hygiene Data'!$F$7,0,10*ROW('Hygiene Data'!F194))),'Data Summary'!DV200="Yes"),OFFSET('Hygiene Data'!$F$7,0,10*ROW('Hygiene Data'!F194)),NA())</f>
        <v>#N/A</v>
      </c>
      <c r="BH200" s="522" t="e">
        <f ca="1">+IF(AND(ISNUMBER(OFFSET('Hygiene Data'!$F$9,0,10*ROW('Hygiene Data'!F194))),'Data Summary'!DW200="Yes"),OFFSET('Hygiene Data'!$F$9,0,10*ROW('Hygiene Data'!F194)),NA())</f>
        <v>#N/A</v>
      </c>
      <c r="BI200" s="522" t="e">
        <f ca="1">+IF(AND(ISNUMBER(OFFSET('Hygiene Data'!$G$5,0,10*ROW('Hygiene Data'!G194))),'Data Summary'!DX200="Yes"),OFFSET('Hygiene Data'!$G$5,0,10*ROW('Hygiene Data'!G194)),NA())</f>
        <v>#N/A</v>
      </c>
      <c r="BJ200" s="522" t="e">
        <f ca="1">+IF(AND(ISNUMBER(OFFSET('Hygiene Data'!$G$7,0,10*ROW('Hygiene Data'!G194))),'Data Summary'!DY200="Yes"),OFFSET('Hygiene Data'!$G$7,0,10*ROW('Hygiene Data'!G194)),NA())</f>
        <v>#N/A</v>
      </c>
      <c r="BK200" s="522" t="e">
        <f ca="1">+IF(AND(ISNUMBER(OFFSET('Hygiene Data'!$G$9,0,10*ROW('Hygiene Data'!G194))),'Data Summary'!DZ200="Yes"),OFFSET('Hygiene Data'!$G$9,0,10*ROW('Hygiene Data'!G194)),NA())</f>
        <v>#N/A</v>
      </c>
      <c r="BL200" s="522" t="e">
        <f ca="1">+IF(AND(ISNUMBER(OFFSET('Hygiene Data'!$H$5,0,10*ROW('Hygiene Data'!H194))),'Data Summary'!EA200="Yes"),OFFSET('Hygiene Data'!$H$5,0,10*ROW('Hygiene Data'!H194)),NA())</f>
        <v>#N/A</v>
      </c>
      <c r="BM200" s="522" t="e">
        <f ca="1">+IF(AND(ISNUMBER(OFFSET('Hygiene Data'!$H$7,0,10*ROW('Hygiene Data'!H194))),'Data Summary'!EB200="Yes"),OFFSET('Hygiene Data'!$H$7,0,10*ROW('Hygiene Data'!H194)),NA())</f>
        <v>#N/A</v>
      </c>
      <c r="BN200" s="522" t="e">
        <f ca="1">+IF(AND(ISNUMBER(OFFSET('Hygiene Data'!$H$9,0,10*ROW('Hygiene Data'!H194))),'Data Summary'!EC200="Yes"),OFFSET('Hygiene Data'!$H$9,0,10*ROW('Hygiene Data'!H194)),NA())</f>
        <v>#N/A</v>
      </c>
      <c r="BO200" s="522" t="e">
        <f ca="1">+IF(AND(ISNUMBER(OFFSET('Hygiene Data'!$I$5,0,10*ROW('Hygiene Data'!I194))),'Data Summary'!ED200="Yes"),OFFSET('Hygiene Data'!$I$5,0,10*ROW('Hygiene Data'!I194)),NA())</f>
        <v>#N/A</v>
      </c>
      <c r="BP200" s="522" t="e">
        <f ca="1">+IF(AND(ISNUMBER(OFFSET('Hygiene Data'!$I$7,0,10*ROW('Hygiene Data'!I194))),'Data Summary'!EE200="Yes"),OFFSET('Hygiene Data'!$I$7,0,10*ROW('Hygiene Data'!I194)),NA())</f>
        <v>#N/A</v>
      </c>
      <c r="BQ200" s="522" t="e">
        <f ca="1">+IF(AND(ISNUMBER(OFFSET('Hygiene Data'!$I$9,0,10*ROW('Hygiene Data'!I194))),'Data Summary'!EF200="Yes"),OFFSET('Hygiene Data'!$I$9,0,10*ROW('Hygiene Data'!I194)),NA())</f>
        <v>#N/A</v>
      </c>
    </row>
    <row r="201" spans="1:69" x14ac:dyDescent="0.25">
      <c r="A201" s="518" t="e">
        <f ca="1">+RIGHT('Data Summary'!A201,LEN('Data Summary'!A201)-9)</f>
        <v>#VALUE!</v>
      </c>
      <c r="B201" s="492" t="str">
        <f ca="1">+IF(ISTEXT('Data Summary'!B201),'Data Summary'!B201,"")</f>
        <v/>
      </c>
      <c r="C201" s="519" t="e">
        <f ca="1">+VALUE('Data Summary'!C201)</f>
        <v>#VALUE!</v>
      </c>
      <c r="D201" s="520" t="e">
        <f ca="1">+IF(AND(ISNUMBER(OFFSET('Water Data'!$D$4,0,10*ROW('Water Data'!D195))),'Data Summary'!BS201="Yes"),100-OFFSET('Water Data'!$D$4,0,10*ROW('Water Data'!D195)),NA())</f>
        <v>#N/A</v>
      </c>
      <c r="E201" s="520" t="e">
        <f ca="1">+IF(AND(ISNUMBER(OFFSET('Water Data'!$D$6,0,10*ROW('Water Data'!D195))),'Data Summary'!BT201="Yes"),OFFSET('Water Data'!$D$6,0,10*ROW('Water Data'!D195)),NA())</f>
        <v>#N/A</v>
      </c>
      <c r="F201" s="520" t="e">
        <f ca="1">+IF(AND(ISNUMBER(OFFSET('Water Data'!$D$9,0,10*ROW('Water Data'!D195))),'Data Summary'!BU201="Yes"),OFFSET('Water Data'!$D$9,0,10*ROW('Water Data'!D195)),NA())</f>
        <v>#N/A</v>
      </c>
      <c r="G201" s="520" t="e">
        <f ca="1">+IF(AND(ISNUMBER(OFFSET('Water Data'!$E$4,0,10*ROW('Water Data'!E195))),'Data Summary'!BV201="Yes"),100-OFFSET('Water Data'!$E$4,0,10*ROW('Water Data'!E195)),NA())</f>
        <v>#N/A</v>
      </c>
      <c r="H201" s="520" t="e">
        <f ca="1">+IF(AND(ISNUMBER(OFFSET('Water Data'!$E$6,0,10*ROW('Water Data'!E195))),'Data Summary'!BW201="Yes"),OFFSET('Water Data'!$E$6,0,10*ROW('Water Data'!E195)),NA())</f>
        <v>#N/A</v>
      </c>
      <c r="I201" s="520" t="e">
        <f ca="1">+IF(AND(ISNUMBER(OFFSET('Water Data'!$E$9,0,10*ROW('Water Data'!E195))),'Data Summary'!BX201="Yes"),OFFSET('Water Data'!$E$9,0,10*ROW('Water Data'!E195)),NA())</f>
        <v>#N/A</v>
      </c>
      <c r="J201" s="520" t="e">
        <f ca="1">+IF(AND(ISNUMBER(OFFSET('Water Data'!$F$4,0,10*ROW('Water Data'!F195))),'Data Summary'!BY201="Yes"),100-OFFSET('Water Data'!$F$4,0,10*ROW('Water Data'!F195)),NA())</f>
        <v>#N/A</v>
      </c>
      <c r="K201" s="520" t="e">
        <f ca="1">+IF(AND(ISNUMBER(OFFSET('Water Data'!$F$6,0,10*ROW('Water Data'!F195))),'Data Summary'!BZ201="Yes"),OFFSET('Water Data'!$F$6,0,10*ROW('Water Data'!F195)),NA())</f>
        <v>#N/A</v>
      </c>
      <c r="L201" s="520" t="e">
        <f ca="1">+IF(AND(ISNUMBER(OFFSET('Water Data'!$F$9,0,10*ROW('Water Data'!F195))),'Data Summary'!CA201="Yes"),OFFSET('Water Data'!$F$9,0,10*ROW('Water Data'!F195)),NA())</f>
        <v>#N/A</v>
      </c>
      <c r="M201" s="520" t="e">
        <f ca="1">+IF(AND(ISNUMBER(OFFSET('Water Data'!$G$4,0,10*ROW('Water Data'!G195))),'Data Summary'!CB201="Yes"),100-OFFSET('Water Data'!$G$4,0,10*ROW('Water Data'!G195)),NA())</f>
        <v>#N/A</v>
      </c>
      <c r="N201" s="520" t="e">
        <f ca="1">+IF(AND(ISNUMBER(OFFSET('Water Data'!$G$6,0,10*ROW('Water Data'!G195))),'Data Summary'!CC201="Yes"),OFFSET('Water Data'!$G$6,0,10*ROW('Water Data'!G195)),NA())</f>
        <v>#N/A</v>
      </c>
      <c r="O201" s="520" t="e">
        <f ca="1">+IF(AND(ISNUMBER(OFFSET('Water Data'!$G$9,0,10*ROW('Water Data'!G195))),'Data Summary'!CD201="Yes"),OFFSET('Water Data'!$G$9,0,10*ROW('Water Data'!G195)),NA())</f>
        <v>#N/A</v>
      </c>
      <c r="P201" s="520" t="e">
        <f ca="1">+IF(AND(ISNUMBER(OFFSET('Water Data'!$H$4,0,10*ROW('Water Data'!H195))),'Data Summary'!CE201="Yes"),100-OFFSET('Water Data'!$H$4,0,10*ROW('Water Data'!H195)),NA())</f>
        <v>#N/A</v>
      </c>
      <c r="Q201" s="520" t="e">
        <f ca="1">+IF(AND(ISNUMBER(OFFSET('Water Data'!$H$6,0,10*ROW('Water Data'!H195))),'Data Summary'!CF201="Yes"),OFFSET('Water Data'!$H$6,0,10*ROW('Water Data'!H195)),NA())</f>
        <v>#N/A</v>
      </c>
      <c r="R201" s="520" t="e">
        <f ca="1">+IF(AND(ISNUMBER(OFFSET('Water Data'!$H$9,0,10*ROW('Water Data'!H195))),'Data Summary'!CG201="Yes"),OFFSET('Water Data'!$H$9,0,10*ROW('Water Data'!H195)),NA())</f>
        <v>#N/A</v>
      </c>
      <c r="S201" s="520" t="e">
        <f ca="1">+IF(AND(ISNUMBER(OFFSET('Water Data'!$I$4,0,10*ROW('Water Data'!I195))),'Data Summary'!CH201="Yes"),100-OFFSET('Water Data'!$I$4,0,10*ROW('Water Data'!I195)),NA())</f>
        <v>#N/A</v>
      </c>
      <c r="T201" s="520" t="e">
        <f ca="1">+IF(AND(ISNUMBER(OFFSET('Water Data'!$I$6,0,10*ROW('Water Data'!I195))),'Data Summary'!CI201="Yes"),OFFSET('Water Data'!$I$6,0,10*ROW('Water Data'!I195)),NA())</f>
        <v>#N/A</v>
      </c>
      <c r="U201" s="520" t="e">
        <f ca="1">+IF(AND(ISNUMBER(OFFSET('Water Data'!$I$9,0,10*ROW('Water Data'!I195))),'Data Summary'!CJ201="Yes"),OFFSET('Water Data'!$I$9,0,10*ROW('Water Data'!I195)),NA())</f>
        <v>#N/A</v>
      </c>
      <c r="V201" s="521" t="e">
        <f ca="1">+IF(AND(ISNUMBER(OFFSET('Sanitation Data'!$D$4,0,10*ROW('Sanitation Data'!D195))),'Data Summary'!CK201="Yes"),100-OFFSET('Sanitation Data'!$D$4,0,10*ROW('Sanitation Data'!D195)),NA())</f>
        <v>#N/A</v>
      </c>
      <c r="W201" s="521" t="e">
        <f ca="1">+IF(AND(ISNUMBER(OFFSET('Sanitation Data'!$D$6,0,10*ROW('Sanitation Data'!D195))),'Data Summary'!CL201="Yes"),OFFSET('Sanitation Data'!$D$6,0,10*ROW('Sanitation Data'!D195)),NA())</f>
        <v>#N/A</v>
      </c>
      <c r="X201" s="521" t="e">
        <f ca="1">+IF(AND(ISNUMBER(OFFSET('Sanitation Data'!$D$10,0,10*ROW('Sanitation Data'!D195))),'Data Summary'!CM201="Yes"),OFFSET('Sanitation Data'!$D$10,0,10*ROW('Sanitation Data'!D195)),NA())</f>
        <v>#N/A</v>
      </c>
      <c r="Y201" s="521" t="e">
        <f ca="1">+IF(AND(ISNUMBER(OFFSET('Sanitation Data'!$D$11,0,10*ROW('Sanitation Data'!D195))),'Data Summary'!CN201="Yes"),OFFSET('Sanitation Data'!$D$11,0,10*ROW('Sanitation Data'!D195)),NA())</f>
        <v>#N/A</v>
      </c>
      <c r="Z201" s="521" t="e">
        <f ca="1">+IF(AND(ISNUMBER(OFFSET('Sanitation Data'!$D$12,0,10*ROW('Sanitation Data'!D195))),'Data Summary'!CO201="Yes"),OFFSET('Sanitation Data'!$D$12,0,10*ROW('Sanitation Data'!D195)),NA())</f>
        <v>#N/A</v>
      </c>
      <c r="AA201" s="521" t="e">
        <f ca="1">+IF(AND(ISNUMBER(OFFSET('Sanitation Data'!$E$4,0,10*ROW('Sanitation Data'!E195))),'Data Summary'!CP201="Yes"),100-OFFSET('Sanitation Data'!$E$4,0,10*ROW('Sanitation Data'!E195)),NA())</f>
        <v>#N/A</v>
      </c>
      <c r="AB201" s="521" t="e">
        <f ca="1">+IF(AND(ISNUMBER(OFFSET('Sanitation Data'!$E$6,0,10*ROW('Sanitation Data'!E195))),'Data Summary'!CQ201="Yes"),OFFSET('Sanitation Data'!$E$6,0,10*ROW('Sanitation Data'!E195)),NA())</f>
        <v>#N/A</v>
      </c>
      <c r="AC201" s="521" t="e">
        <f ca="1">+IF(AND(ISNUMBER(OFFSET('Sanitation Data'!$E$10,0,10*ROW('Sanitation Data'!E195))),'Data Summary'!CR201="Yes"),OFFSET('Sanitation Data'!$E$10,0,10*ROW('Sanitation Data'!E195)),NA())</f>
        <v>#N/A</v>
      </c>
      <c r="AD201" s="521" t="e">
        <f ca="1">+IF(AND(ISNUMBER(OFFSET('Sanitation Data'!$E$11,0,10*ROW('Sanitation Data'!E195))),'Data Summary'!CS201="Yes"),OFFSET('Sanitation Data'!$E$11,0,10*ROW('Sanitation Data'!E195)),NA())</f>
        <v>#N/A</v>
      </c>
      <c r="AE201" s="521" t="e">
        <f ca="1">+IF(AND(ISNUMBER(OFFSET('Sanitation Data'!$E$12,0,10*ROW('Sanitation Data'!E195))),'Data Summary'!CT201="Yes"),OFFSET('Sanitation Data'!$E$12,0,10*ROW('Sanitation Data'!E195)),NA())</f>
        <v>#N/A</v>
      </c>
      <c r="AF201" s="521" t="e">
        <f ca="1">+IF(AND(ISNUMBER(OFFSET('Sanitation Data'!$F$4,0,10*ROW('Sanitation Data'!F195))),'Data Summary'!CU201="Yes"),100-OFFSET('Sanitation Data'!$F$4,0,10*ROW('Sanitation Data'!F195)),NA())</f>
        <v>#N/A</v>
      </c>
      <c r="AG201" s="521" t="e">
        <f ca="1">+IF(AND(ISNUMBER(OFFSET('Sanitation Data'!$F$6,0,10*ROW('Sanitation Data'!F195))),'Data Summary'!CV201="Yes"),OFFSET('Sanitation Data'!$F$6,0,10*ROW('Sanitation Data'!F195)),NA())</f>
        <v>#N/A</v>
      </c>
      <c r="AH201" s="521" t="e">
        <f ca="1">+IF(AND(ISNUMBER(OFFSET('Sanitation Data'!$F$10,0,10*ROW('Sanitation Data'!F195))),'Data Summary'!CW201="Yes"),OFFSET('Sanitation Data'!$F$10,0,10*ROW('Sanitation Data'!F195)),NA())</f>
        <v>#N/A</v>
      </c>
      <c r="AI201" s="521" t="e">
        <f ca="1">+IF(AND(ISNUMBER(OFFSET('Sanitation Data'!$F$11,0,10*ROW('Sanitation Data'!F195))),'Data Summary'!CX201="Yes"),OFFSET('Sanitation Data'!$F$11,0,10*ROW('Sanitation Data'!F195)),NA())</f>
        <v>#N/A</v>
      </c>
      <c r="AJ201" s="521" t="e">
        <f ca="1">+IF(AND(ISNUMBER(OFFSET('Sanitation Data'!$F$12,0,10*ROW('Sanitation Data'!F195))),'Data Summary'!CY201="Yes"),OFFSET('Sanitation Data'!$F$12,0,10*ROW('Sanitation Data'!F195)),NA())</f>
        <v>#N/A</v>
      </c>
      <c r="AK201" s="521" t="e">
        <f ca="1">+IF(AND(ISNUMBER(OFFSET('Sanitation Data'!$G$4,0,10*ROW('Sanitation Data'!G195))),'Data Summary'!CZ201="Yes"),100-OFFSET('Sanitation Data'!$G$4,0,10*ROW('Sanitation Data'!G195)),NA())</f>
        <v>#N/A</v>
      </c>
      <c r="AL201" s="521" t="e">
        <f ca="1">+IF(AND(ISNUMBER(OFFSET('Sanitation Data'!$G$6,0,10*ROW('Sanitation Data'!G195))),'Data Summary'!DA201="Yes"),OFFSET('Sanitation Data'!$G$6,0,10*ROW('Sanitation Data'!G195)),NA())</f>
        <v>#N/A</v>
      </c>
      <c r="AM201" s="521" t="e">
        <f ca="1">+IF(AND(ISNUMBER(OFFSET('Sanitation Data'!$G$10,0,10*ROW('Sanitation Data'!G195))),'Data Summary'!DB201="Yes"),OFFSET('Sanitation Data'!$G$10,0,10*ROW('Sanitation Data'!G195)),NA())</f>
        <v>#N/A</v>
      </c>
      <c r="AN201" s="521" t="e">
        <f ca="1">+IF(AND(ISNUMBER(OFFSET('Sanitation Data'!$G$11,0,10*ROW('Sanitation Data'!G195))),'Data Summary'!DC201="Yes"),OFFSET('Sanitation Data'!$G$11,0,10*ROW('Sanitation Data'!G195)),NA())</f>
        <v>#N/A</v>
      </c>
      <c r="AO201" s="521" t="e">
        <f ca="1">+IF(AND(ISNUMBER(OFFSET('Sanitation Data'!$G$12,0,10*ROW('Sanitation Data'!G195))),'Data Summary'!DD201="Yes"),OFFSET('Sanitation Data'!$G$12,0,10*ROW('Sanitation Data'!G195)),NA())</f>
        <v>#N/A</v>
      </c>
      <c r="AP201" s="521" t="e">
        <f ca="1">+IF(AND(ISNUMBER(OFFSET('Sanitation Data'!$H$4,0,10*ROW('Sanitation Data'!H195))),'Data Summary'!DE201="Yes"),100-OFFSET('Sanitation Data'!$H$4,0,10*ROW('Sanitation Data'!H195)),NA())</f>
        <v>#N/A</v>
      </c>
      <c r="AQ201" s="521" t="e">
        <f ca="1">+IF(AND(ISNUMBER(OFFSET('Sanitation Data'!$H$6,0,10*ROW('Sanitation Data'!H195))),'Data Summary'!DF201="Yes"),OFFSET('Sanitation Data'!$H$6,0,10*ROW('Sanitation Data'!H195)),NA())</f>
        <v>#N/A</v>
      </c>
      <c r="AR201" s="521" t="e">
        <f ca="1">+IF(AND(ISNUMBER(OFFSET('Sanitation Data'!$H$10,0,10*ROW('Sanitation Data'!H195))),'Data Summary'!DG201="Yes"),OFFSET('Sanitation Data'!$H$10,0,10*ROW('Sanitation Data'!H195)),NA())</f>
        <v>#N/A</v>
      </c>
      <c r="AS201" s="521" t="e">
        <f ca="1">+IF(AND(ISNUMBER(OFFSET('Sanitation Data'!$H$11,0,10*ROW('Sanitation Data'!H195))),'Data Summary'!DH201="Yes"),OFFSET('Sanitation Data'!$H$11,0,10*ROW('Sanitation Data'!H195)),NA())</f>
        <v>#N/A</v>
      </c>
      <c r="AT201" s="521" t="e">
        <f ca="1">+IF(AND(ISNUMBER(OFFSET('Sanitation Data'!$H$12,0,10*ROW('Sanitation Data'!H195))),'Data Summary'!DI201="Yes"),OFFSET('Sanitation Data'!$H$12,0,10*ROW('Sanitation Data'!H195)),NA())</f>
        <v>#N/A</v>
      </c>
      <c r="AU201" s="521" t="e">
        <f ca="1">+IF(AND(ISNUMBER(OFFSET('Sanitation Data'!$I$4,0,10*ROW('Sanitation Data'!I195))),'Data Summary'!DJ201="Yes"),100-OFFSET('Sanitation Data'!$I$4,0,10*ROW('Sanitation Data'!I195)),NA())</f>
        <v>#N/A</v>
      </c>
      <c r="AV201" s="521" t="e">
        <f ca="1">+IF(AND(ISNUMBER(OFFSET('Sanitation Data'!$I$6,0,10*ROW('Sanitation Data'!I195))),'Data Summary'!DK201="Yes"),OFFSET('Sanitation Data'!$I$6,0,10*ROW('Sanitation Data'!I195)),NA())</f>
        <v>#N/A</v>
      </c>
      <c r="AW201" s="521" t="e">
        <f ca="1">+IF(AND(ISNUMBER(OFFSET('Sanitation Data'!$I$10,0,10*ROW('Sanitation Data'!I195))),'Data Summary'!DL201="Yes"),OFFSET('Sanitation Data'!$I$10,0,10*ROW('Sanitation Data'!I195)),NA())</f>
        <v>#N/A</v>
      </c>
      <c r="AX201" s="521" t="e">
        <f ca="1">+IF(AND(ISNUMBER(OFFSET('Sanitation Data'!$I$11,0,10*ROW('Sanitation Data'!I195))),'Data Summary'!DM201="Yes"),OFFSET('Sanitation Data'!$I$11,0,10*ROW('Sanitation Data'!I195)),NA())</f>
        <v>#N/A</v>
      </c>
      <c r="AY201" s="521" t="e">
        <f ca="1">+IF(AND(ISNUMBER(OFFSET('Sanitation Data'!$I$12,0,10*ROW('Sanitation Data'!I195))),'Data Summary'!DN201="Yes"),OFFSET('Sanitation Data'!$I$12,0,10*ROW('Sanitation Data'!I195)),NA())</f>
        <v>#N/A</v>
      </c>
      <c r="AZ201" s="522" t="e">
        <f ca="1">+IF(AND(ISNUMBER(OFFSET('Hygiene Data'!$D$5,0,10*ROW('Hygiene Data'!D195))),'Data Summary'!DO201="Yes"),OFFSET('Hygiene Data'!$D$5,0,10*ROW('Hygiene Data'!D195)),NA())</f>
        <v>#N/A</v>
      </c>
      <c r="BA201" s="522" t="e">
        <f ca="1">+IF(AND(ISNUMBER(OFFSET('Hygiene Data'!$D$7,0,10*ROW('Hygiene Data'!D195))),'Data Summary'!DP201="Yes"),OFFSET('Hygiene Data'!$D$7,0,10*ROW('Hygiene Data'!D195)),NA())</f>
        <v>#N/A</v>
      </c>
      <c r="BB201" s="522" t="e">
        <f ca="1">+IF(AND(ISNUMBER(OFFSET('Hygiene Data'!$D$9,0,10*ROW('Hygiene Data'!D195))),'Data Summary'!DQ201="Yes"),OFFSET('Hygiene Data'!$D$9,0,10*ROW('Hygiene Data'!D195)),NA())</f>
        <v>#N/A</v>
      </c>
      <c r="BC201" s="522" t="e">
        <f ca="1">+IF(AND(ISNUMBER(OFFSET('Hygiene Data'!$E$5,0,10*ROW('Hygiene Data'!E195))),'Data Summary'!DR201="Yes"),OFFSET('Hygiene Data'!$E$5,0,10*ROW('Hygiene Data'!E195)),NA())</f>
        <v>#N/A</v>
      </c>
      <c r="BD201" s="522" t="e">
        <f ca="1">+IF(AND(ISNUMBER(OFFSET('Hygiene Data'!$E$7,0,10*ROW('Hygiene Data'!E195))),'Data Summary'!DS201="Yes"),OFFSET('Hygiene Data'!$E$7,0,10*ROW('Hygiene Data'!E195)),NA())</f>
        <v>#N/A</v>
      </c>
      <c r="BE201" s="522" t="e">
        <f ca="1">+IF(AND(ISNUMBER(OFFSET('Hygiene Data'!$E$9,0,10*ROW('Hygiene Data'!E195))),'Data Summary'!DT201="Yes"),OFFSET('Hygiene Data'!$E$9,0,10*ROW('Hygiene Data'!E195)),NA())</f>
        <v>#N/A</v>
      </c>
      <c r="BF201" s="522" t="e">
        <f ca="1">+IF(AND(ISNUMBER(OFFSET('Hygiene Data'!$F$5,0,10*ROW('Hygiene Data'!F195))),'Data Summary'!DU201="Yes"),OFFSET('Hygiene Data'!$F$5,0,10*ROW('Hygiene Data'!F195)),NA())</f>
        <v>#N/A</v>
      </c>
      <c r="BG201" s="522" t="e">
        <f ca="1">+IF(AND(ISNUMBER(OFFSET('Hygiene Data'!$F$7,0,10*ROW('Hygiene Data'!F195))),'Data Summary'!DV201="Yes"),OFFSET('Hygiene Data'!$F$7,0,10*ROW('Hygiene Data'!F195)),NA())</f>
        <v>#N/A</v>
      </c>
      <c r="BH201" s="522" t="e">
        <f ca="1">+IF(AND(ISNUMBER(OFFSET('Hygiene Data'!$F$9,0,10*ROW('Hygiene Data'!F195))),'Data Summary'!DW201="Yes"),OFFSET('Hygiene Data'!$F$9,0,10*ROW('Hygiene Data'!F195)),NA())</f>
        <v>#N/A</v>
      </c>
      <c r="BI201" s="522" t="e">
        <f ca="1">+IF(AND(ISNUMBER(OFFSET('Hygiene Data'!$G$5,0,10*ROW('Hygiene Data'!G195))),'Data Summary'!DX201="Yes"),OFFSET('Hygiene Data'!$G$5,0,10*ROW('Hygiene Data'!G195)),NA())</f>
        <v>#N/A</v>
      </c>
      <c r="BJ201" s="522" t="e">
        <f ca="1">+IF(AND(ISNUMBER(OFFSET('Hygiene Data'!$G$7,0,10*ROW('Hygiene Data'!G195))),'Data Summary'!DY201="Yes"),OFFSET('Hygiene Data'!$G$7,0,10*ROW('Hygiene Data'!G195)),NA())</f>
        <v>#N/A</v>
      </c>
      <c r="BK201" s="522" t="e">
        <f ca="1">+IF(AND(ISNUMBER(OFFSET('Hygiene Data'!$G$9,0,10*ROW('Hygiene Data'!G195))),'Data Summary'!DZ201="Yes"),OFFSET('Hygiene Data'!$G$9,0,10*ROW('Hygiene Data'!G195)),NA())</f>
        <v>#N/A</v>
      </c>
      <c r="BL201" s="522" t="e">
        <f ca="1">+IF(AND(ISNUMBER(OFFSET('Hygiene Data'!$H$5,0,10*ROW('Hygiene Data'!H195))),'Data Summary'!EA201="Yes"),OFFSET('Hygiene Data'!$H$5,0,10*ROW('Hygiene Data'!H195)),NA())</f>
        <v>#N/A</v>
      </c>
      <c r="BM201" s="522" t="e">
        <f ca="1">+IF(AND(ISNUMBER(OFFSET('Hygiene Data'!$H$7,0,10*ROW('Hygiene Data'!H195))),'Data Summary'!EB201="Yes"),OFFSET('Hygiene Data'!$H$7,0,10*ROW('Hygiene Data'!H195)),NA())</f>
        <v>#N/A</v>
      </c>
      <c r="BN201" s="522" t="e">
        <f ca="1">+IF(AND(ISNUMBER(OFFSET('Hygiene Data'!$H$9,0,10*ROW('Hygiene Data'!H195))),'Data Summary'!EC201="Yes"),OFFSET('Hygiene Data'!$H$9,0,10*ROW('Hygiene Data'!H195)),NA())</f>
        <v>#N/A</v>
      </c>
      <c r="BO201" s="522" t="e">
        <f ca="1">+IF(AND(ISNUMBER(OFFSET('Hygiene Data'!$I$5,0,10*ROW('Hygiene Data'!I195))),'Data Summary'!ED201="Yes"),OFFSET('Hygiene Data'!$I$5,0,10*ROW('Hygiene Data'!I195)),NA())</f>
        <v>#N/A</v>
      </c>
      <c r="BP201" s="522" t="e">
        <f ca="1">+IF(AND(ISNUMBER(OFFSET('Hygiene Data'!$I$7,0,10*ROW('Hygiene Data'!I195))),'Data Summary'!EE201="Yes"),OFFSET('Hygiene Data'!$I$7,0,10*ROW('Hygiene Data'!I195)),NA())</f>
        <v>#N/A</v>
      </c>
      <c r="BQ201" s="522" t="e">
        <f ca="1">+IF(AND(ISNUMBER(OFFSET('Hygiene Data'!$I$9,0,10*ROW('Hygiene Data'!I195))),'Data Summary'!EF201="Yes"),OFFSET('Hygiene Data'!$I$9,0,10*ROW('Hygiene Data'!I195)),NA())</f>
        <v>#N/A</v>
      </c>
    </row>
    <row r="202" spans="1:69" x14ac:dyDescent="0.25">
      <c r="A202" s="518" t="e">
        <f ca="1">+RIGHT('Data Summary'!A202,LEN('Data Summary'!A202)-9)</f>
        <v>#VALUE!</v>
      </c>
      <c r="B202" s="492" t="str">
        <f ca="1">+IF(ISTEXT('Data Summary'!B202),'Data Summary'!B202,"")</f>
        <v/>
      </c>
      <c r="C202" s="519" t="e">
        <f ca="1">+VALUE('Data Summary'!C202)</f>
        <v>#VALUE!</v>
      </c>
      <c r="D202" s="520" t="e">
        <f ca="1">+IF(AND(ISNUMBER(OFFSET('Water Data'!$D$4,0,10*ROW('Water Data'!D196))),'Data Summary'!BS202="Yes"),100-OFFSET('Water Data'!$D$4,0,10*ROW('Water Data'!D196)),NA())</f>
        <v>#N/A</v>
      </c>
      <c r="E202" s="520" t="e">
        <f ca="1">+IF(AND(ISNUMBER(OFFSET('Water Data'!$D$6,0,10*ROW('Water Data'!D196))),'Data Summary'!BT202="Yes"),OFFSET('Water Data'!$D$6,0,10*ROW('Water Data'!D196)),NA())</f>
        <v>#N/A</v>
      </c>
      <c r="F202" s="520" t="e">
        <f ca="1">+IF(AND(ISNUMBER(OFFSET('Water Data'!$D$9,0,10*ROW('Water Data'!D196))),'Data Summary'!BU202="Yes"),OFFSET('Water Data'!$D$9,0,10*ROW('Water Data'!D196)),NA())</f>
        <v>#N/A</v>
      </c>
      <c r="G202" s="520" t="e">
        <f ca="1">+IF(AND(ISNUMBER(OFFSET('Water Data'!$E$4,0,10*ROW('Water Data'!E196))),'Data Summary'!BV202="Yes"),100-OFFSET('Water Data'!$E$4,0,10*ROW('Water Data'!E196)),NA())</f>
        <v>#N/A</v>
      </c>
      <c r="H202" s="520" t="e">
        <f ca="1">+IF(AND(ISNUMBER(OFFSET('Water Data'!$E$6,0,10*ROW('Water Data'!E196))),'Data Summary'!BW202="Yes"),OFFSET('Water Data'!$E$6,0,10*ROW('Water Data'!E196)),NA())</f>
        <v>#N/A</v>
      </c>
      <c r="I202" s="520" t="e">
        <f ca="1">+IF(AND(ISNUMBER(OFFSET('Water Data'!$E$9,0,10*ROW('Water Data'!E196))),'Data Summary'!BX202="Yes"),OFFSET('Water Data'!$E$9,0,10*ROW('Water Data'!E196)),NA())</f>
        <v>#N/A</v>
      </c>
      <c r="J202" s="520" t="e">
        <f ca="1">+IF(AND(ISNUMBER(OFFSET('Water Data'!$F$4,0,10*ROW('Water Data'!F196))),'Data Summary'!BY202="Yes"),100-OFFSET('Water Data'!$F$4,0,10*ROW('Water Data'!F196)),NA())</f>
        <v>#N/A</v>
      </c>
      <c r="K202" s="520" t="e">
        <f ca="1">+IF(AND(ISNUMBER(OFFSET('Water Data'!$F$6,0,10*ROW('Water Data'!F196))),'Data Summary'!BZ202="Yes"),OFFSET('Water Data'!$F$6,0,10*ROW('Water Data'!F196)),NA())</f>
        <v>#N/A</v>
      </c>
      <c r="L202" s="520" t="e">
        <f ca="1">+IF(AND(ISNUMBER(OFFSET('Water Data'!$F$9,0,10*ROW('Water Data'!F196))),'Data Summary'!CA202="Yes"),OFFSET('Water Data'!$F$9,0,10*ROW('Water Data'!F196)),NA())</f>
        <v>#N/A</v>
      </c>
      <c r="M202" s="520" t="e">
        <f ca="1">+IF(AND(ISNUMBER(OFFSET('Water Data'!$G$4,0,10*ROW('Water Data'!G196))),'Data Summary'!CB202="Yes"),100-OFFSET('Water Data'!$G$4,0,10*ROW('Water Data'!G196)),NA())</f>
        <v>#N/A</v>
      </c>
      <c r="N202" s="520" t="e">
        <f ca="1">+IF(AND(ISNUMBER(OFFSET('Water Data'!$G$6,0,10*ROW('Water Data'!G196))),'Data Summary'!CC202="Yes"),OFFSET('Water Data'!$G$6,0,10*ROW('Water Data'!G196)),NA())</f>
        <v>#N/A</v>
      </c>
      <c r="O202" s="520" t="e">
        <f ca="1">+IF(AND(ISNUMBER(OFFSET('Water Data'!$G$9,0,10*ROW('Water Data'!G196))),'Data Summary'!CD202="Yes"),OFFSET('Water Data'!$G$9,0,10*ROW('Water Data'!G196)),NA())</f>
        <v>#N/A</v>
      </c>
      <c r="P202" s="520" t="e">
        <f ca="1">+IF(AND(ISNUMBER(OFFSET('Water Data'!$H$4,0,10*ROW('Water Data'!H196))),'Data Summary'!CE202="Yes"),100-OFFSET('Water Data'!$H$4,0,10*ROW('Water Data'!H196)),NA())</f>
        <v>#N/A</v>
      </c>
      <c r="Q202" s="520" t="e">
        <f ca="1">+IF(AND(ISNUMBER(OFFSET('Water Data'!$H$6,0,10*ROW('Water Data'!H196))),'Data Summary'!CF202="Yes"),OFFSET('Water Data'!$H$6,0,10*ROW('Water Data'!H196)),NA())</f>
        <v>#N/A</v>
      </c>
      <c r="R202" s="520" t="e">
        <f ca="1">+IF(AND(ISNUMBER(OFFSET('Water Data'!$H$9,0,10*ROW('Water Data'!H196))),'Data Summary'!CG202="Yes"),OFFSET('Water Data'!$H$9,0,10*ROW('Water Data'!H196)),NA())</f>
        <v>#N/A</v>
      </c>
      <c r="S202" s="520" t="e">
        <f ca="1">+IF(AND(ISNUMBER(OFFSET('Water Data'!$I$4,0,10*ROW('Water Data'!I196))),'Data Summary'!CH202="Yes"),100-OFFSET('Water Data'!$I$4,0,10*ROW('Water Data'!I196)),NA())</f>
        <v>#N/A</v>
      </c>
      <c r="T202" s="520" t="e">
        <f ca="1">+IF(AND(ISNUMBER(OFFSET('Water Data'!$I$6,0,10*ROW('Water Data'!I196))),'Data Summary'!CI202="Yes"),OFFSET('Water Data'!$I$6,0,10*ROW('Water Data'!I196)),NA())</f>
        <v>#N/A</v>
      </c>
      <c r="U202" s="520" t="e">
        <f ca="1">+IF(AND(ISNUMBER(OFFSET('Water Data'!$I$9,0,10*ROW('Water Data'!I196))),'Data Summary'!CJ202="Yes"),OFFSET('Water Data'!$I$9,0,10*ROW('Water Data'!I196)),NA())</f>
        <v>#N/A</v>
      </c>
      <c r="V202" s="521" t="e">
        <f ca="1">+IF(AND(ISNUMBER(OFFSET('Sanitation Data'!$D$4,0,10*ROW('Sanitation Data'!D196))),'Data Summary'!CK202="Yes"),100-OFFSET('Sanitation Data'!$D$4,0,10*ROW('Sanitation Data'!D196)),NA())</f>
        <v>#N/A</v>
      </c>
      <c r="W202" s="521" t="e">
        <f ca="1">+IF(AND(ISNUMBER(OFFSET('Sanitation Data'!$D$6,0,10*ROW('Sanitation Data'!D196))),'Data Summary'!CL202="Yes"),OFFSET('Sanitation Data'!$D$6,0,10*ROW('Sanitation Data'!D196)),NA())</f>
        <v>#N/A</v>
      </c>
      <c r="X202" s="521" t="e">
        <f ca="1">+IF(AND(ISNUMBER(OFFSET('Sanitation Data'!$D$10,0,10*ROW('Sanitation Data'!D196))),'Data Summary'!CM202="Yes"),OFFSET('Sanitation Data'!$D$10,0,10*ROW('Sanitation Data'!D196)),NA())</f>
        <v>#N/A</v>
      </c>
      <c r="Y202" s="521" t="e">
        <f ca="1">+IF(AND(ISNUMBER(OFFSET('Sanitation Data'!$D$11,0,10*ROW('Sanitation Data'!D196))),'Data Summary'!CN202="Yes"),OFFSET('Sanitation Data'!$D$11,0,10*ROW('Sanitation Data'!D196)),NA())</f>
        <v>#N/A</v>
      </c>
      <c r="Z202" s="521" t="e">
        <f ca="1">+IF(AND(ISNUMBER(OFFSET('Sanitation Data'!$D$12,0,10*ROW('Sanitation Data'!D196))),'Data Summary'!CO202="Yes"),OFFSET('Sanitation Data'!$D$12,0,10*ROW('Sanitation Data'!D196)),NA())</f>
        <v>#N/A</v>
      </c>
      <c r="AA202" s="521" t="e">
        <f ca="1">+IF(AND(ISNUMBER(OFFSET('Sanitation Data'!$E$4,0,10*ROW('Sanitation Data'!E196))),'Data Summary'!CP202="Yes"),100-OFFSET('Sanitation Data'!$E$4,0,10*ROW('Sanitation Data'!E196)),NA())</f>
        <v>#N/A</v>
      </c>
      <c r="AB202" s="521" t="e">
        <f ca="1">+IF(AND(ISNUMBER(OFFSET('Sanitation Data'!$E$6,0,10*ROW('Sanitation Data'!E196))),'Data Summary'!CQ202="Yes"),OFFSET('Sanitation Data'!$E$6,0,10*ROW('Sanitation Data'!E196)),NA())</f>
        <v>#N/A</v>
      </c>
      <c r="AC202" s="521" t="e">
        <f ca="1">+IF(AND(ISNUMBER(OFFSET('Sanitation Data'!$E$10,0,10*ROW('Sanitation Data'!E196))),'Data Summary'!CR202="Yes"),OFFSET('Sanitation Data'!$E$10,0,10*ROW('Sanitation Data'!E196)),NA())</f>
        <v>#N/A</v>
      </c>
      <c r="AD202" s="521" t="e">
        <f ca="1">+IF(AND(ISNUMBER(OFFSET('Sanitation Data'!$E$11,0,10*ROW('Sanitation Data'!E196))),'Data Summary'!CS202="Yes"),OFFSET('Sanitation Data'!$E$11,0,10*ROW('Sanitation Data'!E196)),NA())</f>
        <v>#N/A</v>
      </c>
      <c r="AE202" s="521" t="e">
        <f ca="1">+IF(AND(ISNUMBER(OFFSET('Sanitation Data'!$E$12,0,10*ROW('Sanitation Data'!E196))),'Data Summary'!CT202="Yes"),OFFSET('Sanitation Data'!$E$12,0,10*ROW('Sanitation Data'!E196)),NA())</f>
        <v>#N/A</v>
      </c>
      <c r="AF202" s="521" t="e">
        <f ca="1">+IF(AND(ISNUMBER(OFFSET('Sanitation Data'!$F$4,0,10*ROW('Sanitation Data'!F196))),'Data Summary'!CU202="Yes"),100-OFFSET('Sanitation Data'!$F$4,0,10*ROW('Sanitation Data'!F196)),NA())</f>
        <v>#N/A</v>
      </c>
      <c r="AG202" s="521" t="e">
        <f ca="1">+IF(AND(ISNUMBER(OFFSET('Sanitation Data'!$F$6,0,10*ROW('Sanitation Data'!F196))),'Data Summary'!CV202="Yes"),OFFSET('Sanitation Data'!$F$6,0,10*ROW('Sanitation Data'!F196)),NA())</f>
        <v>#N/A</v>
      </c>
      <c r="AH202" s="521" t="e">
        <f ca="1">+IF(AND(ISNUMBER(OFFSET('Sanitation Data'!$F$10,0,10*ROW('Sanitation Data'!F196))),'Data Summary'!CW202="Yes"),OFFSET('Sanitation Data'!$F$10,0,10*ROW('Sanitation Data'!F196)),NA())</f>
        <v>#N/A</v>
      </c>
      <c r="AI202" s="521" t="e">
        <f ca="1">+IF(AND(ISNUMBER(OFFSET('Sanitation Data'!$F$11,0,10*ROW('Sanitation Data'!F196))),'Data Summary'!CX202="Yes"),OFFSET('Sanitation Data'!$F$11,0,10*ROW('Sanitation Data'!F196)),NA())</f>
        <v>#N/A</v>
      </c>
      <c r="AJ202" s="521" t="e">
        <f ca="1">+IF(AND(ISNUMBER(OFFSET('Sanitation Data'!$F$12,0,10*ROW('Sanitation Data'!F196))),'Data Summary'!CY202="Yes"),OFFSET('Sanitation Data'!$F$12,0,10*ROW('Sanitation Data'!F196)),NA())</f>
        <v>#N/A</v>
      </c>
      <c r="AK202" s="521" t="e">
        <f ca="1">+IF(AND(ISNUMBER(OFFSET('Sanitation Data'!$G$4,0,10*ROW('Sanitation Data'!G196))),'Data Summary'!CZ202="Yes"),100-OFFSET('Sanitation Data'!$G$4,0,10*ROW('Sanitation Data'!G196)),NA())</f>
        <v>#N/A</v>
      </c>
      <c r="AL202" s="521" t="e">
        <f ca="1">+IF(AND(ISNUMBER(OFFSET('Sanitation Data'!$G$6,0,10*ROW('Sanitation Data'!G196))),'Data Summary'!DA202="Yes"),OFFSET('Sanitation Data'!$G$6,0,10*ROW('Sanitation Data'!G196)),NA())</f>
        <v>#N/A</v>
      </c>
      <c r="AM202" s="521" t="e">
        <f ca="1">+IF(AND(ISNUMBER(OFFSET('Sanitation Data'!$G$10,0,10*ROW('Sanitation Data'!G196))),'Data Summary'!DB202="Yes"),OFFSET('Sanitation Data'!$G$10,0,10*ROW('Sanitation Data'!G196)),NA())</f>
        <v>#N/A</v>
      </c>
      <c r="AN202" s="521" t="e">
        <f ca="1">+IF(AND(ISNUMBER(OFFSET('Sanitation Data'!$G$11,0,10*ROW('Sanitation Data'!G196))),'Data Summary'!DC202="Yes"),OFFSET('Sanitation Data'!$G$11,0,10*ROW('Sanitation Data'!G196)),NA())</f>
        <v>#N/A</v>
      </c>
      <c r="AO202" s="521" t="e">
        <f ca="1">+IF(AND(ISNUMBER(OFFSET('Sanitation Data'!$G$12,0,10*ROW('Sanitation Data'!G196))),'Data Summary'!DD202="Yes"),OFFSET('Sanitation Data'!$G$12,0,10*ROW('Sanitation Data'!G196)),NA())</f>
        <v>#N/A</v>
      </c>
      <c r="AP202" s="521" t="e">
        <f ca="1">+IF(AND(ISNUMBER(OFFSET('Sanitation Data'!$H$4,0,10*ROW('Sanitation Data'!H196))),'Data Summary'!DE202="Yes"),100-OFFSET('Sanitation Data'!$H$4,0,10*ROW('Sanitation Data'!H196)),NA())</f>
        <v>#N/A</v>
      </c>
      <c r="AQ202" s="521" t="e">
        <f ca="1">+IF(AND(ISNUMBER(OFFSET('Sanitation Data'!$H$6,0,10*ROW('Sanitation Data'!H196))),'Data Summary'!DF202="Yes"),OFFSET('Sanitation Data'!$H$6,0,10*ROW('Sanitation Data'!H196)),NA())</f>
        <v>#N/A</v>
      </c>
      <c r="AR202" s="521" t="e">
        <f ca="1">+IF(AND(ISNUMBER(OFFSET('Sanitation Data'!$H$10,0,10*ROW('Sanitation Data'!H196))),'Data Summary'!DG202="Yes"),OFFSET('Sanitation Data'!$H$10,0,10*ROW('Sanitation Data'!H196)),NA())</f>
        <v>#N/A</v>
      </c>
      <c r="AS202" s="521" t="e">
        <f ca="1">+IF(AND(ISNUMBER(OFFSET('Sanitation Data'!$H$11,0,10*ROW('Sanitation Data'!H196))),'Data Summary'!DH202="Yes"),OFFSET('Sanitation Data'!$H$11,0,10*ROW('Sanitation Data'!H196)),NA())</f>
        <v>#N/A</v>
      </c>
      <c r="AT202" s="521" t="e">
        <f ca="1">+IF(AND(ISNUMBER(OFFSET('Sanitation Data'!$H$12,0,10*ROW('Sanitation Data'!H196))),'Data Summary'!DI202="Yes"),OFFSET('Sanitation Data'!$H$12,0,10*ROW('Sanitation Data'!H196)),NA())</f>
        <v>#N/A</v>
      </c>
      <c r="AU202" s="521" t="e">
        <f ca="1">+IF(AND(ISNUMBER(OFFSET('Sanitation Data'!$I$4,0,10*ROW('Sanitation Data'!I196))),'Data Summary'!DJ202="Yes"),100-OFFSET('Sanitation Data'!$I$4,0,10*ROW('Sanitation Data'!I196)),NA())</f>
        <v>#N/A</v>
      </c>
      <c r="AV202" s="521" t="e">
        <f ca="1">+IF(AND(ISNUMBER(OFFSET('Sanitation Data'!$I$6,0,10*ROW('Sanitation Data'!I196))),'Data Summary'!DK202="Yes"),OFFSET('Sanitation Data'!$I$6,0,10*ROW('Sanitation Data'!I196)),NA())</f>
        <v>#N/A</v>
      </c>
      <c r="AW202" s="521" t="e">
        <f ca="1">+IF(AND(ISNUMBER(OFFSET('Sanitation Data'!$I$10,0,10*ROW('Sanitation Data'!I196))),'Data Summary'!DL202="Yes"),OFFSET('Sanitation Data'!$I$10,0,10*ROW('Sanitation Data'!I196)),NA())</f>
        <v>#N/A</v>
      </c>
      <c r="AX202" s="521" t="e">
        <f ca="1">+IF(AND(ISNUMBER(OFFSET('Sanitation Data'!$I$11,0,10*ROW('Sanitation Data'!I196))),'Data Summary'!DM202="Yes"),OFFSET('Sanitation Data'!$I$11,0,10*ROW('Sanitation Data'!I196)),NA())</f>
        <v>#N/A</v>
      </c>
      <c r="AY202" s="521" t="e">
        <f ca="1">+IF(AND(ISNUMBER(OFFSET('Sanitation Data'!$I$12,0,10*ROW('Sanitation Data'!I196))),'Data Summary'!DN202="Yes"),OFFSET('Sanitation Data'!$I$12,0,10*ROW('Sanitation Data'!I196)),NA())</f>
        <v>#N/A</v>
      </c>
      <c r="AZ202" s="522" t="e">
        <f ca="1">+IF(AND(ISNUMBER(OFFSET('Hygiene Data'!$D$5,0,10*ROW('Hygiene Data'!D196))),'Data Summary'!DO202="Yes"),OFFSET('Hygiene Data'!$D$5,0,10*ROW('Hygiene Data'!D196)),NA())</f>
        <v>#N/A</v>
      </c>
      <c r="BA202" s="522" t="e">
        <f ca="1">+IF(AND(ISNUMBER(OFFSET('Hygiene Data'!$D$7,0,10*ROW('Hygiene Data'!D196))),'Data Summary'!DP202="Yes"),OFFSET('Hygiene Data'!$D$7,0,10*ROW('Hygiene Data'!D196)),NA())</f>
        <v>#N/A</v>
      </c>
      <c r="BB202" s="522" t="e">
        <f ca="1">+IF(AND(ISNUMBER(OFFSET('Hygiene Data'!$D$9,0,10*ROW('Hygiene Data'!D196))),'Data Summary'!DQ202="Yes"),OFFSET('Hygiene Data'!$D$9,0,10*ROW('Hygiene Data'!D196)),NA())</f>
        <v>#N/A</v>
      </c>
      <c r="BC202" s="522" t="e">
        <f ca="1">+IF(AND(ISNUMBER(OFFSET('Hygiene Data'!$E$5,0,10*ROW('Hygiene Data'!E196))),'Data Summary'!DR202="Yes"),OFFSET('Hygiene Data'!$E$5,0,10*ROW('Hygiene Data'!E196)),NA())</f>
        <v>#N/A</v>
      </c>
      <c r="BD202" s="522" t="e">
        <f ca="1">+IF(AND(ISNUMBER(OFFSET('Hygiene Data'!$E$7,0,10*ROW('Hygiene Data'!E196))),'Data Summary'!DS202="Yes"),OFFSET('Hygiene Data'!$E$7,0,10*ROW('Hygiene Data'!E196)),NA())</f>
        <v>#N/A</v>
      </c>
      <c r="BE202" s="522" t="e">
        <f ca="1">+IF(AND(ISNUMBER(OFFSET('Hygiene Data'!$E$9,0,10*ROW('Hygiene Data'!E196))),'Data Summary'!DT202="Yes"),OFFSET('Hygiene Data'!$E$9,0,10*ROW('Hygiene Data'!E196)),NA())</f>
        <v>#N/A</v>
      </c>
      <c r="BF202" s="522" t="e">
        <f ca="1">+IF(AND(ISNUMBER(OFFSET('Hygiene Data'!$F$5,0,10*ROW('Hygiene Data'!F196))),'Data Summary'!DU202="Yes"),OFFSET('Hygiene Data'!$F$5,0,10*ROW('Hygiene Data'!F196)),NA())</f>
        <v>#N/A</v>
      </c>
      <c r="BG202" s="522" t="e">
        <f ca="1">+IF(AND(ISNUMBER(OFFSET('Hygiene Data'!$F$7,0,10*ROW('Hygiene Data'!F196))),'Data Summary'!DV202="Yes"),OFFSET('Hygiene Data'!$F$7,0,10*ROW('Hygiene Data'!F196)),NA())</f>
        <v>#N/A</v>
      </c>
      <c r="BH202" s="522" t="e">
        <f ca="1">+IF(AND(ISNUMBER(OFFSET('Hygiene Data'!$F$9,0,10*ROW('Hygiene Data'!F196))),'Data Summary'!DW202="Yes"),OFFSET('Hygiene Data'!$F$9,0,10*ROW('Hygiene Data'!F196)),NA())</f>
        <v>#N/A</v>
      </c>
      <c r="BI202" s="522" t="e">
        <f ca="1">+IF(AND(ISNUMBER(OFFSET('Hygiene Data'!$G$5,0,10*ROW('Hygiene Data'!G196))),'Data Summary'!DX202="Yes"),OFFSET('Hygiene Data'!$G$5,0,10*ROW('Hygiene Data'!G196)),NA())</f>
        <v>#N/A</v>
      </c>
      <c r="BJ202" s="522" t="e">
        <f ca="1">+IF(AND(ISNUMBER(OFFSET('Hygiene Data'!$G$7,0,10*ROW('Hygiene Data'!G196))),'Data Summary'!DY202="Yes"),OFFSET('Hygiene Data'!$G$7,0,10*ROW('Hygiene Data'!G196)),NA())</f>
        <v>#N/A</v>
      </c>
      <c r="BK202" s="522" t="e">
        <f ca="1">+IF(AND(ISNUMBER(OFFSET('Hygiene Data'!$G$9,0,10*ROW('Hygiene Data'!G196))),'Data Summary'!DZ202="Yes"),OFFSET('Hygiene Data'!$G$9,0,10*ROW('Hygiene Data'!G196)),NA())</f>
        <v>#N/A</v>
      </c>
      <c r="BL202" s="522" t="e">
        <f ca="1">+IF(AND(ISNUMBER(OFFSET('Hygiene Data'!$H$5,0,10*ROW('Hygiene Data'!H196))),'Data Summary'!EA202="Yes"),OFFSET('Hygiene Data'!$H$5,0,10*ROW('Hygiene Data'!H196)),NA())</f>
        <v>#N/A</v>
      </c>
      <c r="BM202" s="522" t="e">
        <f ca="1">+IF(AND(ISNUMBER(OFFSET('Hygiene Data'!$H$7,0,10*ROW('Hygiene Data'!H196))),'Data Summary'!EB202="Yes"),OFFSET('Hygiene Data'!$H$7,0,10*ROW('Hygiene Data'!H196)),NA())</f>
        <v>#N/A</v>
      </c>
      <c r="BN202" s="522" t="e">
        <f ca="1">+IF(AND(ISNUMBER(OFFSET('Hygiene Data'!$H$9,0,10*ROW('Hygiene Data'!H196))),'Data Summary'!EC202="Yes"),OFFSET('Hygiene Data'!$H$9,0,10*ROW('Hygiene Data'!H196)),NA())</f>
        <v>#N/A</v>
      </c>
      <c r="BO202" s="522" t="e">
        <f ca="1">+IF(AND(ISNUMBER(OFFSET('Hygiene Data'!$I$5,0,10*ROW('Hygiene Data'!I196))),'Data Summary'!ED202="Yes"),OFFSET('Hygiene Data'!$I$5,0,10*ROW('Hygiene Data'!I196)),NA())</f>
        <v>#N/A</v>
      </c>
      <c r="BP202" s="522" t="e">
        <f ca="1">+IF(AND(ISNUMBER(OFFSET('Hygiene Data'!$I$7,0,10*ROW('Hygiene Data'!I196))),'Data Summary'!EE202="Yes"),OFFSET('Hygiene Data'!$I$7,0,10*ROW('Hygiene Data'!I196)),NA())</f>
        <v>#N/A</v>
      </c>
      <c r="BQ202" s="522" t="e">
        <f ca="1">+IF(AND(ISNUMBER(OFFSET('Hygiene Data'!$I$9,0,10*ROW('Hygiene Data'!I196))),'Data Summary'!EF202="Yes"),OFFSET('Hygiene Data'!$I$9,0,10*ROW('Hygiene Data'!I196)),NA())</f>
        <v>#N/A</v>
      </c>
    </row>
    <row r="203" spans="1:69" x14ac:dyDescent="0.25">
      <c r="A203" s="518" t="e">
        <f ca="1">+RIGHT('Data Summary'!A203,LEN('Data Summary'!A203)-9)</f>
        <v>#VALUE!</v>
      </c>
      <c r="B203" s="492" t="str">
        <f ca="1">+IF(ISTEXT('Data Summary'!B203),'Data Summary'!B203,"")</f>
        <v/>
      </c>
      <c r="C203" s="519" t="e">
        <f ca="1">+VALUE('Data Summary'!C203)</f>
        <v>#VALUE!</v>
      </c>
      <c r="D203" s="520" t="e">
        <f ca="1">+IF(AND(ISNUMBER(OFFSET('Water Data'!$D$4,0,10*ROW('Water Data'!D197))),'Data Summary'!BS203="Yes"),100-OFFSET('Water Data'!$D$4,0,10*ROW('Water Data'!D197)),NA())</f>
        <v>#N/A</v>
      </c>
      <c r="E203" s="520" t="e">
        <f ca="1">+IF(AND(ISNUMBER(OFFSET('Water Data'!$D$6,0,10*ROW('Water Data'!D197))),'Data Summary'!BT203="Yes"),OFFSET('Water Data'!$D$6,0,10*ROW('Water Data'!D197)),NA())</f>
        <v>#N/A</v>
      </c>
      <c r="F203" s="520" t="e">
        <f ca="1">+IF(AND(ISNUMBER(OFFSET('Water Data'!$D$9,0,10*ROW('Water Data'!D197))),'Data Summary'!BU203="Yes"),OFFSET('Water Data'!$D$9,0,10*ROW('Water Data'!D197)),NA())</f>
        <v>#N/A</v>
      </c>
      <c r="G203" s="520" t="e">
        <f ca="1">+IF(AND(ISNUMBER(OFFSET('Water Data'!$E$4,0,10*ROW('Water Data'!E197))),'Data Summary'!BV203="Yes"),100-OFFSET('Water Data'!$E$4,0,10*ROW('Water Data'!E197)),NA())</f>
        <v>#N/A</v>
      </c>
      <c r="H203" s="520" t="e">
        <f ca="1">+IF(AND(ISNUMBER(OFFSET('Water Data'!$E$6,0,10*ROW('Water Data'!E197))),'Data Summary'!BW203="Yes"),OFFSET('Water Data'!$E$6,0,10*ROW('Water Data'!E197)),NA())</f>
        <v>#N/A</v>
      </c>
      <c r="I203" s="520" t="e">
        <f ca="1">+IF(AND(ISNUMBER(OFFSET('Water Data'!$E$9,0,10*ROW('Water Data'!E197))),'Data Summary'!BX203="Yes"),OFFSET('Water Data'!$E$9,0,10*ROW('Water Data'!E197)),NA())</f>
        <v>#N/A</v>
      </c>
      <c r="J203" s="520" t="e">
        <f ca="1">+IF(AND(ISNUMBER(OFFSET('Water Data'!$F$4,0,10*ROW('Water Data'!F197))),'Data Summary'!BY203="Yes"),100-OFFSET('Water Data'!$F$4,0,10*ROW('Water Data'!F197)),NA())</f>
        <v>#N/A</v>
      </c>
      <c r="K203" s="520" t="e">
        <f ca="1">+IF(AND(ISNUMBER(OFFSET('Water Data'!$F$6,0,10*ROW('Water Data'!F197))),'Data Summary'!BZ203="Yes"),OFFSET('Water Data'!$F$6,0,10*ROW('Water Data'!F197)),NA())</f>
        <v>#N/A</v>
      </c>
      <c r="L203" s="520" t="e">
        <f ca="1">+IF(AND(ISNUMBER(OFFSET('Water Data'!$F$9,0,10*ROW('Water Data'!F197))),'Data Summary'!CA203="Yes"),OFFSET('Water Data'!$F$9,0,10*ROW('Water Data'!F197)),NA())</f>
        <v>#N/A</v>
      </c>
      <c r="M203" s="520" t="e">
        <f ca="1">+IF(AND(ISNUMBER(OFFSET('Water Data'!$G$4,0,10*ROW('Water Data'!G197))),'Data Summary'!CB203="Yes"),100-OFFSET('Water Data'!$G$4,0,10*ROW('Water Data'!G197)),NA())</f>
        <v>#N/A</v>
      </c>
      <c r="N203" s="520" t="e">
        <f ca="1">+IF(AND(ISNUMBER(OFFSET('Water Data'!$G$6,0,10*ROW('Water Data'!G197))),'Data Summary'!CC203="Yes"),OFFSET('Water Data'!$G$6,0,10*ROW('Water Data'!G197)),NA())</f>
        <v>#N/A</v>
      </c>
      <c r="O203" s="520" t="e">
        <f ca="1">+IF(AND(ISNUMBER(OFFSET('Water Data'!$G$9,0,10*ROW('Water Data'!G197))),'Data Summary'!CD203="Yes"),OFFSET('Water Data'!$G$9,0,10*ROW('Water Data'!G197)),NA())</f>
        <v>#N/A</v>
      </c>
      <c r="P203" s="520" t="e">
        <f ca="1">+IF(AND(ISNUMBER(OFFSET('Water Data'!$H$4,0,10*ROW('Water Data'!H197))),'Data Summary'!CE203="Yes"),100-OFFSET('Water Data'!$H$4,0,10*ROW('Water Data'!H197)),NA())</f>
        <v>#N/A</v>
      </c>
      <c r="Q203" s="520" t="e">
        <f ca="1">+IF(AND(ISNUMBER(OFFSET('Water Data'!$H$6,0,10*ROW('Water Data'!H197))),'Data Summary'!CF203="Yes"),OFFSET('Water Data'!$H$6,0,10*ROW('Water Data'!H197)),NA())</f>
        <v>#N/A</v>
      </c>
      <c r="R203" s="520" t="e">
        <f ca="1">+IF(AND(ISNUMBER(OFFSET('Water Data'!$H$9,0,10*ROW('Water Data'!H197))),'Data Summary'!CG203="Yes"),OFFSET('Water Data'!$H$9,0,10*ROW('Water Data'!H197)),NA())</f>
        <v>#N/A</v>
      </c>
      <c r="S203" s="520" t="e">
        <f ca="1">+IF(AND(ISNUMBER(OFFSET('Water Data'!$I$4,0,10*ROW('Water Data'!I197))),'Data Summary'!CH203="Yes"),100-OFFSET('Water Data'!$I$4,0,10*ROW('Water Data'!I197)),NA())</f>
        <v>#N/A</v>
      </c>
      <c r="T203" s="520" t="e">
        <f ca="1">+IF(AND(ISNUMBER(OFFSET('Water Data'!$I$6,0,10*ROW('Water Data'!I197))),'Data Summary'!CI203="Yes"),OFFSET('Water Data'!$I$6,0,10*ROW('Water Data'!I197)),NA())</f>
        <v>#N/A</v>
      </c>
      <c r="U203" s="520" t="e">
        <f ca="1">+IF(AND(ISNUMBER(OFFSET('Water Data'!$I$9,0,10*ROW('Water Data'!I197))),'Data Summary'!CJ203="Yes"),OFFSET('Water Data'!$I$9,0,10*ROW('Water Data'!I197)),NA())</f>
        <v>#N/A</v>
      </c>
      <c r="V203" s="521" t="e">
        <f ca="1">+IF(AND(ISNUMBER(OFFSET('Sanitation Data'!$D$4,0,10*ROW('Sanitation Data'!D197))),'Data Summary'!CK203="Yes"),100-OFFSET('Sanitation Data'!$D$4,0,10*ROW('Sanitation Data'!D197)),NA())</f>
        <v>#N/A</v>
      </c>
      <c r="W203" s="521" t="e">
        <f ca="1">+IF(AND(ISNUMBER(OFFSET('Sanitation Data'!$D$6,0,10*ROW('Sanitation Data'!D197))),'Data Summary'!CL203="Yes"),OFFSET('Sanitation Data'!$D$6,0,10*ROW('Sanitation Data'!D197)),NA())</f>
        <v>#N/A</v>
      </c>
      <c r="X203" s="521" t="e">
        <f ca="1">+IF(AND(ISNUMBER(OFFSET('Sanitation Data'!$D$10,0,10*ROW('Sanitation Data'!D197))),'Data Summary'!CM203="Yes"),OFFSET('Sanitation Data'!$D$10,0,10*ROW('Sanitation Data'!D197)),NA())</f>
        <v>#N/A</v>
      </c>
      <c r="Y203" s="521" t="e">
        <f ca="1">+IF(AND(ISNUMBER(OFFSET('Sanitation Data'!$D$11,0,10*ROW('Sanitation Data'!D197))),'Data Summary'!CN203="Yes"),OFFSET('Sanitation Data'!$D$11,0,10*ROW('Sanitation Data'!D197)),NA())</f>
        <v>#N/A</v>
      </c>
      <c r="Z203" s="521" t="e">
        <f ca="1">+IF(AND(ISNUMBER(OFFSET('Sanitation Data'!$D$12,0,10*ROW('Sanitation Data'!D197))),'Data Summary'!CO203="Yes"),OFFSET('Sanitation Data'!$D$12,0,10*ROW('Sanitation Data'!D197)),NA())</f>
        <v>#N/A</v>
      </c>
      <c r="AA203" s="521" t="e">
        <f ca="1">+IF(AND(ISNUMBER(OFFSET('Sanitation Data'!$E$4,0,10*ROW('Sanitation Data'!E197))),'Data Summary'!CP203="Yes"),100-OFFSET('Sanitation Data'!$E$4,0,10*ROW('Sanitation Data'!E197)),NA())</f>
        <v>#N/A</v>
      </c>
      <c r="AB203" s="521" t="e">
        <f ca="1">+IF(AND(ISNUMBER(OFFSET('Sanitation Data'!$E$6,0,10*ROW('Sanitation Data'!E197))),'Data Summary'!CQ203="Yes"),OFFSET('Sanitation Data'!$E$6,0,10*ROW('Sanitation Data'!E197)),NA())</f>
        <v>#N/A</v>
      </c>
      <c r="AC203" s="521" t="e">
        <f ca="1">+IF(AND(ISNUMBER(OFFSET('Sanitation Data'!$E$10,0,10*ROW('Sanitation Data'!E197))),'Data Summary'!CR203="Yes"),OFFSET('Sanitation Data'!$E$10,0,10*ROW('Sanitation Data'!E197)),NA())</f>
        <v>#N/A</v>
      </c>
      <c r="AD203" s="521" t="e">
        <f ca="1">+IF(AND(ISNUMBER(OFFSET('Sanitation Data'!$E$11,0,10*ROW('Sanitation Data'!E197))),'Data Summary'!CS203="Yes"),OFFSET('Sanitation Data'!$E$11,0,10*ROW('Sanitation Data'!E197)),NA())</f>
        <v>#N/A</v>
      </c>
      <c r="AE203" s="521" t="e">
        <f ca="1">+IF(AND(ISNUMBER(OFFSET('Sanitation Data'!$E$12,0,10*ROW('Sanitation Data'!E197))),'Data Summary'!CT203="Yes"),OFFSET('Sanitation Data'!$E$12,0,10*ROW('Sanitation Data'!E197)),NA())</f>
        <v>#N/A</v>
      </c>
      <c r="AF203" s="521" t="e">
        <f ca="1">+IF(AND(ISNUMBER(OFFSET('Sanitation Data'!$F$4,0,10*ROW('Sanitation Data'!F197))),'Data Summary'!CU203="Yes"),100-OFFSET('Sanitation Data'!$F$4,0,10*ROW('Sanitation Data'!F197)),NA())</f>
        <v>#N/A</v>
      </c>
      <c r="AG203" s="521" t="e">
        <f ca="1">+IF(AND(ISNUMBER(OFFSET('Sanitation Data'!$F$6,0,10*ROW('Sanitation Data'!F197))),'Data Summary'!CV203="Yes"),OFFSET('Sanitation Data'!$F$6,0,10*ROW('Sanitation Data'!F197)),NA())</f>
        <v>#N/A</v>
      </c>
      <c r="AH203" s="521" t="e">
        <f ca="1">+IF(AND(ISNUMBER(OFFSET('Sanitation Data'!$F$10,0,10*ROW('Sanitation Data'!F197))),'Data Summary'!CW203="Yes"),OFFSET('Sanitation Data'!$F$10,0,10*ROW('Sanitation Data'!F197)),NA())</f>
        <v>#N/A</v>
      </c>
      <c r="AI203" s="521" t="e">
        <f ca="1">+IF(AND(ISNUMBER(OFFSET('Sanitation Data'!$F$11,0,10*ROW('Sanitation Data'!F197))),'Data Summary'!CX203="Yes"),OFFSET('Sanitation Data'!$F$11,0,10*ROW('Sanitation Data'!F197)),NA())</f>
        <v>#N/A</v>
      </c>
      <c r="AJ203" s="521" t="e">
        <f ca="1">+IF(AND(ISNUMBER(OFFSET('Sanitation Data'!$F$12,0,10*ROW('Sanitation Data'!F197))),'Data Summary'!CY203="Yes"),OFFSET('Sanitation Data'!$F$12,0,10*ROW('Sanitation Data'!F197)),NA())</f>
        <v>#N/A</v>
      </c>
      <c r="AK203" s="521" t="e">
        <f ca="1">+IF(AND(ISNUMBER(OFFSET('Sanitation Data'!$G$4,0,10*ROW('Sanitation Data'!G197))),'Data Summary'!CZ203="Yes"),100-OFFSET('Sanitation Data'!$G$4,0,10*ROW('Sanitation Data'!G197)),NA())</f>
        <v>#N/A</v>
      </c>
      <c r="AL203" s="521" t="e">
        <f ca="1">+IF(AND(ISNUMBER(OFFSET('Sanitation Data'!$G$6,0,10*ROW('Sanitation Data'!G197))),'Data Summary'!DA203="Yes"),OFFSET('Sanitation Data'!$G$6,0,10*ROW('Sanitation Data'!G197)),NA())</f>
        <v>#N/A</v>
      </c>
      <c r="AM203" s="521" t="e">
        <f ca="1">+IF(AND(ISNUMBER(OFFSET('Sanitation Data'!$G$10,0,10*ROW('Sanitation Data'!G197))),'Data Summary'!DB203="Yes"),OFFSET('Sanitation Data'!$G$10,0,10*ROW('Sanitation Data'!G197)),NA())</f>
        <v>#N/A</v>
      </c>
      <c r="AN203" s="521" t="e">
        <f ca="1">+IF(AND(ISNUMBER(OFFSET('Sanitation Data'!$G$11,0,10*ROW('Sanitation Data'!G197))),'Data Summary'!DC203="Yes"),OFFSET('Sanitation Data'!$G$11,0,10*ROW('Sanitation Data'!G197)),NA())</f>
        <v>#N/A</v>
      </c>
      <c r="AO203" s="521" t="e">
        <f ca="1">+IF(AND(ISNUMBER(OFFSET('Sanitation Data'!$G$12,0,10*ROW('Sanitation Data'!G197))),'Data Summary'!DD203="Yes"),OFFSET('Sanitation Data'!$G$12,0,10*ROW('Sanitation Data'!G197)),NA())</f>
        <v>#N/A</v>
      </c>
      <c r="AP203" s="521" t="e">
        <f ca="1">+IF(AND(ISNUMBER(OFFSET('Sanitation Data'!$H$4,0,10*ROW('Sanitation Data'!H197))),'Data Summary'!DE203="Yes"),100-OFFSET('Sanitation Data'!$H$4,0,10*ROW('Sanitation Data'!H197)),NA())</f>
        <v>#N/A</v>
      </c>
      <c r="AQ203" s="521" t="e">
        <f ca="1">+IF(AND(ISNUMBER(OFFSET('Sanitation Data'!$H$6,0,10*ROW('Sanitation Data'!H197))),'Data Summary'!DF203="Yes"),OFFSET('Sanitation Data'!$H$6,0,10*ROW('Sanitation Data'!H197)),NA())</f>
        <v>#N/A</v>
      </c>
      <c r="AR203" s="521" t="e">
        <f ca="1">+IF(AND(ISNUMBER(OFFSET('Sanitation Data'!$H$10,0,10*ROW('Sanitation Data'!H197))),'Data Summary'!DG203="Yes"),OFFSET('Sanitation Data'!$H$10,0,10*ROW('Sanitation Data'!H197)),NA())</f>
        <v>#N/A</v>
      </c>
      <c r="AS203" s="521" t="e">
        <f ca="1">+IF(AND(ISNUMBER(OFFSET('Sanitation Data'!$H$11,0,10*ROW('Sanitation Data'!H197))),'Data Summary'!DH203="Yes"),OFFSET('Sanitation Data'!$H$11,0,10*ROW('Sanitation Data'!H197)),NA())</f>
        <v>#N/A</v>
      </c>
      <c r="AT203" s="521" t="e">
        <f ca="1">+IF(AND(ISNUMBER(OFFSET('Sanitation Data'!$H$12,0,10*ROW('Sanitation Data'!H197))),'Data Summary'!DI203="Yes"),OFFSET('Sanitation Data'!$H$12,0,10*ROW('Sanitation Data'!H197)),NA())</f>
        <v>#N/A</v>
      </c>
      <c r="AU203" s="521" t="e">
        <f ca="1">+IF(AND(ISNUMBER(OFFSET('Sanitation Data'!$I$4,0,10*ROW('Sanitation Data'!I197))),'Data Summary'!DJ203="Yes"),100-OFFSET('Sanitation Data'!$I$4,0,10*ROW('Sanitation Data'!I197)),NA())</f>
        <v>#N/A</v>
      </c>
      <c r="AV203" s="521" t="e">
        <f ca="1">+IF(AND(ISNUMBER(OFFSET('Sanitation Data'!$I$6,0,10*ROW('Sanitation Data'!I197))),'Data Summary'!DK203="Yes"),OFFSET('Sanitation Data'!$I$6,0,10*ROW('Sanitation Data'!I197)),NA())</f>
        <v>#N/A</v>
      </c>
      <c r="AW203" s="521" t="e">
        <f ca="1">+IF(AND(ISNUMBER(OFFSET('Sanitation Data'!$I$10,0,10*ROW('Sanitation Data'!I197))),'Data Summary'!DL203="Yes"),OFFSET('Sanitation Data'!$I$10,0,10*ROW('Sanitation Data'!I197)),NA())</f>
        <v>#N/A</v>
      </c>
      <c r="AX203" s="521" t="e">
        <f ca="1">+IF(AND(ISNUMBER(OFFSET('Sanitation Data'!$I$11,0,10*ROW('Sanitation Data'!I197))),'Data Summary'!DM203="Yes"),OFFSET('Sanitation Data'!$I$11,0,10*ROW('Sanitation Data'!I197)),NA())</f>
        <v>#N/A</v>
      </c>
      <c r="AY203" s="521" t="e">
        <f ca="1">+IF(AND(ISNUMBER(OFFSET('Sanitation Data'!$I$12,0,10*ROW('Sanitation Data'!I197))),'Data Summary'!DN203="Yes"),OFFSET('Sanitation Data'!$I$12,0,10*ROW('Sanitation Data'!I197)),NA())</f>
        <v>#N/A</v>
      </c>
      <c r="AZ203" s="522" t="e">
        <f ca="1">+IF(AND(ISNUMBER(OFFSET('Hygiene Data'!$D$5,0,10*ROW('Hygiene Data'!D197))),'Data Summary'!DO203="Yes"),OFFSET('Hygiene Data'!$D$5,0,10*ROW('Hygiene Data'!D197)),NA())</f>
        <v>#N/A</v>
      </c>
      <c r="BA203" s="522" t="e">
        <f ca="1">+IF(AND(ISNUMBER(OFFSET('Hygiene Data'!$D$7,0,10*ROW('Hygiene Data'!D197))),'Data Summary'!DP203="Yes"),OFFSET('Hygiene Data'!$D$7,0,10*ROW('Hygiene Data'!D197)),NA())</f>
        <v>#N/A</v>
      </c>
      <c r="BB203" s="522" t="e">
        <f ca="1">+IF(AND(ISNUMBER(OFFSET('Hygiene Data'!$D$9,0,10*ROW('Hygiene Data'!D197))),'Data Summary'!DQ203="Yes"),OFFSET('Hygiene Data'!$D$9,0,10*ROW('Hygiene Data'!D197)),NA())</f>
        <v>#N/A</v>
      </c>
      <c r="BC203" s="522" t="e">
        <f ca="1">+IF(AND(ISNUMBER(OFFSET('Hygiene Data'!$E$5,0,10*ROW('Hygiene Data'!E197))),'Data Summary'!DR203="Yes"),OFFSET('Hygiene Data'!$E$5,0,10*ROW('Hygiene Data'!E197)),NA())</f>
        <v>#N/A</v>
      </c>
      <c r="BD203" s="522" t="e">
        <f ca="1">+IF(AND(ISNUMBER(OFFSET('Hygiene Data'!$E$7,0,10*ROW('Hygiene Data'!E197))),'Data Summary'!DS203="Yes"),OFFSET('Hygiene Data'!$E$7,0,10*ROW('Hygiene Data'!E197)),NA())</f>
        <v>#N/A</v>
      </c>
      <c r="BE203" s="522" t="e">
        <f ca="1">+IF(AND(ISNUMBER(OFFSET('Hygiene Data'!$E$9,0,10*ROW('Hygiene Data'!E197))),'Data Summary'!DT203="Yes"),OFFSET('Hygiene Data'!$E$9,0,10*ROW('Hygiene Data'!E197)),NA())</f>
        <v>#N/A</v>
      </c>
      <c r="BF203" s="522" t="e">
        <f ca="1">+IF(AND(ISNUMBER(OFFSET('Hygiene Data'!$F$5,0,10*ROW('Hygiene Data'!F197))),'Data Summary'!DU203="Yes"),OFFSET('Hygiene Data'!$F$5,0,10*ROW('Hygiene Data'!F197)),NA())</f>
        <v>#N/A</v>
      </c>
      <c r="BG203" s="522" t="e">
        <f ca="1">+IF(AND(ISNUMBER(OFFSET('Hygiene Data'!$F$7,0,10*ROW('Hygiene Data'!F197))),'Data Summary'!DV203="Yes"),OFFSET('Hygiene Data'!$F$7,0,10*ROW('Hygiene Data'!F197)),NA())</f>
        <v>#N/A</v>
      </c>
      <c r="BH203" s="522" t="e">
        <f ca="1">+IF(AND(ISNUMBER(OFFSET('Hygiene Data'!$F$9,0,10*ROW('Hygiene Data'!F197))),'Data Summary'!DW203="Yes"),OFFSET('Hygiene Data'!$F$9,0,10*ROW('Hygiene Data'!F197)),NA())</f>
        <v>#N/A</v>
      </c>
      <c r="BI203" s="522" t="e">
        <f ca="1">+IF(AND(ISNUMBER(OFFSET('Hygiene Data'!$G$5,0,10*ROW('Hygiene Data'!G197))),'Data Summary'!DX203="Yes"),OFFSET('Hygiene Data'!$G$5,0,10*ROW('Hygiene Data'!G197)),NA())</f>
        <v>#N/A</v>
      </c>
      <c r="BJ203" s="522" t="e">
        <f ca="1">+IF(AND(ISNUMBER(OFFSET('Hygiene Data'!$G$7,0,10*ROW('Hygiene Data'!G197))),'Data Summary'!DY203="Yes"),OFFSET('Hygiene Data'!$G$7,0,10*ROW('Hygiene Data'!G197)),NA())</f>
        <v>#N/A</v>
      </c>
      <c r="BK203" s="522" t="e">
        <f ca="1">+IF(AND(ISNUMBER(OFFSET('Hygiene Data'!$G$9,0,10*ROW('Hygiene Data'!G197))),'Data Summary'!DZ203="Yes"),OFFSET('Hygiene Data'!$G$9,0,10*ROW('Hygiene Data'!G197)),NA())</f>
        <v>#N/A</v>
      </c>
      <c r="BL203" s="522" t="e">
        <f ca="1">+IF(AND(ISNUMBER(OFFSET('Hygiene Data'!$H$5,0,10*ROW('Hygiene Data'!H197))),'Data Summary'!EA203="Yes"),OFFSET('Hygiene Data'!$H$5,0,10*ROW('Hygiene Data'!H197)),NA())</f>
        <v>#N/A</v>
      </c>
      <c r="BM203" s="522" t="e">
        <f ca="1">+IF(AND(ISNUMBER(OFFSET('Hygiene Data'!$H$7,0,10*ROW('Hygiene Data'!H197))),'Data Summary'!EB203="Yes"),OFFSET('Hygiene Data'!$H$7,0,10*ROW('Hygiene Data'!H197)),NA())</f>
        <v>#N/A</v>
      </c>
      <c r="BN203" s="522" t="e">
        <f ca="1">+IF(AND(ISNUMBER(OFFSET('Hygiene Data'!$H$9,0,10*ROW('Hygiene Data'!H197))),'Data Summary'!EC203="Yes"),OFFSET('Hygiene Data'!$H$9,0,10*ROW('Hygiene Data'!H197)),NA())</f>
        <v>#N/A</v>
      </c>
      <c r="BO203" s="522" t="e">
        <f ca="1">+IF(AND(ISNUMBER(OFFSET('Hygiene Data'!$I$5,0,10*ROW('Hygiene Data'!I197))),'Data Summary'!ED203="Yes"),OFFSET('Hygiene Data'!$I$5,0,10*ROW('Hygiene Data'!I197)),NA())</f>
        <v>#N/A</v>
      </c>
      <c r="BP203" s="522" t="e">
        <f ca="1">+IF(AND(ISNUMBER(OFFSET('Hygiene Data'!$I$7,0,10*ROW('Hygiene Data'!I197))),'Data Summary'!EE203="Yes"),OFFSET('Hygiene Data'!$I$7,0,10*ROW('Hygiene Data'!I197)),NA())</f>
        <v>#N/A</v>
      </c>
      <c r="BQ203" s="522" t="e">
        <f ca="1">+IF(AND(ISNUMBER(OFFSET('Hygiene Data'!$I$9,0,10*ROW('Hygiene Data'!I197))),'Data Summary'!EF203="Yes"),OFFSET('Hygiene Data'!$I$9,0,10*ROW('Hygiene Data'!I197)),NA())</f>
        <v>#N/A</v>
      </c>
    </row>
    <row r="204" spans="1:69" x14ac:dyDescent="0.25">
      <c r="A204" s="518" t="e">
        <f ca="1">+RIGHT('Data Summary'!A204,LEN('Data Summary'!A204)-9)</f>
        <v>#VALUE!</v>
      </c>
      <c r="B204" s="492" t="str">
        <f ca="1">+IF(ISTEXT('Data Summary'!B204),'Data Summary'!B204,"")</f>
        <v/>
      </c>
      <c r="C204" s="519" t="e">
        <f ca="1">+VALUE('Data Summary'!C204)</f>
        <v>#VALUE!</v>
      </c>
      <c r="D204" s="520" t="e">
        <f ca="1">+IF(AND(ISNUMBER(OFFSET('Water Data'!$D$4,0,10*ROW('Water Data'!D198))),'Data Summary'!BS204="Yes"),100-OFFSET('Water Data'!$D$4,0,10*ROW('Water Data'!D198)),NA())</f>
        <v>#N/A</v>
      </c>
      <c r="E204" s="520" t="e">
        <f ca="1">+IF(AND(ISNUMBER(OFFSET('Water Data'!$D$6,0,10*ROW('Water Data'!D198))),'Data Summary'!BT204="Yes"),OFFSET('Water Data'!$D$6,0,10*ROW('Water Data'!D198)),NA())</f>
        <v>#N/A</v>
      </c>
      <c r="F204" s="520" t="e">
        <f ca="1">+IF(AND(ISNUMBER(OFFSET('Water Data'!$D$9,0,10*ROW('Water Data'!D198))),'Data Summary'!BU204="Yes"),OFFSET('Water Data'!$D$9,0,10*ROW('Water Data'!D198)),NA())</f>
        <v>#N/A</v>
      </c>
      <c r="G204" s="520" t="e">
        <f ca="1">+IF(AND(ISNUMBER(OFFSET('Water Data'!$E$4,0,10*ROW('Water Data'!E198))),'Data Summary'!BV204="Yes"),100-OFFSET('Water Data'!$E$4,0,10*ROW('Water Data'!E198)),NA())</f>
        <v>#N/A</v>
      </c>
      <c r="H204" s="520" t="e">
        <f ca="1">+IF(AND(ISNUMBER(OFFSET('Water Data'!$E$6,0,10*ROW('Water Data'!E198))),'Data Summary'!BW204="Yes"),OFFSET('Water Data'!$E$6,0,10*ROW('Water Data'!E198)),NA())</f>
        <v>#N/A</v>
      </c>
      <c r="I204" s="520" t="e">
        <f ca="1">+IF(AND(ISNUMBER(OFFSET('Water Data'!$E$9,0,10*ROW('Water Data'!E198))),'Data Summary'!BX204="Yes"),OFFSET('Water Data'!$E$9,0,10*ROW('Water Data'!E198)),NA())</f>
        <v>#N/A</v>
      </c>
      <c r="J204" s="520" t="e">
        <f ca="1">+IF(AND(ISNUMBER(OFFSET('Water Data'!$F$4,0,10*ROW('Water Data'!F198))),'Data Summary'!BY204="Yes"),100-OFFSET('Water Data'!$F$4,0,10*ROW('Water Data'!F198)),NA())</f>
        <v>#N/A</v>
      </c>
      <c r="K204" s="520" t="e">
        <f ca="1">+IF(AND(ISNUMBER(OFFSET('Water Data'!$F$6,0,10*ROW('Water Data'!F198))),'Data Summary'!BZ204="Yes"),OFFSET('Water Data'!$F$6,0,10*ROW('Water Data'!F198)),NA())</f>
        <v>#N/A</v>
      </c>
      <c r="L204" s="520" t="e">
        <f ca="1">+IF(AND(ISNUMBER(OFFSET('Water Data'!$F$9,0,10*ROW('Water Data'!F198))),'Data Summary'!CA204="Yes"),OFFSET('Water Data'!$F$9,0,10*ROW('Water Data'!F198)),NA())</f>
        <v>#N/A</v>
      </c>
      <c r="M204" s="520" t="e">
        <f ca="1">+IF(AND(ISNUMBER(OFFSET('Water Data'!$G$4,0,10*ROW('Water Data'!G198))),'Data Summary'!CB204="Yes"),100-OFFSET('Water Data'!$G$4,0,10*ROW('Water Data'!G198)),NA())</f>
        <v>#N/A</v>
      </c>
      <c r="N204" s="520" t="e">
        <f ca="1">+IF(AND(ISNUMBER(OFFSET('Water Data'!$G$6,0,10*ROW('Water Data'!G198))),'Data Summary'!CC204="Yes"),OFFSET('Water Data'!$G$6,0,10*ROW('Water Data'!G198)),NA())</f>
        <v>#N/A</v>
      </c>
      <c r="O204" s="520" t="e">
        <f ca="1">+IF(AND(ISNUMBER(OFFSET('Water Data'!$G$9,0,10*ROW('Water Data'!G198))),'Data Summary'!CD204="Yes"),OFFSET('Water Data'!$G$9,0,10*ROW('Water Data'!G198)),NA())</f>
        <v>#N/A</v>
      </c>
      <c r="P204" s="520" t="e">
        <f ca="1">+IF(AND(ISNUMBER(OFFSET('Water Data'!$H$4,0,10*ROW('Water Data'!H198))),'Data Summary'!CE204="Yes"),100-OFFSET('Water Data'!$H$4,0,10*ROW('Water Data'!H198)),NA())</f>
        <v>#N/A</v>
      </c>
      <c r="Q204" s="520" t="e">
        <f ca="1">+IF(AND(ISNUMBER(OFFSET('Water Data'!$H$6,0,10*ROW('Water Data'!H198))),'Data Summary'!CF204="Yes"),OFFSET('Water Data'!$H$6,0,10*ROW('Water Data'!H198)),NA())</f>
        <v>#N/A</v>
      </c>
      <c r="R204" s="520" t="e">
        <f ca="1">+IF(AND(ISNUMBER(OFFSET('Water Data'!$H$9,0,10*ROW('Water Data'!H198))),'Data Summary'!CG204="Yes"),OFFSET('Water Data'!$H$9,0,10*ROW('Water Data'!H198)),NA())</f>
        <v>#N/A</v>
      </c>
      <c r="S204" s="520" t="e">
        <f ca="1">+IF(AND(ISNUMBER(OFFSET('Water Data'!$I$4,0,10*ROW('Water Data'!I198))),'Data Summary'!CH204="Yes"),100-OFFSET('Water Data'!$I$4,0,10*ROW('Water Data'!I198)),NA())</f>
        <v>#N/A</v>
      </c>
      <c r="T204" s="520" t="e">
        <f ca="1">+IF(AND(ISNUMBER(OFFSET('Water Data'!$I$6,0,10*ROW('Water Data'!I198))),'Data Summary'!CI204="Yes"),OFFSET('Water Data'!$I$6,0,10*ROW('Water Data'!I198)),NA())</f>
        <v>#N/A</v>
      </c>
      <c r="U204" s="520" t="e">
        <f ca="1">+IF(AND(ISNUMBER(OFFSET('Water Data'!$I$9,0,10*ROW('Water Data'!I198))),'Data Summary'!CJ204="Yes"),OFFSET('Water Data'!$I$9,0,10*ROW('Water Data'!I198)),NA())</f>
        <v>#N/A</v>
      </c>
      <c r="V204" s="521" t="e">
        <f ca="1">+IF(AND(ISNUMBER(OFFSET('Sanitation Data'!$D$4,0,10*ROW('Sanitation Data'!D198))),'Data Summary'!CK204="Yes"),100-OFFSET('Sanitation Data'!$D$4,0,10*ROW('Sanitation Data'!D198)),NA())</f>
        <v>#N/A</v>
      </c>
      <c r="W204" s="521" t="e">
        <f ca="1">+IF(AND(ISNUMBER(OFFSET('Sanitation Data'!$D$6,0,10*ROW('Sanitation Data'!D198))),'Data Summary'!CL204="Yes"),OFFSET('Sanitation Data'!$D$6,0,10*ROW('Sanitation Data'!D198)),NA())</f>
        <v>#N/A</v>
      </c>
      <c r="X204" s="521" t="e">
        <f ca="1">+IF(AND(ISNUMBER(OFFSET('Sanitation Data'!$D$10,0,10*ROW('Sanitation Data'!D198))),'Data Summary'!CM204="Yes"),OFFSET('Sanitation Data'!$D$10,0,10*ROW('Sanitation Data'!D198)),NA())</f>
        <v>#N/A</v>
      </c>
      <c r="Y204" s="521" t="e">
        <f ca="1">+IF(AND(ISNUMBER(OFFSET('Sanitation Data'!$D$11,0,10*ROW('Sanitation Data'!D198))),'Data Summary'!CN204="Yes"),OFFSET('Sanitation Data'!$D$11,0,10*ROW('Sanitation Data'!D198)),NA())</f>
        <v>#N/A</v>
      </c>
      <c r="Z204" s="521" t="e">
        <f ca="1">+IF(AND(ISNUMBER(OFFSET('Sanitation Data'!$D$12,0,10*ROW('Sanitation Data'!D198))),'Data Summary'!CO204="Yes"),OFFSET('Sanitation Data'!$D$12,0,10*ROW('Sanitation Data'!D198)),NA())</f>
        <v>#N/A</v>
      </c>
      <c r="AA204" s="521" t="e">
        <f ca="1">+IF(AND(ISNUMBER(OFFSET('Sanitation Data'!$E$4,0,10*ROW('Sanitation Data'!E198))),'Data Summary'!CP204="Yes"),100-OFFSET('Sanitation Data'!$E$4,0,10*ROW('Sanitation Data'!E198)),NA())</f>
        <v>#N/A</v>
      </c>
      <c r="AB204" s="521" t="e">
        <f ca="1">+IF(AND(ISNUMBER(OFFSET('Sanitation Data'!$E$6,0,10*ROW('Sanitation Data'!E198))),'Data Summary'!CQ204="Yes"),OFFSET('Sanitation Data'!$E$6,0,10*ROW('Sanitation Data'!E198)),NA())</f>
        <v>#N/A</v>
      </c>
      <c r="AC204" s="521" t="e">
        <f ca="1">+IF(AND(ISNUMBER(OFFSET('Sanitation Data'!$E$10,0,10*ROW('Sanitation Data'!E198))),'Data Summary'!CR204="Yes"),OFFSET('Sanitation Data'!$E$10,0,10*ROW('Sanitation Data'!E198)),NA())</f>
        <v>#N/A</v>
      </c>
      <c r="AD204" s="521" t="e">
        <f ca="1">+IF(AND(ISNUMBER(OFFSET('Sanitation Data'!$E$11,0,10*ROW('Sanitation Data'!E198))),'Data Summary'!CS204="Yes"),OFFSET('Sanitation Data'!$E$11,0,10*ROW('Sanitation Data'!E198)),NA())</f>
        <v>#N/A</v>
      </c>
      <c r="AE204" s="521" t="e">
        <f ca="1">+IF(AND(ISNUMBER(OFFSET('Sanitation Data'!$E$12,0,10*ROW('Sanitation Data'!E198))),'Data Summary'!CT204="Yes"),OFFSET('Sanitation Data'!$E$12,0,10*ROW('Sanitation Data'!E198)),NA())</f>
        <v>#N/A</v>
      </c>
      <c r="AF204" s="521" t="e">
        <f ca="1">+IF(AND(ISNUMBER(OFFSET('Sanitation Data'!$F$4,0,10*ROW('Sanitation Data'!F198))),'Data Summary'!CU204="Yes"),100-OFFSET('Sanitation Data'!$F$4,0,10*ROW('Sanitation Data'!F198)),NA())</f>
        <v>#N/A</v>
      </c>
      <c r="AG204" s="521" t="e">
        <f ca="1">+IF(AND(ISNUMBER(OFFSET('Sanitation Data'!$F$6,0,10*ROW('Sanitation Data'!F198))),'Data Summary'!CV204="Yes"),OFFSET('Sanitation Data'!$F$6,0,10*ROW('Sanitation Data'!F198)),NA())</f>
        <v>#N/A</v>
      </c>
      <c r="AH204" s="521" t="e">
        <f ca="1">+IF(AND(ISNUMBER(OFFSET('Sanitation Data'!$F$10,0,10*ROW('Sanitation Data'!F198))),'Data Summary'!CW204="Yes"),OFFSET('Sanitation Data'!$F$10,0,10*ROW('Sanitation Data'!F198)),NA())</f>
        <v>#N/A</v>
      </c>
      <c r="AI204" s="521" t="e">
        <f ca="1">+IF(AND(ISNUMBER(OFFSET('Sanitation Data'!$F$11,0,10*ROW('Sanitation Data'!F198))),'Data Summary'!CX204="Yes"),OFFSET('Sanitation Data'!$F$11,0,10*ROW('Sanitation Data'!F198)),NA())</f>
        <v>#N/A</v>
      </c>
      <c r="AJ204" s="521" t="e">
        <f ca="1">+IF(AND(ISNUMBER(OFFSET('Sanitation Data'!$F$12,0,10*ROW('Sanitation Data'!F198))),'Data Summary'!CY204="Yes"),OFFSET('Sanitation Data'!$F$12,0,10*ROW('Sanitation Data'!F198)),NA())</f>
        <v>#N/A</v>
      </c>
      <c r="AK204" s="521" t="e">
        <f ca="1">+IF(AND(ISNUMBER(OFFSET('Sanitation Data'!$G$4,0,10*ROW('Sanitation Data'!G198))),'Data Summary'!CZ204="Yes"),100-OFFSET('Sanitation Data'!$G$4,0,10*ROW('Sanitation Data'!G198)),NA())</f>
        <v>#N/A</v>
      </c>
      <c r="AL204" s="521" t="e">
        <f ca="1">+IF(AND(ISNUMBER(OFFSET('Sanitation Data'!$G$6,0,10*ROW('Sanitation Data'!G198))),'Data Summary'!DA204="Yes"),OFFSET('Sanitation Data'!$G$6,0,10*ROW('Sanitation Data'!G198)),NA())</f>
        <v>#N/A</v>
      </c>
      <c r="AM204" s="521" t="e">
        <f ca="1">+IF(AND(ISNUMBER(OFFSET('Sanitation Data'!$G$10,0,10*ROW('Sanitation Data'!G198))),'Data Summary'!DB204="Yes"),OFFSET('Sanitation Data'!$G$10,0,10*ROW('Sanitation Data'!G198)),NA())</f>
        <v>#N/A</v>
      </c>
      <c r="AN204" s="521" t="e">
        <f ca="1">+IF(AND(ISNUMBER(OFFSET('Sanitation Data'!$G$11,0,10*ROW('Sanitation Data'!G198))),'Data Summary'!DC204="Yes"),OFFSET('Sanitation Data'!$G$11,0,10*ROW('Sanitation Data'!G198)),NA())</f>
        <v>#N/A</v>
      </c>
      <c r="AO204" s="521" t="e">
        <f ca="1">+IF(AND(ISNUMBER(OFFSET('Sanitation Data'!$G$12,0,10*ROW('Sanitation Data'!G198))),'Data Summary'!DD204="Yes"),OFFSET('Sanitation Data'!$G$12,0,10*ROW('Sanitation Data'!G198)),NA())</f>
        <v>#N/A</v>
      </c>
      <c r="AP204" s="521" t="e">
        <f ca="1">+IF(AND(ISNUMBER(OFFSET('Sanitation Data'!$H$4,0,10*ROW('Sanitation Data'!H198))),'Data Summary'!DE204="Yes"),100-OFFSET('Sanitation Data'!$H$4,0,10*ROW('Sanitation Data'!H198)),NA())</f>
        <v>#N/A</v>
      </c>
      <c r="AQ204" s="521" t="e">
        <f ca="1">+IF(AND(ISNUMBER(OFFSET('Sanitation Data'!$H$6,0,10*ROW('Sanitation Data'!H198))),'Data Summary'!DF204="Yes"),OFFSET('Sanitation Data'!$H$6,0,10*ROW('Sanitation Data'!H198)),NA())</f>
        <v>#N/A</v>
      </c>
      <c r="AR204" s="521" t="e">
        <f ca="1">+IF(AND(ISNUMBER(OFFSET('Sanitation Data'!$H$10,0,10*ROW('Sanitation Data'!H198))),'Data Summary'!DG204="Yes"),OFFSET('Sanitation Data'!$H$10,0,10*ROW('Sanitation Data'!H198)),NA())</f>
        <v>#N/A</v>
      </c>
      <c r="AS204" s="521" t="e">
        <f ca="1">+IF(AND(ISNUMBER(OFFSET('Sanitation Data'!$H$11,0,10*ROW('Sanitation Data'!H198))),'Data Summary'!DH204="Yes"),OFFSET('Sanitation Data'!$H$11,0,10*ROW('Sanitation Data'!H198)),NA())</f>
        <v>#N/A</v>
      </c>
      <c r="AT204" s="521" t="e">
        <f ca="1">+IF(AND(ISNUMBER(OFFSET('Sanitation Data'!$H$12,0,10*ROW('Sanitation Data'!H198))),'Data Summary'!DI204="Yes"),OFFSET('Sanitation Data'!$H$12,0,10*ROW('Sanitation Data'!H198)),NA())</f>
        <v>#N/A</v>
      </c>
      <c r="AU204" s="521" t="e">
        <f ca="1">+IF(AND(ISNUMBER(OFFSET('Sanitation Data'!$I$4,0,10*ROW('Sanitation Data'!I198))),'Data Summary'!DJ204="Yes"),100-OFFSET('Sanitation Data'!$I$4,0,10*ROW('Sanitation Data'!I198)),NA())</f>
        <v>#N/A</v>
      </c>
      <c r="AV204" s="521" t="e">
        <f ca="1">+IF(AND(ISNUMBER(OFFSET('Sanitation Data'!$I$6,0,10*ROW('Sanitation Data'!I198))),'Data Summary'!DK204="Yes"),OFFSET('Sanitation Data'!$I$6,0,10*ROW('Sanitation Data'!I198)),NA())</f>
        <v>#N/A</v>
      </c>
      <c r="AW204" s="521" t="e">
        <f ca="1">+IF(AND(ISNUMBER(OFFSET('Sanitation Data'!$I$10,0,10*ROW('Sanitation Data'!I198))),'Data Summary'!DL204="Yes"),OFFSET('Sanitation Data'!$I$10,0,10*ROW('Sanitation Data'!I198)),NA())</f>
        <v>#N/A</v>
      </c>
      <c r="AX204" s="521" t="e">
        <f ca="1">+IF(AND(ISNUMBER(OFFSET('Sanitation Data'!$I$11,0,10*ROW('Sanitation Data'!I198))),'Data Summary'!DM204="Yes"),OFFSET('Sanitation Data'!$I$11,0,10*ROW('Sanitation Data'!I198)),NA())</f>
        <v>#N/A</v>
      </c>
      <c r="AY204" s="521" t="e">
        <f ca="1">+IF(AND(ISNUMBER(OFFSET('Sanitation Data'!$I$12,0,10*ROW('Sanitation Data'!I198))),'Data Summary'!DN204="Yes"),OFFSET('Sanitation Data'!$I$12,0,10*ROW('Sanitation Data'!I198)),NA())</f>
        <v>#N/A</v>
      </c>
      <c r="AZ204" s="522" t="e">
        <f ca="1">+IF(AND(ISNUMBER(OFFSET('Hygiene Data'!$D$5,0,10*ROW('Hygiene Data'!D198))),'Data Summary'!DO204="Yes"),OFFSET('Hygiene Data'!$D$5,0,10*ROW('Hygiene Data'!D198)),NA())</f>
        <v>#N/A</v>
      </c>
      <c r="BA204" s="522" t="e">
        <f ca="1">+IF(AND(ISNUMBER(OFFSET('Hygiene Data'!$D$7,0,10*ROW('Hygiene Data'!D198))),'Data Summary'!DP204="Yes"),OFFSET('Hygiene Data'!$D$7,0,10*ROW('Hygiene Data'!D198)),NA())</f>
        <v>#N/A</v>
      </c>
      <c r="BB204" s="522" t="e">
        <f ca="1">+IF(AND(ISNUMBER(OFFSET('Hygiene Data'!$D$9,0,10*ROW('Hygiene Data'!D198))),'Data Summary'!DQ204="Yes"),OFFSET('Hygiene Data'!$D$9,0,10*ROW('Hygiene Data'!D198)),NA())</f>
        <v>#N/A</v>
      </c>
      <c r="BC204" s="522" t="e">
        <f ca="1">+IF(AND(ISNUMBER(OFFSET('Hygiene Data'!$E$5,0,10*ROW('Hygiene Data'!E198))),'Data Summary'!DR204="Yes"),OFFSET('Hygiene Data'!$E$5,0,10*ROW('Hygiene Data'!E198)),NA())</f>
        <v>#N/A</v>
      </c>
      <c r="BD204" s="522" t="e">
        <f ca="1">+IF(AND(ISNUMBER(OFFSET('Hygiene Data'!$E$7,0,10*ROW('Hygiene Data'!E198))),'Data Summary'!DS204="Yes"),OFFSET('Hygiene Data'!$E$7,0,10*ROW('Hygiene Data'!E198)),NA())</f>
        <v>#N/A</v>
      </c>
      <c r="BE204" s="522" t="e">
        <f ca="1">+IF(AND(ISNUMBER(OFFSET('Hygiene Data'!$E$9,0,10*ROW('Hygiene Data'!E198))),'Data Summary'!DT204="Yes"),OFFSET('Hygiene Data'!$E$9,0,10*ROW('Hygiene Data'!E198)),NA())</f>
        <v>#N/A</v>
      </c>
      <c r="BF204" s="522" t="e">
        <f ca="1">+IF(AND(ISNUMBER(OFFSET('Hygiene Data'!$F$5,0,10*ROW('Hygiene Data'!F198))),'Data Summary'!DU204="Yes"),OFFSET('Hygiene Data'!$F$5,0,10*ROW('Hygiene Data'!F198)),NA())</f>
        <v>#N/A</v>
      </c>
      <c r="BG204" s="522" t="e">
        <f ca="1">+IF(AND(ISNUMBER(OFFSET('Hygiene Data'!$F$7,0,10*ROW('Hygiene Data'!F198))),'Data Summary'!DV204="Yes"),OFFSET('Hygiene Data'!$F$7,0,10*ROW('Hygiene Data'!F198)),NA())</f>
        <v>#N/A</v>
      </c>
      <c r="BH204" s="522" t="e">
        <f ca="1">+IF(AND(ISNUMBER(OFFSET('Hygiene Data'!$F$9,0,10*ROW('Hygiene Data'!F198))),'Data Summary'!DW204="Yes"),OFFSET('Hygiene Data'!$F$9,0,10*ROW('Hygiene Data'!F198)),NA())</f>
        <v>#N/A</v>
      </c>
      <c r="BI204" s="522" t="e">
        <f ca="1">+IF(AND(ISNUMBER(OFFSET('Hygiene Data'!$G$5,0,10*ROW('Hygiene Data'!G198))),'Data Summary'!DX204="Yes"),OFFSET('Hygiene Data'!$G$5,0,10*ROW('Hygiene Data'!G198)),NA())</f>
        <v>#N/A</v>
      </c>
      <c r="BJ204" s="522" t="e">
        <f ca="1">+IF(AND(ISNUMBER(OFFSET('Hygiene Data'!$G$7,0,10*ROW('Hygiene Data'!G198))),'Data Summary'!DY204="Yes"),OFFSET('Hygiene Data'!$G$7,0,10*ROW('Hygiene Data'!G198)),NA())</f>
        <v>#N/A</v>
      </c>
      <c r="BK204" s="522" t="e">
        <f ca="1">+IF(AND(ISNUMBER(OFFSET('Hygiene Data'!$G$9,0,10*ROW('Hygiene Data'!G198))),'Data Summary'!DZ204="Yes"),OFFSET('Hygiene Data'!$G$9,0,10*ROW('Hygiene Data'!G198)),NA())</f>
        <v>#N/A</v>
      </c>
      <c r="BL204" s="522" t="e">
        <f ca="1">+IF(AND(ISNUMBER(OFFSET('Hygiene Data'!$H$5,0,10*ROW('Hygiene Data'!H198))),'Data Summary'!EA204="Yes"),OFFSET('Hygiene Data'!$H$5,0,10*ROW('Hygiene Data'!H198)),NA())</f>
        <v>#N/A</v>
      </c>
      <c r="BM204" s="522" t="e">
        <f ca="1">+IF(AND(ISNUMBER(OFFSET('Hygiene Data'!$H$7,0,10*ROW('Hygiene Data'!H198))),'Data Summary'!EB204="Yes"),OFFSET('Hygiene Data'!$H$7,0,10*ROW('Hygiene Data'!H198)),NA())</f>
        <v>#N/A</v>
      </c>
      <c r="BN204" s="522" t="e">
        <f ca="1">+IF(AND(ISNUMBER(OFFSET('Hygiene Data'!$H$9,0,10*ROW('Hygiene Data'!H198))),'Data Summary'!EC204="Yes"),OFFSET('Hygiene Data'!$H$9,0,10*ROW('Hygiene Data'!H198)),NA())</f>
        <v>#N/A</v>
      </c>
      <c r="BO204" s="522" t="e">
        <f ca="1">+IF(AND(ISNUMBER(OFFSET('Hygiene Data'!$I$5,0,10*ROW('Hygiene Data'!I198))),'Data Summary'!ED204="Yes"),OFFSET('Hygiene Data'!$I$5,0,10*ROW('Hygiene Data'!I198)),NA())</f>
        <v>#N/A</v>
      </c>
      <c r="BP204" s="522" t="e">
        <f ca="1">+IF(AND(ISNUMBER(OFFSET('Hygiene Data'!$I$7,0,10*ROW('Hygiene Data'!I198))),'Data Summary'!EE204="Yes"),OFFSET('Hygiene Data'!$I$7,0,10*ROW('Hygiene Data'!I198)),NA())</f>
        <v>#N/A</v>
      </c>
      <c r="BQ204" s="522" t="e">
        <f ca="1">+IF(AND(ISNUMBER(OFFSET('Hygiene Data'!$I$9,0,10*ROW('Hygiene Data'!I198))),'Data Summary'!EF204="Yes"),OFFSET('Hygiene Data'!$I$9,0,10*ROW('Hygiene Data'!I198)),NA())</f>
        <v>#N/A</v>
      </c>
    </row>
    <row r="205" spans="1:69" x14ac:dyDescent="0.25">
      <c r="A205" s="518" t="e">
        <f ca="1">+RIGHT('Data Summary'!A205,LEN('Data Summary'!A205)-9)</f>
        <v>#VALUE!</v>
      </c>
      <c r="B205" s="492" t="str">
        <f ca="1">+IF(ISTEXT('Data Summary'!B205),'Data Summary'!B205,"")</f>
        <v/>
      </c>
      <c r="C205" s="519" t="e">
        <f ca="1">+VALUE('Data Summary'!C205)</f>
        <v>#VALUE!</v>
      </c>
      <c r="D205" s="520" t="e">
        <f ca="1">+IF(AND(ISNUMBER(OFFSET('Water Data'!$D$4,0,10*ROW('Water Data'!D199))),'Data Summary'!BS205="Yes"),100-OFFSET('Water Data'!$D$4,0,10*ROW('Water Data'!D199)),NA())</f>
        <v>#N/A</v>
      </c>
      <c r="E205" s="520" t="e">
        <f ca="1">+IF(AND(ISNUMBER(OFFSET('Water Data'!$D$6,0,10*ROW('Water Data'!D199))),'Data Summary'!BT205="Yes"),OFFSET('Water Data'!$D$6,0,10*ROW('Water Data'!D199)),NA())</f>
        <v>#N/A</v>
      </c>
      <c r="F205" s="520" t="e">
        <f ca="1">+IF(AND(ISNUMBER(OFFSET('Water Data'!$D$9,0,10*ROW('Water Data'!D199))),'Data Summary'!BU205="Yes"),OFFSET('Water Data'!$D$9,0,10*ROW('Water Data'!D199)),NA())</f>
        <v>#N/A</v>
      </c>
      <c r="G205" s="520" t="e">
        <f ca="1">+IF(AND(ISNUMBER(OFFSET('Water Data'!$E$4,0,10*ROW('Water Data'!E199))),'Data Summary'!BV205="Yes"),100-OFFSET('Water Data'!$E$4,0,10*ROW('Water Data'!E199)),NA())</f>
        <v>#N/A</v>
      </c>
      <c r="H205" s="520" t="e">
        <f ca="1">+IF(AND(ISNUMBER(OFFSET('Water Data'!$E$6,0,10*ROW('Water Data'!E199))),'Data Summary'!BW205="Yes"),OFFSET('Water Data'!$E$6,0,10*ROW('Water Data'!E199)),NA())</f>
        <v>#N/A</v>
      </c>
      <c r="I205" s="520" t="e">
        <f ca="1">+IF(AND(ISNUMBER(OFFSET('Water Data'!$E$9,0,10*ROW('Water Data'!E199))),'Data Summary'!BX205="Yes"),OFFSET('Water Data'!$E$9,0,10*ROW('Water Data'!E199)),NA())</f>
        <v>#N/A</v>
      </c>
      <c r="J205" s="520" t="e">
        <f ca="1">+IF(AND(ISNUMBER(OFFSET('Water Data'!$F$4,0,10*ROW('Water Data'!F199))),'Data Summary'!BY205="Yes"),100-OFFSET('Water Data'!$F$4,0,10*ROW('Water Data'!F199)),NA())</f>
        <v>#N/A</v>
      </c>
      <c r="K205" s="520" t="e">
        <f ca="1">+IF(AND(ISNUMBER(OFFSET('Water Data'!$F$6,0,10*ROW('Water Data'!F199))),'Data Summary'!BZ205="Yes"),OFFSET('Water Data'!$F$6,0,10*ROW('Water Data'!F199)),NA())</f>
        <v>#N/A</v>
      </c>
      <c r="L205" s="520" t="e">
        <f ca="1">+IF(AND(ISNUMBER(OFFSET('Water Data'!$F$9,0,10*ROW('Water Data'!F199))),'Data Summary'!CA205="Yes"),OFFSET('Water Data'!$F$9,0,10*ROW('Water Data'!F199)),NA())</f>
        <v>#N/A</v>
      </c>
      <c r="M205" s="520" t="e">
        <f ca="1">+IF(AND(ISNUMBER(OFFSET('Water Data'!$G$4,0,10*ROW('Water Data'!G199))),'Data Summary'!CB205="Yes"),100-OFFSET('Water Data'!$G$4,0,10*ROW('Water Data'!G199)),NA())</f>
        <v>#N/A</v>
      </c>
      <c r="N205" s="520" t="e">
        <f ca="1">+IF(AND(ISNUMBER(OFFSET('Water Data'!$G$6,0,10*ROW('Water Data'!G199))),'Data Summary'!CC205="Yes"),OFFSET('Water Data'!$G$6,0,10*ROW('Water Data'!G199)),NA())</f>
        <v>#N/A</v>
      </c>
      <c r="O205" s="520" t="e">
        <f ca="1">+IF(AND(ISNUMBER(OFFSET('Water Data'!$G$9,0,10*ROW('Water Data'!G199))),'Data Summary'!CD205="Yes"),OFFSET('Water Data'!$G$9,0,10*ROW('Water Data'!G199)),NA())</f>
        <v>#N/A</v>
      </c>
      <c r="P205" s="520" t="e">
        <f ca="1">+IF(AND(ISNUMBER(OFFSET('Water Data'!$H$4,0,10*ROW('Water Data'!H199))),'Data Summary'!CE205="Yes"),100-OFFSET('Water Data'!$H$4,0,10*ROW('Water Data'!H199)),NA())</f>
        <v>#N/A</v>
      </c>
      <c r="Q205" s="520" t="e">
        <f ca="1">+IF(AND(ISNUMBER(OFFSET('Water Data'!$H$6,0,10*ROW('Water Data'!H199))),'Data Summary'!CF205="Yes"),OFFSET('Water Data'!$H$6,0,10*ROW('Water Data'!H199)),NA())</f>
        <v>#N/A</v>
      </c>
      <c r="R205" s="520" t="e">
        <f ca="1">+IF(AND(ISNUMBER(OFFSET('Water Data'!$H$9,0,10*ROW('Water Data'!H199))),'Data Summary'!CG205="Yes"),OFFSET('Water Data'!$H$9,0,10*ROW('Water Data'!H199)),NA())</f>
        <v>#N/A</v>
      </c>
      <c r="S205" s="520" t="e">
        <f ca="1">+IF(AND(ISNUMBER(OFFSET('Water Data'!$I$4,0,10*ROW('Water Data'!I199))),'Data Summary'!CH205="Yes"),100-OFFSET('Water Data'!$I$4,0,10*ROW('Water Data'!I199)),NA())</f>
        <v>#N/A</v>
      </c>
      <c r="T205" s="520" t="e">
        <f ca="1">+IF(AND(ISNUMBER(OFFSET('Water Data'!$I$6,0,10*ROW('Water Data'!I199))),'Data Summary'!CI205="Yes"),OFFSET('Water Data'!$I$6,0,10*ROW('Water Data'!I199)),NA())</f>
        <v>#N/A</v>
      </c>
      <c r="U205" s="520" t="e">
        <f ca="1">+IF(AND(ISNUMBER(OFFSET('Water Data'!$I$9,0,10*ROW('Water Data'!I199))),'Data Summary'!CJ205="Yes"),OFFSET('Water Data'!$I$9,0,10*ROW('Water Data'!I199)),NA())</f>
        <v>#N/A</v>
      </c>
      <c r="V205" s="521" t="e">
        <f ca="1">+IF(AND(ISNUMBER(OFFSET('Sanitation Data'!$D$4,0,10*ROW('Sanitation Data'!D199))),'Data Summary'!CK205="Yes"),100-OFFSET('Sanitation Data'!$D$4,0,10*ROW('Sanitation Data'!D199)),NA())</f>
        <v>#N/A</v>
      </c>
      <c r="W205" s="521" t="e">
        <f ca="1">+IF(AND(ISNUMBER(OFFSET('Sanitation Data'!$D$6,0,10*ROW('Sanitation Data'!D199))),'Data Summary'!CL205="Yes"),OFFSET('Sanitation Data'!$D$6,0,10*ROW('Sanitation Data'!D199)),NA())</f>
        <v>#N/A</v>
      </c>
      <c r="X205" s="521" t="e">
        <f ca="1">+IF(AND(ISNUMBER(OFFSET('Sanitation Data'!$D$10,0,10*ROW('Sanitation Data'!D199))),'Data Summary'!CM205="Yes"),OFFSET('Sanitation Data'!$D$10,0,10*ROW('Sanitation Data'!D199)),NA())</f>
        <v>#N/A</v>
      </c>
      <c r="Y205" s="521" t="e">
        <f ca="1">+IF(AND(ISNUMBER(OFFSET('Sanitation Data'!$D$11,0,10*ROW('Sanitation Data'!D199))),'Data Summary'!CN205="Yes"),OFFSET('Sanitation Data'!$D$11,0,10*ROW('Sanitation Data'!D199)),NA())</f>
        <v>#N/A</v>
      </c>
      <c r="Z205" s="521" t="e">
        <f ca="1">+IF(AND(ISNUMBER(OFFSET('Sanitation Data'!$D$12,0,10*ROW('Sanitation Data'!D199))),'Data Summary'!CO205="Yes"),OFFSET('Sanitation Data'!$D$12,0,10*ROW('Sanitation Data'!D199)),NA())</f>
        <v>#N/A</v>
      </c>
      <c r="AA205" s="521" t="e">
        <f ca="1">+IF(AND(ISNUMBER(OFFSET('Sanitation Data'!$E$4,0,10*ROW('Sanitation Data'!E199))),'Data Summary'!CP205="Yes"),100-OFFSET('Sanitation Data'!$E$4,0,10*ROW('Sanitation Data'!E199)),NA())</f>
        <v>#N/A</v>
      </c>
      <c r="AB205" s="521" t="e">
        <f ca="1">+IF(AND(ISNUMBER(OFFSET('Sanitation Data'!$E$6,0,10*ROW('Sanitation Data'!E199))),'Data Summary'!CQ205="Yes"),OFFSET('Sanitation Data'!$E$6,0,10*ROW('Sanitation Data'!E199)),NA())</f>
        <v>#N/A</v>
      </c>
      <c r="AC205" s="521" t="e">
        <f ca="1">+IF(AND(ISNUMBER(OFFSET('Sanitation Data'!$E$10,0,10*ROW('Sanitation Data'!E199))),'Data Summary'!CR205="Yes"),OFFSET('Sanitation Data'!$E$10,0,10*ROW('Sanitation Data'!E199)),NA())</f>
        <v>#N/A</v>
      </c>
      <c r="AD205" s="521" t="e">
        <f ca="1">+IF(AND(ISNUMBER(OFFSET('Sanitation Data'!$E$11,0,10*ROW('Sanitation Data'!E199))),'Data Summary'!CS205="Yes"),OFFSET('Sanitation Data'!$E$11,0,10*ROW('Sanitation Data'!E199)),NA())</f>
        <v>#N/A</v>
      </c>
      <c r="AE205" s="521" t="e">
        <f ca="1">+IF(AND(ISNUMBER(OFFSET('Sanitation Data'!$E$12,0,10*ROW('Sanitation Data'!E199))),'Data Summary'!CT205="Yes"),OFFSET('Sanitation Data'!$E$12,0,10*ROW('Sanitation Data'!E199)),NA())</f>
        <v>#N/A</v>
      </c>
      <c r="AF205" s="521" t="e">
        <f ca="1">+IF(AND(ISNUMBER(OFFSET('Sanitation Data'!$F$4,0,10*ROW('Sanitation Data'!F199))),'Data Summary'!CU205="Yes"),100-OFFSET('Sanitation Data'!$F$4,0,10*ROW('Sanitation Data'!F199)),NA())</f>
        <v>#N/A</v>
      </c>
      <c r="AG205" s="521" t="e">
        <f ca="1">+IF(AND(ISNUMBER(OFFSET('Sanitation Data'!$F$6,0,10*ROW('Sanitation Data'!F199))),'Data Summary'!CV205="Yes"),OFFSET('Sanitation Data'!$F$6,0,10*ROW('Sanitation Data'!F199)),NA())</f>
        <v>#N/A</v>
      </c>
      <c r="AH205" s="521" t="e">
        <f ca="1">+IF(AND(ISNUMBER(OFFSET('Sanitation Data'!$F$10,0,10*ROW('Sanitation Data'!F199))),'Data Summary'!CW205="Yes"),OFFSET('Sanitation Data'!$F$10,0,10*ROW('Sanitation Data'!F199)),NA())</f>
        <v>#N/A</v>
      </c>
      <c r="AI205" s="521" t="e">
        <f ca="1">+IF(AND(ISNUMBER(OFFSET('Sanitation Data'!$F$11,0,10*ROW('Sanitation Data'!F199))),'Data Summary'!CX205="Yes"),OFFSET('Sanitation Data'!$F$11,0,10*ROW('Sanitation Data'!F199)),NA())</f>
        <v>#N/A</v>
      </c>
      <c r="AJ205" s="521" t="e">
        <f ca="1">+IF(AND(ISNUMBER(OFFSET('Sanitation Data'!$F$12,0,10*ROW('Sanitation Data'!F199))),'Data Summary'!CY205="Yes"),OFFSET('Sanitation Data'!$F$12,0,10*ROW('Sanitation Data'!F199)),NA())</f>
        <v>#N/A</v>
      </c>
      <c r="AK205" s="521" t="e">
        <f ca="1">+IF(AND(ISNUMBER(OFFSET('Sanitation Data'!$G$4,0,10*ROW('Sanitation Data'!G199))),'Data Summary'!CZ205="Yes"),100-OFFSET('Sanitation Data'!$G$4,0,10*ROW('Sanitation Data'!G199)),NA())</f>
        <v>#N/A</v>
      </c>
      <c r="AL205" s="521" t="e">
        <f ca="1">+IF(AND(ISNUMBER(OFFSET('Sanitation Data'!$G$6,0,10*ROW('Sanitation Data'!G199))),'Data Summary'!DA205="Yes"),OFFSET('Sanitation Data'!$G$6,0,10*ROW('Sanitation Data'!G199)),NA())</f>
        <v>#N/A</v>
      </c>
      <c r="AM205" s="521" t="e">
        <f ca="1">+IF(AND(ISNUMBER(OFFSET('Sanitation Data'!$G$10,0,10*ROW('Sanitation Data'!G199))),'Data Summary'!DB205="Yes"),OFFSET('Sanitation Data'!$G$10,0,10*ROW('Sanitation Data'!G199)),NA())</f>
        <v>#N/A</v>
      </c>
      <c r="AN205" s="521" t="e">
        <f ca="1">+IF(AND(ISNUMBER(OFFSET('Sanitation Data'!$G$11,0,10*ROW('Sanitation Data'!G199))),'Data Summary'!DC205="Yes"),OFFSET('Sanitation Data'!$G$11,0,10*ROW('Sanitation Data'!G199)),NA())</f>
        <v>#N/A</v>
      </c>
      <c r="AO205" s="521" t="e">
        <f ca="1">+IF(AND(ISNUMBER(OFFSET('Sanitation Data'!$G$12,0,10*ROW('Sanitation Data'!G199))),'Data Summary'!DD205="Yes"),OFFSET('Sanitation Data'!$G$12,0,10*ROW('Sanitation Data'!G199)),NA())</f>
        <v>#N/A</v>
      </c>
      <c r="AP205" s="521" t="e">
        <f ca="1">+IF(AND(ISNUMBER(OFFSET('Sanitation Data'!$H$4,0,10*ROW('Sanitation Data'!H199))),'Data Summary'!DE205="Yes"),100-OFFSET('Sanitation Data'!$H$4,0,10*ROW('Sanitation Data'!H199)),NA())</f>
        <v>#N/A</v>
      </c>
      <c r="AQ205" s="521" t="e">
        <f ca="1">+IF(AND(ISNUMBER(OFFSET('Sanitation Data'!$H$6,0,10*ROW('Sanitation Data'!H199))),'Data Summary'!DF205="Yes"),OFFSET('Sanitation Data'!$H$6,0,10*ROW('Sanitation Data'!H199)),NA())</f>
        <v>#N/A</v>
      </c>
      <c r="AR205" s="521" t="e">
        <f ca="1">+IF(AND(ISNUMBER(OFFSET('Sanitation Data'!$H$10,0,10*ROW('Sanitation Data'!H199))),'Data Summary'!DG205="Yes"),OFFSET('Sanitation Data'!$H$10,0,10*ROW('Sanitation Data'!H199)),NA())</f>
        <v>#N/A</v>
      </c>
      <c r="AS205" s="521" t="e">
        <f ca="1">+IF(AND(ISNUMBER(OFFSET('Sanitation Data'!$H$11,0,10*ROW('Sanitation Data'!H199))),'Data Summary'!DH205="Yes"),OFFSET('Sanitation Data'!$H$11,0,10*ROW('Sanitation Data'!H199)),NA())</f>
        <v>#N/A</v>
      </c>
      <c r="AT205" s="521" t="e">
        <f ca="1">+IF(AND(ISNUMBER(OFFSET('Sanitation Data'!$H$12,0,10*ROW('Sanitation Data'!H199))),'Data Summary'!DI205="Yes"),OFFSET('Sanitation Data'!$H$12,0,10*ROW('Sanitation Data'!H199)),NA())</f>
        <v>#N/A</v>
      </c>
      <c r="AU205" s="521" t="e">
        <f ca="1">+IF(AND(ISNUMBER(OFFSET('Sanitation Data'!$I$4,0,10*ROW('Sanitation Data'!I199))),'Data Summary'!DJ205="Yes"),100-OFFSET('Sanitation Data'!$I$4,0,10*ROW('Sanitation Data'!I199)),NA())</f>
        <v>#N/A</v>
      </c>
      <c r="AV205" s="521" t="e">
        <f ca="1">+IF(AND(ISNUMBER(OFFSET('Sanitation Data'!$I$6,0,10*ROW('Sanitation Data'!I199))),'Data Summary'!DK205="Yes"),OFFSET('Sanitation Data'!$I$6,0,10*ROW('Sanitation Data'!I199)),NA())</f>
        <v>#N/A</v>
      </c>
      <c r="AW205" s="521" t="e">
        <f ca="1">+IF(AND(ISNUMBER(OFFSET('Sanitation Data'!$I$10,0,10*ROW('Sanitation Data'!I199))),'Data Summary'!DL205="Yes"),OFFSET('Sanitation Data'!$I$10,0,10*ROW('Sanitation Data'!I199)),NA())</f>
        <v>#N/A</v>
      </c>
      <c r="AX205" s="521" t="e">
        <f ca="1">+IF(AND(ISNUMBER(OFFSET('Sanitation Data'!$I$11,0,10*ROW('Sanitation Data'!I199))),'Data Summary'!DM205="Yes"),OFFSET('Sanitation Data'!$I$11,0,10*ROW('Sanitation Data'!I199)),NA())</f>
        <v>#N/A</v>
      </c>
      <c r="AY205" s="521" t="e">
        <f ca="1">+IF(AND(ISNUMBER(OFFSET('Sanitation Data'!$I$12,0,10*ROW('Sanitation Data'!I199))),'Data Summary'!DN205="Yes"),OFFSET('Sanitation Data'!$I$12,0,10*ROW('Sanitation Data'!I199)),NA())</f>
        <v>#N/A</v>
      </c>
      <c r="AZ205" s="522" t="e">
        <f ca="1">+IF(AND(ISNUMBER(OFFSET('Hygiene Data'!$D$5,0,10*ROW('Hygiene Data'!D199))),'Data Summary'!DO205="Yes"),OFFSET('Hygiene Data'!$D$5,0,10*ROW('Hygiene Data'!D199)),NA())</f>
        <v>#N/A</v>
      </c>
      <c r="BA205" s="522" t="e">
        <f ca="1">+IF(AND(ISNUMBER(OFFSET('Hygiene Data'!$D$7,0,10*ROW('Hygiene Data'!D199))),'Data Summary'!DP205="Yes"),OFFSET('Hygiene Data'!$D$7,0,10*ROW('Hygiene Data'!D199)),NA())</f>
        <v>#N/A</v>
      </c>
      <c r="BB205" s="522" t="e">
        <f ca="1">+IF(AND(ISNUMBER(OFFSET('Hygiene Data'!$D$9,0,10*ROW('Hygiene Data'!D199))),'Data Summary'!DQ205="Yes"),OFFSET('Hygiene Data'!$D$9,0,10*ROW('Hygiene Data'!D199)),NA())</f>
        <v>#N/A</v>
      </c>
      <c r="BC205" s="522" t="e">
        <f ca="1">+IF(AND(ISNUMBER(OFFSET('Hygiene Data'!$E$5,0,10*ROW('Hygiene Data'!E199))),'Data Summary'!DR205="Yes"),OFFSET('Hygiene Data'!$E$5,0,10*ROW('Hygiene Data'!E199)),NA())</f>
        <v>#N/A</v>
      </c>
      <c r="BD205" s="522" t="e">
        <f ca="1">+IF(AND(ISNUMBER(OFFSET('Hygiene Data'!$E$7,0,10*ROW('Hygiene Data'!E199))),'Data Summary'!DS205="Yes"),OFFSET('Hygiene Data'!$E$7,0,10*ROW('Hygiene Data'!E199)),NA())</f>
        <v>#N/A</v>
      </c>
      <c r="BE205" s="522" t="e">
        <f ca="1">+IF(AND(ISNUMBER(OFFSET('Hygiene Data'!$E$9,0,10*ROW('Hygiene Data'!E199))),'Data Summary'!DT205="Yes"),OFFSET('Hygiene Data'!$E$9,0,10*ROW('Hygiene Data'!E199)),NA())</f>
        <v>#N/A</v>
      </c>
      <c r="BF205" s="522" t="e">
        <f ca="1">+IF(AND(ISNUMBER(OFFSET('Hygiene Data'!$F$5,0,10*ROW('Hygiene Data'!F199))),'Data Summary'!DU205="Yes"),OFFSET('Hygiene Data'!$F$5,0,10*ROW('Hygiene Data'!F199)),NA())</f>
        <v>#N/A</v>
      </c>
      <c r="BG205" s="522" t="e">
        <f ca="1">+IF(AND(ISNUMBER(OFFSET('Hygiene Data'!$F$7,0,10*ROW('Hygiene Data'!F199))),'Data Summary'!DV205="Yes"),OFFSET('Hygiene Data'!$F$7,0,10*ROW('Hygiene Data'!F199)),NA())</f>
        <v>#N/A</v>
      </c>
      <c r="BH205" s="522" t="e">
        <f ca="1">+IF(AND(ISNUMBER(OFFSET('Hygiene Data'!$F$9,0,10*ROW('Hygiene Data'!F199))),'Data Summary'!DW205="Yes"),OFFSET('Hygiene Data'!$F$9,0,10*ROW('Hygiene Data'!F199)),NA())</f>
        <v>#N/A</v>
      </c>
      <c r="BI205" s="522" t="e">
        <f ca="1">+IF(AND(ISNUMBER(OFFSET('Hygiene Data'!$G$5,0,10*ROW('Hygiene Data'!G199))),'Data Summary'!DX205="Yes"),OFFSET('Hygiene Data'!$G$5,0,10*ROW('Hygiene Data'!G199)),NA())</f>
        <v>#N/A</v>
      </c>
      <c r="BJ205" s="522" t="e">
        <f ca="1">+IF(AND(ISNUMBER(OFFSET('Hygiene Data'!$G$7,0,10*ROW('Hygiene Data'!G199))),'Data Summary'!DY205="Yes"),OFFSET('Hygiene Data'!$G$7,0,10*ROW('Hygiene Data'!G199)),NA())</f>
        <v>#N/A</v>
      </c>
      <c r="BK205" s="522" t="e">
        <f ca="1">+IF(AND(ISNUMBER(OFFSET('Hygiene Data'!$G$9,0,10*ROW('Hygiene Data'!G199))),'Data Summary'!DZ205="Yes"),OFFSET('Hygiene Data'!$G$9,0,10*ROW('Hygiene Data'!G199)),NA())</f>
        <v>#N/A</v>
      </c>
      <c r="BL205" s="522" t="e">
        <f ca="1">+IF(AND(ISNUMBER(OFFSET('Hygiene Data'!$H$5,0,10*ROW('Hygiene Data'!H199))),'Data Summary'!EA205="Yes"),OFFSET('Hygiene Data'!$H$5,0,10*ROW('Hygiene Data'!H199)),NA())</f>
        <v>#N/A</v>
      </c>
      <c r="BM205" s="522" t="e">
        <f ca="1">+IF(AND(ISNUMBER(OFFSET('Hygiene Data'!$H$7,0,10*ROW('Hygiene Data'!H199))),'Data Summary'!EB205="Yes"),OFFSET('Hygiene Data'!$H$7,0,10*ROW('Hygiene Data'!H199)),NA())</f>
        <v>#N/A</v>
      </c>
      <c r="BN205" s="522" t="e">
        <f ca="1">+IF(AND(ISNUMBER(OFFSET('Hygiene Data'!$H$9,0,10*ROW('Hygiene Data'!H199))),'Data Summary'!EC205="Yes"),OFFSET('Hygiene Data'!$H$9,0,10*ROW('Hygiene Data'!H199)),NA())</f>
        <v>#N/A</v>
      </c>
      <c r="BO205" s="522" t="e">
        <f ca="1">+IF(AND(ISNUMBER(OFFSET('Hygiene Data'!$I$5,0,10*ROW('Hygiene Data'!I199))),'Data Summary'!ED205="Yes"),OFFSET('Hygiene Data'!$I$5,0,10*ROW('Hygiene Data'!I199)),NA())</f>
        <v>#N/A</v>
      </c>
      <c r="BP205" s="522" t="e">
        <f ca="1">+IF(AND(ISNUMBER(OFFSET('Hygiene Data'!$I$7,0,10*ROW('Hygiene Data'!I199))),'Data Summary'!EE205="Yes"),OFFSET('Hygiene Data'!$I$7,0,10*ROW('Hygiene Data'!I199)),NA())</f>
        <v>#N/A</v>
      </c>
      <c r="BQ205" s="522" t="e">
        <f ca="1">+IF(AND(ISNUMBER(OFFSET('Hygiene Data'!$I$9,0,10*ROW('Hygiene Data'!I199))),'Data Summary'!EF205="Yes"),OFFSET('Hygiene Data'!$I$9,0,10*ROW('Hygiene Data'!I199)),NA())</f>
        <v>#N/A</v>
      </c>
    </row>
    <row r="206" spans="1:69" x14ac:dyDescent="0.25">
      <c r="A206" s="518" t="e">
        <f ca="1">+RIGHT('Data Summary'!A206,LEN('Data Summary'!A206)-9)</f>
        <v>#VALUE!</v>
      </c>
      <c r="B206" s="492" t="str">
        <f ca="1">+IF(ISTEXT('Data Summary'!B206),'Data Summary'!B206,"")</f>
        <v/>
      </c>
      <c r="C206" s="519" t="e">
        <f ca="1">+VALUE('Data Summary'!C206)</f>
        <v>#VALUE!</v>
      </c>
      <c r="D206" s="520" t="e">
        <f ca="1">+IF(AND(ISNUMBER(OFFSET('Water Data'!$D$4,0,10*ROW('Water Data'!D200))),'Data Summary'!BS206="Yes"),100-OFFSET('Water Data'!$D$4,0,10*ROW('Water Data'!D200)),NA())</f>
        <v>#N/A</v>
      </c>
      <c r="E206" s="520" t="e">
        <f ca="1">+IF(AND(ISNUMBER(OFFSET('Water Data'!$D$6,0,10*ROW('Water Data'!D200))),'Data Summary'!BT206="Yes"),OFFSET('Water Data'!$D$6,0,10*ROW('Water Data'!D200)),NA())</f>
        <v>#N/A</v>
      </c>
      <c r="F206" s="520" t="e">
        <f ca="1">+IF(AND(ISNUMBER(OFFSET('Water Data'!$D$9,0,10*ROW('Water Data'!D200))),'Data Summary'!BU206="Yes"),OFFSET('Water Data'!$D$9,0,10*ROW('Water Data'!D200)),NA())</f>
        <v>#N/A</v>
      </c>
      <c r="G206" s="520" t="e">
        <f ca="1">+IF(AND(ISNUMBER(OFFSET('Water Data'!$E$4,0,10*ROW('Water Data'!E200))),'Data Summary'!BV206="Yes"),100-OFFSET('Water Data'!$E$4,0,10*ROW('Water Data'!E200)),NA())</f>
        <v>#N/A</v>
      </c>
      <c r="H206" s="520" t="e">
        <f ca="1">+IF(AND(ISNUMBER(OFFSET('Water Data'!$E$6,0,10*ROW('Water Data'!E200))),'Data Summary'!BW206="Yes"),OFFSET('Water Data'!$E$6,0,10*ROW('Water Data'!E200)),NA())</f>
        <v>#N/A</v>
      </c>
      <c r="I206" s="520" t="e">
        <f ca="1">+IF(AND(ISNUMBER(OFFSET('Water Data'!$E$9,0,10*ROW('Water Data'!E200))),'Data Summary'!BX206="Yes"),OFFSET('Water Data'!$E$9,0,10*ROW('Water Data'!E200)),NA())</f>
        <v>#N/A</v>
      </c>
      <c r="J206" s="520" t="e">
        <f ca="1">+IF(AND(ISNUMBER(OFFSET('Water Data'!$F$4,0,10*ROW('Water Data'!F200))),'Data Summary'!BY206="Yes"),100-OFFSET('Water Data'!$F$4,0,10*ROW('Water Data'!F200)),NA())</f>
        <v>#N/A</v>
      </c>
      <c r="K206" s="520" t="e">
        <f ca="1">+IF(AND(ISNUMBER(OFFSET('Water Data'!$F$6,0,10*ROW('Water Data'!F200))),'Data Summary'!BZ206="Yes"),OFFSET('Water Data'!$F$6,0,10*ROW('Water Data'!F200)),NA())</f>
        <v>#N/A</v>
      </c>
      <c r="L206" s="520" t="e">
        <f ca="1">+IF(AND(ISNUMBER(OFFSET('Water Data'!$F$9,0,10*ROW('Water Data'!F200))),'Data Summary'!CA206="Yes"),OFFSET('Water Data'!$F$9,0,10*ROW('Water Data'!F200)),NA())</f>
        <v>#N/A</v>
      </c>
      <c r="M206" s="520" t="e">
        <f ca="1">+IF(AND(ISNUMBER(OFFSET('Water Data'!$G$4,0,10*ROW('Water Data'!G200))),'Data Summary'!CB206="Yes"),100-OFFSET('Water Data'!$G$4,0,10*ROW('Water Data'!G200)),NA())</f>
        <v>#N/A</v>
      </c>
      <c r="N206" s="520" t="e">
        <f ca="1">+IF(AND(ISNUMBER(OFFSET('Water Data'!$G$6,0,10*ROW('Water Data'!G200))),'Data Summary'!CC206="Yes"),OFFSET('Water Data'!$G$6,0,10*ROW('Water Data'!G200)),NA())</f>
        <v>#N/A</v>
      </c>
      <c r="O206" s="520" t="e">
        <f ca="1">+IF(AND(ISNUMBER(OFFSET('Water Data'!$G$9,0,10*ROW('Water Data'!G200))),'Data Summary'!CD206="Yes"),OFFSET('Water Data'!$G$9,0,10*ROW('Water Data'!G200)),NA())</f>
        <v>#N/A</v>
      </c>
      <c r="P206" s="520" t="e">
        <f ca="1">+IF(AND(ISNUMBER(OFFSET('Water Data'!$H$4,0,10*ROW('Water Data'!H200))),'Data Summary'!CE206="Yes"),100-OFFSET('Water Data'!$H$4,0,10*ROW('Water Data'!H200)),NA())</f>
        <v>#N/A</v>
      </c>
      <c r="Q206" s="520" t="e">
        <f ca="1">+IF(AND(ISNUMBER(OFFSET('Water Data'!$H$6,0,10*ROW('Water Data'!H200))),'Data Summary'!CF206="Yes"),OFFSET('Water Data'!$H$6,0,10*ROW('Water Data'!H200)),NA())</f>
        <v>#N/A</v>
      </c>
      <c r="R206" s="520" t="e">
        <f ca="1">+IF(AND(ISNUMBER(OFFSET('Water Data'!$H$9,0,10*ROW('Water Data'!H200))),'Data Summary'!CG206="Yes"),OFFSET('Water Data'!$H$9,0,10*ROW('Water Data'!H200)),NA())</f>
        <v>#N/A</v>
      </c>
      <c r="S206" s="520" t="e">
        <f ca="1">+IF(AND(ISNUMBER(OFFSET('Water Data'!$I$4,0,10*ROW('Water Data'!I200))),'Data Summary'!CH206="Yes"),100-OFFSET('Water Data'!$I$4,0,10*ROW('Water Data'!I200)),NA())</f>
        <v>#N/A</v>
      </c>
      <c r="T206" s="520" t="e">
        <f ca="1">+IF(AND(ISNUMBER(OFFSET('Water Data'!$I$6,0,10*ROW('Water Data'!I200))),'Data Summary'!CI206="Yes"),OFFSET('Water Data'!$I$6,0,10*ROW('Water Data'!I200)),NA())</f>
        <v>#N/A</v>
      </c>
      <c r="U206" s="520" t="e">
        <f ca="1">+IF(AND(ISNUMBER(OFFSET('Water Data'!$I$9,0,10*ROW('Water Data'!I200))),'Data Summary'!CJ206="Yes"),OFFSET('Water Data'!$I$9,0,10*ROW('Water Data'!I200)),NA())</f>
        <v>#N/A</v>
      </c>
      <c r="V206" s="521" t="e">
        <f ca="1">+IF(AND(ISNUMBER(OFFSET('Sanitation Data'!$D$4,0,10*ROW('Sanitation Data'!D200))),'Data Summary'!CK206="Yes"),100-OFFSET('Sanitation Data'!$D$4,0,10*ROW('Sanitation Data'!D200)),NA())</f>
        <v>#N/A</v>
      </c>
      <c r="W206" s="521" t="e">
        <f ca="1">+IF(AND(ISNUMBER(OFFSET('Sanitation Data'!$D$6,0,10*ROW('Sanitation Data'!D200))),'Data Summary'!CL206="Yes"),OFFSET('Sanitation Data'!$D$6,0,10*ROW('Sanitation Data'!D200)),NA())</f>
        <v>#N/A</v>
      </c>
      <c r="X206" s="521" t="e">
        <f ca="1">+IF(AND(ISNUMBER(OFFSET('Sanitation Data'!$D$10,0,10*ROW('Sanitation Data'!D200))),'Data Summary'!CM206="Yes"),OFFSET('Sanitation Data'!$D$10,0,10*ROW('Sanitation Data'!D200)),NA())</f>
        <v>#N/A</v>
      </c>
      <c r="Y206" s="521" t="e">
        <f ca="1">+IF(AND(ISNUMBER(OFFSET('Sanitation Data'!$D$11,0,10*ROW('Sanitation Data'!D200))),'Data Summary'!CN206="Yes"),OFFSET('Sanitation Data'!$D$11,0,10*ROW('Sanitation Data'!D200)),NA())</f>
        <v>#N/A</v>
      </c>
      <c r="Z206" s="521" t="e">
        <f ca="1">+IF(AND(ISNUMBER(OFFSET('Sanitation Data'!$D$12,0,10*ROW('Sanitation Data'!D200))),'Data Summary'!CO206="Yes"),OFFSET('Sanitation Data'!$D$12,0,10*ROW('Sanitation Data'!D200)),NA())</f>
        <v>#N/A</v>
      </c>
      <c r="AA206" s="521" t="e">
        <f ca="1">+IF(AND(ISNUMBER(OFFSET('Sanitation Data'!$E$4,0,10*ROW('Sanitation Data'!E200))),'Data Summary'!CP206="Yes"),100-OFFSET('Sanitation Data'!$E$4,0,10*ROW('Sanitation Data'!E200)),NA())</f>
        <v>#N/A</v>
      </c>
      <c r="AB206" s="521" t="e">
        <f ca="1">+IF(AND(ISNUMBER(OFFSET('Sanitation Data'!$E$6,0,10*ROW('Sanitation Data'!E200))),'Data Summary'!CQ206="Yes"),OFFSET('Sanitation Data'!$E$6,0,10*ROW('Sanitation Data'!E200)),NA())</f>
        <v>#N/A</v>
      </c>
      <c r="AC206" s="521" t="e">
        <f ca="1">+IF(AND(ISNUMBER(OFFSET('Sanitation Data'!$E$10,0,10*ROW('Sanitation Data'!E200))),'Data Summary'!CR206="Yes"),OFFSET('Sanitation Data'!$E$10,0,10*ROW('Sanitation Data'!E200)),NA())</f>
        <v>#N/A</v>
      </c>
      <c r="AD206" s="521" t="e">
        <f ca="1">+IF(AND(ISNUMBER(OFFSET('Sanitation Data'!$E$11,0,10*ROW('Sanitation Data'!E200))),'Data Summary'!CS206="Yes"),OFFSET('Sanitation Data'!$E$11,0,10*ROW('Sanitation Data'!E200)),NA())</f>
        <v>#N/A</v>
      </c>
      <c r="AE206" s="521" t="e">
        <f ca="1">+IF(AND(ISNUMBER(OFFSET('Sanitation Data'!$E$12,0,10*ROW('Sanitation Data'!E200))),'Data Summary'!CT206="Yes"),OFFSET('Sanitation Data'!$E$12,0,10*ROW('Sanitation Data'!E200)),NA())</f>
        <v>#N/A</v>
      </c>
      <c r="AF206" s="521" t="e">
        <f ca="1">+IF(AND(ISNUMBER(OFFSET('Sanitation Data'!$F$4,0,10*ROW('Sanitation Data'!F200))),'Data Summary'!CU206="Yes"),100-OFFSET('Sanitation Data'!$F$4,0,10*ROW('Sanitation Data'!F200)),NA())</f>
        <v>#N/A</v>
      </c>
      <c r="AG206" s="521" t="e">
        <f ca="1">+IF(AND(ISNUMBER(OFFSET('Sanitation Data'!$F$6,0,10*ROW('Sanitation Data'!F200))),'Data Summary'!CV206="Yes"),OFFSET('Sanitation Data'!$F$6,0,10*ROW('Sanitation Data'!F200)),NA())</f>
        <v>#N/A</v>
      </c>
      <c r="AH206" s="521" t="e">
        <f ca="1">+IF(AND(ISNUMBER(OFFSET('Sanitation Data'!$F$10,0,10*ROW('Sanitation Data'!F200))),'Data Summary'!CW206="Yes"),OFFSET('Sanitation Data'!$F$10,0,10*ROW('Sanitation Data'!F200)),NA())</f>
        <v>#N/A</v>
      </c>
      <c r="AI206" s="521" t="e">
        <f ca="1">+IF(AND(ISNUMBER(OFFSET('Sanitation Data'!$F$11,0,10*ROW('Sanitation Data'!F200))),'Data Summary'!CX206="Yes"),OFFSET('Sanitation Data'!$F$11,0,10*ROW('Sanitation Data'!F200)),NA())</f>
        <v>#N/A</v>
      </c>
      <c r="AJ206" s="521" t="e">
        <f ca="1">+IF(AND(ISNUMBER(OFFSET('Sanitation Data'!$F$12,0,10*ROW('Sanitation Data'!F200))),'Data Summary'!CY206="Yes"),OFFSET('Sanitation Data'!$F$12,0,10*ROW('Sanitation Data'!F200)),NA())</f>
        <v>#N/A</v>
      </c>
      <c r="AK206" s="521" t="e">
        <f ca="1">+IF(AND(ISNUMBER(OFFSET('Sanitation Data'!$G$4,0,10*ROW('Sanitation Data'!G200))),'Data Summary'!CZ206="Yes"),100-OFFSET('Sanitation Data'!$G$4,0,10*ROW('Sanitation Data'!G200)),NA())</f>
        <v>#N/A</v>
      </c>
      <c r="AL206" s="521" t="e">
        <f ca="1">+IF(AND(ISNUMBER(OFFSET('Sanitation Data'!$G$6,0,10*ROW('Sanitation Data'!G200))),'Data Summary'!DA206="Yes"),OFFSET('Sanitation Data'!$G$6,0,10*ROW('Sanitation Data'!G200)),NA())</f>
        <v>#N/A</v>
      </c>
      <c r="AM206" s="521" t="e">
        <f ca="1">+IF(AND(ISNUMBER(OFFSET('Sanitation Data'!$G$10,0,10*ROW('Sanitation Data'!G200))),'Data Summary'!DB206="Yes"),OFFSET('Sanitation Data'!$G$10,0,10*ROW('Sanitation Data'!G200)),NA())</f>
        <v>#N/A</v>
      </c>
      <c r="AN206" s="521" t="e">
        <f ca="1">+IF(AND(ISNUMBER(OFFSET('Sanitation Data'!$G$11,0,10*ROW('Sanitation Data'!G200))),'Data Summary'!DC206="Yes"),OFFSET('Sanitation Data'!$G$11,0,10*ROW('Sanitation Data'!G200)),NA())</f>
        <v>#N/A</v>
      </c>
      <c r="AO206" s="521" t="e">
        <f ca="1">+IF(AND(ISNUMBER(OFFSET('Sanitation Data'!$G$12,0,10*ROW('Sanitation Data'!G200))),'Data Summary'!DD206="Yes"),OFFSET('Sanitation Data'!$G$12,0,10*ROW('Sanitation Data'!G200)),NA())</f>
        <v>#N/A</v>
      </c>
      <c r="AP206" s="521" t="e">
        <f ca="1">+IF(AND(ISNUMBER(OFFSET('Sanitation Data'!$H$4,0,10*ROW('Sanitation Data'!H200))),'Data Summary'!DE206="Yes"),100-OFFSET('Sanitation Data'!$H$4,0,10*ROW('Sanitation Data'!H200)),NA())</f>
        <v>#N/A</v>
      </c>
      <c r="AQ206" s="521" t="e">
        <f ca="1">+IF(AND(ISNUMBER(OFFSET('Sanitation Data'!$H$6,0,10*ROW('Sanitation Data'!H200))),'Data Summary'!DF206="Yes"),OFFSET('Sanitation Data'!$H$6,0,10*ROW('Sanitation Data'!H200)),NA())</f>
        <v>#N/A</v>
      </c>
      <c r="AR206" s="521" t="e">
        <f ca="1">+IF(AND(ISNUMBER(OFFSET('Sanitation Data'!$H$10,0,10*ROW('Sanitation Data'!H200))),'Data Summary'!DG206="Yes"),OFFSET('Sanitation Data'!$H$10,0,10*ROW('Sanitation Data'!H200)),NA())</f>
        <v>#N/A</v>
      </c>
      <c r="AS206" s="521" t="e">
        <f ca="1">+IF(AND(ISNUMBER(OFFSET('Sanitation Data'!$H$11,0,10*ROW('Sanitation Data'!H200))),'Data Summary'!DH206="Yes"),OFFSET('Sanitation Data'!$H$11,0,10*ROW('Sanitation Data'!H200)),NA())</f>
        <v>#N/A</v>
      </c>
      <c r="AT206" s="521" t="e">
        <f ca="1">+IF(AND(ISNUMBER(OFFSET('Sanitation Data'!$H$12,0,10*ROW('Sanitation Data'!H200))),'Data Summary'!DI206="Yes"),OFFSET('Sanitation Data'!$H$12,0,10*ROW('Sanitation Data'!H200)),NA())</f>
        <v>#N/A</v>
      </c>
      <c r="AU206" s="521" t="e">
        <f ca="1">+IF(AND(ISNUMBER(OFFSET('Sanitation Data'!$I$4,0,10*ROW('Sanitation Data'!I200))),'Data Summary'!DJ206="Yes"),100-OFFSET('Sanitation Data'!$I$4,0,10*ROW('Sanitation Data'!I200)),NA())</f>
        <v>#N/A</v>
      </c>
      <c r="AV206" s="521" t="e">
        <f ca="1">+IF(AND(ISNUMBER(OFFSET('Sanitation Data'!$I$6,0,10*ROW('Sanitation Data'!I200))),'Data Summary'!DK206="Yes"),OFFSET('Sanitation Data'!$I$6,0,10*ROW('Sanitation Data'!I200)),NA())</f>
        <v>#N/A</v>
      </c>
      <c r="AW206" s="521" t="e">
        <f ca="1">+IF(AND(ISNUMBER(OFFSET('Sanitation Data'!$I$10,0,10*ROW('Sanitation Data'!I200))),'Data Summary'!DL206="Yes"),OFFSET('Sanitation Data'!$I$10,0,10*ROW('Sanitation Data'!I200)),NA())</f>
        <v>#N/A</v>
      </c>
      <c r="AX206" s="521" t="e">
        <f ca="1">+IF(AND(ISNUMBER(OFFSET('Sanitation Data'!$I$11,0,10*ROW('Sanitation Data'!I200))),'Data Summary'!DM206="Yes"),OFFSET('Sanitation Data'!$I$11,0,10*ROW('Sanitation Data'!I200)),NA())</f>
        <v>#N/A</v>
      </c>
      <c r="AY206" s="521" t="e">
        <f ca="1">+IF(AND(ISNUMBER(OFFSET('Sanitation Data'!$I$12,0,10*ROW('Sanitation Data'!I200))),'Data Summary'!DN206="Yes"),OFFSET('Sanitation Data'!$I$12,0,10*ROW('Sanitation Data'!I200)),NA())</f>
        <v>#N/A</v>
      </c>
      <c r="AZ206" s="522" t="e">
        <f ca="1">+IF(AND(ISNUMBER(OFFSET('Hygiene Data'!$D$5,0,10*ROW('Hygiene Data'!D200))),'Data Summary'!DO206="Yes"),OFFSET('Hygiene Data'!$D$5,0,10*ROW('Hygiene Data'!D200)),NA())</f>
        <v>#N/A</v>
      </c>
      <c r="BA206" s="522" t="e">
        <f ca="1">+IF(AND(ISNUMBER(OFFSET('Hygiene Data'!$D$7,0,10*ROW('Hygiene Data'!D200))),'Data Summary'!DP206="Yes"),OFFSET('Hygiene Data'!$D$7,0,10*ROW('Hygiene Data'!D200)),NA())</f>
        <v>#N/A</v>
      </c>
      <c r="BB206" s="522" t="e">
        <f ca="1">+IF(AND(ISNUMBER(OFFSET('Hygiene Data'!$D$9,0,10*ROW('Hygiene Data'!D200))),'Data Summary'!DQ206="Yes"),OFFSET('Hygiene Data'!$D$9,0,10*ROW('Hygiene Data'!D200)),NA())</f>
        <v>#N/A</v>
      </c>
      <c r="BC206" s="522" t="e">
        <f ca="1">+IF(AND(ISNUMBER(OFFSET('Hygiene Data'!$E$5,0,10*ROW('Hygiene Data'!E200))),'Data Summary'!DR206="Yes"),OFFSET('Hygiene Data'!$E$5,0,10*ROW('Hygiene Data'!E200)),NA())</f>
        <v>#N/A</v>
      </c>
      <c r="BD206" s="522" t="e">
        <f ca="1">+IF(AND(ISNUMBER(OFFSET('Hygiene Data'!$E$7,0,10*ROW('Hygiene Data'!E200))),'Data Summary'!DS206="Yes"),OFFSET('Hygiene Data'!$E$7,0,10*ROW('Hygiene Data'!E200)),NA())</f>
        <v>#N/A</v>
      </c>
      <c r="BE206" s="522" t="e">
        <f ca="1">+IF(AND(ISNUMBER(OFFSET('Hygiene Data'!$E$9,0,10*ROW('Hygiene Data'!E200))),'Data Summary'!DT206="Yes"),OFFSET('Hygiene Data'!$E$9,0,10*ROW('Hygiene Data'!E200)),NA())</f>
        <v>#N/A</v>
      </c>
      <c r="BF206" s="522" t="e">
        <f ca="1">+IF(AND(ISNUMBER(OFFSET('Hygiene Data'!$F$5,0,10*ROW('Hygiene Data'!F200))),'Data Summary'!DU206="Yes"),OFFSET('Hygiene Data'!$F$5,0,10*ROW('Hygiene Data'!F200)),NA())</f>
        <v>#N/A</v>
      </c>
      <c r="BG206" s="522" t="e">
        <f ca="1">+IF(AND(ISNUMBER(OFFSET('Hygiene Data'!$F$7,0,10*ROW('Hygiene Data'!F200))),'Data Summary'!DV206="Yes"),OFFSET('Hygiene Data'!$F$7,0,10*ROW('Hygiene Data'!F200)),NA())</f>
        <v>#N/A</v>
      </c>
      <c r="BH206" s="522" t="e">
        <f ca="1">+IF(AND(ISNUMBER(OFFSET('Hygiene Data'!$F$9,0,10*ROW('Hygiene Data'!F200))),'Data Summary'!DW206="Yes"),OFFSET('Hygiene Data'!$F$9,0,10*ROW('Hygiene Data'!F200)),NA())</f>
        <v>#N/A</v>
      </c>
      <c r="BI206" s="522" t="e">
        <f ca="1">+IF(AND(ISNUMBER(OFFSET('Hygiene Data'!$G$5,0,10*ROW('Hygiene Data'!G200))),'Data Summary'!DX206="Yes"),OFFSET('Hygiene Data'!$G$5,0,10*ROW('Hygiene Data'!G200)),NA())</f>
        <v>#N/A</v>
      </c>
      <c r="BJ206" s="522" t="e">
        <f ca="1">+IF(AND(ISNUMBER(OFFSET('Hygiene Data'!$G$7,0,10*ROW('Hygiene Data'!G200))),'Data Summary'!DY206="Yes"),OFFSET('Hygiene Data'!$G$7,0,10*ROW('Hygiene Data'!G200)),NA())</f>
        <v>#N/A</v>
      </c>
      <c r="BK206" s="522" t="e">
        <f ca="1">+IF(AND(ISNUMBER(OFFSET('Hygiene Data'!$G$9,0,10*ROW('Hygiene Data'!G200))),'Data Summary'!DZ206="Yes"),OFFSET('Hygiene Data'!$G$9,0,10*ROW('Hygiene Data'!G200)),NA())</f>
        <v>#N/A</v>
      </c>
      <c r="BL206" s="522" t="e">
        <f ca="1">+IF(AND(ISNUMBER(OFFSET('Hygiene Data'!$H$5,0,10*ROW('Hygiene Data'!H200))),'Data Summary'!EA206="Yes"),OFFSET('Hygiene Data'!$H$5,0,10*ROW('Hygiene Data'!H200)),NA())</f>
        <v>#N/A</v>
      </c>
      <c r="BM206" s="522" t="e">
        <f ca="1">+IF(AND(ISNUMBER(OFFSET('Hygiene Data'!$H$7,0,10*ROW('Hygiene Data'!H200))),'Data Summary'!EB206="Yes"),OFFSET('Hygiene Data'!$H$7,0,10*ROW('Hygiene Data'!H200)),NA())</f>
        <v>#N/A</v>
      </c>
      <c r="BN206" s="522" t="e">
        <f ca="1">+IF(AND(ISNUMBER(OFFSET('Hygiene Data'!$H$9,0,10*ROW('Hygiene Data'!H200))),'Data Summary'!EC206="Yes"),OFFSET('Hygiene Data'!$H$9,0,10*ROW('Hygiene Data'!H200)),NA())</f>
        <v>#N/A</v>
      </c>
      <c r="BO206" s="522" t="e">
        <f ca="1">+IF(AND(ISNUMBER(OFFSET('Hygiene Data'!$I$5,0,10*ROW('Hygiene Data'!I200))),'Data Summary'!ED206="Yes"),OFFSET('Hygiene Data'!$I$5,0,10*ROW('Hygiene Data'!I200)),NA())</f>
        <v>#N/A</v>
      </c>
      <c r="BP206" s="522" t="e">
        <f ca="1">+IF(AND(ISNUMBER(OFFSET('Hygiene Data'!$I$7,0,10*ROW('Hygiene Data'!I200))),'Data Summary'!EE206="Yes"),OFFSET('Hygiene Data'!$I$7,0,10*ROW('Hygiene Data'!I200)),NA())</f>
        <v>#N/A</v>
      </c>
      <c r="BQ206" s="522" t="e">
        <f ca="1">+IF(AND(ISNUMBER(OFFSET('Hygiene Data'!$I$9,0,10*ROW('Hygiene Data'!I200))),'Data Summary'!EF206="Yes"),OFFSET('Hygiene Data'!$I$9,0,10*ROW('Hygiene Data'!I200)),NA())</f>
        <v>#N/A</v>
      </c>
    </row>
    <row r="207" spans="1:69" x14ac:dyDescent="0.25">
      <c r="A207" s="518" t="e">
        <f ca="1">+RIGHT('Data Summary'!A207,LEN('Data Summary'!A207)-9)</f>
        <v>#VALUE!</v>
      </c>
      <c r="B207" s="492" t="str">
        <f ca="1">+IF(ISTEXT('Data Summary'!B207),'Data Summary'!B207,"")</f>
        <v/>
      </c>
      <c r="C207" s="519" t="e">
        <f ca="1">+VALUE('Data Summary'!C207)</f>
        <v>#VALUE!</v>
      </c>
      <c r="D207" s="520" t="e">
        <f ca="1">+IF(AND(ISNUMBER(OFFSET('Water Data'!$D$4,0,10*ROW('Water Data'!D201))),'Data Summary'!BS207="Yes"),100-OFFSET('Water Data'!$D$4,0,10*ROW('Water Data'!D201)),NA())</f>
        <v>#N/A</v>
      </c>
      <c r="E207" s="520" t="e">
        <f ca="1">+IF(AND(ISNUMBER(OFFSET('Water Data'!$D$6,0,10*ROW('Water Data'!D201))),'Data Summary'!BT207="Yes"),OFFSET('Water Data'!$D$6,0,10*ROW('Water Data'!D201)),NA())</f>
        <v>#N/A</v>
      </c>
      <c r="F207" s="520" t="e">
        <f ca="1">+IF(AND(ISNUMBER(OFFSET('Water Data'!$D$9,0,10*ROW('Water Data'!D201))),'Data Summary'!BU207="Yes"),OFFSET('Water Data'!$D$9,0,10*ROW('Water Data'!D201)),NA())</f>
        <v>#N/A</v>
      </c>
      <c r="G207" s="520" t="e">
        <f ca="1">+IF(AND(ISNUMBER(OFFSET('Water Data'!$E$4,0,10*ROW('Water Data'!E201))),'Data Summary'!BV207="Yes"),100-OFFSET('Water Data'!$E$4,0,10*ROW('Water Data'!E201)),NA())</f>
        <v>#N/A</v>
      </c>
      <c r="H207" s="520" t="e">
        <f ca="1">+IF(AND(ISNUMBER(OFFSET('Water Data'!$E$6,0,10*ROW('Water Data'!E201))),'Data Summary'!BW207="Yes"),OFFSET('Water Data'!$E$6,0,10*ROW('Water Data'!E201)),NA())</f>
        <v>#N/A</v>
      </c>
      <c r="I207" s="520" t="e">
        <f ca="1">+IF(AND(ISNUMBER(OFFSET('Water Data'!$E$9,0,10*ROW('Water Data'!E201))),'Data Summary'!BX207="Yes"),OFFSET('Water Data'!$E$9,0,10*ROW('Water Data'!E201)),NA())</f>
        <v>#N/A</v>
      </c>
      <c r="J207" s="520" t="e">
        <f ca="1">+IF(AND(ISNUMBER(OFFSET('Water Data'!$F$4,0,10*ROW('Water Data'!F201))),'Data Summary'!BY207="Yes"),100-OFFSET('Water Data'!$F$4,0,10*ROW('Water Data'!F201)),NA())</f>
        <v>#N/A</v>
      </c>
      <c r="K207" s="520" t="e">
        <f ca="1">+IF(AND(ISNUMBER(OFFSET('Water Data'!$F$6,0,10*ROW('Water Data'!F201))),'Data Summary'!BZ207="Yes"),OFFSET('Water Data'!$F$6,0,10*ROW('Water Data'!F201)),NA())</f>
        <v>#N/A</v>
      </c>
      <c r="L207" s="520" t="e">
        <f ca="1">+IF(AND(ISNUMBER(OFFSET('Water Data'!$F$9,0,10*ROW('Water Data'!F201))),'Data Summary'!CA207="Yes"),OFFSET('Water Data'!$F$9,0,10*ROW('Water Data'!F201)),NA())</f>
        <v>#N/A</v>
      </c>
      <c r="M207" s="520" t="e">
        <f ca="1">+IF(AND(ISNUMBER(OFFSET('Water Data'!$G$4,0,10*ROW('Water Data'!G201))),'Data Summary'!CB207="Yes"),100-OFFSET('Water Data'!$G$4,0,10*ROW('Water Data'!G201)),NA())</f>
        <v>#N/A</v>
      </c>
      <c r="N207" s="520" t="e">
        <f ca="1">+IF(AND(ISNUMBER(OFFSET('Water Data'!$G$6,0,10*ROW('Water Data'!G201))),'Data Summary'!CC207="Yes"),OFFSET('Water Data'!$G$6,0,10*ROW('Water Data'!G201)),NA())</f>
        <v>#N/A</v>
      </c>
      <c r="O207" s="520" t="e">
        <f ca="1">+IF(AND(ISNUMBER(OFFSET('Water Data'!$G$9,0,10*ROW('Water Data'!G201))),'Data Summary'!CD207="Yes"),OFFSET('Water Data'!$G$9,0,10*ROW('Water Data'!G201)),NA())</f>
        <v>#N/A</v>
      </c>
      <c r="P207" s="520" t="e">
        <f ca="1">+IF(AND(ISNUMBER(OFFSET('Water Data'!$H$4,0,10*ROW('Water Data'!H201))),'Data Summary'!CE207="Yes"),100-OFFSET('Water Data'!$H$4,0,10*ROW('Water Data'!H201)),NA())</f>
        <v>#N/A</v>
      </c>
      <c r="Q207" s="520" t="e">
        <f ca="1">+IF(AND(ISNUMBER(OFFSET('Water Data'!$H$6,0,10*ROW('Water Data'!H201))),'Data Summary'!CF207="Yes"),OFFSET('Water Data'!$H$6,0,10*ROW('Water Data'!H201)),NA())</f>
        <v>#N/A</v>
      </c>
      <c r="R207" s="520" t="e">
        <f ca="1">+IF(AND(ISNUMBER(OFFSET('Water Data'!$H$9,0,10*ROW('Water Data'!H201))),'Data Summary'!CG207="Yes"),OFFSET('Water Data'!$H$9,0,10*ROW('Water Data'!H201)),NA())</f>
        <v>#N/A</v>
      </c>
      <c r="S207" s="520" t="e">
        <f ca="1">+IF(AND(ISNUMBER(OFFSET('Water Data'!$I$4,0,10*ROW('Water Data'!I201))),'Data Summary'!CH207="Yes"),100-OFFSET('Water Data'!$I$4,0,10*ROW('Water Data'!I201)),NA())</f>
        <v>#N/A</v>
      </c>
      <c r="T207" s="520" t="e">
        <f ca="1">+IF(AND(ISNUMBER(OFFSET('Water Data'!$I$6,0,10*ROW('Water Data'!I201))),'Data Summary'!CI207="Yes"),OFFSET('Water Data'!$I$6,0,10*ROW('Water Data'!I201)),NA())</f>
        <v>#N/A</v>
      </c>
      <c r="U207" s="520" t="e">
        <f ca="1">+IF(AND(ISNUMBER(OFFSET('Water Data'!$I$9,0,10*ROW('Water Data'!I201))),'Data Summary'!CJ207="Yes"),OFFSET('Water Data'!$I$9,0,10*ROW('Water Data'!I201)),NA())</f>
        <v>#N/A</v>
      </c>
      <c r="V207" s="521" t="e">
        <f ca="1">+IF(AND(ISNUMBER(OFFSET('Sanitation Data'!$D$4,0,10*ROW('Sanitation Data'!D201))),'Data Summary'!CK207="Yes"),100-OFFSET('Sanitation Data'!$D$4,0,10*ROW('Sanitation Data'!D201)),NA())</f>
        <v>#N/A</v>
      </c>
      <c r="W207" s="521" t="e">
        <f ca="1">+IF(AND(ISNUMBER(OFFSET('Sanitation Data'!$D$6,0,10*ROW('Sanitation Data'!D201))),'Data Summary'!CL207="Yes"),OFFSET('Sanitation Data'!$D$6,0,10*ROW('Sanitation Data'!D201)),NA())</f>
        <v>#N/A</v>
      </c>
      <c r="X207" s="521" t="e">
        <f ca="1">+IF(AND(ISNUMBER(OFFSET('Sanitation Data'!$D$10,0,10*ROW('Sanitation Data'!D201))),'Data Summary'!CM207="Yes"),OFFSET('Sanitation Data'!$D$10,0,10*ROW('Sanitation Data'!D201)),NA())</f>
        <v>#N/A</v>
      </c>
      <c r="Y207" s="521" t="e">
        <f ca="1">+IF(AND(ISNUMBER(OFFSET('Sanitation Data'!$D$11,0,10*ROW('Sanitation Data'!D201))),'Data Summary'!CN207="Yes"),OFFSET('Sanitation Data'!$D$11,0,10*ROW('Sanitation Data'!D201)),NA())</f>
        <v>#N/A</v>
      </c>
      <c r="Z207" s="521" t="e">
        <f ca="1">+IF(AND(ISNUMBER(OFFSET('Sanitation Data'!$D$12,0,10*ROW('Sanitation Data'!D201))),'Data Summary'!CO207="Yes"),OFFSET('Sanitation Data'!$D$12,0,10*ROW('Sanitation Data'!D201)),NA())</f>
        <v>#N/A</v>
      </c>
      <c r="AA207" s="521" t="e">
        <f ca="1">+IF(AND(ISNUMBER(OFFSET('Sanitation Data'!$E$4,0,10*ROW('Sanitation Data'!E201))),'Data Summary'!CP207="Yes"),100-OFFSET('Sanitation Data'!$E$4,0,10*ROW('Sanitation Data'!E201)),NA())</f>
        <v>#N/A</v>
      </c>
      <c r="AB207" s="521" t="e">
        <f ca="1">+IF(AND(ISNUMBER(OFFSET('Sanitation Data'!$E$6,0,10*ROW('Sanitation Data'!E201))),'Data Summary'!CQ207="Yes"),OFFSET('Sanitation Data'!$E$6,0,10*ROW('Sanitation Data'!E201)),NA())</f>
        <v>#N/A</v>
      </c>
      <c r="AC207" s="521" t="e">
        <f ca="1">+IF(AND(ISNUMBER(OFFSET('Sanitation Data'!$E$10,0,10*ROW('Sanitation Data'!E201))),'Data Summary'!CR207="Yes"),OFFSET('Sanitation Data'!$E$10,0,10*ROW('Sanitation Data'!E201)),NA())</f>
        <v>#N/A</v>
      </c>
      <c r="AD207" s="521" t="e">
        <f ca="1">+IF(AND(ISNUMBER(OFFSET('Sanitation Data'!$E$11,0,10*ROW('Sanitation Data'!E201))),'Data Summary'!CS207="Yes"),OFFSET('Sanitation Data'!$E$11,0,10*ROW('Sanitation Data'!E201)),NA())</f>
        <v>#N/A</v>
      </c>
      <c r="AE207" s="521" t="e">
        <f ca="1">+IF(AND(ISNUMBER(OFFSET('Sanitation Data'!$E$12,0,10*ROW('Sanitation Data'!E201))),'Data Summary'!CT207="Yes"),OFFSET('Sanitation Data'!$E$12,0,10*ROW('Sanitation Data'!E201)),NA())</f>
        <v>#N/A</v>
      </c>
      <c r="AF207" s="521" t="e">
        <f ca="1">+IF(AND(ISNUMBER(OFFSET('Sanitation Data'!$F$4,0,10*ROW('Sanitation Data'!F201))),'Data Summary'!CU207="Yes"),100-OFFSET('Sanitation Data'!$F$4,0,10*ROW('Sanitation Data'!F201)),NA())</f>
        <v>#N/A</v>
      </c>
      <c r="AG207" s="521" t="e">
        <f ca="1">+IF(AND(ISNUMBER(OFFSET('Sanitation Data'!$F$6,0,10*ROW('Sanitation Data'!F201))),'Data Summary'!CV207="Yes"),OFFSET('Sanitation Data'!$F$6,0,10*ROW('Sanitation Data'!F201)),NA())</f>
        <v>#N/A</v>
      </c>
      <c r="AH207" s="521" t="e">
        <f ca="1">+IF(AND(ISNUMBER(OFFSET('Sanitation Data'!$F$10,0,10*ROW('Sanitation Data'!F201))),'Data Summary'!CW207="Yes"),OFFSET('Sanitation Data'!$F$10,0,10*ROW('Sanitation Data'!F201)),NA())</f>
        <v>#N/A</v>
      </c>
      <c r="AI207" s="521" t="e">
        <f ca="1">+IF(AND(ISNUMBER(OFFSET('Sanitation Data'!$F$11,0,10*ROW('Sanitation Data'!F201))),'Data Summary'!CX207="Yes"),OFFSET('Sanitation Data'!$F$11,0,10*ROW('Sanitation Data'!F201)),NA())</f>
        <v>#N/A</v>
      </c>
      <c r="AJ207" s="521" t="e">
        <f ca="1">+IF(AND(ISNUMBER(OFFSET('Sanitation Data'!$F$12,0,10*ROW('Sanitation Data'!F201))),'Data Summary'!CY207="Yes"),OFFSET('Sanitation Data'!$F$12,0,10*ROW('Sanitation Data'!F201)),NA())</f>
        <v>#N/A</v>
      </c>
      <c r="AK207" s="521" t="e">
        <f ca="1">+IF(AND(ISNUMBER(OFFSET('Sanitation Data'!$G$4,0,10*ROW('Sanitation Data'!G201))),'Data Summary'!CZ207="Yes"),100-OFFSET('Sanitation Data'!$G$4,0,10*ROW('Sanitation Data'!G201)),NA())</f>
        <v>#N/A</v>
      </c>
      <c r="AL207" s="521" t="e">
        <f ca="1">+IF(AND(ISNUMBER(OFFSET('Sanitation Data'!$G$6,0,10*ROW('Sanitation Data'!G201))),'Data Summary'!DA207="Yes"),OFFSET('Sanitation Data'!$G$6,0,10*ROW('Sanitation Data'!G201)),NA())</f>
        <v>#N/A</v>
      </c>
      <c r="AM207" s="521" t="e">
        <f ca="1">+IF(AND(ISNUMBER(OFFSET('Sanitation Data'!$G$10,0,10*ROW('Sanitation Data'!G201))),'Data Summary'!DB207="Yes"),OFFSET('Sanitation Data'!$G$10,0,10*ROW('Sanitation Data'!G201)),NA())</f>
        <v>#N/A</v>
      </c>
      <c r="AN207" s="521" t="e">
        <f ca="1">+IF(AND(ISNUMBER(OFFSET('Sanitation Data'!$G$11,0,10*ROW('Sanitation Data'!G201))),'Data Summary'!DC207="Yes"),OFFSET('Sanitation Data'!$G$11,0,10*ROW('Sanitation Data'!G201)),NA())</f>
        <v>#N/A</v>
      </c>
      <c r="AO207" s="521" t="e">
        <f ca="1">+IF(AND(ISNUMBER(OFFSET('Sanitation Data'!$G$12,0,10*ROW('Sanitation Data'!G201))),'Data Summary'!DD207="Yes"),OFFSET('Sanitation Data'!$G$12,0,10*ROW('Sanitation Data'!G201)),NA())</f>
        <v>#N/A</v>
      </c>
      <c r="AP207" s="521" t="e">
        <f ca="1">+IF(AND(ISNUMBER(OFFSET('Sanitation Data'!$H$4,0,10*ROW('Sanitation Data'!H201))),'Data Summary'!DE207="Yes"),100-OFFSET('Sanitation Data'!$H$4,0,10*ROW('Sanitation Data'!H201)),NA())</f>
        <v>#N/A</v>
      </c>
      <c r="AQ207" s="521" t="e">
        <f ca="1">+IF(AND(ISNUMBER(OFFSET('Sanitation Data'!$H$6,0,10*ROW('Sanitation Data'!H201))),'Data Summary'!DF207="Yes"),OFFSET('Sanitation Data'!$H$6,0,10*ROW('Sanitation Data'!H201)),NA())</f>
        <v>#N/A</v>
      </c>
      <c r="AR207" s="521" t="e">
        <f ca="1">+IF(AND(ISNUMBER(OFFSET('Sanitation Data'!$H$10,0,10*ROW('Sanitation Data'!H201))),'Data Summary'!DG207="Yes"),OFFSET('Sanitation Data'!$H$10,0,10*ROW('Sanitation Data'!H201)),NA())</f>
        <v>#N/A</v>
      </c>
      <c r="AS207" s="521" t="e">
        <f ca="1">+IF(AND(ISNUMBER(OFFSET('Sanitation Data'!$H$11,0,10*ROW('Sanitation Data'!H201))),'Data Summary'!DH207="Yes"),OFFSET('Sanitation Data'!$H$11,0,10*ROW('Sanitation Data'!H201)),NA())</f>
        <v>#N/A</v>
      </c>
      <c r="AT207" s="521" t="e">
        <f ca="1">+IF(AND(ISNUMBER(OFFSET('Sanitation Data'!$H$12,0,10*ROW('Sanitation Data'!H201))),'Data Summary'!DI207="Yes"),OFFSET('Sanitation Data'!$H$12,0,10*ROW('Sanitation Data'!H201)),NA())</f>
        <v>#N/A</v>
      </c>
      <c r="AU207" s="521" t="e">
        <f ca="1">+IF(AND(ISNUMBER(OFFSET('Sanitation Data'!$I$4,0,10*ROW('Sanitation Data'!I201))),'Data Summary'!DJ207="Yes"),100-OFFSET('Sanitation Data'!$I$4,0,10*ROW('Sanitation Data'!I201)),NA())</f>
        <v>#N/A</v>
      </c>
      <c r="AV207" s="521" t="e">
        <f ca="1">+IF(AND(ISNUMBER(OFFSET('Sanitation Data'!$I$6,0,10*ROW('Sanitation Data'!I201))),'Data Summary'!DK207="Yes"),OFFSET('Sanitation Data'!$I$6,0,10*ROW('Sanitation Data'!I201)),NA())</f>
        <v>#N/A</v>
      </c>
      <c r="AW207" s="521" t="e">
        <f ca="1">+IF(AND(ISNUMBER(OFFSET('Sanitation Data'!$I$10,0,10*ROW('Sanitation Data'!I201))),'Data Summary'!DL207="Yes"),OFFSET('Sanitation Data'!$I$10,0,10*ROW('Sanitation Data'!I201)),NA())</f>
        <v>#N/A</v>
      </c>
      <c r="AX207" s="521" t="e">
        <f ca="1">+IF(AND(ISNUMBER(OFFSET('Sanitation Data'!$I$11,0,10*ROW('Sanitation Data'!I201))),'Data Summary'!DM207="Yes"),OFFSET('Sanitation Data'!$I$11,0,10*ROW('Sanitation Data'!I201)),NA())</f>
        <v>#N/A</v>
      </c>
      <c r="AY207" s="521" t="e">
        <f ca="1">+IF(AND(ISNUMBER(OFFSET('Sanitation Data'!$I$12,0,10*ROW('Sanitation Data'!I201))),'Data Summary'!DN207="Yes"),OFFSET('Sanitation Data'!$I$12,0,10*ROW('Sanitation Data'!I201)),NA())</f>
        <v>#N/A</v>
      </c>
      <c r="AZ207" s="522" t="e">
        <f ca="1">+IF(AND(ISNUMBER(OFFSET('Hygiene Data'!$D$5,0,10*ROW('Hygiene Data'!D201))),'Data Summary'!DO207="Yes"),OFFSET('Hygiene Data'!$D$5,0,10*ROW('Hygiene Data'!D201)),NA())</f>
        <v>#N/A</v>
      </c>
      <c r="BA207" s="522" t="e">
        <f ca="1">+IF(AND(ISNUMBER(OFFSET('Hygiene Data'!$D$7,0,10*ROW('Hygiene Data'!D201))),'Data Summary'!DP207="Yes"),OFFSET('Hygiene Data'!$D$7,0,10*ROW('Hygiene Data'!D201)),NA())</f>
        <v>#N/A</v>
      </c>
      <c r="BB207" s="522" t="e">
        <f ca="1">+IF(AND(ISNUMBER(OFFSET('Hygiene Data'!$D$9,0,10*ROW('Hygiene Data'!D201))),'Data Summary'!DQ207="Yes"),OFFSET('Hygiene Data'!$D$9,0,10*ROW('Hygiene Data'!D201)),NA())</f>
        <v>#N/A</v>
      </c>
      <c r="BC207" s="522" t="e">
        <f ca="1">+IF(AND(ISNUMBER(OFFSET('Hygiene Data'!$E$5,0,10*ROW('Hygiene Data'!E201))),'Data Summary'!DR207="Yes"),OFFSET('Hygiene Data'!$E$5,0,10*ROW('Hygiene Data'!E201)),NA())</f>
        <v>#N/A</v>
      </c>
      <c r="BD207" s="522" t="e">
        <f ca="1">+IF(AND(ISNUMBER(OFFSET('Hygiene Data'!$E$7,0,10*ROW('Hygiene Data'!E201))),'Data Summary'!DS207="Yes"),OFFSET('Hygiene Data'!$E$7,0,10*ROW('Hygiene Data'!E201)),NA())</f>
        <v>#N/A</v>
      </c>
      <c r="BE207" s="522" t="e">
        <f ca="1">+IF(AND(ISNUMBER(OFFSET('Hygiene Data'!$E$9,0,10*ROW('Hygiene Data'!E201))),'Data Summary'!DT207="Yes"),OFFSET('Hygiene Data'!$E$9,0,10*ROW('Hygiene Data'!E201)),NA())</f>
        <v>#N/A</v>
      </c>
      <c r="BF207" s="522" t="e">
        <f ca="1">+IF(AND(ISNUMBER(OFFSET('Hygiene Data'!$F$5,0,10*ROW('Hygiene Data'!F201))),'Data Summary'!DU207="Yes"),OFFSET('Hygiene Data'!$F$5,0,10*ROW('Hygiene Data'!F201)),NA())</f>
        <v>#N/A</v>
      </c>
      <c r="BG207" s="522" t="e">
        <f ca="1">+IF(AND(ISNUMBER(OFFSET('Hygiene Data'!$F$7,0,10*ROW('Hygiene Data'!F201))),'Data Summary'!DV207="Yes"),OFFSET('Hygiene Data'!$F$7,0,10*ROW('Hygiene Data'!F201)),NA())</f>
        <v>#N/A</v>
      </c>
      <c r="BH207" s="522" t="e">
        <f ca="1">+IF(AND(ISNUMBER(OFFSET('Hygiene Data'!$F$9,0,10*ROW('Hygiene Data'!F201))),'Data Summary'!DW207="Yes"),OFFSET('Hygiene Data'!$F$9,0,10*ROW('Hygiene Data'!F201)),NA())</f>
        <v>#N/A</v>
      </c>
      <c r="BI207" s="522" t="e">
        <f ca="1">+IF(AND(ISNUMBER(OFFSET('Hygiene Data'!$G$5,0,10*ROW('Hygiene Data'!G201))),'Data Summary'!DX207="Yes"),OFFSET('Hygiene Data'!$G$5,0,10*ROW('Hygiene Data'!G201)),NA())</f>
        <v>#N/A</v>
      </c>
      <c r="BJ207" s="522" t="e">
        <f ca="1">+IF(AND(ISNUMBER(OFFSET('Hygiene Data'!$G$7,0,10*ROW('Hygiene Data'!G201))),'Data Summary'!DY207="Yes"),OFFSET('Hygiene Data'!$G$7,0,10*ROW('Hygiene Data'!G201)),NA())</f>
        <v>#N/A</v>
      </c>
      <c r="BK207" s="522" t="e">
        <f ca="1">+IF(AND(ISNUMBER(OFFSET('Hygiene Data'!$G$9,0,10*ROW('Hygiene Data'!G201))),'Data Summary'!DZ207="Yes"),OFFSET('Hygiene Data'!$G$9,0,10*ROW('Hygiene Data'!G201)),NA())</f>
        <v>#N/A</v>
      </c>
      <c r="BL207" s="522" t="e">
        <f ca="1">+IF(AND(ISNUMBER(OFFSET('Hygiene Data'!$H$5,0,10*ROW('Hygiene Data'!H201))),'Data Summary'!EA207="Yes"),OFFSET('Hygiene Data'!$H$5,0,10*ROW('Hygiene Data'!H201)),NA())</f>
        <v>#N/A</v>
      </c>
      <c r="BM207" s="522" t="e">
        <f ca="1">+IF(AND(ISNUMBER(OFFSET('Hygiene Data'!$H$7,0,10*ROW('Hygiene Data'!H201))),'Data Summary'!EB207="Yes"),OFFSET('Hygiene Data'!$H$7,0,10*ROW('Hygiene Data'!H201)),NA())</f>
        <v>#N/A</v>
      </c>
      <c r="BN207" s="522" t="e">
        <f ca="1">+IF(AND(ISNUMBER(OFFSET('Hygiene Data'!$H$9,0,10*ROW('Hygiene Data'!H201))),'Data Summary'!EC207="Yes"),OFFSET('Hygiene Data'!$H$9,0,10*ROW('Hygiene Data'!H201)),NA())</f>
        <v>#N/A</v>
      </c>
      <c r="BO207" s="522" t="e">
        <f ca="1">+IF(AND(ISNUMBER(OFFSET('Hygiene Data'!$I$5,0,10*ROW('Hygiene Data'!I201))),'Data Summary'!ED207="Yes"),OFFSET('Hygiene Data'!$I$5,0,10*ROW('Hygiene Data'!I201)),NA())</f>
        <v>#N/A</v>
      </c>
      <c r="BP207" s="522" t="e">
        <f ca="1">+IF(AND(ISNUMBER(OFFSET('Hygiene Data'!$I$7,0,10*ROW('Hygiene Data'!I201))),'Data Summary'!EE207="Yes"),OFFSET('Hygiene Data'!$I$7,0,10*ROW('Hygiene Data'!I201)),NA())</f>
        <v>#N/A</v>
      </c>
      <c r="BQ207" s="522"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AB47A-8D7C-4997-8F23-E60D73D5648D}">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82" customWidth="1"/>
    <col min="2" max="2" width="6.5" style="583" customWidth="1"/>
    <col min="3" max="3" width="21.59765625" style="584" customWidth="1"/>
    <col min="4" max="4" width="9.69921875" style="532" customWidth="1"/>
    <col min="5" max="5" width="8" style="587" customWidth="1"/>
    <col min="6" max="6" width="8" style="585" customWidth="1"/>
    <col min="7" max="7" width="8" style="588" customWidth="1"/>
    <col min="8" max="8" width="8" style="585" customWidth="1"/>
    <col min="9" max="9" width="8" style="532" customWidth="1"/>
    <col min="10" max="10" width="8" style="586" customWidth="1"/>
    <col min="11" max="11" width="8" style="589" customWidth="1"/>
    <col min="12" max="12" width="8" style="585" customWidth="1"/>
    <col min="13" max="13" width="8" style="590" customWidth="1"/>
    <col min="14" max="14" width="8" style="586" customWidth="1"/>
    <col min="15" max="19" width="8" style="532" customWidth="1"/>
    <col min="20" max="16384" width="9" style="532"/>
  </cols>
  <sheetData>
    <row r="1" spans="1:19" ht="20.25" customHeight="1" x14ac:dyDescent="0.25">
      <c r="A1" s="523" t="str">
        <f>HLOOKUP(Introduction!$G$4,nametranslations,157,FALSE)</f>
        <v>Estimaciones del JMP de la OMS y UNICEF
(Actualizado en 2026)</v>
      </c>
      <c r="B1" s="524" t="str">
        <f ca="1">HLOOKUP([1]Introduction!$G$4,nametranslations,38,FALSE)</f>
        <v>Servicios de agua, saneamiento e higiene en las escuelas</v>
      </c>
      <c r="C1" s="524" t="str">
        <f ca="1">HLOOKUP([1]Introduction!$G$4,nametranslations,38,FALSE)</f>
        <v>Servicios de agua, saneamiento e higiene en las escuelas</v>
      </c>
      <c r="D1" s="524" t="str">
        <f ca="1">HLOOKUP([1]Introduction!$G$4,nametranslations,38,FALSE)</f>
        <v>Servicios de agua, saneamiento e higiene en las escuelas</v>
      </c>
      <c r="E1" s="525" t="str">
        <f>HLOOKUP(Introduction!$G$4,nametranslations,68,FALSE)</f>
        <v>Agua para consumo (%)</v>
      </c>
      <c r="F1" s="526"/>
      <c r="G1" s="526"/>
      <c r="H1" s="526"/>
      <c r="I1" s="527"/>
      <c r="J1" s="528" t="str">
        <f>HLOOKUP(Introduction!$G$4,nametranslations,69,FALSE)</f>
        <v>Saneamiento (%)</v>
      </c>
      <c r="K1" s="528"/>
      <c r="L1" s="528"/>
      <c r="M1" s="528"/>
      <c r="N1" s="528"/>
      <c r="O1" s="529" t="str">
        <f>HLOOKUP(Introduction!$G$4,nametranslations,70,FALSE)</f>
        <v>Higiene (%)</v>
      </c>
      <c r="P1" s="530"/>
      <c r="Q1" s="530"/>
      <c r="R1" s="530"/>
      <c r="S1" s="531"/>
    </row>
    <row r="2" spans="1:19" x14ac:dyDescent="0.25">
      <c r="A2" s="524" t="str">
        <f ca="1">HLOOKUP([1]Introduction!$G$4,nametranslations,38,FALSE)</f>
        <v>Servicios de agua, saneamiento e higiene en las escuelas</v>
      </c>
      <c r="B2" s="524" t="str">
        <f ca="1">HLOOKUP([1]Introduction!$G$4,nametranslations,38,FALSE)</f>
        <v>Servicios de agua, saneamiento e higiene en las escuelas</v>
      </c>
      <c r="C2" s="524" t="str">
        <f ca="1">HLOOKUP([1]Introduction!$G$4,nametranslations,38,FALSE)</f>
        <v>Servicios de agua, saneamiento e higiene en las escuelas</v>
      </c>
      <c r="D2" s="524" t="str">
        <f ca="1">HLOOKUP([1]Introduction!$G$4,nametranslations,38,FALSE)</f>
        <v>Servicios de agua, saneamiento e higiene en las escuelas</v>
      </c>
      <c r="E2" s="533"/>
      <c r="F2" s="534"/>
      <c r="G2" s="535"/>
      <c r="H2" s="536"/>
      <c r="I2" s="537"/>
      <c r="J2" s="538"/>
      <c r="K2" s="534"/>
      <c r="L2" s="539"/>
      <c r="M2" s="536"/>
      <c r="N2" s="540"/>
      <c r="O2" s="533"/>
      <c r="P2" s="534"/>
      <c r="Q2" s="541"/>
      <c r="R2" s="536"/>
      <c r="S2" s="537"/>
    </row>
    <row r="3" spans="1:19" ht="134.25" customHeight="1" x14ac:dyDescent="0.25">
      <c r="A3" s="542" t="str">
        <f>HLOOKUP(Introduction!$G$4,nametranslations,71,FALSE)</f>
        <v>País</v>
      </c>
      <c r="B3" s="543" t="str">
        <f>HLOOKUP(Introduction!$G$4,nametranslations,72,FALSE)</f>
        <v>Año</v>
      </c>
      <c r="C3" s="544" t="str">
        <f>HLOOKUP(Introduction!$G$4,nametranslations,73,FALSE)</f>
        <v>Entorno</v>
      </c>
      <c r="D3" s="545" t="str">
        <f>HLOOKUP(Introduction!$G$4,nametranslations,67,FALSE)</f>
        <v>Población en edad escolar
Fuente: División de Población de las Naciones Unidas y UNESCO</v>
      </c>
      <c r="E3" s="546" t="str">
        <f>HLOOKUP(Introduction!$G$4,nametranslations,74,FALSE)</f>
        <v>Instalaciónes</v>
      </c>
      <c r="F3" s="547" t="str">
        <f>HLOOKUP(Introduction!$G$4,nametranslations,75,FALSE)</f>
        <v>Mejorado</v>
      </c>
      <c r="G3" s="548" t="str">
        <f>HLOOKUP(Introduction!$G$4,nametranslations,76,FALSE)</f>
        <v>Basico (mejorado y disponible)</v>
      </c>
      <c r="H3" s="549" t="str">
        <f>HLOOKUP(Introduction!$G$4,nametranslations,77,FALSE)</f>
        <v>Limitado</v>
      </c>
      <c r="I3" s="550" t="str">
        <f>HLOOKUP(Introduction!$G$4,nametranslations,78,FALSE)</f>
        <v>Sin servicio</v>
      </c>
      <c r="J3" s="551" t="str">
        <f>HLOOKUP(Introduction!$G$4,nametranslations,74,FALSE)</f>
        <v>Instalaciónes</v>
      </c>
      <c r="K3" s="552" t="str">
        <f>HLOOKUP(Introduction!$G$4,nametranslations,75,FALSE)</f>
        <v>Mejorado</v>
      </c>
      <c r="L3" s="553" t="str">
        <f>HLOOKUP(Introduction!$G$4,nametranslations,79,FALSE)</f>
        <v>Básico
(mejorado, utilizable y de un solo sexo)</v>
      </c>
      <c r="M3" s="549" t="str">
        <f>HLOOKUP(Introduction!$G$4,nametranslations,77,FALSE)</f>
        <v>Limitado</v>
      </c>
      <c r="N3" s="550" t="str">
        <f>HLOOKUP(Introduction!$G$4,nametranslations,78,FALSE)</f>
        <v>Sin servicio</v>
      </c>
      <c r="O3" s="546" t="str">
        <f>HLOOKUP(Introduction!$G$4,nametranslations,74,FALSE)</f>
        <v>Instalaciónes</v>
      </c>
      <c r="P3" s="547" t="str">
        <f>HLOOKUP(Introduction!$G$4,nametranslations,80,FALSE)</f>
        <v>Instalaciónes con agua</v>
      </c>
      <c r="Q3" s="554" t="str">
        <f>HLOOKUP(Introduction!$G$4,nametranslations,81,FALSE)</f>
        <v>Básico
 (instalación con agua y jabón)</v>
      </c>
      <c r="R3" s="549" t="str">
        <f>HLOOKUP(Introduction!$G$4,nametranslations,77,FALSE)</f>
        <v>Limitado</v>
      </c>
      <c r="S3" s="550" t="str">
        <f>HLOOKUP(Introduction!$G$4,nametranslations,78,FALSE)</f>
        <v>Sin servicio</v>
      </c>
    </row>
    <row r="4" spans="1:19" x14ac:dyDescent="0.25">
      <c r="A4" s="555" t="str">
        <f>+Introduction!$C$7</f>
        <v>Nicaragua</v>
      </c>
      <c r="B4" s="556">
        <f>IF(ISBLANK(Regressions!B14), " ", Regressions!B14)</f>
        <v>2000</v>
      </c>
      <c r="C4" s="557" t="str">
        <f>HLOOKUP(Introduction!$G$4,nametranslations,24,FALSE)</f>
        <v>Total</v>
      </c>
      <c r="D4" s="558">
        <f>IF(ISBLANK(Regressions!D14), " ", Regressions!D14)</f>
        <v>1984552</v>
      </c>
      <c r="E4" s="559">
        <f>IF(ISNUMBER(Regressions!E14),ROUND(Regressions!E14, 1), NA())</f>
        <v>100</v>
      </c>
      <c r="F4" s="560">
        <f>IF(ISNUMBER(Regressions!F14),ROUND(Regressions!F14, 1), NA())</f>
        <v>71.599999999999994</v>
      </c>
      <c r="G4" s="561" t="e">
        <f>IF(ISNUMBER(Regressions!G14),ROUND(Regressions!G14, 1), NA())</f>
        <v>#N/A</v>
      </c>
      <c r="H4" s="562" t="e">
        <f>IF(ISNUMBER(Regressions!H14),ROUND(Regressions!H14, 1), NA())</f>
        <v>#N/A</v>
      </c>
      <c r="I4" s="563">
        <f>IF(ISNUMBER(Regressions!I14),ROUND(Regressions!I14, 1), NA())</f>
        <v>28.4</v>
      </c>
      <c r="J4" s="564" t="e">
        <f>IF(ISNUMBER(Regressions!K14),ROUND(Regressions!K14, 1), NA())</f>
        <v>#N/A</v>
      </c>
      <c r="K4" s="560" t="e">
        <f>IF(ISNUMBER(Regressions!L14),ROUND(Regressions!L14, 1), NA())</f>
        <v>#N/A</v>
      </c>
      <c r="L4" s="565" t="e">
        <f>IF(ISNUMBER(Regressions!M14),ROUND(Regressions!M14, 1), NA())</f>
        <v>#N/A</v>
      </c>
      <c r="M4" s="562" t="e">
        <f>IF(ISNUMBER(Regressions!N14),ROUND(Regressions!N14, 1), NA())</f>
        <v>#N/A</v>
      </c>
      <c r="N4" s="563" t="e">
        <f>IF(ISNUMBER(Regressions!O14),ROUND(Regressions!O14, 1), NA())</f>
        <v>#N/A</v>
      </c>
      <c r="O4" s="564" t="e">
        <f>IF(ISNUMBER(Regressions!Q14),ROUND(Regressions!Q14, 1), NA())</f>
        <v>#N/A</v>
      </c>
      <c r="P4" s="560" t="e">
        <f>IF(ISNUMBER(Regressions!R14),ROUND(Regressions!R14, 1), NA())</f>
        <v>#N/A</v>
      </c>
      <c r="Q4" s="566" t="e">
        <f>IF(ISNUMBER(Regressions!S14),ROUND(Regressions!S14, 1), NA())</f>
        <v>#N/A</v>
      </c>
      <c r="R4" s="562" t="e">
        <f>IF(ISNUMBER(Regressions!T14),ROUND(Regressions!T14, 1), NA())</f>
        <v>#N/A</v>
      </c>
      <c r="S4" s="563" t="e">
        <f>IF(ISNUMBER(Regressions!U14),ROUND(Regressions!U14, 1), NA())</f>
        <v>#N/A</v>
      </c>
    </row>
    <row r="5" spans="1:19" x14ac:dyDescent="0.25">
      <c r="A5" s="555" t="str">
        <f>+Introduction!$C$7</f>
        <v>Nicaragua</v>
      </c>
      <c r="B5" s="556">
        <f>IF(ISBLANK(Regressions!B15), " ", Regressions!B15)</f>
        <v>2001</v>
      </c>
      <c r="C5" s="555" t="str">
        <f>HLOOKUP(Introduction!$G$4,nametranslations,24,FALSE)</f>
        <v>Total</v>
      </c>
      <c r="D5" s="558">
        <f>IF(ISBLANK(Regressions!D15), " ", Regressions!D15)</f>
        <v>1982393</v>
      </c>
      <c r="E5" s="559">
        <f>IF(ISNUMBER(Regressions!E15),ROUND(Regressions!E15, 1), NA())</f>
        <v>100</v>
      </c>
      <c r="F5" s="560">
        <f>IF(ISNUMBER(Regressions!F15),ROUND(Regressions!F15, 1), NA())</f>
        <v>71.599999999999994</v>
      </c>
      <c r="G5" s="561" t="e">
        <f>IF(ISNUMBER(Regressions!G15),ROUND(Regressions!G15, 1), NA())</f>
        <v>#N/A</v>
      </c>
      <c r="H5" s="562" t="e">
        <f>IF(ISNUMBER(Regressions!H15),ROUND(Regressions!H15, 1), NA())</f>
        <v>#N/A</v>
      </c>
      <c r="I5" s="563">
        <f>IF(ISNUMBER(Regressions!I15),ROUND(Regressions!I15, 1), NA())</f>
        <v>28.4</v>
      </c>
      <c r="J5" s="564" t="e">
        <f>IF(ISNUMBER(Regressions!K15),ROUND(Regressions!K15, 1), NA())</f>
        <v>#N/A</v>
      </c>
      <c r="K5" s="560" t="e">
        <f>IF(ISNUMBER(Regressions!L15),ROUND(Regressions!L15, 1), NA())</f>
        <v>#N/A</v>
      </c>
      <c r="L5" s="565" t="e">
        <f>IF(ISNUMBER(Regressions!M15),ROUND(Regressions!M15, 1), NA())</f>
        <v>#N/A</v>
      </c>
      <c r="M5" s="562" t="e">
        <f>IF(ISNUMBER(Regressions!N15),ROUND(Regressions!N15, 1), NA())</f>
        <v>#N/A</v>
      </c>
      <c r="N5" s="563" t="e">
        <f>IF(ISNUMBER(Regressions!O15),ROUND(Regressions!O15, 1), NA())</f>
        <v>#N/A</v>
      </c>
      <c r="O5" s="564" t="e">
        <f>IF(ISNUMBER(Regressions!Q15),ROUND(Regressions!Q15, 1), NA())</f>
        <v>#N/A</v>
      </c>
      <c r="P5" s="560" t="e">
        <f>IF(ISNUMBER(Regressions!R15),ROUND(Regressions!R15, 1), NA())</f>
        <v>#N/A</v>
      </c>
      <c r="Q5" s="566" t="e">
        <f>IF(ISNUMBER(Regressions!S15),ROUND(Regressions!S15, 1), NA())</f>
        <v>#N/A</v>
      </c>
      <c r="R5" s="562" t="e">
        <f>IF(ISNUMBER(Regressions!T15),ROUND(Regressions!T15, 1), NA())</f>
        <v>#N/A</v>
      </c>
      <c r="S5" s="563" t="e">
        <f>IF(ISNUMBER(Regressions!U15),ROUND(Regressions!U15, 1), NA())</f>
        <v>#N/A</v>
      </c>
    </row>
    <row r="6" spans="1:19" x14ac:dyDescent="0.25">
      <c r="A6" s="555" t="str">
        <f>+Introduction!$C$7</f>
        <v>Nicaragua</v>
      </c>
      <c r="B6" s="556">
        <f>IF(ISBLANK(Regressions!B16), " ", Regressions!B16)</f>
        <v>2002</v>
      </c>
      <c r="C6" s="555" t="str">
        <f>HLOOKUP(Introduction!$G$4,nametranslations,24,FALSE)</f>
        <v>Total</v>
      </c>
      <c r="D6" s="558">
        <f>IF(ISBLANK(Regressions!D16), " ", Regressions!D16)</f>
        <v>1977762</v>
      </c>
      <c r="E6" s="559">
        <f>IF(ISNUMBER(Regressions!E16),ROUND(Regressions!E16, 1), NA())</f>
        <v>100</v>
      </c>
      <c r="F6" s="560">
        <f>IF(ISNUMBER(Regressions!F16),ROUND(Regressions!F16, 1), NA())</f>
        <v>71.599999999999994</v>
      </c>
      <c r="G6" s="561" t="e">
        <f>IF(ISNUMBER(Regressions!G16),ROUND(Regressions!G16, 1), NA())</f>
        <v>#N/A</v>
      </c>
      <c r="H6" s="562" t="e">
        <f>IF(ISNUMBER(Regressions!H16),ROUND(Regressions!H16, 1), NA())</f>
        <v>#N/A</v>
      </c>
      <c r="I6" s="563">
        <f>IF(ISNUMBER(Regressions!I16),ROUND(Regressions!I16, 1), NA())</f>
        <v>28.4</v>
      </c>
      <c r="J6" s="564" t="e">
        <f>IF(ISNUMBER(Regressions!K16),ROUND(Regressions!K16, 1), NA())</f>
        <v>#N/A</v>
      </c>
      <c r="K6" s="560" t="e">
        <f>IF(ISNUMBER(Regressions!L16),ROUND(Regressions!L16, 1), NA())</f>
        <v>#N/A</v>
      </c>
      <c r="L6" s="565" t="e">
        <f>IF(ISNUMBER(Regressions!M16),ROUND(Regressions!M16, 1), NA())</f>
        <v>#N/A</v>
      </c>
      <c r="M6" s="562" t="e">
        <f>IF(ISNUMBER(Regressions!N16),ROUND(Regressions!N16, 1), NA())</f>
        <v>#N/A</v>
      </c>
      <c r="N6" s="563" t="e">
        <f>IF(ISNUMBER(Regressions!O16),ROUND(Regressions!O16, 1), NA())</f>
        <v>#N/A</v>
      </c>
      <c r="O6" s="564" t="e">
        <f>IF(ISNUMBER(Regressions!Q16),ROUND(Regressions!Q16, 1), NA())</f>
        <v>#N/A</v>
      </c>
      <c r="P6" s="560" t="e">
        <f>IF(ISNUMBER(Regressions!R16),ROUND(Regressions!R16, 1), NA())</f>
        <v>#N/A</v>
      </c>
      <c r="Q6" s="566" t="e">
        <f>IF(ISNUMBER(Regressions!S16),ROUND(Regressions!S16, 1), NA())</f>
        <v>#N/A</v>
      </c>
      <c r="R6" s="562" t="e">
        <f>IF(ISNUMBER(Regressions!T16),ROUND(Regressions!T16, 1), NA())</f>
        <v>#N/A</v>
      </c>
      <c r="S6" s="563" t="e">
        <f>IF(ISNUMBER(Regressions!U16),ROUND(Regressions!U16, 1), NA())</f>
        <v>#N/A</v>
      </c>
    </row>
    <row r="7" spans="1:19" x14ac:dyDescent="0.25">
      <c r="A7" s="555" t="str">
        <f>+Introduction!$C$7</f>
        <v>Nicaragua</v>
      </c>
      <c r="B7" s="556">
        <f>IF(ISBLANK(Regressions!B17), " ", Regressions!B17)</f>
        <v>2003</v>
      </c>
      <c r="C7" s="555" t="str">
        <f>HLOOKUP(Introduction!$G$4,nametranslations,24,FALSE)</f>
        <v>Total</v>
      </c>
      <c r="D7" s="558">
        <f>IF(ISBLANK(Regressions!D17), " ", Regressions!D17)</f>
        <v>1971476</v>
      </c>
      <c r="E7" s="559">
        <f>IF(ISNUMBER(Regressions!E17),ROUND(Regressions!E17, 1), NA())</f>
        <v>100</v>
      </c>
      <c r="F7" s="560">
        <f>IF(ISNUMBER(Regressions!F17),ROUND(Regressions!F17, 1), NA())</f>
        <v>71.599999999999994</v>
      </c>
      <c r="G7" s="561" t="e">
        <f>IF(ISNUMBER(Regressions!G17),ROUND(Regressions!G17, 1), NA())</f>
        <v>#N/A</v>
      </c>
      <c r="H7" s="562" t="e">
        <f>IF(ISNUMBER(Regressions!H17),ROUND(Regressions!H17, 1), NA())</f>
        <v>#N/A</v>
      </c>
      <c r="I7" s="563">
        <f>IF(ISNUMBER(Regressions!I17),ROUND(Regressions!I17, 1), NA())</f>
        <v>28.4</v>
      </c>
      <c r="J7" s="564" t="e">
        <f>IF(ISNUMBER(Regressions!K17),ROUND(Regressions!K17, 1), NA())</f>
        <v>#N/A</v>
      </c>
      <c r="K7" s="560" t="e">
        <f>IF(ISNUMBER(Regressions!L17),ROUND(Regressions!L17, 1), NA())</f>
        <v>#N/A</v>
      </c>
      <c r="L7" s="565" t="e">
        <f>IF(ISNUMBER(Regressions!M17),ROUND(Regressions!M17, 1), NA())</f>
        <v>#N/A</v>
      </c>
      <c r="M7" s="562" t="e">
        <f>IF(ISNUMBER(Regressions!N17),ROUND(Regressions!N17, 1), NA())</f>
        <v>#N/A</v>
      </c>
      <c r="N7" s="563" t="e">
        <f>IF(ISNUMBER(Regressions!O17),ROUND(Regressions!O17, 1), NA())</f>
        <v>#N/A</v>
      </c>
      <c r="O7" s="564" t="e">
        <f>IF(ISNUMBER(Regressions!Q17),ROUND(Regressions!Q17, 1), NA())</f>
        <v>#N/A</v>
      </c>
      <c r="P7" s="560" t="e">
        <f>IF(ISNUMBER(Regressions!R17),ROUND(Regressions!R17, 1), NA())</f>
        <v>#N/A</v>
      </c>
      <c r="Q7" s="566" t="e">
        <f>IF(ISNUMBER(Regressions!S17),ROUND(Regressions!S17, 1), NA())</f>
        <v>#N/A</v>
      </c>
      <c r="R7" s="562" t="e">
        <f>IF(ISNUMBER(Regressions!T17),ROUND(Regressions!T17, 1), NA())</f>
        <v>#N/A</v>
      </c>
      <c r="S7" s="563" t="e">
        <f>IF(ISNUMBER(Regressions!U17),ROUND(Regressions!U17, 1), NA())</f>
        <v>#N/A</v>
      </c>
    </row>
    <row r="8" spans="1:19" x14ac:dyDescent="0.25">
      <c r="A8" s="555" t="str">
        <f>+Introduction!$C$7</f>
        <v>Nicaragua</v>
      </c>
      <c r="B8" s="556">
        <f>IF(ISBLANK(Regressions!B18), " ", Regressions!B18)</f>
        <v>2004</v>
      </c>
      <c r="C8" s="555" t="str">
        <f>HLOOKUP(Introduction!$G$4,nametranslations,24,FALSE)</f>
        <v>Total</v>
      </c>
      <c r="D8" s="558">
        <f>IF(ISBLANK(Regressions!D18), " ", Regressions!D18)</f>
        <v>1964059</v>
      </c>
      <c r="E8" s="559">
        <f>IF(ISNUMBER(Regressions!E18),ROUND(Regressions!E18, 1), NA())</f>
        <v>100</v>
      </c>
      <c r="F8" s="560">
        <f>IF(ISNUMBER(Regressions!F18),ROUND(Regressions!F18, 1), NA())</f>
        <v>71.599999999999994</v>
      </c>
      <c r="G8" s="561" t="e">
        <f>IF(ISNUMBER(Regressions!G18),ROUND(Regressions!G18, 1), NA())</f>
        <v>#N/A</v>
      </c>
      <c r="H8" s="562" t="e">
        <f>IF(ISNUMBER(Regressions!H18),ROUND(Regressions!H18, 1), NA())</f>
        <v>#N/A</v>
      </c>
      <c r="I8" s="563">
        <f>IF(ISNUMBER(Regressions!I18),ROUND(Regressions!I18, 1), NA())</f>
        <v>28.4</v>
      </c>
      <c r="J8" s="564" t="e">
        <f>IF(ISNUMBER(Regressions!K18),ROUND(Regressions!K18, 1), NA())</f>
        <v>#N/A</v>
      </c>
      <c r="K8" s="560" t="e">
        <f>IF(ISNUMBER(Regressions!L18),ROUND(Regressions!L18, 1), NA())</f>
        <v>#N/A</v>
      </c>
      <c r="L8" s="565" t="e">
        <f>IF(ISNUMBER(Regressions!M18),ROUND(Regressions!M18, 1), NA())</f>
        <v>#N/A</v>
      </c>
      <c r="M8" s="562" t="e">
        <f>IF(ISNUMBER(Regressions!N18),ROUND(Regressions!N18, 1), NA())</f>
        <v>#N/A</v>
      </c>
      <c r="N8" s="563" t="e">
        <f>IF(ISNUMBER(Regressions!O18),ROUND(Regressions!O18, 1), NA())</f>
        <v>#N/A</v>
      </c>
      <c r="O8" s="564" t="e">
        <f>IF(ISNUMBER(Regressions!Q18),ROUND(Regressions!Q18, 1), NA())</f>
        <v>#N/A</v>
      </c>
      <c r="P8" s="560" t="e">
        <f>IF(ISNUMBER(Regressions!R18),ROUND(Regressions!R18, 1), NA())</f>
        <v>#N/A</v>
      </c>
      <c r="Q8" s="566" t="e">
        <f>IF(ISNUMBER(Regressions!S18),ROUND(Regressions!S18, 1), NA())</f>
        <v>#N/A</v>
      </c>
      <c r="R8" s="562" t="e">
        <f>IF(ISNUMBER(Regressions!T18),ROUND(Regressions!T18, 1), NA())</f>
        <v>#N/A</v>
      </c>
      <c r="S8" s="563" t="e">
        <f>IF(ISNUMBER(Regressions!U18),ROUND(Regressions!U18, 1), NA())</f>
        <v>#N/A</v>
      </c>
    </row>
    <row r="9" spans="1:19" x14ac:dyDescent="0.25">
      <c r="A9" s="555" t="str">
        <f>+Introduction!$C$7</f>
        <v>Nicaragua</v>
      </c>
      <c r="B9" s="556">
        <f>IF(ISBLANK(Regressions!B19), " ", Regressions!B19)</f>
        <v>2005</v>
      </c>
      <c r="C9" s="555" t="str">
        <f>HLOOKUP(Introduction!$G$4,nametranslations,24,FALSE)</f>
        <v>Total</v>
      </c>
      <c r="D9" s="558">
        <f>IF(ISBLANK(Regressions!D19), " ", Regressions!D19)</f>
        <v>1954307</v>
      </c>
      <c r="E9" s="559">
        <f>IF(ISNUMBER(Regressions!E19),ROUND(Regressions!E19, 1), NA())</f>
        <v>100</v>
      </c>
      <c r="F9" s="560">
        <f>IF(ISNUMBER(Regressions!F19),ROUND(Regressions!F19, 1), NA())</f>
        <v>71.099999999999994</v>
      </c>
      <c r="G9" s="561" t="e">
        <f>IF(ISNUMBER(Regressions!G19),ROUND(Regressions!G19, 1), NA())</f>
        <v>#N/A</v>
      </c>
      <c r="H9" s="562" t="e">
        <f>IF(ISNUMBER(Regressions!H19),ROUND(Regressions!H19, 1), NA())</f>
        <v>#N/A</v>
      </c>
      <c r="I9" s="563">
        <f>IF(ISNUMBER(Regressions!I19),ROUND(Regressions!I19, 1), NA())</f>
        <v>28.9</v>
      </c>
      <c r="J9" s="564" t="e">
        <f>IF(ISNUMBER(Regressions!K19),ROUND(Regressions!K19, 1), NA())</f>
        <v>#N/A</v>
      </c>
      <c r="K9" s="560" t="e">
        <f>IF(ISNUMBER(Regressions!L19),ROUND(Regressions!L19, 1), NA())</f>
        <v>#N/A</v>
      </c>
      <c r="L9" s="565" t="e">
        <f>IF(ISNUMBER(Regressions!M19),ROUND(Regressions!M19, 1), NA())</f>
        <v>#N/A</v>
      </c>
      <c r="M9" s="562" t="e">
        <f>IF(ISNUMBER(Regressions!N19),ROUND(Regressions!N19, 1), NA())</f>
        <v>#N/A</v>
      </c>
      <c r="N9" s="563" t="e">
        <f>IF(ISNUMBER(Regressions!O19),ROUND(Regressions!O19, 1), NA())</f>
        <v>#N/A</v>
      </c>
      <c r="O9" s="564" t="e">
        <f>IF(ISNUMBER(Regressions!Q19),ROUND(Regressions!Q19, 1), NA())</f>
        <v>#N/A</v>
      </c>
      <c r="P9" s="560" t="e">
        <f>IF(ISNUMBER(Regressions!R19),ROUND(Regressions!R19, 1), NA())</f>
        <v>#N/A</v>
      </c>
      <c r="Q9" s="566" t="e">
        <f>IF(ISNUMBER(Regressions!S19),ROUND(Regressions!S19, 1), NA())</f>
        <v>#N/A</v>
      </c>
      <c r="R9" s="562" t="e">
        <f>IF(ISNUMBER(Regressions!T19),ROUND(Regressions!T19, 1), NA())</f>
        <v>#N/A</v>
      </c>
      <c r="S9" s="563" t="e">
        <f>IF(ISNUMBER(Regressions!U19),ROUND(Regressions!U19, 1), NA())</f>
        <v>#N/A</v>
      </c>
    </row>
    <row r="10" spans="1:19" x14ac:dyDescent="0.25">
      <c r="A10" s="555" t="str">
        <f>+Introduction!$C$7</f>
        <v>Nicaragua</v>
      </c>
      <c r="B10" s="556">
        <f>IF(ISBLANK(Regressions!B20), " ", Regressions!B20)</f>
        <v>2006</v>
      </c>
      <c r="C10" s="555" t="str">
        <f>HLOOKUP(Introduction!$G$4,nametranslations,24,FALSE)</f>
        <v>Total</v>
      </c>
      <c r="D10" s="558">
        <f>IF(ISBLANK(Regressions!D20), " ", Regressions!D20)</f>
        <v>1821995</v>
      </c>
      <c r="E10" s="559">
        <f>IF(ISNUMBER(Regressions!E20),ROUND(Regressions!E20, 1), NA())</f>
        <v>100</v>
      </c>
      <c r="F10" s="560">
        <f>IF(ISNUMBER(Regressions!F20),ROUND(Regressions!F20, 1), NA())</f>
        <v>70.5</v>
      </c>
      <c r="G10" s="561" t="e">
        <f>IF(ISNUMBER(Regressions!G20),ROUND(Regressions!G20, 1), NA())</f>
        <v>#N/A</v>
      </c>
      <c r="H10" s="562" t="e">
        <f>IF(ISNUMBER(Regressions!H20),ROUND(Regressions!H20, 1), NA())</f>
        <v>#N/A</v>
      </c>
      <c r="I10" s="563">
        <f>IF(ISNUMBER(Regressions!I20),ROUND(Regressions!I20, 1), NA())</f>
        <v>29.5</v>
      </c>
      <c r="J10" s="564" t="e">
        <f>IF(ISNUMBER(Regressions!K20),ROUND(Regressions!K20, 1), NA())</f>
        <v>#N/A</v>
      </c>
      <c r="K10" s="560" t="e">
        <f>IF(ISNUMBER(Regressions!L20),ROUND(Regressions!L20, 1), NA())</f>
        <v>#N/A</v>
      </c>
      <c r="L10" s="565" t="e">
        <f>IF(ISNUMBER(Regressions!M20),ROUND(Regressions!M20, 1), NA())</f>
        <v>#N/A</v>
      </c>
      <c r="M10" s="562" t="e">
        <f>IF(ISNUMBER(Regressions!N20),ROUND(Regressions!N20, 1), NA())</f>
        <v>#N/A</v>
      </c>
      <c r="N10" s="563" t="e">
        <f>IF(ISNUMBER(Regressions!O20),ROUND(Regressions!O20, 1), NA())</f>
        <v>#N/A</v>
      </c>
      <c r="O10" s="564" t="e">
        <f>IF(ISNUMBER(Regressions!Q20),ROUND(Regressions!Q20, 1), NA())</f>
        <v>#N/A</v>
      </c>
      <c r="P10" s="560" t="e">
        <f>IF(ISNUMBER(Regressions!R20),ROUND(Regressions!R20, 1), NA())</f>
        <v>#N/A</v>
      </c>
      <c r="Q10" s="566" t="e">
        <f>IF(ISNUMBER(Regressions!S20),ROUND(Regressions!S20, 1), NA())</f>
        <v>#N/A</v>
      </c>
      <c r="R10" s="562" t="e">
        <f>IF(ISNUMBER(Regressions!T20),ROUND(Regressions!T20, 1), NA())</f>
        <v>#N/A</v>
      </c>
      <c r="S10" s="563" t="e">
        <f>IF(ISNUMBER(Regressions!U20),ROUND(Regressions!U20, 1), NA())</f>
        <v>#N/A</v>
      </c>
    </row>
    <row r="11" spans="1:19" x14ac:dyDescent="0.25">
      <c r="A11" s="555" t="str">
        <f>+Introduction!$C$7</f>
        <v>Nicaragua</v>
      </c>
      <c r="B11" s="556">
        <f>IF(ISBLANK(Regressions!B21), " ", Regressions!B21)</f>
        <v>2007</v>
      </c>
      <c r="C11" s="555" t="str">
        <f>HLOOKUP(Introduction!$G$4,nametranslations,24,FALSE)</f>
        <v>Total</v>
      </c>
      <c r="D11" s="558">
        <f>IF(ISBLANK(Regressions!D21), " ", Regressions!D21)</f>
        <v>1820567</v>
      </c>
      <c r="E11" s="559">
        <f>IF(ISNUMBER(Regressions!E21),ROUND(Regressions!E21, 1), NA())</f>
        <v>100</v>
      </c>
      <c r="F11" s="560">
        <f>IF(ISNUMBER(Regressions!F21),ROUND(Regressions!F21, 1), NA())</f>
        <v>70</v>
      </c>
      <c r="G11" s="561" t="e">
        <f>IF(ISNUMBER(Regressions!G21),ROUND(Regressions!G21, 1), NA())</f>
        <v>#N/A</v>
      </c>
      <c r="H11" s="562" t="e">
        <f>IF(ISNUMBER(Regressions!H21),ROUND(Regressions!H21, 1), NA())</f>
        <v>#N/A</v>
      </c>
      <c r="I11" s="563">
        <f>IF(ISNUMBER(Regressions!I21),ROUND(Regressions!I21, 1), NA())</f>
        <v>30</v>
      </c>
      <c r="J11" s="564" t="e">
        <f>IF(ISNUMBER(Regressions!K21),ROUND(Regressions!K21, 1), NA())</f>
        <v>#N/A</v>
      </c>
      <c r="K11" s="560" t="e">
        <f>IF(ISNUMBER(Regressions!L21),ROUND(Regressions!L21, 1), NA())</f>
        <v>#N/A</v>
      </c>
      <c r="L11" s="565" t="e">
        <f>IF(ISNUMBER(Regressions!M21),ROUND(Regressions!M21, 1), NA())</f>
        <v>#N/A</v>
      </c>
      <c r="M11" s="562" t="e">
        <f>IF(ISNUMBER(Regressions!N21),ROUND(Regressions!N21, 1), NA())</f>
        <v>#N/A</v>
      </c>
      <c r="N11" s="563" t="e">
        <f>IF(ISNUMBER(Regressions!O21),ROUND(Regressions!O21, 1), NA())</f>
        <v>#N/A</v>
      </c>
      <c r="O11" s="564" t="e">
        <f>IF(ISNUMBER(Regressions!Q21),ROUND(Regressions!Q21, 1), NA())</f>
        <v>#N/A</v>
      </c>
      <c r="P11" s="560" t="e">
        <f>IF(ISNUMBER(Regressions!R21),ROUND(Regressions!R21, 1), NA())</f>
        <v>#N/A</v>
      </c>
      <c r="Q11" s="566" t="e">
        <f>IF(ISNUMBER(Regressions!S21),ROUND(Regressions!S21, 1), NA())</f>
        <v>#N/A</v>
      </c>
      <c r="R11" s="562" t="e">
        <f>IF(ISNUMBER(Regressions!T21),ROUND(Regressions!T21, 1), NA())</f>
        <v>#N/A</v>
      </c>
      <c r="S11" s="563" t="e">
        <f>IF(ISNUMBER(Regressions!U21),ROUND(Regressions!U21, 1), NA())</f>
        <v>#N/A</v>
      </c>
    </row>
    <row r="12" spans="1:19" x14ac:dyDescent="0.25">
      <c r="A12" s="555" t="str">
        <f>+Introduction!$C$7</f>
        <v>Nicaragua</v>
      </c>
      <c r="B12" s="556">
        <f>IF(ISBLANK(Regressions!B22), " ", Regressions!B22)</f>
        <v>2008</v>
      </c>
      <c r="C12" s="555" t="str">
        <f>HLOOKUP(Introduction!$G$4,nametranslations,24,FALSE)</f>
        <v>Total</v>
      </c>
      <c r="D12" s="558">
        <f>IF(ISBLANK(Regressions!D22), " ", Regressions!D22)</f>
        <v>1819164</v>
      </c>
      <c r="E12" s="559">
        <f>IF(ISNUMBER(Regressions!E22),ROUND(Regressions!E22, 1), NA())</f>
        <v>100</v>
      </c>
      <c r="F12" s="560">
        <f>IF(ISNUMBER(Regressions!F22),ROUND(Regressions!F22, 1), NA())</f>
        <v>69.400000000000006</v>
      </c>
      <c r="G12" s="561" t="e">
        <f>IF(ISNUMBER(Regressions!G22),ROUND(Regressions!G22, 1), NA())</f>
        <v>#N/A</v>
      </c>
      <c r="H12" s="562" t="e">
        <f>IF(ISNUMBER(Regressions!H22),ROUND(Regressions!H22, 1), NA())</f>
        <v>#N/A</v>
      </c>
      <c r="I12" s="563">
        <f>IF(ISNUMBER(Regressions!I22),ROUND(Regressions!I22, 1), NA())</f>
        <v>30.6</v>
      </c>
      <c r="J12" s="564" t="e">
        <f>IF(ISNUMBER(Regressions!K22),ROUND(Regressions!K22, 1), NA())</f>
        <v>#N/A</v>
      </c>
      <c r="K12" s="560" t="e">
        <f>IF(ISNUMBER(Regressions!L22),ROUND(Regressions!L22, 1), NA())</f>
        <v>#N/A</v>
      </c>
      <c r="L12" s="565" t="e">
        <f>IF(ISNUMBER(Regressions!M22),ROUND(Regressions!M22, 1), NA())</f>
        <v>#N/A</v>
      </c>
      <c r="M12" s="562" t="e">
        <f>IF(ISNUMBER(Regressions!N22),ROUND(Regressions!N22, 1), NA())</f>
        <v>#N/A</v>
      </c>
      <c r="N12" s="563" t="e">
        <f>IF(ISNUMBER(Regressions!O22),ROUND(Regressions!O22, 1), NA())</f>
        <v>#N/A</v>
      </c>
      <c r="O12" s="564" t="e">
        <f>IF(ISNUMBER(Regressions!Q22),ROUND(Regressions!Q22, 1), NA())</f>
        <v>#N/A</v>
      </c>
      <c r="P12" s="560" t="e">
        <f>IF(ISNUMBER(Regressions!R22),ROUND(Regressions!R22, 1), NA())</f>
        <v>#N/A</v>
      </c>
      <c r="Q12" s="566" t="e">
        <f>IF(ISNUMBER(Regressions!S22),ROUND(Regressions!S22, 1), NA())</f>
        <v>#N/A</v>
      </c>
      <c r="R12" s="562" t="e">
        <f>IF(ISNUMBER(Regressions!T22),ROUND(Regressions!T22, 1), NA())</f>
        <v>#N/A</v>
      </c>
      <c r="S12" s="563" t="e">
        <f>IF(ISNUMBER(Regressions!U22),ROUND(Regressions!U22, 1), NA())</f>
        <v>#N/A</v>
      </c>
    </row>
    <row r="13" spans="1:19" x14ac:dyDescent="0.25">
      <c r="A13" s="555" t="str">
        <f>+Introduction!$C$7</f>
        <v>Nicaragua</v>
      </c>
      <c r="B13" s="556">
        <f>IF(ISBLANK(Regressions!B23), " ", Regressions!B23)</f>
        <v>2009</v>
      </c>
      <c r="C13" s="555" t="str">
        <f>HLOOKUP(Introduction!$G$4,nametranslations,24,FALSE)</f>
        <v>Total</v>
      </c>
      <c r="D13" s="558">
        <f>IF(ISBLANK(Regressions!D23), " ", Regressions!D23)</f>
        <v>1818412</v>
      </c>
      <c r="E13" s="559">
        <f>IF(ISNUMBER(Regressions!E23),ROUND(Regressions!E23, 1), NA())</f>
        <v>100</v>
      </c>
      <c r="F13" s="560">
        <f>IF(ISNUMBER(Regressions!F23),ROUND(Regressions!F23, 1), NA())</f>
        <v>68.900000000000006</v>
      </c>
      <c r="G13" s="561" t="e">
        <f>IF(ISNUMBER(Regressions!G23),ROUND(Regressions!G23, 1), NA())</f>
        <v>#N/A</v>
      </c>
      <c r="H13" s="562" t="e">
        <f>IF(ISNUMBER(Regressions!H23),ROUND(Regressions!H23, 1), NA())</f>
        <v>#N/A</v>
      </c>
      <c r="I13" s="563">
        <f>IF(ISNUMBER(Regressions!I23),ROUND(Regressions!I23, 1), NA())</f>
        <v>31.1</v>
      </c>
      <c r="J13" s="564" t="e">
        <f>IF(ISNUMBER(Regressions!K23),ROUND(Regressions!K23, 1), NA())</f>
        <v>#N/A</v>
      </c>
      <c r="K13" s="560" t="e">
        <f>IF(ISNUMBER(Regressions!L23),ROUND(Regressions!L23, 1), NA())</f>
        <v>#N/A</v>
      </c>
      <c r="L13" s="565" t="e">
        <f>IF(ISNUMBER(Regressions!M23),ROUND(Regressions!M23, 1), NA())</f>
        <v>#N/A</v>
      </c>
      <c r="M13" s="562" t="e">
        <f>IF(ISNUMBER(Regressions!N23),ROUND(Regressions!N23, 1), NA())</f>
        <v>#N/A</v>
      </c>
      <c r="N13" s="563" t="e">
        <f>IF(ISNUMBER(Regressions!O23),ROUND(Regressions!O23, 1), NA())</f>
        <v>#N/A</v>
      </c>
      <c r="O13" s="564" t="e">
        <f>IF(ISNUMBER(Regressions!Q23),ROUND(Regressions!Q23, 1), NA())</f>
        <v>#N/A</v>
      </c>
      <c r="P13" s="560" t="e">
        <f>IF(ISNUMBER(Regressions!R23),ROUND(Regressions!R23, 1), NA())</f>
        <v>#N/A</v>
      </c>
      <c r="Q13" s="566" t="e">
        <f>IF(ISNUMBER(Regressions!S23),ROUND(Regressions!S23, 1), NA())</f>
        <v>#N/A</v>
      </c>
      <c r="R13" s="562" t="e">
        <f>IF(ISNUMBER(Regressions!T23),ROUND(Regressions!T23, 1), NA())</f>
        <v>#N/A</v>
      </c>
      <c r="S13" s="563" t="e">
        <f>IF(ISNUMBER(Regressions!U23),ROUND(Regressions!U23, 1), NA())</f>
        <v>#N/A</v>
      </c>
    </row>
    <row r="14" spans="1:19" x14ac:dyDescent="0.25">
      <c r="A14" s="555" t="str">
        <f>+Introduction!$C$7</f>
        <v>Nicaragua</v>
      </c>
      <c r="B14" s="556">
        <f>IF(ISBLANK(Regressions!B24), " ", Regressions!B24)</f>
        <v>2010</v>
      </c>
      <c r="C14" s="555" t="str">
        <f>HLOOKUP(Introduction!$G$4,nametranslations,24,FALSE)</f>
        <v>Total</v>
      </c>
      <c r="D14" s="558">
        <f>IF(ISBLANK(Regressions!D24), " ", Regressions!D24)</f>
        <v>1817480</v>
      </c>
      <c r="E14" s="559">
        <f>IF(ISNUMBER(Regressions!E24),ROUND(Regressions!E24, 1), NA())</f>
        <v>100</v>
      </c>
      <c r="F14" s="560">
        <f>IF(ISNUMBER(Regressions!F24),ROUND(Regressions!F24, 1), NA())</f>
        <v>68.3</v>
      </c>
      <c r="G14" s="561" t="e">
        <f>IF(ISNUMBER(Regressions!G24),ROUND(Regressions!G24, 1), NA())</f>
        <v>#N/A</v>
      </c>
      <c r="H14" s="562" t="e">
        <f>IF(ISNUMBER(Regressions!H24),ROUND(Regressions!H24, 1), NA())</f>
        <v>#N/A</v>
      </c>
      <c r="I14" s="563">
        <f>IF(ISNUMBER(Regressions!I24),ROUND(Regressions!I24, 1), NA())</f>
        <v>31.7</v>
      </c>
      <c r="J14" s="564" t="e">
        <f>IF(ISNUMBER(Regressions!K24),ROUND(Regressions!K24, 1), NA())</f>
        <v>#N/A</v>
      </c>
      <c r="K14" s="560" t="e">
        <f>IF(ISNUMBER(Regressions!L24),ROUND(Regressions!L24, 1), NA())</f>
        <v>#N/A</v>
      </c>
      <c r="L14" s="565" t="e">
        <f>IF(ISNUMBER(Regressions!M24),ROUND(Regressions!M24, 1), NA())</f>
        <v>#N/A</v>
      </c>
      <c r="M14" s="562" t="e">
        <f>IF(ISNUMBER(Regressions!N24),ROUND(Regressions!N24, 1), NA())</f>
        <v>#N/A</v>
      </c>
      <c r="N14" s="563" t="e">
        <f>IF(ISNUMBER(Regressions!O24),ROUND(Regressions!O24, 1), NA())</f>
        <v>#N/A</v>
      </c>
      <c r="O14" s="564" t="e">
        <f>IF(ISNUMBER(Regressions!Q24),ROUND(Regressions!Q24, 1), NA())</f>
        <v>#N/A</v>
      </c>
      <c r="P14" s="560" t="e">
        <f>IF(ISNUMBER(Regressions!R24),ROUND(Regressions!R24, 1), NA())</f>
        <v>#N/A</v>
      </c>
      <c r="Q14" s="566" t="e">
        <f>IF(ISNUMBER(Regressions!S24),ROUND(Regressions!S24, 1), NA())</f>
        <v>#N/A</v>
      </c>
      <c r="R14" s="562" t="e">
        <f>IF(ISNUMBER(Regressions!T24),ROUND(Regressions!T24, 1), NA())</f>
        <v>#N/A</v>
      </c>
      <c r="S14" s="563" t="e">
        <f>IF(ISNUMBER(Regressions!U24),ROUND(Regressions!U24, 1), NA())</f>
        <v>#N/A</v>
      </c>
    </row>
    <row r="15" spans="1:19" x14ac:dyDescent="0.25">
      <c r="A15" s="555" t="str">
        <f>+Introduction!$C$7</f>
        <v>Nicaragua</v>
      </c>
      <c r="B15" s="556">
        <f>IF(ISBLANK(Regressions!B25), " ", Regressions!B25)</f>
        <v>2011</v>
      </c>
      <c r="C15" s="555" t="str">
        <f>HLOOKUP(Introduction!$G$4,nametranslations,24,FALSE)</f>
        <v>Total</v>
      </c>
      <c r="D15" s="558">
        <f>IF(ISBLANK(Regressions!D25), " ", Regressions!D25)</f>
        <v>1817304</v>
      </c>
      <c r="E15" s="559">
        <f>IF(ISNUMBER(Regressions!E25),ROUND(Regressions!E25, 1), NA())</f>
        <v>100</v>
      </c>
      <c r="F15" s="560">
        <f>IF(ISNUMBER(Regressions!F25),ROUND(Regressions!F25, 1), NA())</f>
        <v>67.8</v>
      </c>
      <c r="G15" s="561">
        <f>IF(ISNUMBER(Regressions!G25),ROUND(Regressions!G25, 1), NA())</f>
        <v>54.2</v>
      </c>
      <c r="H15" s="562">
        <f>IF(ISNUMBER(Regressions!H25),ROUND(Regressions!H25, 1), NA())</f>
        <v>13.6</v>
      </c>
      <c r="I15" s="563">
        <f>IF(ISNUMBER(Regressions!I25),ROUND(Regressions!I25, 1), NA())</f>
        <v>32.200000000000003</v>
      </c>
      <c r="J15" s="564">
        <f>IF(ISNUMBER(Regressions!K25),ROUND(Regressions!K25, 1), NA())</f>
        <v>97.7</v>
      </c>
      <c r="K15" s="560" t="e">
        <f>IF(ISNUMBER(Regressions!L25),ROUND(Regressions!L25, 1), NA())</f>
        <v>#N/A</v>
      </c>
      <c r="L15" s="565">
        <f>IF(ISNUMBER(Regressions!M25),ROUND(Regressions!M25, 1), NA())</f>
        <v>28.5</v>
      </c>
      <c r="M15" s="562" t="e">
        <f>IF(ISNUMBER(Regressions!N25),ROUND(Regressions!N25, 1), NA())</f>
        <v>#N/A</v>
      </c>
      <c r="N15" s="563" t="e">
        <f>IF(ISNUMBER(Regressions!O25),ROUND(Regressions!O25, 1), NA())</f>
        <v>#N/A</v>
      </c>
      <c r="O15" s="564" t="e">
        <f>IF(ISNUMBER(Regressions!Q25),ROUND(Regressions!Q25, 1), NA())</f>
        <v>#N/A</v>
      </c>
      <c r="P15" s="560" t="e">
        <f>IF(ISNUMBER(Regressions!R25),ROUND(Regressions!R25, 1), NA())</f>
        <v>#N/A</v>
      </c>
      <c r="Q15" s="566" t="e">
        <f>IF(ISNUMBER(Regressions!S25),ROUND(Regressions!S25, 1), NA())</f>
        <v>#N/A</v>
      </c>
      <c r="R15" s="562" t="e">
        <f>IF(ISNUMBER(Regressions!T25),ROUND(Regressions!T25, 1), NA())</f>
        <v>#N/A</v>
      </c>
      <c r="S15" s="563" t="e">
        <f>IF(ISNUMBER(Regressions!U25),ROUND(Regressions!U25, 1), NA())</f>
        <v>#N/A</v>
      </c>
    </row>
    <row r="16" spans="1:19" x14ac:dyDescent="0.25">
      <c r="A16" s="555" t="str">
        <f>+Introduction!$C$7</f>
        <v>Nicaragua</v>
      </c>
      <c r="B16" s="556">
        <f>IF(ISBLANK(Regressions!B26), " ", Regressions!B26)</f>
        <v>2012</v>
      </c>
      <c r="C16" s="555" t="str">
        <f>HLOOKUP(Introduction!$G$4,nametranslations,24,FALSE)</f>
        <v>Total</v>
      </c>
      <c r="D16" s="558">
        <f>IF(ISBLANK(Regressions!D26), " ", Regressions!D26)</f>
        <v>1818191</v>
      </c>
      <c r="E16" s="559">
        <f>IF(ISNUMBER(Regressions!E26),ROUND(Regressions!E26, 1), NA())</f>
        <v>100</v>
      </c>
      <c r="F16" s="560">
        <f>IF(ISNUMBER(Regressions!F26),ROUND(Regressions!F26, 1), NA())</f>
        <v>67.2</v>
      </c>
      <c r="G16" s="561">
        <f>IF(ISNUMBER(Regressions!G26),ROUND(Regressions!G26, 1), NA())</f>
        <v>54.2</v>
      </c>
      <c r="H16" s="562">
        <f>IF(ISNUMBER(Regressions!H26),ROUND(Regressions!H26, 1), NA())</f>
        <v>13</v>
      </c>
      <c r="I16" s="563">
        <f>IF(ISNUMBER(Regressions!I26),ROUND(Regressions!I26, 1), NA())</f>
        <v>32.799999999999997</v>
      </c>
      <c r="J16" s="564">
        <f>IF(ISNUMBER(Regressions!K26),ROUND(Regressions!K26, 1), NA())</f>
        <v>97.7</v>
      </c>
      <c r="K16" s="560" t="e">
        <f>IF(ISNUMBER(Regressions!L26),ROUND(Regressions!L26, 1), NA())</f>
        <v>#N/A</v>
      </c>
      <c r="L16" s="565">
        <f>IF(ISNUMBER(Regressions!M26),ROUND(Regressions!M26, 1), NA())</f>
        <v>28.5</v>
      </c>
      <c r="M16" s="562" t="e">
        <f>IF(ISNUMBER(Regressions!N26),ROUND(Regressions!N26, 1), NA())</f>
        <v>#N/A</v>
      </c>
      <c r="N16" s="563" t="e">
        <f>IF(ISNUMBER(Regressions!O26),ROUND(Regressions!O26, 1), NA())</f>
        <v>#N/A</v>
      </c>
      <c r="O16" s="564" t="e">
        <f>IF(ISNUMBER(Regressions!Q26),ROUND(Regressions!Q26, 1), NA())</f>
        <v>#N/A</v>
      </c>
      <c r="P16" s="560" t="e">
        <f>IF(ISNUMBER(Regressions!R26),ROUND(Regressions!R26, 1), NA())</f>
        <v>#N/A</v>
      </c>
      <c r="Q16" s="566" t="e">
        <f>IF(ISNUMBER(Regressions!S26),ROUND(Regressions!S26, 1), NA())</f>
        <v>#N/A</v>
      </c>
      <c r="R16" s="562" t="e">
        <f>IF(ISNUMBER(Regressions!T26),ROUND(Regressions!T26, 1), NA())</f>
        <v>#N/A</v>
      </c>
      <c r="S16" s="563" t="e">
        <f>IF(ISNUMBER(Regressions!U26),ROUND(Regressions!U26, 1), NA())</f>
        <v>#N/A</v>
      </c>
    </row>
    <row r="17" spans="1:19" x14ac:dyDescent="0.25">
      <c r="A17" s="555" t="str">
        <f>+Introduction!$C$7</f>
        <v>Nicaragua</v>
      </c>
      <c r="B17" s="556">
        <f>IF(ISBLANK(Regressions!B27), " ", Regressions!B27)</f>
        <v>2013</v>
      </c>
      <c r="C17" s="555" t="str">
        <f>HLOOKUP(Introduction!$G$4,nametranslations,24,FALSE)</f>
        <v>Total</v>
      </c>
      <c r="D17" s="558">
        <f>IF(ISBLANK(Regressions!D27), " ", Regressions!D27)</f>
        <v>1820395</v>
      </c>
      <c r="E17" s="559">
        <f>IF(ISNUMBER(Regressions!E27),ROUND(Regressions!E27, 1), NA())</f>
        <v>100</v>
      </c>
      <c r="F17" s="560">
        <f>IF(ISNUMBER(Regressions!F27),ROUND(Regressions!F27, 1), NA())</f>
        <v>66.7</v>
      </c>
      <c r="G17" s="561">
        <f>IF(ISNUMBER(Regressions!G27),ROUND(Regressions!G27, 1), NA())</f>
        <v>54.2</v>
      </c>
      <c r="H17" s="562">
        <f>IF(ISNUMBER(Regressions!H27),ROUND(Regressions!H27, 1), NA())</f>
        <v>12.5</v>
      </c>
      <c r="I17" s="563">
        <f>IF(ISNUMBER(Regressions!I27),ROUND(Regressions!I27, 1), NA())</f>
        <v>33.299999999999997</v>
      </c>
      <c r="J17" s="564">
        <f>IF(ISNUMBER(Regressions!K27),ROUND(Regressions!K27, 1), NA())</f>
        <v>97.7</v>
      </c>
      <c r="K17" s="560">
        <f>IF(ISNUMBER(Regressions!L27),ROUND(Regressions!L27, 1), NA())</f>
        <v>71.3</v>
      </c>
      <c r="L17" s="565">
        <f>IF(ISNUMBER(Regressions!M27),ROUND(Regressions!M27, 1), NA())</f>
        <v>28.5</v>
      </c>
      <c r="M17" s="562">
        <f>IF(ISNUMBER(Regressions!N27),ROUND(Regressions!N27, 1), NA())</f>
        <v>42.8</v>
      </c>
      <c r="N17" s="563">
        <f>IF(ISNUMBER(Regressions!O27),ROUND(Regressions!O27, 1), NA())</f>
        <v>28.7</v>
      </c>
      <c r="O17" s="564" t="e">
        <f>IF(ISNUMBER(Regressions!Q27),ROUND(Regressions!Q27, 1), NA())</f>
        <v>#N/A</v>
      </c>
      <c r="P17" s="560" t="e">
        <f>IF(ISNUMBER(Regressions!R27),ROUND(Regressions!R27, 1), NA())</f>
        <v>#N/A</v>
      </c>
      <c r="Q17" s="566">
        <f>IF(ISNUMBER(Regressions!S27),ROUND(Regressions!S27, 1), NA())</f>
        <v>40.1</v>
      </c>
      <c r="R17" s="562" t="e">
        <f>IF(ISNUMBER(Regressions!T27),ROUND(Regressions!T27, 1), NA())</f>
        <v>#N/A</v>
      </c>
      <c r="S17" s="563" t="e">
        <f>IF(ISNUMBER(Regressions!U27),ROUND(Regressions!U27, 1), NA())</f>
        <v>#N/A</v>
      </c>
    </row>
    <row r="18" spans="1:19" x14ac:dyDescent="0.25">
      <c r="A18" s="555" t="str">
        <f>+Introduction!$C$7</f>
        <v>Nicaragua</v>
      </c>
      <c r="B18" s="556">
        <f>IF(ISBLANK(Regressions!B28), " ", Regressions!B28)</f>
        <v>2014</v>
      </c>
      <c r="C18" s="555" t="str">
        <f>HLOOKUP(Introduction!$G$4,nametranslations,24,FALSE)</f>
        <v>Total</v>
      </c>
      <c r="D18" s="558">
        <f>IF(ISBLANK(Regressions!D28), " ", Regressions!D28)</f>
        <v>1822864</v>
      </c>
      <c r="E18" s="559">
        <f>IF(ISNUMBER(Regressions!E28),ROUND(Regressions!E28, 1), NA())</f>
        <v>100</v>
      </c>
      <c r="F18" s="560">
        <f>IF(ISNUMBER(Regressions!F28),ROUND(Regressions!F28, 1), NA())</f>
        <v>66.099999999999994</v>
      </c>
      <c r="G18" s="561">
        <f>IF(ISNUMBER(Regressions!G28),ROUND(Regressions!G28, 1), NA())</f>
        <v>54.2</v>
      </c>
      <c r="H18" s="562">
        <f>IF(ISNUMBER(Regressions!H28),ROUND(Regressions!H28, 1), NA())</f>
        <v>11.9</v>
      </c>
      <c r="I18" s="563">
        <f>IF(ISNUMBER(Regressions!I28),ROUND(Regressions!I28, 1), NA())</f>
        <v>33.9</v>
      </c>
      <c r="J18" s="564">
        <f>IF(ISNUMBER(Regressions!K28),ROUND(Regressions!K28, 1), NA())</f>
        <v>97.7</v>
      </c>
      <c r="K18" s="560">
        <f>IF(ISNUMBER(Regressions!L28),ROUND(Regressions!L28, 1), NA())</f>
        <v>71.3</v>
      </c>
      <c r="L18" s="565">
        <f>IF(ISNUMBER(Regressions!M28),ROUND(Regressions!M28, 1), NA())</f>
        <v>28.5</v>
      </c>
      <c r="M18" s="562">
        <f>IF(ISNUMBER(Regressions!N28),ROUND(Regressions!N28, 1), NA())</f>
        <v>42.8</v>
      </c>
      <c r="N18" s="563">
        <f>IF(ISNUMBER(Regressions!O28),ROUND(Regressions!O28, 1), NA())</f>
        <v>28.7</v>
      </c>
      <c r="O18" s="564" t="e">
        <f>IF(ISNUMBER(Regressions!Q28),ROUND(Regressions!Q28, 1), NA())</f>
        <v>#N/A</v>
      </c>
      <c r="P18" s="560" t="e">
        <f>IF(ISNUMBER(Regressions!R28),ROUND(Regressions!R28, 1), NA())</f>
        <v>#N/A</v>
      </c>
      <c r="Q18" s="566">
        <f>IF(ISNUMBER(Regressions!S28),ROUND(Regressions!S28, 1), NA())</f>
        <v>40.1</v>
      </c>
      <c r="R18" s="562" t="e">
        <f>IF(ISNUMBER(Regressions!T28),ROUND(Regressions!T28, 1), NA())</f>
        <v>#N/A</v>
      </c>
      <c r="S18" s="563" t="e">
        <f>IF(ISNUMBER(Regressions!U28),ROUND(Regressions!U28, 1), NA())</f>
        <v>#N/A</v>
      </c>
    </row>
    <row r="19" spans="1:19" x14ac:dyDescent="0.25">
      <c r="A19" s="555" t="str">
        <f>+Introduction!$C$7</f>
        <v>Nicaragua</v>
      </c>
      <c r="B19" s="556">
        <f>IF(ISBLANK(Regressions!B29), " ", Regressions!B29)</f>
        <v>2015</v>
      </c>
      <c r="C19" s="555" t="str">
        <f>HLOOKUP(Introduction!$G$4,nametranslations,24,FALSE)</f>
        <v>Total</v>
      </c>
      <c r="D19" s="558">
        <f>IF(ISBLANK(Regressions!D29), " ", Regressions!D29)</f>
        <v>1826358</v>
      </c>
      <c r="E19" s="559">
        <f>IF(ISNUMBER(Regressions!E29),ROUND(Regressions!E29, 1), NA())</f>
        <v>100</v>
      </c>
      <c r="F19" s="560">
        <f>IF(ISNUMBER(Regressions!F29),ROUND(Regressions!F29, 1), NA())</f>
        <v>65.599999999999994</v>
      </c>
      <c r="G19" s="561">
        <f>IF(ISNUMBER(Regressions!G29),ROUND(Regressions!G29, 1), NA())</f>
        <v>54.2</v>
      </c>
      <c r="H19" s="562">
        <f>IF(ISNUMBER(Regressions!H29),ROUND(Regressions!H29, 1), NA())</f>
        <v>11.4</v>
      </c>
      <c r="I19" s="563">
        <f>IF(ISNUMBER(Regressions!I29),ROUND(Regressions!I29, 1), NA())</f>
        <v>34.4</v>
      </c>
      <c r="J19" s="564">
        <f>IF(ISNUMBER(Regressions!K29),ROUND(Regressions!K29, 1), NA())</f>
        <v>97.7</v>
      </c>
      <c r="K19" s="560">
        <f>IF(ISNUMBER(Regressions!L29),ROUND(Regressions!L29, 1), NA())</f>
        <v>71.3</v>
      </c>
      <c r="L19" s="565">
        <f>IF(ISNUMBER(Regressions!M29),ROUND(Regressions!M29, 1), NA())</f>
        <v>28.5</v>
      </c>
      <c r="M19" s="562">
        <f>IF(ISNUMBER(Regressions!N29),ROUND(Regressions!N29, 1), NA())</f>
        <v>42.8</v>
      </c>
      <c r="N19" s="563">
        <f>IF(ISNUMBER(Regressions!O29),ROUND(Regressions!O29, 1), NA())</f>
        <v>28.7</v>
      </c>
      <c r="O19" s="564" t="e">
        <f>IF(ISNUMBER(Regressions!Q29),ROUND(Regressions!Q29, 1), NA())</f>
        <v>#N/A</v>
      </c>
      <c r="P19" s="560" t="e">
        <f>IF(ISNUMBER(Regressions!R29),ROUND(Regressions!R29, 1), NA())</f>
        <v>#N/A</v>
      </c>
      <c r="Q19" s="566">
        <f>IF(ISNUMBER(Regressions!S29),ROUND(Regressions!S29, 1), NA())</f>
        <v>40.1</v>
      </c>
      <c r="R19" s="562" t="e">
        <f>IF(ISNUMBER(Regressions!T29),ROUND(Regressions!T29, 1), NA())</f>
        <v>#N/A</v>
      </c>
      <c r="S19" s="563" t="e">
        <f>IF(ISNUMBER(Regressions!U29),ROUND(Regressions!U29, 1), NA())</f>
        <v>#N/A</v>
      </c>
    </row>
    <row r="20" spans="1:19" x14ac:dyDescent="0.25">
      <c r="A20" s="555" t="str">
        <f>+Introduction!$C$7</f>
        <v>Nicaragua</v>
      </c>
      <c r="B20" s="556">
        <f>IF(ISBLANK(Regressions!B30), " ", Regressions!B30)</f>
        <v>2016</v>
      </c>
      <c r="C20" s="555" t="str">
        <f>HLOOKUP(Introduction!$G$4,nametranslations,24,FALSE)</f>
        <v>Total</v>
      </c>
      <c r="D20" s="558">
        <f>IF(ISBLANK(Regressions!D30), " ", Regressions!D30)</f>
        <v>1830686</v>
      </c>
      <c r="E20" s="559">
        <f>IF(ISNUMBER(Regressions!E30),ROUND(Regressions!E30, 1), NA())</f>
        <v>99.6</v>
      </c>
      <c r="F20" s="560">
        <f>IF(ISNUMBER(Regressions!F30),ROUND(Regressions!F30, 1), NA())</f>
        <v>65</v>
      </c>
      <c r="G20" s="561">
        <f>IF(ISNUMBER(Regressions!G30),ROUND(Regressions!G30, 1), NA())</f>
        <v>54.1</v>
      </c>
      <c r="H20" s="562">
        <f>IF(ISNUMBER(Regressions!H30),ROUND(Regressions!H30, 1), NA())</f>
        <v>10.9</v>
      </c>
      <c r="I20" s="563">
        <f>IF(ISNUMBER(Regressions!I30),ROUND(Regressions!I30, 1), NA())</f>
        <v>35</v>
      </c>
      <c r="J20" s="564">
        <f>IF(ISNUMBER(Regressions!K30),ROUND(Regressions!K30, 1), NA())</f>
        <v>97.6</v>
      </c>
      <c r="K20" s="560">
        <f>IF(ISNUMBER(Regressions!L30),ROUND(Regressions!L30, 1), NA())</f>
        <v>71.3</v>
      </c>
      <c r="L20" s="565">
        <f>IF(ISNUMBER(Regressions!M30),ROUND(Regressions!M30, 1), NA())</f>
        <v>28.5</v>
      </c>
      <c r="M20" s="562">
        <f>IF(ISNUMBER(Regressions!N30),ROUND(Regressions!N30, 1), NA())</f>
        <v>42.8</v>
      </c>
      <c r="N20" s="563">
        <f>IF(ISNUMBER(Regressions!O30),ROUND(Regressions!O30, 1), NA())</f>
        <v>28.7</v>
      </c>
      <c r="O20" s="564" t="e">
        <f>IF(ISNUMBER(Regressions!Q30),ROUND(Regressions!Q30, 1), NA())</f>
        <v>#N/A</v>
      </c>
      <c r="P20" s="560" t="e">
        <f>IF(ISNUMBER(Regressions!R30),ROUND(Regressions!R30, 1), NA())</f>
        <v>#N/A</v>
      </c>
      <c r="Q20" s="566">
        <f>IF(ISNUMBER(Regressions!S30),ROUND(Regressions!S30, 1), NA())</f>
        <v>40.1</v>
      </c>
      <c r="R20" s="562" t="e">
        <f>IF(ISNUMBER(Regressions!T30),ROUND(Regressions!T30, 1), NA())</f>
        <v>#N/A</v>
      </c>
      <c r="S20" s="563" t="e">
        <f>IF(ISNUMBER(Regressions!U30),ROUND(Regressions!U30, 1), NA())</f>
        <v>#N/A</v>
      </c>
    </row>
    <row r="21" spans="1:19" x14ac:dyDescent="0.25">
      <c r="A21" s="555" t="str">
        <f>+Introduction!$C$7</f>
        <v>Nicaragua</v>
      </c>
      <c r="B21" s="556">
        <f>IF(ISBLANK(Regressions!B31), " ", Regressions!B31)</f>
        <v>2017</v>
      </c>
      <c r="C21" s="555" t="str">
        <f>HLOOKUP(Introduction!$G$4,nametranslations,24,FALSE)</f>
        <v>Total</v>
      </c>
      <c r="D21" s="558">
        <f>IF(ISBLANK(Regressions!D31), " ", Regressions!D31)</f>
        <v>1834989</v>
      </c>
      <c r="E21" s="559">
        <f>IF(ISNUMBER(Regressions!E31),ROUND(Regressions!E31, 1), NA())</f>
        <v>97.6</v>
      </c>
      <c r="F21" s="560">
        <f>IF(ISNUMBER(Regressions!F31),ROUND(Regressions!F31, 1), NA())</f>
        <v>64.5</v>
      </c>
      <c r="G21" s="561">
        <f>IF(ISNUMBER(Regressions!G31),ROUND(Regressions!G31, 1), NA())</f>
        <v>54</v>
      </c>
      <c r="H21" s="562">
        <f>IF(ISNUMBER(Regressions!H31),ROUND(Regressions!H31, 1), NA())</f>
        <v>10.5</v>
      </c>
      <c r="I21" s="563">
        <f>IF(ISNUMBER(Regressions!I31),ROUND(Regressions!I31, 1), NA())</f>
        <v>35.5</v>
      </c>
      <c r="J21" s="564">
        <f>IF(ISNUMBER(Regressions!K31),ROUND(Regressions!K31, 1), NA())</f>
        <v>97.6</v>
      </c>
      <c r="K21" s="560">
        <f>IF(ISNUMBER(Regressions!L31),ROUND(Regressions!L31, 1), NA())</f>
        <v>71.3</v>
      </c>
      <c r="L21" s="565">
        <f>IF(ISNUMBER(Regressions!M31),ROUND(Regressions!M31, 1), NA())</f>
        <v>28.5</v>
      </c>
      <c r="M21" s="562">
        <f>IF(ISNUMBER(Regressions!N31),ROUND(Regressions!N31, 1), NA())</f>
        <v>42.8</v>
      </c>
      <c r="N21" s="563">
        <f>IF(ISNUMBER(Regressions!O31),ROUND(Regressions!O31, 1), NA())</f>
        <v>28.7</v>
      </c>
      <c r="O21" s="564" t="e">
        <f>IF(ISNUMBER(Regressions!Q31),ROUND(Regressions!Q31, 1), NA())</f>
        <v>#N/A</v>
      </c>
      <c r="P21" s="560" t="e">
        <f>IF(ISNUMBER(Regressions!R31),ROUND(Regressions!R31, 1), NA())</f>
        <v>#N/A</v>
      </c>
      <c r="Q21" s="566">
        <f>IF(ISNUMBER(Regressions!S31),ROUND(Regressions!S31, 1), NA())</f>
        <v>40.1</v>
      </c>
      <c r="R21" s="562" t="e">
        <f>IF(ISNUMBER(Regressions!T31),ROUND(Regressions!T31, 1), NA())</f>
        <v>#N/A</v>
      </c>
      <c r="S21" s="563" t="e">
        <f>IF(ISNUMBER(Regressions!U31),ROUND(Regressions!U31, 1), NA())</f>
        <v>#N/A</v>
      </c>
    </row>
    <row r="22" spans="1:19" x14ac:dyDescent="0.25">
      <c r="A22" s="555" t="str">
        <f>+Introduction!$C$7</f>
        <v>Nicaragua</v>
      </c>
      <c r="B22" s="556">
        <f>IF(ISBLANK(Regressions!B32), " ", Regressions!B32)</f>
        <v>2018</v>
      </c>
      <c r="C22" s="555" t="str">
        <f>HLOOKUP(Introduction!$G$4,nametranslations,24,FALSE)</f>
        <v>Total</v>
      </c>
      <c r="D22" s="558">
        <f>IF(ISBLANK(Regressions!D32), " ", Regressions!D32)</f>
        <v>1839337</v>
      </c>
      <c r="E22" s="559">
        <f>IF(ISNUMBER(Regressions!E32),ROUND(Regressions!E32, 1), NA())</f>
        <v>95.5</v>
      </c>
      <c r="F22" s="560">
        <f>IF(ISNUMBER(Regressions!F32),ROUND(Regressions!F32, 1), NA())</f>
        <v>63.9</v>
      </c>
      <c r="G22" s="561">
        <f>IF(ISNUMBER(Regressions!G32),ROUND(Regressions!G32, 1), NA())</f>
        <v>53.9</v>
      </c>
      <c r="H22" s="562">
        <f>IF(ISNUMBER(Regressions!H32),ROUND(Regressions!H32, 1), NA())</f>
        <v>10.1</v>
      </c>
      <c r="I22" s="563">
        <f>IF(ISNUMBER(Regressions!I32),ROUND(Regressions!I32, 1), NA())</f>
        <v>36.1</v>
      </c>
      <c r="J22" s="564">
        <f>IF(ISNUMBER(Regressions!K32),ROUND(Regressions!K32, 1), NA())</f>
        <v>97.5</v>
      </c>
      <c r="K22" s="560">
        <f>IF(ISNUMBER(Regressions!L32),ROUND(Regressions!L32, 1), NA())</f>
        <v>71.3</v>
      </c>
      <c r="L22" s="565">
        <f>IF(ISNUMBER(Regressions!M32),ROUND(Regressions!M32, 1), NA())</f>
        <v>28.5</v>
      </c>
      <c r="M22" s="562">
        <f>IF(ISNUMBER(Regressions!N32),ROUND(Regressions!N32, 1), NA())</f>
        <v>42.8</v>
      </c>
      <c r="N22" s="563">
        <f>IF(ISNUMBER(Regressions!O32),ROUND(Regressions!O32, 1), NA())</f>
        <v>28.7</v>
      </c>
      <c r="O22" s="564" t="e">
        <f>IF(ISNUMBER(Regressions!Q32),ROUND(Regressions!Q32, 1), NA())</f>
        <v>#N/A</v>
      </c>
      <c r="P22" s="560" t="e">
        <f>IF(ISNUMBER(Regressions!R32),ROUND(Regressions!R32, 1), NA())</f>
        <v>#N/A</v>
      </c>
      <c r="Q22" s="566">
        <f>IF(ISNUMBER(Regressions!S32),ROUND(Regressions!S32, 1), NA())</f>
        <v>40.1</v>
      </c>
      <c r="R22" s="562" t="e">
        <f>IF(ISNUMBER(Regressions!T32),ROUND(Regressions!T32, 1), NA())</f>
        <v>#N/A</v>
      </c>
      <c r="S22" s="563" t="e">
        <f>IF(ISNUMBER(Regressions!U32),ROUND(Regressions!U32, 1), NA())</f>
        <v>#N/A</v>
      </c>
    </row>
    <row r="23" spans="1:19" x14ac:dyDescent="0.25">
      <c r="A23" s="555" t="str">
        <f>+Introduction!$C$7</f>
        <v>Nicaragua</v>
      </c>
      <c r="B23" s="556">
        <f>IF(ISBLANK(Regressions!B33), " ", Regressions!B33)</f>
        <v>2019</v>
      </c>
      <c r="C23" s="555" t="str">
        <f>HLOOKUP(Introduction!$G$4,nametranslations,24,FALSE)</f>
        <v>Total</v>
      </c>
      <c r="D23" s="558">
        <f>IF(ISBLANK(Regressions!D33), " ", Regressions!D33)</f>
        <v>1844870</v>
      </c>
      <c r="E23" s="559">
        <f>IF(ISNUMBER(Regressions!E33),ROUND(Regressions!E33, 1), NA())</f>
        <v>93.5</v>
      </c>
      <c r="F23" s="560">
        <f>IF(ISNUMBER(Regressions!F33),ROUND(Regressions!F33, 1), NA())</f>
        <v>63.4</v>
      </c>
      <c r="G23" s="561">
        <f>IF(ISNUMBER(Regressions!G33),ROUND(Regressions!G33, 1), NA())</f>
        <v>53.7</v>
      </c>
      <c r="H23" s="562">
        <f>IF(ISNUMBER(Regressions!H33),ROUND(Regressions!H33, 1), NA())</f>
        <v>9.6999999999999993</v>
      </c>
      <c r="I23" s="563">
        <f>IF(ISNUMBER(Regressions!I33),ROUND(Regressions!I33, 1), NA())</f>
        <v>36.6</v>
      </c>
      <c r="J23" s="564">
        <f>IF(ISNUMBER(Regressions!K33),ROUND(Regressions!K33, 1), NA())</f>
        <v>97.4</v>
      </c>
      <c r="K23" s="560">
        <f>IF(ISNUMBER(Regressions!L33),ROUND(Regressions!L33, 1), NA())</f>
        <v>71.3</v>
      </c>
      <c r="L23" s="565">
        <f>IF(ISNUMBER(Regressions!M33),ROUND(Regressions!M33, 1), NA())</f>
        <v>28.5</v>
      </c>
      <c r="M23" s="562">
        <f>IF(ISNUMBER(Regressions!N33),ROUND(Regressions!N33, 1), NA())</f>
        <v>42.8</v>
      </c>
      <c r="N23" s="563">
        <f>IF(ISNUMBER(Regressions!O33),ROUND(Regressions!O33, 1), NA())</f>
        <v>28.7</v>
      </c>
      <c r="O23" s="564" t="e">
        <f>IF(ISNUMBER(Regressions!Q33),ROUND(Regressions!Q33, 1), NA())</f>
        <v>#N/A</v>
      </c>
      <c r="P23" s="560" t="e">
        <f>IF(ISNUMBER(Regressions!R33),ROUND(Regressions!R33, 1), NA())</f>
        <v>#N/A</v>
      </c>
      <c r="Q23" s="566">
        <f>IF(ISNUMBER(Regressions!S33),ROUND(Regressions!S33, 1), NA())</f>
        <v>40.1</v>
      </c>
      <c r="R23" s="562" t="e">
        <f>IF(ISNUMBER(Regressions!T33),ROUND(Regressions!T33, 1), NA())</f>
        <v>#N/A</v>
      </c>
      <c r="S23" s="563" t="e">
        <f>IF(ISNUMBER(Regressions!U33),ROUND(Regressions!U33, 1), NA())</f>
        <v>#N/A</v>
      </c>
    </row>
    <row r="24" spans="1:19" x14ac:dyDescent="0.25">
      <c r="A24" s="555" t="str">
        <f>+Introduction!$C$7</f>
        <v>Nicaragua</v>
      </c>
      <c r="B24" s="556">
        <f>IF(ISBLANK(Regressions!B34), " ", Regressions!B34)</f>
        <v>2020</v>
      </c>
      <c r="C24" s="555" t="str">
        <f>HLOOKUP(Introduction!$G$4,nametranslations,24,FALSE)</f>
        <v>Total</v>
      </c>
      <c r="D24" s="558">
        <f>IF(ISBLANK(Regressions!D34), " ", Regressions!D34)</f>
        <v>1851179</v>
      </c>
      <c r="E24" s="559">
        <f>IF(ISNUMBER(Regressions!E34),ROUND(Regressions!E34, 1), NA())</f>
        <v>91.5</v>
      </c>
      <c r="F24" s="560">
        <f>IF(ISNUMBER(Regressions!F34),ROUND(Regressions!F34, 1), NA())</f>
        <v>62.8</v>
      </c>
      <c r="G24" s="561">
        <f>IF(ISNUMBER(Regressions!G34),ROUND(Regressions!G34, 1), NA())</f>
        <v>53.6</v>
      </c>
      <c r="H24" s="562">
        <f>IF(ISNUMBER(Regressions!H34),ROUND(Regressions!H34, 1), NA())</f>
        <v>9.1999999999999993</v>
      </c>
      <c r="I24" s="563">
        <f>IF(ISNUMBER(Regressions!I34),ROUND(Regressions!I34, 1), NA())</f>
        <v>37.200000000000003</v>
      </c>
      <c r="J24" s="564">
        <f>IF(ISNUMBER(Regressions!K34),ROUND(Regressions!K34, 1), NA())</f>
        <v>97.3</v>
      </c>
      <c r="K24" s="560">
        <f>IF(ISNUMBER(Regressions!L34),ROUND(Regressions!L34, 1), NA())</f>
        <v>71.3</v>
      </c>
      <c r="L24" s="565">
        <f>IF(ISNUMBER(Regressions!M34),ROUND(Regressions!M34, 1), NA())</f>
        <v>28.5</v>
      </c>
      <c r="M24" s="562">
        <f>IF(ISNUMBER(Regressions!N34),ROUND(Regressions!N34, 1), NA())</f>
        <v>42.8</v>
      </c>
      <c r="N24" s="563">
        <f>IF(ISNUMBER(Regressions!O34),ROUND(Regressions!O34, 1), NA())</f>
        <v>28.7</v>
      </c>
      <c r="O24" s="564" t="e">
        <f>IF(ISNUMBER(Regressions!Q34),ROUND(Regressions!Q34, 1), NA())</f>
        <v>#N/A</v>
      </c>
      <c r="P24" s="560" t="e">
        <f>IF(ISNUMBER(Regressions!R34),ROUND(Regressions!R34, 1), NA())</f>
        <v>#N/A</v>
      </c>
      <c r="Q24" s="566">
        <f>IF(ISNUMBER(Regressions!S34),ROUND(Regressions!S34, 1), NA())</f>
        <v>40.1</v>
      </c>
      <c r="R24" s="562" t="e">
        <f>IF(ISNUMBER(Regressions!T34),ROUND(Regressions!T34, 1), NA())</f>
        <v>#N/A</v>
      </c>
      <c r="S24" s="563" t="e">
        <f>IF(ISNUMBER(Regressions!U34),ROUND(Regressions!U34, 1), NA())</f>
        <v>#N/A</v>
      </c>
    </row>
    <row r="25" spans="1:19" x14ac:dyDescent="0.25">
      <c r="A25" s="555" t="str">
        <f>+Introduction!$C$7</f>
        <v>Nicaragua</v>
      </c>
      <c r="B25" s="556">
        <f>IF(ISBLANK(Regressions!B35), " ", Regressions!B35)</f>
        <v>2021</v>
      </c>
      <c r="C25" s="555" t="str">
        <f>HLOOKUP(Introduction!$G$4,nametranslations,24,FALSE)</f>
        <v>Total</v>
      </c>
      <c r="D25" s="558">
        <f>IF(ISBLANK(Regressions!D35), " ", Regressions!D35)</f>
        <v>1857213</v>
      </c>
      <c r="E25" s="564">
        <f>IF(ISNUMBER(Regressions!E35),ROUND(Regressions!E35, 1), NA())</f>
        <v>89.4</v>
      </c>
      <c r="F25" s="567">
        <f>IF(ISNUMBER(Regressions!F35),ROUND(Regressions!F35, 1), NA())</f>
        <v>62.3</v>
      </c>
      <c r="G25" s="568">
        <f>IF(ISNUMBER(Regressions!G35),ROUND(Regressions!G35, 1), NA())</f>
        <v>53.5</v>
      </c>
      <c r="H25" s="562">
        <f>IF(ISNUMBER(Regressions!H35),ROUND(Regressions!H35, 1), NA())</f>
        <v>8.8000000000000007</v>
      </c>
      <c r="I25" s="563">
        <f>IF(ISNUMBER(Regressions!I35),ROUND(Regressions!I35, 1), NA())</f>
        <v>37.700000000000003</v>
      </c>
      <c r="J25" s="564">
        <f>IF(ISNUMBER(Regressions!K35),ROUND(Regressions!K35, 1), NA())</f>
        <v>97.3</v>
      </c>
      <c r="K25" s="567">
        <f>IF(ISNUMBER(Regressions!L35),ROUND(Regressions!L35, 1), NA())</f>
        <v>71.3</v>
      </c>
      <c r="L25" s="569">
        <f>IF(ISNUMBER(Regressions!M35),ROUND(Regressions!M35, 1), NA())</f>
        <v>28.5</v>
      </c>
      <c r="M25" s="562">
        <f>IF(ISNUMBER(Regressions!N35),ROUND(Regressions!N35, 1), NA())</f>
        <v>42.8</v>
      </c>
      <c r="N25" s="563">
        <f>IF(ISNUMBER(Regressions!O35),ROUND(Regressions!O35, 1), NA())</f>
        <v>28.7</v>
      </c>
      <c r="O25" s="564" t="e">
        <f>IF(ISNUMBER(Regressions!Q35),ROUND(Regressions!Q35, 1), NA())</f>
        <v>#N/A</v>
      </c>
      <c r="P25" s="567" t="e">
        <f>IF(ISNUMBER(Regressions!R35),ROUND(Regressions!R35, 1), NA())</f>
        <v>#N/A</v>
      </c>
      <c r="Q25" s="570">
        <f>IF(ISNUMBER(Regressions!S35),ROUND(Regressions!S35, 1), NA())</f>
        <v>40.1</v>
      </c>
      <c r="R25" s="562" t="e">
        <f>IF(ISNUMBER(Regressions!T35),ROUND(Regressions!T35, 1), NA())</f>
        <v>#N/A</v>
      </c>
      <c r="S25" s="563" t="e">
        <f>IF(ISNUMBER(Regressions!U35),ROUND(Regressions!U35, 1), NA())</f>
        <v>#N/A</v>
      </c>
    </row>
    <row r="26" spans="1:19" x14ac:dyDescent="0.25">
      <c r="A26" s="555" t="str">
        <f>+Introduction!$C$7</f>
        <v>Nicaragua</v>
      </c>
      <c r="B26" s="556">
        <f>IF(ISBLANK(Regressions!B36), " ", Regressions!B36)</f>
        <v>2022</v>
      </c>
      <c r="C26" s="555" t="str">
        <f>HLOOKUP(Introduction!$G$4,nametranslations,24,FALSE)</f>
        <v>Total</v>
      </c>
      <c r="D26" s="558">
        <f>IF(ISBLANK(Regressions!D36), " ", Regressions!D36)</f>
        <v>1860904</v>
      </c>
      <c r="E26" s="559">
        <f>IF(ISNUMBER(Regressions!E36),ROUND(Regressions!E36, 1), NA())</f>
        <v>87.4</v>
      </c>
      <c r="F26" s="560">
        <f>IF(ISNUMBER(Regressions!F36),ROUND(Regressions!F36, 1), NA())</f>
        <v>61.8</v>
      </c>
      <c r="G26" s="561">
        <f>IF(ISNUMBER(Regressions!G36),ROUND(Regressions!G36, 1), NA())</f>
        <v>53.4</v>
      </c>
      <c r="H26" s="562">
        <f>IF(ISNUMBER(Regressions!H36),ROUND(Regressions!H36, 1), NA())</f>
        <v>8.4</v>
      </c>
      <c r="I26" s="563">
        <f>IF(ISNUMBER(Regressions!I36),ROUND(Regressions!I36, 1), NA())</f>
        <v>38.200000000000003</v>
      </c>
      <c r="J26" s="564">
        <f>IF(ISNUMBER(Regressions!K36),ROUND(Regressions!K36, 1), NA())</f>
        <v>97.2</v>
      </c>
      <c r="K26" s="560" t="e">
        <f>IF(ISNUMBER(Regressions!L36),ROUND(Regressions!L36, 1), NA())</f>
        <v>#N/A</v>
      </c>
      <c r="L26" s="565">
        <f>IF(ISNUMBER(Regressions!M36),ROUND(Regressions!M36, 1), NA())</f>
        <v>28.5</v>
      </c>
      <c r="M26" s="562" t="e">
        <f>IF(ISNUMBER(Regressions!N36),ROUND(Regressions!N36, 1), NA())</f>
        <v>#N/A</v>
      </c>
      <c r="N26" s="563" t="e">
        <f>IF(ISNUMBER(Regressions!O36),ROUND(Regressions!O36, 1), NA())</f>
        <v>#N/A</v>
      </c>
      <c r="O26" s="564" t="e">
        <f>IF(ISNUMBER(Regressions!Q36),ROUND(Regressions!Q36, 1), NA())</f>
        <v>#N/A</v>
      </c>
      <c r="P26" s="560" t="e">
        <f>IF(ISNUMBER(Regressions!R36),ROUND(Regressions!R36, 1), NA())</f>
        <v>#N/A</v>
      </c>
      <c r="Q26" s="566" t="e">
        <f>IF(ISNUMBER(Regressions!S36),ROUND(Regressions!S36, 1), NA())</f>
        <v>#N/A</v>
      </c>
      <c r="R26" s="562" t="e">
        <f>IF(ISNUMBER(Regressions!T36),ROUND(Regressions!T36, 1), NA())</f>
        <v>#N/A</v>
      </c>
      <c r="S26" s="563" t="e">
        <f>IF(ISNUMBER(Regressions!U36),ROUND(Regressions!U36, 1), NA())</f>
        <v>#N/A</v>
      </c>
    </row>
    <row r="27" spans="1:19" x14ac:dyDescent="0.25">
      <c r="A27" s="555" t="str">
        <f>+Introduction!$C$7</f>
        <v>Nicaragua</v>
      </c>
      <c r="B27" s="556">
        <f>IF(ISBLANK(Regressions!B37), " ", Regressions!B37)</f>
        <v>2023</v>
      </c>
      <c r="C27" s="555" t="str">
        <f>HLOOKUP(Introduction!$G$4,nametranslations,24,FALSE)</f>
        <v>Total</v>
      </c>
      <c r="D27" s="558">
        <f>IF(ISBLANK(Regressions!D37), " ", Regressions!D37)</f>
        <v>1862013</v>
      </c>
      <c r="E27" s="564">
        <f>IF(ISNUMBER(Regressions!E37),ROUND(Regressions!E37, 1), NA())</f>
        <v>85.3</v>
      </c>
      <c r="F27" s="567">
        <f>IF(ISNUMBER(Regressions!F37),ROUND(Regressions!F37, 1), NA())</f>
        <v>61.2</v>
      </c>
      <c r="G27" s="568">
        <f>IF(ISNUMBER(Regressions!G37),ROUND(Regressions!G37, 1), NA())</f>
        <v>53.3</v>
      </c>
      <c r="H27" s="562">
        <f>IF(ISNUMBER(Regressions!H37),ROUND(Regressions!H37, 1), NA())</f>
        <v>7.9</v>
      </c>
      <c r="I27" s="563">
        <f>IF(ISNUMBER(Regressions!I37),ROUND(Regressions!I37, 1), NA())</f>
        <v>38.799999999999997</v>
      </c>
      <c r="J27" s="564">
        <f>IF(ISNUMBER(Regressions!K37),ROUND(Regressions!K37, 1), NA())</f>
        <v>97.1</v>
      </c>
      <c r="K27" s="567" t="e">
        <f>IF(ISNUMBER(Regressions!L37),ROUND(Regressions!L37, 1), NA())</f>
        <v>#N/A</v>
      </c>
      <c r="L27" s="569">
        <f>IF(ISNUMBER(Regressions!M37),ROUND(Regressions!M37, 1), NA())</f>
        <v>28.5</v>
      </c>
      <c r="M27" s="562" t="e">
        <f>IF(ISNUMBER(Regressions!N37),ROUND(Regressions!N37, 1), NA())</f>
        <v>#N/A</v>
      </c>
      <c r="N27" s="563" t="e">
        <f>IF(ISNUMBER(Regressions!O37),ROUND(Regressions!O37, 1), NA())</f>
        <v>#N/A</v>
      </c>
      <c r="O27" s="564" t="e">
        <f>IF(ISNUMBER(Regressions!Q37),ROUND(Regressions!Q37, 1), NA())</f>
        <v>#N/A</v>
      </c>
      <c r="P27" s="567" t="e">
        <f>IF(ISNUMBER(Regressions!R37),ROUND(Regressions!R37, 1), NA())</f>
        <v>#N/A</v>
      </c>
      <c r="Q27" s="570" t="e">
        <f>IF(ISNUMBER(Regressions!S37),ROUND(Regressions!S37, 1), NA())</f>
        <v>#N/A</v>
      </c>
      <c r="R27" s="562" t="e">
        <f>IF(ISNUMBER(Regressions!T37),ROUND(Regressions!T37, 1), NA())</f>
        <v>#N/A</v>
      </c>
      <c r="S27" s="563" t="e">
        <f>IF(ISNUMBER(Regressions!U37),ROUND(Regressions!U37, 1), NA())</f>
        <v>#N/A</v>
      </c>
    </row>
    <row r="28" spans="1:19" x14ac:dyDescent="0.25">
      <c r="A28" s="555" t="str">
        <f>+Introduction!$C$7</f>
        <v>Nicaragua</v>
      </c>
      <c r="B28" s="556">
        <f>IF(ISBLANK(Regressions!B38), " ", Regressions!B38)</f>
        <v>2024</v>
      </c>
      <c r="C28" s="555" t="str">
        <f>HLOOKUP(Introduction!$G$4,nametranslations,24,FALSE)</f>
        <v>Total</v>
      </c>
      <c r="D28" s="558">
        <f>IF(ISBLANK(Regressions!D38), " ", Regressions!D38)</f>
        <v>1798570</v>
      </c>
      <c r="E28" s="559">
        <f>IF(ISNUMBER(Regressions!E38),ROUND(Regressions!E38, 1), NA())</f>
        <v>83.3</v>
      </c>
      <c r="F28" s="560">
        <f>IF(ISNUMBER(Regressions!F38),ROUND(Regressions!F38, 1), NA())</f>
        <v>60.7</v>
      </c>
      <c r="G28" s="561">
        <f>IF(ISNUMBER(Regressions!G38),ROUND(Regressions!G38, 1), NA())</f>
        <v>53.2</v>
      </c>
      <c r="H28" s="562">
        <f>IF(ISNUMBER(Regressions!H38),ROUND(Regressions!H38, 1), NA())</f>
        <v>7.5</v>
      </c>
      <c r="I28" s="563">
        <f>IF(ISNUMBER(Regressions!I38),ROUND(Regressions!I38, 1), NA())</f>
        <v>39.299999999999997</v>
      </c>
      <c r="J28" s="564">
        <f>IF(ISNUMBER(Regressions!K38),ROUND(Regressions!K38, 1), NA())</f>
        <v>97.1</v>
      </c>
      <c r="K28" s="560" t="e">
        <f>IF(ISNUMBER(Regressions!L38),ROUND(Regressions!L38, 1), NA())</f>
        <v>#N/A</v>
      </c>
      <c r="L28" s="565">
        <f>IF(ISNUMBER(Regressions!M38),ROUND(Regressions!M38, 1), NA())</f>
        <v>28.5</v>
      </c>
      <c r="M28" s="562" t="e">
        <f>IF(ISNUMBER(Regressions!N38),ROUND(Regressions!N38, 1), NA())</f>
        <v>#N/A</v>
      </c>
      <c r="N28" s="563" t="e">
        <f>IF(ISNUMBER(Regressions!O38),ROUND(Regressions!O38, 1), NA())</f>
        <v>#N/A</v>
      </c>
      <c r="O28" s="564" t="e">
        <f>IF(ISNUMBER(Regressions!Q38),ROUND(Regressions!Q38, 1), NA())</f>
        <v>#N/A</v>
      </c>
      <c r="P28" s="560" t="e">
        <f>IF(ISNUMBER(Regressions!R38),ROUND(Regressions!R38, 1), NA())</f>
        <v>#N/A</v>
      </c>
      <c r="Q28" s="566" t="e">
        <f>IF(ISNUMBER(Regressions!S38),ROUND(Regressions!S38, 1), NA())</f>
        <v>#N/A</v>
      </c>
      <c r="R28" s="562" t="e">
        <f>IF(ISNUMBER(Regressions!T38),ROUND(Regressions!T38, 1), NA())</f>
        <v>#N/A</v>
      </c>
      <c r="S28" s="563" t="e">
        <f>IF(ISNUMBER(Regressions!U38),ROUND(Regressions!U38, 1), NA())</f>
        <v>#N/A</v>
      </c>
    </row>
    <row r="29" spans="1:19" x14ac:dyDescent="0.25">
      <c r="A29" s="571" t="str">
        <f>+Introduction!$C$7</f>
        <v>Nicaragua</v>
      </c>
      <c r="B29" s="572">
        <f>IF(ISBLANK(Regressions!B39), " ", Regressions!B39)</f>
        <v>2025</v>
      </c>
      <c r="C29" s="571" t="str">
        <f>HLOOKUP(Introduction!$G$4,nametranslations,24,FALSE)</f>
        <v>Total</v>
      </c>
      <c r="D29" s="573">
        <f>IF(ISBLANK(Regressions!D39), " ", Regressions!D39)</f>
        <v>1793061</v>
      </c>
      <c r="E29" s="574">
        <f>IF(ISNUMBER(Regressions!E39),ROUND(Regressions!E39, 1), NA())</f>
        <v>81.3</v>
      </c>
      <c r="F29" s="575">
        <f>IF(ISNUMBER(Regressions!F39),ROUND(Regressions!F39, 1), NA())</f>
        <v>60.1</v>
      </c>
      <c r="G29" s="576">
        <f>IF(ISNUMBER(Regressions!G39),ROUND(Regressions!G39, 1), NA())</f>
        <v>53</v>
      </c>
      <c r="H29" s="577">
        <f>IF(ISNUMBER(Regressions!H39),ROUND(Regressions!H39, 1), NA())</f>
        <v>7.1</v>
      </c>
      <c r="I29" s="578">
        <f>IF(ISNUMBER(Regressions!I39),ROUND(Regressions!I39, 1), NA())</f>
        <v>39.9</v>
      </c>
      <c r="J29" s="579">
        <f>IF(ISNUMBER(Regressions!K39),ROUND(Regressions!K39, 1), NA())</f>
        <v>97</v>
      </c>
      <c r="K29" s="575" t="e">
        <f>IF(ISNUMBER(Regressions!L39),ROUND(Regressions!L39, 1), NA())</f>
        <v>#N/A</v>
      </c>
      <c r="L29" s="580">
        <f>IF(ISNUMBER(Regressions!M39),ROUND(Regressions!M39, 1), NA())</f>
        <v>28.5</v>
      </c>
      <c r="M29" s="577" t="e">
        <f>IF(ISNUMBER(Regressions!N39),ROUND(Regressions!N39, 1), NA())</f>
        <v>#N/A</v>
      </c>
      <c r="N29" s="578" t="e">
        <f>IF(ISNUMBER(Regressions!O39),ROUND(Regressions!O39, 1), NA())</f>
        <v>#N/A</v>
      </c>
      <c r="O29" s="579" t="e">
        <f>IF(ISNUMBER(Regressions!Q39),ROUND(Regressions!Q39, 1), NA())</f>
        <v>#N/A</v>
      </c>
      <c r="P29" s="575" t="e">
        <f>IF(ISNUMBER(Regressions!R39),ROUND(Regressions!R39, 1), NA())</f>
        <v>#N/A</v>
      </c>
      <c r="Q29" s="581" t="e">
        <f>IF(ISNUMBER(Regressions!S39),ROUND(Regressions!S39, 1), NA())</f>
        <v>#N/A</v>
      </c>
      <c r="R29" s="577" t="e">
        <f>IF(ISNUMBER(Regressions!T39),ROUND(Regressions!T39, 1), NA())</f>
        <v>#N/A</v>
      </c>
      <c r="S29" s="578" t="e">
        <f>IF(ISNUMBER(Regressions!U39),ROUND(Regressions!U39, 1), NA())</f>
        <v>#N/A</v>
      </c>
    </row>
    <row r="30" spans="1:19" hidden="1" x14ac:dyDescent="0.25">
      <c r="A30" s="555" t="str">
        <f>+Introduction!$C$7</f>
        <v>Nicaragua</v>
      </c>
      <c r="B30" s="556">
        <f>IF(ISBLANK(Regressions!B40), " ", Regressions!B40)</f>
        <v>2026</v>
      </c>
      <c r="C30" s="555" t="str">
        <f>HLOOKUP(Introduction!$G$4,nametranslations,24,FALSE)</f>
        <v>Total</v>
      </c>
      <c r="D30" s="558" t="str">
        <f>IF(ISBLANK(Regressions!D40), " ", Regressions!D40)</f>
        <v xml:space="preserve"> </v>
      </c>
      <c r="E30" s="559">
        <f>IF(ISNUMBER(Regressions!E40),ROUND(Regressions!E40, 1), NA())</f>
        <v>81.3</v>
      </c>
      <c r="F30" s="560">
        <f>IF(ISNUMBER(Regressions!F40),ROUND(Regressions!F40, 1), NA())</f>
        <v>60.1</v>
      </c>
      <c r="G30" s="561">
        <f>IF(ISNUMBER(Regressions!G40),ROUND(Regressions!G40, 1), NA())</f>
        <v>53</v>
      </c>
      <c r="H30" s="562">
        <f>IF(ISNUMBER(Regressions!H40),ROUND(Regressions!H40, 1), NA())</f>
        <v>7.1</v>
      </c>
      <c r="I30" s="563">
        <f>IF(ISNUMBER(Regressions!I40),ROUND(Regressions!I40, 1), NA())</f>
        <v>39.9</v>
      </c>
      <c r="J30" s="564">
        <f>IF(ISNUMBER(Regressions!K40),ROUND(Regressions!K40, 1), NA())</f>
        <v>97</v>
      </c>
      <c r="K30" s="560" t="e">
        <f>IF(ISNUMBER(Regressions!L40),ROUND(Regressions!L40, 1), NA())</f>
        <v>#N/A</v>
      </c>
      <c r="L30" s="565" t="e">
        <f>IF(ISNUMBER(Regressions!M40),ROUND(Regressions!M40, 1), NA())</f>
        <v>#N/A</v>
      </c>
      <c r="M30" s="562" t="e">
        <f>IF(ISNUMBER(Regressions!N40),ROUND(Regressions!N40, 1), NA())</f>
        <v>#N/A</v>
      </c>
      <c r="N30" s="563" t="e">
        <f>IF(ISNUMBER(Regressions!O40),ROUND(Regressions!O40, 1), NA())</f>
        <v>#N/A</v>
      </c>
      <c r="O30" s="564" t="e">
        <f>IF(ISNUMBER(Regressions!Q40),ROUND(Regressions!Q40, 1), NA())</f>
        <v>#N/A</v>
      </c>
      <c r="P30" s="560" t="e">
        <f>IF(ISNUMBER(Regressions!R40),ROUND(Regressions!R40, 1), NA())</f>
        <v>#N/A</v>
      </c>
      <c r="Q30" s="566" t="e">
        <f>IF(ISNUMBER(Regressions!S40),ROUND(Regressions!S40, 1), NA())</f>
        <v>#N/A</v>
      </c>
      <c r="R30" s="562" t="e">
        <f>IF(ISNUMBER(Regressions!T40),ROUND(Regressions!T40, 1), NA())</f>
        <v>#N/A</v>
      </c>
      <c r="S30" s="563" t="e">
        <f>IF(ISNUMBER(Regressions!U40),ROUND(Regressions!U40, 1), NA())</f>
        <v>#N/A</v>
      </c>
    </row>
    <row r="31" spans="1:19" hidden="1" x14ac:dyDescent="0.25">
      <c r="A31" s="555" t="str">
        <f>+Introduction!$C$7</f>
        <v>Nicaragua</v>
      </c>
      <c r="B31" s="556">
        <f>IF(ISBLANK(Regressions!B41), " ", Regressions!B41)</f>
        <v>2027</v>
      </c>
      <c r="C31" s="555" t="str">
        <f>HLOOKUP(Introduction!$G$4,nametranslations,24,FALSE)</f>
        <v>Total</v>
      </c>
      <c r="D31" s="558" t="str">
        <f>IF(ISBLANK(Regressions!D41), " ", Regressions!D41)</f>
        <v xml:space="preserve"> </v>
      </c>
      <c r="E31" s="559">
        <f>IF(ISNUMBER(Regressions!E41),ROUND(Regressions!E41, 1), NA())</f>
        <v>81.3</v>
      </c>
      <c r="F31" s="560">
        <f>IF(ISNUMBER(Regressions!F41),ROUND(Regressions!F41, 1), NA())</f>
        <v>60.1</v>
      </c>
      <c r="G31" s="561">
        <f>IF(ISNUMBER(Regressions!G41),ROUND(Regressions!G41, 1), NA())</f>
        <v>53</v>
      </c>
      <c r="H31" s="562">
        <f>IF(ISNUMBER(Regressions!H41),ROUND(Regressions!H41, 1), NA())</f>
        <v>7.1</v>
      </c>
      <c r="I31" s="563">
        <f>IF(ISNUMBER(Regressions!I41),ROUND(Regressions!I41, 1), NA())</f>
        <v>39.9</v>
      </c>
      <c r="J31" s="564">
        <f>IF(ISNUMBER(Regressions!K41),ROUND(Regressions!K41, 1), NA())</f>
        <v>97</v>
      </c>
      <c r="K31" s="560" t="e">
        <f>IF(ISNUMBER(Regressions!L41),ROUND(Regressions!L41, 1), NA())</f>
        <v>#N/A</v>
      </c>
      <c r="L31" s="565" t="e">
        <f>IF(ISNUMBER(Regressions!M41),ROUND(Regressions!M41, 1), NA())</f>
        <v>#N/A</v>
      </c>
      <c r="M31" s="562" t="e">
        <f>IF(ISNUMBER(Regressions!N41),ROUND(Regressions!N41, 1), NA())</f>
        <v>#N/A</v>
      </c>
      <c r="N31" s="563" t="e">
        <f>IF(ISNUMBER(Regressions!O41),ROUND(Regressions!O41, 1), NA())</f>
        <v>#N/A</v>
      </c>
      <c r="O31" s="564" t="e">
        <f>IF(ISNUMBER(Regressions!Q41),ROUND(Regressions!Q41, 1), NA())</f>
        <v>#N/A</v>
      </c>
      <c r="P31" s="560" t="e">
        <f>IF(ISNUMBER(Regressions!R41),ROUND(Regressions!R41, 1), NA())</f>
        <v>#N/A</v>
      </c>
      <c r="Q31" s="566" t="e">
        <f>IF(ISNUMBER(Regressions!S41),ROUND(Regressions!S41, 1), NA())</f>
        <v>#N/A</v>
      </c>
      <c r="R31" s="562" t="e">
        <f>IF(ISNUMBER(Regressions!T41),ROUND(Regressions!T41, 1), NA())</f>
        <v>#N/A</v>
      </c>
      <c r="S31" s="563" t="e">
        <f>IF(ISNUMBER(Regressions!U41),ROUND(Regressions!U41, 1), NA())</f>
        <v>#N/A</v>
      </c>
    </row>
    <row r="32" spans="1:19" hidden="1" x14ac:dyDescent="0.25">
      <c r="A32" s="555" t="str">
        <f>+Introduction!$C$7</f>
        <v>Nicaragua</v>
      </c>
      <c r="B32" s="556">
        <f>IF(ISBLANK(Regressions!B42), " ", Regressions!B42)</f>
        <v>2028</v>
      </c>
      <c r="C32" s="555" t="str">
        <f>HLOOKUP(Introduction!$G$4,nametranslations,24,FALSE)</f>
        <v>Total</v>
      </c>
      <c r="D32" s="558" t="str">
        <f>IF(ISBLANK(Regressions!D42), " ", Regressions!D42)</f>
        <v xml:space="preserve"> </v>
      </c>
      <c r="E32" s="559">
        <f>IF(ISNUMBER(Regressions!E42),ROUND(Regressions!E42, 1), NA())</f>
        <v>81.3</v>
      </c>
      <c r="F32" s="560">
        <f>IF(ISNUMBER(Regressions!F42),ROUND(Regressions!F42, 1), NA())</f>
        <v>60.1</v>
      </c>
      <c r="G32" s="561">
        <f>IF(ISNUMBER(Regressions!G42),ROUND(Regressions!G42, 1), NA())</f>
        <v>53</v>
      </c>
      <c r="H32" s="562">
        <f>IF(ISNUMBER(Regressions!H42),ROUND(Regressions!H42, 1), NA())</f>
        <v>7.1</v>
      </c>
      <c r="I32" s="563">
        <f>IF(ISNUMBER(Regressions!I42),ROUND(Regressions!I42, 1), NA())</f>
        <v>39.9</v>
      </c>
      <c r="J32" s="564">
        <f>IF(ISNUMBER(Regressions!K42),ROUND(Regressions!K42, 1), NA())</f>
        <v>97</v>
      </c>
      <c r="K32" s="560" t="e">
        <f>IF(ISNUMBER(Regressions!L42),ROUND(Regressions!L42, 1), NA())</f>
        <v>#N/A</v>
      </c>
      <c r="L32" s="565" t="e">
        <f>IF(ISNUMBER(Regressions!M42),ROUND(Regressions!M42, 1), NA())</f>
        <v>#N/A</v>
      </c>
      <c r="M32" s="562" t="e">
        <f>IF(ISNUMBER(Regressions!N42),ROUND(Regressions!N42, 1), NA())</f>
        <v>#N/A</v>
      </c>
      <c r="N32" s="563" t="e">
        <f>IF(ISNUMBER(Regressions!O42),ROUND(Regressions!O42, 1), NA())</f>
        <v>#N/A</v>
      </c>
      <c r="O32" s="564" t="e">
        <f>IF(ISNUMBER(Regressions!Q42),ROUND(Regressions!Q42, 1), NA())</f>
        <v>#N/A</v>
      </c>
      <c r="P32" s="560" t="e">
        <f>IF(ISNUMBER(Regressions!R42),ROUND(Regressions!R42, 1), NA())</f>
        <v>#N/A</v>
      </c>
      <c r="Q32" s="566" t="e">
        <f>IF(ISNUMBER(Regressions!S42),ROUND(Regressions!S42, 1), NA())</f>
        <v>#N/A</v>
      </c>
      <c r="R32" s="562" t="e">
        <f>IF(ISNUMBER(Regressions!T42),ROUND(Regressions!T42, 1), NA())</f>
        <v>#N/A</v>
      </c>
      <c r="S32" s="563" t="e">
        <f>IF(ISNUMBER(Regressions!U42),ROUND(Regressions!U42, 1), NA())</f>
        <v>#N/A</v>
      </c>
    </row>
    <row r="33" spans="1:19" hidden="1" x14ac:dyDescent="0.25">
      <c r="A33" s="555" t="str">
        <f>+Introduction!$C$7</f>
        <v>Nicaragua</v>
      </c>
      <c r="B33" s="556">
        <f>IF(ISBLANK(Regressions!B43), " ", Regressions!B43)</f>
        <v>2029</v>
      </c>
      <c r="C33" s="555" t="str">
        <f>HLOOKUP(Introduction!$G$4,nametranslations,24,FALSE)</f>
        <v>Total</v>
      </c>
      <c r="D33" s="558" t="str">
        <f>IF(ISBLANK(Regressions!D43), " ", Regressions!D43)</f>
        <v xml:space="preserve"> </v>
      </c>
      <c r="E33" s="559">
        <f>IF(ISNUMBER(Regressions!E43),ROUND(Regressions!E43, 1), NA())</f>
        <v>81.3</v>
      </c>
      <c r="F33" s="560">
        <f>IF(ISNUMBER(Regressions!F43),ROUND(Regressions!F43, 1), NA())</f>
        <v>60.1</v>
      </c>
      <c r="G33" s="561">
        <f>IF(ISNUMBER(Regressions!G43),ROUND(Regressions!G43, 1), NA())</f>
        <v>53</v>
      </c>
      <c r="H33" s="562">
        <f>IF(ISNUMBER(Regressions!H43),ROUND(Regressions!H43, 1), NA())</f>
        <v>7.1</v>
      </c>
      <c r="I33" s="563">
        <f>IF(ISNUMBER(Regressions!I43),ROUND(Regressions!I43, 1), NA())</f>
        <v>39.9</v>
      </c>
      <c r="J33" s="564">
        <f>IF(ISNUMBER(Regressions!K43),ROUND(Regressions!K43, 1), NA())</f>
        <v>97</v>
      </c>
      <c r="K33" s="560" t="e">
        <f>IF(ISNUMBER(Regressions!L43),ROUND(Regressions!L43, 1), NA())</f>
        <v>#N/A</v>
      </c>
      <c r="L33" s="565" t="e">
        <f>IF(ISNUMBER(Regressions!M43),ROUND(Regressions!M43, 1), NA())</f>
        <v>#N/A</v>
      </c>
      <c r="M33" s="562" t="e">
        <f>IF(ISNUMBER(Regressions!N43),ROUND(Regressions!N43, 1), NA())</f>
        <v>#N/A</v>
      </c>
      <c r="N33" s="563" t="e">
        <f>IF(ISNUMBER(Regressions!O43),ROUND(Regressions!O43, 1), NA())</f>
        <v>#N/A</v>
      </c>
      <c r="O33" s="564" t="e">
        <f>IF(ISNUMBER(Regressions!Q43),ROUND(Regressions!Q43, 1), NA())</f>
        <v>#N/A</v>
      </c>
      <c r="P33" s="560" t="e">
        <f>IF(ISNUMBER(Regressions!R43),ROUND(Regressions!R43, 1), NA())</f>
        <v>#N/A</v>
      </c>
      <c r="Q33" s="566" t="e">
        <f>IF(ISNUMBER(Regressions!S43),ROUND(Regressions!S43, 1), NA())</f>
        <v>#N/A</v>
      </c>
      <c r="R33" s="562" t="e">
        <f>IF(ISNUMBER(Regressions!T43),ROUND(Regressions!T43, 1), NA())</f>
        <v>#N/A</v>
      </c>
      <c r="S33" s="563" t="e">
        <f>IF(ISNUMBER(Regressions!U43),ROUND(Regressions!U43, 1), NA())</f>
        <v>#N/A</v>
      </c>
    </row>
    <row r="34" spans="1:19" hidden="1" x14ac:dyDescent="0.25">
      <c r="A34" s="555" t="str">
        <f>+Introduction!$C$7</f>
        <v>Nicaragua</v>
      </c>
      <c r="B34" s="556">
        <f>IF(ISBLANK(Regressions!B44), " ", Regressions!B44)</f>
        <v>2030</v>
      </c>
      <c r="C34" s="555" t="str">
        <f>HLOOKUP(Introduction!$G$4,nametranslations,24,FALSE)</f>
        <v>Total</v>
      </c>
      <c r="D34" s="558" t="str">
        <f>IF(ISBLANK(Regressions!D44), " ", Regressions!D44)</f>
        <v xml:space="preserve"> </v>
      </c>
      <c r="E34" s="559" t="e">
        <f>IF(ISNUMBER(Regressions!E44),ROUND(Regressions!E44, 1), NA())</f>
        <v>#N/A</v>
      </c>
      <c r="F34" s="560" t="e">
        <f>IF(ISNUMBER(Regressions!F44),ROUND(Regressions!F44, 1), NA())</f>
        <v>#N/A</v>
      </c>
      <c r="G34" s="561" t="e">
        <f>IF(ISNUMBER(Regressions!G44),ROUND(Regressions!G44, 1), NA())</f>
        <v>#N/A</v>
      </c>
      <c r="H34" s="562" t="e">
        <f>IF(ISNUMBER(Regressions!H44),ROUND(Regressions!H44, 1), NA())</f>
        <v>#N/A</v>
      </c>
      <c r="I34" s="563" t="e">
        <f>IF(ISNUMBER(Regressions!I44),ROUND(Regressions!I44, 1), NA())</f>
        <v>#N/A</v>
      </c>
      <c r="J34" s="564" t="e">
        <f>IF(ISNUMBER(Regressions!K44),ROUND(Regressions!K44, 1), NA())</f>
        <v>#N/A</v>
      </c>
      <c r="K34" s="560" t="e">
        <f>IF(ISNUMBER(Regressions!L44),ROUND(Regressions!L44, 1), NA())</f>
        <v>#N/A</v>
      </c>
      <c r="L34" s="565" t="e">
        <f>IF(ISNUMBER(Regressions!M44),ROUND(Regressions!M44, 1), NA())</f>
        <v>#N/A</v>
      </c>
      <c r="M34" s="562" t="e">
        <f>IF(ISNUMBER(Regressions!N44),ROUND(Regressions!N44, 1), NA())</f>
        <v>#N/A</v>
      </c>
      <c r="N34" s="563" t="e">
        <f>IF(ISNUMBER(Regressions!O44),ROUND(Regressions!O44, 1), NA())</f>
        <v>#N/A</v>
      </c>
      <c r="O34" s="564" t="e">
        <f>IF(ISNUMBER(Regressions!Q44),ROUND(Regressions!Q44, 1), NA())</f>
        <v>#N/A</v>
      </c>
      <c r="P34" s="560" t="e">
        <f>IF(ISNUMBER(Regressions!R44),ROUND(Regressions!R44, 1), NA())</f>
        <v>#N/A</v>
      </c>
      <c r="Q34" s="566" t="e">
        <f>IF(ISNUMBER(Regressions!S44),ROUND(Regressions!S44, 1), NA())</f>
        <v>#N/A</v>
      </c>
      <c r="R34" s="562" t="e">
        <f>IF(ISNUMBER(Regressions!T44),ROUND(Regressions!T44, 1), NA())</f>
        <v>#N/A</v>
      </c>
      <c r="S34" s="563" t="e">
        <f>IF(ISNUMBER(Regressions!U44),ROUND(Regressions!U44, 1), NA())</f>
        <v>#N/A</v>
      </c>
    </row>
    <row r="35" spans="1:19" x14ac:dyDescent="0.25">
      <c r="A35" s="555" t="str">
        <f>+Introduction!$C$7</f>
        <v>Nicaragua</v>
      </c>
      <c r="B35" s="556">
        <f>IF(ISBLANK(Regressions!B45), " ", Regressions!B45)</f>
        <v>2000</v>
      </c>
      <c r="C35" s="555" t="str">
        <f>HLOOKUP(Introduction!$G$4,nametranslations,26,FALSE)</f>
        <v>Urbano</v>
      </c>
      <c r="D35" s="558">
        <f>IF(ISBLANK(Regressions!D45), " ", Regressions!D45)</f>
        <v>1095175.0484536744</v>
      </c>
      <c r="E35" s="559" t="e">
        <f>IF(ISNUMBER(Regressions!E45),ROUND(Regressions!E45, 1), NA())</f>
        <v>#N/A</v>
      </c>
      <c r="F35" s="560" t="e">
        <f>IF(ISNUMBER(Regressions!F45),ROUND(Regressions!F45, 1), NA())</f>
        <v>#N/A</v>
      </c>
      <c r="G35" s="561" t="e">
        <f>IF(ISNUMBER(Regressions!G45),ROUND(Regressions!G45, 1), NA())</f>
        <v>#N/A</v>
      </c>
      <c r="H35" s="562" t="e">
        <f>IF(ISNUMBER(Regressions!H45),ROUND(Regressions!H45, 1), NA())</f>
        <v>#N/A</v>
      </c>
      <c r="I35" s="563" t="e">
        <f>IF(ISNUMBER(Regressions!I45),ROUND(Regressions!I45, 1), NA())</f>
        <v>#N/A</v>
      </c>
      <c r="J35" s="564" t="e">
        <f>IF(ISNUMBER(Regressions!K45),ROUND(Regressions!K45, 1), NA())</f>
        <v>#N/A</v>
      </c>
      <c r="K35" s="560" t="e">
        <f>IF(ISNUMBER(Regressions!L45),ROUND(Regressions!L45, 1), NA())</f>
        <v>#N/A</v>
      </c>
      <c r="L35" s="565" t="e">
        <f>IF(ISNUMBER(Regressions!M45),ROUND(Regressions!M45, 1), NA())</f>
        <v>#N/A</v>
      </c>
      <c r="M35" s="562" t="e">
        <f>IF(ISNUMBER(Regressions!N45),ROUND(Regressions!N45, 1), NA())</f>
        <v>#N/A</v>
      </c>
      <c r="N35" s="563" t="e">
        <f>IF(ISNUMBER(Regressions!O45),ROUND(Regressions!O45, 1), NA())</f>
        <v>#N/A</v>
      </c>
      <c r="O35" s="564" t="e">
        <f>IF(ISNUMBER(Regressions!Q45),ROUND(Regressions!Q45, 1), NA())</f>
        <v>#N/A</v>
      </c>
      <c r="P35" s="560" t="e">
        <f>IF(ISNUMBER(Regressions!R45),ROUND(Regressions!R45, 1), NA())</f>
        <v>#N/A</v>
      </c>
      <c r="Q35" s="566" t="e">
        <f>IF(ISNUMBER(Regressions!S45),ROUND(Regressions!S45, 1), NA())</f>
        <v>#N/A</v>
      </c>
      <c r="R35" s="562" t="e">
        <f>IF(ISNUMBER(Regressions!T45),ROUND(Regressions!T45, 1), NA())</f>
        <v>#N/A</v>
      </c>
      <c r="S35" s="563" t="e">
        <f>IF(ISNUMBER(Regressions!U45),ROUND(Regressions!U45, 1), NA())</f>
        <v>#N/A</v>
      </c>
    </row>
    <row r="36" spans="1:19" x14ac:dyDescent="0.25">
      <c r="A36" s="555" t="str">
        <f>+Introduction!$C$7</f>
        <v>Nicaragua</v>
      </c>
      <c r="B36" s="556">
        <f>IF(ISBLANK(Regressions!B46), " ", Regressions!B46)</f>
        <v>2001</v>
      </c>
      <c r="C36" s="555" t="str">
        <f>HLOOKUP(Introduction!$G$4,nametranslations,26,FALSE)</f>
        <v>Urbano</v>
      </c>
      <c r="D36" s="558">
        <f>IF(ISBLANK(Regressions!D46), " ", Regressions!D46)</f>
        <v>1096957.1484006501</v>
      </c>
      <c r="E36" s="559" t="e">
        <f>IF(ISNUMBER(Regressions!E46),ROUND(Regressions!E46, 1), NA())</f>
        <v>#N/A</v>
      </c>
      <c r="F36" s="560" t="e">
        <f>IF(ISNUMBER(Regressions!F46),ROUND(Regressions!F46, 1), NA())</f>
        <v>#N/A</v>
      </c>
      <c r="G36" s="561" t="e">
        <f>IF(ISNUMBER(Regressions!G46),ROUND(Regressions!G46, 1), NA())</f>
        <v>#N/A</v>
      </c>
      <c r="H36" s="562" t="e">
        <f>IF(ISNUMBER(Regressions!H46),ROUND(Regressions!H46, 1), NA())</f>
        <v>#N/A</v>
      </c>
      <c r="I36" s="563" t="e">
        <f>IF(ISNUMBER(Regressions!I46),ROUND(Regressions!I46, 1), NA())</f>
        <v>#N/A</v>
      </c>
      <c r="J36" s="564" t="e">
        <f>IF(ISNUMBER(Regressions!K46),ROUND(Regressions!K46, 1), NA())</f>
        <v>#N/A</v>
      </c>
      <c r="K36" s="560" t="e">
        <f>IF(ISNUMBER(Regressions!L46),ROUND(Regressions!L46, 1), NA())</f>
        <v>#N/A</v>
      </c>
      <c r="L36" s="565" t="e">
        <f>IF(ISNUMBER(Regressions!M46),ROUND(Regressions!M46, 1), NA())</f>
        <v>#N/A</v>
      </c>
      <c r="M36" s="562" t="e">
        <f>IF(ISNUMBER(Regressions!N46),ROUND(Regressions!N46, 1), NA())</f>
        <v>#N/A</v>
      </c>
      <c r="N36" s="563" t="e">
        <f>IF(ISNUMBER(Regressions!O46),ROUND(Regressions!O46, 1), NA())</f>
        <v>#N/A</v>
      </c>
      <c r="O36" s="564" t="e">
        <f>IF(ISNUMBER(Regressions!Q46),ROUND(Regressions!Q46, 1), NA())</f>
        <v>#N/A</v>
      </c>
      <c r="P36" s="560" t="e">
        <f>IF(ISNUMBER(Regressions!R46),ROUND(Regressions!R46, 1), NA())</f>
        <v>#N/A</v>
      </c>
      <c r="Q36" s="566" t="e">
        <f>IF(ISNUMBER(Regressions!S46),ROUND(Regressions!S46, 1), NA())</f>
        <v>#N/A</v>
      </c>
      <c r="R36" s="562" t="e">
        <f>IF(ISNUMBER(Regressions!T46),ROUND(Regressions!T46, 1), NA())</f>
        <v>#N/A</v>
      </c>
      <c r="S36" s="563" t="e">
        <f>IF(ISNUMBER(Regressions!U46),ROUND(Regressions!U46, 1), NA())</f>
        <v>#N/A</v>
      </c>
    </row>
    <row r="37" spans="1:19" x14ac:dyDescent="0.25">
      <c r="A37" s="555" t="str">
        <f>+Introduction!$C$7</f>
        <v>Nicaragua</v>
      </c>
      <c r="B37" s="556">
        <f>IF(ISBLANK(Regressions!B47), " ", Regressions!B47)</f>
        <v>2002</v>
      </c>
      <c r="C37" s="555" t="str">
        <f>HLOOKUP(Introduction!$G$4,nametranslations,26,FALSE)</f>
        <v>Urbano</v>
      </c>
      <c r="D37" s="558">
        <f>IF(ISBLANK(Regressions!D47), " ", Regressions!D47)</f>
        <v>1097341.4910154724</v>
      </c>
      <c r="E37" s="559" t="e">
        <f>IF(ISNUMBER(Regressions!E47),ROUND(Regressions!E47, 1), NA())</f>
        <v>#N/A</v>
      </c>
      <c r="F37" s="560" t="e">
        <f>IF(ISNUMBER(Regressions!F47),ROUND(Regressions!F47, 1), NA())</f>
        <v>#N/A</v>
      </c>
      <c r="G37" s="561" t="e">
        <f>IF(ISNUMBER(Regressions!G47),ROUND(Regressions!G47, 1), NA())</f>
        <v>#N/A</v>
      </c>
      <c r="H37" s="562" t="e">
        <f>IF(ISNUMBER(Regressions!H47),ROUND(Regressions!H47, 1), NA())</f>
        <v>#N/A</v>
      </c>
      <c r="I37" s="563" t="e">
        <f>IF(ISNUMBER(Regressions!I47),ROUND(Regressions!I47, 1), NA())</f>
        <v>#N/A</v>
      </c>
      <c r="J37" s="564" t="e">
        <f>IF(ISNUMBER(Regressions!K47),ROUND(Regressions!K47, 1), NA())</f>
        <v>#N/A</v>
      </c>
      <c r="K37" s="560" t="e">
        <f>IF(ISNUMBER(Regressions!L47),ROUND(Regressions!L47, 1), NA())</f>
        <v>#N/A</v>
      </c>
      <c r="L37" s="565" t="e">
        <f>IF(ISNUMBER(Regressions!M47),ROUND(Regressions!M47, 1), NA())</f>
        <v>#N/A</v>
      </c>
      <c r="M37" s="562" t="e">
        <f>IF(ISNUMBER(Regressions!N47),ROUND(Regressions!N47, 1), NA())</f>
        <v>#N/A</v>
      </c>
      <c r="N37" s="563" t="e">
        <f>IF(ISNUMBER(Regressions!O47),ROUND(Regressions!O47, 1), NA())</f>
        <v>#N/A</v>
      </c>
      <c r="O37" s="564" t="e">
        <f>IF(ISNUMBER(Regressions!Q47),ROUND(Regressions!Q47, 1), NA())</f>
        <v>#N/A</v>
      </c>
      <c r="P37" s="560" t="e">
        <f>IF(ISNUMBER(Regressions!R47),ROUND(Regressions!R47, 1), NA())</f>
        <v>#N/A</v>
      </c>
      <c r="Q37" s="566" t="e">
        <f>IF(ISNUMBER(Regressions!S47),ROUND(Regressions!S47, 1), NA())</f>
        <v>#N/A</v>
      </c>
      <c r="R37" s="562" t="e">
        <f>IF(ISNUMBER(Regressions!T47),ROUND(Regressions!T47, 1), NA())</f>
        <v>#N/A</v>
      </c>
      <c r="S37" s="563" t="e">
        <f>IF(ISNUMBER(Regressions!U47),ROUND(Regressions!U47, 1), NA())</f>
        <v>#N/A</v>
      </c>
    </row>
    <row r="38" spans="1:19" x14ac:dyDescent="0.25">
      <c r="A38" s="555" t="str">
        <f>+Introduction!$C$7</f>
        <v>Nicaragua</v>
      </c>
      <c r="B38" s="556">
        <f>IF(ISBLANK(Regressions!B48), " ", Regressions!B48)</f>
        <v>2003</v>
      </c>
      <c r="C38" s="555" t="str">
        <f>HLOOKUP(Introduction!$G$4,nametranslations,26,FALSE)</f>
        <v>Urbano</v>
      </c>
      <c r="D38" s="558">
        <f>IF(ISBLANK(Regressions!D48), " ", Regressions!D48)</f>
        <v>1096791.3068545531</v>
      </c>
      <c r="E38" s="559" t="e">
        <f>IF(ISNUMBER(Regressions!E48),ROUND(Regressions!E48, 1), NA())</f>
        <v>#N/A</v>
      </c>
      <c r="F38" s="560" t="e">
        <f>IF(ISNUMBER(Regressions!F48),ROUND(Regressions!F48, 1), NA())</f>
        <v>#N/A</v>
      </c>
      <c r="G38" s="561" t="e">
        <f>IF(ISNUMBER(Regressions!G48),ROUND(Regressions!G48, 1), NA())</f>
        <v>#N/A</v>
      </c>
      <c r="H38" s="562" t="e">
        <f>IF(ISNUMBER(Regressions!H48),ROUND(Regressions!H48, 1), NA())</f>
        <v>#N/A</v>
      </c>
      <c r="I38" s="563" t="e">
        <f>IF(ISNUMBER(Regressions!I48),ROUND(Regressions!I48, 1), NA())</f>
        <v>#N/A</v>
      </c>
      <c r="J38" s="564" t="e">
        <f>IF(ISNUMBER(Regressions!K48),ROUND(Regressions!K48, 1), NA())</f>
        <v>#N/A</v>
      </c>
      <c r="K38" s="560" t="e">
        <f>IF(ISNUMBER(Regressions!L48),ROUND(Regressions!L48, 1), NA())</f>
        <v>#N/A</v>
      </c>
      <c r="L38" s="565" t="e">
        <f>IF(ISNUMBER(Regressions!M48),ROUND(Regressions!M48, 1), NA())</f>
        <v>#N/A</v>
      </c>
      <c r="M38" s="562" t="e">
        <f>IF(ISNUMBER(Regressions!N48),ROUND(Regressions!N48, 1), NA())</f>
        <v>#N/A</v>
      </c>
      <c r="N38" s="563" t="e">
        <f>IF(ISNUMBER(Regressions!O48),ROUND(Regressions!O48, 1), NA())</f>
        <v>#N/A</v>
      </c>
      <c r="O38" s="564" t="e">
        <f>IF(ISNUMBER(Regressions!Q48),ROUND(Regressions!Q48, 1), NA())</f>
        <v>#N/A</v>
      </c>
      <c r="P38" s="560" t="e">
        <f>IF(ISNUMBER(Regressions!R48),ROUND(Regressions!R48, 1), NA())</f>
        <v>#N/A</v>
      </c>
      <c r="Q38" s="566" t="e">
        <f>IF(ISNUMBER(Regressions!S48),ROUND(Regressions!S48, 1), NA())</f>
        <v>#N/A</v>
      </c>
      <c r="R38" s="562" t="e">
        <f>IF(ISNUMBER(Regressions!T48),ROUND(Regressions!T48, 1), NA())</f>
        <v>#N/A</v>
      </c>
      <c r="S38" s="563" t="e">
        <f>IF(ISNUMBER(Regressions!U48),ROUND(Regressions!U48, 1), NA())</f>
        <v>#N/A</v>
      </c>
    </row>
    <row r="39" spans="1:19" x14ac:dyDescent="0.25">
      <c r="A39" s="555" t="str">
        <f>+Introduction!$C$7</f>
        <v>Nicaragua</v>
      </c>
      <c r="B39" s="556">
        <f>IF(ISBLANK(Regressions!B49), " ", Regressions!B49)</f>
        <v>2004</v>
      </c>
      <c r="C39" s="555" t="str">
        <f>HLOOKUP(Introduction!$G$4,nametranslations,26,FALSE)</f>
        <v>Urbano</v>
      </c>
      <c r="D39" s="558">
        <f>IF(ISBLANK(Regressions!D49), " ", Regressions!D49)</f>
        <v>1095591.4207497789</v>
      </c>
      <c r="E39" s="559" t="e">
        <f>IF(ISNUMBER(Regressions!E49),ROUND(Regressions!E49, 1), NA())</f>
        <v>#N/A</v>
      </c>
      <c r="F39" s="560" t="e">
        <f>IF(ISNUMBER(Regressions!F49),ROUND(Regressions!F49, 1), NA())</f>
        <v>#N/A</v>
      </c>
      <c r="G39" s="561" t="e">
        <f>IF(ISNUMBER(Regressions!G49),ROUND(Regressions!G49, 1), NA())</f>
        <v>#N/A</v>
      </c>
      <c r="H39" s="562" t="e">
        <f>IF(ISNUMBER(Regressions!H49),ROUND(Regressions!H49, 1), NA())</f>
        <v>#N/A</v>
      </c>
      <c r="I39" s="563" t="e">
        <f>IF(ISNUMBER(Regressions!I49),ROUND(Regressions!I49, 1), NA())</f>
        <v>#N/A</v>
      </c>
      <c r="J39" s="564" t="e">
        <f>IF(ISNUMBER(Regressions!K49),ROUND(Regressions!K49, 1), NA())</f>
        <v>#N/A</v>
      </c>
      <c r="K39" s="560" t="e">
        <f>IF(ISNUMBER(Regressions!L49),ROUND(Regressions!L49, 1), NA())</f>
        <v>#N/A</v>
      </c>
      <c r="L39" s="565" t="e">
        <f>IF(ISNUMBER(Regressions!M49),ROUND(Regressions!M49, 1), NA())</f>
        <v>#N/A</v>
      </c>
      <c r="M39" s="562" t="e">
        <f>IF(ISNUMBER(Regressions!N49),ROUND(Regressions!N49, 1), NA())</f>
        <v>#N/A</v>
      </c>
      <c r="N39" s="563" t="e">
        <f>IF(ISNUMBER(Regressions!O49),ROUND(Regressions!O49, 1), NA())</f>
        <v>#N/A</v>
      </c>
      <c r="O39" s="564" t="e">
        <f>IF(ISNUMBER(Regressions!Q49),ROUND(Regressions!Q49, 1), NA())</f>
        <v>#N/A</v>
      </c>
      <c r="P39" s="560" t="e">
        <f>IF(ISNUMBER(Regressions!R49),ROUND(Regressions!R49, 1), NA())</f>
        <v>#N/A</v>
      </c>
      <c r="Q39" s="566" t="e">
        <f>IF(ISNUMBER(Regressions!S49),ROUND(Regressions!S49, 1), NA())</f>
        <v>#N/A</v>
      </c>
      <c r="R39" s="562" t="e">
        <f>IF(ISNUMBER(Regressions!T49),ROUND(Regressions!T49, 1), NA())</f>
        <v>#N/A</v>
      </c>
      <c r="S39" s="563" t="e">
        <f>IF(ISNUMBER(Regressions!U49),ROUND(Regressions!U49, 1), NA())</f>
        <v>#N/A</v>
      </c>
    </row>
    <row r="40" spans="1:19" x14ac:dyDescent="0.25">
      <c r="A40" s="555" t="str">
        <f>+Introduction!$C$7</f>
        <v>Nicaragua</v>
      </c>
      <c r="B40" s="556">
        <f>IF(ISBLANK(Regressions!B50), " ", Regressions!B50)</f>
        <v>2005</v>
      </c>
      <c r="C40" s="555" t="str">
        <f>HLOOKUP(Introduction!$G$4,nametranslations,26,FALSE)</f>
        <v>Urbano</v>
      </c>
      <c r="D40" s="558">
        <f>IF(ISBLANK(Regressions!D50), " ", Regressions!D50)</f>
        <v>1093141.6472883224</v>
      </c>
      <c r="E40" s="559" t="e">
        <f>IF(ISNUMBER(Regressions!E50),ROUND(Regressions!E50, 1), NA())</f>
        <v>#N/A</v>
      </c>
      <c r="F40" s="560" t="e">
        <f>IF(ISNUMBER(Regressions!F50),ROUND(Regressions!F50, 1), NA())</f>
        <v>#N/A</v>
      </c>
      <c r="G40" s="561" t="e">
        <f>IF(ISNUMBER(Regressions!G50),ROUND(Regressions!G50, 1), NA())</f>
        <v>#N/A</v>
      </c>
      <c r="H40" s="562" t="e">
        <f>IF(ISNUMBER(Regressions!H50),ROUND(Regressions!H50, 1), NA())</f>
        <v>#N/A</v>
      </c>
      <c r="I40" s="563" t="e">
        <f>IF(ISNUMBER(Regressions!I50),ROUND(Regressions!I50, 1), NA())</f>
        <v>#N/A</v>
      </c>
      <c r="J40" s="564" t="e">
        <f>IF(ISNUMBER(Regressions!K50),ROUND(Regressions!K50, 1), NA())</f>
        <v>#N/A</v>
      </c>
      <c r="K40" s="560" t="e">
        <f>IF(ISNUMBER(Regressions!L50),ROUND(Regressions!L50, 1), NA())</f>
        <v>#N/A</v>
      </c>
      <c r="L40" s="565" t="e">
        <f>IF(ISNUMBER(Regressions!M50),ROUND(Regressions!M50, 1), NA())</f>
        <v>#N/A</v>
      </c>
      <c r="M40" s="562" t="e">
        <f>IF(ISNUMBER(Regressions!N50),ROUND(Regressions!N50, 1), NA())</f>
        <v>#N/A</v>
      </c>
      <c r="N40" s="563" t="e">
        <f>IF(ISNUMBER(Regressions!O50),ROUND(Regressions!O50, 1), NA())</f>
        <v>#N/A</v>
      </c>
      <c r="O40" s="564" t="e">
        <f>IF(ISNUMBER(Regressions!Q50),ROUND(Regressions!Q50, 1), NA())</f>
        <v>#N/A</v>
      </c>
      <c r="P40" s="560" t="e">
        <f>IF(ISNUMBER(Regressions!R50),ROUND(Regressions!R50, 1), NA())</f>
        <v>#N/A</v>
      </c>
      <c r="Q40" s="566" t="e">
        <f>IF(ISNUMBER(Regressions!S50),ROUND(Regressions!S50, 1), NA())</f>
        <v>#N/A</v>
      </c>
      <c r="R40" s="562" t="e">
        <f>IF(ISNUMBER(Regressions!T50),ROUND(Regressions!T50, 1), NA())</f>
        <v>#N/A</v>
      </c>
      <c r="S40" s="563" t="e">
        <f>IF(ISNUMBER(Regressions!U50),ROUND(Regressions!U50, 1), NA())</f>
        <v>#N/A</v>
      </c>
    </row>
    <row r="41" spans="1:19" x14ac:dyDescent="0.25">
      <c r="A41" s="555" t="str">
        <f>+Introduction!$C$7</f>
        <v>Nicaragua</v>
      </c>
      <c r="B41" s="556">
        <f>IF(ISBLANK(Regressions!B51), " ", Regressions!B51)</f>
        <v>2006</v>
      </c>
      <c r="C41" s="555" t="str">
        <f>HLOOKUP(Introduction!$G$4,nametranslations,26,FALSE)</f>
        <v>Urbano</v>
      </c>
      <c r="D41" s="558">
        <f>IF(ISBLANK(Regressions!D51), " ", Regressions!D51)</f>
        <v>1022722.2328439713</v>
      </c>
      <c r="E41" s="559" t="e">
        <f>IF(ISNUMBER(Regressions!E51),ROUND(Regressions!E51, 1), NA())</f>
        <v>#N/A</v>
      </c>
      <c r="F41" s="560" t="e">
        <f>IF(ISNUMBER(Regressions!F51),ROUND(Regressions!F51, 1), NA())</f>
        <v>#N/A</v>
      </c>
      <c r="G41" s="561" t="e">
        <f>IF(ISNUMBER(Regressions!G51),ROUND(Regressions!G51, 1), NA())</f>
        <v>#N/A</v>
      </c>
      <c r="H41" s="562" t="e">
        <f>IF(ISNUMBER(Regressions!H51),ROUND(Regressions!H51, 1), NA())</f>
        <v>#N/A</v>
      </c>
      <c r="I41" s="563" t="e">
        <f>IF(ISNUMBER(Regressions!I51),ROUND(Regressions!I51, 1), NA())</f>
        <v>#N/A</v>
      </c>
      <c r="J41" s="564" t="e">
        <f>IF(ISNUMBER(Regressions!K51),ROUND(Regressions!K51, 1), NA())</f>
        <v>#N/A</v>
      </c>
      <c r="K41" s="560" t="e">
        <f>IF(ISNUMBER(Regressions!L51),ROUND(Regressions!L51, 1), NA())</f>
        <v>#N/A</v>
      </c>
      <c r="L41" s="565" t="e">
        <f>IF(ISNUMBER(Regressions!M51),ROUND(Regressions!M51, 1), NA())</f>
        <v>#N/A</v>
      </c>
      <c r="M41" s="562" t="e">
        <f>IF(ISNUMBER(Regressions!N51),ROUND(Regressions!N51, 1), NA())</f>
        <v>#N/A</v>
      </c>
      <c r="N41" s="563" t="e">
        <f>IF(ISNUMBER(Regressions!O51),ROUND(Regressions!O51, 1), NA())</f>
        <v>#N/A</v>
      </c>
      <c r="O41" s="564" t="e">
        <f>IF(ISNUMBER(Regressions!Q51),ROUND(Regressions!Q51, 1), NA())</f>
        <v>#N/A</v>
      </c>
      <c r="P41" s="560" t="e">
        <f>IF(ISNUMBER(Regressions!R51),ROUND(Regressions!R51, 1), NA())</f>
        <v>#N/A</v>
      </c>
      <c r="Q41" s="566" t="e">
        <f>IF(ISNUMBER(Regressions!S51),ROUND(Regressions!S51, 1), NA())</f>
        <v>#N/A</v>
      </c>
      <c r="R41" s="562" t="e">
        <f>IF(ISNUMBER(Regressions!T51),ROUND(Regressions!T51, 1), NA())</f>
        <v>#N/A</v>
      </c>
      <c r="S41" s="563" t="e">
        <f>IF(ISNUMBER(Regressions!U51),ROUND(Regressions!U51, 1), NA())</f>
        <v>#N/A</v>
      </c>
    </row>
    <row r="42" spans="1:19" x14ac:dyDescent="0.25">
      <c r="A42" s="555" t="str">
        <f>+Introduction!$C$7</f>
        <v>Nicaragua</v>
      </c>
      <c r="B42" s="556">
        <f>IF(ISBLANK(Regressions!B52), " ", Regressions!B52)</f>
        <v>2007</v>
      </c>
      <c r="C42" s="555" t="str">
        <f>HLOOKUP(Introduction!$G$4,nametranslations,26,FALSE)</f>
        <v>Urbano</v>
      </c>
      <c r="D42" s="558">
        <f>IF(ISBLANK(Regressions!D52), " ", Regressions!D52)</f>
        <v>1025488.9636478042</v>
      </c>
      <c r="E42" s="559" t="e">
        <f>IF(ISNUMBER(Regressions!E52),ROUND(Regressions!E52, 1), NA())</f>
        <v>#N/A</v>
      </c>
      <c r="F42" s="560">
        <f>IF(ISNUMBER(Regressions!F52),ROUND(Regressions!F52, 1), NA())</f>
        <v>86.4</v>
      </c>
      <c r="G42" s="561" t="e">
        <f>IF(ISNUMBER(Regressions!G52),ROUND(Regressions!G52, 1), NA())</f>
        <v>#N/A</v>
      </c>
      <c r="H42" s="562" t="e">
        <f>IF(ISNUMBER(Regressions!H52),ROUND(Regressions!H52, 1), NA())</f>
        <v>#N/A</v>
      </c>
      <c r="I42" s="563">
        <f>IF(ISNUMBER(Regressions!I52),ROUND(Regressions!I52, 1), NA())</f>
        <v>13.6</v>
      </c>
      <c r="J42" s="564" t="e">
        <f>IF(ISNUMBER(Regressions!K52),ROUND(Regressions!K52, 1), NA())</f>
        <v>#N/A</v>
      </c>
      <c r="K42" s="560" t="e">
        <f>IF(ISNUMBER(Regressions!L52),ROUND(Regressions!L52, 1), NA())</f>
        <v>#N/A</v>
      </c>
      <c r="L42" s="565" t="e">
        <f>IF(ISNUMBER(Regressions!M52),ROUND(Regressions!M52, 1), NA())</f>
        <v>#N/A</v>
      </c>
      <c r="M42" s="562" t="e">
        <f>IF(ISNUMBER(Regressions!N52),ROUND(Regressions!N52, 1), NA())</f>
        <v>#N/A</v>
      </c>
      <c r="N42" s="563" t="e">
        <f>IF(ISNUMBER(Regressions!O52),ROUND(Regressions!O52, 1), NA())</f>
        <v>#N/A</v>
      </c>
      <c r="O42" s="564" t="e">
        <f>IF(ISNUMBER(Regressions!Q52),ROUND(Regressions!Q52, 1), NA())</f>
        <v>#N/A</v>
      </c>
      <c r="P42" s="560" t="e">
        <f>IF(ISNUMBER(Regressions!R52),ROUND(Regressions!R52, 1), NA())</f>
        <v>#N/A</v>
      </c>
      <c r="Q42" s="566" t="e">
        <f>IF(ISNUMBER(Regressions!S52),ROUND(Regressions!S52, 1), NA())</f>
        <v>#N/A</v>
      </c>
      <c r="R42" s="562" t="e">
        <f>IF(ISNUMBER(Regressions!T52),ROUND(Regressions!T52, 1), NA())</f>
        <v>#N/A</v>
      </c>
      <c r="S42" s="563" t="e">
        <f>IF(ISNUMBER(Regressions!U52),ROUND(Regressions!U52, 1), NA())</f>
        <v>#N/A</v>
      </c>
    </row>
    <row r="43" spans="1:19" x14ac:dyDescent="0.25">
      <c r="A43" s="555" t="str">
        <f>+Introduction!$C$7</f>
        <v>Nicaragua</v>
      </c>
      <c r="B43" s="556">
        <f>IF(ISBLANK(Regressions!B53), " ", Regressions!B53)</f>
        <v>2008</v>
      </c>
      <c r="C43" s="555" t="str">
        <f>HLOOKUP(Introduction!$G$4,nametranslations,26,FALSE)</f>
        <v>Urbano</v>
      </c>
      <c r="D43" s="558">
        <f>IF(ISBLANK(Regressions!D53), " ", Regressions!D53)</f>
        <v>1028282.4093626405</v>
      </c>
      <c r="E43" s="559" t="e">
        <f>IF(ISNUMBER(Regressions!E53),ROUND(Regressions!E53, 1), NA())</f>
        <v>#N/A</v>
      </c>
      <c r="F43" s="560">
        <f>IF(ISNUMBER(Regressions!F53),ROUND(Regressions!F53, 1), NA())</f>
        <v>86.4</v>
      </c>
      <c r="G43" s="561" t="e">
        <f>IF(ISNUMBER(Regressions!G53),ROUND(Regressions!G53, 1), NA())</f>
        <v>#N/A</v>
      </c>
      <c r="H43" s="562" t="e">
        <f>IF(ISNUMBER(Regressions!H53),ROUND(Regressions!H53, 1), NA())</f>
        <v>#N/A</v>
      </c>
      <c r="I43" s="563">
        <f>IF(ISNUMBER(Regressions!I53),ROUND(Regressions!I53, 1), NA())</f>
        <v>13.6</v>
      </c>
      <c r="J43" s="564" t="e">
        <f>IF(ISNUMBER(Regressions!K53),ROUND(Regressions!K53, 1), NA())</f>
        <v>#N/A</v>
      </c>
      <c r="K43" s="560" t="e">
        <f>IF(ISNUMBER(Regressions!L53),ROUND(Regressions!L53, 1), NA())</f>
        <v>#N/A</v>
      </c>
      <c r="L43" s="565" t="e">
        <f>IF(ISNUMBER(Regressions!M53),ROUND(Regressions!M53, 1), NA())</f>
        <v>#N/A</v>
      </c>
      <c r="M43" s="562" t="e">
        <f>IF(ISNUMBER(Regressions!N53),ROUND(Regressions!N53, 1), NA())</f>
        <v>#N/A</v>
      </c>
      <c r="N43" s="563" t="e">
        <f>IF(ISNUMBER(Regressions!O53),ROUND(Regressions!O53, 1), NA())</f>
        <v>#N/A</v>
      </c>
      <c r="O43" s="564" t="e">
        <f>IF(ISNUMBER(Regressions!Q53),ROUND(Regressions!Q53, 1), NA())</f>
        <v>#N/A</v>
      </c>
      <c r="P43" s="560" t="e">
        <f>IF(ISNUMBER(Regressions!R53),ROUND(Regressions!R53, 1), NA())</f>
        <v>#N/A</v>
      </c>
      <c r="Q43" s="566" t="e">
        <f>IF(ISNUMBER(Regressions!S53),ROUND(Regressions!S53, 1), NA())</f>
        <v>#N/A</v>
      </c>
      <c r="R43" s="562" t="e">
        <f>IF(ISNUMBER(Regressions!T53),ROUND(Regressions!T53, 1), NA())</f>
        <v>#N/A</v>
      </c>
      <c r="S43" s="563" t="e">
        <f>IF(ISNUMBER(Regressions!U53),ROUND(Regressions!U53, 1), NA())</f>
        <v>#N/A</v>
      </c>
    </row>
    <row r="44" spans="1:19" x14ac:dyDescent="0.25">
      <c r="A44" s="555" t="str">
        <f>+Introduction!$C$7</f>
        <v>Nicaragua</v>
      </c>
      <c r="B44" s="556">
        <f>IF(ISBLANK(Regressions!B54), " ", Regressions!B54)</f>
        <v>2009</v>
      </c>
      <c r="C44" s="555" t="str">
        <f>HLOOKUP(Introduction!$G$4,nametranslations,26,FALSE)</f>
        <v>Urbano</v>
      </c>
      <c r="D44" s="558">
        <f>IF(ISBLANK(Regressions!D54), " ", Regressions!D54)</f>
        <v>1031421.4827285768</v>
      </c>
      <c r="E44" s="559" t="e">
        <f>IF(ISNUMBER(Regressions!E54),ROUND(Regressions!E54, 1), NA())</f>
        <v>#N/A</v>
      </c>
      <c r="F44" s="560">
        <f>IF(ISNUMBER(Regressions!F54),ROUND(Regressions!F54, 1), NA())</f>
        <v>86.4</v>
      </c>
      <c r="G44" s="561" t="e">
        <f>IF(ISNUMBER(Regressions!G54),ROUND(Regressions!G54, 1), NA())</f>
        <v>#N/A</v>
      </c>
      <c r="H44" s="562" t="e">
        <f>IF(ISNUMBER(Regressions!H54),ROUND(Regressions!H54, 1), NA())</f>
        <v>#N/A</v>
      </c>
      <c r="I44" s="563">
        <f>IF(ISNUMBER(Regressions!I54),ROUND(Regressions!I54, 1), NA())</f>
        <v>13.6</v>
      </c>
      <c r="J44" s="564" t="e">
        <f>IF(ISNUMBER(Regressions!K54),ROUND(Regressions!K54, 1), NA())</f>
        <v>#N/A</v>
      </c>
      <c r="K44" s="560" t="e">
        <f>IF(ISNUMBER(Regressions!L54),ROUND(Regressions!L54, 1), NA())</f>
        <v>#N/A</v>
      </c>
      <c r="L44" s="565" t="e">
        <f>IF(ISNUMBER(Regressions!M54),ROUND(Regressions!M54, 1), NA())</f>
        <v>#N/A</v>
      </c>
      <c r="M44" s="562" t="e">
        <f>IF(ISNUMBER(Regressions!N54),ROUND(Regressions!N54, 1), NA())</f>
        <v>#N/A</v>
      </c>
      <c r="N44" s="563" t="e">
        <f>IF(ISNUMBER(Regressions!O54),ROUND(Regressions!O54, 1), NA())</f>
        <v>#N/A</v>
      </c>
      <c r="O44" s="564" t="e">
        <f>IF(ISNUMBER(Regressions!Q54),ROUND(Regressions!Q54, 1), NA())</f>
        <v>#N/A</v>
      </c>
      <c r="P44" s="560" t="e">
        <f>IF(ISNUMBER(Regressions!R54),ROUND(Regressions!R54, 1), NA())</f>
        <v>#N/A</v>
      </c>
      <c r="Q44" s="566" t="e">
        <f>IF(ISNUMBER(Regressions!S54),ROUND(Regressions!S54, 1), NA())</f>
        <v>#N/A</v>
      </c>
      <c r="R44" s="562" t="e">
        <f>IF(ISNUMBER(Regressions!T54),ROUND(Regressions!T54, 1), NA())</f>
        <v>#N/A</v>
      </c>
      <c r="S44" s="563" t="e">
        <f>IF(ISNUMBER(Regressions!U54),ROUND(Regressions!U54, 1), NA())</f>
        <v>#N/A</v>
      </c>
    </row>
    <row r="45" spans="1:19" x14ac:dyDescent="0.25">
      <c r="A45" s="555" t="str">
        <f>+Introduction!$C$7</f>
        <v>Nicaragua</v>
      </c>
      <c r="B45" s="556">
        <f>IF(ISBLANK(Regressions!B55), " ", Regressions!B55)</f>
        <v>2010</v>
      </c>
      <c r="C45" s="555" t="str">
        <f>HLOOKUP(Introduction!$G$4,nametranslations,26,FALSE)</f>
        <v>Urbano</v>
      </c>
      <c r="D45" s="558">
        <f>IF(ISBLANK(Regressions!D55), " ", Regressions!D55)</f>
        <v>1034455.0882720947</v>
      </c>
      <c r="E45" s="559" t="e">
        <f>IF(ISNUMBER(Regressions!E55),ROUND(Regressions!E55, 1), NA())</f>
        <v>#N/A</v>
      </c>
      <c r="F45" s="560">
        <f>IF(ISNUMBER(Regressions!F55),ROUND(Regressions!F55, 1), NA())</f>
        <v>86.4</v>
      </c>
      <c r="G45" s="561" t="e">
        <f>IF(ISNUMBER(Regressions!G55),ROUND(Regressions!G55, 1), NA())</f>
        <v>#N/A</v>
      </c>
      <c r="H45" s="562" t="e">
        <f>IF(ISNUMBER(Regressions!H55),ROUND(Regressions!H55, 1), NA())</f>
        <v>#N/A</v>
      </c>
      <c r="I45" s="563">
        <f>IF(ISNUMBER(Regressions!I55),ROUND(Regressions!I55, 1), NA())</f>
        <v>13.6</v>
      </c>
      <c r="J45" s="564" t="e">
        <f>IF(ISNUMBER(Regressions!K55),ROUND(Regressions!K55, 1), NA())</f>
        <v>#N/A</v>
      </c>
      <c r="K45" s="560" t="e">
        <f>IF(ISNUMBER(Regressions!L55),ROUND(Regressions!L55, 1), NA())</f>
        <v>#N/A</v>
      </c>
      <c r="L45" s="565" t="e">
        <f>IF(ISNUMBER(Regressions!M55),ROUND(Regressions!M55, 1), NA())</f>
        <v>#N/A</v>
      </c>
      <c r="M45" s="562" t="e">
        <f>IF(ISNUMBER(Regressions!N55),ROUND(Regressions!N55, 1), NA())</f>
        <v>#N/A</v>
      </c>
      <c r="N45" s="563" t="e">
        <f>IF(ISNUMBER(Regressions!O55),ROUND(Regressions!O55, 1), NA())</f>
        <v>#N/A</v>
      </c>
      <c r="O45" s="564" t="e">
        <f>IF(ISNUMBER(Regressions!Q55),ROUND(Regressions!Q55, 1), NA())</f>
        <v>#N/A</v>
      </c>
      <c r="P45" s="560" t="e">
        <f>IF(ISNUMBER(Regressions!R55),ROUND(Regressions!R55, 1), NA())</f>
        <v>#N/A</v>
      </c>
      <c r="Q45" s="566" t="e">
        <f>IF(ISNUMBER(Regressions!S55),ROUND(Regressions!S55, 1), NA())</f>
        <v>#N/A</v>
      </c>
      <c r="R45" s="562" t="e">
        <f>IF(ISNUMBER(Regressions!T55),ROUND(Regressions!T55, 1), NA())</f>
        <v>#N/A</v>
      </c>
      <c r="S45" s="563" t="e">
        <f>IF(ISNUMBER(Regressions!U55),ROUND(Regressions!U55, 1), NA())</f>
        <v>#N/A</v>
      </c>
    </row>
    <row r="46" spans="1:19" x14ac:dyDescent="0.25">
      <c r="A46" s="555" t="str">
        <f>+Introduction!$C$7</f>
        <v>Nicaragua</v>
      </c>
      <c r="B46" s="556">
        <f>IF(ISBLANK(Regressions!B56), " ", Regressions!B56)</f>
        <v>2011</v>
      </c>
      <c r="C46" s="555" t="str">
        <f>HLOOKUP(Introduction!$G$4,nametranslations,26,FALSE)</f>
        <v>Urbano</v>
      </c>
      <c r="D46" s="558">
        <f>IF(ISBLANK(Regressions!D56), " ", Regressions!D56)</f>
        <v>1037916.8146636962</v>
      </c>
      <c r="E46" s="559" t="e">
        <f>IF(ISNUMBER(Regressions!E56),ROUND(Regressions!E56, 1), NA())</f>
        <v>#N/A</v>
      </c>
      <c r="F46" s="560">
        <f>IF(ISNUMBER(Regressions!F56),ROUND(Regressions!F56, 1), NA())</f>
        <v>86.4</v>
      </c>
      <c r="G46" s="561" t="e">
        <f>IF(ISNUMBER(Regressions!G56),ROUND(Regressions!G56, 1), NA())</f>
        <v>#N/A</v>
      </c>
      <c r="H46" s="562" t="e">
        <f>IF(ISNUMBER(Regressions!H56),ROUND(Regressions!H56, 1), NA())</f>
        <v>#N/A</v>
      </c>
      <c r="I46" s="563">
        <f>IF(ISNUMBER(Regressions!I56),ROUND(Regressions!I56, 1), NA())</f>
        <v>13.6</v>
      </c>
      <c r="J46" s="564" t="e">
        <f>IF(ISNUMBER(Regressions!K56),ROUND(Regressions!K56, 1), NA())</f>
        <v>#N/A</v>
      </c>
      <c r="K46" s="560" t="e">
        <f>IF(ISNUMBER(Regressions!L56),ROUND(Regressions!L56, 1), NA())</f>
        <v>#N/A</v>
      </c>
      <c r="L46" s="565" t="e">
        <f>IF(ISNUMBER(Regressions!M56),ROUND(Regressions!M56, 1), NA())</f>
        <v>#N/A</v>
      </c>
      <c r="M46" s="562" t="e">
        <f>IF(ISNUMBER(Regressions!N56),ROUND(Regressions!N56, 1), NA())</f>
        <v>#N/A</v>
      </c>
      <c r="N46" s="563" t="e">
        <f>IF(ISNUMBER(Regressions!O56),ROUND(Regressions!O56, 1), NA())</f>
        <v>#N/A</v>
      </c>
      <c r="O46" s="564" t="e">
        <f>IF(ISNUMBER(Regressions!Q56),ROUND(Regressions!Q56, 1), NA())</f>
        <v>#N/A</v>
      </c>
      <c r="P46" s="560" t="e">
        <f>IF(ISNUMBER(Regressions!R56),ROUND(Regressions!R56, 1), NA())</f>
        <v>#N/A</v>
      </c>
      <c r="Q46" s="566" t="e">
        <f>IF(ISNUMBER(Regressions!S56),ROUND(Regressions!S56, 1), NA())</f>
        <v>#N/A</v>
      </c>
      <c r="R46" s="562" t="e">
        <f>IF(ISNUMBER(Regressions!T56),ROUND(Regressions!T56, 1), NA())</f>
        <v>#N/A</v>
      </c>
      <c r="S46" s="563" t="e">
        <f>IF(ISNUMBER(Regressions!U56),ROUND(Regressions!U56, 1), NA())</f>
        <v>#N/A</v>
      </c>
    </row>
    <row r="47" spans="1:19" x14ac:dyDescent="0.25">
      <c r="A47" s="555" t="str">
        <f>+Introduction!$C$7</f>
        <v>Nicaragua</v>
      </c>
      <c r="B47" s="556">
        <f>IF(ISBLANK(Regressions!B57), " ", Regressions!B57)</f>
        <v>2012</v>
      </c>
      <c r="C47" s="555" t="str">
        <f>HLOOKUP(Introduction!$G$4,nametranslations,26,FALSE)</f>
        <v>Urbano</v>
      </c>
      <c r="D47" s="558">
        <f>IF(ISBLANK(Regressions!D57), " ", Regressions!D57)</f>
        <v>1041987.115146675</v>
      </c>
      <c r="E47" s="559" t="e">
        <f>IF(ISNUMBER(Regressions!E57),ROUND(Regressions!E57, 1), NA())</f>
        <v>#N/A</v>
      </c>
      <c r="F47" s="560">
        <f>IF(ISNUMBER(Regressions!F57),ROUND(Regressions!F57, 1), NA())</f>
        <v>87.4</v>
      </c>
      <c r="G47" s="561" t="e">
        <f>IF(ISNUMBER(Regressions!G57),ROUND(Regressions!G57, 1), NA())</f>
        <v>#N/A</v>
      </c>
      <c r="H47" s="562" t="e">
        <f>IF(ISNUMBER(Regressions!H57),ROUND(Regressions!H57, 1), NA())</f>
        <v>#N/A</v>
      </c>
      <c r="I47" s="563">
        <f>IF(ISNUMBER(Regressions!I57),ROUND(Regressions!I57, 1), NA())</f>
        <v>12.6</v>
      </c>
      <c r="J47" s="564" t="e">
        <f>IF(ISNUMBER(Regressions!K57),ROUND(Regressions!K57, 1), NA())</f>
        <v>#N/A</v>
      </c>
      <c r="K47" s="560" t="e">
        <f>IF(ISNUMBER(Regressions!L57),ROUND(Regressions!L57, 1), NA())</f>
        <v>#N/A</v>
      </c>
      <c r="L47" s="565" t="e">
        <f>IF(ISNUMBER(Regressions!M57),ROUND(Regressions!M57, 1), NA())</f>
        <v>#N/A</v>
      </c>
      <c r="M47" s="562" t="e">
        <f>IF(ISNUMBER(Regressions!N57),ROUND(Regressions!N57, 1), NA())</f>
        <v>#N/A</v>
      </c>
      <c r="N47" s="563" t="e">
        <f>IF(ISNUMBER(Regressions!O57),ROUND(Regressions!O57, 1), NA())</f>
        <v>#N/A</v>
      </c>
      <c r="O47" s="564" t="e">
        <f>IF(ISNUMBER(Regressions!Q57),ROUND(Regressions!Q57, 1), NA())</f>
        <v>#N/A</v>
      </c>
      <c r="P47" s="560" t="e">
        <f>IF(ISNUMBER(Regressions!R57),ROUND(Regressions!R57, 1), NA())</f>
        <v>#N/A</v>
      </c>
      <c r="Q47" s="566" t="e">
        <f>IF(ISNUMBER(Regressions!S57),ROUND(Regressions!S57, 1), NA())</f>
        <v>#N/A</v>
      </c>
      <c r="R47" s="562" t="e">
        <f>IF(ISNUMBER(Regressions!T57),ROUND(Regressions!T57, 1), NA())</f>
        <v>#N/A</v>
      </c>
      <c r="S47" s="563" t="e">
        <f>IF(ISNUMBER(Regressions!U57),ROUND(Regressions!U57, 1), NA())</f>
        <v>#N/A</v>
      </c>
    </row>
    <row r="48" spans="1:19" x14ac:dyDescent="0.25">
      <c r="A48" s="555" t="str">
        <f>+Introduction!$C$7</f>
        <v>Nicaragua</v>
      </c>
      <c r="B48" s="556">
        <f>IF(ISBLANK(Regressions!B58), " ", Regressions!B58)</f>
        <v>2013</v>
      </c>
      <c r="C48" s="555" t="str">
        <f>HLOOKUP(Introduction!$G$4,nametranslations,26,FALSE)</f>
        <v>Urbano</v>
      </c>
      <c r="D48" s="558">
        <f>IF(ISBLANK(Regressions!D58), " ", Regressions!D58)</f>
        <v>1046818.1641939164</v>
      </c>
      <c r="E48" s="559" t="e">
        <f>IF(ISNUMBER(Regressions!E58),ROUND(Regressions!E58, 1), NA())</f>
        <v>#N/A</v>
      </c>
      <c r="F48" s="560">
        <f>IF(ISNUMBER(Regressions!F58),ROUND(Regressions!F58, 1), NA())</f>
        <v>88.5</v>
      </c>
      <c r="G48" s="561" t="e">
        <f>IF(ISNUMBER(Regressions!G58),ROUND(Regressions!G58, 1), NA())</f>
        <v>#N/A</v>
      </c>
      <c r="H48" s="562" t="e">
        <f>IF(ISNUMBER(Regressions!H58),ROUND(Regressions!H58, 1), NA())</f>
        <v>#N/A</v>
      </c>
      <c r="I48" s="563">
        <f>IF(ISNUMBER(Regressions!I58),ROUND(Regressions!I58, 1), NA())</f>
        <v>11.5</v>
      </c>
      <c r="J48" s="564" t="e">
        <f>IF(ISNUMBER(Regressions!K58),ROUND(Regressions!K58, 1), NA())</f>
        <v>#N/A</v>
      </c>
      <c r="K48" s="560" t="e">
        <f>IF(ISNUMBER(Regressions!L58),ROUND(Regressions!L58, 1), NA())</f>
        <v>#N/A</v>
      </c>
      <c r="L48" s="565" t="e">
        <f>IF(ISNUMBER(Regressions!M58),ROUND(Regressions!M58, 1), NA())</f>
        <v>#N/A</v>
      </c>
      <c r="M48" s="562" t="e">
        <f>IF(ISNUMBER(Regressions!N58),ROUND(Regressions!N58, 1), NA())</f>
        <v>#N/A</v>
      </c>
      <c r="N48" s="563" t="e">
        <f>IF(ISNUMBER(Regressions!O58),ROUND(Regressions!O58, 1), NA())</f>
        <v>#N/A</v>
      </c>
      <c r="O48" s="564" t="e">
        <f>IF(ISNUMBER(Regressions!Q58),ROUND(Regressions!Q58, 1), NA())</f>
        <v>#N/A</v>
      </c>
      <c r="P48" s="560" t="e">
        <f>IF(ISNUMBER(Regressions!R58),ROUND(Regressions!R58, 1), NA())</f>
        <v>#N/A</v>
      </c>
      <c r="Q48" s="566" t="e">
        <f>IF(ISNUMBER(Regressions!S58),ROUND(Regressions!S58, 1), NA())</f>
        <v>#N/A</v>
      </c>
      <c r="R48" s="562" t="e">
        <f>IF(ISNUMBER(Regressions!T58),ROUND(Regressions!T58, 1), NA())</f>
        <v>#N/A</v>
      </c>
      <c r="S48" s="563" t="e">
        <f>IF(ISNUMBER(Regressions!U58),ROUND(Regressions!U58, 1), NA())</f>
        <v>#N/A</v>
      </c>
    </row>
    <row r="49" spans="1:19" x14ac:dyDescent="0.25">
      <c r="A49" s="555" t="str">
        <f>+Introduction!$C$7</f>
        <v>Nicaragua</v>
      </c>
      <c r="B49" s="556">
        <f>IF(ISBLANK(Regressions!B59), " ", Regressions!B59)</f>
        <v>2014</v>
      </c>
      <c r="C49" s="555" t="str">
        <f>HLOOKUP(Introduction!$G$4,nametranslations,26,FALSE)</f>
        <v>Urbano</v>
      </c>
      <c r="D49" s="558">
        <f>IF(ISBLANK(Regressions!D59), " ", Regressions!D59)</f>
        <v>1051792.5419073487</v>
      </c>
      <c r="E49" s="559" t="e">
        <f>IF(ISNUMBER(Regressions!E59),ROUND(Regressions!E59, 1), NA())</f>
        <v>#N/A</v>
      </c>
      <c r="F49" s="560">
        <f>IF(ISNUMBER(Regressions!F59),ROUND(Regressions!F59, 1), NA())</f>
        <v>89.6</v>
      </c>
      <c r="G49" s="561" t="e">
        <f>IF(ISNUMBER(Regressions!G59),ROUND(Regressions!G59, 1), NA())</f>
        <v>#N/A</v>
      </c>
      <c r="H49" s="562" t="e">
        <f>IF(ISNUMBER(Regressions!H59),ROUND(Regressions!H59, 1), NA())</f>
        <v>#N/A</v>
      </c>
      <c r="I49" s="563">
        <f>IF(ISNUMBER(Regressions!I59),ROUND(Regressions!I59, 1), NA())</f>
        <v>10.4</v>
      </c>
      <c r="J49" s="564" t="e">
        <f>IF(ISNUMBER(Regressions!K59),ROUND(Regressions!K59, 1), NA())</f>
        <v>#N/A</v>
      </c>
      <c r="K49" s="560" t="e">
        <f>IF(ISNUMBER(Regressions!L59),ROUND(Regressions!L59, 1), NA())</f>
        <v>#N/A</v>
      </c>
      <c r="L49" s="565" t="e">
        <f>IF(ISNUMBER(Regressions!M59),ROUND(Regressions!M59, 1), NA())</f>
        <v>#N/A</v>
      </c>
      <c r="M49" s="562" t="e">
        <f>IF(ISNUMBER(Regressions!N59),ROUND(Regressions!N59, 1), NA())</f>
        <v>#N/A</v>
      </c>
      <c r="N49" s="563" t="e">
        <f>IF(ISNUMBER(Regressions!O59),ROUND(Regressions!O59, 1), NA())</f>
        <v>#N/A</v>
      </c>
      <c r="O49" s="564" t="e">
        <f>IF(ISNUMBER(Regressions!Q59),ROUND(Regressions!Q59, 1), NA())</f>
        <v>#N/A</v>
      </c>
      <c r="P49" s="560" t="e">
        <f>IF(ISNUMBER(Regressions!R59),ROUND(Regressions!R59, 1), NA())</f>
        <v>#N/A</v>
      </c>
      <c r="Q49" s="566" t="e">
        <f>IF(ISNUMBER(Regressions!S59),ROUND(Regressions!S59, 1), NA())</f>
        <v>#N/A</v>
      </c>
      <c r="R49" s="562" t="e">
        <f>IF(ISNUMBER(Regressions!T59),ROUND(Regressions!T59, 1), NA())</f>
        <v>#N/A</v>
      </c>
      <c r="S49" s="563" t="e">
        <f>IF(ISNUMBER(Regressions!U59),ROUND(Regressions!U59, 1), NA())</f>
        <v>#N/A</v>
      </c>
    </row>
    <row r="50" spans="1:19" x14ac:dyDescent="0.25">
      <c r="A50" s="555" t="str">
        <f>+Introduction!$C$7</f>
        <v>Nicaragua</v>
      </c>
      <c r="B50" s="556">
        <f>IF(ISBLANK(Regressions!B60), " ", Regressions!B60)</f>
        <v>2015</v>
      </c>
      <c r="C50" s="555" t="str">
        <f>HLOOKUP(Introduction!$G$4,nametranslations,26,FALSE)</f>
        <v>Urbano</v>
      </c>
      <c r="D50" s="558">
        <f>IF(ISBLANK(Regressions!D60), " ", Regressions!D60)</f>
        <v>1057369.9724604033</v>
      </c>
      <c r="E50" s="559" t="e">
        <f>IF(ISNUMBER(Regressions!E60),ROUND(Regressions!E60, 1), NA())</f>
        <v>#N/A</v>
      </c>
      <c r="F50" s="560">
        <f>IF(ISNUMBER(Regressions!F60),ROUND(Regressions!F60, 1), NA())</f>
        <v>90.7</v>
      </c>
      <c r="G50" s="561" t="e">
        <f>IF(ISNUMBER(Regressions!G60),ROUND(Regressions!G60, 1), NA())</f>
        <v>#N/A</v>
      </c>
      <c r="H50" s="562" t="e">
        <f>IF(ISNUMBER(Regressions!H60),ROUND(Regressions!H60, 1), NA())</f>
        <v>#N/A</v>
      </c>
      <c r="I50" s="563">
        <f>IF(ISNUMBER(Regressions!I60),ROUND(Regressions!I60, 1), NA())</f>
        <v>9.3000000000000007</v>
      </c>
      <c r="J50" s="564" t="e">
        <f>IF(ISNUMBER(Regressions!K60),ROUND(Regressions!K60, 1), NA())</f>
        <v>#N/A</v>
      </c>
      <c r="K50" s="560" t="e">
        <f>IF(ISNUMBER(Regressions!L60),ROUND(Regressions!L60, 1), NA())</f>
        <v>#N/A</v>
      </c>
      <c r="L50" s="565">
        <f>IF(ISNUMBER(Regressions!M60),ROUND(Regressions!M60, 1), NA())</f>
        <v>65.3</v>
      </c>
      <c r="M50" s="562" t="e">
        <f>IF(ISNUMBER(Regressions!N60),ROUND(Regressions!N60, 1), NA())</f>
        <v>#N/A</v>
      </c>
      <c r="N50" s="563" t="e">
        <f>IF(ISNUMBER(Regressions!O60),ROUND(Regressions!O60, 1), NA())</f>
        <v>#N/A</v>
      </c>
      <c r="O50" s="564" t="e">
        <f>IF(ISNUMBER(Regressions!Q60),ROUND(Regressions!Q60, 1), NA())</f>
        <v>#N/A</v>
      </c>
      <c r="P50" s="560" t="e">
        <f>IF(ISNUMBER(Regressions!R60),ROUND(Regressions!R60, 1), NA())</f>
        <v>#N/A</v>
      </c>
      <c r="Q50" s="566" t="e">
        <f>IF(ISNUMBER(Regressions!S60),ROUND(Regressions!S60, 1), NA())</f>
        <v>#N/A</v>
      </c>
      <c r="R50" s="562" t="e">
        <f>IF(ISNUMBER(Regressions!T60),ROUND(Regressions!T60, 1), NA())</f>
        <v>#N/A</v>
      </c>
      <c r="S50" s="563" t="e">
        <f>IF(ISNUMBER(Regressions!U60),ROUND(Regressions!U60, 1), NA())</f>
        <v>#N/A</v>
      </c>
    </row>
    <row r="51" spans="1:19" x14ac:dyDescent="0.25">
      <c r="A51" s="555" t="str">
        <f>+Introduction!$C$7</f>
        <v>Nicaragua</v>
      </c>
      <c r="B51" s="556">
        <f>IF(ISBLANK(Regressions!B61), " ", Regressions!B61)</f>
        <v>2016</v>
      </c>
      <c r="C51" s="555" t="str">
        <f>HLOOKUP(Introduction!$G$4,nametranslations,26,FALSE)</f>
        <v>Urbano</v>
      </c>
      <c r="D51" s="558">
        <f>IF(ISBLANK(Regressions!D61), " ", Regressions!D61)</f>
        <v>1063445.5001934052</v>
      </c>
      <c r="E51" s="559" t="e">
        <f>IF(ISNUMBER(Regressions!E61),ROUND(Regressions!E61, 1), NA())</f>
        <v>#N/A</v>
      </c>
      <c r="F51" s="560">
        <f>IF(ISNUMBER(Regressions!F61),ROUND(Regressions!F61, 1), NA())</f>
        <v>91.8</v>
      </c>
      <c r="G51" s="561" t="e">
        <f>IF(ISNUMBER(Regressions!G61),ROUND(Regressions!G61, 1), NA())</f>
        <v>#N/A</v>
      </c>
      <c r="H51" s="562" t="e">
        <f>IF(ISNUMBER(Regressions!H61),ROUND(Regressions!H61, 1), NA())</f>
        <v>#N/A</v>
      </c>
      <c r="I51" s="563">
        <f>IF(ISNUMBER(Regressions!I61),ROUND(Regressions!I61, 1), NA())</f>
        <v>8.1999999999999993</v>
      </c>
      <c r="J51" s="564" t="e">
        <f>IF(ISNUMBER(Regressions!K61),ROUND(Regressions!K61, 1), NA())</f>
        <v>#N/A</v>
      </c>
      <c r="K51" s="560" t="e">
        <f>IF(ISNUMBER(Regressions!L61),ROUND(Regressions!L61, 1), NA())</f>
        <v>#N/A</v>
      </c>
      <c r="L51" s="565">
        <f>IF(ISNUMBER(Regressions!M61),ROUND(Regressions!M61, 1), NA())</f>
        <v>65.3</v>
      </c>
      <c r="M51" s="562" t="e">
        <f>IF(ISNUMBER(Regressions!N61),ROUND(Regressions!N61, 1), NA())</f>
        <v>#N/A</v>
      </c>
      <c r="N51" s="563" t="e">
        <f>IF(ISNUMBER(Regressions!O61),ROUND(Regressions!O61, 1), NA())</f>
        <v>#N/A</v>
      </c>
      <c r="O51" s="564" t="e">
        <f>IF(ISNUMBER(Regressions!Q61),ROUND(Regressions!Q61, 1), NA())</f>
        <v>#N/A</v>
      </c>
      <c r="P51" s="560" t="e">
        <f>IF(ISNUMBER(Regressions!R61),ROUND(Regressions!R61, 1), NA())</f>
        <v>#N/A</v>
      </c>
      <c r="Q51" s="566" t="e">
        <f>IF(ISNUMBER(Regressions!S61),ROUND(Regressions!S61, 1), NA())</f>
        <v>#N/A</v>
      </c>
      <c r="R51" s="562" t="e">
        <f>IF(ISNUMBER(Regressions!T61),ROUND(Regressions!T61, 1), NA())</f>
        <v>#N/A</v>
      </c>
      <c r="S51" s="563" t="e">
        <f>IF(ISNUMBER(Regressions!U61),ROUND(Regressions!U61, 1), NA())</f>
        <v>#N/A</v>
      </c>
    </row>
    <row r="52" spans="1:19" x14ac:dyDescent="0.25">
      <c r="A52" s="555" t="str">
        <f>+Introduction!$C$7</f>
        <v>Nicaragua</v>
      </c>
      <c r="B52" s="556">
        <f>IF(ISBLANK(Regressions!B62), " ", Regressions!B62)</f>
        <v>2017</v>
      </c>
      <c r="C52" s="555" t="str">
        <f>HLOOKUP(Introduction!$G$4,nametranslations,26,FALSE)</f>
        <v>Urbano</v>
      </c>
      <c r="D52" s="558">
        <f>IF(ISBLANK(Regressions!D62), " ", Regressions!D62)</f>
        <v>1069780.2331900406</v>
      </c>
      <c r="E52" s="559" t="e">
        <f>IF(ISNUMBER(Regressions!E62),ROUND(Regressions!E62, 1), NA())</f>
        <v>#N/A</v>
      </c>
      <c r="F52" s="560">
        <f>IF(ISNUMBER(Regressions!F62),ROUND(Regressions!F62, 1), NA())</f>
        <v>92.8</v>
      </c>
      <c r="G52" s="561" t="e">
        <f>IF(ISNUMBER(Regressions!G62),ROUND(Regressions!G62, 1), NA())</f>
        <v>#N/A</v>
      </c>
      <c r="H52" s="562" t="e">
        <f>IF(ISNUMBER(Regressions!H62),ROUND(Regressions!H62, 1), NA())</f>
        <v>#N/A</v>
      </c>
      <c r="I52" s="563">
        <f>IF(ISNUMBER(Regressions!I62),ROUND(Regressions!I62, 1), NA())</f>
        <v>7.2</v>
      </c>
      <c r="J52" s="564" t="e">
        <f>IF(ISNUMBER(Regressions!K62),ROUND(Regressions!K62, 1), NA())</f>
        <v>#N/A</v>
      </c>
      <c r="K52" s="560" t="e">
        <f>IF(ISNUMBER(Regressions!L62),ROUND(Regressions!L62, 1), NA())</f>
        <v>#N/A</v>
      </c>
      <c r="L52" s="565">
        <f>IF(ISNUMBER(Regressions!M62),ROUND(Regressions!M62, 1), NA())</f>
        <v>65.3</v>
      </c>
      <c r="M52" s="562" t="e">
        <f>IF(ISNUMBER(Regressions!N62),ROUND(Regressions!N62, 1), NA())</f>
        <v>#N/A</v>
      </c>
      <c r="N52" s="563" t="e">
        <f>IF(ISNUMBER(Regressions!O62),ROUND(Regressions!O62, 1), NA())</f>
        <v>#N/A</v>
      </c>
      <c r="O52" s="564" t="e">
        <f>IF(ISNUMBER(Regressions!Q62),ROUND(Regressions!Q62, 1), NA())</f>
        <v>#N/A</v>
      </c>
      <c r="P52" s="560" t="e">
        <f>IF(ISNUMBER(Regressions!R62),ROUND(Regressions!R62, 1), NA())</f>
        <v>#N/A</v>
      </c>
      <c r="Q52" s="566" t="e">
        <f>IF(ISNUMBER(Regressions!S62),ROUND(Regressions!S62, 1), NA())</f>
        <v>#N/A</v>
      </c>
      <c r="R52" s="562" t="e">
        <f>IF(ISNUMBER(Regressions!T62),ROUND(Regressions!T62, 1), NA())</f>
        <v>#N/A</v>
      </c>
      <c r="S52" s="563" t="e">
        <f>IF(ISNUMBER(Regressions!U62),ROUND(Regressions!U62, 1), NA())</f>
        <v>#N/A</v>
      </c>
    </row>
    <row r="53" spans="1:19" x14ac:dyDescent="0.25">
      <c r="A53" s="555" t="str">
        <f>+Introduction!$C$7</f>
        <v>Nicaragua</v>
      </c>
      <c r="B53" s="556">
        <f>IF(ISBLANK(Regressions!B63), " ", Regressions!B63)</f>
        <v>2018</v>
      </c>
      <c r="C53" s="555" t="str">
        <f>HLOOKUP(Introduction!$G$4,nametranslations,26,FALSE)</f>
        <v>Urbano</v>
      </c>
      <c r="D53" s="558">
        <f>IF(ISBLANK(Regressions!D63), " ", Regressions!D63)</f>
        <v>1076416.7873522567</v>
      </c>
      <c r="E53" s="559" t="e">
        <f>IF(ISNUMBER(Regressions!E63),ROUND(Regressions!E63, 1), NA())</f>
        <v>#N/A</v>
      </c>
      <c r="F53" s="560">
        <f>IF(ISNUMBER(Regressions!F63),ROUND(Regressions!F63, 1), NA())</f>
        <v>93.9</v>
      </c>
      <c r="G53" s="561" t="e">
        <f>IF(ISNUMBER(Regressions!G63),ROUND(Regressions!G63, 1), NA())</f>
        <v>#N/A</v>
      </c>
      <c r="H53" s="562" t="e">
        <f>IF(ISNUMBER(Regressions!H63),ROUND(Regressions!H63, 1), NA())</f>
        <v>#N/A</v>
      </c>
      <c r="I53" s="563">
        <f>IF(ISNUMBER(Regressions!I63),ROUND(Regressions!I63, 1), NA())</f>
        <v>6.1</v>
      </c>
      <c r="J53" s="564" t="e">
        <f>IF(ISNUMBER(Regressions!K63),ROUND(Regressions!K63, 1), NA())</f>
        <v>#N/A</v>
      </c>
      <c r="K53" s="560" t="e">
        <f>IF(ISNUMBER(Regressions!L63),ROUND(Regressions!L63, 1), NA())</f>
        <v>#N/A</v>
      </c>
      <c r="L53" s="565">
        <f>IF(ISNUMBER(Regressions!M63),ROUND(Regressions!M63, 1), NA())</f>
        <v>65.3</v>
      </c>
      <c r="M53" s="562" t="e">
        <f>IF(ISNUMBER(Regressions!N63),ROUND(Regressions!N63, 1), NA())</f>
        <v>#N/A</v>
      </c>
      <c r="N53" s="563" t="e">
        <f>IF(ISNUMBER(Regressions!O63),ROUND(Regressions!O63, 1), NA())</f>
        <v>#N/A</v>
      </c>
      <c r="O53" s="564" t="e">
        <f>IF(ISNUMBER(Regressions!Q63),ROUND(Regressions!Q63, 1), NA())</f>
        <v>#N/A</v>
      </c>
      <c r="P53" s="560" t="e">
        <f>IF(ISNUMBER(Regressions!R63),ROUND(Regressions!R63, 1), NA())</f>
        <v>#N/A</v>
      </c>
      <c r="Q53" s="566" t="e">
        <f>IF(ISNUMBER(Regressions!S63),ROUND(Regressions!S63, 1), NA())</f>
        <v>#N/A</v>
      </c>
      <c r="R53" s="562" t="e">
        <f>IF(ISNUMBER(Regressions!T63),ROUND(Regressions!T63, 1), NA())</f>
        <v>#N/A</v>
      </c>
      <c r="S53" s="563" t="e">
        <f>IF(ISNUMBER(Regressions!U63),ROUND(Regressions!U63, 1), NA())</f>
        <v>#N/A</v>
      </c>
    </row>
    <row r="54" spans="1:19" x14ac:dyDescent="0.25">
      <c r="A54" s="555" t="str">
        <f>+Introduction!$C$7</f>
        <v>Nicaragua</v>
      </c>
      <c r="B54" s="556">
        <f>IF(ISBLANK(Regressions!B64), " ", Regressions!B64)</f>
        <v>2019</v>
      </c>
      <c r="C54" s="555" t="str">
        <f>HLOOKUP(Introduction!$G$4,nametranslations,26,FALSE)</f>
        <v>Urbano</v>
      </c>
      <c r="D54" s="558">
        <f>IF(ISBLANK(Regressions!D64), " ", Regressions!D64)</f>
        <v>1084045.5810344697</v>
      </c>
      <c r="E54" s="559" t="e">
        <f>IF(ISNUMBER(Regressions!E64),ROUND(Regressions!E64, 1), NA())</f>
        <v>#N/A</v>
      </c>
      <c r="F54" s="560">
        <f>IF(ISNUMBER(Regressions!F64),ROUND(Regressions!F64, 1), NA())</f>
        <v>95</v>
      </c>
      <c r="G54" s="561" t="e">
        <f>IF(ISNUMBER(Regressions!G64),ROUND(Regressions!G64, 1), NA())</f>
        <v>#N/A</v>
      </c>
      <c r="H54" s="562" t="e">
        <f>IF(ISNUMBER(Regressions!H64),ROUND(Regressions!H64, 1), NA())</f>
        <v>#N/A</v>
      </c>
      <c r="I54" s="563">
        <f>IF(ISNUMBER(Regressions!I64),ROUND(Regressions!I64, 1), NA())</f>
        <v>5</v>
      </c>
      <c r="J54" s="564" t="e">
        <f>IF(ISNUMBER(Regressions!K64),ROUND(Regressions!K64, 1), NA())</f>
        <v>#N/A</v>
      </c>
      <c r="K54" s="560" t="e">
        <f>IF(ISNUMBER(Regressions!L64),ROUND(Regressions!L64, 1), NA())</f>
        <v>#N/A</v>
      </c>
      <c r="L54" s="565">
        <f>IF(ISNUMBER(Regressions!M64),ROUND(Regressions!M64, 1), NA())</f>
        <v>65.3</v>
      </c>
      <c r="M54" s="562" t="e">
        <f>IF(ISNUMBER(Regressions!N64),ROUND(Regressions!N64, 1), NA())</f>
        <v>#N/A</v>
      </c>
      <c r="N54" s="563" t="e">
        <f>IF(ISNUMBER(Regressions!O64),ROUND(Regressions!O64, 1), NA())</f>
        <v>#N/A</v>
      </c>
      <c r="O54" s="564" t="e">
        <f>IF(ISNUMBER(Regressions!Q64),ROUND(Regressions!Q64, 1), NA())</f>
        <v>#N/A</v>
      </c>
      <c r="P54" s="560" t="e">
        <f>IF(ISNUMBER(Regressions!R64),ROUND(Regressions!R64, 1), NA())</f>
        <v>#N/A</v>
      </c>
      <c r="Q54" s="566" t="e">
        <f>IF(ISNUMBER(Regressions!S64),ROUND(Regressions!S64, 1), NA())</f>
        <v>#N/A</v>
      </c>
      <c r="R54" s="562" t="e">
        <f>IF(ISNUMBER(Regressions!T64),ROUND(Regressions!T64, 1), NA())</f>
        <v>#N/A</v>
      </c>
      <c r="S54" s="563" t="e">
        <f>IF(ISNUMBER(Regressions!U64),ROUND(Regressions!U64, 1), NA())</f>
        <v>#N/A</v>
      </c>
    </row>
    <row r="55" spans="1:19" ht="13.5" customHeight="1" x14ac:dyDescent="0.25">
      <c r="A55" s="555" t="str">
        <f>+Introduction!$C$7</f>
        <v>Nicaragua</v>
      </c>
      <c r="B55" s="556">
        <f>IF(ISBLANK(Regressions!B65), " ", Regressions!B65)</f>
        <v>2020</v>
      </c>
      <c r="C55" s="555" t="str">
        <f>HLOOKUP(Introduction!$G$4,nametranslations,26,FALSE)</f>
        <v>Urbano</v>
      </c>
      <c r="D55" s="558">
        <f>IF(ISBLANK(Regressions!D65), " ", Regressions!D65)</f>
        <v>1092417.7706877901</v>
      </c>
      <c r="E55" s="559" t="e">
        <f>IF(ISNUMBER(Regressions!E65),ROUND(Regressions!E65, 1), NA())</f>
        <v>#N/A</v>
      </c>
      <c r="F55" s="560">
        <f>IF(ISNUMBER(Regressions!F65),ROUND(Regressions!F65, 1), NA())</f>
        <v>96.1</v>
      </c>
      <c r="G55" s="561" t="e">
        <f>IF(ISNUMBER(Regressions!G65),ROUND(Regressions!G65, 1), NA())</f>
        <v>#N/A</v>
      </c>
      <c r="H55" s="562" t="e">
        <f>IF(ISNUMBER(Regressions!H65),ROUND(Regressions!H65, 1), NA())</f>
        <v>#N/A</v>
      </c>
      <c r="I55" s="563">
        <f>IF(ISNUMBER(Regressions!I65),ROUND(Regressions!I65, 1), NA())</f>
        <v>3.9</v>
      </c>
      <c r="J55" s="564" t="e">
        <f>IF(ISNUMBER(Regressions!K65),ROUND(Regressions!K65, 1), NA())</f>
        <v>#N/A</v>
      </c>
      <c r="K55" s="560" t="e">
        <f>IF(ISNUMBER(Regressions!L65),ROUND(Regressions!L65, 1), NA())</f>
        <v>#N/A</v>
      </c>
      <c r="L55" s="565">
        <f>IF(ISNUMBER(Regressions!M65),ROUND(Regressions!M65, 1), NA())</f>
        <v>65.3</v>
      </c>
      <c r="M55" s="562" t="e">
        <f>IF(ISNUMBER(Regressions!N65),ROUND(Regressions!N65, 1), NA())</f>
        <v>#N/A</v>
      </c>
      <c r="N55" s="563" t="e">
        <f>IF(ISNUMBER(Regressions!O65),ROUND(Regressions!O65, 1), NA())</f>
        <v>#N/A</v>
      </c>
      <c r="O55" s="564" t="e">
        <f>IF(ISNUMBER(Regressions!Q65),ROUND(Regressions!Q65, 1), NA())</f>
        <v>#N/A</v>
      </c>
      <c r="P55" s="560" t="e">
        <f>IF(ISNUMBER(Regressions!R65),ROUND(Regressions!R65, 1), NA())</f>
        <v>#N/A</v>
      </c>
      <c r="Q55" s="566" t="e">
        <f>IF(ISNUMBER(Regressions!S65),ROUND(Regressions!S65, 1), NA())</f>
        <v>#N/A</v>
      </c>
      <c r="R55" s="562" t="e">
        <f>IF(ISNUMBER(Regressions!T65),ROUND(Regressions!T65, 1), NA())</f>
        <v>#N/A</v>
      </c>
      <c r="S55" s="563" t="e">
        <f>IF(ISNUMBER(Regressions!U65),ROUND(Regressions!U65, 1), NA())</f>
        <v>#N/A</v>
      </c>
    </row>
    <row r="56" spans="1:19" x14ac:dyDescent="0.25">
      <c r="A56" s="555" t="str">
        <f>+Introduction!$C$7</f>
        <v>Nicaragua</v>
      </c>
      <c r="B56" s="556">
        <f>IF(ISBLANK(Regressions!B66), " ", Regressions!B66)</f>
        <v>2021</v>
      </c>
      <c r="C56" s="555" t="str">
        <f>HLOOKUP(Introduction!$G$4,nametranslations,26,FALSE)</f>
        <v>Urbano</v>
      </c>
      <c r="D56" s="558">
        <f>IF(ISBLANK(Regressions!D66), " ", Regressions!D66)</f>
        <v>1100900.0870978164</v>
      </c>
      <c r="E56" s="564" t="e">
        <f>IF(ISNUMBER(Regressions!E66),ROUND(Regressions!E66, 1), NA())</f>
        <v>#N/A</v>
      </c>
      <c r="F56" s="567">
        <f>IF(ISNUMBER(Regressions!F66),ROUND(Regressions!F66, 1), NA())</f>
        <v>97.2</v>
      </c>
      <c r="G56" s="568" t="e">
        <f>IF(ISNUMBER(Regressions!G66),ROUND(Regressions!G66, 1), NA())</f>
        <v>#N/A</v>
      </c>
      <c r="H56" s="562" t="e">
        <f>IF(ISNUMBER(Regressions!H66),ROUND(Regressions!H66, 1), NA())</f>
        <v>#N/A</v>
      </c>
      <c r="I56" s="563">
        <f>IF(ISNUMBER(Regressions!I66),ROUND(Regressions!I66, 1), NA())</f>
        <v>2.8</v>
      </c>
      <c r="J56" s="564" t="e">
        <f>IF(ISNUMBER(Regressions!K66),ROUND(Regressions!K66, 1), NA())</f>
        <v>#N/A</v>
      </c>
      <c r="K56" s="567" t="e">
        <f>IF(ISNUMBER(Regressions!L66),ROUND(Regressions!L66, 1), NA())</f>
        <v>#N/A</v>
      </c>
      <c r="L56" s="569">
        <f>IF(ISNUMBER(Regressions!M66),ROUND(Regressions!M66, 1), NA())</f>
        <v>65.3</v>
      </c>
      <c r="M56" s="562" t="e">
        <f>IF(ISNUMBER(Regressions!N66),ROUND(Regressions!N66, 1), NA())</f>
        <v>#N/A</v>
      </c>
      <c r="N56" s="563" t="e">
        <f>IF(ISNUMBER(Regressions!O66),ROUND(Regressions!O66, 1), NA())</f>
        <v>#N/A</v>
      </c>
      <c r="O56" s="564" t="e">
        <f>IF(ISNUMBER(Regressions!Q66),ROUND(Regressions!Q66, 1), NA())</f>
        <v>#N/A</v>
      </c>
      <c r="P56" s="567" t="e">
        <f>IF(ISNUMBER(Regressions!R66),ROUND(Regressions!R66, 1), NA())</f>
        <v>#N/A</v>
      </c>
      <c r="Q56" s="570" t="e">
        <f>IF(ISNUMBER(Regressions!S66),ROUND(Regressions!S66, 1), NA())</f>
        <v>#N/A</v>
      </c>
      <c r="R56" s="562" t="e">
        <f>IF(ISNUMBER(Regressions!T66),ROUND(Regressions!T66, 1), NA())</f>
        <v>#N/A</v>
      </c>
      <c r="S56" s="563" t="e">
        <f>IF(ISNUMBER(Regressions!U66),ROUND(Regressions!U66, 1), NA())</f>
        <v>#N/A</v>
      </c>
    </row>
    <row r="57" spans="1:19" x14ac:dyDescent="0.25">
      <c r="A57" s="555" t="str">
        <f>+Introduction!$C$7</f>
        <v>Nicaragua</v>
      </c>
      <c r="B57" s="556">
        <f>IF(ISBLANK(Regressions!B67), " ", Regressions!B67)</f>
        <v>2022</v>
      </c>
      <c r="C57" s="555" t="str">
        <f>HLOOKUP(Introduction!$G$4,nametranslations,26,FALSE)</f>
        <v>Urbano</v>
      </c>
      <c r="D57" s="558">
        <f>IF(ISBLANK(Regressions!D67), " ", Regressions!D67)</f>
        <v>1108279.9816967775</v>
      </c>
      <c r="E57" s="559" t="e">
        <f>IF(ISNUMBER(Regressions!E67),ROUND(Regressions!E67, 1), NA())</f>
        <v>#N/A</v>
      </c>
      <c r="F57" s="560">
        <f>IF(ISNUMBER(Regressions!F67),ROUND(Regressions!F67, 1), NA())</f>
        <v>97.2</v>
      </c>
      <c r="G57" s="561" t="e">
        <f>IF(ISNUMBER(Regressions!G67),ROUND(Regressions!G67, 1), NA())</f>
        <v>#N/A</v>
      </c>
      <c r="H57" s="562" t="e">
        <f>IF(ISNUMBER(Regressions!H67),ROUND(Regressions!H67, 1), NA())</f>
        <v>#N/A</v>
      </c>
      <c r="I57" s="563">
        <f>IF(ISNUMBER(Regressions!I67),ROUND(Regressions!I67, 1), NA())</f>
        <v>2.8</v>
      </c>
      <c r="J57" s="564" t="e">
        <f>IF(ISNUMBER(Regressions!K67),ROUND(Regressions!K67, 1), NA())</f>
        <v>#N/A</v>
      </c>
      <c r="K57" s="560" t="e">
        <f>IF(ISNUMBER(Regressions!L67),ROUND(Regressions!L67, 1), NA())</f>
        <v>#N/A</v>
      </c>
      <c r="L57" s="565">
        <f>IF(ISNUMBER(Regressions!M67),ROUND(Regressions!M67, 1), NA())</f>
        <v>65.3</v>
      </c>
      <c r="M57" s="562" t="e">
        <f>IF(ISNUMBER(Regressions!N67),ROUND(Regressions!N67, 1), NA())</f>
        <v>#N/A</v>
      </c>
      <c r="N57" s="563" t="e">
        <f>IF(ISNUMBER(Regressions!O67),ROUND(Regressions!O67, 1), NA())</f>
        <v>#N/A</v>
      </c>
      <c r="O57" s="564" t="e">
        <f>IF(ISNUMBER(Regressions!Q67),ROUND(Regressions!Q67, 1), NA())</f>
        <v>#N/A</v>
      </c>
      <c r="P57" s="560" t="e">
        <f>IF(ISNUMBER(Regressions!R67),ROUND(Regressions!R67, 1), NA())</f>
        <v>#N/A</v>
      </c>
      <c r="Q57" s="566" t="e">
        <f>IF(ISNUMBER(Regressions!S67),ROUND(Regressions!S67, 1), NA())</f>
        <v>#N/A</v>
      </c>
      <c r="R57" s="562" t="e">
        <f>IF(ISNUMBER(Regressions!T67),ROUND(Regressions!T67, 1), NA())</f>
        <v>#N/A</v>
      </c>
      <c r="S57" s="563" t="e">
        <f>IF(ISNUMBER(Regressions!U67),ROUND(Regressions!U67, 1), NA())</f>
        <v>#N/A</v>
      </c>
    </row>
    <row r="58" spans="1:19" x14ac:dyDescent="0.25">
      <c r="A58" s="555" t="str">
        <f>+Introduction!$C$7</f>
        <v>Nicaragua</v>
      </c>
      <c r="B58" s="556">
        <f>IF(ISBLANK(Regressions!B68), " ", Regressions!B68)</f>
        <v>2023</v>
      </c>
      <c r="C58" s="555" t="str">
        <f>HLOOKUP(Introduction!$G$4,nametranslations,26,FALSE)</f>
        <v>Urbano</v>
      </c>
      <c r="D58" s="558">
        <f>IF(ISBLANK(Regressions!D68), " ", Regressions!D68)</f>
        <v>1114396.1421862792</v>
      </c>
      <c r="E58" s="559" t="e">
        <f>IF(ISNUMBER(Regressions!E68),ROUND(Regressions!E68, 1), NA())</f>
        <v>#N/A</v>
      </c>
      <c r="F58" s="560">
        <f>IF(ISNUMBER(Regressions!F68),ROUND(Regressions!F68, 1), NA())</f>
        <v>97.2</v>
      </c>
      <c r="G58" s="561" t="e">
        <f>IF(ISNUMBER(Regressions!G68),ROUND(Regressions!G68, 1), NA())</f>
        <v>#N/A</v>
      </c>
      <c r="H58" s="562" t="e">
        <f>IF(ISNUMBER(Regressions!H68),ROUND(Regressions!H68, 1), NA())</f>
        <v>#N/A</v>
      </c>
      <c r="I58" s="563">
        <f>IF(ISNUMBER(Regressions!I68),ROUND(Regressions!I68, 1), NA())</f>
        <v>2.8</v>
      </c>
      <c r="J58" s="564" t="e">
        <f>IF(ISNUMBER(Regressions!K68),ROUND(Regressions!K68, 1), NA())</f>
        <v>#N/A</v>
      </c>
      <c r="K58" s="560" t="e">
        <f>IF(ISNUMBER(Regressions!L68),ROUND(Regressions!L68, 1), NA())</f>
        <v>#N/A</v>
      </c>
      <c r="L58" s="565">
        <f>IF(ISNUMBER(Regressions!M68),ROUND(Regressions!M68, 1), NA())</f>
        <v>65.3</v>
      </c>
      <c r="M58" s="562" t="e">
        <f>IF(ISNUMBER(Regressions!N68),ROUND(Regressions!N68, 1), NA())</f>
        <v>#N/A</v>
      </c>
      <c r="N58" s="563" t="e">
        <f>IF(ISNUMBER(Regressions!O68),ROUND(Regressions!O68, 1), NA())</f>
        <v>#N/A</v>
      </c>
      <c r="O58" s="564" t="e">
        <f>IF(ISNUMBER(Regressions!Q68),ROUND(Regressions!Q68, 1), NA())</f>
        <v>#N/A</v>
      </c>
      <c r="P58" s="560" t="e">
        <f>IF(ISNUMBER(Regressions!R68),ROUND(Regressions!R68, 1), NA())</f>
        <v>#N/A</v>
      </c>
      <c r="Q58" s="566" t="e">
        <f>IF(ISNUMBER(Regressions!S68),ROUND(Regressions!S68, 1), NA())</f>
        <v>#N/A</v>
      </c>
      <c r="R58" s="562" t="e">
        <f>IF(ISNUMBER(Regressions!T68),ROUND(Regressions!T68, 1), NA())</f>
        <v>#N/A</v>
      </c>
      <c r="S58" s="563" t="e">
        <f>IF(ISNUMBER(Regressions!U68),ROUND(Regressions!U68, 1), NA())</f>
        <v>#N/A</v>
      </c>
    </row>
    <row r="59" spans="1:19" x14ac:dyDescent="0.25">
      <c r="A59" s="555" t="str">
        <f>+Introduction!$C$7</f>
        <v>Nicaragua</v>
      </c>
      <c r="B59" s="556">
        <f>IF(ISBLANK(Regressions!B69), " ", Regressions!B69)</f>
        <v>2024</v>
      </c>
      <c r="C59" s="555" t="str">
        <f>HLOOKUP(Introduction!$G$4,nametranslations,26,FALSE)</f>
        <v>Urbano</v>
      </c>
      <c r="D59" s="558">
        <f>IF(ISBLANK(Regressions!D69), " ", Regressions!D69)</f>
        <v>1081929.7615447999</v>
      </c>
      <c r="E59" s="559" t="e">
        <f>IF(ISNUMBER(Regressions!E69),ROUND(Regressions!E69, 1), NA())</f>
        <v>#N/A</v>
      </c>
      <c r="F59" s="560">
        <f>IF(ISNUMBER(Regressions!F69),ROUND(Regressions!F69, 1), NA())</f>
        <v>97.2</v>
      </c>
      <c r="G59" s="561" t="e">
        <f>IF(ISNUMBER(Regressions!G69),ROUND(Regressions!G69, 1), NA())</f>
        <v>#N/A</v>
      </c>
      <c r="H59" s="562" t="e">
        <f>IF(ISNUMBER(Regressions!H69),ROUND(Regressions!H69, 1), NA())</f>
        <v>#N/A</v>
      </c>
      <c r="I59" s="563">
        <f>IF(ISNUMBER(Regressions!I69),ROUND(Regressions!I69, 1), NA())</f>
        <v>2.8</v>
      </c>
      <c r="J59" s="564" t="e">
        <f>IF(ISNUMBER(Regressions!K69),ROUND(Regressions!K69, 1), NA())</f>
        <v>#N/A</v>
      </c>
      <c r="K59" s="560" t="e">
        <f>IF(ISNUMBER(Regressions!L69),ROUND(Regressions!L69, 1), NA())</f>
        <v>#N/A</v>
      </c>
      <c r="L59" s="565" t="e">
        <f>IF(ISNUMBER(Regressions!M69),ROUND(Regressions!M69, 1), NA())</f>
        <v>#N/A</v>
      </c>
      <c r="M59" s="562" t="e">
        <f>IF(ISNUMBER(Regressions!N69),ROUND(Regressions!N69, 1), NA())</f>
        <v>#N/A</v>
      </c>
      <c r="N59" s="563" t="e">
        <f>IF(ISNUMBER(Regressions!O69),ROUND(Regressions!O69, 1), NA())</f>
        <v>#N/A</v>
      </c>
      <c r="O59" s="564" t="e">
        <f>IF(ISNUMBER(Regressions!Q69),ROUND(Regressions!Q69, 1), NA())</f>
        <v>#N/A</v>
      </c>
      <c r="P59" s="560" t="e">
        <f>IF(ISNUMBER(Regressions!R69),ROUND(Regressions!R69, 1), NA())</f>
        <v>#N/A</v>
      </c>
      <c r="Q59" s="566" t="e">
        <f>IF(ISNUMBER(Regressions!S69),ROUND(Regressions!S69, 1), NA())</f>
        <v>#N/A</v>
      </c>
      <c r="R59" s="562" t="e">
        <f>IF(ISNUMBER(Regressions!T69),ROUND(Regressions!T69, 1), NA())</f>
        <v>#N/A</v>
      </c>
      <c r="S59" s="563" t="e">
        <f>IF(ISNUMBER(Regressions!U69),ROUND(Regressions!U69, 1), NA())</f>
        <v>#N/A</v>
      </c>
    </row>
    <row r="60" spans="1:19" x14ac:dyDescent="0.25">
      <c r="A60" s="571" t="str">
        <f>+Introduction!$C$7</f>
        <v>Nicaragua</v>
      </c>
      <c r="B60" s="572">
        <f>IF(ISBLANK(Regressions!B70), " ", Regressions!B70)</f>
        <v>2025</v>
      </c>
      <c r="C60" s="571" t="str">
        <f>HLOOKUP(Introduction!$G$4,nametranslations,26,FALSE)</f>
        <v>Urbano</v>
      </c>
      <c r="D60" s="573">
        <f>IF(ISBLANK(Regressions!D70), " ", Regressions!D70)</f>
        <v>1084353.6123900604</v>
      </c>
      <c r="E60" s="574" t="e">
        <f>IF(ISNUMBER(Regressions!E70),ROUND(Regressions!E70, 1), NA())</f>
        <v>#N/A</v>
      </c>
      <c r="F60" s="575">
        <f>IF(ISNUMBER(Regressions!F70),ROUND(Regressions!F70, 1), NA())</f>
        <v>97.2</v>
      </c>
      <c r="G60" s="576" t="e">
        <f>IF(ISNUMBER(Regressions!G70),ROUND(Regressions!G70, 1), NA())</f>
        <v>#N/A</v>
      </c>
      <c r="H60" s="577" t="e">
        <f>IF(ISNUMBER(Regressions!H70),ROUND(Regressions!H70, 1), NA())</f>
        <v>#N/A</v>
      </c>
      <c r="I60" s="578">
        <f>IF(ISNUMBER(Regressions!I70),ROUND(Regressions!I70, 1), NA())</f>
        <v>2.8</v>
      </c>
      <c r="J60" s="579" t="e">
        <f>IF(ISNUMBER(Regressions!K70),ROUND(Regressions!K70, 1), NA())</f>
        <v>#N/A</v>
      </c>
      <c r="K60" s="575" t="e">
        <f>IF(ISNUMBER(Regressions!L70),ROUND(Regressions!L70, 1), NA())</f>
        <v>#N/A</v>
      </c>
      <c r="L60" s="580" t="e">
        <f>IF(ISNUMBER(Regressions!M70),ROUND(Regressions!M70, 1), NA())</f>
        <v>#N/A</v>
      </c>
      <c r="M60" s="577" t="e">
        <f>IF(ISNUMBER(Regressions!N70),ROUND(Regressions!N70, 1), NA())</f>
        <v>#N/A</v>
      </c>
      <c r="N60" s="578" t="e">
        <f>IF(ISNUMBER(Regressions!O70),ROUND(Regressions!O70, 1), NA())</f>
        <v>#N/A</v>
      </c>
      <c r="O60" s="579" t="e">
        <f>IF(ISNUMBER(Regressions!Q70),ROUND(Regressions!Q70, 1), NA())</f>
        <v>#N/A</v>
      </c>
      <c r="P60" s="575" t="e">
        <f>IF(ISNUMBER(Regressions!R70),ROUND(Regressions!R70, 1), NA())</f>
        <v>#N/A</v>
      </c>
      <c r="Q60" s="581" t="e">
        <f>IF(ISNUMBER(Regressions!S70),ROUND(Regressions!S70, 1), NA())</f>
        <v>#N/A</v>
      </c>
      <c r="R60" s="577" t="e">
        <f>IF(ISNUMBER(Regressions!T70),ROUND(Regressions!T70, 1), NA())</f>
        <v>#N/A</v>
      </c>
      <c r="S60" s="578" t="e">
        <f>IF(ISNUMBER(Regressions!U70),ROUND(Regressions!U70, 1), NA())</f>
        <v>#N/A</v>
      </c>
    </row>
    <row r="61" spans="1:19" hidden="1" x14ac:dyDescent="0.25">
      <c r="A61" s="555" t="str">
        <f>+Introduction!$C$7</f>
        <v>Nicaragua</v>
      </c>
      <c r="B61" s="556">
        <f>IF(ISBLANK(Regressions!B71), " ", Regressions!B71)</f>
        <v>2026</v>
      </c>
      <c r="C61" s="555" t="str">
        <f>HLOOKUP(Introduction!$G$4,nametranslations,26,FALSE)</f>
        <v>Urbano</v>
      </c>
      <c r="D61" s="558" t="str">
        <f>IF(ISBLANK(Regressions!D71), " ", Regressions!D71)</f>
        <v xml:space="preserve"> </v>
      </c>
      <c r="E61" s="559" t="e">
        <f>IF(ISNUMBER(Regressions!E71),ROUND(Regressions!E71, 1), NA())</f>
        <v>#N/A</v>
      </c>
      <c r="F61" s="560" t="e">
        <f>IF(ISNUMBER(Regressions!F71),ROUND(Regressions!F71, 1), NA())</f>
        <v>#N/A</v>
      </c>
      <c r="G61" s="561" t="e">
        <f>IF(ISNUMBER(Regressions!G71),ROUND(Regressions!G71, 1), NA())</f>
        <v>#N/A</v>
      </c>
      <c r="H61" s="562" t="e">
        <f>IF(ISNUMBER(Regressions!H71),ROUND(Regressions!H71, 1), NA())</f>
        <v>#N/A</v>
      </c>
      <c r="I61" s="563" t="e">
        <f>IF(ISNUMBER(Regressions!I71),ROUND(Regressions!I71, 1), NA())</f>
        <v>#N/A</v>
      </c>
      <c r="J61" s="564" t="e">
        <f>IF(ISNUMBER(Regressions!K71),ROUND(Regressions!K71, 1), NA())</f>
        <v>#N/A</v>
      </c>
      <c r="K61" s="560" t="e">
        <f>IF(ISNUMBER(Regressions!L71),ROUND(Regressions!L71, 1), NA())</f>
        <v>#N/A</v>
      </c>
      <c r="L61" s="565" t="e">
        <f>IF(ISNUMBER(Regressions!M71),ROUND(Regressions!M71, 1), NA())</f>
        <v>#N/A</v>
      </c>
      <c r="M61" s="562" t="e">
        <f>IF(ISNUMBER(Regressions!N71),ROUND(Regressions!N71, 1), NA())</f>
        <v>#N/A</v>
      </c>
      <c r="N61" s="563" t="e">
        <f>IF(ISNUMBER(Regressions!O71),ROUND(Regressions!O71, 1), NA())</f>
        <v>#N/A</v>
      </c>
      <c r="O61" s="564" t="e">
        <f>IF(ISNUMBER(Regressions!Q71),ROUND(Regressions!Q71, 1), NA())</f>
        <v>#N/A</v>
      </c>
      <c r="P61" s="560" t="e">
        <f>IF(ISNUMBER(Regressions!R71),ROUND(Regressions!R71, 1), NA())</f>
        <v>#N/A</v>
      </c>
      <c r="Q61" s="566" t="e">
        <f>IF(ISNUMBER(Regressions!S71),ROUND(Regressions!S71, 1), NA())</f>
        <v>#N/A</v>
      </c>
      <c r="R61" s="562" t="e">
        <f>IF(ISNUMBER(Regressions!T71),ROUND(Regressions!T71, 1), NA())</f>
        <v>#N/A</v>
      </c>
      <c r="S61" s="563" t="e">
        <f>IF(ISNUMBER(Regressions!U71),ROUND(Regressions!U71, 1), NA())</f>
        <v>#N/A</v>
      </c>
    </row>
    <row r="62" spans="1:19" hidden="1" x14ac:dyDescent="0.25">
      <c r="A62" s="555" t="str">
        <f>+Introduction!$C$7</f>
        <v>Nicaragua</v>
      </c>
      <c r="B62" s="556">
        <f>IF(ISBLANK(Regressions!B72), " ", Regressions!B72)</f>
        <v>2027</v>
      </c>
      <c r="C62" s="555" t="str">
        <f>HLOOKUP(Introduction!$G$4,nametranslations,26,FALSE)</f>
        <v>Urbano</v>
      </c>
      <c r="D62" s="558" t="str">
        <f>IF(ISBLANK(Regressions!D72), " ", Regressions!D72)</f>
        <v xml:space="preserve"> </v>
      </c>
      <c r="E62" s="559" t="e">
        <f>IF(ISNUMBER(Regressions!E72),ROUND(Regressions!E72, 1), NA())</f>
        <v>#N/A</v>
      </c>
      <c r="F62" s="560" t="e">
        <f>IF(ISNUMBER(Regressions!F72),ROUND(Regressions!F72, 1), NA())</f>
        <v>#N/A</v>
      </c>
      <c r="G62" s="561" t="e">
        <f>IF(ISNUMBER(Regressions!G72),ROUND(Regressions!G72, 1), NA())</f>
        <v>#N/A</v>
      </c>
      <c r="H62" s="562" t="e">
        <f>IF(ISNUMBER(Regressions!H72),ROUND(Regressions!H72, 1), NA())</f>
        <v>#N/A</v>
      </c>
      <c r="I62" s="563" t="e">
        <f>IF(ISNUMBER(Regressions!I72),ROUND(Regressions!I72, 1), NA())</f>
        <v>#N/A</v>
      </c>
      <c r="J62" s="564" t="e">
        <f>IF(ISNUMBER(Regressions!K72),ROUND(Regressions!K72, 1), NA())</f>
        <v>#N/A</v>
      </c>
      <c r="K62" s="560" t="e">
        <f>IF(ISNUMBER(Regressions!L72),ROUND(Regressions!L72, 1), NA())</f>
        <v>#N/A</v>
      </c>
      <c r="L62" s="565" t="e">
        <f>IF(ISNUMBER(Regressions!M72),ROUND(Regressions!M72, 1), NA())</f>
        <v>#N/A</v>
      </c>
      <c r="M62" s="562" t="e">
        <f>IF(ISNUMBER(Regressions!N72),ROUND(Regressions!N72, 1), NA())</f>
        <v>#N/A</v>
      </c>
      <c r="N62" s="563" t="e">
        <f>IF(ISNUMBER(Regressions!O72),ROUND(Regressions!O72, 1), NA())</f>
        <v>#N/A</v>
      </c>
      <c r="O62" s="564" t="e">
        <f>IF(ISNUMBER(Regressions!Q72),ROUND(Regressions!Q72, 1), NA())</f>
        <v>#N/A</v>
      </c>
      <c r="P62" s="560" t="e">
        <f>IF(ISNUMBER(Regressions!R72),ROUND(Regressions!R72, 1), NA())</f>
        <v>#N/A</v>
      </c>
      <c r="Q62" s="566" t="e">
        <f>IF(ISNUMBER(Regressions!S72),ROUND(Regressions!S72, 1), NA())</f>
        <v>#N/A</v>
      </c>
      <c r="R62" s="562" t="e">
        <f>IF(ISNUMBER(Regressions!T72),ROUND(Regressions!T72, 1), NA())</f>
        <v>#N/A</v>
      </c>
      <c r="S62" s="563" t="e">
        <f>IF(ISNUMBER(Regressions!U72),ROUND(Regressions!U72, 1), NA())</f>
        <v>#N/A</v>
      </c>
    </row>
    <row r="63" spans="1:19" hidden="1" x14ac:dyDescent="0.25">
      <c r="A63" s="555" t="str">
        <f>+Introduction!$C$7</f>
        <v>Nicaragua</v>
      </c>
      <c r="B63" s="556">
        <f>IF(ISBLANK(Regressions!B73), " ", Regressions!B73)</f>
        <v>2028</v>
      </c>
      <c r="C63" s="555" t="str">
        <f>HLOOKUP(Introduction!$G$4,nametranslations,26,FALSE)</f>
        <v>Urbano</v>
      </c>
      <c r="D63" s="558" t="str">
        <f>IF(ISBLANK(Regressions!D73), " ", Regressions!D73)</f>
        <v xml:space="preserve"> </v>
      </c>
      <c r="E63" s="559" t="e">
        <f>IF(ISNUMBER(Regressions!E73),ROUND(Regressions!E73, 1), NA())</f>
        <v>#N/A</v>
      </c>
      <c r="F63" s="560" t="e">
        <f>IF(ISNUMBER(Regressions!F73),ROUND(Regressions!F73, 1), NA())</f>
        <v>#N/A</v>
      </c>
      <c r="G63" s="561" t="e">
        <f>IF(ISNUMBER(Regressions!G73),ROUND(Regressions!G73, 1), NA())</f>
        <v>#N/A</v>
      </c>
      <c r="H63" s="562" t="e">
        <f>IF(ISNUMBER(Regressions!H73),ROUND(Regressions!H73, 1), NA())</f>
        <v>#N/A</v>
      </c>
      <c r="I63" s="563" t="e">
        <f>IF(ISNUMBER(Regressions!I73),ROUND(Regressions!I73, 1), NA())</f>
        <v>#N/A</v>
      </c>
      <c r="J63" s="564" t="e">
        <f>IF(ISNUMBER(Regressions!K73),ROUND(Regressions!K73, 1), NA())</f>
        <v>#N/A</v>
      </c>
      <c r="K63" s="560" t="e">
        <f>IF(ISNUMBER(Regressions!L73),ROUND(Regressions!L73, 1), NA())</f>
        <v>#N/A</v>
      </c>
      <c r="L63" s="565" t="e">
        <f>IF(ISNUMBER(Regressions!M73),ROUND(Regressions!M73, 1), NA())</f>
        <v>#N/A</v>
      </c>
      <c r="M63" s="562" t="e">
        <f>IF(ISNUMBER(Regressions!N73),ROUND(Regressions!N73, 1), NA())</f>
        <v>#N/A</v>
      </c>
      <c r="N63" s="563" t="e">
        <f>IF(ISNUMBER(Regressions!O73),ROUND(Regressions!O73, 1), NA())</f>
        <v>#N/A</v>
      </c>
      <c r="O63" s="564" t="e">
        <f>IF(ISNUMBER(Regressions!Q73),ROUND(Regressions!Q73, 1), NA())</f>
        <v>#N/A</v>
      </c>
      <c r="P63" s="560" t="e">
        <f>IF(ISNUMBER(Regressions!R73),ROUND(Regressions!R73, 1), NA())</f>
        <v>#N/A</v>
      </c>
      <c r="Q63" s="566" t="e">
        <f>IF(ISNUMBER(Regressions!S73),ROUND(Regressions!S73, 1), NA())</f>
        <v>#N/A</v>
      </c>
      <c r="R63" s="562" t="e">
        <f>IF(ISNUMBER(Regressions!T73),ROUND(Regressions!T73, 1), NA())</f>
        <v>#N/A</v>
      </c>
      <c r="S63" s="563" t="e">
        <f>IF(ISNUMBER(Regressions!U73),ROUND(Regressions!U73, 1), NA())</f>
        <v>#N/A</v>
      </c>
    </row>
    <row r="64" spans="1:19" hidden="1" x14ac:dyDescent="0.25">
      <c r="A64" s="555" t="str">
        <f>+Introduction!$C$7</f>
        <v>Nicaragua</v>
      </c>
      <c r="B64" s="556">
        <f>IF(ISBLANK(Regressions!B74), " ", Regressions!B74)</f>
        <v>2029</v>
      </c>
      <c r="C64" s="555" t="str">
        <f>HLOOKUP(Introduction!$G$4,nametranslations,26,FALSE)</f>
        <v>Urbano</v>
      </c>
      <c r="D64" s="558" t="str">
        <f>IF(ISBLANK(Regressions!D74), " ", Regressions!D74)</f>
        <v xml:space="preserve"> </v>
      </c>
      <c r="E64" s="559" t="e">
        <f>IF(ISNUMBER(Regressions!E74),ROUND(Regressions!E74, 1), NA())</f>
        <v>#N/A</v>
      </c>
      <c r="F64" s="560" t="e">
        <f>IF(ISNUMBER(Regressions!F74),ROUND(Regressions!F74, 1), NA())</f>
        <v>#N/A</v>
      </c>
      <c r="G64" s="561" t="e">
        <f>IF(ISNUMBER(Regressions!G74),ROUND(Regressions!G74, 1), NA())</f>
        <v>#N/A</v>
      </c>
      <c r="H64" s="562" t="e">
        <f>IF(ISNUMBER(Regressions!H74),ROUND(Regressions!H74, 1), NA())</f>
        <v>#N/A</v>
      </c>
      <c r="I64" s="563" t="e">
        <f>IF(ISNUMBER(Regressions!I74),ROUND(Regressions!I74, 1), NA())</f>
        <v>#N/A</v>
      </c>
      <c r="J64" s="564" t="e">
        <f>IF(ISNUMBER(Regressions!K74),ROUND(Regressions!K74, 1), NA())</f>
        <v>#N/A</v>
      </c>
      <c r="K64" s="560" t="e">
        <f>IF(ISNUMBER(Regressions!L74),ROUND(Regressions!L74, 1), NA())</f>
        <v>#N/A</v>
      </c>
      <c r="L64" s="565" t="e">
        <f>IF(ISNUMBER(Regressions!M74),ROUND(Regressions!M74, 1), NA())</f>
        <v>#N/A</v>
      </c>
      <c r="M64" s="562" t="e">
        <f>IF(ISNUMBER(Regressions!N74),ROUND(Regressions!N74, 1), NA())</f>
        <v>#N/A</v>
      </c>
      <c r="N64" s="563" t="e">
        <f>IF(ISNUMBER(Regressions!O74),ROUND(Regressions!O74, 1), NA())</f>
        <v>#N/A</v>
      </c>
      <c r="O64" s="564" t="e">
        <f>IF(ISNUMBER(Regressions!Q74),ROUND(Regressions!Q74, 1), NA())</f>
        <v>#N/A</v>
      </c>
      <c r="P64" s="560" t="e">
        <f>IF(ISNUMBER(Regressions!R74),ROUND(Regressions!R74, 1), NA())</f>
        <v>#N/A</v>
      </c>
      <c r="Q64" s="566" t="e">
        <f>IF(ISNUMBER(Regressions!S74),ROUND(Regressions!S74, 1), NA())</f>
        <v>#N/A</v>
      </c>
      <c r="R64" s="562" t="e">
        <f>IF(ISNUMBER(Regressions!T74),ROUND(Regressions!T74, 1), NA())</f>
        <v>#N/A</v>
      </c>
      <c r="S64" s="563" t="e">
        <f>IF(ISNUMBER(Regressions!U74),ROUND(Regressions!U74, 1), NA())</f>
        <v>#N/A</v>
      </c>
    </row>
    <row r="65" spans="1:19" hidden="1" x14ac:dyDescent="0.25">
      <c r="A65" s="555" t="str">
        <f>+Introduction!$C$7</f>
        <v>Nicaragua</v>
      </c>
      <c r="B65" s="556">
        <f>IF(ISBLANK(Regressions!B75), " ", Regressions!B75)</f>
        <v>2030</v>
      </c>
      <c r="C65" s="555" t="str">
        <f>HLOOKUP(Introduction!$G$4,nametranslations,26,FALSE)</f>
        <v>Urbano</v>
      </c>
      <c r="D65" s="558" t="str">
        <f>IF(ISBLANK(Regressions!D75), " ", Regressions!D75)</f>
        <v xml:space="preserve"> </v>
      </c>
      <c r="E65" s="559" t="e">
        <f>IF(ISNUMBER(Regressions!E75),ROUND(Regressions!E75, 1), NA())</f>
        <v>#N/A</v>
      </c>
      <c r="F65" s="560" t="e">
        <f>IF(ISNUMBER(Regressions!F75),ROUND(Regressions!F75, 1), NA())</f>
        <v>#N/A</v>
      </c>
      <c r="G65" s="561" t="e">
        <f>IF(ISNUMBER(Regressions!G75),ROUND(Regressions!G75, 1), NA())</f>
        <v>#N/A</v>
      </c>
      <c r="H65" s="562" t="e">
        <f>IF(ISNUMBER(Regressions!H75),ROUND(Regressions!H75, 1), NA())</f>
        <v>#N/A</v>
      </c>
      <c r="I65" s="563" t="e">
        <f>IF(ISNUMBER(Regressions!I75),ROUND(Regressions!I75, 1), NA())</f>
        <v>#N/A</v>
      </c>
      <c r="J65" s="564" t="e">
        <f>IF(ISNUMBER(Regressions!K75),ROUND(Regressions!K75, 1), NA())</f>
        <v>#N/A</v>
      </c>
      <c r="K65" s="560" t="e">
        <f>IF(ISNUMBER(Regressions!L75),ROUND(Regressions!L75, 1), NA())</f>
        <v>#N/A</v>
      </c>
      <c r="L65" s="565" t="e">
        <f>IF(ISNUMBER(Regressions!M75),ROUND(Regressions!M75, 1), NA())</f>
        <v>#N/A</v>
      </c>
      <c r="M65" s="562" t="e">
        <f>IF(ISNUMBER(Regressions!N75),ROUND(Regressions!N75, 1), NA())</f>
        <v>#N/A</v>
      </c>
      <c r="N65" s="563" t="e">
        <f>IF(ISNUMBER(Regressions!O75),ROUND(Regressions!O75, 1), NA())</f>
        <v>#N/A</v>
      </c>
      <c r="O65" s="564" t="e">
        <f>IF(ISNUMBER(Regressions!Q75),ROUND(Regressions!Q75, 1), NA())</f>
        <v>#N/A</v>
      </c>
      <c r="P65" s="560" t="e">
        <f>IF(ISNUMBER(Regressions!R75),ROUND(Regressions!R75, 1), NA())</f>
        <v>#N/A</v>
      </c>
      <c r="Q65" s="566" t="e">
        <f>IF(ISNUMBER(Regressions!S75),ROUND(Regressions!S75, 1), NA())</f>
        <v>#N/A</v>
      </c>
      <c r="R65" s="562" t="e">
        <f>IF(ISNUMBER(Regressions!T75),ROUND(Regressions!T75, 1), NA())</f>
        <v>#N/A</v>
      </c>
      <c r="S65" s="563" t="e">
        <f>IF(ISNUMBER(Regressions!U75),ROUND(Regressions!U75, 1), NA())</f>
        <v>#N/A</v>
      </c>
    </row>
    <row r="66" spans="1:19" x14ac:dyDescent="0.25">
      <c r="A66" s="555" t="str">
        <f>+Introduction!$C$7</f>
        <v>Nicaragua</v>
      </c>
      <c r="B66" s="556">
        <f>IF(ISBLANK(Regressions!B76), " ", Regressions!B76)</f>
        <v>2000</v>
      </c>
      <c r="C66" s="555" t="str">
        <f>HLOOKUP(Introduction!$G$4,nametranslations,25,FALSE)</f>
        <v>Rural</v>
      </c>
      <c r="D66" s="558">
        <f>IF(ISBLANK(Regressions!D76), " ", Regressions!D76)</f>
        <v>889376.9515463257</v>
      </c>
      <c r="E66" s="559" t="e">
        <f>IF(ISNUMBER(Regressions!E76),ROUND(Regressions!E76, 1), NA())</f>
        <v>#N/A</v>
      </c>
      <c r="F66" s="560" t="e">
        <f>IF(ISNUMBER(Regressions!F76),ROUND(Regressions!F76, 1), NA())</f>
        <v>#N/A</v>
      </c>
      <c r="G66" s="561" t="e">
        <f>IF(ISNUMBER(Regressions!G76),ROUND(Regressions!G76, 1), NA())</f>
        <v>#N/A</v>
      </c>
      <c r="H66" s="562" t="e">
        <f>IF(ISNUMBER(Regressions!H76),ROUND(Regressions!H76, 1), NA())</f>
        <v>#N/A</v>
      </c>
      <c r="I66" s="563" t="e">
        <f>IF(ISNUMBER(Regressions!I76),ROUND(Regressions!I76, 1), NA())</f>
        <v>#N/A</v>
      </c>
      <c r="J66" s="564" t="e">
        <f>IF(ISNUMBER(Regressions!K76),ROUND(Regressions!K76, 1), NA())</f>
        <v>#N/A</v>
      </c>
      <c r="K66" s="560" t="e">
        <f>IF(ISNUMBER(Regressions!L76),ROUND(Regressions!L76, 1), NA())</f>
        <v>#N/A</v>
      </c>
      <c r="L66" s="565" t="e">
        <f>IF(ISNUMBER(Regressions!M76),ROUND(Regressions!M76, 1), NA())</f>
        <v>#N/A</v>
      </c>
      <c r="M66" s="562" t="e">
        <f>IF(ISNUMBER(Regressions!N76),ROUND(Regressions!N76, 1), NA())</f>
        <v>#N/A</v>
      </c>
      <c r="N66" s="563" t="e">
        <f>IF(ISNUMBER(Regressions!O76),ROUND(Regressions!O76, 1), NA())</f>
        <v>#N/A</v>
      </c>
      <c r="O66" s="564" t="e">
        <f>IF(ISNUMBER(Regressions!Q76),ROUND(Regressions!Q76, 1), NA())</f>
        <v>#N/A</v>
      </c>
      <c r="P66" s="560" t="e">
        <f>IF(ISNUMBER(Regressions!R76),ROUND(Regressions!R76, 1), NA())</f>
        <v>#N/A</v>
      </c>
      <c r="Q66" s="566" t="e">
        <f>IF(ISNUMBER(Regressions!S76),ROUND(Regressions!S76, 1), NA())</f>
        <v>#N/A</v>
      </c>
      <c r="R66" s="562" t="e">
        <f>IF(ISNUMBER(Regressions!T76),ROUND(Regressions!T76, 1), NA())</f>
        <v>#N/A</v>
      </c>
      <c r="S66" s="563" t="e">
        <f>IF(ISNUMBER(Regressions!U76),ROUND(Regressions!U76, 1), NA())</f>
        <v>#N/A</v>
      </c>
    </row>
    <row r="67" spans="1:19" x14ac:dyDescent="0.25">
      <c r="A67" s="555" t="str">
        <f>+Introduction!$C$7</f>
        <v>Nicaragua</v>
      </c>
      <c r="B67" s="556">
        <f>IF(ISBLANK(Regressions!B77), " ", Regressions!B77)</f>
        <v>2001</v>
      </c>
      <c r="C67" s="555" t="str">
        <f>HLOOKUP(Introduction!$G$4,nametranslations,25,FALSE)</f>
        <v>Rural</v>
      </c>
      <c r="D67" s="558">
        <f>IF(ISBLANK(Regressions!D77), " ", Regressions!D77)</f>
        <v>885435.85159934999</v>
      </c>
      <c r="E67" s="559" t="e">
        <f>IF(ISNUMBER(Regressions!E77),ROUND(Regressions!E77, 1), NA())</f>
        <v>#N/A</v>
      </c>
      <c r="F67" s="560" t="e">
        <f>IF(ISNUMBER(Regressions!F77),ROUND(Regressions!F77, 1), NA())</f>
        <v>#N/A</v>
      </c>
      <c r="G67" s="561" t="e">
        <f>IF(ISNUMBER(Regressions!G77),ROUND(Regressions!G77, 1), NA())</f>
        <v>#N/A</v>
      </c>
      <c r="H67" s="562" t="e">
        <f>IF(ISNUMBER(Regressions!H77),ROUND(Regressions!H77, 1), NA())</f>
        <v>#N/A</v>
      </c>
      <c r="I67" s="563" t="e">
        <f>IF(ISNUMBER(Regressions!I77),ROUND(Regressions!I77, 1), NA())</f>
        <v>#N/A</v>
      </c>
      <c r="J67" s="564" t="e">
        <f>IF(ISNUMBER(Regressions!K77),ROUND(Regressions!K77, 1), NA())</f>
        <v>#N/A</v>
      </c>
      <c r="K67" s="560" t="e">
        <f>IF(ISNUMBER(Regressions!L77),ROUND(Regressions!L77, 1), NA())</f>
        <v>#N/A</v>
      </c>
      <c r="L67" s="565" t="e">
        <f>IF(ISNUMBER(Regressions!M77),ROUND(Regressions!M77, 1), NA())</f>
        <v>#N/A</v>
      </c>
      <c r="M67" s="562" t="e">
        <f>IF(ISNUMBER(Regressions!N77),ROUND(Regressions!N77, 1), NA())</f>
        <v>#N/A</v>
      </c>
      <c r="N67" s="563" t="e">
        <f>IF(ISNUMBER(Regressions!O77),ROUND(Regressions!O77, 1), NA())</f>
        <v>#N/A</v>
      </c>
      <c r="O67" s="564" t="e">
        <f>IF(ISNUMBER(Regressions!Q77),ROUND(Regressions!Q77, 1), NA())</f>
        <v>#N/A</v>
      </c>
      <c r="P67" s="560" t="e">
        <f>IF(ISNUMBER(Regressions!R77),ROUND(Regressions!R77, 1), NA())</f>
        <v>#N/A</v>
      </c>
      <c r="Q67" s="566" t="e">
        <f>IF(ISNUMBER(Regressions!S77),ROUND(Regressions!S77, 1), NA())</f>
        <v>#N/A</v>
      </c>
      <c r="R67" s="562" t="e">
        <f>IF(ISNUMBER(Regressions!T77),ROUND(Regressions!T77, 1), NA())</f>
        <v>#N/A</v>
      </c>
      <c r="S67" s="563" t="e">
        <f>IF(ISNUMBER(Regressions!U77),ROUND(Regressions!U77, 1), NA())</f>
        <v>#N/A</v>
      </c>
    </row>
    <row r="68" spans="1:19" x14ac:dyDescent="0.25">
      <c r="A68" s="555" t="str">
        <f>+Introduction!$C$7</f>
        <v>Nicaragua</v>
      </c>
      <c r="B68" s="556">
        <f>IF(ISBLANK(Regressions!B78), " ", Regressions!B78)</f>
        <v>2002</v>
      </c>
      <c r="C68" s="555" t="str">
        <f>HLOOKUP(Introduction!$G$4,nametranslations,25,FALSE)</f>
        <v>Rural</v>
      </c>
      <c r="D68" s="558">
        <f>IF(ISBLANK(Regressions!D78), " ", Regressions!D78)</f>
        <v>880420.50898452767</v>
      </c>
      <c r="E68" s="559" t="e">
        <f>IF(ISNUMBER(Regressions!E78),ROUND(Regressions!E78, 1), NA())</f>
        <v>#N/A</v>
      </c>
      <c r="F68" s="560" t="e">
        <f>IF(ISNUMBER(Regressions!F78),ROUND(Regressions!F78, 1), NA())</f>
        <v>#N/A</v>
      </c>
      <c r="G68" s="561" t="e">
        <f>IF(ISNUMBER(Regressions!G78),ROUND(Regressions!G78, 1), NA())</f>
        <v>#N/A</v>
      </c>
      <c r="H68" s="562" t="e">
        <f>IF(ISNUMBER(Regressions!H78),ROUND(Regressions!H78, 1), NA())</f>
        <v>#N/A</v>
      </c>
      <c r="I68" s="563" t="e">
        <f>IF(ISNUMBER(Regressions!I78),ROUND(Regressions!I78, 1), NA())</f>
        <v>#N/A</v>
      </c>
      <c r="J68" s="564" t="e">
        <f>IF(ISNUMBER(Regressions!K78),ROUND(Regressions!K78, 1), NA())</f>
        <v>#N/A</v>
      </c>
      <c r="K68" s="560" t="e">
        <f>IF(ISNUMBER(Regressions!L78),ROUND(Regressions!L78, 1), NA())</f>
        <v>#N/A</v>
      </c>
      <c r="L68" s="565" t="e">
        <f>IF(ISNUMBER(Regressions!M78),ROUND(Regressions!M78, 1), NA())</f>
        <v>#N/A</v>
      </c>
      <c r="M68" s="562" t="e">
        <f>IF(ISNUMBER(Regressions!N78),ROUND(Regressions!N78, 1), NA())</f>
        <v>#N/A</v>
      </c>
      <c r="N68" s="563" t="e">
        <f>IF(ISNUMBER(Regressions!O78),ROUND(Regressions!O78, 1), NA())</f>
        <v>#N/A</v>
      </c>
      <c r="O68" s="564" t="e">
        <f>IF(ISNUMBER(Regressions!Q78),ROUND(Regressions!Q78, 1), NA())</f>
        <v>#N/A</v>
      </c>
      <c r="P68" s="560" t="e">
        <f>IF(ISNUMBER(Regressions!R78),ROUND(Regressions!R78, 1), NA())</f>
        <v>#N/A</v>
      </c>
      <c r="Q68" s="566" t="e">
        <f>IF(ISNUMBER(Regressions!S78),ROUND(Regressions!S78, 1), NA())</f>
        <v>#N/A</v>
      </c>
      <c r="R68" s="562" t="e">
        <f>IF(ISNUMBER(Regressions!T78),ROUND(Regressions!T78, 1), NA())</f>
        <v>#N/A</v>
      </c>
      <c r="S68" s="563" t="e">
        <f>IF(ISNUMBER(Regressions!U78),ROUND(Regressions!U78, 1), NA())</f>
        <v>#N/A</v>
      </c>
    </row>
    <row r="69" spans="1:19" x14ac:dyDescent="0.25">
      <c r="A69" s="555" t="str">
        <f>+Introduction!$C$7</f>
        <v>Nicaragua</v>
      </c>
      <c r="B69" s="556">
        <f>IF(ISBLANK(Regressions!B79), " ", Regressions!B79)</f>
        <v>2003</v>
      </c>
      <c r="C69" s="555" t="str">
        <f>HLOOKUP(Introduction!$G$4,nametranslations,25,FALSE)</f>
        <v>Rural</v>
      </c>
      <c r="D69" s="558">
        <f>IF(ISBLANK(Regressions!D79), " ", Regressions!D79)</f>
        <v>874684.69314544671</v>
      </c>
      <c r="E69" s="559" t="e">
        <f>IF(ISNUMBER(Regressions!E79),ROUND(Regressions!E79, 1), NA())</f>
        <v>#N/A</v>
      </c>
      <c r="F69" s="560" t="e">
        <f>IF(ISNUMBER(Regressions!F79),ROUND(Regressions!F79, 1), NA())</f>
        <v>#N/A</v>
      </c>
      <c r="G69" s="561" t="e">
        <f>IF(ISNUMBER(Regressions!G79),ROUND(Regressions!G79, 1), NA())</f>
        <v>#N/A</v>
      </c>
      <c r="H69" s="562" t="e">
        <f>IF(ISNUMBER(Regressions!H79),ROUND(Regressions!H79, 1), NA())</f>
        <v>#N/A</v>
      </c>
      <c r="I69" s="563" t="e">
        <f>IF(ISNUMBER(Regressions!I79),ROUND(Regressions!I79, 1), NA())</f>
        <v>#N/A</v>
      </c>
      <c r="J69" s="564" t="e">
        <f>IF(ISNUMBER(Regressions!K79),ROUND(Regressions!K79, 1), NA())</f>
        <v>#N/A</v>
      </c>
      <c r="K69" s="560" t="e">
        <f>IF(ISNUMBER(Regressions!L79),ROUND(Regressions!L79, 1), NA())</f>
        <v>#N/A</v>
      </c>
      <c r="L69" s="565" t="e">
        <f>IF(ISNUMBER(Regressions!M79),ROUND(Regressions!M79, 1), NA())</f>
        <v>#N/A</v>
      </c>
      <c r="M69" s="562" t="e">
        <f>IF(ISNUMBER(Regressions!N79),ROUND(Regressions!N79, 1), NA())</f>
        <v>#N/A</v>
      </c>
      <c r="N69" s="563" t="e">
        <f>IF(ISNUMBER(Regressions!O79),ROUND(Regressions!O79, 1), NA())</f>
        <v>#N/A</v>
      </c>
      <c r="O69" s="564" t="e">
        <f>IF(ISNUMBER(Regressions!Q79),ROUND(Regressions!Q79, 1), NA())</f>
        <v>#N/A</v>
      </c>
      <c r="P69" s="560" t="e">
        <f>IF(ISNUMBER(Regressions!R79),ROUND(Regressions!R79, 1), NA())</f>
        <v>#N/A</v>
      </c>
      <c r="Q69" s="566" t="e">
        <f>IF(ISNUMBER(Regressions!S79),ROUND(Regressions!S79, 1), NA())</f>
        <v>#N/A</v>
      </c>
      <c r="R69" s="562" t="e">
        <f>IF(ISNUMBER(Regressions!T79),ROUND(Regressions!T79, 1), NA())</f>
        <v>#N/A</v>
      </c>
      <c r="S69" s="563" t="e">
        <f>IF(ISNUMBER(Regressions!U79),ROUND(Regressions!U79, 1), NA())</f>
        <v>#N/A</v>
      </c>
    </row>
    <row r="70" spans="1:19" x14ac:dyDescent="0.25">
      <c r="A70" s="555" t="str">
        <f>+Introduction!$C$7</f>
        <v>Nicaragua</v>
      </c>
      <c r="B70" s="556">
        <f>IF(ISBLANK(Regressions!B80), " ", Regressions!B80)</f>
        <v>2004</v>
      </c>
      <c r="C70" s="555" t="str">
        <f>HLOOKUP(Introduction!$G$4,nametranslations,25,FALSE)</f>
        <v>Rural</v>
      </c>
      <c r="D70" s="558">
        <f>IF(ISBLANK(Regressions!D80), " ", Regressions!D80)</f>
        <v>868467.57925022126</v>
      </c>
      <c r="E70" s="559" t="e">
        <f>IF(ISNUMBER(Regressions!E80),ROUND(Regressions!E80, 1), NA())</f>
        <v>#N/A</v>
      </c>
      <c r="F70" s="560" t="e">
        <f>IF(ISNUMBER(Regressions!F80),ROUND(Regressions!F80, 1), NA())</f>
        <v>#N/A</v>
      </c>
      <c r="G70" s="561" t="e">
        <f>IF(ISNUMBER(Regressions!G80),ROUND(Regressions!G80, 1), NA())</f>
        <v>#N/A</v>
      </c>
      <c r="H70" s="562" t="e">
        <f>IF(ISNUMBER(Regressions!H80),ROUND(Regressions!H80, 1), NA())</f>
        <v>#N/A</v>
      </c>
      <c r="I70" s="563" t="e">
        <f>IF(ISNUMBER(Regressions!I80),ROUND(Regressions!I80, 1), NA())</f>
        <v>#N/A</v>
      </c>
      <c r="J70" s="564" t="e">
        <f>IF(ISNUMBER(Regressions!K80),ROUND(Regressions!K80, 1), NA())</f>
        <v>#N/A</v>
      </c>
      <c r="K70" s="560" t="e">
        <f>IF(ISNUMBER(Regressions!L80),ROUND(Regressions!L80, 1), NA())</f>
        <v>#N/A</v>
      </c>
      <c r="L70" s="565" t="e">
        <f>IF(ISNUMBER(Regressions!M80),ROUND(Regressions!M80, 1), NA())</f>
        <v>#N/A</v>
      </c>
      <c r="M70" s="562" t="e">
        <f>IF(ISNUMBER(Regressions!N80),ROUND(Regressions!N80, 1), NA())</f>
        <v>#N/A</v>
      </c>
      <c r="N70" s="563" t="e">
        <f>IF(ISNUMBER(Regressions!O80),ROUND(Regressions!O80, 1), NA())</f>
        <v>#N/A</v>
      </c>
      <c r="O70" s="564" t="e">
        <f>IF(ISNUMBER(Regressions!Q80),ROUND(Regressions!Q80, 1), NA())</f>
        <v>#N/A</v>
      </c>
      <c r="P70" s="560" t="e">
        <f>IF(ISNUMBER(Regressions!R80),ROUND(Regressions!R80, 1), NA())</f>
        <v>#N/A</v>
      </c>
      <c r="Q70" s="566" t="e">
        <f>IF(ISNUMBER(Regressions!S80),ROUND(Regressions!S80, 1), NA())</f>
        <v>#N/A</v>
      </c>
      <c r="R70" s="562" t="e">
        <f>IF(ISNUMBER(Regressions!T80),ROUND(Regressions!T80, 1), NA())</f>
        <v>#N/A</v>
      </c>
      <c r="S70" s="563" t="e">
        <f>IF(ISNUMBER(Regressions!U80),ROUND(Regressions!U80, 1), NA())</f>
        <v>#N/A</v>
      </c>
    </row>
    <row r="71" spans="1:19" x14ac:dyDescent="0.25">
      <c r="A71" s="555" t="str">
        <f>+Introduction!$C$7</f>
        <v>Nicaragua</v>
      </c>
      <c r="B71" s="556">
        <f>IF(ISBLANK(Regressions!B81), " ", Regressions!B81)</f>
        <v>2005</v>
      </c>
      <c r="C71" s="555" t="str">
        <f>HLOOKUP(Introduction!$G$4,nametranslations,25,FALSE)</f>
        <v>Rural</v>
      </c>
      <c r="D71" s="558">
        <f>IF(ISBLANK(Regressions!D81), " ", Regressions!D81)</f>
        <v>861165.35271167755</v>
      </c>
      <c r="E71" s="559" t="e">
        <f>IF(ISNUMBER(Regressions!E81),ROUND(Regressions!E81, 1), NA())</f>
        <v>#N/A</v>
      </c>
      <c r="F71" s="560" t="e">
        <f>IF(ISNUMBER(Regressions!F81),ROUND(Regressions!F81, 1), NA())</f>
        <v>#N/A</v>
      </c>
      <c r="G71" s="561" t="e">
        <f>IF(ISNUMBER(Regressions!G81),ROUND(Regressions!G81, 1), NA())</f>
        <v>#N/A</v>
      </c>
      <c r="H71" s="562" t="e">
        <f>IF(ISNUMBER(Regressions!H81),ROUND(Regressions!H81, 1), NA())</f>
        <v>#N/A</v>
      </c>
      <c r="I71" s="563" t="e">
        <f>IF(ISNUMBER(Regressions!I81),ROUND(Regressions!I81, 1), NA())</f>
        <v>#N/A</v>
      </c>
      <c r="J71" s="564" t="e">
        <f>IF(ISNUMBER(Regressions!K81),ROUND(Regressions!K81, 1), NA())</f>
        <v>#N/A</v>
      </c>
      <c r="K71" s="560" t="e">
        <f>IF(ISNUMBER(Regressions!L81),ROUND(Regressions!L81, 1), NA())</f>
        <v>#N/A</v>
      </c>
      <c r="L71" s="565" t="e">
        <f>IF(ISNUMBER(Regressions!M81),ROUND(Regressions!M81, 1), NA())</f>
        <v>#N/A</v>
      </c>
      <c r="M71" s="562" t="e">
        <f>IF(ISNUMBER(Regressions!N81),ROUND(Regressions!N81, 1), NA())</f>
        <v>#N/A</v>
      </c>
      <c r="N71" s="563" t="e">
        <f>IF(ISNUMBER(Regressions!O81),ROUND(Regressions!O81, 1), NA())</f>
        <v>#N/A</v>
      </c>
      <c r="O71" s="564" t="e">
        <f>IF(ISNUMBER(Regressions!Q81),ROUND(Regressions!Q81, 1), NA())</f>
        <v>#N/A</v>
      </c>
      <c r="P71" s="560" t="e">
        <f>IF(ISNUMBER(Regressions!R81),ROUND(Regressions!R81, 1), NA())</f>
        <v>#N/A</v>
      </c>
      <c r="Q71" s="566" t="e">
        <f>IF(ISNUMBER(Regressions!S81),ROUND(Regressions!S81, 1), NA())</f>
        <v>#N/A</v>
      </c>
      <c r="R71" s="562" t="e">
        <f>IF(ISNUMBER(Regressions!T81),ROUND(Regressions!T81, 1), NA())</f>
        <v>#N/A</v>
      </c>
      <c r="S71" s="563" t="e">
        <f>IF(ISNUMBER(Regressions!U81),ROUND(Regressions!U81, 1), NA())</f>
        <v>#N/A</v>
      </c>
    </row>
    <row r="72" spans="1:19" x14ac:dyDescent="0.25">
      <c r="A72" s="555" t="str">
        <f>+Introduction!$C$7</f>
        <v>Nicaragua</v>
      </c>
      <c r="B72" s="556">
        <f>IF(ISBLANK(Regressions!B82), " ", Regressions!B82)</f>
        <v>2006</v>
      </c>
      <c r="C72" s="555" t="str">
        <f>HLOOKUP(Introduction!$G$4,nametranslations,25,FALSE)</f>
        <v>Rural</v>
      </c>
      <c r="D72" s="558">
        <f>IF(ISBLANK(Regressions!D82), " ", Regressions!D82)</f>
        <v>799272.76715602877</v>
      </c>
      <c r="E72" s="559" t="e">
        <f>IF(ISNUMBER(Regressions!E82),ROUND(Regressions!E82, 1), NA())</f>
        <v>#N/A</v>
      </c>
      <c r="F72" s="560" t="e">
        <f>IF(ISNUMBER(Regressions!F82),ROUND(Regressions!F82, 1), NA())</f>
        <v>#N/A</v>
      </c>
      <c r="G72" s="561" t="e">
        <f>IF(ISNUMBER(Regressions!G82),ROUND(Regressions!G82, 1), NA())</f>
        <v>#N/A</v>
      </c>
      <c r="H72" s="562" t="e">
        <f>IF(ISNUMBER(Regressions!H82),ROUND(Regressions!H82, 1), NA())</f>
        <v>#N/A</v>
      </c>
      <c r="I72" s="563" t="e">
        <f>IF(ISNUMBER(Regressions!I82),ROUND(Regressions!I82, 1), NA())</f>
        <v>#N/A</v>
      </c>
      <c r="J72" s="564" t="e">
        <f>IF(ISNUMBER(Regressions!K82),ROUND(Regressions!K82, 1), NA())</f>
        <v>#N/A</v>
      </c>
      <c r="K72" s="560" t="e">
        <f>IF(ISNUMBER(Regressions!L82),ROUND(Regressions!L82, 1), NA())</f>
        <v>#N/A</v>
      </c>
      <c r="L72" s="565" t="e">
        <f>IF(ISNUMBER(Regressions!M82),ROUND(Regressions!M82, 1), NA())</f>
        <v>#N/A</v>
      </c>
      <c r="M72" s="562" t="e">
        <f>IF(ISNUMBER(Regressions!N82),ROUND(Regressions!N82, 1), NA())</f>
        <v>#N/A</v>
      </c>
      <c r="N72" s="563" t="e">
        <f>IF(ISNUMBER(Regressions!O82),ROUND(Regressions!O82, 1), NA())</f>
        <v>#N/A</v>
      </c>
      <c r="O72" s="564" t="e">
        <f>IF(ISNUMBER(Regressions!Q82),ROUND(Regressions!Q82, 1), NA())</f>
        <v>#N/A</v>
      </c>
      <c r="P72" s="560" t="e">
        <f>IF(ISNUMBER(Regressions!R82),ROUND(Regressions!R82, 1), NA())</f>
        <v>#N/A</v>
      </c>
      <c r="Q72" s="566" t="e">
        <f>IF(ISNUMBER(Regressions!S82),ROUND(Regressions!S82, 1), NA())</f>
        <v>#N/A</v>
      </c>
      <c r="R72" s="562" t="e">
        <f>IF(ISNUMBER(Regressions!T82),ROUND(Regressions!T82, 1), NA())</f>
        <v>#N/A</v>
      </c>
      <c r="S72" s="563" t="e">
        <f>IF(ISNUMBER(Regressions!U82),ROUND(Regressions!U82, 1), NA())</f>
        <v>#N/A</v>
      </c>
    </row>
    <row r="73" spans="1:19" x14ac:dyDescent="0.25">
      <c r="A73" s="555" t="str">
        <f>+Introduction!$C$7</f>
        <v>Nicaragua</v>
      </c>
      <c r="B73" s="556">
        <f>IF(ISBLANK(Regressions!B83), " ", Regressions!B83)</f>
        <v>2007</v>
      </c>
      <c r="C73" s="555" t="str">
        <f>HLOOKUP(Introduction!$G$4,nametranslations,25,FALSE)</f>
        <v>Rural</v>
      </c>
      <c r="D73" s="558">
        <f>IF(ISBLANK(Regressions!D83), " ", Regressions!D83)</f>
        <v>795078.03635219578</v>
      </c>
      <c r="E73" s="559" t="e">
        <f>IF(ISNUMBER(Regressions!E83),ROUND(Regressions!E83, 1), NA())</f>
        <v>#N/A</v>
      </c>
      <c r="F73" s="560">
        <f>IF(ISNUMBER(Regressions!F83),ROUND(Regressions!F83, 1), NA())</f>
        <v>61.8</v>
      </c>
      <c r="G73" s="561" t="e">
        <f>IF(ISNUMBER(Regressions!G83),ROUND(Regressions!G83, 1), NA())</f>
        <v>#N/A</v>
      </c>
      <c r="H73" s="562" t="e">
        <f>IF(ISNUMBER(Regressions!H83),ROUND(Regressions!H83, 1), NA())</f>
        <v>#N/A</v>
      </c>
      <c r="I73" s="563">
        <f>IF(ISNUMBER(Regressions!I83),ROUND(Regressions!I83, 1), NA())</f>
        <v>38.200000000000003</v>
      </c>
      <c r="J73" s="564" t="e">
        <f>IF(ISNUMBER(Regressions!K83),ROUND(Regressions!K83, 1), NA())</f>
        <v>#N/A</v>
      </c>
      <c r="K73" s="560" t="e">
        <f>IF(ISNUMBER(Regressions!L83),ROUND(Regressions!L83, 1), NA())</f>
        <v>#N/A</v>
      </c>
      <c r="L73" s="565" t="e">
        <f>IF(ISNUMBER(Regressions!M83),ROUND(Regressions!M83, 1), NA())</f>
        <v>#N/A</v>
      </c>
      <c r="M73" s="562" t="e">
        <f>IF(ISNUMBER(Regressions!N83),ROUND(Regressions!N83, 1), NA())</f>
        <v>#N/A</v>
      </c>
      <c r="N73" s="563" t="e">
        <f>IF(ISNUMBER(Regressions!O83),ROUND(Regressions!O83, 1), NA())</f>
        <v>#N/A</v>
      </c>
      <c r="O73" s="564" t="e">
        <f>IF(ISNUMBER(Regressions!Q83),ROUND(Regressions!Q83, 1), NA())</f>
        <v>#N/A</v>
      </c>
      <c r="P73" s="560" t="e">
        <f>IF(ISNUMBER(Regressions!R83),ROUND(Regressions!R83, 1), NA())</f>
        <v>#N/A</v>
      </c>
      <c r="Q73" s="566" t="e">
        <f>IF(ISNUMBER(Regressions!S83),ROUND(Regressions!S83, 1), NA())</f>
        <v>#N/A</v>
      </c>
      <c r="R73" s="562" t="e">
        <f>IF(ISNUMBER(Regressions!T83),ROUND(Regressions!T83, 1), NA())</f>
        <v>#N/A</v>
      </c>
      <c r="S73" s="563" t="e">
        <f>IF(ISNUMBER(Regressions!U83),ROUND(Regressions!U83, 1), NA())</f>
        <v>#N/A</v>
      </c>
    </row>
    <row r="74" spans="1:19" x14ac:dyDescent="0.25">
      <c r="A74" s="555" t="str">
        <f>+Introduction!$C$7</f>
        <v>Nicaragua</v>
      </c>
      <c r="B74" s="556">
        <f>IF(ISBLANK(Regressions!B84), " ", Regressions!B84)</f>
        <v>2008</v>
      </c>
      <c r="C74" s="555" t="str">
        <f>HLOOKUP(Introduction!$G$4,nametranslations,25,FALSE)</f>
        <v>Rural</v>
      </c>
      <c r="D74" s="558">
        <f>IF(ISBLANK(Regressions!D84), " ", Regressions!D84)</f>
        <v>790881.59063735965</v>
      </c>
      <c r="E74" s="559" t="e">
        <f>IF(ISNUMBER(Regressions!E84),ROUND(Regressions!E84, 1), NA())</f>
        <v>#N/A</v>
      </c>
      <c r="F74" s="560">
        <f>IF(ISNUMBER(Regressions!F84),ROUND(Regressions!F84, 1), NA())</f>
        <v>61.8</v>
      </c>
      <c r="G74" s="561" t="e">
        <f>IF(ISNUMBER(Regressions!G84),ROUND(Regressions!G84, 1), NA())</f>
        <v>#N/A</v>
      </c>
      <c r="H74" s="562" t="e">
        <f>IF(ISNUMBER(Regressions!H84),ROUND(Regressions!H84, 1), NA())</f>
        <v>#N/A</v>
      </c>
      <c r="I74" s="563">
        <f>IF(ISNUMBER(Regressions!I84),ROUND(Regressions!I84, 1), NA())</f>
        <v>38.200000000000003</v>
      </c>
      <c r="J74" s="564" t="e">
        <f>IF(ISNUMBER(Regressions!K84),ROUND(Regressions!K84, 1), NA())</f>
        <v>#N/A</v>
      </c>
      <c r="K74" s="560" t="e">
        <f>IF(ISNUMBER(Regressions!L84),ROUND(Regressions!L84, 1), NA())</f>
        <v>#N/A</v>
      </c>
      <c r="L74" s="565" t="e">
        <f>IF(ISNUMBER(Regressions!M84),ROUND(Regressions!M84, 1), NA())</f>
        <v>#N/A</v>
      </c>
      <c r="M74" s="562" t="e">
        <f>IF(ISNUMBER(Regressions!N84),ROUND(Regressions!N84, 1), NA())</f>
        <v>#N/A</v>
      </c>
      <c r="N74" s="563" t="e">
        <f>IF(ISNUMBER(Regressions!O84),ROUND(Regressions!O84, 1), NA())</f>
        <v>#N/A</v>
      </c>
      <c r="O74" s="564" t="e">
        <f>IF(ISNUMBER(Regressions!Q84),ROUND(Regressions!Q84, 1), NA())</f>
        <v>#N/A</v>
      </c>
      <c r="P74" s="560" t="e">
        <f>IF(ISNUMBER(Regressions!R84),ROUND(Regressions!R84, 1), NA())</f>
        <v>#N/A</v>
      </c>
      <c r="Q74" s="566" t="e">
        <f>IF(ISNUMBER(Regressions!S84),ROUND(Regressions!S84, 1), NA())</f>
        <v>#N/A</v>
      </c>
      <c r="R74" s="562" t="e">
        <f>IF(ISNUMBER(Regressions!T84),ROUND(Regressions!T84, 1), NA())</f>
        <v>#N/A</v>
      </c>
      <c r="S74" s="563" t="e">
        <f>IF(ISNUMBER(Regressions!U84),ROUND(Regressions!U84, 1), NA())</f>
        <v>#N/A</v>
      </c>
    </row>
    <row r="75" spans="1:19" x14ac:dyDescent="0.25">
      <c r="A75" s="555" t="str">
        <f>+Introduction!$C$7</f>
        <v>Nicaragua</v>
      </c>
      <c r="B75" s="556">
        <f>IF(ISBLANK(Regressions!B85), " ", Regressions!B85)</f>
        <v>2009</v>
      </c>
      <c r="C75" s="555" t="str">
        <f>HLOOKUP(Introduction!$G$4,nametranslations,25,FALSE)</f>
        <v>Rural</v>
      </c>
      <c r="D75" s="558">
        <f>IF(ISBLANK(Regressions!D85), " ", Regressions!D85)</f>
        <v>786990.51727142336</v>
      </c>
      <c r="E75" s="559" t="e">
        <f>IF(ISNUMBER(Regressions!E85),ROUND(Regressions!E85, 1), NA())</f>
        <v>#N/A</v>
      </c>
      <c r="F75" s="560">
        <f>IF(ISNUMBER(Regressions!F85),ROUND(Regressions!F85, 1), NA())</f>
        <v>61.8</v>
      </c>
      <c r="G75" s="561" t="e">
        <f>IF(ISNUMBER(Regressions!G85),ROUND(Regressions!G85, 1), NA())</f>
        <v>#N/A</v>
      </c>
      <c r="H75" s="562" t="e">
        <f>IF(ISNUMBER(Regressions!H85),ROUND(Regressions!H85, 1), NA())</f>
        <v>#N/A</v>
      </c>
      <c r="I75" s="563">
        <f>IF(ISNUMBER(Regressions!I85),ROUND(Regressions!I85, 1), NA())</f>
        <v>38.200000000000003</v>
      </c>
      <c r="J75" s="564" t="e">
        <f>IF(ISNUMBER(Regressions!K85),ROUND(Regressions!K85, 1), NA())</f>
        <v>#N/A</v>
      </c>
      <c r="K75" s="560" t="e">
        <f>IF(ISNUMBER(Regressions!L85),ROUND(Regressions!L85, 1), NA())</f>
        <v>#N/A</v>
      </c>
      <c r="L75" s="565" t="e">
        <f>IF(ISNUMBER(Regressions!M85),ROUND(Regressions!M85, 1), NA())</f>
        <v>#N/A</v>
      </c>
      <c r="M75" s="562" t="e">
        <f>IF(ISNUMBER(Regressions!N85),ROUND(Regressions!N85, 1), NA())</f>
        <v>#N/A</v>
      </c>
      <c r="N75" s="563" t="e">
        <f>IF(ISNUMBER(Regressions!O85),ROUND(Regressions!O85, 1), NA())</f>
        <v>#N/A</v>
      </c>
      <c r="O75" s="564" t="e">
        <f>IF(ISNUMBER(Regressions!Q85),ROUND(Regressions!Q85, 1), NA())</f>
        <v>#N/A</v>
      </c>
      <c r="P75" s="560" t="e">
        <f>IF(ISNUMBER(Regressions!R85),ROUND(Regressions!R85, 1), NA())</f>
        <v>#N/A</v>
      </c>
      <c r="Q75" s="566" t="e">
        <f>IF(ISNUMBER(Regressions!S85),ROUND(Regressions!S85, 1), NA())</f>
        <v>#N/A</v>
      </c>
      <c r="R75" s="562" t="e">
        <f>IF(ISNUMBER(Regressions!T85),ROUND(Regressions!T85, 1), NA())</f>
        <v>#N/A</v>
      </c>
      <c r="S75" s="563" t="e">
        <f>IF(ISNUMBER(Regressions!U85),ROUND(Regressions!U85, 1), NA())</f>
        <v>#N/A</v>
      </c>
    </row>
    <row r="76" spans="1:19" x14ac:dyDescent="0.25">
      <c r="A76" s="555" t="str">
        <f>+Introduction!$C$7</f>
        <v>Nicaragua</v>
      </c>
      <c r="B76" s="556">
        <f>IF(ISBLANK(Regressions!B86), " ", Regressions!B86)</f>
        <v>2010</v>
      </c>
      <c r="C76" s="555" t="str">
        <f>HLOOKUP(Introduction!$G$4,nametranslations,25,FALSE)</f>
        <v>Rural</v>
      </c>
      <c r="D76" s="558">
        <f>IF(ISBLANK(Regressions!D86), " ", Regressions!D86)</f>
        <v>783024.91172790527</v>
      </c>
      <c r="E76" s="559" t="e">
        <f>IF(ISNUMBER(Regressions!E86),ROUND(Regressions!E86, 1), NA())</f>
        <v>#N/A</v>
      </c>
      <c r="F76" s="560">
        <f>IF(ISNUMBER(Regressions!F86),ROUND(Regressions!F86, 1), NA())</f>
        <v>61.8</v>
      </c>
      <c r="G76" s="561" t="e">
        <f>IF(ISNUMBER(Regressions!G86),ROUND(Regressions!G86, 1), NA())</f>
        <v>#N/A</v>
      </c>
      <c r="H76" s="562" t="e">
        <f>IF(ISNUMBER(Regressions!H86),ROUND(Regressions!H86, 1), NA())</f>
        <v>#N/A</v>
      </c>
      <c r="I76" s="563">
        <f>IF(ISNUMBER(Regressions!I86),ROUND(Regressions!I86, 1), NA())</f>
        <v>38.200000000000003</v>
      </c>
      <c r="J76" s="564" t="e">
        <f>IF(ISNUMBER(Regressions!K86),ROUND(Regressions!K86, 1), NA())</f>
        <v>#N/A</v>
      </c>
      <c r="K76" s="560" t="e">
        <f>IF(ISNUMBER(Regressions!L86),ROUND(Regressions!L86, 1), NA())</f>
        <v>#N/A</v>
      </c>
      <c r="L76" s="565" t="e">
        <f>IF(ISNUMBER(Regressions!M86),ROUND(Regressions!M86, 1), NA())</f>
        <v>#N/A</v>
      </c>
      <c r="M76" s="562" t="e">
        <f>IF(ISNUMBER(Regressions!N86),ROUND(Regressions!N86, 1), NA())</f>
        <v>#N/A</v>
      </c>
      <c r="N76" s="563" t="e">
        <f>IF(ISNUMBER(Regressions!O86),ROUND(Regressions!O86, 1), NA())</f>
        <v>#N/A</v>
      </c>
      <c r="O76" s="564" t="e">
        <f>IF(ISNUMBER(Regressions!Q86),ROUND(Regressions!Q86, 1), NA())</f>
        <v>#N/A</v>
      </c>
      <c r="P76" s="560" t="e">
        <f>IF(ISNUMBER(Regressions!R86),ROUND(Regressions!R86, 1), NA())</f>
        <v>#N/A</v>
      </c>
      <c r="Q76" s="566" t="e">
        <f>IF(ISNUMBER(Regressions!S86),ROUND(Regressions!S86, 1), NA())</f>
        <v>#N/A</v>
      </c>
      <c r="R76" s="562" t="e">
        <f>IF(ISNUMBER(Regressions!T86),ROUND(Regressions!T86, 1), NA())</f>
        <v>#N/A</v>
      </c>
      <c r="S76" s="563" t="e">
        <f>IF(ISNUMBER(Regressions!U86),ROUND(Regressions!U86, 1), NA())</f>
        <v>#N/A</v>
      </c>
    </row>
    <row r="77" spans="1:19" x14ac:dyDescent="0.25">
      <c r="A77" s="555" t="str">
        <f>+Introduction!$C$7</f>
        <v>Nicaragua</v>
      </c>
      <c r="B77" s="556">
        <f>IF(ISBLANK(Regressions!B87), " ", Regressions!B87)</f>
        <v>2011</v>
      </c>
      <c r="C77" s="555" t="str">
        <f>HLOOKUP(Introduction!$G$4,nametranslations,25,FALSE)</f>
        <v>Rural</v>
      </c>
      <c r="D77" s="558">
        <f>IF(ISBLANK(Regressions!D87), " ", Regressions!D87)</f>
        <v>779387.18533630366</v>
      </c>
      <c r="E77" s="559" t="e">
        <f>IF(ISNUMBER(Regressions!E87),ROUND(Regressions!E87, 1), NA())</f>
        <v>#N/A</v>
      </c>
      <c r="F77" s="560">
        <f>IF(ISNUMBER(Regressions!F87),ROUND(Regressions!F87, 1), NA())</f>
        <v>61.8</v>
      </c>
      <c r="G77" s="561">
        <f>IF(ISNUMBER(Regressions!G87),ROUND(Regressions!G87, 1), NA())</f>
        <v>44.8</v>
      </c>
      <c r="H77" s="562">
        <f>IF(ISNUMBER(Regressions!H87),ROUND(Regressions!H87, 1), NA())</f>
        <v>17</v>
      </c>
      <c r="I77" s="563">
        <f>IF(ISNUMBER(Regressions!I87),ROUND(Regressions!I87, 1), NA())</f>
        <v>38.200000000000003</v>
      </c>
      <c r="J77" s="564" t="e">
        <f>IF(ISNUMBER(Regressions!K87),ROUND(Regressions!K87, 1), NA())</f>
        <v>#N/A</v>
      </c>
      <c r="K77" s="560">
        <f>IF(ISNUMBER(Regressions!L87),ROUND(Regressions!L87, 1), NA())</f>
        <v>68.8</v>
      </c>
      <c r="L77" s="565">
        <f>IF(ISNUMBER(Regressions!M87),ROUND(Regressions!M87, 1), NA())</f>
        <v>23.5</v>
      </c>
      <c r="M77" s="562">
        <f>IF(ISNUMBER(Regressions!N87),ROUND(Regressions!N87, 1), NA())</f>
        <v>45.4</v>
      </c>
      <c r="N77" s="563">
        <f>IF(ISNUMBER(Regressions!O87),ROUND(Regressions!O87, 1), NA())</f>
        <v>31.2</v>
      </c>
      <c r="O77" s="564" t="e">
        <f>IF(ISNUMBER(Regressions!Q87),ROUND(Regressions!Q87, 1), NA())</f>
        <v>#N/A</v>
      </c>
      <c r="P77" s="560" t="e">
        <f>IF(ISNUMBER(Regressions!R87),ROUND(Regressions!R87, 1), NA())</f>
        <v>#N/A</v>
      </c>
      <c r="Q77" s="566">
        <f>IF(ISNUMBER(Regressions!S87),ROUND(Regressions!S87, 1), NA())</f>
        <v>31.1</v>
      </c>
      <c r="R77" s="562" t="e">
        <f>IF(ISNUMBER(Regressions!T87),ROUND(Regressions!T87, 1), NA())</f>
        <v>#N/A</v>
      </c>
      <c r="S77" s="563" t="e">
        <f>IF(ISNUMBER(Regressions!U87),ROUND(Regressions!U87, 1), NA())</f>
        <v>#N/A</v>
      </c>
    </row>
    <row r="78" spans="1:19" x14ac:dyDescent="0.25">
      <c r="A78" s="555" t="str">
        <f>+Introduction!$C$7</f>
        <v>Nicaragua</v>
      </c>
      <c r="B78" s="556">
        <f>IF(ISBLANK(Regressions!B88), " ", Regressions!B88)</f>
        <v>2012</v>
      </c>
      <c r="C78" s="555" t="str">
        <f>HLOOKUP(Introduction!$G$4,nametranslations,25,FALSE)</f>
        <v>Rural</v>
      </c>
      <c r="D78" s="558">
        <f>IF(ISBLANK(Regressions!D88), " ", Regressions!D88)</f>
        <v>776203.88485332485</v>
      </c>
      <c r="E78" s="559" t="e">
        <f>IF(ISNUMBER(Regressions!E88),ROUND(Regressions!E88, 1), NA())</f>
        <v>#N/A</v>
      </c>
      <c r="F78" s="560">
        <f>IF(ISNUMBER(Regressions!F88),ROUND(Regressions!F88, 1), NA())</f>
        <v>60.4</v>
      </c>
      <c r="G78" s="561">
        <f>IF(ISNUMBER(Regressions!G88),ROUND(Regressions!G88, 1), NA())</f>
        <v>44.8</v>
      </c>
      <c r="H78" s="562">
        <f>IF(ISNUMBER(Regressions!H88),ROUND(Regressions!H88, 1), NA())</f>
        <v>15.6</v>
      </c>
      <c r="I78" s="563">
        <f>IF(ISNUMBER(Regressions!I88),ROUND(Regressions!I88, 1), NA())</f>
        <v>39.6</v>
      </c>
      <c r="J78" s="564" t="e">
        <f>IF(ISNUMBER(Regressions!K88),ROUND(Regressions!K88, 1), NA())</f>
        <v>#N/A</v>
      </c>
      <c r="K78" s="560">
        <f>IF(ISNUMBER(Regressions!L88),ROUND(Regressions!L88, 1), NA())</f>
        <v>68.8</v>
      </c>
      <c r="L78" s="565">
        <f>IF(ISNUMBER(Regressions!M88),ROUND(Regressions!M88, 1), NA())</f>
        <v>23.5</v>
      </c>
      <c r="M78" s="562">
        <f>IF(ISNUMBER(Regressions!N88),ROUND(Regressions!N88, 1), NA())</f>
        <v>45.4</v>
      </c>
      <c r="N78" s="563">
        <f>IF(ISNUMBER(Regressions!O88),ROUND(Regressions!O88, 1), NA())</f>
        <v>31.2</v>
      </c>
      <c r="O78" s="564" t="e">
        <f>IF(ISNUMBER(Regressions!Q88),ROUND(Regressions!Q88, 1), NA())</f>
        <v>#N/A</v>
      </c>
      <c r="P78" s="560" t="e">
        <f>IF(ISNUMBER(Regressions!R88),ROUND(Regressions!R88, 1), NA())</f>
        <v>#N/A</v>
      </c>
      <c r="Q78" s="566">
        <f>IF(ISNUMBER(Regressions!S88),ROUND(Regressions!S88, 1), NA())</f>
        <v>31.1</v>
      </c>
      <c r="R78" s="562" t="e">
        <f>IF(ISNUMBER(Regressions!T88),ROUND(Regressions!T88, 1), NA())</f>
        <v>#N/A</v>
      </c>
      <c r="S78" s="563" t="e">
        <f>IF(ISNUMBER(Regressions!U88),ROUND(Regressions!U88, 1), NA())</f>
        <v>#N/A</v>
      </c>
    </row>
    <row r="79" spans="1:19" x14ac:dyDescent="0.25">
      <c r="A79" s="555" t="str">
        <f>+Introduction!$C$7</f>
        <v>Nicaragua</v>
      </c>
      <c r="B79" s="556">
        <f>IF(ISBLANK(Regressions!B89), " ", Regressions!B89)</f>
        <v>2013</v>
      </c>
      <c r="C79" s="555" t="str">
        <f>HLOOKUP(Introduction!$G$4,nametranslations,25,FALSE)</f>
        <v>Rural</v>
      </c>
      <c r="D79" s="558">
        <f>IF(ISBLANK(Regressions!D89), " ", Regressions!D89)</f>
        <v>773576.83580608363</v>
      </c>
      <c r="E79" s="559">
        <f>IF(ISNUMBER(Regressions!E89),ROUND(Regressions!E89, 1), NA())</f>
        <v>97.4</v>
      </c>
      <c r="F79" s="560">
        <f>IF(ISNUMBER(Regressions!F89),ROUND(Regressions!F89, 1), NA())</f>
        <v>59.1</v>
      </c>
      <c r="G79" s="561">
        <f>IF(ISNUMBER(Regressions!G89),ROUND(Regressions!G89, 1), NA())</f>
        <v>44.8</v>
      </c>
      <c r="H79" s="562">
        <f>IF(ISNUMBER(Regressions!H89),ROUND(Regressions!H89, 1), NA())</f>
        <v>14.2</v>
      </c>
      <c r="I79" s="563">
        <f>IF(ISNUMBER(Regressions!I89),ROUND(Regressions!I89, 1), NA())</f>
        <v>40.9</v>
      </c>
      <c r="J79" s="564">
        <f>IF(ISNUMBER(Regressions!K89),ROUND(Regressions!K89, 1), NA())</f>
        <v>97.4</v>
      </c>
      <c r="K79" s="560">
        <f>IF(ISNUMBER(Regressions!L89),ROUND(Regressions!L89, 1), NA())</f>
        <v>68.8</v>
      </c>
      <c r="L79" s="565">
        <f>IF(ISNUMBER(Regressions!M89),ROUND(Regressions!M89, 1), NA())</f>
        <v>23.5</v>
      </c>
      <c r="M79" s="562">
        <f>IF(ISNUMBER(Regressions!N89),ROUND(Regressions!N89, 1), NA())</f>
        <v>45.4</v>
      </c>
      <c r="N79" s="563">
        <f>IF(ISNUMBER(Regressions!O89),ROUND(Regressions!O89, 1), NA())</f>
        <v>31.2</v>
      </c>
      <c r="O79" s="564" t="e">
        <f>IF(ISNUMBER(Regressions!Q89),ROUND(Regressions!Q89, 1), NA())</f>
        <v>#N/A</v>
      </c>
      <c r="P79" s="560" t="e">
        <f>IF(ISNUMBER(Regressions!R89),ROUND(Regressions!R89, 1), NA())</f>
        <v>#N/A</v>
      </c>
      <c r="Q79" s="566">
        <f>IF(ISNUMBER(Regressions!S89),ROUND(Regressions!S89, 1), NA())</f>
        <v>31.1</v>
      </c>
      <c r="R79" s="562" t="e">
        <f>IF(ISNUMBER(Regressions!T89),ROUND(Regressions!T89, 1), NA())</f>
        <v>#N/A</v>
      </c>
      <c r="S79" s="563" t="e">
        <f>IF(ISNUMBER(Regressions!U89),ROUND(Regressions!U89, 1), NA())</f>
        <v>#N/A</v>
      </c>
    </row>
    <row r="80" spans="1:19" x14ac:dyDescent="0.25">
      <c r="A80" s="555" t="str">
        <f>+Introduction!$C$7</f>
        <v>Nicaragua</v>
      </c>
      <c r="B80" s="556">
        <f>IF(ISBLANK(Regressions!B90), " ", Regressions!B90)</f>
        <v>2014</v>
      </c>
      <c r="C80" s="555" t="str">
        <f>HLOOKUP(Introduction!$G$4,nametranslations,25,FALSE)</f>
        <v>Rural</v>
      </c>
      <c r="D80" s="558">
        <f>IF(ISBLANK(Regressions!D90), " ", Regressions!D90)</f>
        <v>771071.45809265145</v>
      </c>
      <c r="E80" s="559">
        <f>IF(ISNUMBER(Regressions!E90),ROUND(Regressions!E90, 1), NA())</f>
        <v>97.4</v>
      </c>
      <c r="F80" s="560">
        <f>IF(ISNUMBER(Regressions!F90),ROUND(Regressions!F90, 1), NA())</f>
        <v>57.7</v>
      </c>
      <c r="G80" s="561">
        <f>IF(ISNUMBER(Regressions!G90),ROUND(Regressions!G90, 1), NA())</f>
        <v>44.8</v>
      </c>
      <c r="H80" s="562">
        <f>IF(ISNUMBER(Regressions!H90),ROUND(Regressions!H90, 1), NA())</f>
        <v>12.9</v>
      </c>
      <c r="I80" s="563">
        <f>IF(ISNUMBER(Regressions!I90),ROUND(Regressions!I90, 1), NA())</f>
        <v>42.3</v>
      </c>
      <c r="J80" s="564">
        <f>IF(ISNUMBER(Regressions!K90),ROUND(Regressions!K90, 1), NA())</f>
        <v>97.4</v>
      </c>
      <c r="K80" s="560">
        <f>IF(ISNUMBER(Regressions!L90),ROUND(Regressions!L90, 1), NA())</f>
        <v>68.8</v>
      </c>
      <c r="L80" s="565">
        <f>IF(ISNUMBER(Regressions!M90),ROUND(Regressions!M90, 1), NA())</f>
        <v>23.5</v>
      </c>
      <c r="M80" s="562">
        <f>IF(ISNUMBER(Regressions!N90),ROUND(Regressions!N90, 1), NA())</f>
        <v>45.4</v>
      </c>
      <c r="N80" s="563">
        <f>IF(ISNUMBER(Regressions!O90),ROUND(Regressions!O90, 1), NA())</f>
        <v>31.2</v>
      </c>
      <c r="O80" s="564" t="e">
        <f>IF(ISNUMBER(Regressions!Q90),ROUND(Regressions!Q90, 1), NA())</f>
        <v>#N/A</v>
      </c>
      <c r="P80" s="560" t="e">
        <f>IF(ISNUMBER(Regressions!R90),ROUND(Regressions!R90, 1), NA())</f>
        <v>#N/A</v>
      </c>
      <c r="Q80" s="566">
        <f>IF(ISNUMBER(Regressions!S90),ROUND(Regressions!S90, 1), NA())</f>
        <v>31.1</v>
      </c>
      <c r="R80" s="562" t="e">
        <f>IF(ISNUMBER(Regressions!T90),ROUND(Regressions!T90, 1), NA())</f>
        <v>#N/A</v>
      </c>
      <c r="S80" s="563" t="e">
        <f>IF(ISNUMBER(Regressions!U90),ROUND(Regressions!U90, 1), NA())</f>
        <v>#N/A</v>
      </c>
    </row>
    <row r="81" spans="1:19" x14ac:dyDescent="0.25">
      <c r="A81" s="555" t="str">
        <f>+Introduction!$C$7</f>
        <v>Nicaragua</v>
      </c>
      <c r="B81" s="556">
        <f>IF(ISBLANK(Regressions!B91), " ", Regressions!B91)</f>
        <v>2015</v>
      </c>
      <c r="C81" s="555" t="str">
        <f>HLOOKUP(Introduction!$G$4,nametranslations,25,FALSE)</f>
        <v>Rural</v>
      </c>
      <c r="D81" s="558">
        <f>IF(ISBLANK(Regressions!D91), " ", Regressions!D91)</f>
        <v>768988.02753959654</v>
      </c>
      <c r="E81" s="559">
        <f>IF(ISNUMBER(Regressions!E91),ROUND(Regressions!E91, 1), NA())</f>
        <v>97.4</v>
      </c>
      <c r="F81" s="560">
        <f>IF(ISNUMBER(Regressions!F91),ROUND(Regressions!F91, 1), NA())</f>
        <v>56.3</v>
      </c>
      <c r="G81" s="561">
        <f>IF(ISNUMBER(Regressions!G91),ROUND(Regressions!G91, 1), NA())</f>
        <v>44.8</v>
      </c>
      <c r="H81" s="562">
        <f>IF(ISNUMBER(Regressions!H91),ROUND(Regressions!H91, 1), NA())</f>
        <v>11.5</v>
      </c>
      <c r="I81" s="563">
        <f>IF(ISNUMBER(Regressions!I91),ROUND(Regressions!I91, 1), NA())</f>
        <v>43.7</v>
      </c>
      <c r="J81" s="564">
        <f>IF(ISNUMBER(Regressions!K91),ROUND(Regressions!K91, 1), NA())</f>
        <v>97.4</v>
      </c>
      <c r="K81" s="560">
        <f>IF(ISNUMBER(Regressions!L91),ROUND(Regressions!L91, 1), NA())</f>
        <v>68.8</v>
      </c>
      <c r="L81" s="565">
        <f>IF(ISNUMBER(Regressions!M91),ROUND(Regressions!M91, 1), NA())</f>
        <v>23.5</v>
      </c>
      <c r="M81" s="562">
        <f>IF(ISNUMBER(Regressions!N91),ROUND(Regressions!N91, 1), NA())</f>
        <v>45.4</v>
      </c>
      <c r="N81" s="563">
        <f>IF(ISNUMBER(Regressions!O91),ROUND(Regressions!O91, 1), NA())</f>
        <v>31.2</v>
      </c>
      <c r="O81" s="564" t="e">
        <f>IF(ISNUMBER(Regressions!Q91),ROUND(Regressions!Q91, 1), NA())</f>
        <v>#N/A</v>
      </c>
      <c r="P81" s="560" t="e">
        <f>IF(ISNUMBER(Regressions!R91),ROUND(Regressions!R91, 1), NA())</f>
        <v>#N/A</v>
      </c>
      <c r="Q81" s="566">
        <f>IF(ISNUMBER(Regressions!S91),ROUND(Regressions!S91, 1), NA())</f>
        <v>31.1</v>
      </c>
      <c r="R81" s="562" t="e">
        <f>IF(ISNUMBER(Regressions!T91),ROUND(Regressions!T91, 1), NA())</f>
        <v>#N/A</v>
      </c>
      <c r="S81" s="563" t="e">
        <f>IF(ISNUMBER(Regressions!U91),ROUND(Regressions!U91, 1), NA())</f>
        <v>#N/A</v>
      </c>
    </row>
    <row r="82" spans="1:19" x14ac:dyDescent="0.25">
      <c r="A82" s="555" t="str">
        <f>+Introduction!$C$7</f>
        <v>Nicaragua</v>
      </c>
      <c r="B82" s="556">
        <f>IF(ISBLANK(Regressions!B92), " ", Regressions!B92)</f>
        <v>2016</v>
      </c>
      <c r="C82" s="555" t="str">
        <f>HLOOKUP(Introduction!$G$4,nametranslations,25,FALSE)</f>
        <v>Rural</v>
      </c>
      <c r="D82" s="558">
        <f>IF(ISBLANK(Regressions!D92), " ", Regressions!D92)</f>
        <v>767240.49980659492</v>
      </c>
      <c r="E82" s="559">
        <f>IF(ISNUMBER(Regressions!E92),ROUND(Regressions!E92, 1), NA())</f>
        <v>97.4</v>
      </c>
      <c r="F82" s="560">
        <f>IF(ISNUMBER(Regressions!F92),ROUND(Regressions!F92, 1), NA())</f>
        <v>55</v>
      </c>
      <c r="G82" s="561">
        <f>IF(ISNUMBER(Regressions!G92),ROUND(Regressions!G92, 1), NA())</f>
        <v>44.8</v>
      </c>
      <c r="H82" s="562">
        <f>IF(ISNUMBER(Regressions!H92),ROUND(Regressions!H92, 1), NA())</f>
        <v>10.199999999999999</v>
      </c>
      <c r="I82" s="563">
        <f>IF(ISNUMBER(Regressions!I92),ROUND(Regressions!I92, 1), NA())</f>
        <v>45</v>
      </c>
      <c r="J82" s="564">
        <f>IF(ISNUMBER(Regressions!K92),ROUND(Regressions!K92, 1), NA())</f>
        <v>97.4</v>
      </c>
      <c r="K82" s="560">
        <f>IF(ISNUMBER(Regressions!L92),ROUND(Regressions!L92, 1), NA())</f>
        <v>68.8</v>
      </c>
      <c r="L82" s="565">
        <f>IF(ISNUMBER(Regressions!M92),ROUND(Regressions!M92, 1), NA())</f>
        <v>23.5</v>
      </c>
      <c r="M82" s="562">
        <f>IF(ISNUMBER(Regressions!N92),ROUND(Regressions!N92, 1), NA())</f>
        <v>45.4</v>
      </c>
      <c r="N82" s="563">
        <f>IF(ISNUMBER(Regressions!O92),ROUND(Regressions!O92, 1), NA())</f>
        <v>31.2</v>
      </c>
      <c r="O82" s="564" t="e">
        <f>IF(ISNUMBER(Regressions!Q92),ROUND(Regressions!Q92, 1), NA())</f>
        <v>#N/A</v>
      </c>
      <c r="P82" s="560" t="e">
        <f>IF(ISNUMBER(Regressions!R92),ROUND(Regressions!R92, 1), NA())</f>
        <v>#N/A</v>
      </c>
      <c r="Q82" s="566">
        <f>IF(ISNUMBER(Regressions!S92),ROUND(Regressions!S92, 1), NA())</f>
        <v>31.1</v>
      </c>
      <c r="R82" s="562" t="e">
        <f>IF(ISNUMBER(Regressions!T92),ROUND(Regressions!T92, 1), NA())</f>
        <v>#N/A</v>
      </c>
      <c r="S82" s="563" t="e">
        <f>IF(ISNUMBER(Regressions!U92),ROUND(Regressions!U92, 1), NA())</f>
        <v>#N/A</v>
      </c>
    </row>
    <row r="83" spans="1:19" x14ac:dyDescent="0.25">
      <c r="A83" s="555" t="str">
        <f>+Introduction!$C$7</f>
        <v>Nicaragua</v>
      </c>
      <c r="B83" s="556">
        <f>IF(ISBLANK(Regressions!B93), " ", Regressions!B93)</f>
        <v>2017</v>
      </c>
      <c r="C83" s="555" t="str">
        <f>HLOOKUP(Introduction!$G$4,nametranslations,25,FALSE)</f>
        <v>Rural</v>
      </c>
      <c r="D83" s="558">
        <f>IF(ISBLANK(Regressions!D93), " ", Regressions!D93)</f>
        <v>765208.76680995943</v>
      </c>
      <c r="E83" s="559">
        <f>IF(ISNUMBER(Regressions!E93),ROUND(Regressions!E93, 1), NA())</f>
        <v>97.4</v>
      </c>
      <c r="F83" s="560">
        <f>IF(ISNUMBER(Regressions!F93),ROUND(Regressions!F93, 1), NA())</f>
        <v>53.6</v>
      </c>
      <c r="G83" s="561">
        <f>IF(ISNUMBER(Regressions!G93),ROUND(Regressions!G93, 1), NA())</f>
        <v>44.8</v>
      </c>
      <c r="H83" s="562">
        <f>IF(ISNUMBER(Regressions!H93),ROUND(Regressions!H93, 1), NA())</f>
        <v>8.8000000000000007</v>
      </c>
      <c r="I83" s="563">
        <f>IF(ISNUMBER(Regressions!I93),ROUND(Regressions!I93, 1), NA())</f>
        <v>46.4</v>
      </c>
      <c r="J83" s="564">
        <f>IF(ISNUMBER(Regressions!K93),ROUND(Regressions!K93, 1), NA())</f>
        <v>97.4</v>
      </c>
      <c r="K83" s="560">
        <f>IF(ISNUMBER(Regressions!L93),ROUND(Regressions!L93, 1), NA())</f>
        <v>68.8</v>
      </c>
      <c r="L83" s="565">
        <f>IF(ISNUMBER(Regressions!M93),ROUND(Regressions!M93, 1), NA())</f>
        <v>23.5</v>
      </c>
      <c r="M83" s="562">
        <f>IF(ISNUMBER(Regressions!N93),ROUND(Regressions!N93, 1), NA())</f>
        <v>45.4</v>
      </c>
      <c r="N83" s="563">
        <f>IF(ISNUMBER(Regressions!O93),ROUND(Regressions!O93, 1), NA())</f>
        <v>31.2</v>
      </c>
      <c r="O83" s="564" t="e">
        <f>IF(ISNUMBER(Regressions!Q93),ROUND(Regressions!Q93, 1), NA())</f>
        <v>#N/A</v>
      </c>
      <c r="P83" s="560" t="e">
        <f>IF(ISNUMBER(Regressions!R93),ROUND(Regressions!R93, 1), NA())</f>
        <v>#N/A</v>
      </c>
      <c r="Q83" s="566">
        <f>IF(ISNUMBER(Regressions!S93),ROUND(Regressions!S93, 1), NA())</f>
        <v>31.1</v>
      </c>
      <c r="R83" s="562" t="e">
        <f>IF(ISNUMBER(Regressions!T93),ROUND(Regressions!T93, 1), NA())</f>
        <v>#N/A</v>
      </c>
      <c r="S83" s="563" t="e">
        <f>IF(ISNUMBER(Regressions!U93),ROUND(Regressions!U93, 1), NA())</f>
        <v>#N/A</v>
      </c>
    </row>
    <row r="84" spans="1:19" x14ac:dyDescent="0.25">
      <c r="A84" s="555" t="str">
        <f>+Introduction!$C$7</f>
        <v>Nicaragua</v>
      </c>
      <c r="B84" s="556">
        <f>IF(ISBLANK(Regressions!B94), " ", Regressions!B94)</f>
        <v>2018</v>
      </c>
      <c r="C84" s="555" t="str">
        <f>HLOOKUP(Introduction!$G$4,nametranslations,25,FALSE)</f>
        <v>Rural</v>
      </c>
      <c r="D84" s="558">
        <f>IF(ISBLANK(Regressions!D94), " ", Regressions!D94)</f>
        <v>762920.21264774317</v>
      </c>
      <c r="E84" s="559">
        <f>IF(ISNUMBER(Regressions!E94),ROUND(Regressions!E94, 1), NA())</f>
        <v>97.4</v>
      </c>
      <c r="F84" s="560">
        <f>IF(ISNUMBER(Regressions!F94),ROUND(Regressions!F94, 1), NA())</f>
        <v>52.3</v>
      </c>
      <c r="G84" s="561">
        <f>IF(ISNUMBER(Regressions!G94),ROUND(Regressions!G94, 1), NA())</f>
        <v>44.8</v>
      </c>
      <c r="H84" s="562">
        <f>IF(ISNUMBER(Regressions!H94),ROUND(Regressions!H94, 1), NA())</f>
        <v>7.5</v>
      </c>
      <c r="I84" s="563">
        <f>IF(ISNUMBER(Regressions!I94),ROUND(Regressions!I94, 1), NA())</f>
        <v>47.7</v>
      </c>
      <c r="J84" s="564">
        <f>IF(ISNUMBER(Regressions!K94),ROUND(Regressions!K94, 1), NA())</f>
        <v>97.4</v>
      </c>
      <c r="K84" s="560">
        <f>IF(ISNUMBER(Regressions!L94),ROUND(Regressions!L94, 1), NA())</f>
        <v>68.8</v>
      </c>
      <c r="L84" s="565">
        <f>IF(ISNUMBER(Regressions!M94),ROUND(Regressions!M94, 1), NA())</f>
        <v>23.5</v>
      </c>
      <c r="M84" s="562">
        <f>IF(ISNUMBER(Regressions!N94),ROUND(Regressions!N94, 1), NA())</f>
        <v>45.4</v>
      </c>
      <c r="N84" s="563">
        <f>IF(ISNUMBER(Regressions!O94),ROUND(Regressions!O94, 1), NA())</f>
        <v>31.2</v>
      </c>
      <c r="O84" s="564" t="e">
        <f>IF(ISNUMBER(Regressions!Q94),ROUND(Regressions!Q94, 1), NA())</f>
        <v>#N/A</v>
      </c>
      <c r="P84" s="560" t="e">
        <f>IF(ISNUMBER(Regressions!R94),ROUND(Regressions!R94, 1), NA())</f>
        <v>#N/A</v>
      </c>
      <c r="Q84" s="566">
        <f>IF(ISNUMBER(Regressions!S94),ROUND(Regressions!S94, 1), NA())</f>
        <v>31.1</v>
      </c>
      <c r="R84" s="562" t="e">
        <f>IF(ISNUMBER(Regressions!T94),ROUND(Regressions!T94, 1), NA())</f>
        <v>#N/A</v>
      </c>
      <c r="S84" s="563" t="e">
        <f>IF(ISNUMBER(Regressions!U94),ROUND(Regressions!U94, 1), NA())</f>
        <v>#N/A</v>
      </c>
    </row>
    <row r="85" spans="1:19" x14ac:dyDescent="0.25">
      <c r="A85" s="555" t="str">
        <f>+Introduction!$C$7</f>
        <v>Nicaragua</v>
      </c>
      <c r="B85" s="556">
        <f>IF(ISBLANK(Regressions!B95), " ", Regressions!B95)</f>
        <v>2019</v>
      </c>
      <c r="C85" s="555" t="str">
        <f>HLOOKUP(Introduction!$G$4,nametranslations,25,FALSE)</f>
        <v>Rural</v>
      </c>
      <c r="D85" s="558">
        <f>IF(ISBLANK(Regressions!D95), " ", Regressions!D95)</f>
        <v>760824.41896553047</v>
      </c>
      <c r="E85" s="559">
        <f>IF(ISNUMBER(Regressions!E95),ROUND(Regressions!E95, 1), NA())</f>
        <v>97.4</v>
      </c>
      <c r="F85" s="560">
        <f>IF(ISNUMBER(Regressions!F95),ROUND(Regressions!F95, 1), NA())</f>
        <v>50.9</v>
      </c>
      <c r="G85" s="561">
        <f>IF(ISNUMBER(Regressions!G95),ROUND(Regressions!G95, 1), NA())</f>
        <v>44.8</v>
      </c>
      <c r="H85" s="562">
        <f>IF(ISNUMBER(Regressions!H95),ROUND(Regressions!H95, 1), NA())</f>
        <v>6.1</v>
      </c>
      <c r="I85" s="563">
        <f>IF(ISNUMBER(Regressions!I95),ROUND(Regressions!I95, 1), NA())</f>
        <v>49.1</v>
      </c>
      <c r="J85" s="564">
        <f>IF(ISNUMBER(Regressions!K95),ROUND(Regressions!K95, 1), NA())</f>
        <v>97.4</v>
      </c>
      <c r="K85" s="560">
        <f>IF(ISNUMBER(Regressions!L95),ROUND(Regressions!L95, 1), NA())</f>
        <v>68.8</v>
      </c>
      <c r="L85" s="565">
        <f>IF(ISNUMBER(Regressions!M95),ROUND(Regressions!M95, 1), NA())</f>
        <v>23.5</v>
      </c>
      <c r="M85" s="562">
        <f>IF(ISNUMBER(Regressions!N95),ROUND(Regressions!N95, 1), NA())</f>
        <v>45.4</v>
      </c>
      <c r="N85" s="563">
        <f>IF(ISNUMBER(Regressions!O95),ROUND(Regressions!O95, 1), NA())</f>
        <v>31.2</v>
      </c>
      <c r="O85" s="564" t="e">
        <f>IF(ISNUMBER(Regressions!Q95),ROUND(Regressions!Q95, 1), NA())</f>
        <v>#N/A</v>
      </c>
      <c r="P85" s="560" t="e">
        <f>IF(ISNUMBER(Regressions!R95),ROUND(Regressions!R95, 1), NA())</f>
        <v>#N/A</v>
      </c>
      <c r="Q85" s="566">
        <f>IF(ISNUMBER(Regressions!S95),ROUND(Regressions!S95, 1), NA())</f>
        <v>31.1</v>
      </c>
      <c r="R85" s="562" t="e">
        <f>IF(ISNUMBER(Regressions!T95),ROUND(Regressions!T95, 1), NA())</f>
        <v>#N/A</v>
      </c>
      <c r="S85" s="563" t="e">
        <f>IF(ISNUMBER(Regressions!U95),ROUND(Regressions!U95, 1), NA())</f>
        <v>#N/A</v>
      </c>
    </row>
    <row r="86" spans="1:19" x14ac:dyDescent="0.25">
      <c r="A86" s="555" t="str">
        <f>+Introduction!$C$7</f>
        <v>Nicaragua</v>
      </c>
      <c r="B86" s="556">
        <f>IF(ISBLANK(Regressions!B96), " ", Regressions!B96)</f>
        <v>2020</v>
      </c>
      <c r="C86" s="555" t="str">
        <f>HLOOKUP(Introduction!$G$4,nametranslations,25,FALSE)</f>
        <v>Rural</v>
      </c>
      <c r="D86" s="558">
        <f>IF(ISBLANK(Regressions!D96), " ", Regressions!D96)</f>
        <v>758761.22931221011</v>
      </c>
      <c r="E86" s="559">
        <f>IF(ISNUMBER(Regressions!E96),ROUND(Regressions!E96, 1), NA())</f>
        <v>97.4</v>
      </c>
      <c r="F86" s="560">
        <f>IF(ISNUMBER(Regressions!F96),ROUND(Regressions!F96, 1), NA())</f>
        <v>49.6</v>
      </c>
      <c r="G86" s="561">
        <f>IF(ISNUMBER(Regressions!G96),ROUND(Regressions!G96, 1), NA())</f>
        <v>44.8</v>
      </c>
      <c r="H86" s="562">
        <f>IF(ISNUMBER(Regressions!H96),ROUND(Regressions!H96, 1), NA())</f>
        <v>4.7</v>
      </c>
      <c r="I86" s="563">
        <f>IF(ISNUMBER(Regressions!I96),ROUND(Regressions!I96, 1), NA())</f>
        <v>50.4</v>
      </c>
      <c r="J86" s="564">
        <f>IF(ISNUMBER(Regressions!K96),ROUND(Regressions!K96, 1), NA())</f>
        <v>97.4</v>
      </c>
      <c r="K86" s="560">
        <f>IF(ISNUMBER(Regressions!L96),ROUND(Regressions!L96, 1), NA())</f>
        <v>68.8</v>
      </c>
      <c r="L86" s="565">
        <f>IF(ISNUMBER(Regressions!M96),ROUND(Regressions!M96, 1), NA())</f>
        <v>23.5</v>
      </c>
      <c r="M86" s="562">
        <f>IF(ISNUMBER(Regressions!N96),ROUND(Regressions!N96, 1), NA())</f>
        <v>45.4</v>
      </c>
      <c r="N86" s="563">
        <f>IF(ISNUMBER(Regressions!O96),ROUND(Regressions!O96, 1), NA())</f>
        <v>31.2</v>
      </c>
      <c r="O86" s="564" t="e">
        <f>IF(ISNUMBER(Regressions!Q96),ROUND(Regressions!Q96, 1), NA())</f>
        <v>#N/A</v>
      </c>
      <c r="P86" s="560" t="e">
        <f>IF(ISNUMBER(Regressions!R96),ROUND(Regressions!R96, 1), NA())</f>
        <v>#N/A</v>
      </c>
      <c r="Q86" s="566">
        <f>IF(ISNUMBER(Regressions!S96),ROUND(Regressions!S96, 1), NA())</f>
        <v>31.1</v>
      </c>
      <c r="R86" s="562" t="e">
        <f>IF(ISNUMBER(Regressions!T96),ROUND(Regressions!T96, 1), NA())</f>
        <v>#N/A</v>
      </c>
      <c r="S86" s="563" t="e">
        <f>IF(ISNUMBER(Regressions!U96),ROUND(Regressions!U96, 1), NA())</f>
        <v>#N/A</v>
      </c>
    </row>
    <row r="87" spans="1:19" x14ac:dyDescent="0.25">
      <c r="A87" s="555" t="str">
        <f>+Introduction!$C$7</f>
        <v>Nicaragua</v>
      </c>
      <c r="B87" s="556">
        <f>IF(ISBLANK(Regressions!B97), " ", Regressions!B97)</f>
        <v>2021</v>
      </c>
      <c r="C87" s="555" t="str">
        <f>HLOOKUP(Introduction!$G$4,nametranslations,25,FALSE)</f>
        <v>Rural</v>
      </c>
      <c r="D87" s="558">
        <f>IF(ISBLANK(Regressions!D97), " ", Regressions!D97)</f>
        <v>756312.9129021836</v>
      </c>
      <c r="E87" s="564">
        <f>IF(ISNUMBER(Regressions!E97),ROUND(Regressions!E97, 1), NA())</f>
        <v>97.4</v>
      </c>
      <c r="F87" s="567">
        <f>IF(ISNUMBER(Regressions!F97),ROUND(Regressions!F97, 1), NA())</f>
        <v>48.2</v>
      </c>
      <c r="G87" s="568">
        <f>IF(ISNUMBER(Regressions!G97),ROUND(Regressions!G97, 1), NA())</f>
        <v>44.8</v>
      </c>
      <c r="H87" s="562">
        <f>IF(ISNUMBER(Regressions!H97),ROUND(Regressions!H97, 1), NA())</f>
        <v>3.4</v>
      </c>
      <c r="I87" s="563">
        <f>IF(ISNUMBER(Regressions!I97),ROUND(Regressions!I97, 1), NA())</f>
        <v>51.8</v>
      </c>
      <c r="J87" s="564">
        <f>IF(ISNUMBER(Regressions!K97),ROUND(Regressions!K97, 1), NA())</f>
        <v>97.4</v>
      </c>
      <c r="K87" s="567">
        <f>IF(ISNUMBER(Regressions!L97),ROUND(Regressions!L97, 1), NA())</f>
        <v>68.8</v>
      </c>
      <c r="L87" s="569">
        <f>IF(ISNUMBER(Regressions!M97),ROUND(Regressions!M97, 1), NA())</f>
        <v>23.5</v>
      </c>
      <c r="M87" s="562">
        <f>IF(ISNUMBER(Regressions!N97),ROUND(Regressions!N97, 1), NA())</f>
        <v>45.4</v>
      </c>
      <c r="N87" s="563">
        <f>IF(ISNUMBER(Regressions!O97),ROUND(Regressions!O97, 1), NA())</f>
        <v>31.2</v>
      </c>
      <c r="O87" s="564" t="e">
        <f>IF(ISNUMBER(Regressions!Q97),ROUND(Regressions!Q97, 1), NA())</f>
        <v>#N/A</v>
      </c>
      <c r="P87" s="567" t="e">
        <f>IF(ISNUMBER(Regressions!R97),ROUND(Regressions!R97, 1), NA())</f>
        <v>#N/A</v>
      </c>
      <c r="Q87" s="570">
        <f>IF(ISNUMBER(Regressions!S97),ROUND(Regressions!S97, 1), NA())</f>
        <v>31.1</v>
      </c>
      <c r="R87" s="562" t="e">
        <f>IF(ISNUMBER(Regressions!T97),ROUND(Regressions!T97, 1), NA())</f>
        <v>#N/A</v>
      </c>
      <c r="S87" s="563" t="e">
        <f>IF(ISNUMBER(Regressions!U97),ROUND(Regressions!U97, 1), NA())</f>
        <v>#N/A</v>
      </c>
    </row>
    <row r="88" spans="1:19" x14ac:dyDescent="0.25">
      <c r="A88" s="555" t="str">
        <f>+Introduction!$C$7</f>
        <v>Nicaragua</v>
      </c>
      <c r="B88" s="556">
        <f>IF(ISBLANK(Regressions!B98), " ", Regressions!B98)</f>
        <v>2022</v>
      </c>
      <c r="C88" s="555" t="str">
        <f>HLOOKUP(Introduction!$G$4,nametranslations,25,FALSE)</f>
        <v>Rural</v>
      </c>
      <c r="D88" s="558">
        <f>IF(ISBLANK(Regressions!D98), " ", Regressions!D98)</f>
        <v>752624.01830322272</v>
      </c>
      <c r="E88" s="559" t="e">
        <f>IF(ISNUMBER(Regressions!E98),ROUND(Regressions!E98, 1), NA())</f>
        <v>#N/A</v>
      </c>
      <c r="F88" s="560">
        <f>IF(ISNUMBER(Regressions!F98),ROUND(Regressions!F98, 1), NA())</f>
        <v>48.2</v>
      </c>
      <c r="G88" s="561">
        <f>IF(ISNUMBER(Regressions!G98),ROUND(Regressions!G98, 1), NA())</f>
        <v>44.8</v>
      </c>
      <c r="H88" s="562">
        <f>IF(ISNUMBER(Regressions!H98),ROUND(Regressions!H98, 1), NA())</f>
        <v>3.4</v>
      </c>
      <c r="I88" s="563">
        <f>IF(ISNUMBER(Regressions!I98),ROUND(Regressions!I98, 1), NA())</f>
        <v>51.8</v>
      </c>
      <c r="J88" s="564" t="e">
        <f>IF(ISNUMBER(Regressions!K98),ROUND(Regressions!K98, 1), NA())</f>
        <v>#N/A</v>
      </c>
      <c r="K88" s="560">
        <f>IF(ISNUMBER(Regressions!L98),ROUND(Regressions!L98, 1), NA())</f>
        <v>68.8</v>
      </c>
      <c r="L88" s="565">
        <f>IF(ISNUMBER(Regressions!M98),ROUND(Regressions!M98, 1), NA())</f>
        <v>23.5</v>
      </c>
      <c r="M88" s="562">
        <f>IF(ISNUMBER(Regressions!N98),ROUND(Regressions!N98, 1), NA())</f>
        <v>45.4</v>
      </c>
      <c r="N88" s="563">
        <f>IF(ISNUMBER(Regressions!O98),ROUND(Regressions!O98, 1), NA())</f>
        <v>31.2</v>
      </c>
      <c r="O88" s="564" t="e">
        <f>IF(ISNUMBER(Regressions!Q98),ROUND(Regressions!Q98, 1), NA())</f>
        <v>#N/A</v>
      </c>
      <c r="P88" s="560" t="e">
        <f>IF(ISNUMBER(Regressions!R98),ROUND(Regressions!R98, 1), NA())</f>
        <v>#N/A</v>
      </c>
      <c r="Q88" s="566">
        <f>IF(ISNUMBER(Regressions!S98),ROUND(Regressions!S98, 1), NA())</f>
        <v>31.1</v>
      </c>
      <c r="R88" s="562" t="e">
        <f>IF(ISNUMBER(Regressions!T98),ROUND(Regressions!T98, 1), NA())</f>
        <v>#N/A</v>
      </c>
      <c r="S88" s="563" t="e">
        <f>IF(ISNUMBER(Regressions!U98),ROUND(Regressions!U98, 1), NA())</f>
        <v>#N/A</v>
      </c>
    </row>
    <row r="89" spans="1:19" x14ac:dyDescent="0.25">
      <c r="A89" s="555" t="str">
        <f>+Introduction!$C$7</f>
        <v>Nicaragua</v>
      </c>
      <c r="B89" s="556">
        <f>IF(ISBLANK(Regressions!B99), " ", Regressions!B99)</f>
        <v>2023</v>
      </c>
      <c r="C89" s="555" t="str">
        <f>HLOOKUP(Introduction!$G$4,nametranslations,25,FALSE)</f>
        <v>Rural</v>
      </c>
      <c r="D89" s="558">
        <f>IF(ISBLANK(Regressions!D99), " ", Regressions!D99)</f>
        <v>747616.85781372071</v>
      </c>
      <c r="E89" s="559" t="e">
        <f>IF(ISNUMBER(Regressions!E99),ROUND(Regressions!E99, 1), NA())</f>
        <v>#N/A</v>
      </c>
      <c r="F89" s="560">
        <f>IF(ISNUMBER(Regressions!F99),ROUND(Regressions!F99, 1), NA())</f>
        <v>48.2</v>
      </c>
      <c r="G89" s="561">
        <f>IF(ISNUMBER(Regressions!G99),ROUND(Regressions!G99, 1), NA())</f>
        <v>44.8</v>
      </c>
      <c r="H89" s="562">
        <f>IF(ISNUMBER(Regressions!H99),ROUND(Regressions!H99, 1), NA())</f>
        <v>3.4</v>
      </c>
      <c r="I89" s="563">
        <f>IF(ISNUMBER(Regressions!I99),ROUND(Regressions!I99, 1), NA())</f>
        <v>51.8</v>
      </c>
      <c r="J89" s="564" t="e">
        <f>IF(ISNUMBER(Regressions!K99),ROUND(Regressions!K99, 1), NA())</f>
        <v>#N/A</v>
      </c>
      <c r="K89" s="560">
        <f>IF(ISNUMBER(Regressions!L99),ROUND(Regressions!L99, 1), NA())</f>
        <v>68.8</v>
      </c>
      <c r="L89" s="565">
        <f>IF(ISNUMBER(Regressions!M99),ROUND(Regressions!M99, 1), NA())</f>
        <v>23.5</v>
      </c>
      <c r="M89" s="562">
        <f>IF(ISNUMBER(Regressions!N99),ROUND(Regressions!N99, 1), NA())</f>
        <v>45.4</v>
      </c>
      <c r="N89" s="563">
        <f>IF(ISNUMBER(Regressions!O99),ROUND(Regressions!O99, 1), NA())</f>
        <v>31.2</v>
      </c>
      <c r="O89" s="564" t="e">
        <f>IF(ISNUMBER(Regressions!Q99),ROUND(Regressions!Q99, 1), NA())</f>
        <v>#N/A</v>
      </c>
      <c r="P89" s="560" t="e">
        <f>IF(ISNUMBER(Regressions!R99),ROUND(Regressions!R99, 1), NA())</f>
        <v>#N/A</v>
      </c>
      <c r="Q89" s="566">
        <f>IF(ISNUMBER(Regressions!S99),ROUND(Regressions!S99, 1), NA())</f>
        <v>31.1</v>
      </c>
      <c r="R89" s="562" t="e">
        <f>IF(ISNUMBER(Regressions!T99),ROUND(Regressions!T99, 1), NA())</f>
        <v>#N/A</v>
      </c>
      <c r="S89" s="563" t="e">
        <f>IF(ISNUMBER(Regressions!U99),ROUND(Regressions!U99, 1), NA())</f>
        <v>#N/A</v>
      </c>
    </row>
    <row r="90" spans="1:19" x14ac:dyDescent="0.25">
      <c r="A90" s="555" t="str">
        <f>+Introduction!$C$7</f>
        <v>Nicaragua</v>
      </c>
      <c r="B90" s="556">
        <f>IF(ISBLANK(Regressions!B100), " ", Regressions!B100)</f>
        <v>2024</v>
      </c>
      <c r="C90" s="555" t="str">
        <f>HLOOKUP(Introduction!$G$4,nametranslations,25,FALSE)</f>
        <v>Rural</v>
      </c>
      <c r="D90" s="558">
        <f>IF(ISBLANK(Regressions!D100), " ", Regressions!D100)</f>
        <v>716640.23845520022</v>
      </c>
      <c r="E90" s="559" t="e">
        <f>IF(ISNUMBER(Regressions!E100),ROUND(Regressions!E100, 1), NA())</f>
        <v>#N/A</v>
      </c>
      <c r="F90" s="560">
        <f>IF(ISNUMBER(Regressions!F100),ROUND(Regressions!F100, 1), NA())</f>
        <v>48.2</v>
      </c>
      <c r="G90" s="561">
        <f>IF(ISNUMBER(Regressions!G100),ROUND(Regressions!G100, 1), NA())</f>
        <v>44.8</v>
      </c>
      <c r="H90" s="562">
        <f>IF(ISNUMBER(Regressions!H100),ROUND(Regressions!H100, 1), NA())</f>
        <v>3.4</v>
      </c>
      <c r="I90" s="563">
        <f>IF(ISNUMBER(Regressions!I100),ROUND(Regressions!I100, 1), NA())</f>
        <v>51.8</v>
      </c>
      <c r="J90" s="564" t="e">
        <f>IF(ISNUMBER(Regressions!K100),ROUND(Regressions!K100, 1), NA())</f>
        <v>#N/A</v>
      </c>
      <c r="K90" s="560">
        <f>IF(ISNUMBER(Regressions!L100),ROUND(Regressions!L100, 1), NA())</f>
        <v>68.8</v>
      </c>
      <c r="L90" s="565">
        <f>IF(ISNUMBER(Regressions!M100),ROUND(Regressions!M100, 1), NA())</f>
        <v>23.5</v>
      </c>
      <c r="M90" s="562">
        <f>IF(ISNUMBER(Regressions!N100),ROUND(Regressions!N100, 1), NA())</f>
        <v>45.4</v>
      </c>
      <c r="N90" s="563">
        <f>IF(ISNUMBER(Regressions!O100),ROUND(Regressions!O100, 1), NA())</f>
        <v>31.2</v>
      </c>
      <c r="O90" s="564" t="e">
        <f>IF(ISNUMBER(Regressions!Q100),ROUND(Regressions!Q100, 1), NA())</f>
        <v>#N/A</v>
      </c>
      <c r="P90" s="560" t="e">
        <f>IF(ISNUMBER(Regressions!R100),ROUND(Regressions!R100, 1), NA())</f>
        <v>#N/A</v>
      </c>
      <c r="Q90" s="566">
        <f>IF(ISNUMBER(Regressions!S100),ROUND(Regressions!S100, 1), NA())</f>
        <v>31.1</v>
      </c>
      <c r="R90" s="562" t="e">
        <f>IF(ISNUMBER(Regressions!T100),ROUND(Regressions!T100, 1), NA())</f>
        <v>#N/A</v>
      </c>
      <c r="S90" s="563" t="e">
        <f>IF(ISNUMBER(Regressions!U100),ROUND(Regressions!U100, 1), NA())</f>
        <v>#N/A</v>
      </c>
    </row>
    <row r="91" spans="1:19" x14ac:dyDescent="0.25">
      <c r="A91" s="571" t="str">
        <f>+Introduction!$C$7</f>
        <v>Nicaragua</v>
      </c>
      <c r="B91" s="572">
        <f>IF(ISBLANK(Regressions!B101), " ", Regressions!B101)</f>
        <v>2025</v>
      </c>
      <c r="C91" s="571" t="str">
        <f>HLOOKUP(Introduction!$G$4,nametranslations,25,FALSE)</f>
        <v>Rural</v>
      </c>
      <c r="D91" s="573">
        <f>IF(ISBLANK(Regressions!D101), " ", Regressions!D101)</f>
        <v>708707.38760993956</v>
      </c>
      <c r="E91" s="574" t="e">
        <f>IF(ISNUMBER(Regressions!E101),ROUND(Regressions!E101, 1), NA())</f>
        <v>#N/A</v>
      </c>
      <c r="F91" s="575">
        <f>IF(ISNUMBER(Regressions!F101),ROUND(Regressions!F101, 1), NA())</f>
        <v>48.2</v>
      </c>
      <c r="G91" s="576">
        <f>IF(ISNUMBER(Regressions!G101),ROUND(Regressions!G101, 1), NA())</f>
        <v>44.8</v>
      </c>
      <c r="H91" s="577">
        <f>IF(ISNUMBER(Regressions!H101),ROUND(Regressions!H101, 1), NA())</f>
        <v>3.4</v>
      </c>
      <c r="I91" s="578">
        <f>IF(ISNUMBER(Regressions!I101),ROUND(Regressions!I101, 1), NA())</f>
        <v>51.8</v>
      </c>
      <c r="J91" s="579" t="e">
        <f>IF(ISNUMBER(Regressions!K101),ROUND(Regressions!K101, 1), NA())</f>
        <v>#N/A</v>
      </c>
      <c r="K91" s="575">
        <f>IF(ISNUMBER(Regressions!L101),ROUND(Regressions!L101, 1), NA())</f>
        <v>68.8</v>
      </c>
      <c r="L91" s="580">
        <f>IF(ISNUMBER(Regressions!M101),ROUND(Regressions!M101, 1), NA())</f>
        <v>23.5</v>
      </c>
      <c r="M91" s="577">
        <f>IF(ISNUMBER(Regressions!N101),ROUND(Regressions!N101, 1), NA())</f>
        <v>45.4</v>
      </c>
      <c r="N91" s="578">
        <f>IF(ISNUMBER(Regressions!O101),ROUND(Regressions!O101, 1), NA())</f>
        <v>31.2</v>
      </c>
      <c r="O91" s="579" t="e">
        <f>IF(ISNUMBER(Regressions!Q101),ROUND(Regressions!Q101, 1), NA())</f>
        <v>#N/A</v>
      </c>
      <c r="P91" s="575" t="e">
        <f>IF(ISNUMBER(Regressions!R101),ROUND(Regressions!R101, 1), NA())</f>
        <v>#N/A</v>
      </c>
      <c r="Q91" s="581">
        <f>IF(ISNUMBER(Regressions!S101),ROUND(Regressions!S101, 1), NA())</f>
        <v>31.1</v>
      </c>
      <c r="R91" s="577" t="e">
        <f>IF(ISNUMBER(Regressions!T101),ROUND(Regressions!T101, 1), NA())</f>
        <v>#N/A</v>
      </c>
      <c r="S91" s="578" t="e">
        <f>IF(ISNUMBER(Regressions!U101),ROUND(Regressions!U101, 1), NA())</f>
        <v>#N/A</v>
      </c>
    </row>
    <row r="92" spans="1:19" hidden="1" x14ac:dyDescent="0.25">
      <c r="A92" s="555" t="str">
        <f>+Introduction!$C$7</f>
        <v>Nicaragua</v>
      </c>
      <c r="B92" s="556">
        <f>IF(ISBLANK(Regressions!B102), " ", Regressions!B102)</f>
        <v>2026</v>
      </c>
      <c r="C92" s="555" t="str">
        <f>HLOOKUP(Introduction!$G$4,nametranslations,25,FALSE)</f>
        <v>Rural</v>
      </c>
      <c r="D92" s="558" t="str">
        <f>IF(ISBLANK(Regressions!D102), " ", Regressions!D102)</f>
        <v xml:space="preserve"> </v>
      </c>
      <c r="E92" s="559" t="e">
        <f>IF(ISNUMBER(Regressions!E102),ROUND(Regressions!E102, 1), NA())</f>
        <v>#N/A</v>
      </c>
      <c r="F92" s="560" t="e">
        <f>IF(ISNUMBER(Regressions!F102),ROUND(Regressions!F102, 1), NA())</f>
        <v>#N/A</v>
      </c>
      <c r="G92" s="561" t="e">
        <f>IF(ISNUMBER(Regressions!G102),ROUND(Regressions!G102, 1), NA())</f>
        <v>#N/A</v>
      </c>
      <c r="H92" s="562" t="e">
        <f>IF(ISNUMBER(Regressions!H102),ROUND(Regressions!H102, 1), NA())</f>
        <v>#N/A</v>
      </c>
      <c r="I92" s="563" t="e">
        <f>IF(ISNUMBER(Regressions!I102),ROUND(Regressions!I102, 1), NA())</f>
        <v>#N/A</v>
      </c>
      <c r="J92" s="564" t="e">
        <f>IF(ISNUMBER(Regressions!K102),ROUND(Regressions!K102, 1), NA())</f>
        <v>#N/A</v>
      </c>
      <c r="K92" s="560" t="e">
        <f>IF(ISNUMBER(Regressions!L102),ROUND(Regressions!L102, 1), NA())</f>
        <v>#N/A</v>
      </c>
      <c r="L92" s="565" t="e">
        <f>IF(ISNUMBER(Regressions!M102),ROUND(Regressions!M102, 1), NA())</f>
        <v>#N/A</v>
      </c>
      <c r="M92" s="562" t="e">
        <f>IF(ISNUMBER(Regressions!N102),ROUND(Regressions!N102, 1), NA())</f>
        <v>#N/A</v>
      </c>
      <c r="N92" s="563" t="e">
        <f>IF(ISNUMBER(Regressions!O102),ROUND(Regressions!O102, 1), NA())</f>
        <v>#N/A</v>
      </c>
      <c r="O92" s="564" t="e">
        <f>IF(ISNUMBER(Regressions!Q102),ROUND(Regressions!Q102, 1), NA())</f>
        <v>#N/A</v>
      </c>
      <c r="P92" s="560" t="e">
        <f>IF(ISNUMBER(Regressions!R102),ROUND(Regressions!R102, 1), NA())</f>
        <v>#N/A</v>
      </c>
      <c r="Q92" s="566" t="e">
        <f>IF(ISNUMBER(Regressions!S102),ROUND(Regressions!S102, 1), NA())</f>
        <v>#N/A</v>
      </c>
      <c r="R92" s="562" t="e">
        <f>IF(ISNUMBER(Regressions!T102),ROUND(Regressions!T102, 1), NA())</f>
        <v>#N/A</v>
      </c>
      <c r="S92" s="563" t="e">
        <f>IF(ISNUMBER(Regressions!U102),ROUND(Regressions!U102, 1), NA())</f>
        <v>#N/A</v>
      </c>
    </row>
    <row r="93" spans="1:19" hidden="1" x14ac:dyDescent="0.25">
      <c r="A93" s="555" t="str">
        <f>+Introduction!$C$7</f>
        <v>Nicaragua</v>
      </c>
      <c r="B93" s="556">
        <f>IF(ISBLANK(Regressions!B103), " ", Regressions!B103)</f>
        <v>2027</v>
      </c>
      <c r="C93" s="555" t="str">
        <f>HLOOKUP(Introduction!$G$4,nametranslations,25,FALSE)</f>
        <v>Rural</v>
      </c>
      <c r="D93" s="558" t="str">
        <f>IF(ISBLANK(Regressions!D103), " ", Regressions!D103)</f>
        <v xml:space="preserve"> </v>
      </c>
      <c r="E93" s="559" t="e">
        <f>IF(ISNUMBER(Regressions!E103),ROUND(Regressions!E103, 1), NA())</f>
        <v>#N/A</v>
      </c>
      <c r="F93" s="560" t="e">
        <f>IF(ISNUMBER(Regressions!F103),ROUND(Regressions!F103, 1), NA())</f>
        <v>#N/A</v>
      </c>
      <c r="G93" s="561" t="e">
        <f>IF(ISNUMBER(Regressions!G103),ROUND(Regressions!G103, 1), NA())</f>
        <v>#N/A</v>
      </c>
      <c r="H93" s="562" t="e">
        <f>IF(ISNUMBER(Regressions!H103),ROUND(Regressions!H103, 1), NA())</f>
        <v>#N/A</v>
      </c>
      <c r="I93" s="563" t="e">
        <f>IF(ISNUMBER(Regressions!I103),ROUND(Regressions!I103, 1), NA())</f>
        <v>#N/A</v>
      </c>
      <c r="J93" s="564" t="e">
        <f>IF(ISNUMBER(Regressions!K103),ROUND(Regressions!K103, 1), NA())</f>
        <v>#N/A</v>
      </c>
      <c r="K93" s="560" t="e">
        <f>IF(ISNUMBER(Regressions!L103),ROUND(Regressions!L103, 1), NA())</f>
        <v>#N/A</v>
      </c>
      <c r="L93" s="565" t="e">
        <f>IF(ISNUMBER(Regressions!M103),ROUND(Regressions!M103, 1), NA())</f>
        <v>#N/A</v>
      </c>
      <c r="M93" s="562" t="e">
        <f>IF(ISNUMBER(Regressions!N103),ROUND(Regressions!N103, 1), NA())</f>
        <v>#N/A</v>
      </c>
      <c r="N93" s="563" t="e">
        <f>IF(ISNUMBER(Regressions!O103),ROUND(Regressions!O103, 1), NA())</f>
        <v>#N/A</v>
      </c>
      <c r="O93" s="564" t="e">
        <f>IF(ISNUMBER(Regressions!Q103),ROUND(Regressions!Q103, 1), NA())</f>
        <v>#N/A</v>
      </c>
      <c r="P93" s="560" t="e">
        <f>IF(ISNUMBER(Regressions!R103),ROUND(Regressions!R103, 1), NA())</f>
        <v>#N/A</v>
      </c>
      <c r="Q93" s="566" t="e">
        <f>IF(ISNUMBER(Regressions!S103),ROUND(Regressions!S103, 1), NA())</f>
        <v>#N/A</v>
      </c>
      <c r="R93" s="562" t="e">
        <f>IF(ISNUMBER(Regressions!T103),ROUND(Regressions!T103, 1), NA())</f>
        <v>#N/A</v>
      </c>
      <c r="S93" s="563" t="e">
        <f>IF(ISNUMBER(Regressions!U103),ROUND(Regressions!U103, 1), NA())</f>
        <v>#N/A</v>
      </c>
    </row>
    <row r="94" spans="1:19" hidden="1" x14ac:dyDescent="0.25">
      <c r="A94" s="555" t="str">
        <f>+Introduction!$C$7</f>
        <v>Nicaragua</v>
      </c>
      <c r="B94" s="556">
        <f>IF(ISBLANK(Regressions!B104), " ", Regressions!B104)</f>
        <v>2028</v>
      </c>
      <c r="C94" s="555" t="str">
        <f>HLOOKUP(Introduction!$G$4,nametranslations,25,FALSE)</f>
        <v>Rural</v>
      </c>
      <c r="D94" s="558" t="str">
        <f>IF(ISBLANK(Regressions!D104), " ", Regressions!D104)</f>
        <v xml:space="preserve"> </v>
      </c>
      <c r="E94" s="559" t="e">
        <f>IF(ISNUMBER(Regressions!E104),ROUND(Regressions!E104, 1), NA())</f>
        <v>#N/A</v>
      </c>
      <c r="F94" s="560" t="e">
        <f>IF(ISNUMBER(Regressions!F104),ROUND(Regressions!F104, 1), NA())</f>
        <v>#N/A</v>
      </c>
      <c r="G94" s="561" t="e">
        <f>IF(ISNUMBER(Regressions!G104),ROUND(Regressions!G104, 1), NA())</f>
        <v>#N/A</v>
      </c>
      <c r="H94" s="562" t="e">
        <f>IF(ISNUMBER(Regressions!H104),ROUND(Regressions!H104, 1), NA())</f>
        <v>#N/A</v>
      </c>
      <c r="I94" s="563" t="e">
        <f>IF(ISNUMBER(Regressions!I104),ROUND(Regressions!I104, 1), NA())</f>
        <v>#N/A</v>
      </c>
      <c r="J94" s="564" t="e">
        <f>IF(ISNUMBER(Regressions!K104),ROUND(Regressions!K104, 1), NA())</f>
        <v>#N/A</v>
      </c>
      <c r="K94" s="560" t="e">
        <f>IF(ISNUMBER(Regressions!L104),ROUND(Regressions!L104, 1), NA())</f>
        <v>#N/A</v>
      </c>
      <c r="L94" s="565" t="e">
        <f>IF(ISNUMBER(Regressions!M104),ROUND(Regressions!M104, 1), NA())</f>
        <v>#N/A</v>
      </c>
      <c r="M94" s="562" t="e">
        <f>IF(ISNUMBER(Regressions!N104),ROUND(Regressions!N104, 1), NA())</f>
        <v>#N/A</v>
      </c>
      <c r="N94" s="563" t="e">
        <f>IF(ISNUMBER(Regressions!O104),ROUND(Regressions!O104, 1), NA())</f>
        <v>#N/A</v>
      </c>
      <c r="O94" s="564" t="e">
        <f>IF(ISNUMBER(Regressions!Q104),ROUND(Regressions!Q104, 1), NA())</f>
        <v>#N/A</v>
      </c>
      <c r="P94" s="560" t="e">
        <f>IF(ISNUMBER(Regressions!R104),ROUND(Regressions!R104, 1), NA())</f>
        <v>#N/A</v>
      </c>
      <c r="Q94" s="566" t="e">
        <f>IF(ISNUMBER(Regressions!S104),ROUND(Regressions!S104, 1), NA())</f>
        <v>#N/A</v>
      </c>
      <c r="R94" s="562" t="e">
        <f>IF(ISNUMBER(Regressions!T104),ROUND(Regressions!T104, 1), NA())</f>
        <v>#N/A</v>
      </c>
      <c r="S94" s="563" t="e">
        <f>IF(ISNUMBER(Regressions!U104),ROUND(Regressions!U104, 1), NA())</f>
        <v>#N/A</v>
      </c>
    </row>
    <row r="95" spans="1:19" hidden="1" x14ac:dyDescent="0.25">
      <c r="A95" s="555" t="str">
        <f>+Introduction!$C$7</f>
        <v>Nicaragua</v>
      </c>
      <c r="B95" s="556">
        <f>IF(ISBLANK(Regressions!B105), " ", Regressions!B105)</f>
        <v>2029</v>
      </c>
      <c r="C95" s="555" t="str">
        <f>HLOOKUP(Introduction!$G$4,nametranslations,25,FALSE)</f>
        <v>Rural</v>
      </c>
      <c r="D95" s="558" t="str">
        <f>IF(ISBLANK(Regressions!D105), " ", Regressions!D105)</f>
        <v xml:space="preserve"> </v>
      </c>
      <c r="E95" s="559" t="e">
        <f>IF(ISNUMBER(Regressions!E105),ROUND(Regressions!E105, 1), NA())</f>
        <v>#N/A</v>
      </c>
      <c r="F95" s="560" t="e">
        <f>IF(ISNUMBER(Regressions!F105),ROUND(Regressions!F105, 1), NA())</f>
        <v>#N/A</v>
      </c>
      <c r="G95" s="561" t="e">
        <f>IF(ISNUMBER(Regressions!G105),ROUND(Regressions!G105, 1), NA())</f>
        <v>#N/A</v>
      </c>
      <c r="H95" s="562" t="e">
        <f>IF(ISNUMBER(Regressions!H105),ROUND(Regressions!H105, 1), NA())</f>
        <v>#N/A</v>
      </c>
      <c r="I95" s="563" t="e">
        <f>IF(ISNUMBER(Regressions!I105),ROUND(Regressions!I105, 1), NA())</f>
        <v>#N/A</v>
      </c>
      <c r="J95" s="564" t="e">
        <f>IF(ISNUMBER(Regressions!K105),ROUND(Regressions!K105, 1), NA())</f>
        <v>#N/A</v>
      </c>
      <c r="K95" s="560" t="e">
        <f>IF(ISNUMBER(Regressions!L105),ROUND(Regressions!L105, 1), NA())</f>
        <v>#N/A</v>
      </c>
      <c r="L95" s="565" t="e">
        <f>IF(ISNUMBER(Regressions!M105),ROUND(Regressions!M105, 1), NA())</f>
        <v>#N/A</v>
      </c>
      <c r="M95" s="562" t="e">
        <f>IF(ISNUMBER(Regressions!N105),ROUND(Regressions!N105, 1), NA())</f>
        <v>#N/A</v>
      </c>
      <c r="N95" s="563" t="e">
        <f>IF(ISNUMBER(Regressions!O105),ROUND(Regressions!O105, 1), NA())</f>
        <v>#N/A</v>
      </c>
      <c r="O95" s="564" t="e">
        <f>IF(ISNUMBER(Regressions!Q105),ROUND(Regressions!Q105, 1), NA())</f>
        <v>#N/A</v>
      </c>
      <c r="P95" s="560" t="e">
        <f>IF(ISNUMBER(Regressions!R105),ROUND(Regressions!R105, 1), NA())</f>
        <v>#N/A</v>
      </c>
      <c r="Q95" s="566" t="e">
        <f>IF(ISNUMBER(Regressions!S105),ROUND(Regressions!S105, 1), NA())</f>
        <v>#N/A</v>
      </c>
      <c r="R95" s="562" t="e">
        <f>IF(ISNUMBER(Regressions!T105),ROUND(Regressions!T105, 1), NA())</f>
        <v>#N/A</v>
      </c>
      <c r="S95" s="563" t="e">
        <f>IF(ISNUMBER(Regressions!U105),ROUND(Regressions!U105, 1), NA())</f>
        <v>#N/A</v>
      </c>
    </row>
    <row r="96" spans="1:19" hidden="1" x14ac:dyDescent="0.25">
      <c r="A96" s="555" t="str">
        <f>+Introduction!$C$7</f>
        <v>Nicaragua</v>
      </c>
      <c r="B96" s="556">
        <f>IF(ISBLANK(Regressions!B106), " ", Regressions!B106)</f>
        <v>2030</v>
      </c>
      <c r="C96" s="555" t="str">
        <f>HLOOKUP(Introduction!$G$4,nametranslations,25,FALSE)</f>
        <v>Rural</v>
      </c>
      <c r="D96" s="558" t="str">
        <f>IF(ISBLANK(Regressions!D106), " ", Regressions!D106)</f>
        <v xml:space="preserve"> </v>
      </c>
      <c r="E96" s="559" t="e">
        <f>IF(ISNUMBER(Regressions!E106),ROUND(Regressions!E106, 1), NA())</f>
        <v>#N/A</v>
      </c>
      <c r="F96" s="560" t="e">
        <f>IF(ISNUMBER(Regressions!F106),ROUND(Regressions!F106, 1), NA())</f>
        <v>#N/A</v>
      </c>
      <c r="G96" s="561" t="e">
        <f>IF(ISNUMBER(Regressions!G106),ROUND(Regressions!G106, 1), NA())</f>
        <v>#N/A</v>
      </c>
      <c r="H96" s="562" t="e">
        <f>IF(ISNUMBER(Regressions!H106),ROUND(Regressions!H106, 1), NA())</f>
        <v>#N/A</v>
      </c>
      <c r="I96" s="563" t="e">
        <f>IF(ISNUMBER(Regressions!I106),ROUND(Regressions!I106, 1), NA())</f>
        <v>#N/A</v>
      </c>
      <c r="J96" s="564" t="e">
        <f>IF(ISNUMBER(Regressions!K106),ROUND(Regressions!K106, 1), NA())</f>
        <v>#N/A</v>
      </c>
      <c r="K96" s="560" t="e">
        <f>IF(ISNUMBER(Regressions!L106),ROUND(Regressions!L106, 1), NA())</f>
        <v>#N/A</v>
      </c>
      <c r="L96" s="565" t="e">
        <f>IF(ISNUMBER(Regressions!M106),ROUND(Regressions!M106, 1), NA())</f>
        <v>#N/A</v>
      </c>
      <c r="M96" s="562" t="e">
        <f>IF(ISNUMBER(Regressions!N106),ROUND(Regressions!N106, 1), NA())</f>
        <v>#N/A</v>
      </c>
      <c r="N96" s="563" t="e">
        <f>IF(ISNUMBER(Regressions!O106),ROUND(Regressions!O106, 1), NA())</f>
        <v>#N/A</v>
      </c>
      <c r="O96" s="564" t="e">
        <f>IF(ISNUMBER(Regressions!Q106),ROUND(Regressions!Q106, 1), NA())</f>
        <v>#N/A</v>
      </c>
      <c r="P96" s="560" t="e">
        <f>IF(ISNUMBER(Regressions!R106),ROUND(Regressions!R106, 1), NA())</f>
        <v>#N/A</v>
      </c>
      <c r="Q96" s="566" t="e">
        <f>IF(ISNUMBER(Regressions!S106),ROUND(Regressions!S106, 1), NA())</f>
        <v>#N/A</v>
      </c>
      <c r="R96" s="562" t="e">
        <f>IF(ISNUMBER(Regressions!T106),ROUND(Regressions!T106, 1), NA())</f>
        <v>#N/A</v>
      </c>
      <c r="S96" s="563" t="e">
        <f>IF(ISNUMBER(Regressions!U106),ROUND(Regressions!U106, 1), NA())</f>
        <v>#N/A</v>
      </c>
    </row>
    <row r="97" spans="1:19" x14ac:dyDescent="0.25">
      <c r="A97" s="555" t="str">
        <f>+Introduction!$C$7</f>
        <v>Nicaragua</v>
      </c>
      <c r="B97" s="556">
        <f>IF(ISBLANK(Regressions!B107), " ", Regressions!B107)</f>
        <v>2000</v>
      </c>
      <c r="C97" s="555" t="str">
        <f>HLOOKUP(Introduction!$G$4,nametranslations,27,FALSE)</f>
        <v>Preprimaria</v>
      </c>
      <c r="D97" s="558">
        <f>IF(ISBLANK(Regressions!D107), " ", Regressions!D107)</f>
        <v>549274</v>
      </c>
      <c r="E97" s="559" t="e">
        <f>IF(ISNUMBER(Regressions!E107),ROUND(Regressions!E107, 1), NA())</f>
        <v>#N/A</v>
      </c>
      <c r="F97" s="560" t="e">
        <f>IF(ISNUMBER(Regressions!F107),ROUND(Regressions!F107, 1), NA())</f>
        <v>#N/A</v>
      </c>
      <c r="G97" s="561" t="e">
        <f>IF(ISNUMBER(Regressions!G107),ROUND(Regressions!G107, 1), NA())</f>
        <v>#N/A</v>
      </c>
      <c r="H97" s="562" t="e">
        <f>IF(ISNUMBER(Regressions!H107),ROUND(Regressions!H107, 1), NA())</f>
        <v>#N/A</v>
      </c>
      <c r="I97" s="563" t="e">
        <f>IF(ISNUMBER(Regressions!I107),ROUND(Regressions!I107, 1), NA())</f>
        <v>#N/A</v>
      </c>
      <c r="J97" s="564" t="e">
        <f>IF(ISNUMBER(Regressions!K107),ROUND(Regressions!K107, 1), NA())</f>
        <v>#N/A</v>
      </c>
      <c r="K97" s="560" t="e">
        <f>IF(ISNUMBER(Regressions!L107),ROUND(Regressions!L107, 1), NA())</f>
        <v>#N/A</v>
      </c>
      <c r="L97" s="565" t="e">
        <f>IF(ISNUMBER(Regressions!M107),ROUND(Regressions!M107, 1), NA())</f>
        <v>#N/A</v>
      </c>
      <c r="M97" s="562" t="e">
        <f>IF(ISNUMBER(Regressions!N107),ROUND(Regressions!N107, 1), NA())</f>
        <v>#N/A</v>
      </c>
      <c r="N97" s="563" t="e">
        <f>IF(ISNUMBER(Regressions!O107),ROUND(Regressions!O107, 1), NA())</f>
        <v>#N/A</v>
      </c>
      <c r="O97" s="564" t="e">
        <f>IF(ISNUMBER(Regressions!Q107),ROUND(Regressions!Q107, 1), NA())</f>
        <v>#N/A</v>
      </c>
      <c r="P97" s="560" t="e">
        <f>IF(ISNUMBER(Regressions!R107),ROUND(Regressions!R107, 1), NA())</f>
        <v>#N/A</v>
      </c>
      <c r="Q97" s="566" t="e">
        <f>IF(ISNUMBER(Regressions!S107),ROUND(Regressions!S107, 1), NA())</f>
        <v>#N/A</v>
      </c>
      <c r="R97" s="562" t="e">
        <f>IF(ISNUMBER(Regressions!T107),ROUND(Regressions!T107, 1), NA())</f>
        <v>#N/A</v>
      </c>
      <c r="S97" s="563" t="e">
        <f>IF(ISNUMBER(Regressions!U107),ROUND(Regressions!U107, 1), NA())</f>
        <v>#N/A</v>
      </c>
    </row>
    <row r="98" spans="1:19" x14ac:dyDescent="0.25">
      <c r="A98" s="555" t="str">
        <f>+Introduction!$C$7</f>
        <v>Nicaragua</v>
      </c>
      <c r="B98" s="556">
        <f>IF(ISBLANK(Regressions!B108), " ", Regressions!B108)</f>
        <v>2001</v>
      </c>
      <c r="C98" s="555" t="str">
        <f>HLOOKUP(Introduction!$G$4,nametranslations,27,FALSE)</f>
        <v>Preprimaria</v>
      </c>
      <c r="D98" s="558">
        <f>IF(ISBLANK(Regressions!D108), " ", Regressions!D108)</f>
        <v>543767</v>
      </c>
      <c r="E98" s="559" t="e">
        <f>IF(ISNUMBER(Regressions!E108),ROUND(Regressions!E108, 1), NA())</f>
        <v>#N/A</v>
      </c>
      <c r="F98" s="560" t="e">
        <f>IF(ISNUMBER(Regressions!F108),ROUND(Regressions!F108, 1), NA())</f>
        <v>#N/A</v>
      </c>
      <c r="G98" s="561" t="e">
        <f>IF(ISNUMBER(Regressions!G108),ROUND(Regressions!G108, 1), NA())</f>
        <v>#N/A</v>
      </c>
      <c r="H98" s="562" t="e">
        <f>IF(ISNUMBER(Regressions!H108),ROUND(Regressions!H108, 1), NA())</f>
        <v>#N/A</v>
      </c>
      <c r="I98" s="563" t="e">
        <f>IF(ISNUMBER(Regressions!I108),ROUND(Regressions!I108, 1), NA())</f>
        <v>#N/A</v>
      </c>
      <c r="J98" s="564" t="e">
        <f>IF(ISNUMBER(Regressions!K108),ROUND(Regressions!K108, 1), NA())</f>
        <v>#N/A</v>
      </c>
      <c r="K98" s="560" t="e">
        <f>IF(ISNUMBER(Regressions!L108),ROUND(Regressions!L108, 1), NA())</f>
        <v>#N/A</v>
      </c>
      <c r="L98" s="565" t="e">
        <f>IF(ISNUMBER(Regressions!M108),ROUND(Regressions!M108, 1), NA())</f>
        <v>#N/A</v>
      </c>
      <c r="M98" s="562" t="e">
        <f>IF(ISNUMBER(Regressions!N108),ROUND(Regressions!N108, 1), NA())</f>
        <v>#N/A</v>
      </c>
      <c r="N98" s="563" t="e">
        <f>IF(ISNUMBER(Regressions!O108),ROUND(Regressions!O108, 1), NA())</f>
        <v>#N/A</v>
      </c>
      <c r="O98" s="564" t="e">
        <f>IF(ISNUMBER(Regressions!Q108),ROUND(Regressions!Q108, 1), NA())</f>
        <v>#N/A</v>
      </c>
      <c r="P98" s="560" t="e">
        <f>IF(ISNUMBER(Regressions!R108),ROUND(Regressions!R108, 1), NA())</f>
        <v>#N/A</v>
      </c>
      <c r="Q98" s="566" t="e">
        <f>IF(ISNUMBER(Regressions!S108),ROUND(Regressions!S108, 1), NA())</f>
        <v>#N/A</v>
      </c>
      <c r="R98" s="562" t="e">
        <f>IF(ISNUMBER(Regressions!T108),ROUND(Regressions!T108, 1), NA())</f>
        <v>#N/A</v>
      </c>
      <c r="S98" s="563" t="e">
        <f>IF(ISNUMBER(Regressions!U108),ROUND(Regressions!U108, 1), NA())</f>
        <v>#N/A</v>
      </c>
    </row>
    <row r="99" spans="1:19" x14ac:dyDescent="0.25">
      <c r="A99" s="555" t="str">
        <f>+Introduction!$C$7</f>
        <v>Nicaragua</v>
      </c>
      <c r="B99" s="556">
        <f>IF(ISBLANK(Regressions!B109), " ", Regressions!B109)</f>
        <v>2002</v>
      </c>
      <c r="C99" s="555" t="str">
        <f>HLOOKUP(Introduction!$G$4,nametranslations,27,FALSE)</f>
        <v>Preprimaria</v>
      </c>
      <c r="D99" s="558">
        <f>IF(ISBLANK(Regressions!D109), " ", Regressions!D109)</f>
        <v>538178</v>
      </c>
      <c r="E99" s="559" t="e">
        <f>IF(ISNUMBER(Regressions!E109),ROUND(Regressions!E109, 1), NA())</f>
        <v>#N/A</v>
      </c>
      <c r="F99" s="560" t="e">
        <f>IF(ISNUMBER(Regressions!F109),ROUND(Regressions!F109, 1), NA())</f>
        <v>#N/A</v>
      </c>
      <c r="G99" s="561" t="e">
        <f>IF(ISNUMBER(Regressions!G109),ROUND(Regressions!G109, 1), NA())</f>
        <v>#N/A</v>
      </c>
      <c r="H99" s="562" t="e">
        <f>IF(ISNUMBER(Regressions!H109),ROUND(Regressions!H109, 1), NA())</f>
        <v>#N/A</v>
      </c>
      <c r="I99" s="563" t="e">
        <f>IF(ISNUMBER(Regressions!I109),ROUND(Regressions!I109, 1), NA())</f>
        <v>#N/A</v>
      </c>
      <c r="J99" s="564" t="e">
        <f>IF(ISNUMBER(Regressions!K109),ROUND(Regressions!K109, 1), NA())</f>
        <v>#N/A</v>
      </c>
      <c r="K99" s="560" t="e">
        <f>IF(ISNUMBER(Regressions!L109),ROUND(Regressions!L109, 1), NA())</f>
        <v>#N/A</v>
      </c>
      <c r="L99" s="565" t="e">
        <f>IF(ISNUMBER(Regressions!M109),ROUND(Regressions!M109, 1), NA())</f>
        <v>#N/A</v>
      </c>
      <c r="M99" s="562" t="e">
        <f>IF(ISNUMBER(Regressions!N109),ROUND(Regressions!N109, 1), NA())</f>
        <v>#N/A</v>
      </c>
      <c r="N99" s="563" t="e">
        <f>IF(ISNUMBER(Regressions!O109),ROUND(Regressions!O109, 1), NA())</f>
        <v>#N/A</v>
      </c>
      <c r="O99" s="564" t="e">
        <f>IF(ISNUMBER(Regressions!Q109),ROUND(Regressions!Q109, 1), NA())</f>
        <v>#N/A</v>
      </c>
      <c r="P99" s="560" t="e">
        <f>IF(ISNUMBER(Regressions!R109),ROUND(Regressions!R109, 1), NA())</f>
        <v>#N/A</v>
      </c>
      <c r="Q99" s="566" t="e">
        <f>IF(ISNUMBER(Regressions!S109),ROUND(Regressions!S109, 1), NA())</f>
        <v>#N/A</v>
      </c>
      <c r="R99" s="562" t="e">
        <f>IF(ISNUMBER(Regressions!T109),ROUND(Regressions!T109, 1), NA())</f>
        <v>#N/A</v>
      </c>
      <c r="S99" s="563" t="e">
        <f>IF(ISNUMBER(Regressions!U109),ROUND(Regressions!U109, 1), NA())</f>
        <v>#N/A</v>
      </c>
    </row>
    <row r="100" spans="1:19" x14ac:dyDescent="0.25">
      <c r="A100" s="555" t="str">
        <f>+Introduction!$C$7</f>
        <v>Nicaragua</v>
      </c>
      <c r="B100" s="556">
        <f>IF(ISBLANK(Regressions!B110), " ", Regressions!B110)</f>
        <v>2003</v>
      </c>
      <c r="C100" s="555" t="str">
        <f>HLOOKUP(Introduction!$G$4,nametranslations,27,FALSE)</f>
        <v>Preprimaria</v>
      </c>
      <c r="D100" s="558">
        <f>IF(ISBLANK(Regressions!D110), " ", Regressions!D110)</f>
        <v>533249</v>
      </c>
      <c r="E100" s="559" t="e">
        <f>IF(ISNUMBER(Regressions!E110),ROUND(Regressions!E110, 1), NA())</f>
        <v>#N/A</v>
      </c>
      <c r="F100" s="560" t="e">
        <f>IF(ISNUMBER(Regressions!F110),ROUND(Regressions!F110, 1), NA())</f>
        <v>#N/A</v>
      </c>
      <c r="G100" s="561" t="e">
        <f>IF(ISNUMBER(Regressions!G110),ROUND(Regressions!G110, 1), NA())</f>
        <v>#N/A</v>
      </c>
      <c r="H100" s="562" t="e">
        <f>IF(ISNUMBER(Regressions!H110),ROUND(Regressions!H110, 1), NA())</f>
        <v>#N/A</v>
      </c>
      <c r="I100" s="563" t="e">
        <f>IF(ISNUMBER(Regressions!I110),ROUND(Regressions!I110, 1), NA())</f>
        <v>#N/A</v>
      </c>
      <c r="J100" s="564" t="e">
        <f>IF(ISNUMBER(Regressions!K110),ROUND(Regressions!K110, 1), NA())</f>
        <v>#N/A</v>
      </c>
      <c r="K100" s="560" t="e">
        <f>IF(ISNUMBER(Regressions!L110),ROUND(Regressions!L110, 1), NA())</f>
        <v>#N/A</v>
      </c>
      <c r="L100" s="565" t="e">
        <f>IF(ISNUMBER(Regressions!M110),ROUND(Regressions!M110, 1), NA())</f>
        <v>#N/A</v>
      </c>
      <c r="M100" s="562" t="e">
        <f>IF(ISNUMBER(Regressions!N110),ROUND(Regressions!N110, 1), NA())</f>
        <v>#N/A</v>
      </c>
      <c r="N100" s="563" t="e">
        <f>IF(ISNUMBER(Regressions!O110),ROUND(Regressions!O110, 1), NA())</f>
        <v>#N/A</v>
      </c>
      <c r="O100" s="564" t="e">
        <f>IF(ISNUMBER(Regressions!Q110),ROUND(Regressions!Q110, 1), NA())</f>
        <v>#N/A</v>
      </c>
      <c r="P100" s="560" t="e">
        <f>IF(ISNUMBER(Regressions!R110),ROUND(Regressions!R110, 1), NA())</f>
        <v>#N/A</v>
      </c>
      <c r="Q100" s="566" t="e">
        <f>IF(ISNUMBER(Regressions!S110),ROUND(Regressions!S110, 1), NA())</f>
        <v>#N/A</v>
      </c>
      <c r="R100" s="562" t="e">
        <f>IF(ISNUMBER(Regressions!T110),ROUND(Regressions!T110, 1), NA())</f>
        <v>#N/A</v>
      </c>
      <c r="S100" s="563" t="e">
        <f>IF(ISNUMBER(Regressions!U110),ROUND(Regressions!U110, 1), NA())</f>
        <v>#N/A</v>
      </c>
    </row>
    <row r="101" spans="1:19" x14ac:dyDescent="0.25">
      <c r="A101" s="555" t="str">
        <f>+Introduction!$C$7</f>
        <v>Nicaragua</v>
      </c>
      <c r="B101" s="556">
        <f>IF(ISBLANK(Regressions!B111), " ", Regressions!B111)</f>
        <v>2004</v>
      </c>
      <c r="C101" s="555" t="str">
        <f>HLOOKUP(Introduction!$G$4,nametranslations,27,FALSE)</f>
        <v>Preprimaria</v>
      </c>
      <c r="D101" s="558">
        <f>IF(ISBLANK(Regressions!D111), " ", Regressions!D111)</f>
        <v>528130</v>
      </c>
      <c r="E101" s="559" t="e">
        <f>IF(ISNUMBER(Regressions!E111),ROUND(Regressions!E111, 1), NA())</f>
        <v>#N/A</v>
      </c>
      <c r="F101" s="560" t="e">
        <f>IF(ISNUMBER(Regressions!F111),ROUND(Regressions!F111, 1), NA())</f>
        <v>#N/A</v>
      </c>
      <c r="G101" s="561" t="e">
        <f>IF(ISNUMBER(Regressions!G111),ROUND(Regressions!G111, 1), NA())</f>
        <v>#N/A</v>
      </c>
      <c r="H101" s="562" t="e">
        <f>IF(ISNUMBER(Regressions!H111),ROUND(Regressions!H111, 1), NA())</f>
        <v>#N/A</v>
      </c>
      <c r="I101" s="563" t="e">
        <f>IF(ISNUMBER(Regressions!I111),ROUND(Regressions!I111, 1), NA())</f>
        <v>#N/A</v>
      </c>
      <c r="J101" s="564" t="e">
        <f>IF(ISNUMBER(Regressions!K111),ROUND(Regressions!K111, 1), NA())</f>
        <v>#N/A</v>
      </c>
      <c r="K101" s="560" t="e">
        <f>IF(ISNUMBER(Regressions!L111),ROUND(Regressions!L111, 1), NA())</f>
        <v>#N/A</v>
      </c>
      <c r="L101" s="565" t="e">
        <f>IF(ISNUMBER(Regressions!M111),ROUND(Regressions!M111, 1), NA())</f>
        <v>#N/A</v>
      </c>
      <c r="M101" s="562" t="e">
        <f>IF(ISNUMBER(Regressions!N111),ROUND(Regressions!N111, 1), NA())</f>
        <v>#N/A</v>
      </c>
      <c r="N101" s="563" t="e">
        <f>IF(ISNUMBER(Regressions!O111),ROUND(Regressions!O111, 1), NA())</f>
        <v>#N/A</v>
      </c>
      <c r="O101" s="564" t="e">
        <f>IF(ISNUMBER(Regressions!Q111),ROUND(Regressions!Q111, 1), NA())</f>
        <v>#N/A</v>
      </c>
      <c r="P101" s="560" t="e">
        <f>IF(ISNUMBER(Regressions!R111),ROUND(Regressions!R111, 1), NA())</f>
        <v>#N/A</v>
      </c>
      <c r="Q101" s="566" t="e">
        <f>IF(ISNUMBER(Regressions!S111),ROUND(Regressions!S111, 1), NA())</f>
        <v>#N/A</v>
      </c>
      <c r="R101" s="562" t="e">
        <f>IF(ISNUMBER(Regressions!T111),ROUND(Regressions!T111, 1), NA())</f>
        <v>#N/A</v>
      </c>
      <c r="S101" s="563" t="e">
        <f>IF(ISNUMBER(Regressions!U111),ROUND(Regressions!U111, 1), NA())</f>
        <v>#N/A</v>
      </c>
    </row>
    <row r="102" spans="1:19" x14ac:dyDescent="0.25">
      <c r="A102" s="555" t="str">
        <f>+Introduction!$C$7</f>
        <v>Nicaragua</v>
      </c>
      <c r="B102" s="556">
        <f>IF(ISBLANK(Regressions!B112), " ", Regressions!B112)</f>
        <v>2005</v>
      </c>
      <c r="C102" s="555" t="str">
        <f>HLOOKUP(Introduction!$G$4,nametranslations,27,FALSE)</f>
        <v>Preprimaria</v>
      </c>
      <c r="D102" s="558">
        <f>IF(ISBLANK(Regressions!D112), " ", Regressions!D112)</f>
        <v>522794</v>
      </c>
      <c r="E102" s="559" t="e">
        <f>IF(ISNUMBER(Regressions!E112),ROUND(Regressions!E112, 1), NA())</f>
        <v>#N/A</v>
      </c>
      <c r="F102" s="560" t="e">
        <f>IF(ISNUMBER(Regressions!F112),ROUND(Regressions!F112, 1), NA())</f>
        <v>#N/A</v>
      </c>
      <c r="G102" s="561" t="e">
        <f>IF(ISNUMBER(Regressions!G112),ROUND(Regressions!G112, 1), NA())</f>
        <v>#N/A</v>
      </c>
      <c r="H102" s="562" t="e">
        <f>IF(ISNUMBER(Regressions!H112),ROUND(Regressions!H112, 1), NA())</f>
        <v>#N/A</v>
      </c>
      <c r="I102" s="563" t="e">
        <f>IF(ISNUMBER(Regressions!I112),ROUND(Regressions!I112, 1), NA())</f>
        <v>#N/A</v>
      </c>
      <c r="J102" s="564" t="e">
        <f>IF(ISNUMBER(Regressions!K112),ROUND(Regressions!K112, 1), NA())</f>
        <v>#N/A</v>
      </c>
      <c r="K102" s="560" t="e">
        <f>IF(ISNUMBER(Regressions!L112),ROUND(Regressions!L112, 1), NA())</f>
        <v>#N/A</v>
      </c>
      <c r="L102" s="565" t="e">
        <f>IF(ISNUMBER(Regressions!M112),ROUND(Regressions!M112, 1), NA())</f>
        <v>#N/A</v>
      </c>
      <c r="M102" s="562" t="e">
        <f>IF(ISNUMBER(Regressions!N112),ROUND(Regressions!N112, 1), NA())</f>
        <v>#N/A</v>
      </c>
      <c r="N102" s="563" t="e">
        <f>IF(ISNUMBER(Regressions!O112),ROUND(Regressions!O112, 1), NA())</f>
        <v>#N/A</v>
      </c>
      <c r="O102" s="564" t="e">
        <f>IF(ISNUMBER(Regressions!Q112),ROUND(Regressions!Q112, 1), NA())</f>
        <v>#N/A</v>
      </c>
      <c r="P102" s="560" t="e">
        <f>IF(ISNUMBER(Regressions!R112),ROUND(Regressions!R112, 1), NA())</f>
        <v>#N/A</v>
      </c>
      <c r="Q102" s="566" t="e">
        <f>IF(ISNUMBER(Regressions!S112),ROUND(Regressions!S112, 1), NA())</f>
        <v>#N/A</v>
      </c>
      <c r="R102" s="562" t="e">
        <f>IF(ISNUMBER(Regressions!T112),ROUND(Regressions!T112, 1), NA())</f>
        <v>#N/A</v>
      </c>
      <c r="S102" s="563" t="e">
        <f>IF(ISNUMBER(Regressions!U112),ROUND(Regressions!U112, 1), NA())</f>
        <v>#N/A</v>
      </c>
    </row>
    <row r="103" spans="1:19" x14ac:dyDescent="0.25">
      <c r="A103" s="555" t="str">
        <f>+Introduction!$C$7</f>
        <v>Nicaragua</v>
      </c>
      <c r="B103" s="556">
        <f>IF(ISBLANK(Regressions!B113), " ", Regressions!B113)</f>
        <v>2006</v>
      </c>
      <c r="C103" s="555" t="str">
        <f>HLOOKUP(Introduction!$G$4,nametranslations,27,FALSE)</f>
        <v>Preprimaria</v>
      </c>
      <c r="D103" s="558">
        <f>IF(ISBLANK(Regressions!D113), " ", Regressions!D113)</f>
        <v>387728</v>
      </c>
      <c r="E103" s="559" t="e">
        <f>IF(ISNUMBER(Regressions!E113),ROUND(Regressions!E113, 1), NA())</f>
        <v>#N/A</v>
      </c>
      <c r="F103" s="560" t="e">
        <f>IF(ISNUMBER(Regressions!F113),ROUND(Regressions!F113, 1), NA())</f>
        <v>#N/A</v>
      </c>
      <c r="G103" s="561" t="e">
        <f>IF(ISNUMBER(Regressions!G113),ROUND(Regressions!G113, 1), NA())</f>
        <v>#N/A</v>
      </c>
      <c r="H103" s="562" t="e">
        <f>IF(ISNUMBER(Regressions!H113),ROUND(Regressions!H113, 1), NA())</f>
        <v>#N/A</v>
      </c>
      <c r="I103" s="563" t="e">
        <f>IF(ISNUMBER(Regressions!I113),ROUND(Regressions!I113, 1), NA())</f>
        <v>#N/A</v>
      </c>
      <c r="J103" s="564" t="e">
        <f>IF(ISNUMBER(Regressions!K113),ROUND(Regressions!K113, 1), NA())</f>
        <v>#N/A</v>
      </c>
      <c r="K103" s="560" t="e">
        <f>IF(ISNUMBER(Regressions!L113),ROUND(Regressions!L113, 1), NA())</f>
        <v>#N/A</v>
      </c>
      <c r="L103" s="565" t="e">
        <f>IF(ISNUMBER(Regressions!M113),ROUND(Regressions!M113, 1), NA())</f>
        <v>#N/A</v>
      </c>
      <c r="M103" s="562" t="e">
        <f>IF(ISNUMBER(Regressions!N113),ROUND(Regressions!N113, 1), NA())</f>
        <v>#N/A</v>
      </c>
      <c r="N103" s="563" t="e">
        <f>IF(ISNUMBER(Regressions!O113),ROUND(Regressions!O113, 1), NA())</f>
        <v>#N/A</v>
      </c>
      <c r="O103" s="564" t="e">
        <f>IF(ISNUMBER(Regressions!Q113),ROUND(Regressions!Q113, 1), NA())</f>
        <v>#N/A</v>
      </c>
      <c r="P103" s="560" t="e">
        <f>IF(ISNUMBER(Regressions!R113),ROUND(Regressions!R113, 1), NA())</f>
        <v>#N/A</v>
      </c>
      <c r="Q103" s="566" t="e">
        <f>IF(ISNUMBER(Regressions!S113),ROUND(Regressions!S113, 1), NA())</f>
        <v>#N/A</v>
      </c>
      <c r="R103" s="562" t="e">
        <f>IF(ISNUMBER(Regressions!T113),ROUND(Regressions!T113, 1), NA())</f>
        <v>#N/A</v>
      </c>
      <c r="S103" s="563" t="e">
        <f>IF(ISNUMBER(Regressions!U113),ROUND(Regressions!U113, 1), NA())</f>
        <v>#N/A</v>
      </c>
    </row>
    <row r="104" spans="1:19" x14ac:dyDescent="0.25">
      <c r="A104" s="555" t="str">
        <f>+Introduction!$C$7</f>
        <v>Nicaragua</v>
      </c>
      <c r="B104" s="556">
        <f>IF(ISBLANK(Regressions!B114), " ", Regressions!B114)</f>
        <v>2007</v>
      </c>
      <c r="C104" s="555" t="str">
        <f>HLOOKUP(Introduction!$G$4,nametranslations,27,FALSE)</f>
        <v>Preprimaria</v>
      </c>
      <c r="D104" s="558">
        <f>IF(ISBLANK(Regressions!D114), " ", Regressions!D114)</f>
        <v>385607</v>
      </c>
      <c r="E104" s="559" t="e">
        <f>IF(ISNUMBER(Regressions!E114),ROUND(Regressions!E114, 1), NA())</f>
        <v>#N/A</v>
      </c>
      <c r="F104" s="560" t="e">
        <f>IF(ISNUMBER(Regressions!F114),ROUND(Regressions!F114, 1), NA())</f>
        <v>#N/A</v>
      </c>
      <c r="G104" s="561" t="e">
        <f>IF(ISNUMBER(Regressions!G114),ROUND(Regressions!G114, 1), NA())</f>
        <v>#N/A</v>
      </c>
      <c r="H104" s="562" t="e">
        <f>IF(ISNUMBER(Regressions!H114),ROUND(Regressions!H114, 1), NA())</f>
        <v>#N/A</v>
      </c>
      <c r="I104" s="563" t="e">
        <f>IF(ISNUMBER(Regressions!I114),ROUND(Regressions!I114, 1), NA())</f>
        <v>#N/A</v>
      </c>
      <c r="J104" s="564" t="e">
        <f>IF(ISNUMBER(Regressions!K114),ROUND(Regressions!K114, 1), NA())</f>
        <v>#N/A</v>
      </c>
      <c r="K104" s="560" t="e">
        <f>IF(ISNUMBER(Regressions!L114),ROUND(Regressions!L114, 1), NA())</f>
        <v>#N/A</v>
      </c>
      <c r="L104" s="565" t="e">
        <f>IF(ISNUMBER(Regressions!M114),ROUND(Regressions!M114, 1), NA())</f>
        <v>#N/A</v>
      </c>
      <c r="M104" s="562" t="e">
        <f>IF(ISNUMBER(Regressions!N114),ROUND(Regressions!N114, 1), NA())</f>
        <v>#N/A</v>
      </c>
      <c r="N104" s="563" t="e">
        <f>IF(ISNUMBER(Regressions!O114),ROUND(Regressions!O114, 1), NA())</f>
        <v>#N/A</v>
      </c>
      <c r="O104" s="564" t="e">
        <f>IF(ISNUMBER(Regressions!Q114),ROUND(Regressions!Q114, 1), NA())</f>
        <v>#N/A</v>
      </c>
      <c r="P104" s="560" t="e">
        <f>IF(ISNUMBER(Regressions!R114),ROUND(Regressions!R114, 1), NA())</f>
        <v>#N/A</v>
      </c>
      <c r="Q104" s="566" t="e">
        <f>IF(ISNUMBER(Regressions!S114),ROUND(Regressions!S114, 1), NA())</f>
        <v>#N/A</v>
      </c>
      <c r="R104" s="562" t="e">
        <f>IF(ISNUMBER(Regressions!T114),ROUND(Regressions!T114, 1), NA())</f>
        <v>#N/A</v>
      </c>
      <c r="S104" s="563" t="e">
        <f>IF(ISNUMBER(Regressions!U114),ROUND(Regressions!U114, 1), NA())</f>
        <v>#N/A</v>
      </c>
    </row>
    <row r="105" spans="1:19" x14ac:dyDescent="0.25">
      <c r="A105" s="555" t="str">
        <f>+Introduction!$C$7</f>
        <v>Nicaragua</v>
      </c>
      <c r="B105" s="556">
        <f>IF(ISBLANK(Regressions!B115), " ", Regressions!B115)</f>
        <v>2008</v>
      </c>
      <c r="C105" s="555" t="str">
        <f>HLOOKUP(Introduction!$G$4,nametranslations,27,FALSE)</f>
        <v>Preprimaria</v>
      </c>
      <c r="D105" s="558">
        <f>IF(ISBLANK(Regressions!D115), " ", Regressions!D115)</f>
        <v>386307</v>
      </c>
      <c r="E105" s="559" t="e">
        <f>IF(ISNUMBER(Regressions!E115),ROUND(Regressions!E115, 1), NA())</f>
        <v>#N/A</v>
      </c>
      <c r="F105" s="560" t="e">
        <f>IF(ISNUMBER(Regressions!F115),ROUND(Regressions!F115, 1), NA())</f>
        <v>#N/A</v>
      </c>
      <c r="G105" s="561" t="e">
        <f>IF(ISNUMBER(Regressions!G115),ROUND(Regressions!G115, 1), NA())</f>
        <v>#N/A</v>
      </c>
      <c r="H105" s="562" t="e">
        <f>IF(ISNUMBER(Regressions!H115),ROUND(Regressions!H115, 1), NA())</f>
        <v>#N/A</v>
      </c>
      <c r="I105" s="563" t="e">
        <f>IF(ISNUMBER(Regressions!I115),ROUND(Regressions!I115, 1), NA())</f>
        <v>#N/A</v>
      </c>
      <c r="J105" s="564" t="e">
        <f>IF(ISNUMBER(Regressions!K115),ROUND(Regressions!K115, 1), NA())</f>
        <v>#N/A</v>
      </c>
      <c r="K105" s="560" t="e">
        <f>IF(ISNUMBER(Regressions!L115),ROUND(Regressions!L115, 1), NA())</f>
        <v>#N/A</v>
      </c>
      <c r="L105" s="565" t="e">
        <f>IF(ISNUMBER(Regressions!M115),ROUND(Regressions!M115, 1), NA())</f>
        <v>#N/A</v>
      </c>
      <c r="M105" s="562" t="e">
        <f>IF(ISNUMBER(Regressions!N115),ROUND(Regressions!N115, 1), NA())</f>
        <v>#N/A</v>
      </c>
      <c r="N105" s="563" t="e">
        <f>IF(ISNUMBER(Regressions!O115),ROUND(Regressions!O115, 1), NA())</f>
        <v>#N/A</v>
      </c>
      <c r="O105" s="564" t="e">
        <f>IF(ISNUMBER(Regressions!Q115),ROUND(Regressions!Q115, 1), NA())</f>
        <v>#N/A</v>
      </c>
      <c r="P105" s="560" t="e">
        <f>IF(ISNUMBER(Regressions!R115),ROUND(Regressions!R115, 1), NA())</f>
        <v>#N/A</v>
      </c>
      <c r="Q105" s="566" t="e">
        <f>IF(ISNUMBER(Regressions!S115),ROUND(Regressions!S115, 1), NA())</f>
        <v>#N/A</v>
      </c>
      <c r="R105" s="562" t="e">
        <f>IF(ISNUMBER(Regressions!T115),ROUND(Regressions!T115, 1), NA())</f>
        <v>#N/A</v>
      </c>
      <c r="S105" s="563" t="e">
        <f>IF(ISNUMBER(Regressions!U115),ROUND(Regressions!U115, 1), NA())</f>
        <v>#N/A</v>
      </c>
    </row>
    <row r="106" spans="1:19" x14ac:dyDescent="0.25">
      <c r="A106" s="555" t="str">
        <f>+Introduction!$C$7</f>
        <v>Nicaragua</v>
      </c>
      <c r="B106" s="556">
        <f>IF(ISBLANK(Regressions!B116), " ", Regressions!B116)</f>
        <v>2009</v>
      </c>
      <c r="C106" s="555" t="str">
        <f>HLOOKUP(Introduction!$G$4,nametranslations,27,FALSE)</f>
        <v>Preprimaria</v>
      </c>
      <c r="D106" s="558">
        <f>IF(ISBLANK(Regressions!D116), " ", Regressions!D116)</f>
        <v>390302</v>
      </c>
      <c r="E106" s="559" t="e">
        <f>IF(ISNUMBER(Regressions!E116),ROUND(Regressions!E116, 1), NA())</f>
        <v>#N/A</v>
      </c>
      <c r="F106" s="560" t="e">
        <f>IF(ISNUMBER(Regressions!F116),ROUND(Regressions!F116, 1), NA())</f>
        <v>#N/A</v>
      </c>
      <c r="G106" s="561" t="e">
        <f>IF(ISNUMBER(Regressions!G116),ROUND(Regressions!G116, 1), NA())</f>
        <v>#N/A</v>
      </c>
      <c r="H106" s="562" t="e">
        <f>IF(ISNUMBER(Regressions!H116),ROUND(Regressions!H116, 1), NA())</f>
        <v>#N/A</v>
      </c>
      <c r="I106" s="563" t="e">
        <f>IF(ISNUMBER(Regressions!I116),ROUND(Regressions!I116, 1), NA())</f>
        <v>#N/A</v>
      </c>
      <c r="J106" s="564" t="e">
        <f>IF(ISNUMBER(Regressions!K116),ROUND(Regressions!K116, 1), NA())</f>
        <v>#N/A</v>
      </c>
      <c r="K106" s="560" t="e">
        <f>IF(ISNUMBER(Regressions!L116),ROUND(Regressions!L116, 1), NA())</f>
        <v>#N/A</v>
      </c>
      <c r="L106" s="565" t="e">
        <f>IF(ISNUMBER(Regressions!M116),ROUND(Regressions!M116, 1), NA())</f>
        <v>#N/A</v>
      </c>
      <c r="M106" s="562" t="e">
        <f>IF(ISNUMBER(Regressions!N116),ROUND(Regressions!N116, 1), NA())</f>
        <v>#N/A</v>
      </c>
      <c r="N106" s="563" t="e">
        <f>IF(ISNUMBER(Regressions!O116),ROUND(Regressions!O116, 1), NA())</f>
        <v>#N/A</v>
      </c>
      <c r="O106" s="564" t="e">
        <f>IF(ISNUMBER(Regressions!Q116),ROUND(Regressions!Q116, 1), NA())</f>
        <v>#N/A</v>
      </c>
      <c r="P106" s="560" t="e">
        <f>IF(ISNUMBER(Regressions!R116),ROUND(Regressions!R116, 1), NA())</f>
        <v>#N/A</v>
      </c>
      <c r="Q106" s="566" t="e">
        <f>IF(ISNUMBER(Regressions!S116),ROUND(Regressions!S116, 1), NA())</f>
        <v>#N/A</v>
      </c>
      <c r="R106" s="562" t="e">
        <f>IF(ISNUMBER(Regressions!T116),ROUND(Regressions!T116, 1), NA())</f>
        <v>#N/A</v>
      </c>
      <c r="S106" s="563" t="e">
        <f>IF(ISNUMBER(Regressions!U116),ROUND(Regressions!U116, 1), NA())</f>
        <v>#N/A</v>
      </c>
    </row>
    <row r="107" spans="1:19" x14ac:dyDescent="0.25">
      <c r="A107" s="555" t="str">
        <f>+Introduction!$C$7</f>
        <v>Nicaragua</v>
      </c>
      <c r="B107" s="556">
        <f>IF(ISBLANK(Regressions!B117), " ", Regressions!B117)</f>
        <v>2010</v>
      </c>
      <c r="C107" s="555" t="str">
        <f>HLOOKUP(Introduction!$G$4,nametranslations,27,FALSE)</f>
        <v>Preprimaria</v>
      </c>
      <c r="D107" s="558">
        <f>IF(ISBLANK(Regressions!D117), " ", Regressions!D117)</f>
        <v>393938</v>
      </c>
      <c r="E107" s="559" t="e">
        <f>IF(ISNUMBER(Regressions!E117),ROUND(Regressions!E117, 1), NA())</f>
        <v>#N/A</v>
      </c>
      <c r="F107" s="560" t="e">
        <f>IF(ISNUMBER(Regressions!F117),ROUND(Regressions!F117, 1), NA())</f>
        <v>#N/A</v>
      </c>
      <c r="G107" s="561" t="e">
        <f>IF(ISNUMBER(Regressions!G117),ROUND(Regressions!G117, 1), NA())</f>
        <v>#N/A</v>
      </c>
      <c r="H107" s="562" t="e">
        <f>IF(ISNUMBER(Regressions!H117),ROUND(Regressions!H117, 1), NA())</f>
        <v>#N/A</v>
      </c>
      <c r="I107" s="563" t="e">
        <f>IF(ISNUMBER(Regressions!I117),ROUND(Regressions!I117, 1), NA())</f>
        <v>#N/A</v>
      </c>
      <c r="J107" s="564" t="e">
        <f>IF(ISNUMBER(Regressions!K117),ROUND(Regressions!K117, 1), NA())</f>
        <v>#N/A</v>
      </c>
      <c r="K107" s="560" t="e">
        <f>IF(ISNUMBER(Regressions!L117),ROUND(Regressions!L117, 1), NA())</f>
        <v>#N/A</v>
      </c>
      <c r="L107" s="565" t="e">
        <f>IF(ISNUMBER(Regressions!M117),ROUND(Regressions!M117, 1), NA())</f>
        <v>#N/A</v>
      </c>
      <c r="M107" s="562" t="e">
        <f>IF(ISNUMBER(Regressions!N117),ROUND(Regressions!N117, 1), NA())</f>
        <v>#N/A</v>
      </c>
      <c r="N107" s="563" t="e">
        <f>IF(ISNUMBER(Regressions!O117),ROUND(Regressions!O117, 1), NA())</f>
        <v>#N/A</v>
      </c>
      <c r="O107" s="564" t="e">
        <f>IF(ISNUMBER(Regressions!Q117),ROUND(Regressions!Q117, 1), NA())</f>
        <v>#N/A</v>
      </c>
      <c r="P107" s="560" t="e">
        <f>IF(ISNUMBER(Regressions!R117),ROUND(Regressions!R117, 1), NA())</f>
        <v>#N/A</v>
      </c>
      <c r="Q107" s="566" t="e">
        <f>IF(ISNUMBER(Regressions!S117),ROUND(Regressions!S117, 1), NA())</f>
        <v>#N/A</v>
      </c>
      <c r="R107" s="562" t="e">
        <f>IF(ISNUMBER(Regressions!T117),ROUND(Regressions!T117, 1), NA())</f>
        <v>#N/A</v>
      </c>
      <c r="S107" s="563" t="e">
        <f>IF(ISNUMBER(Regressions!U117),ROUND(Regressions!U117, 1), NA())</f>
        <v>#N/A</v>
      </c>
    </row>
    <row r="108" spans="1:19" x14ac:dyDescent="0.25">
      <c r="A108" s="555" t="str">
        <f>+Introduction!$C$7</f>
        <v>Nicaragua</v>
      </c>
      <c r="B108" s="556">
        <f>IF(ISBLANK(Regressions!B118), " ", Regressions!B118)</f>
        <v>2011</v>
      </c>
      <c r="C108" s="555" t="str">
        <f>HLOOKUP(Introduction!$G$4,nametranslations,27,FALSE)</f>
        <v>Preprimaria</v>
      </c>
      <c r="D108" s="558">
        <f>IF(ISBLANK(Regressions!D118), " ", Regressions!D118)</f>
        <v>397096</v>
      </c>
      <c r="E108" s="559" t="e">
        <f>IF(ISNUMBER(Regressions!E118),ROUND(Regressions!E118, 1), NA())</f>
        <v>#N/A</v>
      </c>
      <c r="F108" s="560" t="e">
        <f>IF(ISNUMBER(Regressions!F118),ROUND(Regressions!F118, 1), NA())</f>
        <v>#N/A</v>
      </c>
      <c r="G108" s="561" t="e">
        <f>IF(ISNUMBER(Regressions!G118),ROUND(Regressions!G118, 1), NA())</f>
        <v>#N/A</v>
      </c>
      <c r="H108" s="562" t="e">
        <f>IF(ISNUMBER(Regressions!H118),ROUND(Regressions!H118, 1), NA())</f>
        <v>#N/A</v>
      </c>
      <c r="I108" s="563" t="e">
        <f>IF(ISNUMBER(Regressions!I118),ROUND(Regressions!I118, 1), NA())</f>
        <v>#N/A</v>
      </c>
      <c r="J108" s="564" t="e">
        <f>IF(ISNUMBER(Regressions!K118),ROUND(Regressions!K118, 1), NA())</f>
        <v>#N/A</v>
      </c>
      <c r="K108" s="560" t="e">
        <f>IF(ISNUMBER(Regressions!L118),ROUND(Regressions!L118, 1), NA())</f>
        <v>#N/A</v>
      </c>
      <c r="L108" s="565" t="e">
        <f>IF(ISNUMBER(Regressions!M118),ROUND(Regressions!M118, 1), NA())</f>
        <v>#N/A</v>
      </c>
      <c r="M108" s="562" t="e">
        <f>IF(ISNUMBER(Regressions!N118),ROUND(Regressions!N118, 1), NA())</f>
        <v>#N/A</v>
      </c>
      <c r="N108" s="563" t="e">
        <f>IF(ISNUMBER(Regressions!O118),ROUND(Regressions!O118, 1), NA())</f>
        <v>#N/A</v>
      </c>
      <c r="O108" s="564" t="e">
        <f>IF(ISNUMBER(Regressions!Q118),ROUND(Regressions!Q118, 1), NA())</f>
        <v>#N/A</v>
      </c>
      <c r="P108" s="560" t="e">
        <f>IF(ISNUMBER(Regressions!R118),ROUND(Regressions!R118, 1), NA())</f>
        <v>#N/A</v>
      </c>
      <c r="Q108" s="566" t="e">
        <f>IF(ISNUMBER(Regressions!S118),ROUND(Regressions!S118, 1), NA())</f>
        <v>#N/A</v>
      </c>
      <c r="R108" s="562" t="e">
        <f>IF(ISNUMBER(Regressions!T118),ROUND(Regressions!T118, 1), NA())</f>
        <v>#N/A</v>
      </c>
      <c r="S108" s="563" t="e">
        <f>IF(ISNUMBER(Regressions!U118),ROUND(Regressions!U118, 1), NA())</f>
        <v>#N/A</v>
      </c>
    </row>
    <row r="109" spans="1:19" x14ac:dyDescent="0.25">
      <c r="A109" s="555" t="str">
        <f>+Introduction!$C$7</f>
        <v>Nicaragua</v>
      </c>
      <c r="B109" s="556">
        <f>IF(ISBLANK(Regressions!B119), " ", Regressions!B119)</f>
        <v>2012</v>
      </c>
      <c r="C109" s="555" t="str">
        <f>HLOOKUP(Introduction!$G$4,nametranslations,27,FALSE)</f>
        <v>Preprimaria</v>
      </c>
      <c r="D109" s="558">
        <f>IF(ISBLANK(Regressions!D119), " ", Regressions!D119)</f>
        <v>398843</v>
      </c>
      <c r="E109" s="559" t="e">
        <f>IF(ISNUMBER(Regressions!E119),ROUND(Regressions!E119, 1), NA())</f>
        <v>#N/A</v>
      </c>
      <c r="F109" s="560" t="e">
        <f>IF(ISNUMBER(Regressions!F119),ROUND(Regressions!F119, 1), NA())</f>
        <v>#N/A</v>
      </c>
      <c r="G109" s="561" t="e">
        <f>IF(ISNUMBER(Regressions!G119),ROUND(Regressions!G119, 1), NA())</f>
        <v>#N/A</v>
      </c>
      <c r="H109" s="562" t="e">
        <f>IF(ISNUMBER(Regressions!H119),ROUND(Regressions!H119, 1), NA())</f>
        <v>#N/A</v>
      </c>
      <c r="I109" s="563" t="e">
        <f>IF(ISNUMBER(Regressions!I119),ROUND(Regressions!I119, 1), NA())</f>
        <v>#N/A</v>
      </c>
      <c r="J109" s="564" t="e">
        <f>IF(ISNUMBER(Regressions!K119),ROUND(Regressions!K119, 1), NA())</f>
        <v>#N/A</v>
      </c>
      <c r="K109" s="560" t="e">
        <f>IF(ISNUMBER(Regressions!L119),ROUND(Regressions!L119, 1), NA())</f>
        <v>#N/A</v>
      </c>
      <c r="L109" s="565" t="e">
        <f>IF(ISNUMBER(Regressions!M119),ROUND(Regressions!M119, 1), NA())</f>
        <v>#N/A</v>
      </c>
      <c r="M109" s="562" t="e">
        <f>IF(ISNUMBER(Regressions!N119),ROUND(Regressions!N119, 1), NA())</f>
        <v>#N/A</v>
      </c>
      <c r="N109" s="563" t="e">
        <f>IF(ISNUMBER(Regressions!O119),ROUND(Regressions!O119, 1), NA())</f>
        <v>#N/A</v>
      </c>
      <c r="O109" s="564" t="e">
        <f>IF(ISNUMBER(Regressions!Q119),ROUND(Regressions!Q119, 1), NA())</f>
        <v>#N/A</v>
      </c>
      <c r="P109" s="560" t="e">
        <f>IF(ISNUMBER(Regressions!R119),ROUND(Regressions!R119, 1), NA())</f>
        <v>#N/A</v>
      </c>
      <c r="Q109" s="566" t="e">
        <f>IF(ISNUMBER(Regressions!S119),ROUND(Regressions!S119, 1), NA())</f>
        <v>#N/A</v>
      </c>
      <c r="R109" s="562" t="e">
        <f>IF(ISNUMBER(Regressions!T119),ROUND(Regressions!T119, 1), NA())</f>
        <v>#N/A</v>
      </c>
      <c r="S109" s="563" t="e">
        <f>IF(ISNUMBER(Regressions!U119),ROUND(Regressions!U119, 1), NA())</f>
        <v>#N/A</v>
      </c>
    </row>
    <row r="110" spans="1:19" x14ac:dyDescent="0.25">
      <c r="A110" s="555" t="str">
        <f>+Introduction!$C$7</f>
        <v>Nicaragua</v>
      </c>
      <c r="B110" s="556">
        <f>IF(ISBLANK(Regressions!B120), " ", Regressions!B120)</f>
        <v>2013</v>
      </c>
      <c r="C110" s="555" t="str">
        <f>HLOOKUP(Introduction!$G$4,nametranslations,27,FALSE)</f>
        <v>Preprimaria</v>
      </c>
      <c r="D110" s="558">
        <f>IF(ISBLANK(Regressions!D120), " ", Regressions!D120)</f>
        <v>400852</v>
      </c>
      <c r="E110" s="559" t="e">
        <f>IF(ISNUMBER(Regressions!E120),ROUND(Regressions!E120, 1), NA())</f>
        <v>#N/A</v>
      </c>
      <c r="F110" s="560" t="e">
        <f>IF(ISNUMBER(Regressions!F120),ROUND(Regressions!F120, 1), NA())</f>
        <v>#N/A</v>
      </c>
      <c r="G110" s="561" t="e">
        <f>IF(ISNUMBER(Regressions!G120),ROUND(Regressions!G120, 1), NA())</f>
        <v>#N/A</v>
      </c>
      <c r="H110" s="562" t="e">
        <f>IF(ISNUMBER(Regressions!H120),ROUND(Regressions!H120, 1), NA())</f>
        <v>#N/A</v>
      </c>
      <c r="I110" s="563" t="e">
        <f>IF(ISNUMBER(Regressions!I120),ROUND(Regressions!I120, 1), NA())</f>
        <v>#N/A</v>
      </c>
      <c r="J110" s="564" t="e">
        <f>IF(ISNUMBER(Regressions!K120),ROUND(Regressions!K120, 1), NA())</f>
        <v>#N/A</v>
      </c>
      <c r="K110" s="560" t="e">
        <f>IF(ISNUMBER(Regressions!L120),ROUND(Regressions!L120, 1), NA())</f>
        <v>#N/A</v>
      </c>
      <c r="L110" s="565" t="e">
        <f>IF(ISNUMBER(Regressions!M120),ROUND(Regressions!M120, 1), NA())</f>
        <v>#N/A</v>
      </c>
      <c r="M110" s="562" t="e">
        <f>IF(ISNUMBER(Regressions!N120),ROUND(Regressions!N120, 1), NA())</f>
        <v>#N/A</v>
      </c>
      <c r="N110" s="563" t="e">
        <f>IF(ISNUMBER(Regressions!O120),ROUND(Regressions!O120, 1), NA())</f>
        <v>#N/A</v>
      </c>
      <c r="O110" s="564" t="e">
        <f>IF(ISNUMBER(Regressions!Q120),ROUND(Regressions!Q120, 1), NA())</f>
        <v>#N/A</v>
      </c>
      <c r="P110" s="560" t="e">
        <f>IF(ISNUMBER(Regressions!R120),ROUND(Regressions!R120, 1), NA())</f>
        <v>#N/A</v>
      </c>
      <c r="Q110" s="566" t="e">
        <f>IF(ISNUMBER(Regressions!S120),ROUND(Regressions!S120, 1), NA())</f>
        <v>#N/A</v>
      </c>
      <c r="R110" s="562" t="e">
        <f>IF(ISNUMBER(Regressions!T120),ROUND(Regressions!T120, 1), NA())</f>
        <v>#N/A</v>
      </c>
      <c r="S110" s="563" t="e">
        <f>IF(ISNUMBER(Regressions!U120),ROUND(Regressions!U120, 1), NA())</f>
        <v>#N/A</v>
      </c>
    </row>
    <row r="111" spans="1:19" x14ac:dyDescent="0.25">
      <c r="A111" s="555" t="str">
        <f>+Introduction!$C$7</f>
        <v>Nicaragua</v>
      </c>
      <c r="B111" s="556">
        <f>IF(ISBLANK(Regressions!B121), " ", Regressions!B121)</f>
        <v>2014</v>
      </c>
      <c r="C111" s="555" t="str">
        <f>HLOOKUP(Introduction!$G$4,nametranslations,27,FALSE)</f>
        <v>Preprimaria</v>
      </c>
      <c r="D111" s="558">
        <f>IF(ISBLANK(Regressions!D121), " ", Regressions!D121)</f>
        <v>402666</v>
      </c>
      <c r="E111" s="559" t="e">
        <f>IF(ISNUMBER(Regressions!E121),ROUND(Regressions!E121, 1), NA())</f>
        <v>#N/A</v>
      </c>
      <c r="F111" s="560" t="e">
        <f>IF(ISNUMBER(Regressions!F121),ROUND(Regressions!F121, 1), NA())</f>
        <v>#N/A</v>
      </c>
      <c r="G111" s="561" t="e">
        <f>IF(ISNUMBER(Regressions!G121),ROUND(Regressions!G121, 1), NA())</f>
        <v>#N/A</v>
      </c>
      <c r="H111" s="562" t="e">
        <f>IF(ISNUMBER(Regressions!H121),ROUND(Regressions!H121, 1), NA())</f>
        <v>#N/A</v>
      </c>
      <c r="I111" s="563" t="e">
        <f>IF(ISNUMBER(Regressions!I121),ROUND(Regressions!I121, 1), NA())</f>
        <v>#N/A</v>
      </c>
      <c r="J111" s="564" t="e">
        <f>IF(ISNUMBER(Regressions!K121),ROUND(Regressions!K121, 1), NA())</f>
        <v>#N/A</v>
      </c>
      <c r="K111" s="560" t="e">
        <f>IF(ISNUMBER(Regressions!L121),ROUND(Regressions!L121, 1), NA())</f>
        <v>#N/A</v>
      </c>
      <c r="L111" s="565" t="e">
        <f>IF(ISNUMBER(Regressions!M121),ROUND(Regressions!M121, 1), NA())</f>
        <v>#N/A</v>
      </c>
      <c r="M111" s="562" t="e">
        <f>IF(ISNUMBER(Regressions!N121),ROUND(Regressions!N121, 1), NA())</f>
        <v>#N/A</v>
      </c>
      <c r="N111" s="563" t="e">
        <f>IF(ISNUMBER(Regressions!O121),ROUND(Regressions!O121, 1), NA())</f>
        <v>#N/A</v>
      </c>
      <c r="O111" s="564" t="e">
        <f>IF(ISNUMBER(Regressions!Q121),ROUND(Regressions!Q121, 1), NA())</f>
        <v>#N/A</v>
      </c>
      <c r="P111" s="560" t="e">
        <f>IF(ISNUMBER(Regressions!R121),ROUND(Regressions!R121, 1), NA())</f>
        <v>#N/A</v>
      </c>
      <c r="Q111" s="566" t="e">
        <f>IF(ISNUMBER(Regressions!S121),ROUND(Regressions!S121, 1), NA())</f>
        <v>#N/A</v>
      </c>
      <c r="R111" s="562" t="e">
        <f>IF(ISNUMBER(Regressions!T121),ROUND(Regressions!T121, 1), NA())</f>
        <v>#N/A</v>
      </c>
      <c r="S111" s="563" t="e">
        <f>IF(ISNUMBER(Regressions!U121),ROUND(Regressions!U121, 1), NA())</f>
        <v>#N/A</v>
      </c>
    </row>
    <row r="112" spans="1:19" x14ac:dyDescent="0.25">
      <c r="A112" s="555" t="str">
        <f>+Introduction!$C$7</f>
        <v>Nicaragua</v>
      </c>
      <c r="B112" s="556">
        <f>IF(ISBLANK(Regressions!B122), " ", Regressions!B122)</f>
        <v>2015</v>
      </c>
      <c r="C112" s="555" t="str">
        <f>HLOOKUP(Introduction!$G$4,nametranslations,27,FALSE)</f>
        <v>Preprimaria</v>
      </c>
      <c r="D112" s="558">
        <f>IF(ISBLANK(Regressions!D122), " ", Regressions!D122)</f>
        <v>403792</v>
      </c>
      <c r="E112" s="559" t="e">
        <f>IF(ISNUMBER(Regressions!E122),ROUND(Regressions!E122, 1), NA())</f>
        <v>#N/A</v>
      </c>
      <c r="F112" s="560" t="e">
        <f>IF(ISNUMBER(Regressions!F122),ROUND(Regressions!F122, 1), NA())</f>
        <v>#N/A</v>
      </c>
      <c r="G112" s="561" t="e">
        <f>IF(ISNUMBER(Regressions!G122),ROUND(Regressions!G122, 1), NA())</f>
        <v>#N/A</v>
      </c>
      <c r="H112" s="562" t="e">
        <f>IF(ISNUMBER(Regressions!H122),ROUND(Regressions!H122, 1), NA())</f>
        <v>#N/A</v>
      </c>
      <c r="I112" s="563" t="e">
        <f>IF(ISNUMBER(Regressions!I122),ROUND(Regressions!I122, 1), NA())</f>
        <v>#N/A</v>
      </c>
      <c r="J112" s="564" t="e">
        <f>IF(ISNUMBER(Regressions!K122),ROUND(Regressions!K122, 1), NA())</f>
        <v>#N/A</v>
      </c>
      <c r="K112" s="560" t="e">
        <f>IF(ISNUMBER(Regressions!L122),ROUND(Regressions!L122, 1), NA())</f>
        <v>#N/A</v>
      </c>
      <c r="L112" s="565" t="e">
        <f>IF(ISNUMBER(Regressions!M122),ROUND(Regressions!M122, 1), NA())</f>
        <v>#N/A</v>
      </c>
      <c r="M112" s="562" t="e">
        <f>IF(ISNUMBER(Regressions!N122),ROUND(Regressions!N122, 1), NA())</f>
        <v>#N/A</v>
      </c>
      <c r="N112" s="563" t="e">
        <f>IF(ISNUMBER(Regressions!O122),ROUND(Regressions!O122, 1), NA())</f>
        <v>#N/A</v>
      </c>
      <c r="O112" s="564" t="e">
        <f>IF(ISNUMBER(Regressions!Q122),ROUND(Regressions!Q122, 1), NA())</f>
        <v>#N/A</v>
      </c>
      <c r="P112" s="560" t="e">
        <f>IF(ISNUMBER(Regressions!R122),ROUND(Regressions!R122, 1), NA())</f>
        <v>#N/A</v>
      </c>
      <c r="Q112" s="566" t="e">
        <f>IF(ISNUMBER(Regressions!S122),ROUND(Regressions!S122, 1), NA())</f>
        <v>#N/A</v>
      </c>
      <c r="R112" s="562" t="e">
        <f>IF(ISNUMBER(Regressions!T122),ROUND(Regressions!T122, 1), NA())</f>
        <v>#N/A</v>
      </c>
      <c r="S112" s="563" t="e">
        <f>IF(ISNUMBER(Regressions!U122),ROUND(Regressions!U122, 1), NA())</f>
        <v>#N/A</v>
      </c>
    </row>
    <row r="113" spans="1:19" x14ac:dyDescent="0.25">
      <c r="A113" s="555" t="str">
        <f>+Introduction!$C$7</f>
        <v>Nicaragua</v>
      </c>
      <c r="B113" s="556">
        <f>IF(ISBLANK(Regressions!B123), " ", Regressions!B123)</f>
        <v>2016</v>
      </c>
      <c r="C113" s="555" t="str">
        <f>HLOOKUP(Introduction!$G$4,nametranslations,27,FALSE)</f>
        <v>Preprimaria</v>
      </c>
      <c r="D113" s="558">
        <f>IF(ISBLANK(Regressions!D123), " ", Regressions!D123)</f>
        <v>404479</v>
      </c>
      <c r="E113" s="559" t="e">
        <f>IF(ISNUMBER(Regressions!E123),ROUND(Regressions!E123, 1), NA())</f>
        <v>#N/A</v>
      </c>
      <c r="F113" s="560" t="e">
        <f>IF(ISNUMBER(Regressions!F123),ROUND(Regressions!F123, 1), NA())</f>
        <v>#N/A</v>
      </c>
      <c r="G113" s="561" t="e">
        <f>IF(ISNUMBER(Regressions!G123),ROUND(Regressions!G123, 1), NA())</f>
        <v>#N/A</v>
      </c>
      <c r="H113" s="562" t="e">
        <f>IF(ISNUMBER(Regressions!H123),ROUND(Regressions!H123, 1), NA())</f>
        <v>#N/A</v>
      </c>
      <c r="I113" s="563" t="e">
        <f>IF(ISNUMBER(Regressions!I123),ROUND(Regressions!I123, 1), NA())</f>
        <v>#N/A</v>
      </c>
      <c r="J113" s="564" t="e">
        <f>IF(ISNUMBER(Regressions!K123),ROUND(Regressions!K123, 1), NA())</f>
        <v>#N/A</v>
      </c>
      <c r="K113" s="560" t="e">
        <f>IF(ISNUMBER(Regressions!L123),ROUND(Regressions!L123, 1), NA())</f>
        <v>#N/A</v>
      </c>
      <c r="L113" s="565" t="e">
        <f>IF(ISNUMBER(Regressions!M123),ROUND(Regressions!M123, 1), NA())</f>
        <v>#N/A</v>
      </c>
      <c r="M113" s="562" t="e">
        <f>IF(ISNUMBER(Regressions!N123),ROUND(Regressions!N123, 1), NA())</f>
        <v>#N/A</v>
      </c>
      <c r="N113" s="563" t="e">
        <f>IF(ISNUMBER(Regressions!O123),ROUND(Regressions!O123, 1), NA())</f>
        <v>#N/A</v>
      </c>
      <c r="O113" s="564" t="e">
        <f>IF(ISNUMBER(Regressions!Q123),ROUND(Regressions!Q123, 1), NA())</f>
        <v>#N/A</v>
      </c>
      <c r="P113" s="560" t="e">
        <f>IF(ISNUMBER(Regressions!R123),ROUND(Regressions!R123, 1), NA())</f>
        <v>#N/A</v>
      </c>
      <c r="Q113" s="566" t="e">
        <f>IF(ISNUMBER(Regressions!S123),ROUND(Regressions!S123, 1), NA())</f>
        <v>#N/A</v>
      </c>
      <c r="R113" s="562" t="e">
        <f>IF(ISNUMBER(Regressions!T123),ROUND(Regressions!T123, 1), NA())</f>
        <v>#N/A</v>
      </c>
      <c r="S113" s="563" t="e">
        <f>IF(ISNUMBER(Regressions!U123),ROUND(Regressions!U123, 1), NA())</f>
        <v>#N/A</v>
      </c>
    </row>
    <row r="114" spans="1:19" x14ac:dyDescent="0.25">
      <c r="A114" s="555" t="str">
        <f>+Introduction!$C$7</f>
        <v>Nicaragua</v>
      </c>
      <c r="B114" s="556">
        <f>IF(ISBLANK(Regressions!B124), " ", Regressions!B124)</f>
        <v>2017</v>
      </c>
      <c r="C114" s="555" t="str">
        <f>HLOOKUP(Introduction!$G$4,nametranslations,27,FALSE)</f>
        <v>Preprimaria</v>
      </c>
      <c r="D114" s="558">
        <f>IF(ISBLANK(Regressions!D124), " ", Regressions!D124)</f>
        <v>404217</v>
      </c>
      <c r="E114" s="559" t="e">
        <f>IF(ISNUMBER(Regressions!E124),ROUND(Regressions!E124, 1), NA())</f>
        <v>#N/A</v>
      </c>
      <c r="F114" s="560" t="e">
        <f>IF(ISNUMBER(Regressions!F124),ROUND(Regressions!F124, 1), NA())</f>
        <v>#N/A</v>
      </c>
      <c r="G114" s="561" t="e">
        <f>IF(ISNUMBER(Regressions!G124),ROUND(Regressions!G124, 1), NA())</f>
        <v>#N/A</v>
      </c>
      <c r="H114" s="562" t="e">
        <f>IF(ISNUMBER(Regressions!H124),ROUND(Regressions!H124, 1), NA())</f>
        <v>#N/A</v>
      </c>
      <c r="I114" s="563" t="e">
        <f>IF(ISNUMBER(Regressions!I124),ROUND(Regressions!I124, 1), NA())</f>
        <v>#N/A</v>
      </c>
      <c r="J114" s="564" t="e">
        <f>IF(ISNUMBER(Regressions!K124),ROUND(Regressions!K124, 1), NA())</f>
        <v>#N/A</v>
      </c>
      <c r="K114" s="560" t="e">
        <f>IF(ISNUMBER(Regressions!L124),ROUND(Regressions!L124, 1), NA())</f>
        <v>#N/A</v>
      </c>
      <c r="L114" s="565" t="e">
        <f>IF(ISNUMBER(Regressions!M124),ROUND(Regressions!M124, 1), NA())</f>
        <v>#N/A</v>
      </c>
      <c r="M114" s="562" t="e">
        <f>IF(ISNUMBER(Regressions!N124),ROUND(Regressions!N124, 1), NA())</f>
        <v>#N/A</v>
      </c>
      <c r="N114" s="563" t="e">
        <f>IF(ISNUMBER(Regressions!O124),ROUND(Regressions!O124, 1), NA())</f>
        <v>#N/A</v>
      </c>
      <c r="O114" s="564" t="e">
        <f>IF(ISNUMBER(Regressions!Q124),ROUND(Regressions!Q124, 1), NA())</f>
        <v>#N/A</v>
      </c>
      <c r="P114" s="560" t="e">
        <f>IF(ISNUMBER(Regressions!R124),ROUND(Regressions!R124, 1), NA())</f>
        <v>#N/A</v>
      </c>
      <c r="Q114" s="566" t="e">
        <f>IF(ISNUMBER(Regressions!S124),ROUND(Regressions!S124, 1), NA())</f>
        <v>#N/A</v>
      </c>
      <c r="R114" s="562" t="e">
        <f>IF(ISNUMBER(Regressions!T124),ROUND(Regressions!T124, 1), NA())</f>
        <v>#N/A</v>
      </c>
      <c r="S114" s="563" t="e">
        <f>IF(ISNUMBER(Regressions!U124),ROUND(Regressions!U124, 1), NA())</f>
        <v>#N/A</v>
      </c>
    </row>
    <row r="115" spans="1:19" x14ac:dyDescent="0.25">
      <c r="A115" s="555" t="str">
        <f>+Introduction!$C$7</f>
        <v>Nicaragua</v>
      </c>
      <c r="B115" s="556">
        <f>IF(ISBLANK(Regressions!B125), " ", Regressions!B125)</f>
        <v>2018</v>
      </c>
      <c r="C115" s="555" t="str">
        <f>HLOOKUP(Introduction!$G$4,nametranslations,27,FALSE)</f>
        <v>Preprimaria</v>
      </c>
      <c r="D115" s="558">
        <f>IF(ISBLANK(Regressions!D125), " ", Regressions!D125)</f>
        <v>403904</v>
      </c>
      <c r="E115" s="559" t="e">
        <f>IF(ISNUMBER(Regressions!E125),ROUND(Regressions!E125, 1), NA())</f>
        <v>#N/A</v>
      </c>
      <c r="F115" s="560" t="e">
        <f>IF(ISNUMBER(Regressions!F125),ROUND(Regressions!F125, 1), NA())</f>
        <v>#N/A</v>
      </c>
      <c r="G115" s="561" t="e">
        <f>IF(ISNUMBER(Regressions!G125),ROUND(Regressions!G125, 1), NA())</f>
        <v>#N/A</v>
      </c>
      <c r="H115" s="562" t="e">
        <f>IF(ISNUMBER(Regressions!H125),ROUND(Regressions!H125, 1), NA())</f>
        <v>#N/A</v>
      </c>
      <c r="I115" s="563" t="e">
        <f>IF(ISNUMBER(Regressions!I125),ROUND(Regressions!I125, 1), NA())</f>
        <v>#N/A</v>
      </c>
      <c r="J115" s="564" t="e">
        <f>IF(ISNUMBER(Regressions!K125),ROUND(Regressions!K125, 1), NA())</f>
        <v>#N/A</v>
      </c>
      <c r="K115" s="560" t="e">
        <f>IF(ISNUMBER(Regressions!L125),ROUND(Regressions!L125, 1), NA())</f>
        <v>#N/A</v>
      </c>
      <c r="L115" s="565" t="e">
        <f>IF(ISNUMBER(Regressions!M125),ROUND(Regressions!M125, 1), NA())</f>
        <v>#N/A</v>
      </c>
      <c r="M115" s="562" t="e">
        <f>IF(ISNUMBER(Regressions!N125),ROUND(Regressions!N125, 1), NA())</f>
        <v>#N/A</v>
      </c>
      <c r="N115" s="563" t="e">
        <f>IF(ISNUMBER(Regressions!O125),ROUND(Regressions!O125, 1), NA())</f>
        <v>#N/A</v>
      </c>
      <c r="O115" s="564" t="e">
        <f>IF(ISNUMBER(Regressions!Q125),ROUND(Regressions!Q125, 1), NA())</f>
        <v>#N/A</v>
      </c>
      <c r="P115" s="560" t="e">
        <f>IF(ISNUMBER(Regressions!R125),ROUND(Regressions!R125, 1), NA())</f>
        <v>#N/A</v>
      </c>
      <c r="Q115" s="566" t="e">
        <f>IF(ISNUMBER(Regressions!S125),ROUND(Regressions!S125, 1), NA())</f>
        <v>#N/A</v>
      </c>
      <c r="R115" s="562" t="e">
        <f>IF(ISNUMBER(Regressions!T125),ROUND(Regressions!T125, 1), NA())</f>
        <v>#N/A</v>
      </c>
      <c r="S115" s="563" t="e">
        <f>IF(ISNUMBER(Regressions!U125),ROUND(Regressions!U125, 1), NA())</f>
        <v>#N/A</v>
      </c>
    </row>
    <row r="116" spans="1:19" x14ac:dyDescent="0.25">
      <c r="A116" s="555" t="str">
        <f>+Introduction!$C$7</f>
        <v>Nicaragua</v>
      </c>
      <c r="B116" s="556">
        <f>IF(ISBLANK(Regressions!B126), " ", Regressions!B126)</f>
        <v>2019</v>
      </c>
      <c r="C116" s="555" t="str">
        <f>HLOOKUP(Introduction!$G$4,nametranslations,27,FALSE)</f>
        <v>Preprimaria</v>
      </c>
      <c r="D116" s="558">
        <f>IF(ISBLANK(Regressions!D126), " ", Regressions!D126)</f>
        <v>403121</v>
      </c>
      <c r="E116" s="559" t="e">
        <f>IF(ISNUMBER(Regressions!E126),ROUND(Regressions!E126, 1), NA())</f>
        <v>#N/A</v>
      </c>
      <c r="F116" s="560" t="e">
        <f>IF(ISNUMBER(Regressions!F126),ROUND(Regressions!F126, 1), NA())</f>
        <v>#N/A</v>
      </c>
      <c r="G116" s="561" t="e">
        <f>IF(ISNUMBER(Regressions!G126),ROUND(Regressions!G126, 1), NA())</f>
        <v>#N/A</v>
      </c>
      <c r="H116" s="562" t="e">
        <f>IF(ISNUMBER(Regressions!H126),ROUND(Regressions!H126, 1), NA())</f>
        <v>#N/A</v>
      </c>
      <c r="I116" s="563" t="e">
        <f>IF(ISNUMBER(Regressions!I126),ROUND(Regressions!I126, 1), NA())</f>
        <v>#N/A</v>
      </c>
      <c r="J116" s="564" t="e">
        <f>IF(ISNUMBER(Regressions!K126),ROUND(Regressions!K126, 1), NA())</f>
        <v>#N/A</v>
      </c>
      <c r="K116" s="560" t="e">
        <f>IF(ISNUMBER(Regressions!L126),ROUND(Regressions!L126, 1), NA())</f>
        <v>#N/A</v>
      </c>
      <c r="L116" s="565" t="e">
        <f>IF(ISNUMBER(Regressions!M126),ROUND(Regressions!M126, 1), NA())</f>
        <v>#N/A</v>
      </c>
      <c r="M116" s="562" t="e">
        <f>IF(ISNUMBER(Regressions!N126),ROUND(Regressions!N126, 1), NA())</f>
        <v>#N/A</v>
      </c>
      <c r="N116" s="563" t="e">
        <f>IF(ISNUMBER(Regressions!O126),ROUND(Regressions!O126, 1), NA())</f>
        <v>#N/A</v>
      </c>
      <c r="O116" s="564" t="e">
        <f>IF(ISNUMBER(Regressions!Q126),ROUND(Regressions!Q126, 1), NA())</f>
        <v>#N/A</v>
      </c>
      <c r="P116" s="560" t="e">
        <f>IF(ISNUMBER(Regressions!R126),ROUND(Regressions!R126, 1), NA())</f>
        <v>#N/A</v>
      </c>
      <c r="Q116" s="566" t="e">
        <f>IF(ISNUMBER(Regressions!S126),ROUND(Regressions!S126, 1), NA())</f>
        <v>#N/A</v>
      </c>
      <c r="R116" s="562" t="e">
        <f>IF(ISNUMBER(Regressions!T126),ROUND(Regressions!T126, 1), NA())</f>
        <v>#N/A</v>
      </c>
      <c r="S116" s="563" t="e">
        <f>IF(ISNUMBER(Regressions!U126),ROUND(Regressions!U126, 1), NA())</f>
        <v>#N/A</v>
      </c>
    </row>
    <row r="117" spans="1:19" x14ac:dyDescent="0.25">
      <c r="A117" s="555" t="str">
        <f>+Introduction!$C$7</f>
        <v>Nicaragua</v>
      </c>
      <c r="B117" s="556">
        <f>IF(ISBLANK(Regressions!B127), " ", Regressions!B127)</f>
        <v>2020</v>
      </c>
      <c r="C117" s="555" t="str">
        <f>HLOOKUP(Introduction!$G$4,nametranslations,27,FALSE)</f>
        <v>Preprimaria</v>
      </c>
      <c r="D117" s="558">
        <f>IF(ISBLANK(Regressions!D127), " ", Regressions!D127)</f>
        <v>402289</v>
      </c>
      <c r="E117" s="559" t="e">
        <f>IF(ISNUMBER(Regressions!E127),ROUND(Regressions!E127, 1), NA())</f>
        <v>#N/A</v>
      </c>
      <c r="F117" s="560" t="e">
        <f>IF(ISNUMBER(Regressions!F127),ROUND(Regressions!F127, 1), NA())</f>
        <v>#N/A</v>
      </c>
      <c r="G117" s="561" t="e">
        <f>IF(ISNUMBER(Regressions!G127),ROUND(Regressions!G127, 1), NA())</f>
        <v>#N/A</v>
      </c>
      <c r="H117" s="562" t="e">
        <f>IF(ISNUMBER(Regressions!H127),ROUND(Regressions!H127, 1), NA())</f>
        <v>#N/A</v>
      </c>
      <c r="I117" s="563" t="e">
        <f>IF(ISNUMBER(Regressions!I127),ROUND(Regressions!I127, 1), NA())</f>
        <v>#N/A</v>
      </c>
      <c r="J117" s="564" t="e">
        <f>IF(ISNUMBER(Regressions!K127),ROUND(Regressions!K127, 1), NA())</f>
        <v>#N/A</v>
      </c>
      <c r="K117" s="560" t="e">
        <f>IF(ISNUMBER(Regressions!L127),ROUND(Regressions!L127, 1), NA())</f>
        <v>#N/A</v>
      </c>
      <c r="L117" s="565" t="e">
        <f>IF(ISNUMBER(Regressions!M127),ROUND(Regressions!M127, 1), NA())</f>
        <v>#N/A</v>
      </c>
      <c r="M117" s="562" t="e">
        <f>IF(ISNUMBER(Regressions!N127),ROUND(Regressions!N127, 1), NA())</f>
        <v>#N/A</v>
      </c>
      <c r="N117" s="563" t="e">
        <f>IF(ISNUMBER(Regressions!O127),ROUND(Regressions!O127, 1), NA())</f>
        <v>#N/A</v>
      </c>
      <c r="O117" s="564" t="e">
        <f>IF(ISNUMBER(Regressions!Q127),ROUND(Regressions!Q127, 1), NA())</f>
        <v>#N/A</v>
      </c>
      <c r="P117" s="560" t="e">
        <f>IF(ISNUMBER(Regressions!R127),ROUND(Regressions!R127, 1), NA())</f>
        <v>#N/A</v>
      </c>
      <c r="Q117" s="566" t="e">
        <f>IF(ISNUMBER(Regressions!S127),ROUND(Regressions!S127, 1), NA())</f>
        <v>#N/A</v>
      </c>
      <c r="R117" s="562" t="e">
        <f>IF(ISNUMBER(Regressions!T127),ROUND(Regressions!T127, 1), NA())</f>
        <v>#N/A</v>
      </c>
      <c r="S117" s="563" t="e">
        <f>IF(ISNUMBER(Regressions!U127),ROUND(Regressions!U127, 1), NA())</f>
        <v>#N/A</v>
      </c>
    </row>
    <row r="118" spans="1:19" x14ac:dyDescent="0.25">
      <c r="A118" s="555" t="str">
        <f>+Introduction!$C$7</f>
        <v>Nicaragua</v>
      </c>
      <c r="B118" s="556">
        <f>IF(ISBLANK(Regressions!B128), " ", Regressions!B128)</f>
        <v>2021</v>
      </c>
      <c r="C118" s="555" t="str">
        <f>HLOOKUP(Introduction!$G$4,nametranslations,27,FALSE)</f>
        <v>Preprimaria</v>
      </c>
      <c r="D118" s="558">
        <f>IF(ISBLANK(Regressions!D128), " ", Regressions!D128)</f>
        <v>401240</v>
      </c>
      <c r="E118" s="564" t="e">
        <f>IF(ISNUMBER(Regressions!E128),ROUND(Regressions!E128, 1), NA())</f>
        <v>#N/A</v>
      </c>
      <c r="F118" s="567" t="e">
        <f>IF(ISNUMBER(Regressions!F128),ROUND(Regressions!F128, 1), NA())</f>
        <v>#N/A</v>
      </c>
      <c r="G118" s="568" t="e">
        <f>IF(ISNUMBER(Regressions!G128),ROUND(Regressions!G128, 1), NA())</f>
        <v>#N/A</v>
      </c>
      <c r="H118" s="562" t="e">
        <f>IF(ISNUMBER(Regressions!H128),ROUND(Regressions!H128, 1), NA())</f>
        <v>#N/A</v>
      </c>
      <c r="I118" s="563" t="e">
        <f>IF(ISNUMBER(Regressions!I128),ROUND(Regressions!I128, 1), NA())</f>
        <v>#N/A</v>
      </c>
      <c r="J118" s="564" t="e">
        <f>IF(ISNUMBER(Regressions!K128),ROUND(Regressions!K128, 1), NA())</f>
        <v>#N/A</v>
      </c>
      <c r="K118" s="567" t="e">
        <f>IF(ISNUMBER(Regressions!L128),ROUND(Regressions!L128, 1), NA())</f>
        <v>#N/A</v>
      </c>
      <c r="L118" s="569" t="e">
        <f>IF(ISNUMBER(Regressions!M128),ROUND(Regressions!M128, 1), NA())</f>
        <v>#N/A</v>
      </c>
      <c r="M118" s="562" t="e">
        <f>IF(ISNUMBER(Regressions!N128),ROUND(Regressions!N128, 1), NA())</f>
        <v>#N/A</v>
      </c>
      <c r="N118" s="563" t="e">
        <f>IF(ISNUMBER(Regressions!O128),ROUND(Regressions!O128, 1), NA())</f>
        <v>#N/A</v>
      </c>
      <c r="O118" s="564" t="e">
        <f>IF(ISNUMBER(Regressions!Q128),ROUND(Regressions!Q128, 1), NA())</f>
        <v>#N/A</v>
      </c>
      <c r="P118" s="567" t="e">
        <f>IF(ISNUMBER(Regressions!R128),ROUND(Regressions!R128, 1), NA())</f>
        <v>#N/A</v>
      </c>
      <c r="Q118" s="570" t="e">
        <f>IF(ISNUMBER(Regressions!S128),ROUND(Regressions!S128, 1), NA())</f>
        <v>#N/A</v>
      </c>
      <c r="R118" s="562" t="e">
        <f>IF(ISNUMBER(Regressions!T128),ROUND(Regressions!T128, 1), NA())</f>
        <v>#N/A</v>
      </c>
      <c r="S118" s="563" t="e">
        <f>IF(ISNUMBER(Regressions!U128),ROUND(Regressions!U128, 1), NA())</f>
        <v>#N/A</v>
      </c>
    </row>
    <row r="119" spans="1:19" x14ac:dyDescent="0.25">
      <c r="A119" s="555" t="str">
        <f>+Introduction!$C$7</f>
        <v>Nicaragua</v>
      </c>
      <c r="B119" s="556">
        <f>IF(ISBLANK(Regressions!B129), " ", Regressions!B129)</f>
        <v>2022</v>
      </c>
      <c r="C119" s="555" t="str">
        <f>HLOOKUP(Introduction!$G$4,nametranslations,27,FALSE)</f>
        <v>Preprimaria</v>
      </c>
      <c r="D119" s="558">
        <f>IF(ISBLANK(Regressions!D129), " ", Regressions!D129)</f>
        <v>399660</v>
      </c>
      <c r="E119" s="559" t="e">
        <f>IF(ISNUMBER(Regressions!E129),ROUND(Regressions!E129, 1), NA())</f>
        <v>#N/A</v>
      </c>
      <c r="F119" s="560" t="e">
        <f>IF(ISNUMBER(Regressions!F129),ROUND(Regressions!F129, 1), NA())</f>
        <v>#N/A</v>
      </c>
      <c r="G119" s="561" t="e">
        <f>IF(ISNUMBER(Regressions!G129),ROUND(Regressions!G129, 1), NA())</f>
        <v>#N/A</v>
      </c>
      <c r="H119" s="562" t="e">
        <f>IF(ISNUMBER(Regressions!H129),ROUND(Regressions!H129, 1), NA())</f>
        <v>#N/A</v>
      </c>
      <c r="I119" s="563" t="e">
        <f>IF(ISNUMBER(Regressions!I129),ROUND(Regressions!I129, 1), NA())</f>
        <v>#N/A</v>
      </c>
      <c r="J119" s="564" t="e">
        <f>IF(ISNUMBER(Regressions!K129),ROUND(Regressions!K129, 1), NA())</f>
        <v>#N/A</v>
      </c>
      <c r="K119" s="560" t="e">
        <f>IF(ISNUMBER(Regressions!L129),ROUND(Regressions!L129, 1), NA())</f>
        <v>#N/A</v>
      </c>
      <c r="L119" s="565" t="e">
        <f>IF(ISNUMBER(Regressions!M129),ROUND(Regressions!M129, 1), NA())</f>
        <v>#N/A</v>
      </c>
      <c r="M119" s="562" t="e">
        <f>IF(ISNUMBER(Regressions!N129),ROUND(Regressions!N129, 1), NA())</f>
        <v>#N/A</v>
      </c>
      <c r="N119" s="563" t="e">
        <f>IF(ISNUMBER(Regressions!O129),ROUND(Regressions!O129, 1), NA())</f>
        <v>#N/A</v>
      </c>
      <c r="O119" s="564" t="e">
        <f>IF(ISNUMBER(Regressions!Q129),ROUND(Regressions!Q129, 1), NA())</f>
        <v>#N/A</v>
      </c>
      <c r="P119" s="560" t="e">
        <f>IF(ISNUMBER(Regressions!R129),ROUND(Regressions!R129, 1), NA())</f>
        <v>#N/A</v>
      </c>
      <c r="Q119" s="566" t="e">
        <f>IF(ISNUMBER(Regressions!S129),ROUND(Regressions!S129, 1), NA())</f>
        <v>#N/A</v>
      </c>
      <c r="R119" s="562" t="e">
        <f>IF(ISNUMBER(Regressions!T129),ROUND(Regressions!T129, 1), NA())</f>
        <v>#N/A</v>
      </c>
      <c r="S119" s="563" t="e">
        <f>IF(ISNUMBER(Regressions!U129),ROUND(Regressions!U129, 1), NA())</f>
        <v>#N/A</v>
      </c>
    </row>
    <row r="120" spans="1:19" x14ac:dyDescent="0.25">
      <c r="A120" s="555" t="str">
        <f>+Introduction!$C$7</f>
        <v>Nicaragua</v>
      </c>
      <c r="B120" s="556">
        <f>IF(ISBLANK(Regressions!B130), " ", Regressions!B130)</f>
        <v>2023</v>
      </c>
      <c r="C120" s="555" t="str">
        <f>HLOOKUP(Introduction!$G$4,nametranslations,27,FALSE)</f>
        <v>Preprimaria</v>
      </c>
      <c r="D120" s="558">
        <f>IF(ISBLANK(Regressions!D130), " ", Regressions!D130)</f>
        <v>397834</v>
      </c>
      <c r="E120" s="559" t="e">
        <f>IF(ISNUMBER(Regressions!E130),ROUND(Regressions!E130, 1), NA())</f>
        <v>#N/A</v>
      </c>
      <c r="F120" s="560" t="e">
        <f>IF(ISNUMBER(Regressions!F130),ROUND(Regressions!F130, 1), NA())</f>
        <v>#N/A</v>
      </c>
      <c r="G120" s="561" t="e">
        <f>IF(ISNUMBER(Regressions!G130),ROUND(Regressions!G130, 1), NA())</f>
        <v>#N/A</v>
      </c>
      <c r="H120" s="562" t="e">
        <f>IF(ISNUMBER(Regressions!H130),ROUND(Regressions!H130, 1), NA())</f>
        <v>#N/A</v>
      </c>
      <c r="I120" s="563" t="e">
        <f>IF(ISNUMBER(Regressions!I130),ROUND(Regressions!I130, 1), NA())</f>
        <v>#N/A</v>
      </c>
      <c r="J120" s="564" t="e">
        <f>IF(ISNUMBER(Regressions!K130),ROUND(Regressions!K130, 1), NA())</f>
        <v>#N/A</v>
      </c>
      <c r="K120" s="560" t="e">
        <f>IF(ISNUMBER(Regressions!L130),ROUND(Regressions!L130, 1), NA())</f>
        <v>#N/A</v>
      </c>
      <c r="L120" s="565" t="e">
        <f>IF(ISNUMBER(Regressions!M130),ROUND(Regressions!M130, 1), NA())</f>
        <v>#N/A</v>
      </c>
      <c r="M120" s="562" t="e">
        <f>IF(ISNUMBER(Regressions!N130),ROUND(Regressions!N130, 1), NA())</f>
        <v>#N/A</v>
      </c>
      <c r="N120" s="563" t="e">
        <f>IF(ISNUMBER(Regressions!O130),ROUND(Regressions!O130, 1), NA())</f>
        <v>#N/A</v>
      </c>
      <c r="O120" s="564" t="e">
        <f>IF(ISNUMBER(Regressions!Q130),ROUND(Regressions!Q130, 1), NA())</f>
        <v>#N/A</v>
      </c>
      <c r="P120" s="560" t="e">
        <f>IF(ISNUMBER(Regressions!R130),ROUND(Regressions!R130, 1), NA())</f>
        <v>#N/A</v>
      </c>
      <c r="Q120" s="566" t="e">
        <f>IF(ISNUMBER(Regressions!S130),ROUND(Regressions!S130, 1), NA())</f>
        <v>#N/A</v>
      </c>
      <c r="R120" s="562" t="e">
        <f>IF(ISNUMBER(Regressions!T130),ROUND(Regressions!T130, 1), NA())</f>
        <v>#N/A</v>
      </c>
      <c r="S120" s="563" t="e">
        <f>IF(ISNUMBER(Regressions!U130),ROUND(Regressions!U130, 1), NA())</f>
        <v>#N/A</v>
      </c>
    </row>
    <row r="121" spans="1:19" x14ac:dyDescent="0.25">
      <c r="A121" s="555" t="str">
        <f>+Introduction!$C$7</f>
        <v>Nicaragua</v>
      </c>
      <c r="B121" s="556">
        <f>IF(ISBLANK(Regressions!B131), " ", Regressions!B131)</f>
        <v>2024</v>
      </c>
      <c r="C121" s="555" t="str">
        <f>HLOOKUP(Introduction!$G$4,nametranslations,27,FALSE)</f>
        <v>Preprimaria</v>
      </c>
      <c r="D121" s="558">
        <f>IF(ISBLANK(Regressions!D131), " ", Regressions!D131)</f>
        <v>355294</v>
      </c>
      <c r="E121" s="559" t="e">
        <f>IF(ISNUMBER(Regressions!E131),ROUND(Regressions!E131, 1), NA())</f>
        <v>#N/A</v>
      </c>
      <c r="F121" s="560" t="e">
        <f>IF(ISNUMBER(Regressions!F131),ROUND(Regressions!F131, 1), NA())</f>
        <v>#N/A</v>
      </c>
      <c r="G121" s="561" t="e">
        <f>IF(ISNUMBER(Regressions!G131),ROUND(Regressions!G131, 1), NA())</f>
        <v>#N/A</v>
      </c>
      <c r="H121" s="562" t="e">
        <f>IF(ISNUMBER(Regressions!H131),ROUND(Regressions!H131, 1), NA())</f>
        <v>#N/A</v>
      </c>
      <c r="I121" s="563" t="e">
        <f>IF(ISNUMBER(Regressions!I131),ROUND(Regressions!I131, 1), NA())</f>
        <v>#N/A</v>
      </c>
      <c r="J121" s="564" t="e">
        <f>IF(ISNUMBER(Regressions!K131),ROUND(Regressions!K131, 1), NA())</f>
        <v>#N/A</v>
      </c>
      <c r="K121" s="560" t="e">
        <f>IF(ISNUMBER(Regressions!L131),ROUND(Regressions!L131, 1), NA())</f>
        <v>#N/A</v>
      </c>
      <c r="L121" s="565" t="e">
        <f>IF(ISNUMBER(Regressions!M131),ROUND(Regressions!M131, 1), NA())</f>
        <v>#N/A</v>
      </c>
      <c r="M121" s="562" t="e">
        <f>IF(ISNUMBER(Regressions!N131),ROUND(Regressions!N131, 1), NA())</f>
        <v>#N/A</v>
      </c>
      <c r="N121" s="563" t="e">
        <f>IF(ISNUMBER(Regressions!O131),ROUND(Regressions!O131, 1), NA())</f>
        <v>#N/A</v>
      </c>
      <c r="O121" s="564" t="e">
        <f>IF(ISNUMBER(Regressions!Q131),ROUND(Regressions!Q131, 1), NA())</f>
        <v>#N/A</v>
      </c>
      <c r="P121" s="560" t="e">
        <f>IF(ISNUMBER(Regressions!R131),ROUND(Regressions!R131, 1), NA())</f>
        <v>#N/A</v>
      </c>
      <c r="Q121" s="566" t="e">
        <f>IF(ISNUMBER(Regressions!S131),ROUND(Regressions!S131, 1), NA())</f>
        <v>#N/A</v>
      </c>
      <c r="R121" s="562" t="e">
        <f>IF(ISNUMBER(Regressions!T131),ROUND(Regressions!T131, 1), NA())</f>
        <v>#N/A</v>
      </c>
      <c r="S121" s="563" t="e">
        <f>IF(ISNUMBER(Regressions!U131),ROUND(Regressions!U131, 1), NA())</f>
        <v>#N/A</v>
      </c>
    </row>
    <row r="122" spans="1:19" x14ac:dyDescent="0.25">
      <c r="A122" s="571" t="str">
        <f>+Introduction!$C$7</f>
        <v>Nicaragua</v>
      </c>
      <c r="B122" s="572">
        <f>IF(ISBLANK(Regressions!B132), " ", Regressions!B132)</f>
        <v>2025</v>
      </c>
      <c r="C122" s="571" t="str">
        <f>HLOOKUP(Introduction!$G$4,nametranslations,27,FALSE)</f>
        <v>Preprimaria</v>
      </c>
      <c r="D122" s="573">
        <f>IF(ISBLANK(Regressions!D132), " ", Regressions!D132)</f>
        <v>349120</v>
      </c>
      <c r="E122" s="574" t="e">
        <f>IF(ISNUMBER(Regressions!E132),ROUND(Regressions!E132, 1), NA())</f>
        <v>#N/A</v>
      </c>
      <c r="F122" s="575" t="e">
        <f>IF(ISNUMBER(Regressions!F132),ROUND(Regressions!F132, 1), NA())</f>
        <v>#N/A</v>
      </c>
      <c r="G122" s="576" t="e">
        <f>IF(ISNUMBER(Regressions!G132),ROUND(Regressions!G132, 1), NA())</f>
        <v>#N/A</v>
      </c>
      <c r="H122" s="577" t="e">
        <f>IF(ISNUMBER(Regressions!H132),ROUND(Regressions!H132, 1), NA())</f>
        <v>#N/A</v>
      </c>
      <c r="I122" s="578" t="e">
        <f>IF(ISNUMBER(Regressions!I132),ROUND(Regressions!I132, 1), NA())</f>
        <v>#N/A</v>
      </c>
      <c r="J122" s="579" t="e">
        <f>IF(ISNUMBER(Regressions!K132),ROUND(Regressions!K132, 1), NA())</f>
        <v>#N/A</v>
      </c>
      <c r="K122" s="575" t="e">
        <f>IF(ISNUMBER(Regressions!L132),ROUND(Regressions!L132, 1), NA())</f>
        <v>#N/A</v>
      </c>
      <c r="L122" s="580" t="e">
        <f>IF(ISNUMBER(Regressions!M132),ROUND(Regressions!M132, 1), NA())</f>
        <v>#N/A</v>
      </c>
      <c r="M122" s="577" t="e">
        <f>IF(ISNUMBER(Regressions!N132),ROUND(Regressions!N132, 1), NA())</f>
        <v>#N/A</v>
      </c>
      <c r="N122" s="578" t="e">
        <f>IF(ISNUMBER(Regressions!O132),ROUND(Regressions!O132, 1), NA())</f>
        <v>#N/A</v>
      </c>
      <c r="O122" s="579" t="e">
        <f>IF(ISNUMBER(Regressions!Q132),ROUND(Regressions!Q132, 1), NA())</f>
        <v>#N/A</v>
      </c>
      <c r="P122" s="575" t="e">
        <f>IF(ISNUMBER(Regressions!R132),ROUND(Regressions!R132, 1), NA())</f>
        <v>#N/A</v>
      </c>
      <c r="Q122" s="581" t="e">
        <f>IF(ISNUMBER(Regressions!S132),ROUND(Regressions!S132, 1), NA())</f>
        <v>#N/A</v>
      </c>
      <c r="R122" s="577" t="e">
        <f>IF(ISNUMBER(Regressions!T132),ROUND(Regressions!T132, 1), NA())</f>
        <v>#N/A</v>
      </c>
      <c r="S122" s="578" t="e">
        <f>IF(ISNUMBER(Regressions!U132),ROUND(Regressions!U132, 1), NA())</f>
        <v>#N/A</v>
      </c>
    </row>
    <row r="123" spans="1:19" hidden="1" x14ac:dyDescent="0.25">
      <c r="A123" s="555" t="str">
        <f>+Introduction!$C$7</f>
        <v>Nicaragua</v>
      </c>
      <c r="B123" s="556">
        <f>IF(ISBLANK(Regressions!B133), " ", Regressions!B133)</f>
        <v>2026</v>
      </c>
      <c r="C123" s="555" t="str">
        <f>HLOOKUP(Introduction!$G$4,nametranslations,27,FALSE)</f>
        <v>Preprimaria</v>
      </c>
      <c r="D123" s="558" t="str">
        <f>IF(ISBLANK(Regressions!D133), " ", Regressions!D133)</f>
        <v xml:space="preserve"> </v>
      </c>
      <c r="E123" s="559" t="e">
        <f>IF(ISNUMBER(Regressions!E133),ROUND(Regressions!E133, 1), NA())</f>
        <v>#N/A</v>
      </c>
      <c r="F123" s="560" t="e">
        <f>IF(ISNUMBER(Regressions!F133),ROUND(Regressions!F133, 1), NA())</f>
        <v>#N/A</v>
      </c>
      <c r="G123" s="561" t="e">
        <f>IF(ISNUMBER(Regressions!G133),ROUND(Regressions!G133, 1), NA())</f>
        <v>#N/A</v>
      </c>
      <c r="H123" s="562" t="e">
        <f>IF(ISNUMBER(Regressions!H133),ROUND(Regressions!H133, 1), NA())</f>
        <v>#N/A</v>
      </c>
      <c r="I123" s="563" t="e">
        <f>IF(ISNUMBER(Regressions!I133),ROUND(Regressions!I133, 1), NA())</f>
        <v>#N/A</v>
      </c>
      <c r="J123" s="564" t="e">
        <f>IF(ISNUMBER(Regressions!K133),ROUND(Regressions!K133, 1), NA())</f>
        <v>#N/A</v>
      </c>
      <c r="K123" s="560" t="e">
        <f>IF(ISNUMBER(Regressions!L133),ROUND(Regressions!L133, 1), NA())</f>
        <v>#N/A</v>
      </c>
      <c r="L123" s="565" t="e">
        <f>IF(ISNUMBER(Regressions!M133),ROUND(Regressions!M133, 1), NA())</f>
        <v>#N/A</v>
      </c>
      <c r="M123" s="562" t="e">
        <f>IF(ISNUMBER(Regressions!N133),ROUND(Regressions!N133, 1), NA())</f>
        <v>#N/A</v>
      </c>
      <c r="N123" s="563" t="e">
        <f>IF(ISNUMBER(Regressions!O133),ROUND(Regressions!O133, 1), NA())</f>
        <v>#N/A</v>
      </c>
      <c r="O123" s="564" t="e">
        <f>IF(ISNUMBER(Regressions!Q133),ROUND(Regressions!Q133, 1), NA())</f>
        <v>#N/A</v>
      </c>
      <c r="P123" s="560" t="e">
        <f>IF(ISNUMBER(Regressions!R133),ROUND(Regressions!R133, 1), NA())</f>
        <v>#N/A</v>
      </c>
      <c r="Q123" s="566" t="e">
        <f>IF(ISNUMBER(Regressions!S133),ROUND(Regressions!S133, 1), NA())</f>
        <v>#N/A</v>
      </c>
      <c r="R123" s="562" t="e">
        <f>IF(ISNUMBER(Regressions!T133),ROUND(Regressions!T133, 1), NA())</f>
        <v>#N/A</v>
      </c>
      <c r="S123" s="563" t="e">
        <f>IF(ISNUMBER(Regressions!U133),ROUND(Regressions!U133, 1), NA())</f>
        <v>#N/A</v>
      </c>
    </row>
    <row r="124" spans="1:19" hidden="1" x14ac:dyDescent="0.25">
      <c r="A124" s="555" t="str">
        <f>+Introduction!$C$7</f>
        <v>Nicaragua</v>
      </c>
      <c r="B124" s="556">
        <f>IF(ISBLANK(Regressions!B134), " ", Regressions!B134)</f>
        <v>2027</v>
      </c>
      <c r="C124" s="555" t="str">
        <f>HLOOKUP(Introduction!$G$4,nametranslations,27,FALSE)</f>
        <v>Preprimaria</v>
      </c>
      <c r="D124" s="558" t="str">
        <f>IF(ISBLANK(Regressions!D134), " ", Regressions!D134)</f>
        <v xml:space="preserve"> </v>
      </c>
      <c r="E124" s="559" t="e">
        <f>IF(ISNUMBER(Regressions!E134),ROUND(Regressions!E134, 1), NA())</f>
        <v>#N/A</v>
      </c>
      <c r="F124" s="560" t="e">
        <f>IF(ISNUMBER(Regressions!F134),ROUND(Regressions!F134, 1), NA())</f>
        <v>#N/A</v>
      </c>
      <c r="G124" s="561" t="e">
        <f>IF(ISNUMBER(Regressions!G134),ROUND(Regressions!G134, 1), NA())</f>
        <v>#N/A</v>
      </c>
      <c r="H124" s="562" t="e">
        <f>IF(ISNUMBER(Regressions!H134),ROUND(Regressions!H134, 1), NA())</f>
        <v>#N/A</v>
      </c>
      <c r="I124" s="563" t="e">
        <f>IF(ISNUMBER(Regressions!I134),ROUND(Regressions!I134, 1), NA())</f>
        <v>#N/A</v>
      </c>
      <c r="J124" s="564" t="e">
        <f>IF(ISNUMBER(Regressions!K134),ROUND(Regressions!K134, 1), NA())</f>
        <v>#N/A</v>
      </c>
      <c r="K124" s="560" t="e">
        <f>IF(ISNUMBER(Regressions!L134),ROUND(Regressions!L134, 1), NA())</f>
        <v>#N/A</v>
      </c>
      <c r="L124" s="565" t="e">
        <f>IF(ISNUMBER(Regressions!M134),ROUND(Regressions!M134, 1), NA())</f>
        <v>#N/A</v>
      </c>
      <c r="M124" s="562" t="e">
        <f>IF(ISNUMBER(Regressions!N134),ROUND(Regressions!N134, 1), NA())</f>
        <v>#N/A</v>
      </c>
      <c r="N124" s="563" t="e">
        <f>IF(ISNUMBER(Regressions!O134),ROUND(Regressions!O134, 1), NA())</f>
        <v>#N/A</v>
      </c>
      <c r="O124" s="564" t="e">
        <f>IF(ISNUMBER(Regressions!Q134),ROUND(Regressions!Q134, 1), NA())</f>
        <v>#N/A</v>
      </c>
      <c r="P124" s="560" t="e">
        <f>IF(ISNUMBER(Regressions!R134),ROUND(Regressions!R134, 1), NA())</f>
        <v>#N/A</v>
      </c>
      <c r="Q124" s="566" t="e">
        <f>IF(ISNUMBER(Regressions!S134),ROUND(Regressions!S134, 1), NA())</f>
        <v>#N/A</v>
      </c>
      <c r="R124" s="562" t="e">
        <f>IF(ISNUMBER(Regressions!T134),ROUND(Regressions!T134, 1), NA())</f>
        <v>#N/A</v>
      </c>
      <c r="S124" s="563" t="e">
        <f>IF(ISNUMBER(Regressions!U134),ROUND(Regressions!U134, 1), NA())</f>
        <v>#N/A</v>
      </c>
    </row>
    <row r="125" spans="1:19" hidden="1" x14ac:dyDescent="0.25">
      <c r="A125" s="555" t="str">
        <f>+Introduction!$C$7</f>
        <v>Nicaragua</v>
      </c>
      <c r="B125" s="556">
        <f>IF(ISBLANK(Regressions!B135), " ", Regressions!B135)</f>
        <v>2028</v>
      </c>
      <c r="C125" s="555" t="str">
        <f>HLOOKUP(Introduction!$G$4,nametranslations,27,FALSE)</f>
        <v>Preprimaria</v>
      </c>
      <c r="D125" s="558" t="str">
        <f>IF(ISBLANK(Regressions!D135), " ", Regressions!D135)</f>
        <v xml:space="preserve"> </v>
      </c>
      <c r="E125" s="559" t="e">
        <f>IF(ISNUMBER(Regressions!E135),ROUND(Regressions!E135, 1), NA())</f>
        <v>#N/A</v>
      </c>
      <c r="F125" s="560" t="e">
        <f>IF(ISNUMBER(Regressions!F135),ROUND(Regressions!F135, 1), NA())</f>
        <v>#N/A</v>
      </c>
      <c r="G125" s="561" t="e">
        <f>IF(ISNUMBER(Regressions!G135),ROUND(Regressions!G135, 1), NA())</f>
        <v>#N/A</v>
      </c>
      <c r="H125" s="562" t="e">
        <f>IF(ISNUMBER(Regressions!H135),ROUND(Regressions!H135, 1), NA())</f>
        <v>#N/A</v>
      </c>
      <c r="I125" s="563" t="e">
        <f>IF(ISNUMBER(Regressions!I135),ROUND(Regressions!I135, 1), NA())</f>
        <v>#N/A</v>
      </c>
      <c r="J125" s="564" t="e">
        <f>IF(ISNUMBER(Regressions!K135),ROUND(Regressions!K135, 1), NA())</f>
        <v>#N/A</v>
      </c>
      <c r="K125" s="560" t="e">
        <f>IF(ISNUMBER(Regressions!L135),ROUND(Regressions!L135, 1), NA())</f>
        <v>#N/A</v>
      </c>
      <c r="L125" s="565" t="e">
        <f>IF(ISNUMBER(Regressions!M135),ROUND(Regressions!M135, 1), NA())</f>
        <v>#N/A</v>
      </c>
      <c r="M125" s="562" t="e">
        <f>IF(ISNUMBER(Regressions!N135),ROUND(Regressions!N135, 1), NA())</f>
        <v>#N/A</v>
      </c>
      <c r="N125" s="563" t="e">
        <f>IF(ISNUMBER(Regressions!O135),ROUND(Regressions!O135, 1), NA())</f>
        <v>#N/A</v>
      </c>
      <c r="O125" s="564" t="e">
        <f>IF(ISNUMBER(Regressions!Q135),ROUND(Regressions!Q135, 1), NA())</f>
        <v>#N/A</v>
      </c>
      <c r="P125" s="560" t="e">
        <f>IF(ISNUMBER(Regressions!R135),ROUND(Regressions!R135, 1), NA())</f>
        <v>#N/A</v>
      </c>
      <c r="Q125" s="566" t="e">
        <f>IF(ISNUMBER(Regressions!S135),ROUND(Regressions!S135, 1), NA())</f>
        <v>#N/A</v>
      </c>
      <c r="R125" s="562" t="e">
        <f>IF(ISNUMBER(Regressions!T135),ROUND(Regressions!T135, 1), NA())</f>
        <v>#N/A</v>
      </c>
      <c r="S125" s="563" t="e">
        <f>IF(ISNUMBER(Regressions!U135),ROUND(Regressions!U135, 1), NA())</f>
        <v>#N/A</v>
      </c>
    </row>
    <row r="126" spans="1:19" hidden="1" x14ac:dyDescent="0.25">
      <c r="A126" s="555" t="str">
        <f>+Introduction!$C$7</f>
        <v>Nicaragua</v>
      </c>
      <c r="B126" s="556">
        <f>IF(ISBLANK(Regressions!B136), " ", Regressions!B136)</f>
        <v>2029</v>
      </c>
      <c r="C126" s="555" t="str">
        <f>HLOOKUP(Introduction!$G$4,nametranslations,27,FALSE)</f>
        <v>Preprimaria</v>
      </c>
      <c r="D126" s="558" t="str">
        <f>IF(ISBLANK(Regressions!D136), " ", Regressions!D136)</f>
        <v xml:space="preserve"> </v>
      </c>
      <c r="E126" s="559" t="e">
        <f>IF(ISNUMBER(Regressions!E136),ROUND(Regressions!E136, 1), NA())</f>
        <v>#N/A</v>
      </c>
      <c r="F126" s="560" t="e">
        <f>IF(ISNUMBER(Regressions!F136),ROUND(Regressions!F136, 1), NA())</f>
        <v>#N/A</v>
      </c>
      <c r="G126" s="561" t="e">
        <f>IF(ISNUMBER(Regressions!G136),ROUND(Regressions!G136, 1), NA())</f>
        <v>#N/A</v>
      </c>
      <c r="H126" s="562" t="e">
        <f>IF(ISNUMBER(Regressions!H136),ROUND(Regressions!H136, 1), NA())</f>
        <v>#N/A</v>
      </c>
      <c r="I126" s="563" t="e">
        <f>IF(ISNUMBER(Regressions!I136),ROUND(Regressions!I136, 1), NA())</f>
        <v>#N/A</v>
      </c>
      <c r="J126" s="564" t="e">
        <f>IF(ISNUMBER(Regressions!K136),ROUND(Regressions!K136, 1), NA())</f>
        <v>#N/A</v>
      </c>
      <c r="K126" s="560" t="e">
        <f>IF(ISNUMBER(Regressions!L136),ROUND(Regressions!L136, 1), NA())</f>
        <v>#N/A</v>
      </c>
      <c r="L126" s="565" t="e">
        <f>IF(ISNUMBER(Regressions!M136),ROUND(Regressions!M136, 1), NA())</f>
        <v>#N/A</v>
      </c>
      <c r="M126" s="562" t="e">
        <f>IF(ISNUMBER(Regressions!N136),ROUND(Regressions!N136, 1), NA())</f>
        <v>#N/A</v>
      </c>
      <c r="N126" s="563" t="e">
        <f>IF(ISNUMBER(Regressions!O136),ROUND(Regressions!O136, 1), NA())</f>
        <v>#N/A</v>
      </c>
      <c r="O126" s="564" t="e">
        <f>IF(ISNUMBER(Regressions!Q136),ROUND(Regressions!Q136, 1), NA())</f>
        <v>#N/A</v>
      </c>
      <c r="P126" s="560" t="e">
        <f>IF(ISNUMBER(Regressions!R136),ROUND(Regressions!R136, 1), NA())</f>
        <v>#N/A</v>
      </c>
      <c r="Q126" s="566" t="e">
        <f>IF(ISNUMBER(Regressions!S136),ROUND(Regressions!S136, 1), NA())</f>
        <v>#N/A</v>
      </c>
      <c r="R126" s="562" t="e">
        <f>IF(ISNUMBER(Regressions!T136),ROUND(Regressions!T136, 1), NA())</f>
        <v>#N/A</v>
      </c>
      <c r="S126" s="563" t="e">
        <f>IF(ISNUMBER(Regressions!U136),ROUND(Regressions!U136, 1), NA())</f>
        <v>#N/A</v>
      </c>
    </row>
    <row r="127" spans="1:19" hidden="1" x14ac:dyDescent="0.25">
      <c r="A127" s="555" t="str">
        <f>+Introduction!$C$7</f>
        <v>Nicaragua</v>
      </c>
      <c r="B127" s="556">
        <f>IF(ISBLANK(Regressions!B137), " ", Regressions!B137)</f>
        <v>2030</v>
      </c>
      <c r="C127" s="555" t="str">
        <f>HLOOKUP(Introduction!$G$4,nametranslations,27,FALSE)</f>
        <v>Preprimaria</v>
      </c>
      <c r="D127" s="558" t="str">
        <f>IF(ISBLANK(Regressions!D137), " ", Regressions!D137)</f>
        <v xml:space="preserve"> </v>
      </c>
      <c r="E127" s="559" t="e">
        <f>IF(ISNUMBER(Regressions!E137),ROUND(Regressions!E137, 1), NA())</f>
        <v>#N/A</v>
      </c>
      <c r="F127" s="560" t="e">
        <f>IF(ISNUMBER(Regressions!F137),ROUND(Regressions!F137, 1), NA())</f>
        <v>#N/A</v>
      </c>
      <c r="G127" s="561" t="e">
        <f>IF(ISNUMBER(Regressions!G137),ROUND(Regressions!G137, 1), NA())</f>
        <v>#N/A</v>
      </c>
      <c r="H127" s="562" t="e">
        <f>IF(ISNUMBER(Regressions!H137),ROUND(Regressions!H137, 1), NA())</f>
        <v>#N/A</v>
      </c>
      <c r="I127" s="563" t="e">
        <f>IF(ISNUMBER(Regressions!I137),ROUND(Regressions!I137, 1), NA())</f>
        <v>#N/A</v>
      </c>
      <c r="J127" s="564" t="e">
        <f>IF(ISNUMBER(Regressions!K137),ROUND(Regressions!K137, 1), NA())</f>
        <v>#N/A</v>
      </c>
      <c r="K127" s="560" t="e">
        <f>IF(ISNUMBER(Regressions!L137),ROUND(Regressions!L137, 1), NA())</f>
        <v>#N/A</v>
      </c>
      <c r="L127" s="565" t="e">
        <f>IF(ISNUMBER(Regressions!M137),ROUND(Regressions!M137, 1), NA())</f>
        <v>#N/A</v>
      </c>
      <c r="M127" s="562" t="e">
        <f>IF(ISNUMBER(Regressions!N137),ROUND(Regressions!N137, 1), NA())</f>
        <v>#N/A</v>
      </c>
      <c r="N127" s="563" t="e">
        <f>IF(ISNUMBER(Regressions!O137),ROUND(Regressions!O137, 1), NA())</f>
        <v>#N/A</v>
      </c>
      <c r="O127" s="564" t="e">
        <f>IF(ISNUMBER(Regressions!Q137),ROUND(Regressions!Q137, 1), NA())</f>
        <v>#N/A</v>
      </c>
      <c r="P127" s="560" t="e">
        <f>IF(ISNUMBER(Regressions!R137),ROUND(Regressions!R137, 1), NA())</f>
        <v>#N/A</v>
      </c>
      <c r="Q127" s="566" t="e">
        <f>IF(ISNUMBER(Regressions!S137),ROUND(Regressions!S137, 1), NA())</f>
        <v>#N/A</v>
      </c>
      <c r="R127" s="562" t="e">
        <f>IF(ISNUMBER(Regressions!T137),ROUND(Regressions!T137, 1), NA())</f>
        <v>#N/A</v>
      </c>
      <c r="S127" s="563" t="e">
        <f>IF(ISNUMBER(Regressions!U137),ROUND(Regressions!U137, 1), NA())</f>
        <v>#N/A</v>
      </c>
    </row>
    <row r="128" spans="1:19" x14ac:dyDescent="0.25">
      <c r="A128" s="555" t="str">
        <f>+Introduction!$C$7</f>
        <v>Nicaragua</v>
      </c>
      <c r="B128" s="556">
        <f>IF(ISBLANK(Regressions!B138), " ", Regressions!B138)</f>
        <v>2000</v>
      </c>
      <c r="C128" s="555" t="str">
        <f>HLOOKUP(Introduction!$G$4,nametranslations,28,FALSE)</f>
        <v>Primaria</v>
      </c>
      <c r="D128" s="558">
        <f>IF(ISBLANK(Regressions!D138), " ", Regressions!D138)</f>
        <v>811348</v>
      </c>
      <c r="E128" s="559" t="e">
        <f>IF(ISNUMBER(Regressions!E138),ROUND(Regressions!E138, 1), NA())</f>
        <v>#N/A</v>
      </c>
      <c r="F128" s="560">
        <f>IF(ISNUMBER(Regressions!F138),ROUND(Regressions!F138, 1), NA())</f>
        <v>66.7</v>
      </c>
      <c r="G128" s="561" t="e">
        <f>IF(ISNUMBER(Regressions!G138),ROUND(Regressions!G138, 1), NA())</f>
        <v>#N/A</v>
      </c>
      <c r="H128" s="562" t="e">
        <f>IF(ISNUMBER(Regressions!H138),ROUND(Regressions!H138, 1), NA())</f>
        <v>#N/A</v>
      </c>
      <c r="I128" s="563">
        <f>IF(ISNUMBER(Regressions!I138),ROUND(Regressions!I138, 1), NA())</f>
        <v>33.299999999999997</v>
      </c>
      <c r="J128" s="564" t="e">
        <f>IF(ISNUMBER(Regressions!K138),ROUND(Regressions!K138, 1), NA())</f>
        <v>#N/A</v>
      </c>
      <c r="K128" s="560" t="e">
        <f>IF(ISNUMBER(Regressions!L138),ROUND(Regressions!L138, 1), NA())</f>
        <v>#N/A</v>
      </c>
      <c r="L128" s="565" t="e">
        <f>IF(ISNUMBER(Regressions!M138),ROUND(Regressions!M138, 1), NA())</f>
        <v>#N/A</v>
      </c>
      <c r="M128" s="562" t="e">
        <f>IF(ISNUMBER(Regressions!N138),ROUND(Regressions!N138, 1), NA())</f>
        <v>#N/A</v>
      </c>
      <c r="N128" s="563" t="e">
        <f>IF(ISNUMBER(Regressions!O138),ROUND(Regressions!O138, 1), NA())</f>
        <v>#N/A</v>
      </c>
      <c r="O128" s="564" t="e">
        <f>IF(ISNUMBER(Regressions!Q138),ROUND(Regressions!Q138, 1), NA())</f>
        <v>#N/A</v>
      </c>
      <c r="P128" s="560" t="e">
        <f>IF(ISNUMBER(Regressions!R138),ROUND(Regressions!R138, 1), NA())</f>
        <v>#N/A</v>
      </c>
      <c r="Q128" s="566" t="e">
        <f>IF(ISNUMBER(Regressions!S138),ROUND(Regressions!S138, 1), NA())</f>
        <v>#N/A</v>
      </c>
      <c r="R128" s="562" t="e">
        <f>IF(ISNUMBER(Regressions!T138),ROUND(Regressions!T138, 1), NA())</f>
        <v>#N/A</v>
      </c>
      <c r="S128" s="563" t="e">
        <f>IF(ISNUMBER(Regressions!U138),ROUND(Regressions!U138, 1), NA())</f>
        <v>#N/A</v>
      </c>
    </row>
    <row r="129" spans="1:19" x14ac:dyDescent="0.25">
      <c r="A129" s="555" t="str">
        <f>+Introduction!$C$7</f>
        <v>Nicaragua</v>
      </c>
      <c r="B129" s="556">
        <f>IF(ISBLANK(Regressions!B139), " ", Regressions!B139)</f>
        <v>2001</v>
      </c>
      <c r="C129" s="555" t="str">
        <f>HLOOKUP(Introduction!$G$4,nametranslations,28,FALSE)</f>
        <v>Primaria</v>
      </c>
      <c r="D129" s="558">
        <f>IF(ISBLANK(Regressions!D139), " ", Regressions!D139)</f>
        <v>811069</v>
      </c>
      <c r="E129" s="559" t="e">
        <f>IF(ISNUMBER(Regressions!E139),ROUND(Regressions!E139, 1), NA())</f>
        <v>#N/A</v>
      </c>
      <c r="F129" s="560">
        <f>IF(ISNUMBER(Regressions!F139),ROUND(Regressions!F139, 1), NA())</f>
        <v>66.7</v>
      </c>
      <c r="G129" s="561" t="e">
        <f>IF(ISNUMBER(Regressions!G139),ROUND(Regressions!G139, 1), NA())</f>
        <v>#N/A</v>
      </c>
      <c r="H129" s="562" t="e">
        <f>IF(ISNUMBER(Regressions!H139),ROUND(Regressions!H139, 1), NA())</f>
        <v>#N/A</v>
      </c>
      <c r="I129" s="563">
        <f>IF(ISNUMBER(Regressions!I139),ROUND(Regressions!I139, 1), NA())</f>
        <v>33.299999999999997</v>
      </c>
      <c r="J129" s="564" t="e">
        <f>IF(ISNUMBER(Regressions!K139),ROUND(Regressions!K139, 1), NA())</f>
        <v>#N/A</v>
      </c>
      <c r="K129" s="560" t="e">
        <f>IF(ISNUMBER(Regressions!L139),ROUND(Regressions!L139, 1), NA())</f>
        <v>#N/A</v>
      </c>
      <c r="L129" s="565" t="e">
        <f>IF(ISNUMBER(Regressions!M139),ROUND(Regressions!M139, 1), NA())</f>
        <v>#N/A</v>
      </c>
      <c r="M129" s="562" t="e">
        <f>IF(ISNUMBER(Regressions!N139),ROUND(Regressions!N139, 1), NA())</f>
        <v>#N/A</v>
      </c>
      <c r="N129" s="563" t="e">
        <f>IF(ISNUMBER(Regressions!O139),ROUND(Regressions!O139, 1), NA())</f>
        <v>#N/A</v>
      </c>
      <c r="O129" s="564" t="e">
        <f>IF(ISNUMBER(Regressions!Q139),ROUND(Regressions!Q139, 1), NA())</f>
        <v>#N/A</v>
      </c>
      <c r="P129" s="560" t="e">
        <f>IF(ISNUMBER(Regressions!R139),ROUND(Regressions!R139, 1), NA())</f>
        <v>#N/A</v>
      </c>
      <c r="Q129" s="566" t="e">
        <f>IF(ISNUMBER(Regressions!S139),ROUND(Regressions!S139, 1), NA())</f>
        <v>#N/A</v>
      </c>
      <c r="R129" s="562" t="e">
        <f>IF(ISNUMBER(Regressions!T139),ROUND(Regressions!T139, 1), NA())</f>
        <v>#N/A</v>
      </c>
      <c r="S129" s="563" t="e">
        <f>IF(ISNUMBER(Regressions!U139),ROUND(Regressions!U139, 1), NA())</f>
        <v>#N/A</v>
      </c>
    </row>
    <row r="130" spans="1:19" x14ac:dyDescent="0.25">
      <c r="A130" s="555" t="str">
        <f>+Introduction!$C$7</f>
        <v>Nicaragua</v>
      </c>
      <c r="B130" s="556">
        <f>IF(ISBLANK(Regressions!B140), " ", Regressions!B140)</f>
        <v>2002</v>
      </c>
      <c r="C130" s="555" t="str">
        <f>HLOOKUP(Introduction!$G$4,nametranslations,28,FALSE)</f>
        <v>Primaria</v>
      </c>
      <c r="D130" s="558">
        <f>IF(ISBLANK(Regressions!D140), " ", Regressions!D140)</f>
        <v>808448</v>
      </c>
      <c r="E130" s="559" t="e">
        <f>IF(ISNUMBER(Regressions!E140),ROUND(Regressions!E140, 1), NA())</f>
        <v>#N/A</v>
      </c>
      <c r="F130" s="560">
        <f>IF(ISNUMBER(Regressions!F140),ROUND(Regressions!F140, 1), NA())</f>
        <v>66.7</v>
      </c>
      <c r="G130" s="561" t="e">
        <f>IF(ISNUMBER(Regressions!G140),ROUND(Regressions!G140, 1), NA())</f>
        <v>#N/A</v>
      </c>
      <c r="H130" s="562" t="e">
        <f>IF(ISNUMBER(Regressions!H140),ROUND(Regressions!H140, 1), NA())</f>
        <v>#N/A</v>
      </c>
      <c r="I130" s="563">
        <f>IF(ISNUMBER(Regressions!I140),ROUND(Regressions!I140, 1), NA())</f>
        <v>33.299999999999997</v>
      </c>
      <c r="J130" s="564" t="e">
        <f>IF(ISNUMBER(Regressions!K140),ROUND(Regressions!K140, 1), NA())</f>
        <v>#N/A</v>
      </c>
      <c r="K130" s="560" t="e">
        <f>IF(ISNUMBER(Regressions!L140),ROUND(Regressions!L140, 1), NA())</f>
        <v>#N/A</v>
      </c>
      <c r="L130" s="565" t="e">
        <f>IF(ISNUMBER(Regressions!M140),ROUND(Regressions!M140, 1), NA())</f>
        <v>#N/A</v>
      </c>
      <c r="M130" s="562" t="e">
        <f>IF(ISNUMBER(Regressions!N140),ROUND(Regressions!N140, 1), NA())</f>
        <v>#N/A</v>
      </c>
      <c r="N130" s="563" t="e">
        <f>IF(ISNUMBER(Regressions!O140),ROUND(Regressions!O140, 1), NA())</f>
        <v>#N/A</v>
      </c>
      <c r="O130" s="564" t="e">
        <f>IF(ISNUMBER(Regressions!Q140),ROUND(Regressions!Q140, 1), NA())</f>
        <v>#N/A</v>
      </c>
      <c r="P130" s="560" t="e">
        <f>IF(ISNUMBER(Regressions!R140),ROUND(Regressions!R140, 1), NA())</f>
        <v>#N/A</v>
      </c>
      <c r="Q130" s="566" t="e">
        <f>IF(ISNUMBER(Regressions!S140),ROUND(Regressions!S140, 1), NA())</f>
        <v>#N/A</v>
      </c>
      <c r="R130" s="562" t="e">
        <f>IF(ISNUMBER(Regressions!T140),ROUND(Regressions!T140, 1), NA())</f>
        <v>#N/A</v>
      </c>
      <c r="S130" s="563" t="e">
        <f>IF(ISNUMBER(Regressions!U140),ROUND(Regressions!U140, 1), NA())</f>
        <v>#N/A</v>
      </c>
    </row>
    <row r="131" spans="1:19" x14ac:dyDescent="0.25">
      <c r="A131" s="555" t="str">
        <f>+Introduction!$C$7</f>
        <v>Nicaragua</v>
      </c>
      <c r="B131" s="556">
        <f>IF(ISBLANK(Regressions!B141), " ", Regressions!B141)</f>
        <v>2003</v>
      </c>
      <c r="C131" s="555" t="str">
        <f>HLOOKUP(Introduction!$G$4,nametranslations,28,FALSE)</f>
        <v>Primaria</v>
      </c>
      <c r="D131" s="558">
        <f>IF(ISBLANK(Regressions!D141), " ", Regressions!D141)</f>
        <v>804228</v>
      </c>
      <c r="E131" s="559" t="e">
        <f>IF(ISNUMBER(Regressions!E141),ROUND(Regressions!E141, 1), NA())</f>
        <v>#N/A</v>
      </c>
      <c r="F131" s="560">
        <f>IF(ISNUMBER(Regressions!F141),ROUND(Regressions!F141, 1), NA())</f>
        <v>66.7</v>
      </c>
      <c r="G131" s="561" t="e">
        <f>IF(ISNUMBER(Regressions!G141),ROUND(Regressions!G141, 1), NA())</f>
        <v>#N/A</v>
      </c>
      <c r="H131" s="562" t="e">
        <f>IF(ISNUMBER(Regressions!H141),ROUND(Regressions!H141, 1), NA())</f>
        <v>#N/A</v>
      </c>
      <c r="I131" s="563">
        <f>IF(ISNUMBER(Regressions!I141),ROUND(Regressions!I141, 1), NA())</f>
        <v>33.299999999999997</v>
      </c>
      <c r="J131" s="564" t="e">
        <f>IF(ISNUMBER(Regressions!K141),ROUND(Regressions!K141, 1), NA())</f>
        <v>#N/A</v>
      </c>
      <c r="K131" s="560" t="e">
        <f>IF(ISNUMBER(Regressions!L141),ROUND(Regressions!L141, 1), NA())</f>
        <v>#N/A</v>
      </c>
      <c r="L131" s="565" t="e">
        <f>IF(ISNUMBER(Regressions!M141),ROUND(Regressions!M141, 1), NA())</f>
        <v>#N/A</v>
      </c>
      <c r="M131" s="562" t="e">
        <f>IF(ISNUMBER(Regressions!N141),ROUND(Regressions!N141, 1), NA())</f>
        <v>#N/A</v>
      </c>
      <c r="N131" s="563" t="e">
        <f>IF(ISNUMBER(Regressions!O141),ROUND(Regressions!O141, 1), NA())</f>
        <v>#N/A</v>
      </c>
      <c r="O131" s="564" t="e">
        <f>IF(ISNUMBER(Regressions!Q141),ROUND(Regressions!Q141, 1), NA())</f>
        <v>#N/A</v>
      </c>
      <c r="P131" s="560" t="e">
        <f>IF(ISNUMBER(Regressions!R141),ROUND(Regressions!R141, 1), NA())</f>
        <v>#N/A</v>
      </c>
      <c r="Q131" s="566" t="e">
        <f>IF(ISNUMBER(Regressions!S141),ROUND(Regressions!S141, 1), NA())</f>
        <v>#N/A</v>
      </c>
      <c r="R131" s="562" t="e">
        <f>IF(ISNUMBER(Regressions!T141),ROUND(Regressions!T141, 1), NA())</f>
        <v>#N/A</v>
      </c>
      <c r="S131" s="563" t="e">
        <f>IF(ISNUMBER(Regressions!U141),ROUND(Regressions!U141, 1), NA())</f>
        <v>#N/A</v>
      </c>
    </row>
    <row r="132" spans="1:19" x14ac:dyDescent="0.25">
      <c r="A132" s="555" t="str">
        <f>+Introduction!$C$7</f>
        <v>Nicaragua</v>
      </c>
      <c r="B132" s="556">
        <f>IF(ISBLANK(Regressions!B142), " ", Regressions!B142)</f>
        <v>2004</v>
      </c>
      <c r="C132" s="555" t="str">
        <f>HLOOKUP(Introduction!$G$4,nametranslations,28,FALSE)</f>
        <v>Primaria</v>
      </c>
      <c r="D132" s="558">
        <f>IF(ISBLANK(Regressions!D142), " ", Regressions!D142)</f>
        <v>799562</v>
      </c>
      <c r="E132" s="559" t="e">
        <f>IF(ISNUMBER(Regressions!E142),ROUND(Regressions!E142, 1), NA())</f>
        <v>#N/A</v>
      </c>
      <c r="F132" s="560">
        <f>IF(ISNUMBER(Regressions!F142),ROUND(Regressions!F142, 1), NA())</f>
        <v>66.7</v>
      </c>
      <c r="G132" s="561" t="e">
        <f>IF(ISNUMBER(Regressions!G142),ROUND(Regressions!G142, 1), NA())</f>
        <v>#N/A</v>
      </c>
      <c r="H132" s="562" t="e">
        <f>IF(ISNUMBER(Regressions!H142),ROUND(Regressions!H142, 1), NA())</f>
        <v>#N/A</v>
      </c>
      <c r="I132" s="563">
        <f>IF(ISNUMBER(Regressions!I142),ROUND(Regressions!I142, 1), NA())</f>
        <v>33.299999999999997</v>
      </c>
      <c r="J132" s="564" t="e">
        <f>IF(ISNUMBER(Regressions!K142),ROUND(Regressions!K142, 1), NA())</f>
        <v>#N/A</v>
      </c>
      <c r="K132" s="560" t="e">
        <f>IF(ISNUMBER(Regressions!L142),ROUND(Regressions!L142, 1), NA())</f>
        <v>#N/A</v>
      </c>
      <c r="L132" s="565" t="e">
        <f>IF(ISNUMBER(Regressions!M142),ROUND(Regressions!M142, 1), NA())</f>
        <v>#N/A</v>
      </c>
      <c r="M132" s="562" t="e">
        <f>IF(ISNUMBER(Regressions!N142),ROUND(Regressions!N142, 1), NA())</f>
        <v>#N/A</v>
      </c>
      <c r="N132" s="563" t="e">
        <f>IF(ISNUMBER(Regressions!O142),ROUND(Regressions!O142, 1), NA())</f>
        <v>#N/A</v>
      </c>
      <c r="O132" s="564" t="e">
        <f>IF(ISNUMBER(Regressions!Q142),ROUND(Regressions!Q142, 1), NA())</f>
        <v>#N/A</v>
      </c>
      <c r="P132" s="560" t="e">
        <f>IF(ISNUMBER(Regressions!R142),ROUND(Regressions!R142, 1), NA())</f>
        <v>#N/A</v>
      </c>
      <c r="Q132" s="566" t="e">
        <f>IF(ISNUMBER(Regressions!S142),ROUND(Regressions!S142, 1), NA())</f>
        <v>#N/A</v>
      </c>
      <c r="R132" s="562" t="e">
        <f>IF(ISNUMBER(Regressions!T142),ROUND(Regressions!T142, 1), NA())</f>
        <v>#N/A</v>
      </c>
      <c r="S132" s="563" t="e">
        <f>IF(ISNUMBER(Regressions!U142),ROUND(Regressions!U142, 1), NA())</f>
        <v>#N/A</v>
      </c>
    </row>
    <row r="133" spans="1:19" x14ac:dyDescent="0.25">
      <c r="A133" s="555" t="str">
        <f>+Introduction!$C$7</f>
        <v>Nicaragua</v>
      </c>
      <c r="B133" s="556">
        <f>IF(ISBLANK(Regressions!B143), " ", Regressions!B143)</f>
        <v>2005</v>
      </c>
      <c r="C133" s="555" t="str">
        <f>HLOOKUP(Introduction!$G$4,nametranslations,28,FALSE)</f>
        <v>Primaria</v>
      </c>
      <c r="D133" s="558">
        <f>IF(ISBLANK(Regressions!D143), " ", Regressions!D143)</f>
        <v>793008</v>
      </c>
      <c r="E133" s="559" t="e">
        <f>IF(ISNUMBER(Regressions!E143),ROUND(Regressions!E143, 1), NA())</f>
        <v>#N/A</v>
      </c>
      <c r="F133" s="560">
        <f>IF(ISNUMBER(Regressions!F143),ROUND(Regressions!F143, 1), NA())</f>
        <v>66.7</v>
      </c>
      <c r="G133" s="561" t="e">
        <f>IF(ISNUMBER(Regressions!G143),ROUND(Regressions!G143, 1), NA())</f>
        <v>#N/A</v>
      </c>
      <c r="H133" s="562" t="e">
        <f>IF(ISNUMBER(Regressions!H143),ROUND(Regressions!H143, 1), NA())</f>
        <v>#N/A</v>
      </c>
      <c r="I133" s="563">
        <f>IF(ISNUMBER(Regressions!I143),ROUND(Regressions!I143, 1), NA())</f>
        <v>33.299999999999997</v>
      </c>
      <c r="J133" s="564" t="e">
        <f>IF(ISNUMBER(Regressions!K143),ROUND(Regressions!K143, 1), NA())</f>
        <v>#N/A</v>
      </c>
      <c r="K133" s="560" t="e">
        <f>IF(ISNUMBER(Regressions!L143),ROUND(Regressions!L143, 1), NA())</f>
        <v>#N/A</v>
      </c>
      <c r="L133" s="565" t="e">
        <f>IF(ISNUMBER(Regressions!M143),ROUND(Regressions!M143, 1), NA())</f>
        <v>#N/A</v>
      </c>
      <c r="M133" s="562" t="e">
        <f>IF(ISNUMBER(Regressions!N143),ROUND(Regressions!N143, 1), NA())</f>
        <v>#N/A</v>
      </c>
      <c r="N133" s="563" t="e">
        <f>IF(ISNUMBER(Regressions!O143),ROUND(Regressions!O143, 1), NA())</f>
        <v>#N/A</v>
      </c>
      <c r="O133" s="564" t="e">
        <f>IF(ISNUMBER(Regressions!Q143),ROUND(Regressions!Q143, 1), NA())</f>
        <v>#N/A</v>
      </c>
      <c r="P133" s="560" t="e">
        <f>IF(ISNUMBER(Regressions!R143),ROUND(Regressions!R143, 1), NA())</f>
        <v>#N/A</v>
      </c>
      <c r="Q133" s="566" t="e">
        <f>IF(ISNUMBER(Regressions!S143),ROUND(Regressions!S143, 1), NA())</f>
        <v>#N/A</v>
      </c>
      <c r="R133" s="562" t="e">
        <f>IF(ISNUMBER(Regressions!T143),ROUND(Regressions!T143, 1), NA())</f>
        <v>#N/A</v>
      </c>
      <c r="S133" s="563" t="e">
        <f>IF(ISNUMBER(Regressions!U143),ROUND(Regressions!U143, 1), NA())</f>
        <v>#N/A</v>
      </c>
    </row>
    <row r="134" spans="1:19" x14ac:dyDescent="0.25">
      <c r="A134" s="555" t="str">
        <f>+Introduction!$C$7</f>
        <v>Nicaragua</v>
      </c>
      <c r="B134" s="556">
        <f>IF(ISBLANK(Regressions!B144), " ", Regressions!B144)</f>
        <v>2006</v>
      </c>
      <c r="C134" s="555" t="str">
        <f>HLOOKUP(Introduction!$G$4,nametranslations,28,FALSE)</f>
        <v>Primaria</v>
      </c>
      <c r="D134" s="558">
        <f>IF(ISBLANK(Regressions!D144), " ", Regressions!D144)</f>
        <v>785486</v>
      </c>
      <c r="E134" s="559" t="e">
        <f>IF(ISNUMBER(Regressions!E144),ROUND(Regressions!E144, 1), NA())</f>
        <v>#N/A</v>
      </c>
      <c r="F134" s="560">
        <f>IF(ISNUMBER(Regressions!F144),ROUND(Regressions!F144, 1), NA())</f>
        <v>66.8</v>
      </c>
      <c r="G134" s="561" t="e">
        <f>IF(ISNUMBER(Regressions!G144),ROUND(Regressions!G144, 1), NA())</f>
        <v>#N/A</v>
      </c>
      <c r="H134" s="562" t="e">
        <f>IF(ISNUMBER(Regressions!H144),ROUND(Regressions!H144, 1), NA())</f>
        <v>#N/A</v>
      </c>
      <c r="I134" s="563">
        <f>IF(ISNUMBER(Regressions!I144),ROUND(Regressions!I144, 1), NA())</f>
        <v>33.200000000000003</v>
      </c>
      <c r="J134" s="564" t="e">
        <f>IF(ISNUMBER(Regressions!K144),ROUND(Regressions!K144, 1), NA())</f>
        <v>#N/A</v>
      </c>
      <c r="K134" s="560" t="e">
        <f>IF(ISNUMBER(Regressions!L144),ROUND(Regressions!L144, 1), NA())</f>
        <v>#N/A</v>
      </c>
      <c r="L134" s="565" t="e">
        <f>IF(ISNUMBER(Regressions!M144),ROUND(Regressions!M144, 1), NA())</f>
        <v>#N/A</v>
      </c>
      <c r="M134" s="562" t="e">
        <f>IF(ISNUMBER(Regressions!N144),ROUND(Regressions!N144, 1), NA())</f>
        <v>#N/A</v>
      </c>
      <c r="N134" s="563" t="e">
        <f>IF(ISNUMBER(Regressions!O144),ROUND(Regressions!O144, 1), NA())</f>
        <v>#N/A</v>
      </c>
      <c r="O134" s="564" t="e">
        <f>IF(ISNUMBER(Regressions!Q144),ROUND(Regressions!Q144, 1), NA())</f>
        <v>#N/A</v>
      </c>
      <c r="P134" s="560" t="e">
        <f>IF(ISNUMBER(Regressions!R144),ROUND(Regressions!R144, 1), NA())</f>
        <v>#N/A</v>
      </c>
      <c r="Q134" s="566" t="e">
        <f>IF(ISNUMBER(Regressions!S144),ROUND(Regressions!S144, 1), NA())</f>
        <v>#N/A</v>
      </c>
      <c r="R134" s="562" t="e">
        <f>IF(ISNUMBER(Regressions!T144),ROUND(Regressions!T144, 1), NA())</f>
        <v>#N/A</v>
      </c>
      <c r="S134" s="563" t="e">
        <f>IF(ISNUMBER(Regressions!U144),ROUND(Regressions!U144, 1), NA())</f>
        <v>#N/A</v>
      </c>
    </row>
    <row r="135" spans="1:19" x14ac:dyDescent="0.25">
      <c r="A135" s="555" t="str">
        <f>+Introduction!$C$7</f>
        <v>Nicaragua</v>
      </c>
      <c r="B135" s="556">
        <f>IF(ISBLANK(Regressions!B145), " ", Regressions!B145)</f>
        <v>2007</v>
      </c>
      <c r="C135" s="555" t="str">
        <f>HLOOKUP(Introduction!$G$4,nametranslations,28,FALSE)</f>
        <v>Primaria</v>
      </c>
      <c r="D135" s="558">
        <f>IF(ISBLANK(Regressions!D145), " ", Regressions!D145)</f>
        <v>783049</v>
      </c>
      <c r="E135" s="559" t="e">
        <f>IF(ISNUMBER(Regressions!E145),ROUND(Regressions!E145, 1), NA())</f>
        <v>#N/A</v>
      </c>
      <c r="F135" s="560">
        <f>IF(ISNUMBER(Regressions!F145),ROUND(Regressions!F145, 1), NA())</f>
        <v>66.8</v>
      </c>
      <c r="G135" s="561" t="e">
        <f>IF(ISNUMBER(Regressions!G145),ROUND(Regressions!G145, 1), NA())</f>
        <v>#N/A</v>
      </c>
      <c r="H135" s="562" t="e">
        <f>IF(ISNUMBER(Regressions!H145),ROUND(Regressions!H145, 1), NA())</f>
        <v>#N/A</v>
      </c>
      <c r="I135" s="563">
        <f>IF(ISNUMBER(Regressions!I145),ROUND(Regressions!I145, 1), NA())</f>
        <v>33.200000000000003</v>
      </c>
      <c r="J135" s="564" t="e">
        <f>IF(ISNUMBER(Regressions!K145),ROUND(Regressions!K145, 1), NA())</f>
        <v>#N/A</v>
      </c>
      <c r="K135" s="560" t="e">
        <f>IF(ISNUMBER(Regressions!L145),ROUND(Regressions!L145, 1), NA())</f>
        <v>#N/A</v>
      </c>
      <c r="L135" s="565" t="e">
        <f>IF(ISNUMBER(Regressions!M145),ROUND(Regressions!M145, 1), NA())</f>
        <v>#N/A</v>
      </c>
      <c r="M135" s="562" t="e">
        <f>IF(ISNUMBER(Regressions!N145),ROUND(Regressions!N145, 1), NA())</f>
        <v>#N/A</v>
      </c>
      <c r="N135" s="563" t="e">
        <f>IF(ISNUMBER(Regressions!O145),ROUND(Regressions!O145, 1), NA())</f>
        <v>#N/A</v>
      </c>
      <c r="O135" s="564" t="e">
        <f>IF(ISNUMBER(Regressions!Q145),ROUND(Regressions!Q145, 1), NA())</f>
        <v>#N/A</v>
      </c>
      <c r="P135" s="560" t="e">
        <f>IF(ISNUMBER(Regressions!R145),ROUND(Regressions!R145, 1), NA())</f>
        <v>#N/A</v>
      </c>
      <c r="Q135" s="566" t="e">
        <f>IF(ISNUMBER(Regressions!S145),ROUND(Regressions!S145, 1), NA())</f>
        <v>#N/A</v>
      </c>
      <c r="R135" s="562" t="e">
        <f>IF(ISNUMBER(Regressions!T145),ROUND(Regressions!T145, 1), NA())</f>
        <v>#N/A</v>
      </c>
      <c r="S135" s="563" t="e">
        <f>IF(ISNUMBER(Regressions!U145),ROUND(Regressions!U145, 1), NA())</f>
        <v>#N/A</v>
      </c>
    </row>
    <row r="136" spans="1:19" x14ac:dyDescent="0.25">
      <c r="A136" s="555" t="str">
        <f>+Introduction!$C$7</f>
        <v>Nicaragua</v>
      </c>
      <c r="B136" s="556">
        <f>IF(ISBLANK(Regressions!B146), " ", Regressions!B146)</f>
        <v>2008</v>
      </c>
      <c r="C136" s="555" t="str">
        <f>HLOOKUP(Introduction!$G$4,nametranslations,28,FALSE)</f>
        <v>Primaria</v>
      </c>
      <c r="D136" s="558">
        <f>IF(ISBLANK(Regressions!D146), " ", Regressions!D146)</f>
        <v>779796</v>
      </c>
      <c r="E136" s="559" t="e">
        <f>IF(ISNUMBER(Regressions!E146),ROUND(Regressions!E146, 1), NA())</f>
        <v>#N/A</v>
      </c>
      <c r="F136" s="560">
        <f>IF(ISNUMBER(Regressions!F146),ROUND(Regressions!F146, 1), NA())</f>
        <v>66.8</v>
      </c>
      <c r="G136" s="561" t="e">
        <f>IF(ISNUMBER(Regressions!G146),ROUND(Regressions!G146, 1), NA())</f>
        <v>#N/A</v>
      </c>
      <c r="H136" s="562" t="e">
        <f>IF(ISNUMBER(Regressions!H146),ROUND(Regressions!H146, 1), NA())</f>
        <v>#N/A</v>
      </c>
      <c r="I136" s="563">
        <f>IF(ISNUMBER(Regressions!I146),ROUND(Regressions!I146, 1), NA())</f>
        <v>33.200000000000003</v>
      </c>
      <c r="J136" s="564" t="e">
        <f>IF(ISNUMBER(Regressions!K146),ROUND(Regressions!K146, 1), NA())</f>
        <v>#N/A</v>
      </c>
      <c r="K136" s="560" t="e">
        <f>IF(ISNUMBER(Regressions!L146),ROUND(Regressions!L146, 1), NA())</f>
        <v>#N/A</v>
      </c>
      <c r="L136" s="565" t="e">
        <f>IF(ISNUMBER(Regressions!M146),ROUND(Regressions!M146, 1), NA())</f>
        <v>#N/A</v>
      </c>
      <c r="M136" s="562" t="e">
        <f>IF(ISNUMBER(Regressions!N146),ROUND(Regressions!N146, 1), NA())</f>
        <v>#N/A</v>
      </c>
      <c r="N136" s="563" t="e">
        <f>IF(ISNUMBER(Regressions!O146),ROUND(Regressions!O146, 1), NA())</f>
        <v>#N/A</v>
      </c>
      <c r="O136" s="564" t="e">
        <f>IF(ISNUMBER(Regressions!Q146),ROUND(Regressions!Q146, 1), NA())</f>
        <v>#N/A</v>
      </c>
      <c r="P136" s="560" t="e">
        <f>IF(ISNUMBER(Regressions!R146),ROUND(Regressions!R146, 1), NA())</f>
        <v>#N/A</v>
      </c>
      <c r="Q136" s="566" t="e">
        <f>IF(ISNUMBER(Regressions!S146),ROUND(Regressions!S146, 1), NA())</f>
        <v>#N/A</v>
      </c>
      <c r="R136" s="562" t="e">
        <f>IF(ISNUMBER(Regressions!T146),ROUND(Regressions!T146, 1), NA())</f>
        <v>#N/A</v>
      </c>
      <c r="S136" s="563" t="e">
        <f>IF(ISNUMBER(Regressions!U146),ROUND(Regressions!U146, 1), NA())</f>
        <v>#N/A</v>
      </c>
    </row>
    <row r="137" spans="1:19" x14ac:dyDescent="0.25">
      <c r="A137" s="555" t="str">
        <f>+Introduction!$C$7</f>
        <v>Nicaragua</v>
      </c>
      <c r="B137" s="556">
        <f>IF(ISBLANK(Regressions!B147), " ", Regressions!B147)</f>
        <v>2009</v>
      </c>
      <c r="C137" s="555" t="str">
        <f>HLOOKUP(Introduction!$G$4,nametranslations,28,FALSE)</f>
        <v>Primaria</v>
      </c>
      <c r="D137" s="558">
        <f>IF(ISBLANK(Regressions!D147), " ", Regressions!D147)</f>
        <v>774987</v>
      </c>
      <c r="E137" s="559" t="e">
        <f>IF(ISNUMBER(Regressions!E147),ROUND(Regressions!E147, 1), NA())</f>
        <v>#N/A</v>
      </c>
      <c r="F137" s="560">
        <f>IF(ISNUMBER(Regressions!F147),ROUND(Regressions!F147, 1), NA())</f>
        <v>66.8</v>
      </c>
      <c r="G137" s="561" t="e">
        <f>IF(ISNUMBER(Regressions!G147),ROUND(Regressions!G147, 1), NA())</f>
        <v>#N/A</v>
      </c>
      <c r="H137" s="562" t="e">
        <f>IF(ISNUMBER(Regressions!H147),ROUND(Regressions!H147, 1), NA())</f>
        <v>#N/A</v>
      </c>
      <c r="I137" s="563">
        <f>IF(ISNUMBER(Regressions!I147),ROUND(Regressions!I147, 1), NA())</f>
        <v>33.200000000000003</v>
      </c>
      <c r="J137" s="564" t="e">
        <f>IF(ISNUMBER(Regressions!K147),ROUND(Regressions!K147, 1), NA())</f>
        <v>#N/A</v>
      </c>
      <c r="K137" s="560" t="e">
        <f>IF(ISNUMBER(Regressions!L147),ROUND(Regressions!L147, 1), NA())</f>
        <v>#N/A</v>
      </c>
      <c r="L137" s="565" t="e">
        <f>IF(ISNUMBER(Regressions!M147),ROUND(Regressions!M147, 1), NA())</f>
        <v>#N/A</v>
      </c>
      <c r="M137" s="562" t="e">
        <f>IF(ISNUMBER(Regressions!N147),ROUND(Regressions!N147, 1), NA())</f>
        <v>#N/A</v>
      </c>
      <c r="N137" s="563" t="e">
        <f>IF(ISNUMBER(Regressions!O147),ROUND(Regressions!O147, 1), NA())</f>
        <v>#N/A</v>
      </c>
      <c r="O137" s="564" t="e">
        <f>IF(ISNUMBER(Regressions!Q147),ROUND(Regressions!Q147, 1), NA())</f>
        <v>#N/A</v>
      </c>
      <c r="P137" s="560" t="e">
        <f>IF(ISNUMBER(Regressions!R147),ROUND(Regressions!R147, 1), NA())</f>
        <v>#N/A</v>
      </c>
      <c r="Q137" s="566" t="e">
        <f>IF(ISNUMBER(Regressions!S147),ROUND(Regressions!S147, 1), NA())</f>
        <v>#N/A</v>
      </c>
      <c r="R137" s="562" t="e">
        <f>IF(ISNUMBER(Regressions!T147),ROUND(Regressions!T147, 1), NA())</f>
        <v>#N/A</v>
      </c>
      <c r="S137" s="563" t="e">
        <f>IF(ISNUMBER(Regressions!U147),ROUND(Regressions!U147, 1), NA())</f>
        <v>#N/A</v>
      </c>
    </row>
    <row r="138" spans="1:19" x14ac:dyDescent="0.25">
      <c r="A138" s="555" t="str">
        <f>+Introduction!$C$7</f>
        <v>Nicaragua</v>
      </c>
      <c r="B138" s="556">
        <f>IF(ISBLANK(Regressions!B148), " ", Regressions!B148)</f>
        <v>2010</v>
      </c>
      <c r="C138" s="555" t="str">
        <f>HLOOKUP(Introduction!$G$4,nametranslations,28,FALSE)</f>
        <v>Primaria</v>
      </c>
      <c r="D138" s="558">
        <f>IF(ISBLANK(Regressions!D148), " ", Regressions!D148)</f>
        <v>771931</v>
      </c>
      <c r="E138" s="559" t="e">
        <f>IF(ISNUMBER(Regressions!E148),ROUND(Regressions!E148, 1), NA())</f>
        <v>#N/A</v>
      </c>
      <c r="F138" s="560">
        <f>IF(ISNUMBER(Regressions!F148),ROUND(Regressions!F148, 1), NA())</f>
        <v>66.900000000000006</v>
      </c>
      <c r="G138" s="561" t="e">
        <f>IF(ISNUMBER(Regressions!G148),ROUND(Regressions!G148, 1), NA())</f>
        <v>#N/A</v>
      </c>
      <c r="H138" s="562" t="e">
        <f>IF(ISNUMBER(Regressions!H148),ROUND(Regressions!H148, 1), NA())</f>
        <v>#N/A</v>
      </c>
      <c r="I138" s="563">
        <f>IF(ISNUMBER(Regressions!I148),ROUND(Regressions!I148, 1), NA())</f>
        <v>33.1</v>
      </c>
      <c r="J138" s="564" t="e">
        <f>IF(ISNUMBER(Regressions!K148),ROUND(Regressions!K148, 1), NA())</f>
        <v>#N/A</v>
      </c>
      <c r="K138" s="560" t="e">
        <f>IF(ISNUMBER(Regressions!L148),ROUND(Regressions!L148, 1), NA())</f>
        <v>#N/A</v>
      </c>
      <c r="L138" s="565" t="e">
        <f>IF(ISNUMBER(Regressions!M148),ROUND(Regressions!M148, 1), NA())</f>
        <v>#N/A</v>
      </c>
      <c r="M138" s="562" t="e">
        <f>IF(ISNUMBER(Regressions!N148),ROUND(Regressions!N148, 1), NA())</f>
        <v>#N/A</v>
      </c>
      <c r="N138" s="563" t="e">
        <f>IF(ISNUMBER(Regressions!O148),ROUND(Regressions!O148, 1), NA())</f>
        <v>#N/A</v>
      </c>
      <c r="O138" s="564" t="e">
        <f>IF(ISNUMBER(Regressions!Q148),ROUND(Regressions!Q148, 1), NA())</f>
        <v>#N/A</v>
      </c>
      <c r="P138" s="560" t="e">
        <f>IF(ISNUMBER(Regressions!R148),ROUND(Regressions!R148, 1), NA())</f>
        <v>#N/A</v>
      </c>
      <c r="Q138" s="566" t="e">
        <f>IF(ISNUMBER(Regressions!S148),ROUND(Regressions!S148, 1), NA())</f>
        <v>#N/A</v>
      </c>
      <c r="R138" s="562" t="e">
        <f>IF(ISNUMBER(Regressions!T148),ROUND(Regressions!T148, 1), NA())</f>
        <v>#N/A</v>
      </c>
      <c r="S138" s="563" t="e">
        <f>IF(ISNUMBER(Regressions!U148),ROUND(Regressions!U148, 1), NA())</f>
        <v>#N/A</v>
      </c>
    </row>
    <row r="139" spans="1:19" x14ac:dyDescent="0.25">
      <c r="A139" s="555" t="str">
        <f>+Introduction!$C$7</f>
        <v>Nicaragua</v>
      </c>
      <c r="B139" s="556">
        <f>IF(ISBLANK(Regressions!B149), " ", Regressions!B149)</f>
        <v>2011</v>
      </c>
      <c r="C139" s="555" t="str">
        <f>HLOOKUP(Introduction!$G$4,nametranslations,28,FALSE)</f>
        <v>Primaria</v>
      </c>
      <c r="D139" s="558">
        <f>IF(ISBLANK(Regressions!D149), " ", Regressions!D149)</f>
        <v>770871</v>
      </c>
      <c r="E139" s="559" t="e">
        <f>IF(ISNUMBER(Regressions!E149),ROUND(Regressions!E149, 1), NA())</f>
        <v>#N/A</v>
      </c>
      <c r="F139" s="560">
        <f>IF(ISNUMBER(Regressions!F149),ROUND(Regressions!F149, 1), NA())</f>
        <v>66.900000000000006</v>
      </c>
      <c r="G139" s="561" t="e">
        <f>IF(ISNUMBER(Regressions!G149),ROUND(Regressions!G149, 1), NA())</f>
        <v>#N/A</v>
      </c>
      <c r="H139" s="562" t="e">
        <f>IF(ISNUMBER(Regressions!H149),ROUND(Regressions!H149, 1), NA())</f>
        <v>#N/A</v>
      </c>
      <c r="I139" s="563">
        <f>IF(ISNUMBER(Regressions!I149),ROUND(Regressions!I149, 1), NA())</f>
        <v>33.1</v>
      </c>
      <c r="J139" s="564" t="e">
        <f>IF(ISNUMBER(Regressions!K149),ROUND(Regressions!K149, 1), NA())</f>
        <v>#N/A</v>
      </c>
      <c r="K139" s="560" t="e">
        <f>IF(ISNUMBER(Regressions!L149),ROUND(Regressions!L149, 1), NA())</f>
        <v>#N/A</v>
      </c>
      <c r="L139" s="565" t="e">
        <f>IF(ISNUMBER(Regressions!M149),ROUND(Regressions!M149, 1), NA())</f>
        <v>#N/A</v>
      </c>
      <c r="M139" s="562" t="e">
        <f>IF(ISNUMBER(Regressions!N149),ROUND(Regressions!N149, 1), NA())</f>
        <v>#N/A</v>
      </c>
      <c r="N139" s="563" t="e">
        <f>IF(ISNUMBER(Regressions!O149),ROUND(Regressions!O149, 1), NA())</f>
        <v>#N/A</v>
      </c>
      <c r="O139" s="564" t="e">
        <f>IF(ISNUMBER(Regressions!Q149),ROUND(Regressions!Q149, 1), NA())</f>
        <v>#N/A</v>
      </c>
      <c r="P139" s="560" t="e">
        <f>IF(ISNUMBER(Regressions!R149),ROUND(Regressions!R149, 1), NA())</f>
        <v>#N/A</v>
      </c>
      <c r="Q139" s="566" t="e">
        <f>IF(ISNUMBER(Regressions!S149),ROUND(Regressions!S149, 1), NA())</f>
        <v>#N/A</v>
      </c>
      <c r="R139" s="562" t="e">
        <f>IF(ISNUMBER(Regressions!T149),ROUND(Regressions!T149, 1), NA())</f>
        <v>#N/A</v>
      </c>
      <c r="S139" s="563" t="e">
        <f>IF(ISNUMBER(Regressions!U149),ROUND(Regressions!U149, 1), NA())</f>
        <v>#N/A</v>
      </c>
    </row>
    <row r="140" spans="1:19" x14ac:dyDescent="0.25">
      <c r="A140" s="555" t="str">
        <f>+Introduction!$C$7</f>
        <v>Nicaragua</v>
      </c>
      <c r="B140" s="556">
        <f>IF(ISBLANK(Regressions!B150), " ", Regressions!B150)</f>
        <v>2012</v>
      </c>
      <c r="C140" s="555" t="str">
        <f>HLOOKUP(Introduction!$G$4,nametranslations,28,FALSE)</f>
        <v>Primaria</v>
      </c>
      <c r="D140" s="558">
        <f>IF(ISBLANK(Regressions!D150), " ", Regressions!D150)</f>
        <v>772145</v>
      </c>
      <c r="E140" s="559" t="e">
        <f>IF(ISNUMBER(Regressions!E150),ROUND(Regressions!E150, 1), NA())</f>
        <v>#N/A</v>
      </c>
      <c r="F140" s="560">
        <f>IF(ISNUMBER(Regressions!F150),ROUND(Regressions!F150, 1), NA())</f>
        <v>66.900000000000006</v>
      </c>
      <c r="G140" s="561" t="e">
        <f>IF(ISNUMBER(Regressions!G150),ROUND(Regressions!G150, 1), NA())</f>
        <v>#N/A</v>
      </c>
      <c r="H140" s="562" t="e">
        <f>IF(ISNUMBER(Regressions!H150),ROUND(Regressions!H150, 1), NA())</f>
        <v>#N/A</v>
      </c>
      <c r="I140" s="563">
        <f>IF(ISNUMBER(Regressions!I150),ROUND(Regressions!I150, 1), NA())</f>
        <v>33.1</v>
      </c>
      <c r="J140" s="564" t="e">
        <f>IF(ISNUMBER(Regressions!K150),ROUND(Regressions!K150, 1), NA())</f>
        <v>#N/A</v>
      </c>
      <c r="K140" s="560" t="e">
        <f>IF(ISNUMBER(Regressions!L150),ROUND(Regressions!L150, 1), NA())</f>
        <v>#N/A</v>
      </c>
      <c r="L140" s="565" t="e">
        <f>IF(ISNUMBER(Regressions!M150),ROUND(Regressions!M150, 1), NA())</f>
        <v>#N/A</v>
      </c>
      <c r="M140" s="562" t="e">
        <f>IF(ISNUMBER(Regressions!N150),ROUND(Regressions!N150, 1), NA())</f>
        <v>#N/A</v>
      </c>
      <c r="N140" s="563" t="e">
        <f>IF(ISNUMBER(Regressions!O150),ROUND(Regressions!O150, 1), NA())</f>
        <v>#N/A</v>
      </c>
      <c r="O140" s="564" t="e">
        <f>IF(ISNUMBER(Regressions!Q150),ROUND(Regressions!Q150, 1), NA())</f>
        <v>#N/A</v>
      </c>
      <c r="P140" s="560" t="e">
        <f>IF(ISNUMBER(Regressions!R150),ROUND(Regressions!R150, 1), NA())</f>
        <v>#N/A</v>
      </c>
      <c r="Q140" s="566" t="e">
        <f>IF(ISNUMBER(Regressions!S150),ROUND(Regressions!S150, 1), NA())</f>
        <v>#N/A</v>
      </c>
      <c r="R140" s="562" t="e">
        <f>IF(ISNUMBER(Regressions!T150),ROUND(Regressions!T150, 1), NA())</f>
        <v>#N/A</v>
      </c>
      <c r="S140" s="563" t="e">
        <f>IF(ISNUMBER(Regressions!U150),ROUND(Regressions!U150, 1), NA())</f>
        <v>#N/A</v>
      </c>
    </row>
    <row r="141" spans="1:19" x14ac:dyDescent="0.25">
      <c r="A141" s="555" t="str">
        <f>+Introduction!$C$7</f>
        <v>Nicaragua</v>
      </c>
      <c r="B141" s="556">
        <f>IF(ISBLANK(Regressions!B151), " ", Regressions!B151)</f>
        <v>2013</v>
      </c>
      <c r="C141" s="555" t="str">
        <f>HLOOKUP(Introduction!$G$4,nametranslations,28,FALSE)</f>
        <v>Primaria</v>
      </c>
      <c r="D141" s="558">
        <f>IF(ISBLANK(Regressions!D151), " ", Regressions!D151)</f>
        <v>773855</v>
      </c>
      <c r="E141" s="559" t="e">
        <f>IF(ISNUMBER(Regressions!E151),ROUND(Regressions!E151, 1), NA())</f>
        <v>#N/A</v>
      </c>
      <c r="F141" s="560">
        <f>IF(ISNUMBER(Regressions!F151),ROUND(Regressions!F151, 1), NA())</f>
        <v>67</v>
      </c>
      <c r="G141" s="561" t="e">
        <f>IF(ISNUMBER(Regressions!G151),ROUND(Regressions!G151, 1), NA())</f>
        <v>#N/A</v>
      </c>
      <c r="H141" s="562" t="e">
        <f>IF(ISNUMBER(Regressions!H151),ROUND(Regressions!H151, 1), NA())</f>
        <v>#N/A</v>
      </c>
      <c r="I141" s="563">
        <f>IF(ISNUMBER(Regressions!I151),ROUND(Regressions!I151, 1), NA())</f>
        <v>33</v>
      </c>
      <c r="J141" s="564" t="e">
        <f>IF(ISNUMBER(Regressions!K151),ROUND(Regressions!K151, 1), NA())</f>
        <v>#N/A</v>
      </c>
      <c r="K141" s="560" t="e">
        <f>IF(ISNUMBER(Regressions!L151),ROUND(Regressions!L151, 1), NA())</f>
        <v>#N/A</v>
      </c>
      <c r="L141" s="565" t="e">
        <f>IF(ISNUMBER(Regressions!M151),ROUND(Regressions!M151, 1), NA())</f>
        <v>#N/A</v>
      </c>
      <c r="M141" s="562" t="e">
        <f>IF(ISNUMBER(Regressions!N151),ROUND(Regressions!N151, 1), NA())</f>
        <v>#N/A</v>
      </c>
      <c r="N141" s="563" t="e">
        <f>IF(ISNUMBER(Regressions!O151),ROUND(Regressions!O151, 1), NA())</f>
        <v>#N/A</v>
      </c>
      <c r="O141" s="564" t="e">
        <f>IF(ISNUMBER(Regressions!Q151),ROUND(Regressions!Q151, 1), NA())</f>
        <v>#N/A</v>
      </c>
      <c r="P141" s="560" t="e">
        <f>IF(ISNUMBER(Regressions!R151),ROUND(Regressions!R151, 1), NA())</f>
        <v>#N/A</v>
      </c>
      <c r="Q141" s="566" t="e">
        <f>IF(ISNUMBER(Regressions!S151),ROUND(Regressions!S151, 1), NA())</f>
        <v>#N/A</v>
      </c>
      <c r="R141" s="562" t="e">
        <f>IF(ISNUMBER(Regressions!T151),ROUND(Regressions!T151, 1), NA())</f>
        <v>#N/A</v>
      </c>
      <c r="S141" s="563" t="e">
        <f>IF(ISNUMBER(Regressions!U151),ROUND(Regressions!U151, 1), NA())</f>
        <v>#N/A</v>
      </c>
    </row>
    <row r="142" spans="1:19" x14ac:dyDescent="0.25">
      <c r="A142" s="555" t="str">
        <f>+Introduction!$C$7</f>
        <v>Nicaragua</v>
      </c>
      <c r="B142" s="556">
        <f>IF(ISBLANK(Regressions!B152), " ", Regressions!B152)</f>
        <v>2014</v>
      </c>
      <c r="C142" s="555" t="str">
        <f>HLOOKUP(Introduction!$G$4,nametranslations,28,FALSE)</f>
        <v>Primaria</v>
      </c>
      <c r="D142" s="558">
        <f>IF(ISBLANK(Regressions!D152), " ", Regressions!D152)</f>
        <v>777899</v>
      </c>
      <c r="E142" s="559" t="e">
        <f>IF(ISNUMBER(Regressions!E152),ROUND(Regressions!E152, 1), NA())</f>
        <v>#N/A</v>
      </c>
      <c r="F142" s="560">
        <f>IF(ISNUMBER(Regressions!F152),ROUND(Regressions!F152, 1), NA())</f>
        <v>67</v>
      </c>
      <c r="G142" s="561" t="e">
        <f>IF(ISNUMBER(Regressions!G152),ROUND(Regressions!G152, 1), NA())</f>
        <v>#N/A</v>
      </c>
      <c r="H142" s="562" t="e">
        <f>IF(ISNUMBER(Regressions!H152),ROUND(Regressions!H152, 1), NA())</f>
        <v>#N/A</v>
      </c>
      <c r="I142" s="563">
        <f>IF(ISNUMBER(Regressions!I152),ROUND(Regressions!I152, 1), NA())</f>
        <v>33</v>
      </c>
      <c r="J142" s="564" t="e">
        <f>IF(ISNUMBER(Regressions!K152),ROUND(Regressions!K152, 1), NA())</f>
        <v>#N/A</v>
      </c>
      <c r="K142" s="560" t="e">
        <f>IF(ISNUMBER(Regressions!L152),ROUND(Regressions!L152, 1), NA())</f>
        <v>#N/A</v>
      </c>
      <c r="L142" s="565" t="e">
        <f>IF(ISNUMBER(Regressions!M152),ROUND(Regressions!M152, 1), NA())</f>
        <v>#N/A</v>
      </c>
      <c r="M142" s="562" t="e">
        <f>IF(ISNUMBER(Regressions!N152),ROUND(Regressions!N152, 1), NA())</f>
        <v>#N/A</v>
      </c>
      <c r="N142" s="563" t="e">
        <f>IF(ISNUMBER(Regressions!O152),ROUND(Regressions!O152, 1), NA())</f>
        <v>#N/A</v>
      </c>
      <c r="O142" s="564" t="e">
        <f>IF(ISNUMBER(Regressions!Q152),ROUND(Regressions!Q152, 1), NA())</f>
        <v>#N/A</v>
      </c>
      <c r="P142" s="560" t="e">
        <f>IF(ISNUMBER(Regressions!R152),ROUND(Regressions!R152, 1), NA())</f>
        <v>#N/A</v>
      </c>
      <c r="Q142" s="566" t="e">
        <f>IF(ISNUMBER(Regressions!S152),ROUND(Regressions!S152, 1), NA())</f>
        <v>#N/A</v>
      </c>
      <c r="R142" s="562" t="e">
        <f>IF(ISNUMBER(Regressions!T152),ROUND(Regressions!T152, 1), NA())</f>
        <v>#N/A</v>
      </c>
      <c r="S142" s="563" t="e">
        <f>IF(ISNUMBER(Regressions!U152),ROUND(Regressions!U152, 1), NA())</f>
        <v>#N/A</v>
      </c>
    </row>
    <row r="143" spans="1:19" x14ac:dyDescent="0.25">
      <c r="A143" s="555" t="str">
        <f>+Introduction!$C$7</f>
        <v>Nicaragua</v>
      </c>
      <c r="B143" s="556">
        <f>IF(ISBLANK(Regressions!B153), " ", Regressions!B153)</f>
        <v>2015</v>
      </c>
      <c r="C143" s="555" t="str">
        <f>HLOOKUP(Introduction!$G$4,nametranslations,28,FALSE)</f>
        <v>Primaria</v>
      </c>
      <c r="D143" s="558">
        <f>IF(ISBLANK(Regressions!D153), " ", Regressions!D153)</f>
        <v>783799</v>
      </c>
      <c r="E143" s="559" t="e">
        <f>IF(ISNUMBER(Regressions!E153),ROUND(Regressions!E153, 1), NA())</f>
        <v>#N/A</v>
      </c>
      <c r="F143" s="560">
        <f>IF(ISNUMBER(Regressions!F153),ROUND(Regressions!F153, 1), NA())</f>
        <v>67</v>
      </c>
      <c r="G143" s="561" t="e">
        <f>IF(ISNUMBER(Regressions!G153),ROUND(Regressions!G153, 1), NA())</f>
        <v>#N/A</v>
      </c>
      <c r="H143" s="562" t="e">
        <f>IF(ISNUMBER(Regressions!H153),ROUND(Regressions!H153, 1), NA())</f>
        <v>#N/A</v>
      </c>
      <c r="I143" s="563">
        <f>IF(ISNUMBER(Regressions!I153),ROUND(Regressions!I153, 1), NA())</f>
        <v>33</v>
      </c>
      <c r="J143" s="564" t="e">
        <f>IF(ISNUMBER(Regressions!K153),ROUND(Regressions!K153, 1), NA())</f>
        <v>#N/A</v>
      </c>
      <c r="K143" s="560" t="e">
        <f>IF(ISNUMBER(Regressions!L153),ROUND(Regressions!L153, 1), NA())</f>
        <v>#N/A</v>
      </c>
      <c r="L143" s="565">
        <f>IF(ISNUMBER(Regressions!M153),ROUND(Regressions!M153, 1), NA())</f>
        <v>44.8</v>
      </c>
      <c r="M143" s="562" t="e">
        <f>IF(ISNUMBER(Regressions!N153),ROUND(Regressions!N153, 1), NA())</f>
        <v>#N/A</v>
      </c>
      <c r="N143" s="563" t="e">
        <f>IF(ISNUMBER(Regressions!O153),ROUND(Regressions!O153, 1), NA())</f>
        <v>#N/A</v>
      </c>
      <c r="O143" s="564" t="e">
        <f>IF(ISNUMBER(Regressions!Q153),ROUND(Regressions!Q153, 1), NA())</f>
        <v>#N/A</v>
      </c>
      <c r="P143" s="560" t="e">
        <f>IF(ISNUMBER(Regressions!R153),ROUND(Regressions!R153, 1), NA())</f>
        <v>#N/A</v>
      </c>
      <c r="Q143" s="566" t="e">
        <f>IF(ISNUMBER(Regressions!S153),ROUND(Regressions!S153, 1), NA())</f>
        <v>#N/A</v>
      </c>
      <c r="R143" s="562" t="e">
        <f>IF(ISNUMBER(Regressions!T153),ROUND(Regressions!T153, 1), NA())</f>
        <v>#N/A</v>
      </c>
      <c r="S143" s="563" t="e">
        <f>IF(ISNUMBER(Regressions!U153),ROUND(Regressions!U153, 1), NA())</f>
        <v>#N/A</v>
      </c>
    </row>
    <row r="144" spans="1:19" x14ac:dyDescent="0.25">
      <c r="A144" s="555" t="str">
        <f>+Introduction!$C$7</f>
        <v>Nicaragua</v>
      </c>
      <c r="B144" s="556">
        <f>IF(ISBLANK(Regressions!B154), " ", Regressions!B154)</f>
        <v>2016</v>
      </c>
      <c r="C144" s="555" t="str">
        <f>HLOOKUP(Introduction!$G$4,nametranslations,28,FALSE)</f>
        <v>Primaria</v>
      </c>
      <c r="D144" s="558">
        <f>IF(ISBLANK(Regressions!D154), " ", Regressions!D154)</f>
        <v>789607</v>
      </c>
      <c r="E144" s="559" t="e">
        <f>IF(ISNUMBER(Regressions!E154),ROUND(Regressions!E154, 1), NA())</f>
        <v>#N/A</v>
      </c>
      <c r="F144" s="560">
        <f>IF(ISNUMBER(Regressions!F154),ROUND(Regressions!F154, 1), NA())</f>
        <v>67</v>
      </c>
      <c r="G144" s="561" t="e">
        <f>IF(ISNUMBER(Regressions!G154),ROUND(Regressions!G154, 1), NA())</f>
        <v>#N/A</v>
      </c>
      <c r="H144" s="562" t="e">
        <f>IF(ISNUMBER(Regressions!H154),ROUND(Regressions!H154, 1), NA())</f>
        <v>#N/A</v>
      </c>
      <c r="I144" s="563">
        <f>IF(ISNUMBER(Regressions!I154),ROUND(Regressions!I154, 1), NA())</f>
        <v>33</v>
      </c>
      <c r="J144" s="564" t="e">
        <f>IF(ISNUMBER(Regressions!K154),ROUND(Regressions!K154, 1), NA())</f>
        <v>#N/A</v>
      </c>
      <c r="K144" s="560" t="e">
        <f>IF(ISNUMBER(Regressions!L154),ROUND(Regressions!L154, 1), NA())</f>
        <v>#N/A</v>
      </c>
      <c r="L144" s="565">
        <f>IF(ISNUMBER(Regressions!M154),ROUND(Regressions!M154, 1), NA())</f>
        <v>44.8</v>
      </c>
      <c r="M144" s="562" t="e">
        <f>IF(ISNUMBER(Regressions!N154),ROUND(Regressions!N154, 1), NA())</f>
        <v>#N/A</v>
      </c>
      <c r="N144" s="563" t="e">
        <f>IF(ISNUMBER(Regressions!O154),ROUND(Regressions!O154, 1), NA())</f>
        <v>#N/A</v>
      </c>
      <c r="O144" s="564" t="e">
        <f>IF(ISNUMBER(Regressions!Q154),ROUND(Regressions!Q154, 1), NA())</f>
        <v>#N/A</v>
      </c>
      <c r="P144" s="560" t="e">
        <f>IF(ISNUMBER(Regressions!R154),ROUND(Regressions!R154, 1), NA())</f>
        <v>#N/A</v>
      </c>
      <c r="Q144" s="566" t="e">
        <f>IF(ISNUMBER(Regressions!S154),ROUND(Regressions!S154, 1), NA())</f>
        <v>#N/A</v>
      </c>
      <c r="R144" s="562" t="e">
        <f>IF(ISNUMBER(Regressions!T154),ROUND(Regressions!T154, 1), NA())</f>
        <v>#N/A</v>
      </c>
      <c r="S144" s="563" t="e">
        <f>IF(ISNUMBER(Regressions!U154),ROUND(Regressions!U154, 1), NA())</f>
        <v>#N/A</v>
      </c>
    </row>
    <row r="145" spans="1:19" x14ac:dyDescent="0.25">
      <c r="A145" s="555" t="str">
        <f>+Introduction!$C$7</f>
        <v>Nicaragua</v>
      </c>
      <c r="B145" s="556">
        <f>IF(ISBLANK(Regressions!B155), " ", Regressions!B155)</f>
        <v>2017</v>
      </c>
      <c r="C145" s="555" t="str">
        <f>HLOOKUP(Introduction!$G$4,nametranslations,28,FALSE)</f>
        <v>Primaria</v>
      </c>
      <c r="D145" s="558">
        <f>IF(ISBLANK(Regressions!D155), " ", Regressions!D155)</f>
        <v>794762</v>
      </c>
      <c r="E145" s="559" t="e">
        <f>IF(ISNUMBER(Regressions!E155),ROUND(Regressions!E155, 1), NA())</f>
        <v>#N/A</v>
      </c>
      <c r="F145" s="560">
        <f>IF(ISNUMBER(Regressions!F155),ROUND(Regressions!F155, 1), NA())</f>
        <v>67.099999999999994</v>
      </c>
      <c r="G145" s="561" t="e">
        <f>IF(ISNUMBER(Regressions!G155),ROUND(Regressions!G155, 1), NA())</f>
        <v>#N/A</v>
      </c>
      <c r="H145" s="562" t="e">
        <f>IF(ISNUMBER(Regressions!H155),ROUND(Regressions!H155, 1), NA())</f>
        <v>#N/A</v>
      </c>
      <c r="I145" s="563">
        <f>IF(ISNUMBER(Regressions!I155),ROUND(Regressions!I155, 1), NA())</f>
        <v>32.9</v>
      </c>
      <c r="J145" s="564" t="e">
        <f>IF(ISNUMBER(Regressions!K155),ROUND(Regressions!K155, 1), NA())</f>
        <v>#N/A</v>
      </c>
      <c r="K145" s="560" t="e">
        <f>IF(ISNUMBER(Regressions!L155),ROUND(Regressions!L155, 1), NA())</f>
        <v>#N/A</v>
      </c>
      <c r="L145" s="565">
        <f>IF(ISNUMBER(Regressions!M155),ROUND(Regressions!M155, 1), NA())</f>
        <v>44.8</v>
      </c>
      <c r="M145" s="562" t="e">
        <f>IF(ISNUMBER(Regressions!N155),ROUND(Regressions!N155, 1), NA())</f>
        <v>#N/A</v>
      </c>
      <c r="N145" s="563" t="e">
        <f>IF(ISNUMBER(Regressions!O155),ROUND(Regressions!O155, 1), NA())</f>
        <v>#N/A</v>
      </c>
      <c r="O145" s="564" t="e">
        <f>IF(ISNUMBER(Regressions!Q155),ROUND(Regressions!Q155, 1), NA())</f>
        <v>#N/A</v>
      </c>
      <c r="P145" s="560" t="e">
        <f>IF(ISNUMBER(Regressions!R155),ROUND(Regressions!R155, 1), NA())</f>
        <v>#N/A</v>
      </c>
      <c r="Q145" s="566" t="e">
        <f>IF(ISNUMBER(Regressions!S155),ROUND(Regressions!S155, 1), NA())</f>
        <v>#N/A</v>
      </c>
      <c r="R145" s="562" t="e">
        <f>IF(ISNUMBER(Regressions!T155),ROUND(Regressions!T155, 1), NA())</f>
        <v>#N/A</v>
      </c>
      <c r="S145" s="563" t="e">
        <f>IF(ISNUMBER(Regressions!U155),ROUND(Regressions!U155, 1), NA())</f>
        <v>#N/A</v>
      </c>
    </row>
    <row r="146" spans="1:19" x14ac:dyDescent="0.25">
      <c r="A146" s="555" t="str">
        <f>+Introduction!$C$7</f>
        <v>Nicaragua</v>
      </c>
      <c r="B146" s="556">
        <f>IF(ISBLANK(Regressions!B156), " ", Regressions!B156)</f>
        <v>2018</v>
      </c>
      <c r="C146" s="555" t="str">
        <f>HLOOKUP(Introduction!$G$4,nametranslations,28,FALSE)</f>
        <v>Primaria</v>
      </c>
      <c r="D146" s="558">
        <f>IF(ISBLANK(Regressions!D156), " ", Regressions!D156)</f>
        <v>797847</v>
      </c>
      <c r="E146" s="559" t="e">
        <f>IF(ISNUMBER(Regressions!E156),ROUND(Regressions!E156, 1), NA())</f>
        <v>#N/A</v>
      </c>
      <c r="F146" s="560">
        <f>IF(ISNUMBER(Regressions!F156),ROUND(Regressions!F156, 1), NA())</f>
        <v>67.099999999999994</v>
      </c>
      <c r="G146" s="561" t="e">
        <f>IF(ISNUMBER(Regressions!G156),ROUND(Regressions!G156, 1), NA())</f>
        <v>#N/A</v>
      </c>
      <c r="H146" s="562" t="e">
        <f>IF(ISNUMBER(Regressions!H156),ROUND(Regressions!H156, 1), NA())</f>
        <v>#N/A</v>
      </c>
      <c r="I146" s="563">
        <f>IF(ISNUMBER(Regressions!I156),ROUND(Regressions!I156, 1), NA())</f>
        <v>32.9</v>
      </c>
      <c r="J146" s="564" t="e">
        <f>IF(ISNUMBER(Regressions!K156),ROUND(Regressions!K156, 1), NA())</f>
        <v>#N/A</v>
      </c>
      <c r="K146" s="560" t="e">
        <f>IF(ISNUMBER(Regressions!L156),ROUND(Regressions!L156, 1), NA())</f>
        <v>#N/A</v>
      </c>
      <c r="L146" s="565">
        <f>IF(ISNUMBER(Regressions!M156),ROUND(Regressions!M156, 1), NA())</f>
        <v>44.8</v>
      </c>
      <c r="M146" s="562" t="e">
        <f>IF(ISNUMBER(Regressions!N156),ROUND(Regressions!N156, 1), NA())</f>
        <v>#N/A</v>
      </c>
      <c r="N146" s="563" t="e">
        <f>IF(ISNUMBER(Regressions!O156),ROUND(Regressions!O156, 1), NA())</f>
        <v>#N/A</v>
      </c>
      <c r="O146" s="564" t="e">
        <f>IF(ISNUMBER(Regressions!Q156),ROUND(Regressions!Q156, 1), NA())</f>
        <v>#N/A</v>
      </c>
      <c r="P146" s="560" t="e">
        <f>IF(ISNUMBER(Regressions!R156),ROUND(Regressions!R156, 1), NA())</f>
        <v>#N/A</v>
      </c>
      <c r="Q146" s="566" t="e">
        <f>IF(ISNUMBER(Regressions!S156),ROUND(Regressions!S156, 1), NA())</f>
        <v>#N/A</v>
      </c>
      <c r="R146" s="562" t="e">
        <f>IF(ISNUMBER(Regressions!T156),ROUND(Regressions!T156, 1), NA())</f>
        <v>#N/A</v>
      </c>
      <c r="S146" s="563" t="e">
        <f>IF(ISNUMBER(Regressions!U156),ROUND(Regressions!U156, 1), NA())</f>
        <v>#N/A</v>
      </c>
    </row>
    <row r="147" spans="1:19" x14ac:dyDescent="0.25">
      <c r="A147" s="555" t="str">
        <f>+Introduction!$C$7</f>
        <v>Nicaragua</v>
      </c>
      <c r="B147" s="556">
        <f>IF(ISBLANK(Regressions!B157), " ", Regressions!B157)</f>
        <v>2019</v>
      </c>
      <c r="C147" s="555" t="str">
        <f>HLOOKUP(Introduction!$G$4,nametranslations,28,FALSE)</f>
        <v>Primaria</v>
      </c>
      <c r="D147" s="558">
        <f>IF(ISBLANK(Regressions!D157), " ", Regressions!D157)</f>
        <v>800738</v>
      </c>
      <c r="E147" s="559" t="e">
        <f>IF(ISNUMBER(Regressions!E157),ROUND(Regressions!E157, 1), NA())</f>
        <v>#N/A</v>
      </c>
      <c r="F147" s="560">
        <f>IF(ISNUMBER(Regressions!F157),ROUND(Regressions!F157, 1), NA())</f>
        <v>67.099999999999994</v>
      </c>
      <c r="G147" s="561" t="e">
        <f>IF(ISNUMBER(Regressions!G157),ROUND(Regressions!G157, 1), NA())</f>
        <v>#N/A</v>
      </c>
      <c r="H147" s="562" t="e">
        <f>IF(ISNUMBER(Regressions!H157),ROUND(Regressions!H157, 1), NA())</f>
        <v>#N/A</v>
      </c>
      <c r="I147" s="563">
        <f>IF(ISNUMBER(Regressions!I157),ROUND(Regressions!I157, 1), NA())</f>
        <v>32.9</v>
      </c>
      <c r="J147" s="564" t="e">
        <f>IF(ISNUMBER(Regressions!K157),ROUND(Regressions!K157, 1), NA())</f>
        <v>#N/A</v>
      </c>
      <c r="K147" s="560" t="e">
        <f>IF(ISNUMBER(Regressions!L157),ROUND(Regressions!L157, 1), NA())</f>
        <v>#N/A</v>
      </c>
      <c r="L147" s="565">
        <f>IF(ISNUMBER(Regressions!M157),ROUND(Regressions!M157, 1), NA())</f>
        <v>44.8</v>
      </c>
      <c r="M147" s="562" t="e">
        <f>IF(ISNUMBER(Regressions!N157),ROUND(Regressions!N157, 1), NA())</f>
        <v>#N/A</v>
      </c>
      <c r="N147" s="563" t="e">
        <f>IF(ISNUMBER(Regressions!O157),ROUND(Regressions!O157, 1), NA())</f>
        <v>#N/A</v>
      </c>
      <c r="O147" s="564" t="e">
        <f>IF(ISNUMBER(Regressions!Q157),ROUND(Regressions!Q157, 1), NA())</f>
        <v>#N/A</v>
      </c>
      <c r="P147" s="560" t="e">
        <f>IF(ISNUMBER(Regressions!R157),ROUND(Regressions!R157, 1), NA())</f>
        <v>#N/A</v>
      </c>
      <c r="Q147" s="566" t="e">
        <f>IF(ISNUMBER(Regressions!S157),ROUND(Regressions!S157, 1), NA())</f>
        <v>#N/A</v>
      </c>
      <c r="R147" s="562" t="e">
        <f>IF(ISNUMBER(Regressions!T157),ROUND(Regressions!T157, 1), NA())</f>
        <v>#N/A</v>
      </c>
      <c r="S147" s="563" t="e">
        <f>IF(ISNUMBER(Regressions!U157),ROUND(Regressions!U157, 1), NA())</f>
        <v>#N/A</v>
      </c>
    </row>
    <row r="148" spans="1:19" x14ac:dyDescent="0.25">
      <c r="A148" s="555" t="str">
        <f>+Introduction!$C$7</f>
        <v>Nicaragua</v>
      </c>
      <c r="B148" s="556">
        <f>IF(ISBLANK(Regressions!B158), " ", Regressions!B158)</f>
        <v>2020</v>
      </c>
      <c r="C148" s="555" t="str">
        <f>HLOOKUP(Introduction!$G$4,nametranslations,28,FALSE)</f>
        <v>Primaria</v>
      </c>
      <c r="D148" s="558">
        <f>IF(ISBLANK(Regressions!D158), " ", Regressions!D158)</f>
        <v>802445</v>
      </c>
      <c r="E148" s="559" t="e">
        <f>IF(ISNUMBER(Regressions!E158),ROUND(Regressions!E158, 1), NA())</f>
        <v>#N/A</v>
      </c>
      <c r="F148" s="560">
        <f>IF(ISNUMBER(Regressions!F158),ROUND(Regressions!F158, 1), NA())</f>
        <v>67.099999999999994</v>
      </c>
      <c r="G148" s="561" t="e">
        <f>IF(ISNUMBER(Regressions!G158),ROUND(Regressions!G158, 1), NA())</f>
        <v>#N/A</v>
      </c>
      <c r="H148" s="562" t="e">
        <f>IF(ISNUMBER(Regressions!H158),ROUND(Regressions!H158, 1), NA())</f>
        <v>#N/A</v>
      </c>
      <c r="I148" s="563">
        <f>IF(ISNUMBER(Regressions!I158),ROUND(Regressions!I158, 1), NA())</f>
        <v>32.9</v>
      </c>
      <c r="J148" s="564" t="e">
        <f>IF(ISNUMBER(Regressions!K158),ROUND(Regressions!K158, 1), NA())</f>
        <v>#N/A</v>
      </c>
      <c r="K148" s="560" t="e">
        <f>IF(ISNUMBER(Regressions!L158),ROUND(Regressions!L158, 1), NA())</f>
        <v>#N/A</v>
      </c>
      <c r="L148" s="565">
        <f>IF(ISNUMBER(Regressions!M158),ROUND(Regressions!M158, 1), NA())</f>
        <v>44.8</v>
      </c>
      <c r="M148" s="562" t="e">
        <f>IF(ISNUMBER(Regressions!N158),ROUND(Regressions!N158, 1), NA())</f>
        <v>#N/A</v>
      </c>
      <c r="N148" s="563" t="e">
        <f>IF(ISNUMBER(Regressions!O158),ROUND(Regressions!O158, 1), NA())</f>
        <v>#N/A</v>
      </c>
      <c r="O148" s="564" t="e">
        <f>IF(ISNUMBER(Regressions!Q158),ROUND(Regressions!Q158, 1), NA())</f>
        <v>#N/A</v>
      </c>
      <c r="P148" s="560" t="e">
        <f>IF(ISNUMBER(Regressions!R158),ROUND(Regressions!R158, 1), NA())</f>
        <v>#N/A</v>
      </c>
      <c r="Q148" s="566" t="e">
        <f>IF(ISNUMBER(Regressions!S158),ROUND(Regressions!S158, 1), NA())</f>
        <v>#N/A</v>
      </c>
      <c r="R148" s="562" t="e">
        <f>IF(ISNUMBER(Regressions!T158),ROUND(Regressions!T158, 1), NA())</f>
        <v>#N/A</v>
      </c>
      <c r="S148" s="563" t="e">
        <f>IF(ISNUMBER(Regressions!U158),ROUND(Regressions!U158, 1), NA())</f>
        <v>#N/A</v>
      </c>
    </row>
    <row r="149" spans="1:19" x14ac:dyDescent="0.25">
      <c r="A149" s="555" t="str">
        <f>+Introduction!$C$7</f>
        <v>Nicaragua</v>
      </c>
      <c r="B149" s="556">
        <f>IF(ISBLANK(Regressions!B159), " ", Regressions!B159)</f>
        <v>2021</v>
      </c>
      <c r="C149" s="555" t="str">
        <f>HLOOKUP(Introduction!$G$4,nametranslations,28,FALSE)</f>
        <v>Primaria</v>
      </c>
      <c r="D149" s="558">
        <f>IF(ISBLANK(Regressions!D159), " ", Regressions!D159)</f>
        <v>803700</v>
      </c>
      <c r="E149" s="564" t="e">
        <f>IF(ISNUMBER(Regressions!E159),ROUND(Regressions!E159, 1), NA())</f>
        <v>#N/A</v>
      </c>
      <c r="F149" s="567">
        <f>IF(ISNUMBER(Regressions!F159),ROUND(Regressions!F159, 1), NA())</f>
        <v>67.2</v>
      </c>
      <c r="G149" s="568" t="e">
        <f>IF(ISNUMBER(Regressions!G159),ROUND(Regressions!G159, 1), NA())</f>
        <v>#N/A</v>
      </c>
      <c r="H149" s="562" t="e">
        <f>IF(ISNUMBER(Regressions!H159),ROUND(Regressions!H159, 1), NA())</f>
        <v>#N/A</v>
      </c>
      <c r="I149" s="563">
        <f>IF(ISNUMBER(Regressions!I159),ROUND(Regressions!I159, 1), NA())</f>
        <v>32.799999999999997</v>
      </c>
      <c r="J149" s="564" t="e">
        <f>IF(ISNUMBER(Regressions!K159),ROUND(Regressions!K159, 1), NA())</f>
        <v>#N/A</v>
      </c>
      <c r="K149" s="567" t="e">
        <f>IF(ISNUMBER(Regressions!L159),ROUND(Regressions!L159, 1), NA())</f>
        <v>#N/A</v>
      </c>
      <c r="L149" s="569">
        <f>IF(ISNUMBER(Regressions!M159),ROUND(Regressions!M159, 1), NA())</f>
        <v>44.8</v>
      </c>
      <c r="M149" s="562" t="e">
        <f>IF(ISNUMBER(Regressions!N159),ROUND(Regressions!N159, 1), NA())</f>
        <v>#N/A</v>
      </c>
      <c r="N149" s="563" t="e">
        <f>IF(ISNUMBER(Regressions!O159),ROUND(Regressions!O159, 1), NA())</f>
        <v>#N/A</v>
      </c>
      <c r="O149" s="564" t="e">
        <f>IF(ISNUMBER(Regressions!Q159),ROUND(Regressions!Q159, 1), NA())</f>
        <v>#N/A</v>
      </c>
      <c r="P149" s="567" t="e">
        <f>IF(ISNUMBER(Regressions!R159),ROUND(Regressions!R159, 1), NA())</f>
        <v>#N/A</v>
      </c>
      <c r="Q149" s="570" t="e">
        <f>IF(ISNUMBER(Regressions!S159),ROUND(Regressions!S159, 1), NA())</f>
        <v>#N/A</v>
      </c>
      <c r="R149" s="562" t="e">
        <f>IF(ISNUMBER(Regressions!T159),ROUND(Regressions!T159, 1), NA())</f>
        <v>#N/A</v>
      </c>
      <c r="S149" s="563" t="e">
        <f>IF(ISNUMBER(Regressions!U159),ROUND(Regressions!U159, 1), NA())</f>
        <v>#N/A</v>
      </c>
    </row>
    <row r="150" spans="1:19" x14ac:dyDescent="0.25">
      <c r="A150" s="555" t="str">
        <f>+Introduction!$C$7</f>
        <v>Nicaragua</v>
      </c>
      <c r="B150" s="556">
        <f>IF(ISBLANK(Regressions!B160), " ", Regressions!B160)</f>
        <v>2022</v>
      </c>
      <c r="C150" s="555" t="str">
        <f>HLOOKUP(Introduction!$G$4,nametranslations,28,FALSE)</f>
        <v>Primaria</v>
      </c>
      <c r="D150" s="558">
        <f>IF(ISBLANK(Regressions!D160), " ", Regressions!D160)</f>
        <v>804051</v>
      </c>
      <c r="E150" s="559" t="e">
        <f>IF(ISNUMBER(Regressions!E160),ROUND(Regressions!E160, 1), NA())</f>
        <v>#N/A</v>
      </c>
      <c r="F150" s="560">
        <f>IF(ISNUMBER(Regressions!F160),ROUND(Regressions!F160, 1), NA())</f>
        <v>67.2</v>
      </c>
      <c r="G150" s="561" t="e">
        <f>IF(ISNUMBER(Regressions!G160),ROUND(Regressions!G160, 1), NA())</f>
        <v>#N/A</v>
      </c>
      <c r="H150" s="562" t="e">
        <f>IF(ISNUMBER(Regressions!H160),ROUND(Regressions!H160, 1), NA())</f>
        <v>#N/A</v>
      </c>
      <c r="I150" s="563">
        <f>IF(ISNUMBER(Regressions!I160),ROUND(Regressions!I160, 1), NA())</f>
        <v>32.799999999999997</v>
      </c>
      <c r="J150" s="564" t="e">
        <f>IF(ISNUMBER(Regressions!K160),ROUND(Regressions!K160, 1), NA())</f>
        <v>#N/A</v>
      </c>
      <c r="K150" s="560" t="e">
        <f>IF(ISNUMBER(Regressions!L160),ROUND(Regressions!L160, 1), NA())</f>
        <v>#N/A</v>
      </c>
      <c r="L150" s="565">
        <f>IF(ISNUMBER(Regressions!M160),ROUND(Regressions!M160, 1), NA())</f>
        <v>44.8</v>
      </c>
      <c r="M150" s="562" t="e">
        <f>IF(ISNUMBER(Regressions!N160),ROUND(Regressions!N160, 1), NA())</f>
        <v>#N/A</v>
      </c>
      <c r="N150" s="563" t="e">
        <f>IF(ISNUMBER(Regressions!O160),ROUND(Regressions!O160, 1), NA())</f>
        <v>#N/A</v>
      </c>
      <c r="O150" s="564" t="e">
        <f>IF(ISNUMBER(Regressions!Q160),ROUND(Regressions!Q160, 1), NA())</f>
        <v>#N/A</v>
      </c>
      <c r="P150" s="560" t="e">
        <f>IF(ISNUMBER(Regressions!R160),ROUND(Regressions!R160, 1), NA())</f>
        <v>#N/A</v>
      </c>
      <c r="Q150" s="566" t="e">
        <f>IF(ISNUMBER(Regressions!S160),ROUND(Regressions!S160, 1), NA())</f>
        <v>#N/A</v>
      </c>
      <c r="R150" s="562" t="e">
        <f>IF(ISNUMBER(Regressions!T160),ROUND(Regressions!T160, 1), NA())</f>
        <v>#N/A</v>
      </c>
      <c r="S150" s="563" t="e">
        <f>IF(ISNUMBER(Regressions!U160),ROUND(Regressions!U160, 1), NA())</f>
        <v>#N/A</v>
      </c>
    </row>
    <row r="151" spans="1:19" x14ac:dyDescent="0.25">
      <c r="A151" s="555" t="str">
        <f>+Introduction!$C$7</f>
        <v>Nicaragua</v>
      </c>
      <c r="B151" s="556">
        <f>IF(ISBLANK(Regressions!B161), " ", Regressions!B161)</f>
        <v>2023</v>
      </c>
      <c r="C151" s="555" t="str">
        <f>HLOOKUP(Introduction!$G$4,nametranslations,28,FALSE)</f>
        <v>Primaria</v>
      </c>
      <c r="D151" s="558">
        <f>IF(ISBLANK(Regressions!D161), " ", Regressions!D161)</f>
        <v>803459</v>
      </c>
      <c r="E151" s="559" t="e">
        <f>IF(ISNUMBER(Regressions!E161),ROUND(Regressions!E161, 1), NA())</f>
        <v>#N/A</v>
      </c>
      <c r="F151" s="560">
        <f>IF(ISNUMBER(Regressions!F161),ROUND(Regressions!F161, 1), NA())</f>
        <v>67.2</v>
      </c>
      <c r="G151" s="561" t="e">
        <f>IF(ISNUMBER(Regressions!G161),ROUND(Regressions!G161, 1), NA())</f>
        <v>#N/A</v>
      </c>
      <c r="H151" s="562" t="e">
        <f>IF(ISNUMBER(Regressions!H161),ROUND(Regressions!H161, 1), NA())</f>
        <v>#N/A</v>
      </c>
      <c r="I151" s="563">
        <f>IF(ISNUMBER(Regressions!I161),ROUND(Regressions!I161, 1), NA())</f>
        <v>32.799999999999997</v>
      </c>
      <c r="J151" s="564" t="e">
        <f>IF(ISNUMBER(Regressions!K161),ROUND(Regressions!K161, 1), NA())</f>
        <v>#N/A</v>
      </c>
      <c r="K151" s="560" t="e">
        <f>IF(ISNUMBER(Regressions!L161),ROUND(Regressions!L161, 1), NA())</f>
        <v>#N/A</v>
      </c>
      <c r="L151" s="565">
        <f>IF(ISNUMBER(Regressions!M161),ROUND(Regressions!M161, 1), NA())</f>
        <v>44.8</v>
      </c>
      <c r="M151" s="562" t="e">
        <f>IF(ISNUMBER(Regressions!N161),ROUND(Regressions!N161, 1), NA())</f>
        <v>#N/A</v>
      </c>
      <c r="N151" s="563" t="e">
        <f>IF(ISNUMBER(Regressions!O161),ROUND(Regressions!O161, 1), NA())</f>
        <v>#N/A</v>
      </c>
      <c r="O151" s="564" t="e">
        <f>IF(ISNUMBER(Regressions!Q161),ROUND(Regressions!Q161, 1), NA())</f>
        <v>#N/A</v>
      </c>
      <c r="P151" s="560" t="e">
        <f>IF(ISNUMBER(Regressions!R161),ROUND(Regressions!R161, 1), NA())</f>
        <v>#N/A</v>
      </c>
      <c r="Q151" s="566" t="e">
        <f>IF(ISNUMBER(Regressions!S161),ROUND(Regressions!S161, 1), NA())</f>
        <v>#N/A</v>
      </c>
      <c r="R151" s="562" t="e">
        <f>IF(ISNUMBER(Regressions!T161),ROUND(Regressions!T161, 1), NA())</f>
        <v>#N/A</v>
      </c>
      <c r="S151" s="563" t="e">
        <f>IF(ISNUMBER(Regressions!U161),ROUND(Regressions!U161, 1), NA())</f>
        <v>#N/A</v>
      </c>
    </row>
    <row r="152" spans="1:19" x14ac:dyDescent="0.25">
      <c r="A152" s="555" t="str">
        <f>+Introduction!$C$7</f>
        <v>Nicaragua</v>
      </c>
      <c r="B152" s="556">
        <f>IF(ISBLANK(Regressions!B162), " ", Regressions!B162)</f>
        <v>2024</v>
      </c>
      <c r="C152" s="555" t="str">
        <f>HLOOKUP(Introduction!$G$4,nametranslations,28,FALSE)</f>
        <v>Primaria</v>
      </c>
      <c r="D152" s="558">
        <f>IF(ISBLANK(Regressions!D162), " ", Regressions!D162)</f>
        <v>790728</v>
      </c>
      <c r="E152" s="559" t="e">
        <f>IF(ISNUMBER(Regressions!E162),ROUND(Regressions!E162, 1), NA())</f>
        <v>#N/A</v>
      </c>
      <c r="F152" s="560">
        <f>IF(ISNUMBER(Regressions!F162),ROUND(Regressions!F162, 1), NA())</f>
        <v>67.2</v>
      </c>
      <c r="G152" s="561" t="e">
        <f>IF(ISNUMBER(Regressions!G162),ROUND(Regressions!G162, 1), NA())</f>
        <v>#N/A</v>
      </c>
      <c r="H152" s="562" t="e">
        <f>IF(ISNUMBER(Regressions!H162),ROUND(Regressions!H162, 1), NA())</f>
        <v>#N/A</v>
      </c>
      <c r="I152" s="563">
        <f>IF(ISNUMBER(Regressions!I162),ROUND(Regressions!I162, 1), NA())</f>
        <v>32.799999999999997</v>
      </c>
      <c r="J152" s="564" t="e">
        <f>IF(ISNUMBER(Regressions!K162),ROUND(Regressions!K162, 1), NA())</f>
        <v>#N/A</v>
      </c>
      <c r="K152" s="560" t="e">
        <f>IF(ISNUMBER(Regressions!L162),ROUND(Regressions!L162, 1), NA())</f>
        <v>#N/A</v>
      </c>
      <c r="L152" s="565" t="e">
        <f>IF(ISNUMBER(Regressions!M162),ROUND(Regressions!M162, 1), NA())</f>
        <v>#N/A</v>
      </c>
      <c r="M152" s="562" t="e">
        <f>IF(ISNUMBER(Regressions!N162),ROUND(Regressions!N162, 1), NA())</f>
        <v>#N/A</v>
      </c>
      <c r="N152" s="563" t="e">
        <f>IF(ISNUMBER(Regressions!O162),ROUND(Regressions!O162, 1), NA())</f>
        <v>#N/A</v>
      </c>
      <c r="O152" s="564" t="e">
        <f>IF(ISNUMBER(Regressions!Q162),ROUND(Regressions!Q162, 1), NA())</f>
        <v>#N/A</v>
      </c>
      <c r="P152" s="560" t="e">
        <f>IF(ISNUMBER(Regressions!R162),ROUND(Regressions!R162, 1), NA())</f>
        <v>#N/A</v>
      </c>
      <c r="Q152" s="566" t="e">
        <f>IF(ISNUMBER(Regressions!S162),ROUND(Regressions!S162, 1), NA())</f>
        <v>#N/A</v>
      </c>
      <c r="R152" s="562" t="e">
        <f>IF(ISNUMBER(Regressions!T162),ROUND(Regressions!T162, 1), NA())</f>
        <v>#N/A</v>
      </c>
      <c r="S152" s="563" t="e">
        <f>IF(ISNUMBER(Regressions!U162),ROUND(Regressions!U162, 1), NA())</f>
        <v>#N/A</v>
      </c>
    </row>
    <row r="153" spans="1:19" x14ac:dyDescent="0.25">
      <c r="A153" s="571" t="str">
        <f>+Introduction!$C$7</f>
        <v>Nicaragua</v>
      </c>
      <c r="B153" s="572">
        <f>IF(ISBLANK(Regressions!B163), " ", Regressions!B163)</f>
        <v>2025</v>
      </c>
      <c r="C153" s="571" t="str">
        <f>HLOOKUP(Introduction!$G$4,nametranslations,28,FALSE)</f>
        <v>Primaria</v>
      </c>
      <c r="D153" s="573">
        <f>IF(ISBLANK(Regressions!D163), " ", Regressions!D163)</f>
        <v>790659</v>
      </c>
      <c r="E153" s="574" t="e">
        <f>IF(ISNUMBER(Regressions!E163),ROUND(Regressions!E163, 1), NA())</f>
        <v>#N/A</v>
      </c>
      <c r="F153" s="575">
        <f>IF(ISNUMBER(Regressions!F163),ROUND(Regressions!F163, 1), NA())</f>
        <v>67.2</v>
      </c>
      <c r="G153" s="576" t="e">
        <f>IF(ISNUMBER(Regressions!G163),ROUND(Regressions!G163, 1), NA())</f>
        <v>#N/A</v>
      </c>
      <c r="H153" s="577" t="e">
        <f>IF(ISNUMBER(Regressions!H163),ROUND(Regressions!H163, 1), NA())</f>
        <v>#N/A</v>
      </c>
      <c r="I153" s="578">
        <f>IF(ISNUMBER(Regressions!I163),ROUND(Regressions!I163, 1), NA())</f>
        <v>32.799999999999997</v>
      </c>
      <c r="J153" s="579" t="e">
        <f>IF(ISNUMBER(Regressions!K163),ROUND(Regressions!K163, 1), NA())</f>
        <v>#N/A</v>
      </c>
      <c r="K153" s="575" t="e">
        <f>IF(ISNUMBER(Regressions!L163),ROUND(Regressions!L163, 1), NA())</f>
        <v>#N/A</v>
      </c>
      <c r="L153" s="580" t="e">
        <f>IF(ISNUMBER(Regressions!M163),ROUND(Regressions!M163, 1), NA())</f>
        <v>#N/A</v>
      </c>
      <c r="M153" s="577" t="e">
        <f>IF(ISNUMBER(Regressions!N163),ROUND(Regressions!N163, 1), NA())</f>
        <v>#N/A</v>
      </c>
      <c r="N153" s="578" t="e">
        <f>IF(ISNUMBER(Regressions!O163),ROUND(Regressions!O163, 1), NA())</f>
        <v>#N/A</v>
      </c>
      <c r="O153" s="579" t="e">
        <f>IF(ISNUMBER(Regressions!Q163),ROUND(Regressions!Q163, 1), NA())</f>
        <v>#N/A</v>
      </c>
      <c r="P153" s="575" t="e">
        <f>IF(ISNUMBER(Regressions!R163),ROUND(Regressions!R163, 1), NA())</f>
        <v>#N/A</v>
      </c>
      <c r="Q153" s="581" t="e">
        <f>IF(ISNUMBER(Regressions!S163),ROUND(Regressions!S163, 1), NA())</f>
        <v>#N/A</v>
      </c>
      <c r="R153" s="577" t="e">
        <f>IF(ISNUMBER(Regressions!T163),ROUND(Regressions!T163, 1), NA())</f>
        <v>#N/A</v>
      </c>
      <c r="S153" s="578" t="e">
        <f>IF(ISNUMBER(Regressions!U163),ROUND(Regressions!U163, 1), NA())</f>
        <v>#N/A</v>
      </c>
    </row>
    <row r="154" spans="1:19" hidden="1" x14ac:dyDescent="0.25">
      <c r="A154" s="555" t="str">
        <f>+Introduction!$C$7</f>
        <v>Nicaragua</v>
      </c>
      <c r="B154" s="556">
        <f>IF(ISBLANK(Regressions!B164), " ", Regressions!B164)</f>
        <v>2026</v>
      </c>
      <c r="C154" s="555" t="str">
        <f>HLOOKUP(Introduction!$G$4,nametranslations,28,FALSE)</f>
        <v>Primaria</v>
      </c>
      <c r="D154" s="558" t="str">
        <f>IF(ISBLANK(Regressions!D164), " ", Regressions!D164)</f>
        <v xml:space="preserve"> </v>
      </c>
      <c r="E154" s="559" t="e">
        <f>IF(ISNUMBER(Regressions!E164),ROUND(Regressions!E164, 1), NA())</f>
        <v>#N/A</v>
      </c>
      <c r="F154" s="560" t="e">
        <f>IF(ISNUMBER(Regressions!F164),ROUND(Regressions!F164, 1), NA())</f>
        <v>#N/A</v>
      </c>
      <c r="G154" s="561" t="e">
        <f>IF(ISNUMBER(Regressions!G164),ROUND(Regressions!G164, 1), NA())</f>
        <v>#N/A</v>
      </c>
      <c r="H154" s="562" t="e">
        <f>IF(ISNUMBER(Regressions!H164),ROUND(Regressions!H164, 1), NA())</f>
        <v>#N/A</v>
      </c>
      <c r="I154" s="563" t="e">
        <f>IF(ISNUMBER(Regressions!I164),ROUND(Regressions!I164, 1), NA())</f>
        <v>#N/A</v>
      </c>
      <c r="J154" s="564" t="e">
        <f>IF(ISNUMBER(Regressions!K164),ROUND(Regressions!K164, 1), NA())</f>
        <v>#N/A</v>
      </c>
      <c r="K154" s="560" t="e">
        <f>IF(ISNUMBER(Regressions!L164),ROUND(Regressions!L164, 1), NA())</f>
        <v>#N/A</v>
      </c>
      <c r="L154" s="565" t="e">
        <f>IF(ISNUMBER(Regressions!M164),ROUND(Regressions!M164, 1), NA())</f>
        <v>#N/A</v>
      </c>
      <c r="M154" s="562" t="e">
        <f>IF(ISNUMBER(Regressions!N164),ROUND(Regressions!N164, 1), NA())</f>
        <v>#N/A</v>
      </c>
      <c r="N154" s="563" t="e">
        <f>IF(ISNUMBER(Regressions!O164),ROUND(Regressions!O164, 1), NA())</f>
        <v>#N/A</v>
      </c>
      <c r="O154" s="564" t="e">
        <f>IF(ISNUMBER(Regressions!Q164),ROUND(Regressions!Q164, 1), NA())</f>
        <v>#N/A</v>
      </c>
      <c r="P154" s="560" t="e">
        <f>IF(ISNUMBER(Regressions!R164),ROUND(Regressions!R164, 1), NA())</f>
        <v>#N/A</v>
      </c>
      <c r="Q154" s="566" t="e">
        <f>IF(ISNUMBER(Regressions!S164),ROUND(Regressions!S164, 1), NA())</f>
        <v>#N/A</v>
      </c>
      <c r="R154" s="562" t="e">
        <f>IF(ISNUMBER(Regressions!T164),ROUND(Regressions!T164, 1), NA())</f>
        <v>#N/A</v>
      </c>
      <c r="S154" s="563" t="e">
        <f>IF(ISNUMBER(Regressions!U164),ROUND(Regressions!U164, 1), NA())</f>
        <v>#N/A</v>
      </c>
    </row>
    <row r="155" spans="1:19" hidden="1" x14ac:dyDescent="0.25">
      <c r="A155" s="555" t="str">
        <f>+Introduction!$C$7</f>
        <v>Nicaragua</v>
      </c>
      <c r="B155" s="556">
        <f>IF(ISBLANK(Regressions!B165), " ", Regressions!B165)</f>
        <v>2027</v>
      </c>
      <c r="C155" s="555" t="str">
        <f>HLOOKUP(Introduction!$G$4,nametranslations,28,FALSE)</f>
        <v>Primaria</v>
      </c>
      <c r="D155" s="558" t="str">
        <f>IF(ISBLANK(Regressions!D165), " ", Regressions!D165)</f>
        <v xml:space="preserve"> </v>
      </c>
      <c r="E155" s="559" t="e">
        <f>IF(ISNUMBER(Regressions!E165),ROUND(Regressions!E165, 1), NA())</f>
        <v>#N/A</v>
      </c>
      <c r="F155" s="560" t="e">
        <f>IF(ISNUMBER(Regressions!F165),ROUND(Regressions!F165, 1), NA())</f>
        <v>#N/A</v>
      </c>
      <c r="G155" s="561" t="e">
        <f>IF(ISNUMBER(Regressions!G165),ROUND(Regressions!G165, 1), NA())</f>
        <v>#N/A</v>
      </c>
      <c r="H155" s="562" t="e">
        <f>IF(ISNUMBER(Regressions!H165),ROUND(Regressions!H165, 1), NA())</f>
        <v>#N/A</v>
      </c>
      <c r="I155" s="563" t="e">
        <f>IF(ISNUMBER(Regressions!I165),ROUND(Regressions!I165, 1), NA())</f>
        <v>#N/A</v>
      </c>
      <c r="J155" s="564" t="e">
        <f>IF(ISNUMBER(Regressions!K165),ROUND(Regressions!K165, 1), NA())</f>
        <v>#N/A</v>
      </c>
      <c r="K155" s="560" t="e">
        <f>IF(ISNUMBER(Regressions!L165),ROUND(Regressions!L165, 1), NA())</f>
        <v>#N/A</v>
      </c>
      <c r="L155" s="565" t="e">
        <f>IF(ISNUMBER(Regressions!M165),ROUND(Regressions!M165, 1), NA())</f>
        <v>#N/A</v>
      </c>
      <c r="M155" s="562" t="e">
        <f>IF(ISNUMBER(Regressions!N165),ROUND(Regressions!N165, 1), NA())</f>
        <v>#N/A</v>
      </c>
      <c r="N155" s="563" t="e">
        <f>IF(ISNUMBER(Regressions!O165),ROUND(Regressions!O165, 1), NA())</f>
        <v>#N/A</v>
      </c>
      <c r="O155" s="564" t="e">
        <f>IF(ISNUMBER(Regressions!Q165),ROUND(Regressions!Q165, 1), NA())</f>
        <v>#N/A</v>
      </c>
      <c r="P155" s="560" t="e">
        <f>IF(ISNUMBER(Regressions!R165),ROUND(Regressions!R165, 1), NA())</f>
        <v>#N/A</v>
      </c>
      <c r="Q155" s="566" t="e">
        <f>IF(ISNUMBER(Regressions!S165),ROUND(Regressions!S165, 1), NA())</f>
        <v>#N/A</v>
      </c>
      <c r="R155" s="562" t="e">
        <f>IF(ISNUMBER(Regressions!T165),ROUND(Regressions!T165, 1), NA())</f>
        <v>#N/A</v>
      </c>
      <c r="S155" s="563" t="e">
        <f>IF(ISNUMBER(Regressions!U165),ROUND(Regressions!U165, 1), NA())</f>
        <v>#N/A</v>
      </c>
    </row>
    <row r="156" spans="1:19" hidden="1" x14ac:dyDescent="0.25">
      <c r="A156" s="555" t="str">
        <f>+Introduction!$C$7</f>
        <v>Nicaragua</v>
      </c>
      <c r="B156" s="556">
        <f>IF(ISBLANK(Regressions!B166), " ", Regressions!B166)</f>
        <v>2028</v>
      </c>
      <c r="C156" s="555" t="str">
        <f>HLOOKUP(Introduction!$G$4,nametranslations,28,FALSE)</f>
        <v>Primaria</v>
      </c>
      <c r="D156" s="558" t="str">
        <f>IF(ISBLANK(Regressions!D166), " ", Regressions!D166)</f>
        <v xml:space="preserve"> </v>
      </c>
      <c r="E156" s="559" t="e">
        <f>IF(ISNUMBER(Regressions!E166),ROUND(Regressions!E166, 1), NA())</f>
        <v>#N/A</v>
      </c>
      <c r="F156" s="560" t="e">
        <f>IF(ISNUMBER(Regressions!F166),ROUND(Regressions!F166, 1), NA())</f>
        <v>#N/A</v>
      </c>
      <c r="G156" s="561" t="e">
        <f>IF(ISNUMBER(Regressions!G166),ROUND(Regressions!G166, 1), NA())</f>
        <v>#N/A</v>
      </c>
      <c r="H156" s="562" t="e">
        <f>IF(ISNUMBER(Regressions!H166),ROUND(Regressions!H166, 1), NA())</f>
        <v>#N/A</v>
      </c>
      <c r="I156" s="563" t="e">
        <f>IF(ISNUMBER(Regressions!I166),ROUND(Regressions!I166, 1), NA())</f>
        <v>#N/A</v>
      </c>
      <c r="J156" s="564" t="e">
        <f>IF(ISNUMBER(Regressions!K166),ROUND(Regressions!K166, 1), NA())</f>
        <v>#N/A</v>
      </c>
      <c r="K156" s="560" t="e">
        <f>IF(ISNUMBER(Regressions!L166),ROUND(Regressions!L166, 1), NA())</f>
        <v>#N/A</v>
      </c>
      <c r="L156" s="565" t="e">
        <f>IF(ISNUMBER(Regressions!M166),ROUND(Regressions!M166, 1), NA())</f>
        <v>#N/A</v>
      </c>
      <c r="M156" s="562" t="e">
        <f>IF(ISNUMBER(Regressions!N166),ROUND(Regressions!N166, 1), NA())</f>
        <v>#N/A</v>
      </c>
      <c r="N156" s="563" t="e">
        <f>IF(ISNUMBER(Regressions!O166),ROUND(Regressions!O166, 1), NA())</f>
        <v>#N/A</v>
      </c>
      <c r="O156" s="564" t="e">
        <f>IF(ISNUMBER(Regressions!Q166),ROUND(Regressions!Q166, 1), NA())</f>
        <v>#N/A</v>
      </c>
      <c r="P156" s="560" t="e">
        <f>IF(ISNUMBER(Regressions!R166),ROUND(Regressions!R166, 1), NA())</f>
        <v>#N/A</v>
      </c>
      <c r="Q156" s="566" t="e">
        <f>IF(ISNUMBER(Regressions!S166),ROUND(Regressions!S166, 1), NA())</f>
        <v>#N/A</v>
      </c>
      <c r="R156" s="562" t="e">
        <f>IF(ISNUMBER(Regressions!T166),ROUND(Regressions!T166, 1), NA())</f>
        <v>#N/A</v>
      </c>
      <c r="S156" s="563" t="e">
        <f>IF(ISNUMBER(Regressions!U166),ROUND(Regressions!U166, 1), NA())</f>
        <v>#N/A</v>
      </c>
    </row>
    <row r="157" spans="1:19" hidden="1" x14ac:dyDescent="0.25">
      <c r="A157" s="555" t="str">
        <f>+Introduction!$C$7</f>
        <v>Nicaragua</v>
      </c>
      <c r="B157" s="556">
        <f>IF(ISBLANK(Regressions!B167), " ", Regressions!B167)</f>
        <v>2029</v>
      </c>
      <c r="C157" s="555" t="str">
        <f>HLOOKUP(Introduction!$G$4,nametranslations,28,FALSE)</f>
        <v>Primaria</v>
      </c>
      <c r="D157" s="558" t="str">
        <f>IF(ISBLANK(Regressions!D167), " ", Regressions!D167)</f>
        <v xml:space="preserve"> </v>
      </c>
      <c r="E157" s="559" t="e">
        <f>IF(ISNUMBER(Regressions!E167),ROUND(Regressions!E167, 1), NA())</f>
        <v>#N/A</v>
      </c>
      <c r="F157" s="560" t="e">
        <f>IF(ISNUMBER(Regressions!F167),ROUND(Regressions!F167, 1), NA())</f>
        <v>#N/A</v>
      </c>
      <c r="G157" s="561" t="e">
        <f>IF(ISNUMBER(Regressions!G167),ROUND(Regressions!G167, 1), NA())</f>
        <v>#N/A</v>
      </c>
      <c r="H157" s="562" t="e">
        <f>IF(ISNUMBER(Regressions!H167),ROUND(Regressions!H167, 1), NA())</f>
        <v>#N/A</v>
      </c>
      <c r="I157" s="563" t="e">
        <f>IF(ISNUMBER(Regressions!I167),ROUND(Regressions!I167, 1), NA())</f>
        <v>#N/A</v>
      </c>
      <c r="J157" s="564" t="e">
        <f>IF(ISNUMBER(Regressions!K167),ROUND(Regressions!K167, 1), NA())</f>
        <v>#N/A</v>
      </c>
      <c r="K157" s="560" t="e">
        <f>IF(ISNUMBER(Regressions!L167),ROUND(Regressions!L167, 1), NA())</f>
        <v>#N/A</v>
      </c>
      <c r="L157" s="565" t="e">
        <f>IF(ISNUMBER(Regressions!M167),ROUND(Regressions!M167, 1), NA())</f>
        <v>#N/A</v>
      </c>
      <c r="M157" s="562" t="e">
        <f>IF(ISNUMBER(Regressions!N167),ROUND(Regressions!N167, 1), NA())</f>
        <v>#N/A</v>
      </c>
      <c r="N157" s="563" t="e">
        <f>IF(ISNUMBER(Regressions!O167),ROUND(Regressions!O167, 1), NA())</f>
        <v>#N/A</v>
      </c>
      <c r="O157" s="564" t="e">
        <f>IF(ISNUMBER(Regressions!Q167),ROUND(Regressions!Q167, 1), NA())</f>
        <v>#N/A</v>
      </c>
      <c r="P157" s="560" t="e">
        <f>IF(ISNUMBER(Regressions!R167),ROUND(Regressions!R167, 1), NA())</f>
        <v>#N/A</v>
      </c>
      <c r="Q157" s="566" t="e">
        <f>IF(ISNUMBER(Regressions!S167),ROUND(Regressions!S167, 1), NA())</f>
        <v>#N/A</v>
      </c>
      <c r="R157" s="562" t="e">
        <f>IF(ISNUMBER(Regressions!T167),ROUND(Regressions!T167, 1), NA())</f>
        <v>#N/A</v>
      </c>
      <c r="S157" s="563" t="e">
        <f>IF(ISNUMBER(Regressions!U167),ROUND(Regressions!U167, 1), NA())</f>
        <v>#N/A</v>
      </c>
    </row>
    <row r="158" spans="1:19" hidden="1" x14ac:dyDescent="0.25">
      <c r="A158" s="555" t="str">
        <f>+Introduction!$C$7</f>
        <v>Nicaragua</v>
      </c>
      <c r="B158" s="556">
        <f>IF(ISBLANK(Regressions!B168), " ", Regressions!B168)</f>
        <v>2030</v>
      </c>
      <c r="C158" s="555" t="str">
        <f>HLOOKUP(Introduction!$G$4,nametranslations,28,FALSE)</f>
        <v>Primaria</v>
      </c>
      <c r="D158" s="558" t="str">
        <f>IF(ISBLANK(Regressions!D168), " ", Regressions!D168)</f>
        <v xml:space="preserve"> </v>
      </c>
      <c r="E158" s="559" t="e">
        <f>IF(ISNUMBER(Regressions!E168),ROUND(Regressions!E168, 1), NA())</f>
        <v>#N/A</v>
      </c>
      <c r="F158" s="560" t="e">
        <f>IF(ISNUMBER(Regressions!F168),ROUND(Regressions!F168, 1), NA())</f>
        <v>#N/A</v>
      </c>
      <c r="G158" s="561" t="e">
        <f>IF(ISNUMBER(Regressions!G168),ROUND(Regressions!G168, 1), NA())</f>
        <v>#N/A</v>
      </c>
      <c r="H158" s="562" t="e">
        <f>IF(ISNUMBER(Regressions!H168),ROUND(Regressions!H168, 1), NA())</f>
        <v>#N/A</v>
      </c>
      <c r="I158" s="563" t="e">
        <f>IF(ISNUMBER(Regressions!I168),ROUND(Regressions!I168, 1), NA())</f>
        <v>#N/A</v>
      </c>
      <c r="J158" s="564" t="e">
        <f>IF(ISNUMBER(Regressions!K168),ROUND(Regressions!K168, 1), NA())</f>
        <v>#N/A</v>
      </c>
      <c r="K158" s="560" t="e">
        <f>IF(ISNUMBER(Regressions!L168),ROUND(Regressions!L168, 1), NA())</f>
        <v>#N/A</v>
      </c>
      <c r="L158" s="565" t="e">
        <f>IF(ISNUMBER(Regressions!M168),ROUND(Regressions!M168, 1), NA())</f>
        <v>#N/A</v>
      </c>
      <c r="M158" s="562" t="e">
        <f>IF(ISNUMBER(Regressions!N168),ROUND(Regressions!N168, 1), NA())</f>
        <v>#N/A</v>
      </c>
      <c r="N158" s="563" t="e">
        <f>IF(ISNUMBER(Regressions!O168),ROUND(Regressions!O168, 1), NA())</f>
        <v>#N/A</v>
      </c>
      <c r="O158" s="564" t="e">
        <f>IF(ISNUMBER(Regressions!Q168),ROUND(Regressions!Q168, 1), NA())</f>
        <v>#N/A</v>
      </c>
      <c r="P158" s="560" t="e">
        <f>IF(ISNUMBER(Regressions!R168),ROUND(Regressions!R168, 1), NA())</f>
        <v>#N/A</v>
      </c>
      <c r="Q158" s="566" t="e">
        <f>IF(ISNUMBER(Regressions!S168),ROUND(Regressions!S168, 1), NA())</f>
        <v>#N/A</v>
      </c>
      <c r="R158" s="562" t="e">
        <f>IF(ISNUMBER(Regressions!T168),ROUND(Regressions!T168, 1), NA())</f>
        <v>#N/A</v>
      </c>
      <c r="S158" s="563" t="e">
        <f>IF(ISNUMBER(Regressions!U168),ROUND(Regressions!U168, 1), NA())</f>
        <v>#N/A</v>
      </c>
    </row>
    <row r="159" spans="1:19" x14ac:dyDescent="0.25">
      <c r="A159" s="555" t="str">
        <f>+Introduction!$C$7</f>
        <v>Nicaragua</v>
      </c>
      <c r="B159" s="556">
        <f>IF(ISBLANK(Regressions!B169), " ", Regressions!B169)</f>
        <v>2000</v>
      </c>
      <c r="C159" s="555" t="str">
        <f>HLOOKUP(Introduction!$G$4,nametranslations,29,FALSE)</f>
        <v>Secundaria</v>
      </c>
      <c r="D159" s="558">
        <f>IF(ISBLANK(Regressions!D169), " ", Regressions!D169)</f>
        <v>623930</v>
      </c>
      <c r="E159" s="559" t="e">
        <f>IF(ISNUMBER(Regressions!E169),ROUND(Regressions!E169, 1), NA())</f>
        <v>#N/A</v>
      </c>
      <c r="F159" s="560" t="e">
        <f>IF(ISNUMBER(Regressions!F169),ROUND(Regressions!F169, 1), NA())</f>
        <v>#N/A</v>
      </c>
      <c r="G159" s="561" t="e">
        <f>IF(ISNUMBER(Regressions!G169),ROUND(Regressions!G169, 1), NA())</f>
        <v>#N/A</v>
      </c>
      <c r="H159" s="562" t="e">
        <f>IF(ISNUMBER(Regressions!H169),ROUND(Regressions!H169, 1), NA())</f>
        <v>#N/A</v>
      </c>
      <c r="I159" s="563" t="e">
        <f>IF(ISNUMBER(Regressions!I169),ROUND(Regressions!I169, 1), NA())</f>
        <v>#N/A</v>
      </c>
      <c r="J159" s="564" t="e">
        <f>IF(ISNUMBER(Regressions!K169),ROUND(Regressions!K169, 1), NA())</f>
        <v>#N/A</v>
      </c>
      <c r="K159" s="560" t="e">
        <f>IF(ISNUMBER(Regressions!L169),ROUND(Regressions!L169, 1), NA())</f>
        <v>#N/A</v>
      </c>
      <c r="L159" s="565" t="e">
        <f>IF(ISNUMBER(Regressions!M169),ROUND(Regressions!M169, 1), NA())</f>
        <v>#N/A</v>
      </c>
      <c r="M159" s="562" t="e">
        <f>IF(ISNUMBER(Regressions!N169),ROUND(Regressions!N169, 1), NA())</f>
        <v>#N/A</v>
      </c>
      <c r="N159" s="563" t="e">
        <f>IF(ISNUMBER(Regressions!O169),ROUND(Regressions!O169, 1), NA())</f>
        <v>#N/A</v>
      </c>
      <c r="O159" s="564" t="e">
        <f>IF(ISNUMBER(Regressions!Q169),ROUND(Regressions!Q169, 1), NA())</f>
        <v>#N/A</v>
      </c>
      <c r="P159" s="560" t="e">
        <f>IF(ISNUMBER(Regressions!R169),ROUND(Regressions!R169, 1), NA())</f>
        <v>#N/A</v>
      </c>
      <c r="Q159" s="566" t="e">
        <f>IF(ISNUMBER(Regressions!S169),ROUND(Regressions!S169, 1), NA())</f>
        <v>#N/A</v>
      </c>
      <c r="R159" s="562" t="e">
        <f>IF(ISNUMBER(Regressions!T169),ROUND(Regressions!T169, 1), NA())</f>
        <v>#N/A</v>
      </c>
      <c r="S159" s="563" t="e">
        <f>IF(ISNUMBER(Regressions!U169),ROUND(Regressions!U169, 1), NA())</f>
        <v>#N/A</v>
      </c>
    </row>
    <row r="160" spans="1:19" x14ac:dyDescent="0.25">
      <c r="A160" s="555" t="str">
        <f>+Introduction!$C$7</f>
        <v>Nicaragua</v>
      </c>
      <c r="B160" s="556">
        <f>IF(ISBLANK(Regressions!B170), " ", Regressions!B170)</f>
        <v>2001</v>
      </c>
      <c r="C160" s="555" t="str">
        <f>HLOOKUP(Introduction!$G$4,nametranslations,29,FALSE)</f>
        <v>Secundaria</v>
      </c>
      <c r="D160" s="558">
        <f>IF(ISBLANK(Regressions!D170), " ", Regressions!D170)</f>
        <v>627557</v>
      </c>
      <c r="E160" s="559" t="e">
        <f>IF(ISNUMBER(Regressions!E170),ROUND(Regressions!E170, 1), NA())</f>
        <v>#N/A</v>
      </c>
      <c r="F160" s="560" t="e">
        <f>IF(ISNUMBER(Regressions!F170),ROUND(Regressions!F170, 1), NA())</f>
        <v>#N/A</v>
      </c>
      <c r="G160" s="561" t="e">
        <f>IF(ISNUMBER(Regressions!G170),ROUND(Regressions!G170, 1), NA())</f>
        <v>#N/A</v>
      </c>
      <c r="H160" s="562" t="e">
        <f>IF(ISNUMBER(Regressions!H170),ROUND(Regressions!H170, 1), NA())</f>
        <v>#N/A</v>
      </c>
      <c r="I160" s="563" t="e">
        <f>IF(ISNUMBER(Regressions!I170),ROUND(Regressions!I170, 1), NA())</f>
        <v>#N/A</v>
      </c>
      <c r="J160" s="564" t="e">
        <f>IF(ISNUMBER(Regressions!K170),ROUND(Regressions!K170, 1), NA())</f>
        <v>#N/A</v>
      </c>
      <c r="K160" s="560" t="e">
        <f>IF(ISNUMBER(Regressions!L170),ROUND(Regressions!L170, 1), NA())</f>
        <v>#N/A</v>
      </c>
      <c r="L160" s="565" t="e">
        <f>IF(ISNUMBER(Regressions!M170),ROUND(Regressions!M170, 1), NA())</f>
        <v>#N/A</v>
      </c>
      <c r="M160" s="562" t="e">
        <f>IF(ISNUMBER(Regressions!N170),ROUND(Regressions!N170, 1), NA())</f>
        <v>#N/A</v>
      </c>
      <c r="N160" s="563" t="e">
        <f>IF(ISNUMBER(Regressions!O170),ROUND(Regressions!O170, 1), NA())</f>
        <v>#N/A</v>
      </c>
      <c r="O160" s="564" t="e">
        <f>IF(ISNUMBER(Regressions!Q170),ROUND(Regressions!Q170, 1), NA())</f>
        <v>#N/A</v>
      </c>
      <c r="P160" s="560" t="e">
        <f>IF(ISNUMBER(Regressions!R170),ROUND(Regressions!R170, 1), NA())</f>
        <v>#N/A</v>
      </c>
      <c r="Q160" s="566" t="e">
        <f>IF(ISNUMBER(Regressions!S170),ROUND(Regressions!S170, 1), NA())</f>
        <v>#N/A</v>
      </c>
      <c r="R160" s="562" t="e">
        <f>IF(ISNUMBER(Regressions!T170),ROUND(Regressions!T170, 1), NA())</f>
        <v>#N/A</v>
      </c>
      <c r="S160" s="563" t="e">
        <f>IF(ISNUMBER(Regressions!U170),ROUND(Regressions!U170, 1), NA())</f>
        <v>#N/A</v>
      </c>
    </row>
    <row r="161" spans="1:19" x14ac:dyDescent="0.25">
      <c r="A161" s="555" t="str">
        <f>+Introduction!$C$7</f>
        <v>Nicaragua</v>
      </c>
      <c r="B161" s="556">
        <f>IF(ISBLANK(Regressions!B171), " ", Regressions!B171)</f>
        <v>2002</v>
      </c>
      <c r="C161" s="555" t="str">
        <f>HLOOKUP(Introduction!$G$4,nametranslations,29,FALSE)</f>
        <v>Secundaria</v>
      </c>
      <c r="D161" s="558">
        <f>IF(ISBLANK(Regressions!D171), " ", Regressions!D171)</f>
        <v>631136</v>
      </c>
      <c r="E161" s="559" t="e">
        <f>IF(ISNUMBER(Regressions!E171),ROUND(Regressions!E171, 1), NA())</f>
        <v>#N/A</v>
      </c>
      <c r="F161" s="560" t="e">
        <f>IF(ISNUMBER(Regressions!F171),ROUND(Regressions!F171, 1), NA())</f>
        <v>#N/A</v>
      </c>
      <c r="G161" s="561" t="e">
        <f>IF(ISNUMBER(Regressions!G171),ROUND(Regressions!G171, 1), NA())</f>
        <v>#N/A</v>
      </c>
      <c r="H161" s="562" t="e">
        <f>IF(ISNUMBER(Regressions!H171),ROUND(Regressions!H171, 1), NA())</f>
        <v>#N/A</v>
      </c>
      <c r="I161" s="563" t="e">
        <f>IF(ISNUMBER(Regressions!I171),ROUND(Regressions!I171, 1), NA())</f>
        <v>#N/A</v>
      </c>
      <c r="J161" s="564" t="e">
        <f>IF(ISNUMBER(Regressions!K171),ROUND(Regressions!K171, 1), NA())</f>
        <v>#N/A</v>
      </c>
      <c r="K161" s="560" t="e">
        <f>IF(ISNUMBER(Regressions!L171),ROUND(Regressions!L171, 1), NA())</f>
        <v>#N/A</v>
      </c>
      <c r="L161" s="565" t="e">
        <f>IF(ISNUMBER(Regressions!M171),ROUND(Regressions!M171, 1), NA())</f>
        <v>#N/A</v>
      </c>
      <c r="M161" s="562" t="e">
        <f>IF(ISNUMBER(Regressions!N171),ROUND(Regressions!N171, 1), NA())</f>
        <v>#N/A</v>
      </c>
      <c r="N161" s="563" t="e">
        <f>IF(ISNUMBER(Regressions!O171),ROUND(Regressions!O171, 1), NA())</f>
        <v>#N/A</v>
      </c>
      <c r="O161" s="564" t="e">
        <f>IF(ISNUMBER(Regressions!Q171),ROUND(Regressions!Q171, 1), NA())</f>
        <v>#N/A</v>
      </c>
      <c r="P161" s="560" t="e">
        <f>IF(ISNUMBER(Regressions!R171),ROUND(Regressions!R171, 1), NA())</f>
        <v>#N/A</v>
      </c>
      <c r="Q161" s="566" t="e">
        <f>IF(ISNUMBER(Regressions!S171),ROUND(Regressions!S171, 1), NA())</f>
        <v>#N/A</v>
      </c>
      <c r="R161" s="562" t="e">
        <f>IF(ISNUMBER(Regressions!T171),ROUND(Regressions!T171, 1), NA())</f>
        <v>#N/A</v>
      </c>
      <c r="S161" s="563" t="e">
        <f>IF(ISNUMBER(Regressions!U171),ROUND(Regressions!U171, 1), NA())</f>
        <v>#N/A</v>
      </c>
    </row>
    <row r="162" spans="1:19" x14ac:dyDescent="0.25">
      <c r="A162" s="555" t="str">
        <f>+Introduction!$C$7</f>
        <v>Nicaragua</v>
      </c>
      <c r="B162" s="556">
        <f>IF(ISBLANK(Regressions!B172), " ", Regressions!B172)</f>
        <v>2003</v>
      </c>
      <c r="C162" s="555" t="str">
        <f>HLOOKUP(Introduction!$G$4,nametranslations,29,FALSE)</f>
        <v>Secundaria</v>
      </c>
      <c r="D162" s="558">
        <f>IF(ISBLANK(Regressions!D172), " ", Regressions!D172)</f>
        <v>633999</v>
      </c>
      <c r="E162" s="559" t="e">
        <f>IF(ISNUMBER(Regressions!E172),ROUND(Regressions!E172, 1), NA())</f>
        <v>#N/A</v>
      </c>
      <c r="F162" s="560" t="e">
        <f>IF(ISNUMBER(Regressions!F172),ROUND(Regressions!F172, 1), NA())</f>
        <v>#N/A</v>
      </c>
      <c r="G162" s="561" t="e">
        <f>IF(ISNUMBER(Regressions!G172),ROUND(Regressions!G172, 1), NA())</f>
        <v>#N/A</v>
      </c>
      <c r="H162" s="562" t="e">
        <f>IF(ISNUMBER(Regressions!H172),ROUND(Regressions!H172, 1), NA())</f>
        <v>#N/A</v>
      </c>
      <c r="I162" s="563" t="e">
        <f>IF(ISNUMBER(Regressions!I172),ROUND(Regressions!I172, 1), NA())</f>
        <v>#N/A</v>
      </c>
      <c r="J162" s="564" t="e">
        <f>IF(ISNUMBER(Regressions!K172),ROUND(Regressions!K172, 1), NA())</f>
        <v>#N/A</v>
      </c>
      <c r="K162" s="560" t="e">
        <f>IF(ISNUMBER(Regressions!L172),ROUND(Regressions!L172, 1), NA())</f>
        <v>#N/A</v>
      </c>
      <c r="L162" s="565" t="e">
        <f>IF(ISNUMBER(Regressions!M172),ROUND(Regressions!M172, 1), NA())</f>
        <v>#N/A</v>
      </c>
      <c r="M162" s="562" t="e">
        <f>IF(ISNUMBER(Regressions!N172),ROUND(Regressions!N172, 1), NA())</f>
        <v>#N/A</v>
      </c>
      <c r="N162" s="563" t="e">
        <f>IF(ISNUMBER(Regressions!O172),ROUND(Regressions!O172, 1), NA())</f>
        <v>#N/A</v>
      </c>
      <c r="O162" s="564" t="e">
        <f>IF(ISNUMBER(Regressions!Q172),ROUND(Regressions!Q172, 1), NA())</f>
        <v>#N/A</v>
      </c>
      <c r="P162" s="560" t="e">
        <f>IF(ISNUMBER(Regressions!R172),ROUND(Regressions!R172, 1), NA())</f>
        <v>#N/A</v>
      </c>
      <c r="Q162" s="566" t="e">
        <f>IF(ISNUMBER(Regressions!S172),ROUND(Regressions!S172, 1), NA())</f>
        <v>#N/A</v>
      </c>
      <c r="R162" s="562" t="e">
        <f>IF(ISNUMBER(Regressions!T172),ROUND(Regressions!T172, 1), NA())</f>
        <v>#N/A</v>
      </c>
      <c r="S162" s="563" t="e">
        <f>IF(ISNUMBER(Regressions!U172),ROUND(Regressions!U172, 1), NA())</f>
        <v>#N/A</v>
      </c>
    </row>
    <row r="163" spans="1:19" x14ac:dyDescent="0.25">
      <c r="A163" s="555" t="str">
        <f>+Introduction!$C$7</f>
        <v>Nicaragua</v>
      </c>
      <c r="B163" s="556">
        <f>IF(ISBLANK(Regressions!B173), " ", Regressions!B173)</f>
        <v>2004</v>
      </c>
      <c r="C163" s="555" t="str">
        <f>HLOOKUP(Introduction!$G$4,nametranslations,29,FALSE)</f>
        <v>Secundaria</v>
      </c>
      <c r="D163" s="558">
        <f>IF(ISBLANK(Regressions!D173), " ", Regressions!D173)</f>
        <v>636367</v>
      </c>
      <c r="E163" s="559" t="e">
        <f>IF(ISNUMBER(Regressions!E173),ROUND(Regressions!E173, 1), NA())</f>
        <v>#N/A</v>
      </c>
      <c r="F163" s="560" t="e">
        <f>IF(ISNUMBER(Regressions!F173),ROUND(Regressions!F173, 1), NA())</f>
        <v>#N/A</v>
      </c>
      <c r="G163" s="561" t="e">
        <f>IF(ISNUMBER(Regressions!G173),ROUND(Regressions!G173, 1), NA())</f>
        <v>#N/A</v>
      </c>
      <c r="H163" s="562" t="e">
        <f>IF(ISNUMBER(Regressions!H173),ROUND(Regressions!H173, 1), NA())</f>
        <v>#N/A</v>
      </c>
      <c r="I163" s="563" t="e">
        <f>IF(ISNUMBER(Regressions!I173),ROUND(Regressions!I173, 1), NA())</f>
        <v>#N/A</v>
      </c>
      <c r="J163" s="564" t="e">
        <f>IF(ISNUMBER(Regressions!K173),ROUND(Regressions!K173, 1), NA())</f>
        <v>#N/A</v>
      </c>
      <c r="K163" s="560" t="e">
        <f>IF(ISNUMBER(Regressions!L173),ROUND(Regressions!L173, 1), NA())</f>
        <v>#N/A</v>
      </c>
      <c r="L163" s="565" t="e">
        <f>IF(ISNUMBER(Regressions!M173),ROUND(Regressions!M173, 1), NA())</f>
        <v>#N/A</v>
      </c>
      <c r="M163" s="562" t="e">
        <f>IF(ISNUMBER(Regressions!N173),ROUND(Regressions!N173, 1), NA())</f>
        <v>#N/A</v>
      </c>
      <c r="N163" s="563" t="e">
        <f>IF(ISNUMBER(Regressions!O173),ROUND(Regressions!O173, 1), NA())</f>
        <v>#N/A</v>
      </c>
      <c r="O163" s="564" t="e">
        <f>IF(ISNUMBER(Regressions!Q173),ROUND(Regressions!Q173, 1), NA())</f>
        <v>#N/A</v>
      </c>
      <c r="P163" s="560" t="e">
        <f>IF(ISNUMBER(Regressions!R173),ROUND(Regressions!R173, 1), NA())</f>
        <v>#N/A</v>
      </c>
      <c r="Q163" s="566" t="e">
        <f>IF(ISNUMBER(Regressions!S173),ROUND(Regressions!S173, 1), NA())</f>
        <v>#N/A</v>
      </c>
      <c r="R163" s="562" t="e">
        <f>IF(ISNUMBER(Regressions!T173),ROUND(Regressions!T173, 1), NA())</f>
        <v>#N/A</v>
      </c>
      <c r="S163" s="563" t="e">
        <f>IF(ISNUMBER(Regressions!U173),ROUND(Regressions!U173, 1), NA())</f>
        <v>#N/A</v>
      </c>
    </row>
    <row r="164" spans="1:19" x14ac:dyDescent="0.25">
      <c r="A164" s="555" t="str">
        <f>+Introduction!$C$7</f>
        <v>Nicaragua</v>
      </c>
      <c r="B164" s="556">
        <f>IF(ISBLANK(Regressions!B174), " ", Regressions!B174)</f>
        <v>2005</v>
      </c>
      <c r="C164" s="555" t="str">
        <f>HLOOKUP(Introduction!$G$4,nametranslations,29,FALSE)</f>
        <v>Secundaria</v>
      </c>
      <c r="D164" s="558">
        <f>IF(ISBLANK(Regressions!D174), " ", Regressions!D174)</f>
        <v>638505</v>
      </c>
      <c r="E164" s="559" t="e">
        <f>IF(ISNUMBER(Regressions!E174),ROUND(Regressions!E174, 1), NA())</f>
        <v>#N/A</v>
      </c>
      <c r="F164" s="560" t="e">
        <f>IF(ISNUMBER(Regressions!F174),ROUND(Regressions!F174, 1), NA())</f>
        <v>#N/A</v>
      </c>
      <c r="G164" s="561" t="e">
        <f>IF(ISNUMBER(Regressions!G174),ROUND(Regressions!G174, 1), NA())</f>
        <v>#N/A</v>
      </c>
      <c r="H164" s="562" t="e">
        <f>IF(ISNUMBER(Regressions!H174),ROUND(Regressions!H174, 1), NA())</f>
        <v>#N/A</v>
      </c>
      <c r="I164" s="563" t="e">
        <f>IF(ISNUMBER(Regressions!I174),ROUND(Regressions!I174, 1), NA())</f>
        <v>#N/A</v>
      </c>
      <c r="J164" s="564" t="e">
        <f>IF(ISNUMBER(Regressions!K174),ROUND(Regressions!K174, 1), NA())</f>
        <v>#N/A</v>
      </c>
      <c r="K164" s="560" t="e">
        <f>IF(ISNUMBER(Regressions!L174),ROUND(Regressions!L174, 1), NA())</f>
        <v>#N/A</v>
      </c>
      <c r="L164" s="565" t="e">
        <f>IF(ISNUMBER(Regressions!M174),ROUND(Regressions!M174, 1), NA())</f>
        <v>#N/A</v>
      </c>
      <c r="M164" s="562" t="e">
        <f>IF(ISNUMBER(Regressions!N174),ROUND(Regressions!N174, 1), NA())</f>
        <v>#N/A</v>
      </c>
      <c r="N164" s="563" t="e">
        <f>IF(ISNUMBER(Regressions!O174),ROUND(Regressions!O174, 1), NA())</f>
        <v>#N/A</v>
      </c>
      <c r="O164" s="564" t="e">
        <f>IF(ISNUMBER(Regressions!Q174),ROUND(Regressions!Q174, 1), NA())</f>
        <v>#N/A</v>
      </c>
      <c r="P164" s="560" t="e">
        <f>IF(ISNUMBER(Regressions!R174),ROUND(Regressions!R174, 1), NA())</f>
        <v>#N/A</v>
      </c>
      <c r="Q164" s="566" t="e">
        <f>IF(ISNUMBER(Regressions!S174),ROUND(Regressions!S174, 1), NA())</f>
        <v>#N/A</v>
      </c>
      <c r="R164" s="562" t="e">
        <f>IF(ISNUMBER(Regressions!T174),ROUND(Regressions!T174, 1), NA())</f>
        <v>#N/A</v>
      </c>
      <c r="S164" s="563" t="e">
        <f>IF(ISNUMBER(Regressions!U174),ROUND(Regressions!U174, 1), NA())</f>
        <v>#N/A</v>
      </c>
    </row>
    <row r="165" spans="1:19" x14ac:dyDescent="0.25">
      <c r="A165" s="555" t="str">
        <f>+Introduction!$C$7</f>
        <v>Nicaragua</v>
      </c>
      <c r="B165" s="556">
        <f>IF(ISBLANK(Regressions!B175), " ", Regressions!B175)</f>
        <v>2006</v>
      </c>
      <c r="C165" s="555" t="str">
        <f>HLOOKUP(Introduction!$G$4,nametranslations,29,FALSE)</f>
        <v>Secundaria</v>
      </c>
      <c r="D165" s="558">
        <f>IF(ISBLANK(Regressions!D175), " ", Regressions!D175)</f>
        <v>648781</v>
      </c>
      <c r="E165" s="559" t="e">
        <f>IF(ISNUMBER(Regressions!E175),ROUND(Regressions!E175, 1), NA())</f>
        <v>#N/A</v>
      </c>
      <c r="F165" s="560" t="e">
        <f>IF(ISNUMBER(Regressions!F175),ROUND(Regressions!F175, 1), NA())</f>
        <v>#N/A</v>
      </c>
      <c r="G165" s="561" t="e">
        <f>IF(ISNUMBER(Regressions!G175),ROUND(Regressions!G175, 1), NA())</f>
        <v>#N/A</v>
      </c>
      <c r="H165" s="562" t="e">
        <f>IF(ISNUMBER(Regressions!H175),ROUND(Regressions!H175, 1), NA())</f>
        <v>#N/A</v>
      </c>
      <c r="I165" s="563" t="e">
        <f>IF(ISNUMBER(Regressions!I175),ROUND(Regressions!I175, 1), NA())</f>
        <v>#N/A</v>
      </c>
      <c r="J165" s="564" t="e">
        <f>IF(ISNUMBER(Regressions!K175),ROUND(Regressions!K175, 1), NA())</f>
        <v>#N/A</v>
      </c>
      <c r="K165" s="560" t="e">
        <f>IF(ISNUMBER(Regressions!L175),ROUND(Regressions!L175, 1), NA())</f>
        <v>#N/A</v>
      </c>
      <c r="L165" s="565" t="e">
        <f>IF(ISNUMBER(Regressions!M175),ROUND(Regressions!M175, 1), NA())</f>
        <v>#N/A</v>
      </c>
      <c r="M165" s="562" t="e">
        <f>IF(ISNUMBER(Regressions!N175),ROUND(Regressions!N175, 1), NA())</f>
        <v>#N/A</v>
      </c>
      <c r="N165" s="563" t="e">
        <f>IF(ISNUMBER(Regressions!O175),ROUND(Regressions!O175, 1), NA())</f>
        <v>#N/A</v>
      </c>
      <c r="O165" s="564" t="e">
        <f>IF(ISNUMBER(Regressions!Q175),ROUND(Regressions!Q175, 1), NA())</f>
        <v>#N/A</v>
      </c>
      <c r="P165" s="560" t="e">
        <f>IF(ISNUMBER(Regressions!R175),ROUND(Regressions!R175, 1), NA())</f>
        <v>#N/A</v>
      </c>
      <c r="Q165" s="566" t="e">
        <f>IF(ISNUMBER(Regressions!S175),ROUND(Regressions!S175, 1), NA())</f>
        <v>#N/A</v>
      </c>
      <c r="R165" s="562" t="e">
        <f>IF(ISNUMBER(Regressions!T175),ROUND(Regressions!T175, 1), NA())</f>
        <v>#N/A</v>
      </c>
      <c r="S165" s="563" t="e">
        <f>IF(ISNUMBER(Regressions!U175),ROUND(Regressions!U175, 1), NA())</f>
        <v>#N/A</v>
      </c>
    </row>
    <row r="166" spans="1:19" x14ac:dyDescent="0.25">
      <c r="A166" s="555" t="str">
        <f>+Introduction!$C$7</f>
        <v>Nicaragua</v>
      </c>
      <c r="B166" s="556">
        <f>IF(ISBLANK(Regressions!B176), " ", Regressions!B176)</f>
        <v>2007</v>
      </c>
      <c r="C166" s="555" t="str">
        <f>HLOOKUP(Introduction!$G$4,nametranslations,29,FALSE)</f>
        <v>Secundaria</v>
      </c>
      <c r="D166" s="558">
        <f>IF(ISBLANK(Regressions!D176), " ", Regressions!D176)</f>
        <v>651911</v>
      </c>
      <c r="E166" s="559" t="e">
        <f>IF(ISNUMBER(Regressions!E176),ROUND(Regressions!E176, 1), NA())</f>
        <v>#N/A</v>
      </c>
      <c r="F166" s="560" t="e">
        <f>IF(ISNUMBER(Regressions!F176),ROUND(Regressions!F176, 1), NA())</f>
        <v>#N/A</v>
      </c>
      <c r="G166" s="561" t="e">
        <f>IF(ISNUMBER(Regressions!G176),ROUND(Regressions!G176, 1), NA())</f>
        <v>#N/A</v>
      </c>
      <c r="H166" s="562" t="e">
        <f>IF(ISNUMBER(Regressions!H176),ROUND(Regressions!H176, 1), NA())</f>
        <v>#N/A</v>
      </c>
      <c r="I166" s="563" t="e">
        <f>IF(ISNUMBER(Regressions!I176),ROUND(Regressions!I176, 1), NA())</f>
        <v>#N/A</v>
      </c>
      <c r="J166" s="564" t="e">
        <f>IF(ISNUMBER(Regressions!K176),ROUND(Regressions!K176, 1), NA())</f>
        <v>#N/A</v>
      </c>
      <c r="K166" s="560" t="e">
        <f>IF(ISNUMBER(Regressions!L176),ROUND(Regressions!L176, 1), NA())</f>
        <v>#N/A</v>
      </c>
      <c r="L166" s="565" t="e">
        <f>IF(ISNUMBER(Regressions!M176),ROUND(Regressions!M176, 1), NA())</f>
        <v>#N/A</v>
      </c>
      <c r="M166" s="562" t="e">
        <f>IF(ISNUMBER(Regressions!N176),ROUND(Regressions!N176, 1), NA())</f>
        <v>#N/A</v>
      </c>
      <c r="N166" s="563" t="e">
        <f>IF(ISNUMBER(Regressions!O176),ROUND(Regressions!O176, 1), NA())</f>
        <v>#N/A</v>
      </c>
      <c r="O166" s="564" t="e">
        <f>IF(ISNUMBER(Regressions!Q176),ROUND(Regressions!Q176, 1), NA())</f>
        <v>#N/A</v>
      </c>
      <c r="P166" s="560" t="e">
        <f>IF(ISNUMBER(Regressions!R176),ROUND(Regressions!R176, 1), NA())</f>
        <v>#N/A</v>
      </c>
      <c r="Q166" s="566" t="e">
        <f>IF(ISNUMBER(Regressions!S176),ROUND(Regressions!S176, 1), NA())</f>
        <v>#N/A</v>
      </c>
      <c r="R166" s="562" t="e">
        <f>IF(ISNUMBER(Regressions!T176),ROUND(Regressions!T176, 1), NA())</f>
        <v>#N/A</v>
      </c>
      <c r="S166" s="563" t="e">
        <f>IF(ISNUMBER(Regressions!U176),ROUND(Regressions!U176, 1), NA())</f>
        <v>#N/A</v>
      </c>
    </row>
    <row r="167" spans="1:19" x14ac:dyDescent="0.25">
      <c r="A167" s="555" t="str">
        <f>+Introduction!$C$7</f>
        <v>Nicaragua</v>
      </c>
      <c r="B167" s="556">
        <f>IF(ISBLANK(Regressions!B177), " ", Regressions!B177)</f>
        <v>2008</v>
      </c>
      <c r="C167" s="555" t="str">
        <f>HLOOKUP(Introduction!$G$4,nametranslations,29,FALSE)</f>
        <v>Secundaria</v>
      </c>
      <c r="D167" s="558">
        <f>IF(ISBLANK(Regressions!D177), " ", Regressions!D177)</f>
        <v>653061</v>
      </c>
      <c r="E167" s="559" t="e">
        <f>IF(ISNUMBER(Regressions!E177),ROUND(Regressions!E177, 1), NA())</f>
        <v>#N/A</v>
      </c>
      <c r="F167" s="560" t="e">
        <f>IF(ISNUMBER(Regressions!F177),ROUND(Regressions!F177, 1), NA())</f>
        <v>#N/A</v>
      </c>
      <c r="G167" s="561" t="e">
        <f>IF(ISNUMBER(Regressions!G177),ROUND(Regressions!G177, 1), NA())</f>
        <v>#N/A</v>
      </c>
      <c r="H167" s="562" t="e">
        <f>IF(ISNUMBER(Regressions!H177),ROUND(Regressions!H177, 1), NA())</f>
        <v>#N/A</v>
      </c>
      <c r="I167" s="563" t="e">
        <f>IF(ISNUMBER(Regressions!I177),ROUND(Regressions!I177, 1), NA())</f>
        <v>#N/A</v>
      </c>
      <c r="J167" s="564" t="e">
        <f>IF(ISNUMBER(Regressions!K177),ROUND(Regressions!K177, 1), NA())</f>
        <v>#N/A</v>
      </c>
      <c r="K167" s="560" t="e">
        <f>IF(ISNUMBER(Regressions!L177),ROUND(Regressions!L177, 1), NA())</f>
        <v>#N/A</v>
      </c>
      <c r="L167" s="565" t="e">
        <f>IF(ISNUMBER(Regressions!M177),ROUND(Regressions!M177, 1), NA())</f>
        <v>#N/A</v>
      </c>
      <c r="M167" s="562" t="e">
        <f>IF(ISNUMBER(Regressions!N177),ROUND(Regressions!N177, 1), NA())</f>
        <v>#N/A</v>
      </c>
      <c r="N167" s="563" t="e">
        <f>IF(ISNUMBER(Regressions!O177),ROUND(Regressions!O177, 1), NA())</f>
        <v>#N/A</v>
      </c>
      <c r="O167" s="564" t="e">
        <f>IF(ISNUMBER(Regressions!Q177),ROUND(Regressions!Q177, 1), NA())</f>
        <v>#N/A</v>
      </c>
      <c r="P167" s="560" t="e">
        <f>IF(ISNUMBER(Regressions!R177),ROUND(Regressions!R177, 1), NA())</f>
        <v>#N/A</v>
      </c>
      <c r="Q167" s="566" t="e">
        <f>IF(ISNUMBER(Regressions!S177),ROUND(Regressions!S177, 1), NA())</f>
        <v>#N/A</v>
      </c>
      <c r="R167" s="562" t="e">
        <f>IF(ISNUMBER(Regressions!T177),ROUND(Regressions!T177, 1), NA())</f>
        <v>#N/A</v>
      </c>
      <c r="S167" s="563" t="e">
        <f>IF(ISNUMBER(Regressions!U177),ROUND(Regressions!U177, 1), NA())</f>
        <v>#N/A</v>
      </c>
    </row>
    <row r="168" spans="1:19" x14ac:dyDescent="0.25">
      <c r="A168" s="555" t="str">
        <f>+Introduction!$C$7</f>
        <v>Nicaragua</v>
      </c>
      <c r="B168" s="556">
        <f>IF(ISBLANK(Regressions!B178), " ", Regressions!B178)</f>
        <v>2009</v>
      </c>
      <c r="C168" s="555" t="str">
        <f>HLOOKUP(Introduction!$G$4,nametranslations,29,FALSE)</f>
        <v>Secundaria</v>
      </c>
      <c r="D168" s="558">
        <f>IF(ISBLANK(Regressions!D178), " ", Regressions!D178)</f>
        <v>653123</v>
      </c>
      <c r="E168" s="559" t="e">
        <f>IF(ISNUMBER(Regressions!E178),ROUND(Regressions!E178, 1), NA())</f>
        <v>#N/A</v>
      </c>
      <c r="F168" s="560" t="e">
        <f>IF(ISNUMBER(Regressions!F178),ROUND(Regressions!F178, 1), NA())</f>
        <v>#N/A</v>
      </c>
      <c r="G168" s="561" t="e">
        <f>IF(ISNUMBER(Regressions!G178),ROUND(Regressions!G178, 1), NA())</f>
        <v>#N/A</v>
      </c>
      <c r="H168" s="562" t="e">
        <f>IF(ISNUMBER(Regressions!H178),ROUND(Regressions!H178, 1), NA())</f>
        <v>#N/A</v>
      </c>
      <c r="I168" s="563" t="e">
        <f>IF(ISNUMBER(Regressions!I178),ROUND(Regressions!I178, 1), NA())</f>
        <v>#N/A</v>
      </c>
      <c r="J168" s="564" t="e">
        <f>IF(ISNUMBER(Regressions!K178),ROUND(Regressions!K178, 1), NA())</f>
        <v>#N/A</v>
      </c>
      <c r="K168" s="560" t="e">
        <f>IF(ISNUMBER(Regressions!L178),ROUND(Regressions!L178, 1), NA())</f>
        <v>#N/A</v>
      </c>
      <c r="L168" s="565" t="e">
        <f>IF(ISNUMBER(Regressions!M178),ROUND(Regressions!M178, 1), NA())</f>
        <v>#N/A</v>
      </c>
      <c r="M168" s="562" t="e">
        <f>IF(ISNUMBER(Regressions!N178),ROUND(Regressions!N178, 1), NA())</f>
        <v>#N/A</v>
      </c>
      <c r="N168" s="563" t="e">
        <f>IF(ISNUMBER(Regressions!O178),ROUND(Regressions!O178, 1), NA())</f>
        <v>#N/A</v>
      </c>
      <c r="O168" s="564" t="e">
        <f>IF(ISNUMBER(Regressions!Q178),ROUND(Regressions!Q178, 1), NA())</f>
        <v>#N/A</v>
      </c>
      <c r="P168" s="560" t="e">
        <f>IF(ISNUMBER(Regressions!R178),ROUND(Regressions!R178, 1), NA())</f>
        <v>#N/A</v>
      </c>
      <c r="Q168" s="566" t="e">
        <f>IF(ISNUMBER(Regressions!S178),ROUND(Regressions!S178, 1), NA())</f>
        <v>#N/A</v>
      </c>
      <c r="R168" s="562" t="e">
        <f>IF(ISNUMBER(Regressions!T178),ROUND(Regressions!T178, 1), NA())</f>
        <v>#N/A</v>
      </c>
      <c r="S168" s="563" t="e">
        <f>IF(ISNUMBER(Regressions!U178),ROUND(Regressions!U178, 1), NA())</f>
        <v>#N/A</v>
      </c>
    </row>
    <row r="169" spans="1:19" x14ac:dyDescent="0.25">
      <c r="A169" s="555" t="str">
        <f>+Introduction!$C$7</f>
        <v>Nicaragua</v>
      </c>
      <c r="B169" s="556">
        <f>IF(ISBLANK(Regressions!B179), " ", Regressions!B179)</f>
        <v>2010</v>
      </c>
      <c r="C169" s="555" t="str">
        <f>HLOOKUP(Introduction!$G$4,nametranslations,29,FALSE)</f>
        <v>Secundaria</v>
      </c>
      <c r="D169" s="558">
        <f>IF(ISBLANK(Regressions!D179), " ", Regressions!D179)</f>
        <v>651611</v>
      </c>
      <c r="E169" s="559" t="e">
        <f>IF(ISNUMBER(Regressions!E179),ROUND(Regressions!E179, 1), NA())</f>
        <v>#N/A</v>
      </c>
      <c r="F169" s="560" t="e">
        <f>IF(ISNUMBER(Regressions!F179),ROUND(Regressions!F179, 1), NA())</f>
        <v>#N/A</v>
      </c>
      <c r="G169" s="561" t="e">
        <f>IF(ISNUMBER(Regressions!G179),ROUND(Regressions!G179, 1), NA())</f>
        <v>#N/A</v>
      </c>
      <c r="H169" s="562" t="e">
        <f>IF(ISNUMBER(Regressions!H179),ROUND(Regressions!H179, 1), NA())</f>
        <v>#N/A</v>
      </c>
      <c r="I169" s="563" t="e">
        <f>IF(ISNUMBER(Regressions!I179),ROUND(Regressions!I179, 1), NA())</f>
        <v>#N/A</v>
      </c>
      <c r="J169" s="564" t="e">
        <f>IF(ISNUMBER(Regressions!K179),ROUND(Regressions!K179, 1), NA())</f>
        <v>#N/A</v>
      </c>
      <c r="K169" s="560" t="e">
        <f>IF(ISNUMBER(Regressions!L179),ROUND(Regressions!L179, 1), NA())</f>
        <v>#N/A</v>
      </c>
      <c r="L169" s="565" t="e">
        <f>IF(ISNUMBER(Regressions!M179),ROUND(Regressions!M179, 1), NA())</f>
        <v>#N/A</v>
      </c>
      <c r="M169" s="562" t="e">
        <f>IF(ISNUMBER(Regressions!N179),ROUND(Regressions!N179, 1), NA())</f>
        <v>#N/A</v>
      </c>
      <c r="N169" s="563" t="e">
        <f>IF(ISNUMBER(Regressions!O179),ROUND(Regressions!O179, 1), NA())</f>
        <v>#N/A</v>
      </c>
      <c r="O169" s="564" t="e">
        <f>IF(ISNUMBER(Regressions!Q179),ROUND(Regressions!Q179, 1), NA())</f>
        <v>#N/A</v>
      </c>
      <c r="P169" s="560" t="e">
        <f>IF(ISNUMBER(Regressions!R179),ROUND(Regressions!R179, 1), NA())</f>
        <v>#N/A</v>
      </c>
      <c r="Q169" s="566" t="e">
        <f>IF(ISNUMBER(Regressions!S179),ROUND(Regressions!S179, 1), NA())</f>
        <v>#N/A</v>
      </c>
      <c r="R169" s="562" t="e">
        <f>IF(ISNUMBER(Regressions!T179),ROUND(Regressions!T179, 1), NA())</f>
        <v>#N/A</v>
      </c>
      <c r="S169" s="563" t="e">
        <f>IF(ISNUMBER(Regressions!U179),ROUND(Regressions!U179, 1), NA())</f>
        <v>#N/A</v>
      </c>
    </row>
    <row r="170" spans="1:19" x14ac:dyDescent="0.25">
      <c r="A170" s="555" t="str">
        <f>+Introduction!$C$7</f>
        <v>Nicaragua</v>
      </c>
      <c r="B170" s="556">
        <f>IF(ISBLANK(Regressions!B180), " ", Regressions!B180)</f>
        <v>2011</v>
      </c>
      <c r="C170" s="555" t="str">
        <f>HLOOKUP(Introduction!$G$4,nametranslations,29,FALSE)</f>
        <v>Secundaria</v>
      </c>
      <c r="D170" s="558">
        <f>IF(ISBLANK(Regressions!D180), " ", Regressions!D180)</f>
        <v>649337</v>
      </c>
      <c r="E170" s="559" t="e">
        <f>IF(ISNUMBER(Regressions!E180),ROUND(Regressions!E180, 1), NA())</f>
        <v>#N/A</v>
      </c>
      <c r="F170" s="560" t="e">
        <f>IF(ISNUMBER(Regressions!F180),ROUND(Regressions!F180, 1), NA())</f>
        <v>#N/A</v>
      </c>
      <c r="G170" s="561" t="e">
        <f>IF(ISNUMBER(Regressions!G180),ROUND(Regressions!G180, 1), NA())</f>
        <v>#N/A</v>
      </c>
      <c r="H170" s="562" t="e">
        <f>IF(ISNUMBER(Regressions!H180),ROUND(Regressions!H180, 1), NA())</f>
        <v>#N/A</v>
      </c>
      <c r="I170" s="563" t="e">
        <f>IF(ISNUMBER(Regressions!I180),ROUND(Regressions!I180, 1), NA())</f>
        <v>#N/A</v>
      </c>
      <c r="J170" s="564" t="e">
        <f>IF(ISNUMBER(Regressions!K180),ROUND(Regressions!K180, 1), NA())</f>
        <v>#N/A</v>
      </c>
      <c r="K170" s="560" t="e">
        <f>IF(ISNUMBER(Regressions!L180),ROUND(Regressions!L180, 1), NA())</f>
        <v>#N/A</v>
      </c>
      <c r="L170" s="565" t="e">
        <f>IF(ISNUMBER(Regressions!M180),ROUND(Regressions!M180, 1), NA())</f>
        <v>#N/A</v>
      </c>
      <c r="M170" s="562" t="e">
        <f>IF(ISNUMBER(Regressions!N180),ROUND(Regressions!N180, 1), NA())</f>
        <v>#N/A</v>
      </c>
      <c r="N170" s="563" t="e">
        <f>IF(ISNUMBER(Regressions!O180),ROUND(Regressions!O180, 1), NA())</f>
        <v>#N/A</v>
      </c>
      <c r="O170" s="564" t="e">
        <f>IF(ISNUMBER(Regressions!Q180),ROUND(Regressions!Q180, 1), NA())</f>
        <v>#N/A</v>
      </c>
      <c r="P170" s="560" t="e">
        <f>IF(ISNUMBER(Regressions!R180),ROUND(Regressions!R180, 1), NA())</f>
        <v>#N/A</v>
      </c>
      <c r="Q170" s="566" t="e">
        <f>IF(ISNUMBER(Regressions!S180),ROUND(Regressions!S180, 1), NA())</f>
        <v>#N/A</v>
      </c>
      <c r="R170" s="562" t="e">
        <f>IF(ISNUMBER(Regressions!T180),ROUND(Regressions!T180, 1), NA())</f>
        <v>#N/A</v>
      </c>
      <c r="S170" s="563" t="e">
        <f>IF(ISNUMBER(Regressions!U180),ROUND(Regressions!U180, 1), NA())</f>
        <v>#N/A</v>
      </c>
    </row>
    <row r="171" spans="1:19" x14ac:dyDescent="0.25">
      <c r="A171" s="555" t="str">
        <f>+Introduction!$C$7</f>
        <v>Nicaragua</v>
      </c>
      <c r="B171" s="556">
        <f>IF(ISBLANK(Regressions!B181), " ", Regressions!B181)</f>
        <v>2012</v>
      </c>
      <c r="C171" s="555" t="str">
        <f>HLOOKUP(Introduction!$G$4,nametranslations,29,FALSE)</f>
        <v>Secundaria</v>
      </c>
      <c r="D171" s="558">
        <f>IF(ISBLANK(Regressions!D181), " ", Regressions!D181)</f>
        <v>647203</v>
      </c>
      <c r="E171" s="559" t="e">
        <f>IF(ISNUMBER(Regressions!E181),ROUND(Regressions!E181, 1), NA())</f>
        <v>#N/A</v>
      </c>
      <c r="F171" s="560" t="e">
        <f>IF(ISNUMBER(Regressions!F181),ROUND(Regressions!F181, 1), NA())</f>
        <v>#N/A</v>
      </c>
      <c r="G171" s="561" t="e">
        <f>IF(ISNUMBER(Regressions!G181),ROUND(Regressions!G181, 1), NA())</f>
        <v>#N/A</v>
      </c>
      <c r="H171" s="562" t="e">
        <f>IF(ISNUMBER(Regressions!H181),ROUND(Regressions!H181, 1), NA())</f>
        <v>#N/A</v>
      </c>
      <c r="I171" s="563" t="e">
        <f>IF(ISNUMBER(Regressions!I181),ROUND(Regressions!I181, 1), NA())</f>
        <v>#N/A</v>
      </c>
      <c r="J171" s="564" t="e">
        <f>IF(ISNUMBER(Regressions!K181),ROUND(Regressions!K181, 1), NA())</f>
        <v>#N/A</v>
      </c>
      <c r="K171" s="560" t="e">
        <f>IF(ISNUMBER(Regressions!L181),ROUND(Regressions!L181, 1), NA())</f>
        <v>#N/A</v>
      </c>
      <c r="L171" s="565" t="e">
        <f>IF(ISNUMBER(Regressions!M181),ROUND(Regressions!M181, 1), NA())</f>
        <v>#N/A</v>
      </c>
      <c r="M171" s="562" t="e">
        <f>IF(ISNUMBER(Regressions!N181),ROUND(Regressions!N181, 1), NA())</f>
        <v>#N/A</v>
      </c>
      <c r="N171" s="563" t="e">
        <f>IF(ISNUMBER(Regressions!O181),ROUND(Regressions!O181, 1), NA())</f>
        <v>#N/A</v>
      </c>
      <c r="O171" s="564" t="e">
        <f>IF(ISNUMBER(Regressions!Q181),ROUND(Regressions!Q181, 1), NA())</f>
        <v>#N/A</v>
      </c>
      <c r="P171" s="560" t="e">
        <f>IF(ISNUMBER(Regressions!R181),ROUND(Regressions!R181, 1), NA())</f>
        <v>#N/A</v>
      </c>
      <c r="Q171" s="566" t="e">
        <f>IF(ISNUMBER(Regressions!S181),ROUND(Regressions!S181, 1), NA())</f>
        <v>#N/A</v>
      </c>
      <c r="R171" s="562" t="e">
        <f>IF(ISNUMBER(Regressions!T181),ROUND(Regressions!T181, 1), NA())</f>
        <v>#N/A</v>
      </c>
      <c r="S171" s="563" t="e">
        <f>IF(ISNUMBER(Regressions!U181),ROUND(Regressions!U181, 1), NA())</f>
        <v>#N/A</v>
      </c>
    </row>
    <row r="172" spans="1:19" x14ac:dyDescent="0.25">
      <c r="A172" s="555" t="str">
        <f>+Introduction!$C$7</f>
        <v>Nicaragua</v>
      </c>
      <c r="B172" s="556">
        <f>IF(ISBLANK(Regressions!B182), " ", Regressions!B182)</f>
        <v>2013</v>
      </c>
      <c r="C172" s="555" t="str">
        <f>HLOOKUP(Introduction!$G$4,nametranslations,29,FALSE)</f>
        <v>Secundaria</v>
      </c>
      <c r="D172" s="558">
        <f>IF(ISBLANK(Regressions!D182), " ", Regressions!D182)</f>
        <v>645688</v>
      </c>
      <c r="E172" s="559" t="e">
        <f>IF(ISNUMBER(Regressions!E182),ROUND(Regressions!E182, 1), NA())</f>
        <v>#N/A</v>
      </c>
      <c r="F172" s="560" t="e">
        <f>IF(ISNUMBER(Regressions!F182),ROUND(Regressions!F182, 1), NA())</f>
        <v>#N/A</v>
      </c>
      <c r="G172" s="561" t="e">
        <f>IF(ISNUMBER(Regressions!G182),ROUND(Regressions!G182, 1), NA())</f>
        <v>#N/A</v>
      </c>
      <c r="H172" s="562" t="e">
        <f>IF(ISNUMBER(Regressions!H182),ROUND(Regressions!H182, 1), NA())</f>
        <v>#N/A</v>
      </c>
      <c r="I172" s="563" t="e">
        <f>IF(ISNUMBER(Regressions!I182),ROUND(Regressions!I182, 1), NA())</f>
        <v>#N/A</v>
      </c>
      <c r="J172" s="564" t="e">
        <f>IF(ISNUMBER(Regressions!K182),ROUND(Regressions!K182, 1), NA())</f>
        <v>#N/A</v>
      </c>
      <c r="K172" s="560" t="e">
        <f>IF(ISNUMBER(Regressions!L182),ROUND(Regressions!L182, 1), NA())</f>
        <v>#N/A</v>
      </c>
      <c r="L172" s="565" t="e">
        <f>IF(ISNUMBER(Regressions!M182),ROUND(Regressions!M182, 1), NA())</f>
        <v>#N/A</v>
      </c>
      <c r="M172" s="562" t="e">
        <f>IF(ISNUMBER(Regressions!N182),ROUND(Regressions!N182, 1), NA())</f>
        <v>#N/A</v>
      </c>
      <c r="N172" s="563" t="e">
        <f>IF(ISNUMBER(Regressions!O182),ROUND(Regressions!O182, 1), NA())</f>
        <v>#N/A</v>
      </c>
      <c r="O172" s="564" t="e">
        <f>IF(ISNUMBER(Regressions!Q182),ROUND(Regressions!Q182, 1), NA())</f>
        <v>#N/A</v>
      </c>
      <c r="P172" s="560" t="e">
        <f>IF(ISNUMBER(Regressions!R182),ROUND(Regressions!R182, 1), NA())</f>
        <v>#N/A</v>
      </c>
      <c r="Q172" s="566" t="e">
        <f>IF(ISNUMBER(Regressions!S182),ROUND(Regressions!S182, 1), NA())</f>
        <v>#N/A</v>
      </c>
      <c r="R172" s="562" t="e">
        <f>IF(ISNUMBER(Regressions!T182),ROUND(Regressions!T182, 1), NA())</f>
        <v>#N/A</v>
      </c>
      <c r="S172" s="563" t="e">
        <f>IF(ISNUMBER(Regressions!U182),ROUND(Regressions!U182, 1), NA())</f>
        <v>#N/A</v>
      </c>
    </row>
    <row r="173" spans="1:19" x14ac:dyDescent="0.25">
      <c r="A173" s="555" t="str">
        <f>+Introduction!$C$7</f>
        <v>Nicaragua</v>
      </c>
      <c r="B173" s="556">
        <f>IF(ISBLANK(Regressions!B183), " ", Regressions!B183)</f>
        <v>2014</v>
      </c>
      <c r="C173" s="555" t="str">
        <f>HLOOKUP(Introduction!$G$4,nametranslations,29,FALSE)</f>
        <v>Secundaria</v>
      </c>
      <c r="D173" s="558">
        <f>IF(ISBLANK(Regressions!D183), " ", Regressions!D183)</f>
        <v>642299</v>
      </c>
      <c r="E173" s="559" t="e">
        <f>IF(ISNUMBER(Regressions!E183),ROUND(Regressions!E183, 1), NA())</f>
        <v>#N/A</v>
      </c>
      <c r="F173" s="560" t="e">
        <f>IF(ISNUMBER(Regressions!F183),ROUND(Regressions!F183, 1), NA())</f>
        <v>#N/A</v>
      </c>
      <c r="G173" s="561" t="e">
        <f>IF(ISNUMBER(Regressions!G183),ROUND(Regressions!G183, 1), NA())</f>
        <v>#N/A</v>
      </c>
      <c r="H173" s="562" t="e">
        <f>IF(ISNUMBER(Regressions!H183),ROUND(Regressions!H183, 1), NA())</f>
        <v>#N/A</v>
      </c>
      <c r="I173" s="563" t="e">
        <f>IF(ISNUMBER(Regressions!I183),ROUND(Regressions!I183, 1), NA())</f>
        <v>#N/A</v>
      </c>
      <c r="J173" s="564" t="e">
        <f>IF(ISNUMBER(Regressions!K183),ROUND(Regressions!K183, 1), NA())</f>
        <v>#N/A</v>
      </c>
      <c r="K173" s="560" t="e">
        <f>IF(ISNUMBER(Regressions!L183),ROUND(Regressions!L183, 1), NA())</f>
        <v>#N/A</v>
      </c>
      <c r="L173" s="565" t="e">
        <f>IF(ISNUMBER(Regressions!M183),ROUND(Regressions!M183, 1), NA())</f>
        <v>#N/A</v>
      </c>
      <c r="M173" s="562" t="e">
        <f>IF(ISNUMBER(Regressions!N183),ROUND(Regressions!N183, 1), NA())</f>
        <v>#N/A</v>
      </c>
      <c r="N173" s="563" t="e">
        <f>IF(ISNUMBER(Regressions!O183),ROUND(Regressions!O183, 1), NA())</f>
        <v>#N/A</v>
      </c>
      <c r="O173" s="564" t="e">
        <f>IF(ISNUMBER(Regressions!Q183),ROUND(Regressions!Q183, 1), NA())</f>
        <v>#N/A</v>
      </c>
      <c r="P173" s="560" t="e">
        <f>IF(ISNUMBER(Regressions!R183),ROUND(Regressions!R183, 1), NA())</f>
        <v>#N/A</v>
      </c>
      <c r="Q173" s="566" t="e">
        <f>IF(ISNUMBER(Regressions!S183),ROUND(Regressions!S183, 1), NA())</f>
        <v>#N/A</v>
      </c>
      <c r="R173" s="562" t="e">
        <f>IF(ISNUMBER(Regressions!T183),ROUND(Regressions!T183, 1), NA())</f>
        <v>#N/A</v>
      </c>
      <c r="S173" s="563" t="e">
        <f>IF(ISNUMBER(Regressions!U183),ROUND(Regressions!U183, 1), NA())</f>
        <v>#N/A</v>
      </c>
    </row>
    <row r="174" spans="1:19" x14ac:dyDescent="0.25">
      <c r="A174" s="555" t="str">
        <f>+Introduction!$C$7</f>
        <v>Nicaragua</v>
      </c>
      <c r="B174" s="556">
        <f>IF(ISBLANK(Regressions!B184), " ", Regressions!B184)</f>
        <v>2015</v>
      </c>
      <c r="C174" s="555" t="str">
        <f>HLOOKUP(Introduction!$G$4,nametranslations,29,FALSE)</f>
        <v>Secundaria</v>
      </c>
      <c r="D174" s="558">
        <f>IF(ISBLANK(Regressions!D184), " ", Regressions!D184)</f>
        <v>638767</v>
      </c>
      <c r="E174" s="559" t="e">
        <f>IF(ISNUMBER(Regressions!E184),ROUND(Regressions!E184, 1), NA())</f>
        <v>#N/A</v>
      </c>
      <c r="F174" s="560">
        <f>IF(ISNUMBER(Regressions!F184),ROUND(Regressions!F184, 1), NA())</f>
        <v>89.1</v>
      </c>
      <c r="G174" s="561" t="e">
        <f>IF(ISNUMBER(Regressions!G184),ROUND(Regressions!G184, 1), NA())</f>
        <v>#N/A</v>
      </c>
      <c r="H174" s="562" t="e">
        <f>IF(ISNUMBER(Regressions!H184),ROUND(Regressions!H184, 1), NA())</f>
        <v>#N/A</v>
      </c>
      <c r="I174" s="563">
        <f>IF(ISNUMBER(Regressions!I184),ROUND(Regressions!I184, 1), NA())</f>
        <v>10.9</v>
      </c>
      <c r="J174" s="564" t="e">
        <f>IF(ISNUMBER(Regressions!K184),ROUND(Regressions!K184, 1), NA())</f>
        <v>#N/A</v>
      </c>
      <c r="K174" s="560" t="e">
        <f>IF(ISNUMBER(Regressions!L184),ROUND(Regressions!L184, 1), NA())</f>
        <v>#N/A</v>
      </c>
      <c r="L174" s="565">
        <f>IF(ISNUMBER(Regressions!M184),ROUND(Regressions!M184, 1), NA())</f>
        <v>61.9</v>
      </c>
      <c r="M174" s="562" t="e">
        <f>IF(ISNUMBER(Regressions!N184),ROUND(Regressions!N184, 1), NA())</f>
        <v>#N/A</v>
      </c>
      <c r="N174" s="563" t="e">
        <f>IF(ISNUMBER(Regressions!O184),ROUND(Regressions!O184, 1), NA())</f>
        <v>#N/A</v>
      </c>
      <c r="O174" s="564" t="e">
        <f>IF(ISNUMBER(Regressions!Q184),ROUND(Regressions!Q184, 1), NA())</f>
        <v>#N/A</v>
      </c>
      <c r="P174" s="560" t="e">
        <f>IF(ISNUMBER(Regressions!R184),ROUND(Regressions!R184, 1), NA())</f>
        <v>#N/A</v>
      </c>
      <c r="Q174" s="566" t="e">
        <f>IF(ISNUMBER(Regressions!S184),ROUND(Regressions!S184, 1), NA())</f>
        <v>#N/A</v>
      </c>
      <c r="R174" s="562" t="e">
        <f>IF(ISNUMBER(Regressions!T184),ROUND(Regressions!T184, 1), NA())</f>
        <v>#N/A</v>
      </c>
      <c r="S174" s="563" t="e">
        <f>IF(ISNUMBER(Regressions!U184),ROUND(Regressions!U184, 1), NA())</f>
        <v>#N/A</v>
      </c>
    </row>
    <row r="175" spans="1:19" x14ac:dyDescent="0.25">
      <c r="A175" s="555" t="str">
        <f>+Introduction!$C$7</f>
        <v>Nicaragua</v>
      </c>
      <c r="B175" s="556">
        <f>IF(ISBLANK(Regressions!B185), " ", Regressions!B185)</f>
        <v>2016</v>
      </c>
      <c r="C175" s="555" t="str">
        <f>HLOOKUP(Introduction!$G$4,nametranslations,29,FALSE)</f>
        <v>Secundaria</v>
      </c>
      <c r="D175" s="558">
        <f>IF(ISBLANK(Regressions!D185), " ", Regressions!D185)</f>
        <v>636600</v>
      </c>
      <c r="E175" s="559" t="e">
        <f>IF(ISNUMBER(Regressions!E185),ROUND(Regressions!E185, 1), NA())</f>
        <v>#N/A</v>
      </c>
      <c r="F175" s="560">
        <f>IF(ISNUMBER(Regressions!F185),ROUND(Regressions!F185, 1), NA())</f>
        <v>89.1</v>
      </c>
      <c r="G175" s="561" t="e">
        <f>IF(ISNUMBER(Regressions!G185),ROUND(Regressions!G185, 1), NA())</f>
        <v>#N/A</v>
      </c>
      <c r="H175" s="562" t="e">
        <f>IF(ISNUMBER(Regressions!H185),ROUND(Regressions!H185, 1), NA())</f>
        <v>#N/A</v>
      </c>
      <c r="I175" s="563">
        <f>IF(ISNUMBER(Regressions!I185),ROUND(Regressions!I185, 1), NA())</f>
        <v>10.9</v>
      </c>
      <c r="J175" s="564" t="e">
        <f>IF(ISNUMBER(Regressions!K185),ROUND(Regressions!K185, 1), NA())</f>
        <v>#N/A</v>
      </c>
      <c r="K175" s="560" t="e">
        <f>IF(ISNUMBER(Regressions!L185),ROUND(Regressions!L185, 1), NA())</f>
        <v>#N/A</v>
      </c>
      <c r="L175" s="565">
        <f>IF(ISNUMBER(Regressions!M185),ROUND(Regressions!M185, 1), NA())</f>
        <v>61.9</v>
      </c>
      <c r="M175" s="562" t="e">
        <f>IF(ISNUMBER(Regressions!N185),ROUND(Regressions!N185, 1), NA())</f>
        <v>#N/A</v>
      </c>
      <c r="N175" s="563" t="e">
        <f>IF(ISNUMBER(Regressions!O185),ROUND(Regressions!O185, 1), NA())</f>
        <v>#N/A</v>
      </c>
      <c r="O175" s="564" t="e">
        <f>IF(ISNUMBER(Regressions!Q185),ROUND(Regressions!Q185, 1), NA())</f>
        <v>#N/A</v>
      </c>
      <c r="P175" s="560" t="e">
        <f>IF(ISNUMBER(Regressions!R185),ROUND(Regressions!R185, 1), NA())</f>
        <v>#N/A</v>
      </c>
      <c r="Q175" s="566" t="e">
        <f>IF(ISNUMBER(Regressions!S185),ROUND(Regressions!S185, 1), NA())</f>
        <v>#N/A</v>
      </c>
      <c r="R175" s="562" t="e">
        <f>IF(ISNUMBER(Regressions!T185),ROUND(Regressions!T185, 1), NA())</f>
        <v>#N/A</v>
      </c>
      <c r="S175" s="563" t="e">
        <f>IF(ISNUMBER(Regressions!U185),ROUND(Regressions!U185, 1), NA())</f>
        <v>#N/A</v>
      </c>
    </row>
    <row r="176" spans="1:19" x14ac:dyDescent="0.25">
      <c r="A176" s="555" t="str">
        <f>+Introduction!$C$7</f>
        <v>Nicaragua</v>
      </c>
      <c r="B176" s="556">
        <f>IF(ISBLANK(Regressions!B186), " ", Regressions!B186)</f>
        <v>2017</v>
      </c>
      <c r="C176" s="555" t="str">
        <f>HLOOKUP(Introduction!$G$4,nametranslations,29,FALSE)</f>
        <v>Secundaria</v>
      </c>
      <c r="D176" s="558">
        <f>IF(ISBLANK(Regressions!D186), " ", Regressions!D186)</f>
        <v>636010</v>
      </c>
      <c r="E176" s="559" t="e">
        <f>IF(ISNUMBER(Regressions!E186),ROUND(Regressions!E186, 1), NA())</f>
        <v>#N/A</v>
      </c>
      <c r="F176" s="560">
        <f>IF(ISNUMBER(Regressions!F186),ROUND(Regressions!F186, 1), NA())</f>
        <v>89.1</v>
      </c>
      <c r="G176" s="561" t="e">
        <f>IF(ISNUMBER(Regressions!G186),ROUND(Regressions!G186, 1), NA())</f>
        <v>#N/A</v>
      </c>
      <c r="H176" s="562" t="e">
        <f>IF(ISNUMBER(Regressions!H186),ROUND(Regressions!H186, 1), NA())</f>
        <v>#N/A</v>
      </c>
      <c r="I176" s="563">
        <f>IF(ISNUMBER(Regressions!I186),ROUND(Regressions!I186, 1), NA())</f>
        <v>10.9</v>
      </c>
      <c r="J176" s="564" t="e">
        <f>IF(ISNUMBER(Regressions!K186),ROUND(Regressions!K186, 1), NA())</f>
        <v>#N/A</v>
      </c>
      <c r="K176" s="560" t="e">
        <f>IF(ISNUMBER(Regressions!L186),ROUND(Regressions!L186, 1), NA())</f>
        <v>#N/A</v>
      </c>
      <c r="L176" s="565">
        <f>IF(ISNUMBER(Regressions!M186),ROUND(Regressions!M186, 1), NA())</f>
        <v>61.9</v>
      </c>
      <c r="M176" s="562" t="e">
        <f>IF(ISNUMBER(Regressions!N186),ROUND(Regressions!N186, 1), NA())</f>
        <v>#N/A</v>
      </c>
      <c r="N176" s="563" t="e">
        <f>IF(ISNUMBER(Regressions!O186),ROUND(Regressions!O186, 1), NA())</f>
        <v>#N/A</v>
      </c>
      <c r="O176" s="564" t="e">
        <f>IF(ISNUMBER(Regressions!Q186),ROUND(Regressions!Q186, 1), NA())</f>
        <v>#N/A</v>
      </c>
      <c r="P176" s="560" t="e">
        <f>IF(ISNUMBER(Regressions!R186),ROUND(Regressions!R186, 1), NA())</f>
        <v>#N/A</v>
      </c>
      <c r="Q176" s="566" t="e">
        <f>IF(ISNUMBER(Regressions!S186),ROUND(Regressions!S186, 1), NA())</f>
        <v>#N/A</v>
      </c>
      <c r="R176" s="562" t="e">
        <f>IF(ISNUMBER(Regressions!T186),ROUND(Regressions!T186, 1), NA())</f>
        <v>#N/A</v>
      </c>
      <c r="S176" s="563" t="e">
        <f>IF(ISNUMBER(Regressions!U186),ROUND(Regressions!U186, 1), NA())</f>
        <v>#N/A</v>
      </c>
    </row>
    <row r="177" spans="1:19" x14ac:dyDescent="0.25">
      <c r="A177" s="555" t="str">
        <f>+Introduction!$C$7</f>
        <v>Nicaragua</v>
      </c>
      <c r="B177" s="556">
        <f>IF(ISBLANK(Regressions!B187), " ", Regressions!B187)</f>
        <v>2018</v>
      </c>
      <c r="C177" s="555" t="str">
        <f>HLOOKUP(Introduction!$G$4,nametranslations,29,FALSE)</f>
        <v>Secundaria</v>
      </c>
      <c r="D177" s="558">
        <f>IF(ISBLANK(Regressions!D187), " ", Regressions!D187)</f>
        <v>637586</v>
      </c>
      <c r="E177" s="559" t="e">
        <f>IF(ISNUMBER(Regressions!E187),ROUND(Regressions!E187, 1), NA())</f>
        <v>#N/A</v>
      </c>
      <c r="F177" s="560">
        <f>IF(ISNUMBER(Regressions!F187),ROUND(Regressions!F187, 1), NA())</f>
        <v>89.1</v>
      </c>
      <c r="G177" s="561" t="e">
        <f>IF(ISNUMBER(Regressions!G187),ROUND(Regressions!G187, 1), NA())</f>
        <v>#N/A</v>
      </c>
      <c r="H177" s="562" t="e">
        <f>IF(ISNUMBER(Regressions!H187),ROUND(Regressions!H187, 1), NA())</f>
        <v>#N/A</v>
      </c>
      <c r="I177" s="563">
        <f>IF(ISNUMBER(Regressions!I187),ROUND(Regressions!I187, 1), NA())</f>
        <v>10.9</v>
      </c>
      <c r="J177" s="564" t="e">
        <f>IF(ISNUMBER(Regressions!K187),ROUND(Regressions!K187, 1), NA())</f>
        <v>#N/A</v>
      </c>
      <c r="K177" s="560" t="e">
        <f>IF(ISNUMBER(Regressions!L187),ROUND(Regressions!L187, 1), NA())</f>
        <v>#N/A</v>
      </c>
      <c r="L177" s="565">
        <f>IF(ISNUMBER(Regressions!M187),ROUND(Regressions!M187, 1), NA())</f>
        <v>61.9</v>
      </c>
      <c r="M177" s="562" t="e">
        <f>IF(ISNUMBER(Regressions!N187),ROUND(Regressions!N187, 1), NA())</f>
        <v>#N/A</v>
      </c>
      <c r="N177" s="563" t="e">
        <f>IF(ISNUMBER(Regressions!O187),ROUND(Regressions!O187, 1), NA())</f>
        <v>#N/A</v>
      </c>
      <c r="O177" s="564" t="e">
        <f>IF(ISNUMBER(Regressions!Q187),ROUND(Regressions!Q187, 1), NA())</f>
        <v>#N/A</v>
      </c>
      <c r="P177" s="560" t="e">
        <f>IF(ISNUMBER(Regressions!R187),ROUND(Regressions!R187, 1), NA())</f>
        <v>#N/A</v>
      </c>
      <c r="Q177" s="566" t="e">
        <f>IF(ISNUMBER(Regressions!S187),ROUND(Regressions!S187, 1), NA())</f>
        <v>#N/A</v>
      </c>
      <c r="R177" s="562" t="e">
        <f>IF(ISNUMBER(Regressions!T187),ROUND(Regressions!T187, 1), NA())</f>
        <v>#N/A</v>
      </c>
      <c r="S177" s="563" t="e">
        <f>IF(ISNUMBER(Regressions!U187),ROUND(Regressions!U187, 1), NA())</f>
        <v>#N/A</v>
      </c>
    </row>
    <row r="178" spans="1:19" x14ac:dyDescent="0.25">
      <c r="A178" s="555" t="str">
        <f>+Introduction!$C$7</f>
        <v>Nicaragua</v>
      </c>
      <c r="B178" s="556">
        <f>IF(ISBLANK(Regressions!B188), " ", Regressions!B188)</f>
        <v>2019</v>
      </c>
      <c r="C178" s="555" t="str">
        <f>HLOOKUP(Introduction!$G$4,nametranslations,29,FALSE)</f>
        <v>Secundaria</v>
      </c>
      <c r="D178" s="558">
        <f>IF(ISBLANK(Regressions!D188), " ", Regressions!D188)</f>
        <v>641011</v>
      </c>
      <c r="E178" s="559" t="e">
        <f>IF(ISNUMBER(Regressions!E188),ROUND(Regressions!E188, 1), NA())</f>
        <v>#N/A</v>
      </c>
      <c r="F178" s="560">
        <f>IF(ISNUMBER(Regressions!F188),ROUND(Regressions!F188, 1), NA())</f>
        <v>89.1</v>
      </c>
      <c r="G178" s="561" t="e">
        <f>IF(ISNUMBER(Regressions!G188),ROUND(Regressions!G188, 1), NA())</f>
        <v>#N/A</v>
      </c>
      <c r="H178" s="562" t="e">
        <f>IF(ISNUMBER(Regressions!H188),ROUND(Regressions!H188, 1), NA())</f>
        <v>#N/A</v>
      </c>
      <c r="I178" s="563">
        <f>IF(ISNUMBER(Regressions!I188),ROUND(Regressions!I188, 1), NA())</f>
        <v>10.9</v>
      </c>
      <c r="J178" s="564" t="e">
        <f>IF(ISNUMBER(Regressions!K188),ROUND(Regressions!K188, 1), NA())</f>
        <v>#N/A</v>
      </c>
      <c r="K178" s="560" t="e">
        <f>IF(ISNUMBER(Regressions!L188),ROUND(Regressions!L188, 1), NA())</f>
        <v>#N/A</v>
      </c>
      <c r="L178" s="565">
        <f>IF(ISNUMBER(Regressions!M188),ROUND(Regressions!M188, 1), NA())</f>
        <v>61.9</v>
      </c>
      <c r="M178" s="562" t="e">
        <f>IF(ISNUMBER(Regressions!N188),ROUND(Regressions!N188, 1), NA())</f>
        <v>#N/A</v>
      </c>
      <c r="N178" s="563" t="e">
        <f>IF(ISNUMBER(Regressions!O188),ROUND(Regressions!O188, 1), NA())</f>
        <v>#N/A</v>
      </c>
      <c r="O178" s="564" t="e">
        <f>IF(ISNUMBER(Regressions!Q188),ROUND(Regressions!Q188, 1), NA())</f>
        <v>#N/A</v>
      </c>
      <c r="P178" s="560" t="e">
        <f>IF(ISNUMBER(Regressions!R188),ROUND(Regressions!R188, 1), NA())</f>
        <v>#N/A</v>
      </c>
      <c r="Q178" s="566" t="e">
        <f>IF(ISNUMBER(Regressions!S188),ROUND(Regressions!S188, 1), NA())</f>
        <v>#N/A</v>
      </c>
      <c r="R178" s="562" t="e">
        <f>IF(ISNUMBER(Regressions!T188),ROUND(Regressions!T188, 1), NA())</f>
        <v>#N/A</v>
      </c>
      <c r="S178" s="563" t="e">
        <f>IF(ISNUMBER(Regressions!U188),ROUND(Regressions!U188, 1), NA())</f>
        <v>#N/A</v>
      </c>
    </row>
    <row r="179" spans="1:19" x14ac:dyDescent="0.25">
      <c r="A179" s="555" t="str">
        <f>+Introduction!$C$7</f>
        <v>Nicaragua</v>
      </c>
      <c r="B179" s="556">
        <f>IF(ISBLANK(Regressions!B189), " ", Regressions!B189)</f>
        <v>2020</v>
      </c>
      <c r="C179" s="555" t="str">
        <f>HLOOKUP(Introduction!$G$4,nametranslations,29,FALSE)</f>
        <v>Secundaria</v>
      </c>
      <c r="D179" s="558">
        <f>IF(ISBLANK(Regressions!D189), " ", Regressions!D189)</f>
        <v>646445</v>
      </c>
      <c r="E179" s="559" t="e">
        <f>IF(ISNUMBER(Regressions!E189),ROUND(Regressions!E189, 1), NA())</f>
        <v>#N/A</v>
      </c>
      <c r="F179" s="560">
        <f>IF(ISNUMBER(Regressions!F189),ROUND(Regressions!F189, 1), NA())</f>
        <v>89.1</v>
      </c>
      <c r="G179" s="561" t="e">
        <f>IF(ISNUMBER(Regressions!G189),ROUND(Regressions!G189, 1), NA())</f>
        <v>#N/A</v>
      </c>
      <c r="H179" s="562" t="e">
        <f>IF(ISNUMBER(Regressions!H189),ROUND(Regressions!H189, 1), NA())</f>
        <v>#N/A</v>
      </c>
      <c r="I179" s="563">
        <f>IF(ISNUMBER(Regressions!I189),ROUND(Regressions!I189, 1), NA())</f>
        <v>10.9</v>
      </c>
      <c r="J179" s="564" t="e">
        <f>IF(ISNUMBER(Regressions!K189),ROUND(Regressions!K189, 1), NA())</f>
        <v>#N/A</v>
      </c>
      <c r="K179" s="560" t="e">
        <f>IF(ISNUMBER(Regressions!L189),ROUND(Regressions!L189, 1), NA())</f>
        <v>#N/A</v>
      </c>
      <c r="L179" s="565">
        <f>IF(ISNUMBER(Regressions!M189),ROUND(Regressions!M189, 1), NA())</f>
        <v>61.9</v>
      </c>
      <c r="M179" s="562" t="e">
        <f>IF(ISNUMBER(Regressions!N189),ROUND(Regressions!N189, 1), NA())</f>
        <v>#N/A</v>
      </c>
      <c r="N179" s="563" t="e">
        <f>IF(ISNUMBER(Regressions!O189),ROUND(Regressions!O189, 1), NA())</f>
        <v>#N/A</v>
      </c>
      <c r="O179" s="564" t="e">
        <f>IF(ISNUMBER(Regressions!Q189),ROUND(Regressions!Q189, 1), NA())</f>
        <v>#N/A</v>
      </c>
      <c r="P179" s="560" t="e">
        <f>IF(ISNUMBER(Regressions!R189),ROUND(Regressions!R189, 1), NA())</f>
        <v>#N/A</v>
      </c>
      <c r="Q179" s="566" t="e">
        <f>IF(ISNUMBER(Regressions!S189),ROUND(Regressions!S189, 1), NA())</f>
        <v>#N/A</v>
      </c>
      <c r="R179" s="562" t="e">
        <f>IF(ISNUMBER(Regressions!T189),ROUND(Regressions!T189, 1), NA())</f>
        <v>#N/A</v>
      </c>
      <c r="S179" s="563" t="e">
        <f>IF(ISNUMBER(Regressions!U189),ROUND(Regressions!U189, 1), NA())</f>
        <v>#N/A</v>
      </c>
    </row>
    <row r="180" spans="1:19" x14ac:dyDescent="0.25">
      <c r="A180" s="555" t="str">
        <f>+Introduction!$C$7</f>
        <v>Nicaragua</v>
      </c>
      <c r="B180" s="556">
        <f>IF(ISBLANK(Regressions!B190), " ", Regressions!B190)</f>
        <v>2021</v>
      </c>
      <c r="C180" s="555" t="str">
        <f>HLOOKUP(Introduction!$G$4,nametranslations,29,FALSE)</f>
        <v>Secundaria</v>
      </c>
      <c r="D180" s="558">
        <f>IF(ISBLANK(Regressions!D190), " ", Regressions!D190)</f>
        <v>652273</v>
      </c>
      <c r="E180" s="564" t="e">
        <f>IF(ISNUMBER(Regressions!E190),ROUND(Regressions!E190, 1), NA())</f>
        <v>#N/A</v>
      </c>
      <c r="F180" s="567">
        <f>IF(ISNUMBER(Regressions!F190),ROUND(Regressions!F190, 1), NA())</f>
        <v>89.1</v>
      </c>
      <c r="G180" s="568" t="e">
        <f>IF(ISNUMBER(Regressions!G190),ROUND(Regressions!G190, 1), NA())</f>
        <v>#N/A</v>
      </c>
      <c r="H180" s="562" t="e">
        <f>IF(ISNUMBER(Regressions!H190),ROUND(Regressions!H190, 1), NA())</f>
        <v>#N/A</v>
      </c>
      <c r="I180" s="563">
        <f>IF(ISNUMBER(Regressions!I190),ROUND(Regressions!I190, 1), NA())</f>
        <v>10.9</v>
      </c>
      <c r="J180" s="564" t="e">
        <f>IF(ISNUMBER(Regressions!K190),ROUND(Regressions!K190, 1), NA())</f>
        <v>#N/A</v>
      </c>
      <c r="K180" s="567" t="e">
        <f>IF(ISNUMBER(Regressions!L190),ROUND(Regressions!L190, 1), NA())</f>
        <v>#N/A</v>
      </c>
      <c r="L180" s="569">
        <f>IF(ISNUMBER(Regressions!M190),ROUND(Regressions!M190, 1), NA())</f>
        <v>61.9</v>
      </c>
      <c r="M180" s="562" t="e">
        <f>IF(ISNUMBER(Regressions!N190),ROUND(Regressions!N190, 1), NA())</f>
        <v>#N/A</v>
      </c>
      <c r="N180" s="563" t="e">
        <f>IF(ISNUMBER(Regressions!O190),ROUND(Regressions!O190, 1), NA())</f>
        <v>#N/A</v>
      </c>
      <c r="O180" s="564" t="e">
        <f>IF(ISNUMBER(Regressions!Q190),ROUND(Regressions!Q190, 1), NA())</f>
        <v>#N/A</v>
      </c>
      <c r="P180" s="567" t="e">
        <f>IF(ISNUMBER(Regressions!R190),ROUND(Regressions!R190, 1), NA())</f>
        <v>#N/A</v>
      </c>
      <c r="Q180" s="570" t="e">
        <f>IF(ISNUMBER(Regressions!S190),ROUND(Regressions!S190, 1), NA())</f>
        <v>#N/A</v>
      </c>
      <c r="R180" s="562" t="e">
        <f>IF(ISNUMBER(Regressions!T190),ROUND(Regressions!T190, 1), NA())</f>
        <v>#N/A</v>
      </c>
      <c r="S180" s="563" t="e">
        <f>IF(ISNUMBER(Regressions!U190),ROUND(Regressions!U190, 1), NA())</f>
        <v>#N/A</v>
      </c>
    </row>
    <row r="181" spans="1:19" x14ac:dyDescent="0.25">
      <c r="A181" s="555" t="str">
        <f>+Introduction!$C$7</f>
        <v>Nicaragua</v>
      </c>
      <c r="B181" s="556">
        <f>IF(ISBLANK(Regressions!B191), " ", Regressions!B191)</f>
        <v>2022</v>
      </c>
      <c r="C181" s="555" t="str">
        <f>HLOOKUP(Introduction!$G$4,nametranslations,29,FALSE)</f>
        <v>Secundaria</v>
      </c>
      <c r="D181" s="558">
        <f>IF(ISBLANK(Regressions!D191), " ", Regressions!D191)</f>
        <v>657193</v>
      </c>
      <c r="E181" s="559" t="e">
        <f>IF(ISNUMBER(Regressions!E191),ROUND(Regressions!E191, 1), NA())</f>
        <v>#N/A</v>
      </c>
      <c r="F181" s="560">
        <f>IF(ISNUMBER(Regressions!F191),ROUND(Regressions!F191, 1), NA())</f>
        <v>89.1</v>
      </c>
      <c r="G181" s="561" t="e">
        <f>IF(ISNUMBER(Regressions!G191),ROUND(Regressions!G191, 1), NA())</f>
        <v>#N/A</v>
      </c>
      <c r="H181" s="562" t="e">
        <f>IF(ISNUMBER(Regressions!H191),ROUND(Regressions!H191, 1), NA())</f>
        <v>#N/A</v>
      </c>
      <c r="I181" s="563">
        <f>IF(ISNUMBER(Regressions!I191),ROUND(Regressions!I191, 1), NA())</f>
        <v>10.9</v>
      </c>
      <c r="J181" s="564" t="e">
        <f>IF(ISNUMBER(Regressions!K191),ROUND(Regressions!K191, 1), NA())</f>
        <v>#N/A</v>
      </c>
      <c r="K181" s="560" t="e">
        <f>IF(ISNUMBER(Regressions!L191),ROUND(Regressions!L191, 1), NA())</f>
        <v>#N/A</v>
      </c>
      <c r="L181" s="565">
        <f>IF(ISNUMBER(Regressions!M191),ROUND(Regressions!M191, 1), NA())</f>
        <v>61.9</v>
      </c>
      <c r="M181" s="562" t="e">
        <f>IF(ISNUMBER(Regressions!N191),ROUND(Regressions!N191, 1), NA())</f>
        <v>#N/A</v>
      </c>
      <c r="N181" s="563" t="e">
        <f>IF(ISNUMBER(Regressions!O191),ROUND(Regressions!O191, 1), NA())</f>
        <v>#N/A</v>
      </c>
      <c r="O181" s="564" t="e">
        <f>IF(ISNUMBER(Regressions!Q191),ROUND(Regressions!Q191, 1), NA())</f>
        <v>#N/A</v>
      </c>
      <c r="P181" s="560" t="e">
        <f>IF(ISNUMBER(Regressions!R191),ROUND(Regressions!R191, 1), NA())</f>
        <v>#N/A</v>
      </c>
      <c r="Q181" s="566" t="e">
        <f>IF(ISNUMBER(Regressions!S191),ROUND(Regressions!S191, 1), NA())</f>
        <v>#N/A</v>
      </c>
      <c r="R181" s="562" t="e">
        <f>IF(ISNUMBER(Regressions!T191),ROUND(Regressions!T191, 1), NA())</f>
        <v>#N/A</v>
      </c>
      <c r="S181" s="563" t="e">
        <f>IF(ISNUMBER(Regressions!U191),ROUND(Regressions!U191, 1), NA())</f>
        <v>#N/A</v>
      </c>
    </row>
    <row r="182" spans="1:19" x14ac:dyDescent="0.25">
      <c r="A182" s="555" t="str">
        <f>+Introduction!$C$7</f>
        <v>Nicaragua</v>
      </c>
      <c r="B182" s="556">
        <f>IF(ISBLANK(Regressions!B192), " ", Regressions!B192)</f>
        <v>2023</v>
      </c>
      <c r="C182" s="555" t="str">
        <f>HLOOKUP(Introduction!$G$4,nametranslations,29,FALSE)</f>
        <v>Secundaria</v>
      </c>
      <c r="D182" s="558">
        <f>IF(ISBLANK(Regressions!D192), " ", Regressions!D192)</f>
        <v>660720</v>
      </c>
      <c r="E182" s="559" t="e">
        <f>IF(ISNUMBER(Regressions!E192),ROUND(Regressions!E192, 1), NA())</f>
        <v>#N/A</v>
      </c>
      <c r="F182" s="560">
        <f>IF(ISNUMBER(Regressions!F192),ROUND(Regressions!F192, 1), NA())</f>
        <v>89.1</v>
      </c>
      <c r="G182" s="561" t="e">
        <f>IF(ISNUMBER(Regressions!G192),ROUND(Regressions!G192, 1), NA())</f>
        <v>#N/A</v>
      </c>
      <c r="H182" s="562" t="e">
        <f>IF(ISNUMBER(Regressions!H192),ROUND(Regressions!H192, 1), NA())</f>
        <v>#N/A</v>
      </c>
      <c r="I182" s="563">
        <f>IF(ISNUMBER(Regressions!I192),ROUND(Regressions!I192, 1), NA())</f>
        <v>10.9</v>
      </c>
      <c r="J182" s="564" t="e">
        <f>IF(ISNUMBER(Regressions!K192),ROUND(Regressions!K192, 1), NA())</f>
        <v>#N/A</v>
      </c>
      <c r="K182" s="560" t="e">
        <f>IF(ISNUMBER(Regressions!L192),ROUND(Regressions!L192, 1), NA())</f>
        <v>#N/A</v>
      </c>
      <c r="L182" s="565">
        <f>IF(ISNUMBER(Regressions!M192),ROUND(Regressions!M192, 1), NA())</f>
        <v>61.9</v>
      </c>
      <c r="M182" s="562" t="e">
        <f>IF(ISNUMBER(Regressions!N192),ROUND(Regressions!N192, 1), NA())</f>
        <v>#N/A</v>
      </c>
      <c r="N182" s="563" t="e">
        <f>IF(ISNUMBER(Regressions!O192),ROUND(Regressions!O192, 1), NA())</f>
        <v>#N/A</v>
      </c>
      <c r="O182" s="564" t="e">
        <f>IF(ISNUMBER(Regressions!Q192),ROUND(Regressions!Q192, 1), NA())</f>
        <v>#N/A</v>
      </c>
      <c r="P182" s="560" t="e">
        <f>IF(ISNUMBER(Regressions!R192),ROUND(Regressions!R192, 1), NA())</f>
        <v>#N/A</v>
      </c>
      <c r="Q182" s="566" t="e">
        <f>IF(ISNUMBER(Regressions!S192),ROUND(Regressions!S192, 1), NA())</f>
        <v>#N/A</v>
      </c>
      <c r="R182" s="562" t="e">
        <f>IF(ISNUMBER(Regressions!T192),ROUND(Regressions!T192, 1), NA())</f>
        <v>#N/A</v>
      </c>
      <c r="S182" s="563" t="e">
        <f>IF(ISNUMBER(Regressions!U192),ROUND(Regressions!U192, 1), NA())</f>
        <v>#N/A</v>
      </c>
    </row>
    <row r="183" spans="1:19" x14ac:dyDescent="0.25">
      <c r="A183" s="555" t="str">
        <f>+Introduction!$C$7</f>
        <v>Nicaragua</v>
      </c>
      <c r="B183" s="556">
        <f>IF(ISBLANK(Regressions!B193), " ", Regressions!B193)</f>
        <v>2024</v>
      </c>
      <c r="C183" s="555" t="str">
        <f>HLOOKUP(Introduction!$G$4,nametranslations,29,FALSE)</f>
        <v>Secundaria</v>
      </c>
      <c r="D183" s="558">
        <f>IF(ISBLANK(Regressions!D193), " ", Regressions!D193)</f>
        <v>652549</v>
      </c>
      <c r="E183" s="559" t="e">
        <f>IF(ISNUMBER(Regressions!E193),ROUND(Regressions!E193, 1), NA())</f>
        <v>#N/A</v>
      </c>
      <c r="F183" s="560" t="e">
        <f>IF(ISNUMBER(Regressions!F193),ROUND(Regressions!F193, 1), NA())</f>
        <v>#N/A</v>
      </c>
      <c r="G183" s="561" t="e">
        <f>IF(ISNUMBER(Regressions!G193),ROUND(Regressions!G193, 1), NA())</f>
        <v>#N/A</v>
      </c>
      <c r="H183" s="562" t="e">
        <f>IF(ISNUMBER(Regressions!H193),ROUND(Regressions!H193, 1), NA())</f>
        <v>#N/A</v>
      </c>
      <c r="I183" s="563" t="e">
        <f>IF(ISNUMBER(Regressions!I193),ROUND(Regressions!I193, 1), NA())</f>
        <v>#N/A</v>
      </c>
      <c r="J183" s="564" t="e">
        <f>IF(ISNUMBER(Regressions!K193),ROUND(Regressions!K193, 1), NA())</f>
        <v>#N/A</v>
      </c>
      <c r="K183" s="560" t="e">
        <f>IF(ISNUMBER(Regressions!L193),ROUND(Regressions!L193, 1), NA())</f>
        <v>#N/A</v>
      </c>
      <c r="L183" s="565" t="e">
        <f>IF(ISNUMBER(Regressions!M193),ROUND(Regressions!M193, 1), NA())</f>
        <v>#N/A</v>
      </c>
      <c r="M183" s="562" t="e">
        <f>IF(ISNUMBER(Regressions!N193),ROUND(Regressions!N193, 1), NA())</f>
        <v>#N/A</v>
      </c>
      <c r="N183" s="563" t="e">
        <f>IF(ISNUMBER(Regressions!O193),ROUND(Regressions!O193, 1), NA())</f>
        <v>#N/A</v>
      </c>
      <c r="O183" s="564" t="e">
        <f>IF(ISNUMBER(Regressions!Q193),ROUND(Regressions!Q193, 1), NA())</f>
        <v>#N/A</v>
      </c>
      <c r="P183" s="560" t="e">
        <f>IF(ISNUMBER(Regressions!R193),ROUND(Regressions!R193, 1), NA())</f>
        <v>#N/A</v>
      </c>
      <c r="Q183" s="566" t="e">
        <f>IF(ISNUMBER(Regressions!S193),ROUND(Regressions!S193, 1), NA())</f>
        <v>#N/A</v>
      </c>
      <c r="R183" s="562" t="e">
        <f>IF(ISNUMBER(Regressions!T193),ROUND(Regressions!T193, 1), NA())</f>
        <v>#N/A</v>
      </c>
      <c r="S183" s="563" t="e">
        <f>IF(ISNUMBER(Regressions!U193),ROUND(Regressions!U193, 1), NA())</f>
        <v>#N/A</v>
      </c>
    </row>
    <row r="184" spans="1:19" x14ac:dyDescent="0.25">
      <c r="A184" s="571" t="str">
        <f>+Introduction!$C$7</f>
        <v>Nicaragua</v>
      </c>
      <c r="B184" s="572">
        <f>IF(ISBLANK(Regressions!B194), " ", Regressions!B194)</f>
        <v>2025</v>
      </c>
      <c r="C184" s="571" t="str">
        <f>HLOOKUP(Introduction!$G$4,nametranslations,29,FALSE)</f>
        <v>Secundaria</v>
      </c>
      <c r="D184" s="573">
        <f>IF(ISBLANK(Regressions!D194), " ", Regressions!D194)</f>
        <v>653282</v>
      </c>
      <c r="E184" s="574" t="e">
        <f>IF(ISNUMBER(Regressions!E194),ROUND(Regressions!E194, 1), NA())</f>
        <v>#N/A</v>
      </c>
      <c r="F184" s="575" t="e">
        <f>IF(ISNUMBER(Regressions!F194),ROUND(Regressions!F194, 1), NA())</f>
        <v>#N/A</v>
      </c>
      <c r="G184" s="576" t="e">
        <f>IF(ISNUMBER(Regressions!G194),ROUND(Regressions!G194, 1), NA())</f>
        <v>#N/A</v>
      </c>
      <c r="H184" s="577" t="e">
        <f>IF(ISNUMBER(Regressions!H194),ROUND(Regressions!H194, 1), NA())</f>
        <v>#N/A</v>
      </c>
      <c r="I184" s="578" t="e">
        <f>IF(ISNUMBER(Regressions!I194),ROUND(Regressions!I194, 1), NA())</f>
        <v>#N/A</v>
      </c>
      <c r="J184" s="579" t="e">
        <f>IF(ISNUMBER(Regressions!K194),ROUND(Regressions!K194, 1), NA())</f>
        <v>#N/A</v>
      </c>
      <c r="K184" s="575" t="e">
        <f>IF(ISNUMBER(Regressions!L194),ROUND(Regressions!L194, 1), NA())</f>
        <v>#N/A</v>
      </c>
      <c r="L184" s="580" t="e">
        <f>IF(ISNUMBER(Regressions!M194),ROUND(Regressions!M194, 1), NA())</f>
        <v>#N/A</v>
      </c>
      <c r="M184" s="577" t="e">
        <f>IF(ISNUMBER(Regressions!N194),ROUND(Regressions!N194, 1), NA())</f>
        <v>#N/A</v>
      </c>
      <c r="N184" s="578" t="e">
        <f>IF(ISNUMBER(Regressions!O194),ROUND(Regressions!O194, 1), NA())</f>
        <v>#N/A</v>
      </c>
      <c r="O184" s="579" t="e">
        <f>IF(ISNUMBER(Regressions!Q194),ROUND(Regressions!Q194, 1), NA())</f>
        <v>#N/A</v>
      </c>
      <c r="P184" s="575" t="e">
        <f>IF(ISNUMBER(Regressions!R194),ROUND(Regressions!R194, 1), NA())</f>
        <v>#N/A</v>
      </c>
      <c r="Q184" s="581" t="e">
        <f>IF(ISNUMBER(Regressions!S194),ROUND(Regressions!S194, 1), NA())</f>
        <v>#N/A</v>
      </c>
      <c r="R184" s="577" t="e">
        <f>IF(ISNUMBER(Regressions!T194),ROUND(Regressions!T194, 1), NA())</f>
        <v>#N/A</v>
      </c>
      <c r="S184" s="578" t="e">
        <f>IF(ISNUMBER(Regressions!U194),ROUND(Regressions!U194, 1), NA())</f>
        <v>#N/A</v>
      </c>
    </row>
    <row r="185" spans="1:19" hidden="1" x14ac:dyDescent="0.25">
      <c r="A185" s="555" t="str">
        <f>+Introduction!$C$7</f>
        <v>Nicaragua</v>
      </c>
      <c r="B185" s="556">
        <f>IF(ISBLANK(Regressions!B195), " ", Regressions!B195)</f>
        <v>2026</v>
      </c>
      <c r="C185" s="555" t="str">
        <f>HLOOKUP(Introduction!$G$4,nametranslations,29,FALSE)</f>
        <v>Secundaria</v>
      </c>
      <c r="D185" s="558" t="str">
        <f>IF(ISBLANK(Regressions!D195), " ", Regressions!D195)</f>
        <v xml:space="preserve"> </v>
      </c>
      <c r="E185" s="559" t="e">
        <f>IF(ISNUMBER(Regressions!E195),ROUND(Regressions!E195, 1), NA())</f>
        <v>#N/A</v>
      </c>
      <c r="F185" s="560" t="e">
        <f>IF(ISNUMBER(Regressions!F195),ROUND(Regressions!F195, 1), NA())</f>
        <v>#N/A</v>
      </c>
      <c r="G185" s="561" t="e">
        <f>IF(ISNUMBER(Regressions!G195),ROUND(Regressions!G195, 1), NA())</f>
        <v>#N/A</v>
      </c>
      <c r="H185" s="562" t="e">
        <f>IF(ISNUMBER(Regressions!H195),ROUND(Regressions!H195, 1), NA())</f>
        <v>#N/A</v>
      </c>
      <c r="I185" s="563" t="e">
        <f>IF(ISNUMBER(Regressions!I195),ROUND(Regressions!I195, 1), NA())</f>
        <v>#N/A</v>
      </c>
      <c r="J185" s="564" t="e">
        <f>IF(ISNUMBER(Regressions!K195),ROUND(Regressions!K195, 1), NA())</f>
        <v>#N/A</v>
      </c>
      <c r="K185" s="560" t="e">
        <f>IF(ISNUMBER(Regressions!L195),ROUND(Regressions!L195, 1), NA())</f>
        <v>#N/A</v>
      </c>
      <c r="L185" s="565" t="e">
        <f>IF(ISNUMBER(Regressions!M195),ROUND(Regressions!M195, 1), NA())</f>
        <v>#N/A</v>
      </c>
      <c r="M185" s="562" t="e">
        <f>IF(ISNUMBER(Regressions!N195),ROUND(Regressions!N195, 1), NA())</f>
        <v>#N/A</v>
      </c>
      <c r="N185" s="563" t="e">
        <f>IF(ISNUMBER(Regressions!O195),ROUND(Regressions!O195, 1), NA())</f>
        <v>#N/A</v>
      </c>
      <c r="O185" s="564" t="e">
        <f>IF(ISNUMBER(Regressions!Q195),ROUND(Regressions!Q195, 1), NA())</f>
        <v>#N/A</v>
      </c>
      <c r="P185" s="560" t="e">
        <f>IF(ISNUMBER(Regressions!R195),ROUND(Regressions!R195, 1), NA())</f>
        <v>#N/A</v>
      </c>
      <c r="Q185" s="566" t="e">
        <f>IF(ISNUMBER(Regressions!S195),ROUND(Regressions!S195, 1), NA())</f>
        <v>#N/A</v>
      </c>
      <c r="R185" s="562" t="e">
        <f>IF(ISNUMBER(Regressions!T195),ROUND(Regressions!T195, 1), NA())</f>
        <v>#N/A</v>
      </c>
      <c r="S185" s="563" t="e">
        <f>IF(ISNUMBER(Regressions!U195),ROUND(Regressions!U195, 1), NA())</f>
        <v>#N/A</v>
      </c>
    </row>
    <row r="186" spans="1:19" hidden="1" x14ac:dyDescent="0.25">
      <c r="A186" s="555" t="str">
        <f>+Introduction!$C$7</f>
        <v>Nicaragua</v>
      </c>
      <c r="B186" s="556">
        <f>IF(ISBLANK(Regressions!B196), " ", Regressions!B196)</f>
        <v>2027</v>
      </c>
      <c r="C186" s="555" t="str">
        <f>HLOOKUP(Introduction!$G$4,nametranslations,29,FALSE)</f>
        <v>Secundaria</v>
      </c>
      <c r="D186" s="558" t="str">
        <f>IF(ISBLANK(Regressions!D196), " ", Regressions!D196)</f>
        <v xml:space="preserve"> </v>
      </c>
      <c r="E186" s="559" t="e">
        <f>IF(ISNUMBER(Regressions!E196),ROUND(Regressions!E196, 1), NA())</f>
        <v>#N/A</v>
      </c>
      <c r="F186" s="560" t="e">
        <f>IF(ISNUMBER(Regressions!F196),ROUND(Regressions!F196, 1), NA())</f>
        <v>#N/A</v>
      </c>
      <c r="G186" s="561" t="e">
        <f>IF(ISNUMBER(Regressions!G196),ROUND(Regressions!G196, 1), NA())</f>
        <v>#N/A</v>
      </c>
      <c r="H186" s="562" t="e">
        <f>IF(ISNUMBER(Regressions!H196),ROUND(Regressions!H196, 1), NA())</f>
        <v>#N/A</v>
      </c>
      <c r="I186" s="563" t="e">
        <f>IF(ISNUMBER(Regressions!I196),ROUND(Regressions!I196, 1), NA())</f>
        <v>#N/A</v>
      </c>
      <c r="J186" s="564" t="e">
        <f>IF(ISNUMBER(Regressions!K196),ROUND(Regressions!K196, 1), NA())</f>
        <v>#N/A</v>
      </c>
      <c r="K186" s="560" t="e">
        <f>IF(ISNUMBER(Regressions!L196),ROUND(Regressions!L196, 1), NA())</f>
        <v>#N/A</v>
      </c>
      <c r="L186" s="565" t="e">
        <f>IF(ISNUMBER(Regressions!M196),ROUND(Regressions!M196, 1), NA())</f>
        <v>#N/A</v>
      </c>
      <c r="M186" s="562" t="e">
        <f>IF(ISNUMBER(Regressions!N196),ROUND(Regressions!N196, 1), NA())</f>
        <v>#N/A</v>
      </c>
      <c r="N186" s="563" t="e">
        <f>IF(ISNUMBER(Regressions!O196),ROUND(Regressions!O196, 1), NA())</f>
        <v>#N/A</v>
      </c>
      <c r="O186" s="564" t="e">
        <f>IF(ISNUMBER(Regressions!Q196),ROUND(Regressions!Q196, 1), NA())</f>
        <v>#N/A</v>
      </c>
      <c r="P186" s="560" t="e">
        <f>IF(ISNUMBER(Regressions!R196),ROUND(Regressions!R196, 1), NA())</f>
        <v>#N/A</v>
      </c>
      <c r="Q186" s="566" t="e">
        <f>IF(ISNUMBER(Regressions!S196),ROUND(Regressions!S196, 1), NA())</f>
        <v>#N/A</v>
      </c>
      <c r="R186" s="562" t="e">
        <f>IF(ISNUMBER(Regressions!T196),ROUND(Regressions!T196, 1), NA())</f>
        <v>#N/A</v>
      </c>
      <c r="S186" s="563" t="e">
        <f>IF(ISNUMBER(Regressions!U196),ROUND(Regressions!U196, 1), NA())</f>
        <v>#N/A</v>
      </c>
    </row>
    <row r="187" spans="1:19" hidden="1" x14ac:dyDescent="0.25">
      <c r="A187" s="555" t="str">
        <f>+Introduction!$C$7</f>
        <v>Nicaragua</v>
      </c>
      <c r="B187" s="556">
        <f>IF(ISBLANK(Regressions!B197), " ", Regressions!B197)</f>
        <v>2028</v>
      </c>
      <c r="C187" s="555" t="str">
        <f>HLOOKUP(Introduction!$G$4,nametranslations,29,FALSE)</f>
        <v>Secundaria</v>
      </c>
      <c r="D187" s="558" t="str">
        <f>IF(ISBLANK(Regressions!D197), " ", Regressions!D197)</f>
        <v xml:space="preserve"> </v>
      </c>
      <c r="E187" s="559" t="e">
        <f>IF(ISNUMBER(Regressions!E197),ROUND(Regressions!E197, 1), NA())</f>
        <v>#N/A</v>
      </c>
      <c r="F187" s="560" t="e">
        <f>IF(ISNUMBER(Regressions!F197),ROUND(Regressions!F197, 1), NA())</f>
        <v>#N/A</v>
      </c>
      <c r="G187" s="561" t="e">
        <f>IF(ISNUMBER(Regressions!G197),ROUND(Regressions!G197, 1), NA())</f>
        <v>#N/A</v>
      </c>
      <c r="H187" s="562" t="e">
        <f>IF(ISNUMBER(Regressions!H197),ROUND(Regressions!H197, 1), NA())</f>
        <v>#N/A</v>
      </c>
      <c r="I187" s="563" t="e">
        <f>IF(ISNUMBER(Regressions!I197),ROUND(Regressions!I197, 1), NA())</f>
        <v>#N/A</v>
      </c>
      <c r="J187" s="564" t="e">
        <f>IF(ISNUMBER(Regressions!K197),ROUND(Regressions!K197, 1), NA())</f>
        <v>#N/A</v>
      </c>
      <c r="K187" s="560" t="e">
        <f>IF(ISNUMBER(Regressions!L197),ROUND(Regressions!L197, 1), NA())</f>
        <v>#N/A</v>
      </c>
      <c r="L187" s="565" t="e">
        <f>IF(ISNUMBER(Regressions!M197),ROUND(Regressions!M197, 1), NA())</f>
        <v>#N/A</v>
      </c>
      <c r="M187" s="562" t="e">
        <f>IF(ISNUMBER(Regressions!N197),ROUND(Regressions!N197, 1), NA())</f>
        <v>#N/A</v>
      </c>
      <c r="N187" s="563" t="e">
        <f>IF(ISNUMBER(Regressions!O197),ROUND(Regressions!O197, 1), NA())</f>
        <v>#N/A</v>
      </c>
      <c r="O187" s="564" t="e">
        <f>IF(ISNUMBER(Regressions!Q197),ROUND(Regressions!Q197, 1), NA())</f>
        <v>#N/A</v>
      </c>
      <c r="P187" s="560" t="e">
        <f>IF(ISNUMBER(Regressions!R197),ROUND(Regressions!R197, 1), NA())</f>
        <v>#N/A</v>
      </c>
      <c r="Q187" s="566" t="e">
        <f>IF(ISNUMBER(Regressions!S197),ROUND(Regressions!S197, 1), NA())</f>
        <v>#N/A</v>
      </c>
      <c r="R187" s="562" t="e">
        <f>IF(ISNUMBER(Regressions!T197),ROUND(Regressions!T197, 1), NA())</f>
        <v>#N/A</v>
      </c>
      <c r="S187" s="563" t="e">
        <f>IF(ISNUMBER(Regressions!U197),ROUND(Regressions!U197, 1), NA())</f>
        <v>#N/A</v>
      </c>
    </row>
    <row r="188" spans="1:19" hidden="1" x14ac:dyDescent="0.25">
      <c r="A188" s="555" t="str">
        <f>+Introduction!$C$7</f>
        <v>Nicaragua</v>
      </c>
      <c r="B188" s="556">
        <f>IF(ISBLANK(Regressions!B198), " ", Regressions!B198)</f>
        <v>2029</v>
      </c>
      <c r="C188" s="555" t="str">
        <f>HLOOKUP(Introduction!$G$4,nametranslations,29,FALSE)</f>
        <v>Secundaria</v>
      </c>
      <c r="D188" s="558" t="str">
        <f>IF(ISBLANK(Regressions!D198), " ", Regressions!D198)</f>
        <v xml:space="preserve"> </v>
      </c>
      <c r="E188" s="559" t="e">
        <f>IF(ISNUMBER(Regressions!E198),ROUND(Regressions!E198, 1), NA())</f>
        <v>#N/A</v>
      </c>
      <c r="F188" s="560" t="e">
        <f>IF(ISNUMBER(Regressions!F198),ROUND(Regressions!F198, 1), NA())</f>
        <v>#N/A</v>
      </c>
      <c r="G188" s="561" t="e">
        <f>IF(ISNUMBER(Regressions!G198),ROUND(Regressions!G198, 1), NA())</f>
        <v>#N/A</v>
      </c>
      <c r="H188" s="562" t="e">
        <f>IF(ISNUMBER(Regressions!H198),ROUND(Regressions!H198, 1), NA())</f>
        <v>#N/A</v>
      </c>
      <c r="I188" s="563" t="e">
        <f>IF(ISNUMBER(Regressions!I198),ROUND(Regressions!I198, 1), NA())</f>
        <v>#N/A</v>
      </c>
      <c r="J188" s="564" t="e">
        <f>IF(ISNUMBER(Regressions!K198),ROUND(Regressions!K198, 1), NA())</f>
        <v>#N/A</v>
      </c>
      <c r="K188" s="560" t="e">
        <f>IF(ISNUMBER(Regressions!L198),ROUND(Regressions!L198, 1), NA())</f>
        <v>#N/A</v>
      </c>
      <c r="L188" s="565" t="e">
        <f>IF(ISNUMBER(Regressions!M198),ROUND(Regressions!M198, 1), NA())</f>
        <v>#N/A</v>
      </c>
      <c r="M188" s="562" t="e">
        <f>IF(ISNUMBER(Regressions!N198),ROUND(Regressions!N198, 1), NA())</f>
        <v>#N/A</v>
      </c>
      <c r="N188" s="563" t="e">
        <f>IF(ISNUMBER(Regressions!O198),ROUND(Regressions!O198, 1), NA())</f>
        <v>#N/A</v>
      </c>
      <c r="O188" s="564" t="e">
        <f>IF(ISNUMBER(Regressions!Q198),ROUND(Regressions!Q198, 1), NA())</f>
        <v>#N/A</v>
      </c>
      <c r="P188" s="560" t="e">
        <f>IF(ISNUMBER(Regressions!R198),ROUND(Regressions!R198, 1), NA())</f>
        <v>#N/A</v>
      </c>
      <c r="Q188" s="566" t="e">
        <f>IF(ISNUMBER(Regressions!S198),ROUND(Regressions!S198, 1), NA())</f>
        <v>#N/A</v>
      </c>
      <c r="R188" s="562" t="e">
        <f>IF(ISNUMBER(Regressions!T198),ROUND(Regressions!T198, 1), NA())</f>
        <v>#N/A</v>
      </c>
      <c r="S188" s="563" t="e">
        <f>IF(ISNUMBER(Regressions!U198),ROUND(Regressions!U198, 1), NA())</f>
        <v>#N/A</v>
      </c>
    </row>
    <row r="189" spans="1:19" hidden="1" x14ac:dyDescent="0.25">
      <c r="A189" s="555" t="str">
        <f>+Introduction!$C$7</f>
        <v>Nicaragua</v>
      </c>
      <c r="B189" s="556">
        <f>IF(ISBLANK(Regressions!B199), " ", Regressions!B199)</f>
        <v>2030</v>
      </c>
      <c r="C189" s="555" t="str">
        <f>HLOOKUP(Introduction!$G$4,nametranslations,29,FALSE)</f>
        <v>Secundaria</v>
      </c>
      <c r="D189" s="558" t="str">
        <f>IF(ISBLANK(Regressions!D199), " ", Regressions!D199)</f>
        <v xml:space="preserve"> </v>
      </c>
      <c r="E189" s="559" t="e">
        <f>IF(ISNUMBER(Regressions!E199),ROUND(Regressions!E199, 1), NA())</f>
        <v>#N/A</v>
      </c>
      <c r="F189" s="560" t="e">
        <f>IF(ISNUMBER(Regressions!F199),ROUND(Regressions!F199, 1), NA())</f>
        <v>#N/A</v>
      </c>
      <c r="G189" s="561" t="e">
        <f>IF(ISNUMBER(Regressions!G199),ROUND(Regressions!G199, 1), NA())</f>
        <v>#N/A</v>
      </c>
      <c r="H189" s="562" t="e">
        <f>IF(ISNUMBER(Regressions!H199),ROUND(Regressions!H199, 1), NA())</f>
        <v>#N/A</v>
      </c>
      <c r="I189" s="563" t="e">
        <f>IF(ISNUMBER(Regressions!I199),ROUND(Regressions!I199, 1), NA())</f>
        <v>#N/A</v>
      </c>
      <c r="J189" s="564" t="e">
        <f>IF(ISNUMBER(Regressions!K199),ROUND(Regressions!K199, 1), NA())</f>
        <v>#N/A</v>
      </c>
      <c r="K189" s="560" t="e">
        <f>IF(ISNUMBER(Regressions!L199),ROUND(Regressions!L199, 1), NA())</f>
        <v>#N/A</v>
      </c>
      <c r="L189" s="565" t="e">
        <f>IF(ISNUMBER(Regressions!M199),ROUND(Regressions!M199, 1), NA())</f>
        <v>#N/A</v>
      </c>
      <c r="M189" s="562" t="e">
        <f>IF(ISNUMBER(Regressions!N199),ROUND(Regressions!N199, 1), NA())</f>
        <v>#N/A</v>
      </c>
      <c r="N189" s="563" t="e">
        <f>IF(ISNUMBER(Regressions!O199),ROUND(Regressions!O199, 1), NA())</f>
        <v>#N/A</v>
      </c>
      <c r="O189" s="564" t="e">
        <f>IF(ISNUMBER(Regressions!Q199),ROUND(Regressions!Q199, 1), NA())</f>
        <v>#N/A</v>
      </c>
      <c r="P189" s="560" t="e">
        <f>IF(ISNUMBER(Regressions!R199),ROUND(Regressions!R199, 1), NA())</f>
        <v>#N/A</v>
      </c>
      <c r="Q189" s="566" t="e">
        <f>IF(ISNUMBER(Regressions!S199),ROUND(Regressions!S199, 1), NA())</f>
        <v>#N/A</v>
      </c>
      <c r="R189" s="562" t="e">
        <f>IF(ISNUMBER(Regressions!T199),ROUND(Regressions!T199, 1), NA())</f>
        <v>#N/A</v>
      </c>
      <c r="S189" s="563" t="e">
        <f>IF(ISNUMBER(Regressions!U199),ROUND(Regressions!U199, 1), NA())</f>
        <v>#N/A</v>
      </c>
    </row>
    <row r="211" spans="5:13" x14ac:dyDescent="0.25">
      <c r="E211" s="585"/>
      <c r="G211" s="532"/>
      <c r="K211" s="586"/>
      <c r="M211" s="586"/>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05E60-64BD-4441-9BCF-3E876EA791A5}">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83" customWidth="1"/>
    <col min="2" max="2" width="13.59765625" style="383" customWidth="1"/>
    <col min="3" max="3" width="5" style="383" customWidth="1"/>
    <col min="4" max="21" width="3.8984375" style="383" customWidth="1"/>
    <col min="22" max="25" width="3.8984375" style="489" customWidth="1"/>
    <col min="26" max="26" width="6.5" style="489" customWidth="1"/>
    <col min="27" max="30" width="3.8984375" style="489" customWidth="1"/>
    <col min="31" max="31" width="6.5" style="489" customWidth="1"/>
    <col min="32" max="35" width="3.8984375" style="489" customWidth="1"/>
    <col min="36" max="36" width="6.5" style="489" customWidth="1"/>
    <col min="37" max="40" width="3.8984375" style="489" customWidth="1"/>
    <col min="41" max="41" width="6.5" style="489" customWidth="1"/>
    <col min="42" max="45" width="3.8984375" style="489" customWidth="1"/>
    <col min="46" max="46" width="6.5" style="489" customWidth="1"/>
    <col min="47" max="50" width="3.8984375" style="489" customWidth="1"/>
    <col min="51" max="51" width="6.5" style="489" customWidth="1"/>
    <col min="52" max="52" width="3.8984375" style="490" customWidth="1"/>
    <col min="53" max="53" width="6.5" style="599" customWidth="1"/>
    <col min="54" max="55" width="3.8984375" style="490" customWidth="1"/>
    <col min="56" max="56" width="6.5" style="490" customWidth="1"/>
    <col min="57" max="58" width="3.8984375" style="490" customWidth="1"/>
    <col min="59" max="59" width="6.5" style="490" customWidth="1"/>
    <col min="60" max="60" width="3.8984375" style="490" customWidth="1"/>
    <col min="61" max="61" width="6.09765625" style="490" customWidth="1"/>
    <col min="62" max="62" width="6.5" style="490" customWidth="1"/>
    <col min="63" max="63" width="8.8984375" style="490" customWidth="1"/>
    <col min="64" max="64" width="3.8984375" style="490" customWidth="1"/>
    <col min="65" max="65" width="6.5" style="490" customWidth="1"/>
    <col min="66" max="67" width="3.8984375" style="490" customWidth="1"/>
    <col min="68" max="68" width="6.5" style="490" customWidth="1"/>
    <col min="69" max="69" width="3.8984375" style="490" customWidth="1"/>
    <col min="70" max="70" width="9" style="383" customWidth="1"/>
    <col min="71" max="136" width="3.8984375" style="383" hidden="1" customWidth="1"/>
    <col min="137" max="137" width="9" style="383" customWidth="1"/>
    <col min="138" max="16384" width="9" style="383"/>
  </cols>
  <sheetData>
    <row r="1" spans="1:136" ht="17.399999999999999" x14ac:dyDescent="0.3">
      <c r="A1" s="491" t="str">
        <f>HLOOKUP(Introduction!$G$4,nametranslations,83,FALSE)</f>
        <v>Resumen de datos de encuestas y censos nacionales</v>
      </c>
      <c r="B1" s="492"/>
      <c r="C1" s="492"/>
      <c r="D1" s="492"/>
      <c r="E1" s="492"/>
      <c r="F1" s="492"/>
      <c r="G1" s="492"/>
      <c r="H1" s="492"/>
      <c r="I1" s="492"/>
      <c r="J1" s="492"/>
      <c r="K1" s="492"/>
      <c r="L1" s="492"/>
      <c r="M1" s="492"/>
      <c r="N1" s="492"/>
      <c r="O1" s="492"/>
      <c r="P1" s="492"/>
      <c r="Q1" s="492"/>
      <c r="R1" s="492"/>
      <c r="S1" s="492"/>
      <c r="T1" s="492"/>
      <c r="U1" s="492"/>
      <c r="V1" s="492"/>
      <c r="W1" s="492"/>
      <c r="X1" s="492"/>
      <c r="Y1" s="492"/>
      <c r="Z1" s="492"/>
      <c r="AA1" s="492"/>
      <c r="AB1" s="492"/>
      <c r="AC1" s="492"/>
      <c r="AD1" s="492"/>
      <c r="AE1" s="492"/>
      <c r="AF1" s="492"/>
      <c r="AG1" s="492"/>
      <c r="AH1" s="492"/>
      <c r="AI1" s="492"/>
      <c r="AJ1" s="492"/>
      <c r="AK1" s="492"/>
      <c r="AL1" s="492"/>
      <c r="AM1" s="492"/>
      <c r="AN1" s="492"/>
      <c r="AO1" s="492"/>
      <c r="AP1" s="492"/>
      <c r="AQ1" s="492"/>
      <c r="AR1" s="492"/>
      <c r="AS1" s="492"/>
      <c r="AT1" s="492"/>
      <c r="AU1" s="492"/>
      <c r="AV1" s="492"/>
      <c r="AW1" s="492"/>
      <c r="AX1" s="492"/>
      <c r="AY1" s="492"/>
      <c r="AZ1" s="492"/>
      <c r="BA1" s="504"/>
      <c r="BB1" s="492"/>
      <c r="BC1" s="492"/>
      <c r="BD1" s="492"/>
      <c r="BE1" s="492"/>
      <c r="BF1" s="492"/>
      <c r="BG1" s="492"/>
      <c r="BH1" s="492"/>
      <c r="BI1" s="492"/>
      <c r="BJ1" s="492"/>
      <c r="BK1" s="492"/>
      <c r="BL1" s="492"/>
      <c r="BM1" s="492"/>
      <c r="BN1" s="492"/>
      <c r="BO1" s="492"/>
      <c r="BP1" s="492"/>
      <c r="BQ1" s="492"/>
      <c r="BR1" s="492"/>
      <c r="BS1" s="492"/>
    </row>
    <row r="2" spans="1:136" ht="15.6" x14ac:dyDescent="0.3">
      <c r="A2" s="493" t="str">
        <f>HLOOKUP(Introduction!$G$4,nametranslations,84,FALSE)</f>
        <v>[los valores entre corchetes no se utilizan]</v>
      </c>
      <c r="B2" s="493"/>
      <c r="C2" s="493"/>
      <c r="D2" s="494" t="str">
        <f>HLOOKUP(Introduction!$G$4,nametranslations,85,FALSE)</f>
        <v>Agua para consumo</v>
      </c>
      <c r="E2" s="492"/>
      <c r="F2" s="492"/>
      <c r="G2" s="495"/>
      <c r="H2" s="492"/>
      <c r="I2" s="492"/>
      <c r="J2" s="495"/>
      <c r="K2" s="496"/>
      <c r="L2" s="496"/>
      <c r="M2" s="495"/>
      <c r="N2" s="496"/>
      <c r="O2" s="496"/>
      <c r="P2" s="495"/>
      <c r="Q2" s="496"/>
      <c r="R2" s="496"/>
      <c r="S2" s="495"/>
      <c r="T2" s="496"/>
      <c r="U2" s="496"/>
      <c r="V2" s="497" t="str">
        <f>HLOOKUP(Introduction!$G$4,nametranslations,86,FALSE)</f>
        <v>Saneamiento</v>
      </c>
      <c r="W2" s="382"/>
      <c r="X2" s="496"/>
      <c r="Y2" s="496"/>
      <c r="Z2" s="496"/>
      <c r="AA2" s="498"/>
      <c r="AB2" s="496"/>
      <c r="AC2" s="496"/>
      <c r="AD2" s="496"/>
      <c r="AE2" s="496"/>
      <c r="AF2" s="498"/>
      <c r="AG2" s="496"/>
      <c r="AH2" s="496"/>
      <c r="AI2" s="496"/>
      <c r="AJ2" s="496"/>
      <c r="AK2" s="498"/>
      <c r="AL2" s="496"/>
      <c r="AM2" s="496"/>
      <c r="AN2" s="496"/>
      <c r="AO2" s="496"/>
      <c r="AP2" s="498"/>
      <c r="AQ2" s="496"/>
      <c r="AR2" s="496"/>
      <c r="AS2" s="496"/>
      <c r="AT2" s="496"/>
      <c r="AU2" s="498"/>
      <c r="AV2" s="496"/>
      <c r="AW2" s="496"/>
      <c r="AX2" s="496"/>
      <c r="AY2" s="496"/>
      <c r="AZ2" s="499" t="str">
        <f>HLOOKUP(Introduction!$G$4,nametranslations,87,FALSE)</f>
        <v>Higiene</v>
      </c>
      <c r="BA2" s="500"/>
      <c r="BB2" s="501"/>
      <c r="BC2" s="501"/>
      <c r="BD2" s="502"/>
      <c r="BE2" s="502"/>
      <c r="BF2" s="502"/>
      <c r="BG2" s="502"/>
      <c r="BH2" s="502"/>
      <c r="BI2" s="502"/>
      <c r="BJ2" s="502"/>
      <c r="BK2" s="502"/>
      <c r="BL2" s="502"/>
      <c r="BM2" s="502"/>
      <c r="BN2" s="502"/>
      <c r="BO2" s="502"/>
      <c r="BP2" s="502"/>
      <c r="BQ2" s="502"/>
      <c r="BS2" s="494" t="str">
        <f>HLOOKUP(Introduction!$G$4,nametranslations,85,FALSE)</f>
        <v>Agua para consumo</v>
      </c>
      <c r="CK2" s="497" t="str">
        <f>HLOOKUP(Introduction!$G$4,nametranslations,86,FALSE)</f>
        <v>Saneamiento</v>
      </c>
      <c r="DO2" s="499" t="str">
        <f>HLOOKUP(Introduction!$G$4,nametranslations,87,FALSE)</f>
        <v>Higiene</v>
      </c>
    </row>
    <row r="3" spans="1:136" ht="13.8" x14ac:dyDescent="0.25">
      <c r="A3" s="503"/>
      <c r="B3" s="492"/>
      <c r="C3" s="492"/>
      <c r="D3" s="492" t="str">
        <f>+Key!$I$26</f>
        <v>Total</v>
      </c>
      <c r="E3" s="492"/>
      <c r="F3" s="492"/>
      <c r="G3" s="492" t="str">
        <f>+Key!$I$28</f>
        <v>Urbano</v>
      </c>
      <c r="I3" s="492"/>
      <c r="J3" s="492" t="str">
        <f>+Key!$I$27</f>
        <v>Rural</v>
      </c>
      <c r="L3" s="492"/>
      <c r="M3" s="492" t="str">
        <f>+Key!$I$29</f>
        <v>Preprimaria</v>
      </c>
      <c r="O3" s="492"/>
      <c r="P3" s="492" t="str">
        <f>+Key!$I$30</f>
        <v>Primaria</v>
      </c>
      <c r="Q3" s="492"/>
      <c r="R3" s="492"/>
      <c r="S3" s="492" t="str">
        <f>+Key!$I$31</f>
        <v>Secundaria</v>
      </c>
      <c r="U3" s="492"/>
      <c r="V3" s="492" t="str">
        <f>+Key!$I$26</f>
        <v>Total</v>
      </c>
      <c r="W3" s="492"/>
      <c r="X3" s="492"/>
      <c r="Y3" s="492"/>
      <c r="Z3" s="383"/>
      <c r="AA3" s="492" t="str">
        <f>+Key!$I$28</f>
        <v>Urbano</v>
      </c>
      <c r="AB3" s="492"/>
      <c r="AC3" s="383"/>
      <c r="AD3" s="492"/>
      <c r="AE3" s="492"/>
      <c r="AF3" s="492" t="str">
        <f>+Key!$I$27</f>
        <v>Rural</v>
      </c>
      <c r="AG3" s="492"/>
      <c r="AH3" s="492"/>
      <c r="AI3" s="492"/>
      <c r="AJ3" s="492"/>
      <c r="AK3" s="492" t="str">
        <f>+Key!$I$29</f>
        <v>Preprimaria</v>
      </c>
      <c r="AL3" s="492"/>
      <c r="AM3" s="492"/>
      <c r="AN3" s="492"/>
      <c r="AO3" s="492"/>
      <c r="AP3" s="492" t="str">
        <f>+Key!$I$30</f>
        <v>Primaria</v>
      </c>
      <c r="AQ3" s="492"/>
      <c r="AR3" s="492"/>
      <c r="AS3" s="492"/>
      <c r="AT3" s="492"/>
      <c r="AU3" s="492" t="str">
        <f>+Key!$I$31</f>
        <v>Secundaria</v>
      </c>
      <c r="AV3" s="492"/>
      <c r="AW3" s="492"/>
      <c r="AX3" s="492"/>
      <c r="AY3" s="492"/>
      <c r="AZ3" s="492" t="str">
        <f>+Key!$I$26</f>
        <v>Total</v>
      </c>
      <c r="BA3" s="504"/>
      <c r="BB3" s="492"/>
      <c r="BC3" s="492" t="str">
        <f>+Key!$I$28</f>
        <v>Urbano</v>
      </c>
      <c r="BD3" s="383"/>
      <c r="BE3" s="492"/>
      <c r="BF3" s="492" t="str">
        <f>+Key!$I$27</f>
        <v>Rural</v>
      </c>
      <c r="BG3" s="383"/>
      <c r="BH3" s="492"/>
      <c r="BI3" s="492" t="str">
        <f>+Key!$I$29</f>
        <v>Preprimaria</v>
      </c>
      <c r="BJ3" s="383"/>
      <c r="BK3" s="492"/>
      <c r="BL3" s="492" t="str">
        <f>+Key!$I$30</f>
        <v>Primaria</v>
      </c>
      <c r="BM3" s="492"/>
      <c r="BN3" s="492"/>
      <c r="BO3" s="492" t="str">
        <f>+Key!$I$31</f>
        <v>Secundaria</v>
      </c>
      <c r="BP3" s="382"/>
      <c r="BQ3" s="492"/>
      <c r="BS3" s="492" t="str">
        <f>+Key!$I$26</f>
        <v>Total</v>
      </c>
      <c r="BT3" s="492"/>
      <c r="BU3" s="492"/>
      <c r="BV3" s="492" t="str">
        <f>+Key!$I$28</f>
        <v>Urbano</v>
      </c>
      <c r="BX3" s="492"/>
      <c r="BY3" s="492" t="str">
        <f>+Key!$I$27</f>
        <v>Rural</v>
      </c>
      <c r="CA3" s="492"/>
      <c r="CB3" s="492" t="str">
        <f>+Key!$I$29</f>
        <v>Preprimaria</v>
      </c>
      <c r="CD3" s="492"/>
      <c r="CE3" s="492" t="str">
        <f>+Key!$I$30</f>
        <v>Primaria</v>
      </c>
      <c r="CF3" s="492"/>
      <c r="CG3" s="492"/>
      <c r="CH3" s="492" t="str">
        <f>+Key!$I$31</f>
        <v>Secundaria</v>
      </c>
      <c r="CJ3" s="492"/>
      <c r="CK3" s="492" t="str">
        <f>+Key!$I$26</f>
        <v>Total</v>
      </c>
      <c r="CL3" s="492"/>
      <c r="CM3" s="492"/>
      <c r="CN3" s="492"/>
      <c r="CP3" s="492" t="str">
        <f>+Key!$I$28</f>
        <v>Urbano</v>
      </c>
      <c r="CQ3" s="492"/>
      <c r="CS3" s="492"/>
      <c r="CT3" s="492"/>
      <c r="CU3" s="492" t="str">
        <f>+Key!$I$27</f>
        <v>Rural</v>
      </c>
      <c r="CV3" s="492"/>
      <c r="CW3" s="492"/>
      <c r="CX3" s="492"/>
      <c r="CY3" s="492"/>
      <c r="CZ3" s="492" t="str">
        <f>+Key!$I$29</f>
        <v>Preprimaria</v>
      </c>
      <c r="DA3" s="492"/>
      <c r="DB3" s="492"/>
      <c r="DC3" s="492"/>
      <c r="DD3" s="492"/>
      <c r="DE3" s="492" t="str">
        <f>+Key!$I$30</f>
        <v>Primaria</v>
      </c>
      <c r="DF3" s="492"/>
      <c r="DG3" s="492"/>
      <c r="DH3" s="492"/>
      <c r="DI3" s="492"/>
      <c r="DJ3" s="492" t="s">
        <v>18</v>
      </c>
      <c r="DK3" s="492"/>
      <c r="DL3" s="492"/>
      <c r="DM3" s="492"/>
      <c r="DN3" s="492"/>
      <c r="DO3" s="492" t="str">
        <f>+Key!$I$26</f>
        <v>Total</v>
      </c>
      <c r="DP3" s="504"/>
      <c r="DQ3" s="492"/>
      <c r="DR3" s="492" t="str">
        <f>+Key!$I$28</f>
        <v>Urbano</v>
      </c>
      <c r="DT3" s="492"/>
      <c r="DU3" s="492" t="str">
        <f>+Key!$I$27</f>
        <v>Rural</v>
      </c>
      <c r="DW3" s="492"/>
      <c r="DX3" s="492" t="str">
        <f>+Key!$I$29</f>
        <v>Preprimaria</v>
      </c>
      <c r="DZ3" s="492"/>
      <c r="EA3" s="492" t="str">
        <f>+Key!$I$30</f>
        <v>Primaria</v>
      </c>
      <c r="EB3" s="492"/>
      <c r="EC3" s="492"/>
      <c r="ED3" s="492" t="str">
        <f>+Key!$I$31</f>
        <v>Secundaria</v>
      </c>
      <c r="EE3" s="382"/>
      <c r="EF3" s="492"/>
    </row>
    <row r="4" spans="1:136" s="596" customFormat="1" ht="160.5" customHeight="1" x14ac:dyDescent="0.25">
      <c r="A4" s="505" t="str">
        <f>HLOOKUP(Introduction!$G$4,nametranslations,89,FALSE)</f>
        <v>Fuente</v>
      </c>
      <c r="B4" s="505" t="str">
        <f>HLOOKUP(Introduction!$G$4,nametranslations,88,FALSE)</f>
        <v>Tipo de fuente</v>
      </c>
      <c r="C4" s="505" t="str">
        <f>HLOOKUP(Introduction!$G$4,nametranslations,72,FALSE)</f>
        <v>Año</v>
      </c>
      <c r="D4" s="506" t="str">
        <f>HLOOKUP(Introduction!$G$4,nametranslations,74,FALSE)</f>
        <v>Instalaciónes</v>
      </c>
      <c r="E4" s="591" t="str">
        <f>HLOOKUP(Introduction!$G$4,nametranslations,75,FALSE)</f>
        <v>Mejorado</v>
      </c>
      <c r="F4" s="592" t="str">
        <f>HLOOKUP(Introduction!$G$4,nametranslations,76,FALSE)</f>
        <v>Basico (mejorado y disponible)</v>
      </c>
      <c r="G4" s="506" t="str">
        <f>HLOOKUP(Introduction!$G$4,nametranslations,74,FALSE)</f>
        <v>Instalaciónes</v>
      </c>
      <c r="H4" s="591" t="str">
        <f>HLOOKUP(Introduction!$G$4,nametranslations,75,FALSE)</f>
        <v>Mejorado</v>
      </c>
      <c r="I4" s="592" t="str">
        <f>HLOOKUP(Introduction!$G$4,nametranslations,76,FALSE)</f>
        <v>Basico (mejorado y disponible)</v>
      </c>
      <c r="J4" s="506" t="str">
        <f>HLOOKUP(Introduction!$G$4,nametranslations,74,FALSE)</f>
        <v>Instalaciónes</v>
      </c>
      <c r="K4" s="591" t="str">
        <f>HLOOKUP(Introduction!$G$4,nametranslations,75,FALSE)</f>
        <v>Mejorado</v>
      </c>
      <c r="L4" s="592" t="str">
        <f>HLOOKUP(Introduction!$G$4,nametranslations,76,FALSE)</f>
        <v>Basico (mejorado y disponible)</v>
      </c>
      <c r="M4" s="506" t="str">
        <f>HLOOKUP(Introduction!$G$4,nametranslations,74,FALSE)</f>
        <v>Instalaciónes</v>
      </c>
      <c r="N4" s="591" t="str">
        <f>HLOOKUP(Introduction!$G$4,nametranslations,75,FALSE)</f>
        <v>Mejorado</v>
      </c>
      <c r="O4" s="592" t="str">
        <f>HLOOKUP(Introduction!$G$4,nametranslations,76,FALSE)</f>
        <v>Basico (mejorado y disponible)</v>
      </c>
      <c r="P4" s="506" t="str">
        <f>HLOOKUP(Introduction!$G$4,nametranslations,74,FALSE)</f>
        <v>Instalaciónes</v>
      </c>
      <c r="Q4" s="591" t="str">
        <f>HLOOKUP(Introduction!$G$4,nametranslations,75,FALSE)</f>
        <v>Mejorado</v>
      </c>
      <c r="R4" s="592" t="str">
        <f>HLOOKUP(Introduction!$G$4,nametranslations,76,FALSE)</f>
        <v>Basico (mejorado y disponible)</v>
      </c>
      <c r="S4" s="506" t="str">
        <f>HLOOKUP(Introduction!$G$4,nametranslations,74,FALSE)</f>
        <v>Instalaciónes</v>
      </c>
      <c r="T4" s="591" t="str">
        <f>HLOOKUP(Introduction!$G$4,nametranslations,75,FALSE)</f>
        <v>Mejorado</v>
      </c>
      <c r="U4" s="592" t="str">
        <f>HLOOKUP(Introduction!$G$4,nametranslations,76,FALSE)</f>
        <v>Basico (mejorado y disponible)</v>
      </c>
      <c r="V4" s="510" t="str">
        <f>HLOOKUP(Introduction!$G$4,nametranslations,74,FALSE)</f>
        <v>Instalaciónes</v>
      </c>
      <c r="W4" s="511" t="str">
        <f>HLOOKUP(Introduction!$G$4,nametranslations,75,FALSE)</f>
        <v>Mejorado</v>
      </c>
      <c r="X4" s="593" t="str">
        <f>HLOOKUP(Introduction!$G$4,nametranslations,90,FALSE)</f>
        <v>Mejorado y utilizable</v>
      </c>
      <c r="Y4" s="593" t="str">
        <f>HLOOKUP(Introduction!$G$4,nametranslations,91,FALSE)</f>
        <v>Mejorado y de un solo sexo</v>
      </c>
      <c r="Z4" s="594" t="str">
        <f>HLOOKUP(Introduction!$G$4,nametranslations,79,FALSE)</f>
        <v>Básico
(mejorado, utilizable y de un solo sexo)</v>
      </c>
      <c r="AA4" s="510" t="str">
        <f>HLOOKUP(Introduction!$G$4,nametranslations,74,FALSE)</f>
        <v>Instalaciónes</v>
      </c>
      <c r="AB4" s="511" t="str">
        <f>HLOOKUP(Introduction!$G$4,nametranslations,75,FALSE)</f>
        <v>Mejorado</v>
      </c>
      <c r="AC4" s="593" t="str">
        <f>HLOOKUP(Introduction!$G$4,nametranslations,90,FALSE)</f>
        <v>Mejorado y utilizable</v>
      </c>
      <c r="AD4" s="593" t="str">
        <f>HLOOKUP(Introduction!$G$4,nametranslations,91,FALSE)</f>
        <v>Mejorado y de un solo sexo</v>
      </c>
      <c r="AE4" s="594" t="str">
        <f>HLOOKUP(Introduction!$G$4,nametranslations,79,FALSE)</f>
        <v>Básico
(mejorado, utilizable y de un solo sexo)</v>
      </c>
      <c r="AF4" s="510" t="str">
        <f>HLOOKUP(Introduction!$G$4,nametranslations,74,FALSE)</f>
        <v>Instalaciónes</v>
      </c>
      <c r="AG4" s="511" t="str">
        <f>HLOOKUP(Introduction!$G$4,nametranslations,75,FALSE)</f>
        <v>Mejorado</v>
      </c>
      <c r="AH4" s="593" t="str">
        <f>HLOOKUP(Introduction!$G$4,nametranslations,90,FALSE)</f>
        <v>Mejorado y utilizable</v>
      </c>
      <c r="AI4" s="593" t="str">
        <f>HLOOKUP(Introduction!$G$4,nametranslations,91,FALSE)</f>
        <v>Mejorado y de un solo sexo</v>
      </c>
      <c r="AJ4" s="594" t="str">
        <f>HLOOKUP(Introduction!$G$4,nametranslations,79,FALSE)</f>
        <v>Básico
(mejorado, utilizable y de un solo sexo)</v>
      </c>
      <c r="AK4" s="510" t="str">
        <f>HLOOKUP(Introduction!$G$4,nametranslations,74,FALSE)</f>
        <v>Instalaciónes</v>
      </c>
      <c r="AL4" s="511" t="str">
        <f>HLOOKUP(Introduction!$G$4,nametranslations,75,FALSE)</f>
        <v>Mejorado</v>
      </c>
      <c r="AM4" s="593" t="str">
        <f>HLOOKUP(Introduction!$G$4,nametranslations,90,FALSE)</f>
        <v>Mejorado y utilizable</v>
      </c>
      <c r="AN4" s="593" t="str">
        <f>HLOOKUP(Introduction!$G$4,nametranslations,91,FALSE)</f>
        <v>Mejorado y de un solo sexo</v>
      </c>
      <c r="AO4" s="594" t="str">
        <f>HLOOKUP(Introduction!$G$4,nametranslations,79,FALSE)</f>
        <v>Básico
(mejorado, utilizable y de un solo sexo)</v>
      </c>
      <c r="AP4" s="510" t="str">
        <f>HLOOKUP(Introduction!$G$4,nametranslations,74,FALSE)</f>
        <v>Instalaciónes</v>
      </c>
      <c r="AQ4" s="511" t="str">
        <f>HLOOKUP(Introduction!$G$4,nametranslations,75,FALSE)</f>
        <v>Mejorado</v>
      </c>
      <c r="AR4" s="593" t="str">
        <f>HLOOKUP(Introduction!$G$4,nametranslations,90,FALSE)</f>
        <v>Mejorado y utilizable</v>
      </c>
      <c r="AS4" s="593" t="str">
        <f>HLOOKUP(Introduction!$G$4,nametranslations,91,FALSE)</f>
        <v>Mejorado y de un solo sexo</v>
      </c>
      <c r="AT4" s="594" t="str">
        <f>HLOOKUP(Introduction!$G$4,nametranslations,79,FALSE)</f>
        <v>Básico
(mejorado, utilizable y de un solo sexo)</v>
      </c>
      <c r="AU4" s="510" t="str">
        <f>HLOOKUP(Introduction!$G$4,nametranslations,74,FALSE)</f>
        <v>Instalaciónes</v>
      </c>
      <c r="AV4" s="511" t="str">
        <f>HLOOKUP(Introduction!$G$4,nametranslations,75,FALSE)</f>
        <v>Mejorado</v>
      </c>
      <c r="AW4" s="593" t="str">
        <f>HLOOKUP(Introduction!$G$4,nametranslations,90,FALSE)</f>
        <v>Mejorado y utilizable</v>
      </c>
      <c r="AX4" s="593" t="str">
        <f>HLOOKUP(Introduction!$G$4,nametranslations,91,FALSE)</f>
        <v>Mejorado y de un solo sexo</v>
      </c>
      <c r="AY4" s="594" t="str">
        <f>HLOOKUP(Introduction!$G$4,nametranslations,79,FALSE)</f>
        <v>Básico
(mejorado, utilizable y de un solo sexo)</v>
      </c>
      <c r="AZ4" s="514" t="str">
        <f>HLOOKUP(Introduction!$G$4,nametranslations,92,FALSE)</f>
        <v>Instalación para lavarse las manos</v>
      </c>
      <c r="BA4" s="595" t="str">
        <f>HLOOKUP(Introduction!$G$4,nametranslations,93,FALSE)</f>
        <v>Instalación para lavarse las manos con agua</v>
      </c>
      <c r="BB4" s="595" t="str">
        <f>HLOOKUP(Introduction!$G$4,nametranslations,81,FALSE)</f>
        <v>Básico
 (instalación con agua y jabón)</v>
      </c>
      <c r="BC4" s="514" t="str">
        <f>HLOOKUP(Introduction!$G$4,nametranslations,92,FALSE)</f>
        <v>Instalación para lavarse las manos</v>
      </c>
      <c r="BD4" s="595" t="str">
        <f>HLOOKUP(Introduction!$G$4,nametranslations,93,FALSE)</f>
        <v>Instalación para lavarse las manos con agua</v>
      </c>
      <c r="BE4" s="595" t="str">
        <f>HLOOKUP(Introduction!$G$4,nametranslations,81,FALSE)</f>
        <v>Básico
 (instalación con agua y jabón)</v>
      </c>
      <c r="BF4" s="514" t="str">
        <f>HLOOKUP(Introduction!$G$4,nametranslations,92,FALSE)</f>
        <v>Instalación para lavarse las manos</v>
      </c>
      <c r="BG4" s="595" t="str">
        <f>HLOOKUP(Introduction!$G$4,nametranslations,93,FALSE)</f>
        <v>Instalación para lavarse las manos con agua</v>
      </c>
      <c r="BH4" s="595" t="str">
        <f>HLOOKUP(Introduction!$G$4,nametranslations,81,FALSE)</f>
        <v>Básico
 (instalación con agua y jabón)</v>
      </c>
      <c r="BI4" s="514" t="str">
        <f>HLOOKUP(Introduction!$G$4,nametranslations,92,FALSE)</f>
        <v>Instalación para lavarse las manos</v>
      </c>
      <c r="BJ4" s="595" t="str">
        <f>HLOOKUP(Introduction!$G$4,nametranslations,93,FALSE)</f>
        <v>Instalación para lavarse las manos con agua</v>
      </c>
      <c r="BK4" s="595" t="str">
        <f>HLOOKUP(Introduction!$G$4,nametranslations,81,FALSE)</f>
        <v>Básico
 (instalación con agua y jabón)</v>
      </c>
      <c r="BL4" s="514" t="str">
        <f>HLOOKUP(Introduction!$G$4,nametranslations,92,FALSE)</f>
        <v>Instalación para lavarse las manos</v>
      </c>
      <c r="BM4" s="595" t="str">
        <f>HLOOKUP(Introduction!$G$4,nametranslations,93,FALSE)</f>
        <v>Instalación para lavarse las manos con agua</v>
      </c>
      <c r="BN4" s="595" t="str">
        <f>HLOOKUP(Introduction!$G$4,nametranslations,81,FALSE)</f>
        <v>Básico
 (instalación con agua y jabón)</v>
      </c>
      <c r="BO4" s="514" t="str">
        <f>HLOOKUP(Introduction!$G$4,nametranslations,92,FALSE)</f>
        <v>Instalación para lavarse las manos</v>
      </c>
      <c r="BP4" s="595" t="str">
        <f>HLOOKUP(Introduction!$G$4,nametranslations,93,FALSE)</f>
        <v>Instalación para lavarse las manos con agua</v>
      </c>
      <c r="BQ4" s="595" t="str">
        <f>HLOOKUP(Introduction!$G$4,nametranslations,81,FALSE)</f>
        <v>Básico
 (instalación con agua y jabón)</v>
      </c>
      <c r="BS4" s="506" t="str">
        <f>HLOOKUP(Introduction!$G$4,nametranslations,74,FALSE)</f>
        <v>Instalaciónes</v>
      </c>
      <c r="BT4" s="591" t="str">
        <f>HLOOKUP(Introduction!$G$4,nametranslations,75,FALSE)</f>
        <v>Mejorado</v>
      </c>
      <c r="BU4" s="597" t="str">
        <f>HLOOKUP(Introduction!$G$4,nametranslations,76,FALSE)</f>
        <v>Basico (mejorado y disponible)</v>
      </c>
      <c r="BV4" s="506" t="str">
        <f>HLOOKUP(Introduction!$G$4,nametranslations,74,FALSE)</f>
        <v>Instalaciónes</v>
      </c>
      <c r="BW4" s="591" t="str">
        <f>HLOOKUP(Introduction!$G$4,nametranslations,75,FALSE)</f>
        <v>Mejorado</v>
      </c>
      <c r="BX4" s="597" t="str">
        <f>HLOOKUP(Introduction!$G$4,nametranslations,76,FALSE)</f>
        <v>Basico (mejorado y disponible)</v>
      </c>
      <c r="BY4" s="506" t="str">
        <f>HLOOKUP(Introduction!$G$4,nametranslations,74,FALSE)</f>
        <v>Instalaciónes</v>
      </c>
      <c r="BZ4" s="591" t="str">
        <f>HLOOKUP(Introduction!$G$4,nametranslations,75,FALSE)</f>
        <v>Mejorado</v>
      </c>
      <c r="CA4" s="597" t="str">
        <f>HLOOKUP(Introduction!$G$4,nametranslations,76,FALSE)</f>
        <v>Basico (mejorado y disponible)</v>
      </c>
      <c r="CB4" s="506" t="str">
        <f>HLOOKUP(Introduction!$G$4,nametranslations,74,FALSE)</f>
        <v>Instalaciónes</v>
      </c>
      <c r="CC4" s="591" t="str">
        <f>HLOOKUP(Introduction!$G$4,nametranslations,75,FALSE)</f>
        <v>Mejorado</v>
      </c>
      <c r="CD4" s="597" t="str">
        <f>HLOOKUP(Introduction!$G$4,nametranslations,76,FALSE)</f>
        <v>Basico (mejorado y disponible)</v>
      </c>
      <c r="CE4" s="506" t="str">
        <f>HLOOKUP(Introduction!$G$4,nametranslations,74,FALSE)</f>
        <v>Instalaciónes</v>
      </c>
      <c r="CF4" s="591" t="str">
        <f>HLOOKUP(Introduction!$G$4,nametranslations,75,FALSE)</f>
        <v>Mejorado</v>
      </c>
      <c r="CG4" s="597" t="str">
        <f>HLOOKUP(Introduction!$G$4,nametranslations,76,FALSE)</f>
        <v>Basico (mejorado y disponible)</v>
      </c>
      <c r="CH4" s="506" t="str">
        <f>HLOOKUP(Introduction!$G$4,nametranslations,74,FALSE)</f>
        <v>Instalaciónes</v>
      </c>
      <c r="CI4" s="591" t="str">
        <f>HLOOKUP(Introduction!$G$4,nametranslations,75,FALSE)</f>
        <v>Mejorado</v>
      </c>
      <c r="CJ4" s="597" t="str">
        <f>HLOOKUP(Introduction!$G$4,nametranslations,76,FALSE)</f>
        <v>Basico (mejorado y disponible)</v>
      </c>
      <c r="CK4" s="510" t="str">
        <f>HLOOKUP(Introduction!$G$4,nametranslations,74,FALSE)</f>
        <v>Instalaciónes</v>
      </c>
      <c r="CL4" s="511" t="str">
        <f>HLOOKUP(Introduction!$G$4,nametranslations,75,FALSE)</f>
        <v>Mejorado</v>
      </c>
      <c r="CM4" s="511" t="str">
        <f>HLOOKUP(Introduction!$G$4,nametranslations,90,FALSE)</f>
        <v>Mejorado y utilizable</v>
      </c>
      <c r="CN4" s="511" t="str">
        <f>HLOOKUP(Introduction!$G$4,nametranslations,91,FALSE)</f>
        <v>Mejorado y de un solo sexo</v>
      </c>
      <c r="CO4" s="594" t="str">
        <f>HLOOKUP(Introduction!$G$4,nametranslations,79,FALSE)</f>
        <v>Básico
(mejorado, utilizable y de un solo sexo)</v>
      </c>
      <c r="CP4" s="510" t="str">
        <f>HLOOKUP(Introduction!$G$4,nametranslations,74,FALSE)</f>
        <v>Instalaciónes</v>
      </c>
      <c r="CQ4" s="511" t="str">
        <f>HLOOKUP(Introduction!$G$4,nametranslations,75,FALSE)</f>
        <v>Mejorado</v>
      </c>
      <c r="CR4" s="511" t="str">
        <f>HLOOKUP(Introduction!$G$4,nametranslations,90,FALSE)</f>
        <v>Mejorado y utilizable</v>
      </c>
      <c r="CS4" s="511" t="str">
        <f>HLOOKUP(Introduction!$G$4,nametranslations,91,FALSE)</f>
        <v>Mejorado y de un solo sexo</v>
      </c>
      <c r="CT4" s="594" t="str">
        <f>HLOOKUP(Introduction!$G$4,nametranslations,79,FALSE)</f>
        <v>Básico
(mejorado, utilizable y de un solo sexo)</v>
      </c>
      <c r="CU4" s="510" t="str">
        <f>HLOOKUP(Introduction!$G$4,nametranslations,74,FALSE)</f>
        <v>Instalaciónes</v>
      </c>
      <c r="CV4" s="511" t="str">
        <f>HLOOKUP(Introduction!$G$4,nametranslations,75,FALSE)</f>
        <v>Mejorado</v>
      </c>
      <c r="CW4" s="511" t="str">
        <f>HLOOKUP(Introduction!$G$4,nametranslations,90,FALSE)</f>
        <v>Mejorado y utilizable</v>
      </c>
      <c r="CX4" s="511" t="str">
        <f>HLOOKUP(Introduction!$G$4,nametranslations,91,FALSE)</f>
        <v>Mejorado y de un solo sexo</v>
      </c>
      <c r="CY4" s="594" t="str">
        <f>HLOOKUP(Introduction!$G$4,nametranslations,79,FALSE)</f>
        <v>Básico
(mejorado, utilizable y de un solo sexo)</v>
      </c>
      <c r="CZ4" s="510" t="str">
        <f>HLOOKUP(Introduction!$G$4,nametranslations,74,FALSE)</f>
        <v>Instalaciónes</v>
      </c>
      <c r="DA4" s="511" t="str">
        <f>HLOOKUP(Introduction!$G$4,nametranslations,75,FALSE)</f>
        <v>Mejorado</v>
      </c>
      <c r="DB4" s="511" t="str">
        <f>HLOOKUP(Introduction!$G$4,nametranslations,90,FALSE)</f>
        <v>Mejorado y utilizable</v>
      </c>
      <c r="DC4" s="511" t="str">
        <f>HLOOKUP(Introduction!$G$4,nametranslations,91,FALSE)</f>
        <v>Mejorado y de un solo sexo</v>
      </c>
      <c r="DD4" s="594" t="str">
        <f>HLOOKUP(Introduction!$G$4,nametranslations,79,FALSE)</f>
        <v>Básico
(mejorado, utilizable y de un solo sexo)</v>
      </c>
      <c r="DE4" s="510" t="str">
        <f>HLOOKUP(Introduction!$G$4,nametranslations,74,FALSE)</f>
        <v>Instalaciónes</v>
      </c>
      <c r="DF4" s="511" t="str">
        <f>HLOOKUP(Introduction!$G$4,nametranslations,75,FALSE)</f>
        <v>Mejorado</v>
      </c>
      <c r="DG4" s="511" t="str">
        <f>HLOOKUP(Introduction!$G$4,nametranslations,90,FALSE)</f>
        <v>Mejorado y utilizable</v>
      </c>
      <c r="DH4" s="511" t="str">
        <f>HLOOKUP(Introduction!$G$4,nametranslations,91,FALSE)</f>
        <v>Mejorado y de un solo sexo</v>
      </c>
      <c r="DI4" s="594" t="str">
        <f>HLOOKUP(Introduction!$G$4,nametranslations,79,FALSE)</f>
        <v>Básico
(mejorado, utilizable y de un solo sexo)</v>
      </c>
      <c r="DJ4" s="510" t="str">
        <f>HLOOKUP(Introduction!$G$4,nametranslations,74,FALSE)</f>
        <v>Instalaciónes</v>
      </c>
      <c r="DK4" s="511" t="str">
        <f>HLOOKUP(Introduction!$G$4,nametranslations,75,FALSE)</f>
        <v>Mejorado</v>
      </c>
      <c r="DL4" s="511" t="str">
        <f>HLOOKUP(Introduction!$G$4,nametranslations,90,FALSE)</f>
        <v>Mejorado y utilizable</v>
      </c>
      <c r="DM4" s="511" t="str">
        <f>HLOOKUP(Introduction!$G$4,nametranslations,91,FALSE)</f>
        <v>Mejorado y de un solo sexo</v>
      </c>
      <c r="DN4" s="594" t="str">
        <f>HLOOKUP(Introduction!$G$4,nametranslations,79,FALSE)</f>
        <v>Básico
(mejorado, utilizable y de un solo sexo)</v>
      </c>
      <c r="DO4" s="514" t="str">
        <f>HLOOKUP(Introduction!$G$4,nametranslations,92,FALSE)</f>
        <v>Instalación para lavarse las manos</v>
      </c>
      <c r="DP4" s="595" t="str">
        <f>HLOOKUP(Introduction!$G$4,nametranslations,93,FALSE)</f>
        <v>Instalación para lavarse las manos con agua</v>
      </c>
      <c r="DQ4" s="595" t="str">
        <f>HLOOKUP(Introduction!$G$4,nametranslations,81,FALSE)</f>
        <v>Básico
 (instalación con agua y jabón)</v>
      </c>
      <c r="DR4" s="514" t="str">
        <f>HLOOKUP(Introduction!$G$4,nametranslations,92,FALSE)</f>
        <v>Instalación para lavarse las manos</v>
      </c>
      <c r="DS4" s="595" t="str">
        <f>HLOOKUP(Introduction!$G$4,nametranslations,93,FALSE)</f>
        <v>Instalación para lavarse las manos con agua</v>
      </c>
      <c r="DT4" s="595" t="str">
        <f>HLOOKUP(Introduction!$G$4,nametranslations,81,FALSE)</f>
        <v>Básico
 (instalación con agua y jabón)</v>
      </c>
      <c r="DU4" s="514" t="str">
        <f>HLOOKUP(Introduction!$G$4,nametranslations,92,FALSE)</f>
        <v>Instalación para lavarse las manos</v>
      </c>
      <c r="DV4" s="595" t="str">
        <f>HLOOKUP(Introduction!$G$4,nametranslations,93,FALSE)</f>
        <v>Instalación para lavarse las manos con agua</v>
      </c>
      <c r="DW4" s="595" t="str">
        <f>HLOOKUP(Introduction!$G$4,nametranslations,81,FALSE)</f>
        <v>Básico
 (instalación con agua y jabón)</v>
      </c>
      <c r="DX4" s="514" t="str">
        <f>HLOOKUP(Introduction!$G$4,nametranslations,92,FALSE)</f>
        <v>Instalación para lavarse las manos</v>
      </c>
      <c r="DY4" s="595" t="str">
        <f>HLOOKUP(Introduction!$G$4,nametranslations,93,FALSE)</f>
        <v>Instalación para lavarse las manos con agua</v>
      </c>
      <c r="DZ4" s="595" t="str">
        <f>HLOOKUP(Introduction!$G$4,nametranslations,81,FALSE)</f>
        <v>Básico
 (instalación con agua y jabón)</v>
      </c>
      <c r="EA4" s="514" t="str">
        <f>HLOOKUP(Introduction!$G$4,nametranslations,92,FALSE)</f>
        <v>Instalación para lavarse las manos</v>
      </c>
      <c r="EB4" s="595" t="str">
        <f>HLOOKUP(Introduction!$G$4,nametranslations,93,FALSE)</f>
        <v>Instalación para lavarse las manos con agua</v>
      </c>
      <c r="EC4" s="595" t="str">
        <f>HLOOKUP(Introduction!$G$4,nametranslations,81,FALSE)</f>
        <v>Básico
 (instalación con agua y jabón)</v>
      </c>
      <c r="ED4" s="514" t="str">
        <f>HLOOKUP(Introduction!$G$4,nametranslations,92,FALSE)</f>
        <v>Instalación para lavarse las manos</v>
      </c>
      <c r="EE4" s="595" t="str">
        <f>HLOOKUP(Introduction!$G$4,nametranslations,93,FALSE)</f>
        <v>Instalación para lavarse las manos con agua</v>
      </c>
      <c r="EF4" s="595" t="str">
        <f>HLOOKUP(Introduction!$G$4,nametranslations,81,FALSE)</f>
        <v>Básico
 (instalación con agua y jabón)</v>
      </c>
    </row>
    <row r="5" spans="1:136" ht="43.2" hidden="1" x14ac:dyDescent="0.25">
      <c r="A5" s="505" t="s">
        <v>38</v>
      </c>
      <c r="B5" s="505" t="s">
        <v>39</v>
      </c>
      <c r="C5" s="505" t="s">
        <v>40</v>
      </c>
      <c r="D5" s="506" t="s">
        <v>106</v>
      </c>
      <c r="E5" s="507" t="s">
        <v>41</v>
      </c>
      <c r="F5" s="508" t="s">
        <v>146</v>
      </c>
      <c r="G5" s="506" t="s">
        <v>107</v>
      </c>
      <c r="H5" s="507" t="s">
        <v>42</v>
      </c>
      <c r="I5" s="508" t="s">
        <v>147</v>
      </c>
      <c r="J5" s="506" t="s">
        <v>108</v>
      </c>
      <c r="K5" s="507" t="s">
        <v>43</v>
      </c>
      <c r="L5" s="508" t="s">
        <v>148</v>
      </c>
      <c r="M5" s="506" t="s">
        <v>109</v>
      </c>
      <c r="N5" s="507" t="s">
        <v>77</v>
      </c>
      <c r="O5" s="508" t="s">
        <v>149</v>
      </c>
      <c r="P5" s="506" t="s">
        <v>110</v>
      </c>
      <c r="Q5" s="507" t="s">
        <v>78</v>
      </c>
      <c r="R5" s="508" t="s">
        <v>150</v>
      </c>
      <c r="S5" s="506" t="s">
        <v>111</v>
      </c>
      <c r="T5" s="507" t="s">
        <v>79</v>
      </c>
      <c r="U5" s="509" t="s">
        <v>151</v>
      </c>
      <c r="V5" s="510" t="s">
        <v>100</v>
      </c>
      <c r="W5" s="511" t="s">
        <v>44</v>
      </c>
      <c r="X5" s="517" t="s">
        <v>56</v>
      </c>
      <c r="Y5" s="517" t="s">
        <v>57</v>
      </c>
      <c r="Z5" s="512" t="s">
        <v>152</v>
      </c>
      <c r="AA5" s="510" t="s">
        <v>101</v>
      </c>
      <c r="AB5" s="511" t="s">
        <v>45</v>
      </c>
      <c r="AC5" s="517" t="s">
        <v>58</v>
      </c>
      <c r="AD5" s="517" t="s">
        <v>59</v>
      </c>
      <c r="AE5" s="512" t="s">
        <v>153</v>
      </c>
      <c r="AF5" s="510" t="s">
        <v>102</v>
      </c>
      <c r="AG5" s="511" t="s">
        <v>46</v>
      </c>
      <c r="AH5" s="517" t="s">
        <v>60</v>
      </c>
      <c r="AI5" s="517" t="s">
        <v>61</v>
      </c>
      <c r="AJ5" s="512" t="s">
        <v>154</v>
      </c>
      <c r="AK5" s="510" t="s">
        <v>103</v>
      </c>
      <c r="AL5" s="511" t="s">
        <v>62</v>
      </c>
      <c r="AM5" s="517" t="s">
        <v>63</v>
      </c>
      <c r="AN5" s="517" t="s">
        <v>64</v>
      </c>
      <c r="AO5" s="512" t="s">
        <v>155</v>
      </c>
      <c r="AP5" s="510" t="s">
        <v>104</v>
      </c>
      <c r="AQ5" s="511" t="s">
        <v>65</v>
      </c>
      <c r="AR5" s="517" t="s">
        <v>66</v>
      </c>
      <c r="AS5" s="517" t="s">
        <v>67</v>
      </c>
      <c r="AT5" s="512" t="s">
        <v>156</v>
      </c>
      <c r="AU5" s="510" t="s">
        <v>105</v>
      </c>
      <c r="AV5" s="511" t="s">
        <v>68</v>
      </c>
      <c r="AW5" s="517" t="s">
        <v>69</v>
      </c>
      <c r="AX5" s="517" t="s">
        <v>70</v>
      </c>
      <c r="AY5" s="513" t="s">
        <v>157</v>
      </c>
      <c r="AZ5" s="514" t="s">
        <v>71</v>
      </c>
      <c r="BA5" s="595" t="s">
        <v>86</v>
      </c>
      <c r="BB5" s="516" t="s">
        <v>158</v>
      </c>
      <c r="BC5" s="514" t="s">
        <v>76</v>
      </c>
      <c r="BD5" s="515" t="s">
        <v>87</v>
      </c>
      <c r="BE5" s="516" t="s">
        <v>159</v>
      </c>
      <c r="BF5" s="514" t="s">
        <v>75</v>
      </c>
      <c r="BG5" s="515" t="s">
        <v>88</v>
      </c>
      <c r="BH5" s="516" t="s">
        <v>160</v>
      </c>
      <c r="BI5" s="514" t="s">
        <v>74</v>
      </c>
      <c r="BJ5" s="515" t="s">
        <v>89</v>
      </c>
      <c r="BK5" s="516" t="s">
        <v>161</v>
      </c>
      <c r="BL5" s="514" t="s">
        <v>73</v>
      </c>
      <c r="BM5" s="515" t="s">
        <v>90</v>
      </c>
      <c r="BN5" s="516" t="s">
        <v>162</v>
      </c>
      <c r="BO5" s="514" t="s">
        <v>72</v>
      </c>
      <c r="BP5" s="515" t="s">
        <v>91</v>
      </c>
      <c r="BQ5" s="516" t="s">
        <v>163</v>
      </c>
    </row>
    <row r="6" spans="1:136" x14ac:dyDescent="0.25">
      <c r="A6" s="492" t="str">
        <f>IF('Water Data'!$B$2="","",'Water Data'!$B$2)</f>
        <v>NIC_2006_LLECE</v>
      </c>
      <c r="B6" s="492" t="str">
        <f>IF('Water Data'!C2="Census",Key!I111,IF('Water Data'!C2="Survey with microdata",Key!I113,IF('Water Data'!C2="Survey",Key!I110,IF('Water Data'!C2="Admin",Key!I114,IF('Water Data'!C2="EMIS",Key!I109,IF('Water Data'!C2="Other",Key!I112))))))</f>
        <v>Encuesta</v>
      </c>
      <c r="C6" s="519">
        <f>+IF(ISNUMBER(VALUE(MID(A6,5,4))), VALUE(MID(A6, 5,4)),"")</f>
        <v>2006</v>
      </c>
      <c r="D6" s="520" t="e">
        <f>+IF(AND(ISTEXT('Water Data'!B2),BS6="Yes"),100-'Water Data'!D4,IF(AND(ISTEXT('Water Data'!B2),BS6="No",ISNUMBER('Water Data'!D4)),CONCATENATE("[",ROUND(100-'Water Data'!D4,0),"]"),NA()))</f>
        <v>#N/A</v>
      </c>
      <c r="E6" s="520">
        <f>+IF(AND(ISTEXT('Water Data'!B2),BT6="Yes"),'Water Data'!D6,IF(AND(ISTEXT('Water Data'!B2),BT6="No",ISNUMBER('Water Data'!D6)),CONCATENATE("[",ROUND('Water Data'!D6,0),"]"),NA()))</f>
        <v>66.298342541436455</v>
      </c>
      <c r="F6" s="520" t="e">
        <f>+IF(AND(ISTEXT('Water Data'!B2),BU6="Yes"),'Water Data'!D9,IF(AND(ISTEXT('Water Data'!B2),BU6="No",ISNUMBER('Water Data'!D9)),CONCATENATE("[",ROUND('Water Data'!D9,0),"]"),NA()))</f>
        <v>#N/A</v>
      </c>
      <c r="G6" s="520" t="e">
        <f>+IF(AND(ISTEXT('Water Data'!B2),BV6="Yes"),100-'Water Data'!E4,IF(AND(ISTEXT('Water Data'!B2),BV6="No",ISNUMBER('Water Data'!E4)),CONCATENATE("[",ROUND(100-'Water Data'!E4,0),"]"),NA()))</f>
        <v>#N/A</v>
      </c>
      <c r="H6" s="520" t="e">
        <f>+IF(AND(ISTEXT('Water Data'!B2),BW6="Yes"),'Water Data'!E6,IF(AND(ISTEXT('Water Data'!B2),BW6="No",ISNUMBER('Water Data'!E6)),CONCATENATE("[",ROUND('Water Data'!E6,0),"]"),NA()))</f>
        <v>#N/A</v>
      </c>
      <c r="I6" s="520" t="e">
        <f>+IF(AND(ISTEXT('Water Data'!B2),BX6="Yes"),'Water Data'!E9,IF(AND(ISTEXT('Water Data'!B2),BX6="No",ISNUMBER('Water Data'!E9)),CONCATENATE("[",ROUND('Water Data'!E9,0),"]"),NA()))</f>
        <v>#N/A</v>
      </c>
      <c r="J6" s="520" t="e">
        <f>+IF(AND(ISTEXT('Water Data'!B2),BY6="Yes"),100-'Water Data'!F4,IF(AND(ISTEXT('Water Data'!B2),BY6="No",ISNUMBER('Water Data'!F4)),CONCATENATE("[",ROUND(100-'Water Data'!F4,0),"]"),NA()))</f>
        <v>#N/A</v>
      </c>
      <c r="K6" s="520" t="e">
        <f>+IF(AND(ISTEXT('Water Data'!B2),BZ6="Yes"),'Water Data'!F6,IF(AND(ISTEXT('Water Data'!B2),BZ6="No",ISNUMBER('Water Data'!F6)),CONCATENATE("[",ROUND('Water Data'!F6,0),"]"),NA()))</f>
        <v>#N/A</v>
      </c>
      <c r="L6" s="520" t="e">
        <f>+IF(AND(ISTEXT('Water Data'!B2),CA6="Yes"),'Water Data'!F9,IF(AND(ISTEXT('Water Data'!B2),CA6="No",ISNUMBER('Water Data'!F9)),CONCATENATE("[",ROUND('Water Data'!F9,0),"]"),NA()))</f>
        <v>#N/A</v>
      </c>
      <c r="M6" s="520" t="e">
        <f>+IF(AND(ISTEXT('Water Data'!B2),CB6="Yes"),100-'Water Data'!G4,IF(AND(ISTEXT('Water Data'!B2),CB6="No",ISNUMBER('Water Data'!G4)),CONCATENATE("[",ROUND(100-'Water Data'!G4,0),"]"),NA()))</f>
        <v>#N/A</v>
      </c>
      <c r="N6" s="520" t="e">
        <f>+IF(AND(ISTEXT('Water Data'!B2),CC6="Yes"),'Water Data'!G6,IF(AND(ISTEXT('Water Data'!B2),CC6="No",ISNUMBER('Water Data'!G6)),CONCATENATE("[",ROUND('Water Data'!G6,0),"]"),NA()))</f>
        <v>#N/A</v>
      </c>
      <c r="O6" s="520" t="e">
        <f>+IF(AND(ISTEXT('Water Data'!B2),CD6="Yes"),'Water Data'!G9,IF(AND(ISTEXT('Water Data'!B2),CD6="No",ISNUMBER('Water Data'!G9)),CONCATENATE("[",ROUND('Water Data'!G9,0),"]"),NA()))</f>
        <v>#N/A</v>
      </c>
      <c r="P6" s="520" t="e">
        <f>+IF(AND(ISTEXT('Water Data'!B2),CE6="Yes"),100-'Water Data'!H4,IF(AND(ISTEXT('Water Data'!B2),CE6="No",ISNUMBER('Water Data'!H4)),CONCATENATE("[",ROUND(100-'Water Data'!H4,0),"]"),NA()))</f>
        <v>#N/A</v>
      </c>
      <c r="Q6" s="520">
        <f>+IF(AND(ISTEXT('Water Data'!B2),CF6="Yes"),'Water Data'!H6,IF(AND(ISTEXT('Water Data'!B2),CF6="No",ISNUMBER('Water Data'!H6)),CONCATENATE("[",ROUND('Water Data'!H6,0),"]"),NA()))</f>
        <v>66.298342541436455</v>
      </c>
      <c r="R6" s="520" t="e">
        <f>+IF(AND(ISTEXT('Water Data'!B2),CG6="Yes"),'Water Data'!H9,IF(AND(ISTEXT('Water Data'!B2),CG6="No",ISNUMBER('Water Data'!H9)),CONCATENATE("[",ROUND('Water Data'!H9,0),"]"),NA()))</f>
        <v>#N/A</v>
      </c>
      <c r="S6" s="520" t="e">
        <f>+IF(AND(ISTEXT('Water Data'!B2),CH6="Yes"),100-'Water Data'!I4,IF(AND(ISTEXT('Water Data'!B2),CH6="No",ISNUMBER('Water Data'!I4)),CONCATENATE("[",ROUND(100-'Water Data'!I4,0),"]"),NA()))</f>
        <v>#N/A</v>
      </c>
      <c r="T6" s="520" t="e">
        <f>+IF(AND(ISTEXT('Water Data'!B2),CI6="Yes"),'Water Data'!I6,IF(AND(ISTEXT('Water Data'!B2),CI6="No",ISNUMBER('Water Data'!I6)),CONCATENATE("[",ROUND('Water Data'!I6,0),"]"),NA()))</f>
        <v>#N/A</v>
      </c>
      <c r="U6" s="520" t="e">
        <f>+IF(AND(ISTEXT('Water Data'!B2),CJ6="Yes"),'Water Data'!I9,IF(AND(ISTEXT('Water Data'!B2),CJ6="No",ISNUMBER('Water Data'!I9)),CONCATENATE("[",ROUND('Water Data'!I9,0),"]"),NA()))</f>
        <v>#N/A</v>
      </c>
      <c r="V6" s="521" t="e">
        <f>+IF(AND(ISTEXT('Sanitation Data'!B2),CK6="Yes"),100-'Sanitation Data'!D4,IF(AND(ISTEXT('Sanitation Data'!B2),CK6="No",ISNUMBER('Sanitation Data'!D4)),CONCATENATE("[",ROUND(100-'Sanitation Data'!D4,0),"]"),NA()))</f>
        <v>#N/A</v>
      </c>
      <c r="W6" s="521" t="str">
        <f>+IF(AND(ISTEXT('Sanitation Data'!B2),CL6="Yes"),'Sanitation Data'!D6,IF(AND(ISTEXT('Sanitation Data'!B2),CL6="No",ISNUMBER('Sanitation Data'!D6)),CONCATENATE("[",ROUND('Sanitation Data'!D6,0),"]"),NA()))</f>
        <v>[42]</v>
      </c>
      <c r="X6" s="521" t="e">
        <f>+IF(AND(ISTEXT('Sanitation Data'!B2),CM6="Yes"),'Sanitation Data'!D10,IF(AND(ISTEXT('Sanitation Data'!B2),CM6="No",ISNUMBER('Sanitation Data'!D10)),CONCATENATE("[",ROUND('Sanitation Data'!D10,0),"]"),NA()))</f>
        <v>#N/A</v>
      </c>
      <c r="Y6" s="521" t="e">
        <f>+IF(AND(ISTEXT('Sanitation Data'!B2),CN6="Yes"),'Sanitation Data'!D11,IF(AND(ISTEXT('Sanitation Data'!B2),CN6="No",ISNUMBER('Sanitation Data'!D11)),CONCATENATE("[",ROUND('Sanitation Data'!D11,0),"]"),NA()))</f>
        <v>#N/A</v>
      </c>
      <c r="Z6" s="521" t="e">
        <f>+IF(AND(ISTEXT('Sanitation Data'!B2),CO6="Yes"),'Sanitation Data'!D12,IF(AND(ISTEXT('Sanitation Data'!B2),CO6="No",ISNUMBER('Sanitation Data'!D12)),CONCATENATE("[",ROUND('Sanitation Data'!D12,0),"]"),NA()))</f>
        <v>#N/A</v>
      </c>
      <c r="AA6" s="521" t="e">
        <f>+IF(AND(ISTEXT('Sanitation Data'!B2),CP6="Yes"),100-'Sanitation Data'!E4,IF(AND(ISTEXT('Sanitation Data'!B2),CP6="No",ISNUMBER('Sanitation Data'!E4)),CONCATENATE("[",ROUND(100-'Sanitation Data'!E4,0),"]"),NA()))</f>
        <v>#N/A</v>
      </c>
      <c r="AB6" s="521" t="e">
        <f>+IF(AND(ISTEXT('Sanitation Data'!B2),CQ6="Yes"),'Sanitation Data'!E6,IF(AND(ISTEXT('Sanitation Data'!B2),CQ6="No",ISNUMBER('Sanitation Data'!E6)),CONCATENATE("[",ROUND('Sanitation Data'!E6,0),"]"),NA()))</f>
        <v>#N/A</v>
      </c>
      <c r="AC6" s="521" t="e">
        <f>+IF(AND(ISTEXT('Sanitation Data'!B2),CR6="Yes"),'Sanitation Data'!E10,IF(AND(ISTEXT('Sanitation Data'!B2),CR6="No",ISNUMBER('Sanitation Data'!E10)),CONCATENATE("[",ROUND('Sanitation Data'!E10,0),"]"),NA()))</f>
        <v>#N/A</v>
      </c>
      <c r="AD6" s="521" t="e">
        <f>+IF(AND(ISTEXT('Sanitation Data'!B2),CS6="Yes"),'Sanitation Data'!E11,IF(AND(ISTEXT('Sanitation Data'!B2),CS6="No",ISNUMBER('Sanitation Data'!E11)),CONCATENATE("[",ROUND('Sanitation Data'!E11,0),"]"),NA()))</f>
        <v>#N/A</v>
      </c>
      <c r="AE6" s="521" t="e">
        <f>+IF(AND(ISTEXT('Sanitation Data'!B2),CT6="Yes"),'Sanitation Data'!E12,IF(AND(ISTEXT('Sanitation Data'!B2),CT6="No",ISNUMBER('Sanitation Data'!E12)),CONCATENATE("[",ROUND('Sanitation Data'!E12,0),"]"),NA()))</f>
        <v>#N/A</v>
      </c>
      <c r="AF6" s="521" t="e">
        <f>+IF(AND(ISTEXT('Sanitation Data'!B2),CU6="Yes"),100-'Sanitation Data'!F4,IF(AND(ISTEXT('Sanitation Data'!B2),CU6="No",ISNUMBER('Sanitation Data'!F4)),CONCATENATE("[",ROUND(100-'Sanitation Data'!F4,0),"]"),NA()))</f>
        <v>#N/A</v>
      </c>
      <c r="AG6" s="521" t="e">
        <f>+IF(AND(ISTEXT('Sanitation Data'!B2),CV6="Yes"),'Sanitation Data'!F6,IF(AND(ISTEXT('Sanitation Data'!B2),CV6="No",ISNUMBER('Sanitation Data'!F6)),CONCATENATE("[",ROUND('Sanitation Data'!F6,0),"]"),NA()))</f>
        <v>#N/A</v>
      </c>
      <c r="AH6" s="521" t="e">
        <f>+IF(AND(ISTEXT('Sanitation Data'!B2),CW6="Yes"),'Sanitation Data'!F10,IF(AND(ISTEXT('Sanitation Data'!B2),CW6="No",ISNUMBER('Sanitation Data'!F10)),CONCATENATE("[",ROUND('Sanitation Data'!F10,0),"]"),NA()))</f>
        <v>#N/A</v>
      </c>
      <c r="AI6" s="521" t="e">
        <f>+IF(AND(ISTEXT('Sanitation Data'!B2),CX6="Yes"),'Sanitation Data'!F11,IF(AND(ISTEXT('Sanitation Data'!B2),CX6="No",ISNUMBER('Sanitation Data'!F11)),CONCATENATE("[",ROUND('Sanitation Data'!F11,0),"]"),NA()))</f>
        <v>#N/A</v>
      </c>
      <c r="AJ6" s="521" t="e">
        <f>+IF(AND(ISTEXT('Sanitation Data'!B2),CY6="Yes"),'Sanitation Data'!F12,IF(AND(ISTEXT('Sanitation Data'!B2),CY6="No",ISNUMBER('Sanitation Data'!F12)),CONCATENATE("[",ROUND('Sanitation Data'!F12,0),"]"),NA()))</f>
        <v>#N/A</v>
      </c>
      <c r="AK6" s="521" t="e">
        <f>+IF(AND(ISTEXT('Sanitation Data'!B2),CZ6="Yes"),100-'Sanitation Data'!G4,IF(AND(ISTEXT('Sanitation Data'!B2),CZ6="No",ISNUMBER('Sanitation Data'!G4)),CONCATENATE("[",ROUND(100-'Sanitation Data'!G4,0),"]"),NA()))</f>
        <v>#N/A</v>
      </c>
      <c r="AL6" s="521" t="e">
        <f>+IF(AND(ISTEXT('Sanitation Data'!B2),DA6="Yes"),'Sanitation Data'!G6,IF(AND(ISTEXT('Sanitation Data'!B2),DA6="No",ISNUMBER('Sanitation Data'!G6)),CONCATENATE("[",ROUND('Sanitation Data'!G6,0),"]"),NA()))</f>
        <v>#N/A</v>
      </c>
      <c r="AM6" s="521" t="e">
        <f>+IF(AND(ISTEXT('Sanitation Data'!B2),DB6="Yes"),'Sanitation Data'!G10,IF(AND(ISTEXT('Sanitation Data'!B2),DB6="No",ISNUMBER('Sanitation Data'!G10)),CONCATENATE("[",ROUND('Sanitation Data'!G10,0),"]"),NA()))</f>
        <v>#N/A</v>
      </c>
      <c r="AN6" s="521" t="e">
        <f>+IF(AND(ISTEXT('Sanitation Data'!B2),DC6="Yes"),'Sanitation Data'!G11,IF(AND(ISTEXT('Sanitation Data'!B2),DC6="No",ISNUMBER('Sanitation Data'!G11)),CONCATENATE("[",ROUND('Sanitation Data'!G11,0),"]"),NA()))</f>
        <v>#N/A</v>
      </c>
      <c r="AO6" s="521" t="e">
        <f>+IF(AND(ISTEXT('Sanitation Data'!B2),DD6="Yes"),'Sanitation Data'!G12,IF(AND(ISTEXT('Sanitation Data'!B2),DD6="No",ISNUMBER('Sanitation Data'!G12)),CONCATENATE("[",ROUND('Sanitation Data'!G12,0),"]"),NA()))</f>
        <v>#N/A</v>
      </c>
      <c r="AP6" s="521" t="e">
        <f>+IF(AND(ISTEXT('Sanitation Data'!B2),DE6="Yes"),100-'Sanitation Data'!H4,IF(AND(ISTEXT('Sanitation Data'!B2),DE6="No",ISNUMBER('Sanitation Data'!H4)),CONCATENATE("[",ROUND(100-'Sanitation Data'!H4,0),"]"),NA()))</f>
        <v>#N/A</v>
      </c>
      <c r="AQ6" s="521" t="e">
        <f>+IF(AND(ISTEXT('Sanitation Data'!B2),DF6="Yes"),'Sanitation Data'!H6,IF(AND(ISTEXT('Sanitation Data'!B2),DF6="No",ISTEXT('Sanitation Data'!H6)),CONCATENATE("[",ROUND('Sanitation Data'!H6,0),"]"),NA()))</f>
        <v>#N/A</v>
      </c>
      <c r="AR6" s="521" t="e">
        <f>+IF(AND(ISTEXT('Sanitation Data'!B2),DG6="Yes"),'Sanitation Data'!H10,IF(AND(ISTEXT('Sanitation Data'!B2),DG6="No",ISNUMBER('Sanitation Data'!H10)),CONCATENATE("[",ROUND('Sanitation Data'!H10,0),"]"),NA()))</f>
        <v>#N/A</v>
      </c>
      <c r="AS6" s="521" t="e">
        <f>+IF(AND(ISTEXT('Sanitation Data'!B2),DH6="Yes"),'Sanitation Data'!H11,IF(AND(ISTEXT('Sanitation Data'!B2),DH6="No",ISNUMBER('Sanitation Data'!H11)),CONCATENATE("[",ROUND('Sanitation Data'!H11,0),"]"),NA()))</f>
        <v>#N/A</v>
      </c>
      <c r="AT6" s="521" t="e">
        <f>+IF(AND(ISTEXT('Sanitation Data'!B2),DI6="Yes"),'Sanitation Data'!H12,IF(AND(ISTEXT('Sanitation Data'!B2),DI6="No",ISNUMBER('Sanitation Data'!H12)),CONCATENATE("[",ROUND('Sanitation Data'!H12,0),"]"),NA()))</f>
        <v>#N/A</v>
      </c>
      <c r="AU6" s="521" t="e">
        <f>+IF(AND(ISTEXT('Sanitation Data'!B2),DJ6="Yes"),100-'Sanitation Data'!I4,IF(AND(ISTEXT('Sanitation Data'!B2),DJ6="No",ISNUMBER('Sanitation Data'!I4)),CONCATENATE("[",ROUND(100-'Sanitation Data'!I4,0),"]"),NA()))</f>
        <v>#N/A</v>
      </c>
      <c r="AV6" s="521" t="e">
        <f>+IF(AND(ISTEXT('Sanitation Data'!B2),DK6="Yes"),'Sanitation Data'!I6,IF(AND(ISTEXT('Sanitation Data'!B2),DK6="No",ISNUMBER('Sanitation Data'!I6)),CONCATENATE("[",ROUND('Sanitation Data'!I6,0),"]"),NA()))</f>
        <v>#N/A</v>
      </c>
      <c r="AW6" s="521" t="e">
        <f>+IF(AND(ISTEXT('Sanitation Data'!B2),DL6="Yes"),'Sanitation Data'!I10,IF(AND(ISTEXT('Sanitation Data'!B2),DL6="No",ISNUMBER('Sanitation Data'!I10)),CONCATENATE("[",ROUND('Sanitation Data'!I10,0),"]"),NA()))</f>
        <v>#N/A</v>
      </c>
      <c r="AX6" s="521" t="e">
        <f>+IF(AND(ISTEXT('Sanitation Data'!B2),DM6="Yes"),'Sanitation Data'!I11,IF(AND(ISTEXT('Sanitation Data'!B2),DM6="No",ISNUMBER('Sanitation Data'!I11)),CONCATENATE("[",ROUND('Sanitation Data'!I11,0),"]"),NA()))</f>
        <v>#N/A</v>
      </c>
      <c r="AY6" s="521" t="e">
        <f>+IF(AND(ISTEXT('Sanitation Data'!B2),DN6="Yes"),'Sanitation Data'!I12,IF(AND(ISTEXT('Sanitation Data'!B2),DN6="No",ISNUMBER('Sanitation Data'!I12)),CONCATENATE("[",ROUND('Sanitation Data'!I12,0),"]"),NA()))</f>
        <v>#N/A</v>
      </c>
      <c r="AZ6" s="522" t="e">
        <f>+IF(AND(ISTEXT('Hygiene Data'!B2),DO6="Yes"),'Hygiene Data'!D5,IF(AND(ISTEXT('Hygiene Data'!B2),DO6="No",ISNUMBER('Hygiene Data'!D5)),CONCATENATE("[",ROUND('Hygiene Data'!D5,0),"]"),NA()))</f>
        <v>#N/A</v>
      </c>
      <c r="BA6" s="598" t="e">
        <f>+IF(AND(ISTEXT('Hygiene Data'!B2),DP6="Yes"),'Hygiene Data'!D7,IF(AND(ISTEXT('Hygiene Data'!B2),DP6="No",ISNUMBER('Hygiene Data'!D7)),CONCATENATE("[",ROUND('Hygiene Data'!D7,0),"]"),NA()))</f>
        <v>#N/A</v>
      </c>
      <c r="BB6" s="522" t="e">
        <f>+IF(AND(ISTEXT('Hygiene Data'!B2),DQ6="Yes"),'Hygiene Data'!D9,IF(AND(ISTEXT('Hygiene Data'!B2),DQ6="No",ISNUMBER('Hygiene Data'!D9)),CONCATENATE("[",ROUND('Hygiene Data'!D9,0),"]"),NA()))</f>
        <v>#N/A</v>
      </c>
      <c r="BC6" s="522" t="e">
        <f>+IF(AND(ISTEXT('Hygiene Data'!B2),DR6="Yes"),'Hygiene Data'!E5,IF(AND(ISTEXT('Hygiene Data'!B2),DR6="No",ISNUMBER('Hygiene Data'!E5)),CONCATENATE("[",ROUND('Hygiene Data'!E5,0),"]"),NA()))</f>
        <v>#N/A</v>
      </c>
      <c r="BD6" s="522" t="e">
        <f>+IF(AND(ISTEXT('Hygiene Data'!B2),DS6="Yes"),'Hygiene Data'!E7,IF(AND(ISTEXT('Hygiene Data'!B2),DS6="No",ISNUMBER('Hygiene Data'!E7)),CONCATENATE("[",ROUND('Hygiene Data'!E7,0),"]"),NA()))</f>
        <v>#N/A</v>
      </c>
      <c r="BE6" s="522" t="e">
        <f>+IF(AND(ISTEXT('Hygiene Data'!B2),DT6="Yes"),'Hygiene Data'!E9,IF(AND(ISTEXT('Hygiene Data'!B2),DT6="No",ISNUMBER('Hygiene Data'!E9)),CONCATENATE("[",ROUND('Hygiene Data'!E9,0),"]"),NA()))</f>
        <v>#N/A</v>
      </c>
      <c r="BF6" s="522" t="e">
        <f>+IF(AND(ISTEXT('Hygiene Data'!B2),DU6="Yes"),'Hygiene Data'!F5,IF(AND(ISTEXT('Hygiene Data'!B2),DU6="No",ISNUMBER('Hygiene Data'!F5)),CONCATENATE("[",ROUND('Hygiene Data'!F5,0),"]"),NA()))</f>
        <v>#N/A</v>
      </c>
      <c r="BG6" s="522" t="e">
        <f>+IF(AND(ISTEXT('Hygiene Data'!B2),DV6="Yes"),'Hygiene Data'!F7,IF(AND(ISTEXT('Hygiene Data'!B2),DV6="No",ISNUMBER('Hygiene Data'!F7)),CONCATENATE("[",ROUND('Hygiene Data'!F7,0),"]"),NA()))</f>
        <v>#N/A</v>
      </c>
      <c r="BH6" s="522" t="e">
        <f>+IF(AND(ISTEXT('Hygiene Data'!B2),DW6="Yes"),'Hygiene Data'!F9,IF(AND(ISTEXT('Hygiene Data'!B2),DW6="No",ISNUMBER('Hygiene Data'!F9)),CONCATENATE("[",ROUND('Hygiene Data'!F9,0),"]"),NA()))</f>
        <v>#N/A</v>
      </c>
      <c r="BI6" s="522" t="e">
        <f>+IF(AND(ISTEXT('Hygiene Data'!B2),DX6="Yes"),'Hygiene Data'!G5,IF(AND(ISTEXT('Hygiene Data'!B2),DX6="No",ISNUMBER('Hygiene Data'!G5)),CONCATENATE("[",ROUND('Hygiene Data'!G5,0),"]"),NA()))</f>
        <v>#N/A</v>
      </c>
      <c r="BJ6" s="522" t="e">
        <f>+IF(AND(ISTEXT('Hygiene Data'!B2),DY6="Yes"),'Hygiene Data'!G7,IF(AND(ISTEXT('Hygiene Data'!B2),DY6="No",ISNUMBER('Hygiene Data'!G7)),CONCATENATE("[",ROUND('Hygiene Data'!G7,0),"]"),NA()))</f>
        <v>#N/A</v>
      </c>
      <c r="BK6" s="522" t="e">
        <f>+IF(AND(ISTEXT('Hygiene Data'!B2),DZ6="Yes"),'Hygiene Data'!G9,IF(AND(ISTEXT('Hygiene Data'!B2),DZ6="No",ISNUMBER('Hygiene Data'!G9)),CONCATENATE("[",ROUND('Hygiene Data'!G9,0),"]"),NA()))</f>
        <v>#N/A</v>
      </c>
      <c r="BL6" s="522" t="e">
        <f>+IF(AND(ISTEXT('Hygiene Data'!B2),EA6="Yes"),'Hygiene Data'!H5,IF(AND(ISTEXT('Hygiene Data'!B2),EA6="No",ISNUMBER('Hygiene Data'!H5)),CONCATENATE("[",ROUND('Hygiene Data'!H5,0),"]"),NA()))</f>
        <v>#N/A</v>
      </c>
      <c r="BM6" s="522" t="e">
        <f>+IF(AND(ISTEXT('Hygiene Data'!B2),EB6="Yes"),'Hygiene Data'!H7,IF(AND(ISTEXT('Hygiene Data'!B2),EB6="No",ISNUMBER('Hygiene Data'!H7)),CONCATENATE("[",ROUND('Hygiene Data'!H7,0),"]"),NA()))</f>
        <v>#N/A</v>
      </c>
      <c r="BN6" s="522" t="e">
        <f>+IF(AND(ISTEXT('Hygiene Data'!B2),EC6="Yes"),'Hygiene Data'!H9,IF(AND(ISTEXT('Hygiene Data'!B2),EC6="No",ISNUMBER('Hygiene Data'!H9)),CONCATENATE("[",ROUND('Hygiene Data'!H9,0),"]"),NA()))</f>
        <v>#N/A</v>
      </c>
      <c r="BO6" s="522" t="e">
        <f>+IF(AND(ISTEXT('Hygiene Data'!B2),ED6="Yes"),'Hygiene Data'!I5,IF(AND(ISTEXT('Hygiene Data'!B2),ED6="No",ISNUMBER('Hygiene Data'!I5)),CONCATENATE("[",ROUND('Hygiene Data'!I5,0),"]"),NA()))</f>
        <v>#N/A</v>
      </c>
      <c r="BP6" s="522" t="e">
        <f>+IF(AND(ISTEXT('Hygiene Data'!B2),EE6="Yes"),'Hygiene Data'!I7,IF(AND(ISTEXT('Hygiene Data'!B2),EE6="No",ISNUMBER('Hygiene Data'!I7)),CONCATENATE("[",ROUND('Hygiene Data'!I7,0),"]"),NA()))</f>
        <v>#N/A</v>
      </c>
      <c r="BQ6" s="522" t="e">
        <f>+IF(AND(ISTEXT('Hygiene Data'!B2),EF6="Yes"),'Hygiene Data'!I9,IF(AND(ISTEXT('Hygiene Data'!B2),EF6="No",ISNUMBER('Hygiene Data'!I9)),CONCATENATE("[",ROUND('Hygiene Data'!I9,0),"]"),NA()))</f>
        <v>#N/A</v>
      </c>
      <c r="BS6" s="383">
        <f>+'Water Data'!D27</f>
        <v>0</v>
      </c>
      <c r="BT6" s="383" t="str">
        <f>+'Water Data'!D28</f>
        <v>Yes</v>
      </c>
      <c r="BU6" s="383">
        <f>+'Water Data'!D29</f>
        <v>0</v>
      </c>
      <c r="BV6" s="383">
        <f>+'Water Data'!E27</f>
        <v>0</v>
      </c>
      <c r="BW6" s="383">
        <f>+'Water Data'!E28</f>
        <v>0</v>
      </c>
      <c r="BX6" s="383">
        <f>+'Water Data'!E29</f>
        <v>0</v>
      </c>
      <c r="BY6" s="383">
        <f>+'Water Data'!F27</f>
        <v>0</v>
      </c>
      <c r="BZ6" s="383">
        <f>+'Water Data'!F28</f>
        <v>0</v>
      </c>
      <c r="CA6" s="383">
        <f>+'Water Data'!F29</f>
        <v>0</v>
      </c>
      <c r="CB6" s="383">
        <f>+'Water Data'!G27</f>
        <v>0</v>
      </c>
      <c r="CC6" s="383">
        <f>+'Water Data'!G28</f>
        <v>0</v>
      </c>
      <c r="CD6" s="383">
        <f>+'Water Data'!G29</f>
        <v>0</v>
      </c>
      <c r="CE6" s="383">
        <f>+'Water Data'!H27</f>
        <v>0</v>
      </c>
      <c r="CF6" s="383" t="str">
        <f>+'Water Data'!H28</f>
        <v>Yes</v>
      </c>
      <c r="CG6" s="383">
        <f>+'Water Data'!H29</f>
        <v>0</v>
      </c>
      <c r="CH6" s="383">
        <f>+'Water Data'!I27</f>
        <v>0</v>
      </c>
      <c r="CI6" s="383">
        <f>+'Water Data'!I28</f>
        <v>0</v>
      </c>
      <c r="CJ6" s="383">
        <f>+'Water Data'!I29</f>
        <v>0</v>
      </c>
      <c r="CK6" s="383">
        <f>+'Sanitation Data'!D28</f>
        <v>0</v>
      </c>
      <c r="CL6" s="383" t="str">
        <f>+'Sanitation Data'!D29</f>
        <v>No</v>
      </c>
      <c r="CM6" s="383">
        <f>+'Sanitation Data'!D30</f>
        <v>0</v>
      </c>
      <c r="CN6" s="383">
        <f>+'Sanitation Data'!D31</f>
        <v>0</v>
      </c>
      <c r="CO6" s="383">
        <f>+'Sanitation Data'!D32</f>
        <v>0</v>
      </c>
      <c r="CP6" s="383">
        <f>+'Sanitation Data'!E28</f>
        <v>0</v>
      </c>
      <c r="CQ6" s="383">
        <f>+'Sanitation Data'!E29</f>
        <v>0</v>
      </c>
      <c r="CR6" s="383">
        <f>+'Sanitation Data'!E30</f>
        <v>0</v>
      </c>
      <c r="CS6" s="383">
        <f>+'Sanitation Data'!E31</f>
        <v>0</v>
      </c>
      <c r="CT6" s="383">
        <f>+'Sanitation Data'!E32</f>
        <v>0</v>
      </c>
      <c r="CU6" s="383">
        <f>+'Sanitation Data'!F28</f>
        <v>0</v>
      </c>
      <c r="CV6" s="383">
        <f>+'Sanitation Data'!F29</f>
        <v>0</v>
      </c>
      <c r="CW6" s="383">
        <f>+'Sanitation Data'!F30</f>
        <v>0</v>
      </c>
      <c r="CX6" s="383">
        <f>+'Sanitation Data'!F31</f>
        <v>0</v>
      </c>
      <c r="CY6" s="383">
        <f>+'Sanitation Data'!F32</f>
        <v>0</v>
      </c>
      <c r="CZ6" s="383">
        <f>+'Sanitation Data'!G28</f>
        <v>0</v>
      </c>
      <c r="DA6" s="383">
        <f>+'Sanitation Data'!G29</f>
        <v>0</v>
      </c>
      <c r="DB6" s="383">
        <f>+'Sanitation Data'!G30</f>
        <v>0</v>
      </c>
      <c r="DC6" s="383">
        <f>+'Sanitation Data'!G31</f>
        <v>0</v>
      </c>
      <c r="DD6" s="383">
        <f>+'Sanitation Data'!G32</f>
        <v>0</v>
      </c>
      <c r="DE6" s="383">
        <f>+'Sanitation Data'!H28</f>
        <v>0</v>
      </c>
      <c r="DF6" s="383" t="str">
        <f>+'Sanitation Data'!H29</f>
        <v>No</v>
      </c>
      <c r="DG6" s="383">
        <f>+'Sanitation Data'!H30</f>
        <v>0</v>
      </c>
      <c r="DH6" s="383">
        <f>+'Sanitation Data'!H31</f>
        <v>0</v>
      </c>
      <c r="DI6" s="383">
        <f>+'Sanitation Data'!H32</f>
        <v>0</v>
      </c>
      <c r="DJ6" s="383">
        <f>+'Sanitation Data'!I28</f>
        <v>0</v>
      </c>
      <c r="DK6" s="383">
        <f>+'Sanitation Data'!I29</f>
        <v>0</v>
      </c>
      <c r="DL6" s="383">
        <f>+'Sanitation Data'!I30</f>
        <v>0</v>
      </c>
      <c r="DM6" s="383">
        <f>+'Sanitation Data'!I31</f>
        <v>0</v>
      </c>
      <c r="DN6" s="383">
        <f>+'Sanitation Data'!I32</f>
        <v>0</v>
      </c>
      <c r="DO6" s="383">
        <f>+'Hygiene Data'!D11</f>
        <v>0</v>
      </c>
      <c r="DP6" s="383">
        <f>+'Hygiene Data'!D12</f>
        <v>0</v>
      </c>
      <c r="DQ6" s="383">
        <f>+'Hygiene Data'!D13</f>
        <v>0</v>
      </c>
      <c r="DR6" s="383">
        <f>+'Hygiene Data'!E11</f>
        <v>0</v>
      </c>
      <c r="DS6" s="383">
        <f>+'Hygiene Data'!E12</f>
        <v>0</v>
      </c>
      <c r="DT6" s="383">
        <f>+'Hygiene Data'!E13</f>
        <v>0</v>
      </c>
      <c r="DU6" s="383">
        <f>+'Hygiene Data'!F11</f>
        <v>0</v>
      </c>
      <c r="DV6" s="383">
        <f>+'Hygiene Data'!F12</f>
        <v>0</v>
      </c>
      <c r="DW6" s="383">
        <f>+'Hygiene Data'!F13</f>
        <v>0</v>
      </c>
      <c r="DX6" s="383">
        <f>+'Hygiene Data'!G11</f>
        <v>0</v>
      </c>
      <c r="DY6" s="383">
        <f>+'Hygiene Data'!G12</f>
        <v>0</v>
      </c>
      <c r="DZ6" s="383">
        <f>+'Hygiene Data'!G13</f>
        <v>0</v>
      </c>
      <c r="EA6" s="383">
        <f>+'Hygiene Data'!H11</f>
        <v>0</v>
      </c>
      <c r="EB6" s="383">
        <f>+'Hygiene Data'!H12</f>
        <v>0</v>
      </c>
      <c r="EC6" s="383">
        <f>+'Hygiene Data'!H13</f>
        <v>0</v>
      </c>
      <c r="ED6" s="383">
        <f>+'Hygiene Data'!I11</f>
        <v>0</v>
      </c>
      <c r="EE6" s="383">
        <f>+'Hygiene Data'!I12</f>
        <v>0</v>
      </c>
      <c r="EF6" s="383">
        <f>+'Hygiene Data'!I13</f>
        <v>0</v>
      </c>
    </row>
    <row r="7" spans="1:136" x14ac:dyDescent="0.25">
      <c r="A7" s="492" t="str">
        <f ca="1">+IF(OFFSET('Water Data'!$B$2,0,10*ROW('Water Data'!E1))="","",OFFSET('Water Data'!$B$2,0,10*ROW('Water Data'!E1)))</f>
        <v>NIC_2013_LLECE</v>
      </c>
      <c r="B7" s="492"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Encuesta</v>
      </c>
      <c r="C7" s="519">
        <f t="shared" ref="C7:C70" ca="1" si="0">+IF(ISNUMBER(VALUE(MID(A7,5,4))), VALUE(MID(A7, 5,4)),"")</f>
        <v>2013</v>
      </c>
      <c r="D7" s="520"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20">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67.977528089887642</v>
      </c>
      <c r="F7" s="520"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20"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20">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88.52459016393442</v>
      </c>
      <c r="I7" s="520"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20"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20">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57.26495726495726</v>
      </c>
      <c r="L7" s="520"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20"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20"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20"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20"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20">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67.977528089887642</v>
      </c>
      <c r="R7" s="520"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20"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20"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20"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21"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21" t="str">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[31]</v>
      </c>
      <c r="X7" s="521">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43.175487465181057</v>
      </c>
      <c r="Y7" s="521"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21" t="str">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[43]</v>
      </c>
      <c r="AA7" s="521"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21" t="str">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[67]</v>
      </c>
      <c r="AC7" s="521">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64.22764227642277</v>
      </c>
      <c r="AD7" s="521"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21" t="str">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[64]</v>
      </c>
      <c r="AF7" s="521"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21" t="str">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[12]</v>
      </c>
      <c r="AH7" s="521">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32.20338983050847</v>
      </c>
      <c r="AI7" s="521"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21" t="str">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[32]</v>
      </c>
      <c r="AK7" s="521"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21"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21"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21"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21"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21"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21" t="str">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[31]</v>
      </c>
      <c r="AR7" s="521">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43.175487465181057</v>
      </c>
      <c r="AS7" s="521"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21" t="str">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[43]</v>
      </c>
      <c r="AU7" s="521"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21"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21"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21"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21"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22"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98"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22"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22"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22"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22"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22"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22"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22"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22"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22"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22"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22"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22"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22"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22"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22"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22"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83" t="str">
        <f ca="1">+IF(OFFSET('Water Data'!$D$27,0,10*ROW('Water Data'!D1))="","",OFFSET('Water Data'!$D$27,0,10*ROW('Water Data'!D1)))</f>
        <v/>
      </c>
      <c r="BT7" s="383" t="str">
        <f ca="1">+IF(OFFSET('Water Data'!$D$28,0,10*ROW('Water Data'!D1))="","",OFFSET('Water Data'!$D$28,0,10*ROW('Water Data'!D1)))</f>
        <v>Yes</v>
      </c>
      <c r="BU7" s="383" t="str">
        <f ca="1">+IF(OFFSET('Water Data'!$D$29,0,10*ROW('Water Data'!D1))="","",OFFSET('Water Data'!$D$29,0,10*ROW('Water Data'!D1)))</f>
        <v/>
      </c>
      <c r="BV7" s="383" t="str">
        <f ca="1">+IF(OFFSET('Water Data'!$E$27,0,10*ROW('Water Data'!E1))="","",OFFSET('Water Data'!$E$27,0,10*ROW('Water Data'!E1)))</f>
        <v/>
      </c>
      <c r="BW7" s="383" t="str">
        <f ca="1">+IF(OFFSET('Water Data'!$E$28,0,10*ROW('Water Data'!E1))="","",OFFSET('Water Data'!$E$28,0,10*ROW('Water Data'!E1)))</f>
        <v>Yes</v>
      </c>
      <c r="BX7" s="383" t="str">
        <f ca="1">+IF(OFFSET('Water Data'!$E$29,0,10*ROW('Water Data'!E1))="","",OFFSET('Water Data'!$E$29,0,10*ROW('Water Data'!E1)))</f>
        <v/>
      </c>
      <c r="BY7" s="383" t="str">
        <f ca="1">+IF(OFFSET('Water Data'!$F$27,0,10*ROW('Water Data'!F1))="","",OFFSET('Water Data'!$F$27,0,10*ROW('Water Data'!F1)))</f>
        <v/>
      </c>
      <c r="BZ7" s="383" t="str">
        <f ca="1">+IF(OFFSET('Water Data'!$F$28,0,10*ROW('Water Data'!F1))="","",OFFSET('Water Data'!$F$28,0,10*ROW('Water Data'!F1)))</f>
        <v>Yes</v>
      </c>
      <c r="CA7" s="383" t="str">
        <f ca="1">+IF(OFFSET('Water Data'!$F$29,0,10*ROW('Water Data'!F1))="","",OFFSET('Water Data'!$F$29,0,10*ROW('Water Data'!F1)))</f>
        <v/>
      </c>
      <c r="CB7" s="383" t="str">
        <f ca="1">+IF(OFFSET('Water Data'!$G$27,0,10*ROW('Water Data'!G1))="","",OFFSET('Water Data'!$G$27,0,10*ROW('Water Data'!G1)))</f>
        <v/>
      </c>
      <c r="CC7" s="383" t="str">
        <f ca="1">+IF(OFFSET('Water Data'!$G$28,0,10*ROW('Water Data'!G1))="","",OFFSET('Water Data'!$G$28,0,10*ROW('Water Data'!G1)))</f>
        <v/>
      </c>
      <c r="CD7" s="383" t="str">
        <f ca="1">+IF(OFFSET('Water Data'!$G$29,0,10*ROW('Water Data'!G1))="","",OFFSET('Water Data'!$G$29,0,10*ROW('Water Data'!G1)))</f>
        <v/>
      </c>
      <c r="CE7" s="383" t="str">
        <f ca="1">+IF(OFFSET('Water Data'!$H$27,0,10*ROW('Water Data'!H1))="","",OFFSET('Water Data'!$H$27,0,10*ROW('Water Data'!H1)))</f>
        <v/>
      </c>
      <c r="CF7" s="383" t="str">
        <f ca="1">+IF(OFFSET('Water Data'!$H$28,0,10*ROW('Water Data'!H1))="","",OFFSET('Water Data'!$H$28,0,10*ROW('Water Data'!H1)))</f>
        <v>Yes</v>
      </c>
      <c r="CG7" s="383" t="str">
        <f ca="1">+IF(OFFSET('Water Data'!$H$29,0,10*ROW('Water Data'!H1))="","",OFFSET('Water Data'!$H$29,0,10*ROW('Water Data'!H1)))</f>
        <v/>
      </c>
      <c r="CH7" s="383" t="str">
        <f ca="1">+IF(OFFSET('Water Data'!$I$27,0,10*ROW('Water Data'!I1))="","",OFFSET('Water Data'!$I$27,0,10*ROW('Water Data'!I1)))</f>
        <v/>
      </c>
      <c r="CI7" s="383" t="str">
        <f ca="1">+IF(OFFSET('Water Data'!$I$28,0,10*ROW('Water Data'!I1))="","",OFFSET('Water Data'!$I$28,0,10*ROW('Water Data'!I1)))</f>
        <v/>
      </c>
      <c r="CJ7" s="383" t="str">
        <f ca="1">+IF(OFFSET('Water Data'!$I$29,0,10*ROW('Water Data'!I1))="","",OFFSET('Water Data'!$I$29,0,10*ROW('Water Data'!I1)))</f>
        <v/>
      </c>
      <c r="CK7" s="383" t="str">
        <f ca="1">+IF(OFFSET('Sanitation Data'!$D$28,0,10*ROW('Sanitation Data'!D1))="","",OFFSET('Sanitation Data'!$D$28,0,10*ROW('Sanitation Data'!D1)))</f>
        <v/>
      </c>
      <c r="CL7" s="383" t="str">
        <f ca="1">+IF(OFFSET('Sanitation Data'!$D$29,0,10*ROW('Sanitation Data'!D1))="","",OFFSET('Sanitation Data'!$D$29,0,10*ROW('Sanitation Data'!D1)))</f>
        <v>No</v>
      </c>
      <c r="CM7" s="383" t="str">
        <f ca="1">+IF(OFFSET('Sanitation Data'!$D$30,0,10*ROW('Sanitation Data'!D1))="","",OFFSET('Sanitation Data'!$D$30,0,10*ROW('Sanitation Data'!D1)))</f>
        <v>Yes</v>
      </c>
      <c r="CN7" s="383" t="str">
        <f ca="1">+IF(OFFSET('Sanitation Data'!$D$31,0,10*ROW('Sanitation Data'!D1))="","",OFFSET('Sanitation Data'!$D$31,0,10*ROW('Sanitation Data'!D1)))</f>
        <v/>
      </c>
      <c r="CO7" s="383" t="str">
        <f ca="1">+IF(OFFSET('Sanitation Data'!$D$32,0,10*ROW('Sanitation Data'!D1))="","",OFFSET('Sanitation Data'!$D$32,0,10*ROW('Sanitation Data'!D1)))</f>
        <v>No</v>
      </c>
      <c r="CP7" s="383" t="str">
        <f ca="1">+IF(OFFSET('Sanitation Data'!$E$28,0,10*ROW('Sanitation Data'!E1))="","",OFFSET('Sanitation Data'!$E$28,0,10*ROW('Sanitation Data'!E1)))</f>
        <v/>
      </c>
      <c r="CQ7" s="383" t="str">
        <f ca="1">+IF(OFFSET('Sanitation Data'!$E$29,0,10*ROW('Sanitation Data'!E1))="","",OFFSET('Sanitation Data'!$E$29,0,10*ROW('Sanitation Data'!E1)))</f>
        <v>No</v>
      </c>
      <c r="CR7" s="383" t="str">
        <f ca="1">+IF(OFFSET('Sanitation Data'!$E$30,0,10*ROW('Sanitation Data'!E1))="","",OFFSET('Sanitation Data'!$E$30,0,10*ROW('Sanitation Data'!E1)))</f>
        <v>Yes</v>
      </c>
      <c r="CS7" s="383" t="str">
        <f ca="1">+IF(OFFSET('Sanitation Data'!$E$31,0,10*ROW('Sanitation Data'!E1))="","",OFFSET('Sanitation Data'!$E$31,0,10*ROW('Sanitation Data'!E1)))</f>
        <v/>
      </c>
      <c r="CT7" s="383" t="str">
        <f ca="1">+IF(OFFSET('Sanitation Data'!$E$32,0,10*ROW('Sanitation Data'!E1))="","",OFFSET('Sanitation Data'!$E$32,0,10*ROW('Sanitation Data'!E1)))</f>
        <v>No</v>
      </c>
      <c r="CU7" s="383" t="str">
        <f ca="1">+IF(OFFSET('Sanitation Data'!$F$28,0,10*ROW('Sanitation Data'!F1))="","",OFFSET('Sanitation Data'!$F$28,0,10*ROW('Sanitation Data'!F1)))</f>
        <v/>
      </c>
      <c r="CV7" s="383" t="str">
        <f ca="1">+IF(OFFSET('Sanitation Data'!$F$29,0,10*ROW('Sanitation Data'!F1))="","",OFFSET('Sanitation Data'!$F$29,0,10*ROW('Sanitation Data'!F1)))</f>
        <v>No</v>
      </c>
      <c r="CW7" s="383" t="str">
        <f ca="1">+IF(OFFSET('Sanitation Data'!$F$30,0,10*ROW('Sanitation Data'!F1))="","",OFFSET('Sanitation Data'!$F$30,0,10*ROW('Sanitation Data'!F1)))</f>
        <v>Yes</v>
      </c>
      <c r="CX7" s="383" t="str">
        <f ca="1">+IF(OFFSET('Sanitation Data'!$F$31,0,10*ROW('Sanitation Data'!F1))="","",OFFSET('Sanitation Data'!$F$31,0,10*ROW('Sanitation Data'!F1)))</f>
        <v/>
      </c>
      <c r="CY7" s="383" t="str">
        <f ca="1">+IF(OFFSET('Sanitation Data'!$F$32,0,10*ROW('Sanitation Data'!F1))="","",OFFSET('Sanitation Data'!$F$32,0,10*ROW('Sanitation Data'!F1)))</f>
        <v>No</v>
      </c>
      <c r="CZ7" s="383" t="str">
        <f ca="1">+IF(OFFSET('Sanitation Data'!$G$28,0,10*ROW('Sanitation Data'!G1))="","",OFFSET('Sanitation Data'!$G$28,0,10*ROW('Sanitation Data'!G1)))</f>
        <v/>
      </c>
      <c r="DA7" s="383" t="str">
        <f ca="1">+IF(OFFSET('Sanitation Data'!$G$29,0,10*ROW('Sanitation Data'!G1))="","",OFFSET('Sanitation Data'!$G$29,0,10*ROW('Sanitation Data'!G1)))</f>
        <v/>
      </c>
      <c r="DB7" s="383" t="str">
        <f ca="1">+IF(OFFSET('Sanitation Data'!$G$30,0,10*ROW('Sanitation Data'!G1))="","",OFFSET('Sanitation Data'!$G$30,0,10*ROW('Sanitation Data'!G1)))</f>
        <v/>
      </c>
      <c r="DC7" s="383" t="str">
        <f ca="1">+IF(OFFSET('Sanitation Data'!$G$31,0,10*ROW('Sanitation Data'!G1))="","",OFFSET('Sanitation Data'!$G$31,0,10*ROW('Sanitation Data'!G1)))</f>
        <v/>
      </c>
      <c r="DD7" s="383" t="str">
        <f ca="1">+IF(OFFSET('Sanitation Data'!$G$32,0,10*ROW('Sanitation Data'!G1))="","",OFFSET('Sanitation Data'!$G$32,0,10*ROW('Sanitation Data'!G1)))</f>
        <v/>
      </c>
      <c r="DE7" s="383" t="str">
        <f ca="1">+IF(OFFSET('Sanitation Data'!$H$28,0,10*ROW('Sanitation Data'!H1))="","",OFFSET('Sanitation Data'!$H$28,0,10*ROW('Sanitation Data'!H1)))</f>
        <v/>
      </c>
      <c r="DF7" s="383" t="str">
        <f ca="1">+IF(OFFSET('Sanitation Data'!$H$29,0,10*ROW('Sanitation Data'!H1))="","",OFFSET('Sanitation Data'!$H$29,0,10*ROW('Sanitation Data'!H1)))</f>
        <v>No</v>
      </c>
      <c r="DG7" s="383" t="str">
        <f ca="1">+IF(OFFSET('Sanitation Data'!$H$30,0,10*ROW('Sanitation Data'!H1))="","",OFFSET('Sanitation Data'!$H$30,0,10*ROW('Sanitation Data'!H1)))</f>
        <v>Yes</v>
      </c>
      <c r="DH7" s="383" t="str">
        <f ca="1">+IF(OFFSET('Sanitation Data'!$H$31,0,10*ROW('Sanitation Data'!H1))="","",OFFSET('Sanitation Data'!$H$31,0,10*ROW('Sanitation Data'!H1)))</f>
        <v/>
      </c>
      <c r="DI7" s="383" t="str">
        <f ca="1">+IF(OFFSET('Sanitation Data'!$H$32,0,10*ROW('Sanitation Data'!H1))="","",OFFSET('Sanitation Data'!$H$32,0,10*ROW('Sanitation Data'!H1)))</f>
        <v>No</v>
      </c>
      <c r="DJ7" s="383" t="str">
        <f ca="1">+IF(OFFSET('Sanitation Data'!$I$28,0,10*ROW('Sanitation Data'!I1))="","",OFFSET('Sanitation Data'!$I$28,0,10*ROW('Sanitation Data'!I1)))</f>
        <v/>
      </c>
      <c r="DK7" s="383" t="str">
        <f ca="1">+IF(OFFSET('Sanitation Data'!$I$29,0,10*ROW('Sanitation Data'!I1))="","",OFFSET('Sanitation Data'!$I$29,0,10*ROW('Sanitation Data'!I1)))</f>
        <v/>
      </c>
      <c r="DL7" s="383" t="str">
        <f ca="1">+IF(OFFSET('Sanitation Data'!$I$30,0,10*ROW('Sanitation Data'!I1))="","",OFFSET('Sanitation Data'!$I$30,0,10*ROW('Sanitation Data'!I1)))</f>
        <v/>
      </c>
      <c r="DM7" s="383" t="str">
        <f ca="1">+IF(OFFSET('Sanitation Data'!$I$31,0,10*ROW('Sanitation Data'!I1))="","",OFFSET('Sanitation Data'!$I$31,0,10*ROW('Sanitation Data'!I1)))</f>
        <v/>
      </c>
      <c r="DN7" s="383" t="str">
        <f ca="1">+IF(OFFSET('Sanitation Data'!$I$32,0,10*ROW('Sanitation Data'!I1))="","",OFFSET('Sanitation Data'!$I$32,0,10*ROW('Sanitation Data'!I1)))</f>
        <v/>
      </c>
      <c r="DO7" s="383" t="str">
        <f ca="1">+IF(OFFSET('Hygiene Data'!$D$11,0,10*ROW('Hygiene Data'!D1))="","",OFFSET('Hygiene Data'!$D$11,0,10*ROW('Hygiene Data'!D1)))</f>
        <v/>
      </c>
      <c r="DP7" s="383" t="str">
        <f ca="1">+IF(OFFSET('Hygiene Data'!$D$12,0,10*ROW('Hygiene Data'!D1))="","",OFFSET('Hygiene Data'!$D$12,0,10*ROW('Hygiene Data'!D1)))</f>
        <v/>
      </c>
      <c r="DQ7" s="383" t="str">
        <f ca="1">+IF(OFFSET('Hygiene Data'!$D$13,0,10*ROW('Hygiene Data'!D1))="","",OFFSET('Hygiene Data'!$D$13,0,10*ROW('Hygiene Data'!D1)))</f>
        <v/>
      </c>
      <c r="DR7" s="383" t="str">
        <f ca="1">+IF(OFFSET('Hygiene Data'!$E$11,0,10*ROW('Hygiene Data'!E1))="","",OFFSET('Hygiene Data'!$E$11,0,10*ROW('Hygiene Data'!E1)))</f>
        <v/>
      </c>
      <c r="DS7" s="383" t="str">
        <f ca="1">+IF(OFFSET('Hygiene Data'!$E$12,0,10*ROW('Hygiene Data'!E1))="","",OFFSET('Hygiene Data'!$E$12,0,10*ROW('Hygiene Data'!E1)))</f>
        <v/>
      </c>
      <c r="DT7" s="383" t="str">
        <f ca="1">+IF(OFFSET('Hygiene Data'!$E$13,0,10*ROW('Hygiene Data'!E1))="","",OFFSET('Hygiene Data'!$E$13,0,10*ROW('Hygiene Data'!E1)))</f>
        <v/>
      </c>
      <c r="DU7" s="383" t="str">
        <f ca="1">+IF(OFFSET('Hygiene Data'!$F$11,0,10*ROW('Hygiene Data'!F1))="","",OFFSET('Hygiene Data'!$F$11,0,10*ROW('Hygiene Data'!F1)))</f>
        <v/>
      </c>
      <c r="DV7" s="383" t="str">
        <f ca="1">+IF(OFFSET('Hygiene Data'!$F$12,0,10*ROW('Hygiene Data'!F1))="","",OFFSET('Hygiene Data'!$F$12,0,10*ROW('Hygiene Data'!F1)))</f>
        <v/>
      </c>
      <c r="DW7" s="383" t="str">
        <f ca="1">+IF(OFFSET('Hygiene Data'!$F$13,0,10*ROW('Hygiene Data'!F1))="","",OFFSET('Hygiene Data'!$F$13,0,10*ROW('Hygiene Data'!F1)))</f>
        <v/>
      </c>
      <c r="DX7" s="383" t="str">
        <f ca="1">+IF(OFFSET('Hygiene Data'!$G$11,0,10*ROW('Hygiene Data'!G1))="","",OFFSET('Hygiene Data'!$G$11,0,10*ROW('Hygiene Data'!G1)))</f>
        <v/>
      </c>
      <c r="DY7" s="383" t="str">
        <f ca="1">+IF(OFFSET('Hygiene Data'!$G$12,0,10*ROW('Hygiene Data'!G1))="","",OFFSET('Hygiene Data'!$G$12,0,10*ROW('Hygiene Data'!G1)))</f>
        <v/>
      </c>
      <c r="DZ7" s="383" t="str">
        <f ca="1">+IF(OFFSET('Hygiene Data'!$G$13,0,10*ROW('Hygiene Data'!G1))="","",OFFSET('Hygiene Data'!$G$13,0,10*ROW('Hygiene Data'!G1)))</f>
        <v/>
      </c>
      <c r="EA7" s="383" t="str">
        <f ca="1">+IF(OFFSET('Hygiene Data'!$H$11,0,10*ROW('Hygiene Data'!H1))="","",OFFSET('Hygiene Data'!$H$11,0,10*ROW('Hygiene Data'!H1)))</f>
        <v/>
      </c>
      <c r="EB7" s="383" t="str">
        <f ca="1">+IF(OFFSET('Hygiene Data'!$H$12,0,10*ROW('Hygiene Data'!H1))="","",OFFSET('Hygiene Data'!$H$12,0,10*ROW('Hygiene Data'!H1)))</f>
        <v/>
      </c>
      <c r="EC7" s="383" t="str">
        <f ca="1">+IF(OFFSET('Hygiene Data'!$H$13,0,10*ROW('Hygiene Data'!H1))="","",OFFSET('Hygiene Data'!$H$13,0,10*ROW('Hygiene Data'!H1)))</f>
        <v/>
      </c>
      <c r="ED7" s="383" t="str">
        <f ca="1">+IF(OFFSET('Hygiene Data'!$I$11,0,10*ROW('Hygiene Data'!I1))="","",OFFSET('Hygiene Data'!$I$11,0,10*ROW('Hygiene Data'!I1)))</f>
        <v/>
      </c>
      <c r="EE7" s="383" t="str">
        <f ca="1">+IF(OFFSET('Hygiene Data'!$I$12,0,10*ROW('Hygiene Data'!I1))="","",OFFSET('Hygiene Data'!$I$12,0,10*ROW('Hygiene Data'!I1)))</f>
        <v/>
      </c>
      <c r="EF7" s="383" t="str">
        <f ca="1">+IF(OFFSET('Hygiene Data'!$I$13,0,10*ROW('Hygiene Data'!I1))="","",OFFSET('Hygiene Data'!$I$13,0,10*ROW('Hygiene Data'!I1)))</f>
        <v/>
      </c>
    </row>
    <row r="8" spans="1:136" x14ac:dyDescent="0.25">
      <c r="A8" s="492" t="str">
        <f ca="1">+IF(OFFSET('Water Data'!$B$2,0,10*ROW('Water Data'!E2))="","",OFFSET('Water Data'!$B$2,0,10*ROW('Water Data'!E2)))</f>
        <v>NIC_2016_SIASAR</v>
      </c>
      <c r="B8" s="492"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Encuesta</v>
      </c>
      <c r="C8" s="519">
        <f t="shared" ca="1" si="0"/>
        <v>2016</v>
      </c>
      <c r="D8" s="520"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20"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20"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20"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20"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20"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20"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20" t="str">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[29]</v>
      </c>
      <c r="L8" s="520" t="str">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[28]</v>
      </c>
      <c r="M8" s="520"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20"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20"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20"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20"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20"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20"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20"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20"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21"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21"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21"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21"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21"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21"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21"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21"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21"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21"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21"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21" t="str">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[63]</v>
      </c>
      <c r="AH8" s="521"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21" t="str">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[14]</v>
      </c>
      <c r="AJ8" s="521"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21"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21"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21"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21"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21"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21"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21"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21"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21"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21"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21"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21"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21"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21"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21"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22"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98"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22"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22"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22"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22"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22"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22"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22" t="str">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[14]</v>
      </c>
      <c r="BI8" s="522"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22"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22"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22"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22"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22"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22"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22"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22"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83" t="str">
        <f ca="1">+IF(OFFSET('Water Data'!$D$27,0,10*ROW('Water Data'!D2))="","",OFFSET('Water Data'!$D$27,0,10*ROW('Water Data'!D2)))</f>
        <v/>
      </c>
      <c r="BT8" s="383" t="str">
        <f ca="1">+IF(OFFSET('Water Data'!$D$28,0,10*ROW('Water Data'!D2))="","",OFFSET('Water Data'!$D$28,0,10*ROW('Water Data'!D2)))</f>
        <v/>
      </c>
      <c r="BU8" s="383" t="str">
        <f ca="1">+IF(OFFSET('Water Data'!$D$29,0,10*ROW('Water Data'!D2))="","",OFFSET('Water Data'!$D$29,0,10*ROW('Water Data'!D2)))</f>
        <v/>
      </c>
      <c r="BV8" s="383" t="str">
        <f ca="1">+IF(OFFSET('Water Data'!$E$27,0,10*ROW('Water Data'!E2))="","",OFFSET('Water Data'!$E$27,0,10*ROW('Water Data'!E2)))</f>
        <v/>
      </c>
      <c r="BW8" s="383" t="str">
        <f ca="1">+IF(OFFSET('Water Data'!$E$28,0,10*ROW('Water Data'!E2))="","",OFFSET('Water Data'!$E$28,0,10*ROW('Water Data'!E2)))</f>
        <v/>
      </c>
      <c r="BX8" s="383" t="str">
        <f ca="1">+IF(OFFSET('Water Data'!$E$29,0,10*ROW('Water Data'!E2))="","",OFFSET('Water Data'!$E$29,0,10*ROW('Water Data'!E2)))</f>
        <v/>
      </c>
      <c r="BY8" s="383" t="str">
        <f ca="1">+IF(OFFSET('Water Data'!$F$27,0,10*ROW('Water Data'!F2))="","",OFFSET('Water Data'!$F$27,0,10*ROW('Water Data'!F2)))</f>
        <v/>
      </c>
      <c r="BZ8" s="383" t="str">
        <f ca="1">+IF(OFFSET('Water Data'!$F$28,0,10*ROW('Water Data'!F2))="","",OFFSET('Water Data'!$F$28,0,10*ROW('Water Data'!F2)))</f>
        <v>No</v>
      </c>
      <c r="CA8" s="383" t="str">
        <f ca="1">+IF(OFFSET('Water Data'!$F$29,0,10*ROW('Water Data'!F2))="","",OFFSET('Water Data'!$F$29,0,10*ROW('Water Data'!F2)))</f>
        <v>No</v>
      </c>
      <c r="CB8" s="383" t="str">
        <f ca="1">+IF(OFFSET('Water Data'!$G$27,0,10*ROW('Water Data'!G2))="","",OFFSET('Water Data'!$G$27,0,10*ROW('Water Data'!G2)))</f>
        <v/>
      </c>
      <c r="CC8" s="383" t="str">
        <f ca="1">+IF(OFFSET('Water Data'!$G$28,0,10*ROW('Water Data'!G2))="","",OFFSET('Water Data'!$G$28,0,10*ROW('Water Data'!G2)))</f>
        <v/>
      </c>
      <c r="CD8" s="383" t="str">
        <f ca="1">+IF(OFFSET('Water Data'!$G$29,0,10*ROW('Water Data'!G2))="","",OFFSET('Water Data'!$G$29,0,10*ROW('Water Data'!G2)))</f>
        <v/>
      </c>
      <c r="CE8" s="383" t="str">
        <f ca="1">+IF(OFFSET('Water Data'!$H$27,0,10*ROW('Water Data'!H2))="","",OFFSET('Water Data'!$H$27,0,10*ROW('Water Data'!H2)))</f>
        <v/>
      </c>
      <c r="CF8" s="383" t="str">
        <f ca="1">+IF(OFFSET('Water Data'!$H$28,0,10*ROW('Water Data'!H2))="","",OFFSET('Water Data'!$H$28,0,10*ROW('Water Data'!H2)))</f>
        <v/>
      </c>
      <c r="CG8" s="383" t="str">
        <f ca="1">+IF(OFFSET('Water Data'!$H$29,0,10*ROW('Water Data'!H2))="","",OFFSET('Water Data'!$H$29,0,10*ROW('Water Data'!H2)))</f>
        <v/>
      </c>
      <c r="CH8" s="383" t="str">
        <f ca="1">+IF(OFFSET('Water Data'!$I$27,0,10*ROW('Water Data'!I2))="","",OFFSET('Water Data'!$I$27,0,10*ROW('Water Data'!I2)))</f>
        <v/>
      </c>
      <c r="CI8" s="383" t="str">
        <f ca="1">+IF(OFFSET('Water Data'!$I$28,0,10*ROW('Water Data'!I2))="","",OFFSET('Water Data'!$I$28,0,10*ROW('Water Data'!I2)))</f>
        <v/>
      </c>
      <c r="CJ8" s="383" t="str">
        <f ca="1">+IF(OFFSET('Water Data'!$I$29,0,10*ROW('Water Data'!I2))="","",OFFSET('Water Data'!$I$29,0,10*ROW('Water Data'!I2)))</f>
        <v/>
      </c>
      <c r="CK8" s="383" t="str">
        <f ca="1">+IF(OFFSET('Sanitation Data'!$D$28,0,10*ROW('Sanitation Data'!D2))="","",OFFSET('Sanitation Data'!$D$28,0,10*ROW('Sanitation Data'!D2)))</f>
        <v/>
      </c>
      <c r="CL8" s="383" t="str">
        <f ca="1">+IF(OFFSET('Sanitation Data'!$D$29,0,10*ROW('Sanitation Data'!D2))="","",OFFSET('Sanitation Data'!$D$29,0,10*ROW('Sanitation Data'!D2)))</f>
        <v/>
      </c>
      <c r="CM8" s="383" t="str">
        <f ca="1">+IF(OFFSET('Sanitation Data'!$D$30,0,10*ROW('Sanitation Data'!D2))="","",OFFSET('Sanitation Data'!$D$30,0,10*ROW('Sanitation Data'!D2)))</f>
        <v/>
      </c>
      <c r="CN8" s="383" t="str">
        <f ca="1">+IF(OFFSET('Sanitation Data'!$D$31,0,10*ROW('Sanitation Data'!D2))="","",OFFSET('Sanitation Data'!$D$31,0,10*ROW('Sanitation Data'!D2)))</f>
        <v/>
      </c>
      <c r="CO8" s="383" t="str">
        <f ca="1">+IF(OFFSET('Sanitation Data'!$D$32,0,10*ROW('Sanitation Data'!D2))="","",OFFSET('Sanitation Data'!$D$32,0,10*ROW('Sanitation Data'!D2)))</f>
        <v/>
      </c>
      <c r="CP8" s="383" t="str">
        <f ca="1">+IF(OFFSET('Sanitation Data'!$E$28,0,10*ROW('Sanitation Data'!E2))="","",OFFSET('Sanitation Data'!$E$28,0,10*ROW('Sanitation Data'!E2)))</f>
        <v/>
      </c>
      <c r="CQ8" s="383" t="str">
        <f ca="1">+IF(OFFSET('Sanitation Data'!$E$29,0,10*ROW('Sanitation Data'!E2))="","",OFFSET('Sanitation Data'!$E$29,0,10*ROW('Sanitation Data'!E2)))</f>
        <v/>
      </c>
      <c r="CR8" s="383" t="str">
        <f ca="1">+IF(OFFSET('Sanitation Data'!$E$30,0,10*ROW('Sanitation Data'!E2))="","",OFFSET('Sanitation Data'!$E$30,0,10*ROW('Sanitation Data'!E2)))</f>
        <v/>
      </c>
      <c r="CS8" s="383" t="str">
        <f ca="1">+IF(OFFSET('Sanitation Data'!$E$31,0,10*ROW('Sanitation Data'!E2))="","",OFFSET('Sanitation Data'!$E$31,0,10*ROW('Sanitation Data'!E2)))</f>
        <v/>
      </c>
      <c r="CT8" s="383" t="str">
        <f ca="1">+IF(OFFSET('Sanitation Data'!$E$32,0,10*ROW('Sanitation Data'!E2))="","",OFFSET('Sanitation Data'!$E$32,0,10*ROW('Sanitation Data'!E2)))</f>
        <v/>
      </c>
      <c r="CU8" s="383" t="str">
        <f ca="1">+IF(OFFSET('Sanitation Data'!$F$28,0,10*ROW('Sanitation Data'!F2))="","",OFFSET('Sanitation Data'!$F$28,0,10*ROW('Sanitation Data'!F2)))</f>
        <v/>
      </c>
      <c r="CV8" s="383" t="str">
        <f ca="1">+IF(OFFSET('Sanitation Data'!$F$29,0,10*ROW('Sanitation Data'!F2))="","",OFFSET('Sanitation Data'!$F$29,0,10*ROW('Sanitation Data'!F2)))</f>
        <v>No</v>
      </c>
      <c r="CW8" s="383" t="str">
        <f ca="1">+IF(OFFSET('Sanitation Data'!$F$30,0,10*ROW('Sanitation Data'!F2))="","",OFFSET('Sanitation Data'!$F$30,0,10*ROW('Sanitation Data'!F2)))</f>
        <v/>
      </c>
      <c r="CX8" s="383" t="str">
        <f ca="1">+IF(OFFSET('Sanitation Data'!$F$31,0,10*ROW('Sanitation Data'!F2))="","",OFFSET('Sanitation Data'!$F$31,0,10*ROW('Sanitation Data'!F2)))</f>
        <v>No</v>
      </c>
      <c r="CY8" s="383" t="str">
        <f ca="1">+IF(OFFSET('Sanitation Data'!$F$32,0,10*ROW('Sanitation Data'!F2))="","",OFFSET('Sanitation Data'!$F$32,0,10*ROW('Sanitation Data'!F2)))</f>
        <v/>
      </c>
      <c r="CZ8" s="383" t="str">
        <f ca="1">+IF(OFFSET('Sanitation Data'!$G$28,0,10*ROW('Sanitation Data'!G2))="","",OFFSET('Sanitation Data'!$G$28,0,10*ROW('Sanitation Data'!G2)))</f>
        <v/>
      </c>
      <c r="DA8" s="383" t="str">
        <f ca="1">+IF(OFFSET('Sanitation Data'!$G$29,0,10*ROW('Sanitation Data'!G2))="","",OFFSET('Sanitation Data'!$G$29,0,10*ROW('Sanitation Data'!G2)))</f>
        <v/>
      </c>
      <c r="DB8" s="383" t="str">
        <f ca="1">+IF(OFFSET('Sanitation Data'!$G$30,0,10*ROW('Sanitation Data'!G2))="","",OFFSET('Sanitation Data'!$G$30,0,10*ROW('Sanitation Data'!G2)))</f>
        <v/>
      </c>
      <c r="DC8" s="383" t="str">
        <f ca="1">+IF(OFFSET('Sanitation Data'!$G$31,0,10*ROW('Sanitation Data'!G2))="","",OFFSET('Sanitation Data'!$G$31,0,10*ROW('Sanitation Data'!G2)))</f>
        <v/>
      </c>
      <c r="DD8" s="383" t="str">
        <f ca="1">+IF(OFFSET('Sanitation Data'!$G$32,0,10*ROW('Sanitation Data'!G2))="","",OFFSET('Sanitation Data'!$G$32,0,10*ROW('Sanitation Data'!G2)))</f>
        <v/>
      </c>
      <c r="DE8" s="383" t="str">
        <f ca="1">+IF(OFFSET('Sanitation Data'!$H$28,0,10*ROW('Sanitation Data'!H2))="","",OFFSET('Sanitation Data'!$H$28,0,10*ROW('Sanitation Data'!H2)))</f>
        <v/>
      </c>
      <c r="DF8" s="383" t="str">
        <f ca="1">+IF(OFFSET('Sanitation Data'!$H$29,0,10*ROW('Sanitation Data'!H2))="","",OFFSET('Sanitation Data'!$H$29,0,10*ROW('Sanitation Data'!H2)))</f>
        <v/>
      </c>
      <c r="DG8" s="383" t="str">
        <f ca="1">+IF(OFFSET('Sanitation Data'!$H$30,0,10*ROW('Sanitation Data'!H2))="","",OFFSET('Sanitation Data'!$H$30,0,10*ROW('Sanitation Data'!H2)))</f>
        <v/>
      </c>
      <c r="DH8" s="383" t="str">
        <f ca="1">+IF(OFFSET('Sanitation Data'!$H$31,0,10*ROW('Sanitation Data'!H2))="","",OFFSET('Sanitation Data'!$H$31,0,10*ROW('Sanitation Data'!H2)))</f>
        <v/>
      </c>
      <c r="DI8" s="383" t="str">
        <f ca="1">+IF(OFFSET('Sanitation Data'!$H$32,0,10*ROW('Sanitation Data'!H2))="","",OFFSET('Sanitation Data'!$H$32,0,10*ROW('Sanitation Data'!H2)))</f>
        <v/>
      </c>
      <c r="DJ8" s="383" t="str">
        <f ca="1">+IF(OFFSET('Sanitation Data'!$I$28,0,10*ROW('Sanitation Data'!I2))="","",OFFSET('Sanitation Data'!$I$28,0,10*ROW('Sanitation Data'!I2)))</f>
        <v/>
      </c>
      <c r="DK8" s="383" t="str">
        <f ca="1">+IF(OFFSET('Sanitation Data'!$I$29,0,10*ROW('Sanitation Data'!I2))="","",OFFSET('Sanitation Data'!$I$29,0,10*ROW('Sanitation Data'!I2)))</f>
        <v/>
      </c>
      <c r="DL8" s="383" t="str">
        <f ca="1">+IF(OFFSET('Sanitation Data'!$I$30,0,10*ROW('Sanitation Data'!I2))="","",OFFSET('Sanitation Data'!$I$30,0,10*ROW('Sanitation Data'!I2)))</f>
        <v/>
      </c>
      <c r="DM8" s="383" t="str">
        <f ca="1">+IF(OFFSET('Sanitation Data'!$I$31,0,10*ROW('Sanitation Data'!I2))="","",OFFSET('Sanitation Data'!$I$31,0,10*ROW('Sanitation Data'!I2)))</f>
        <v/>
      </c>
      <c r="DN8" s="383" t="str">
        <f ca="1">+IF(OFFSET('Sanitation Data'!$I$32,0,10*ROW('Sanitation Data'!I2))="","",OFFSET('Sanitation Data'!$I$32,0,10*ROW('Sanitation Data'!I2)))</f>
        <v/>
      </c>
      <c r="DO8" s="383" t="str">
        <f ca="1">+IF(OFFSET('Hygiene Data'!$D$11,0,10*ROW('Hygiene Data'!D2))="","",OFFSET('Hygiene Data'!$D$11,0,10*ROW('Hygiene Data'!D2)))</f>
        <v/>
      </c>
      <c r="DP8" s="383" t="str">
        <f ca="1">+IF(OFFSET('Hygiene Data'!$D$12,0,10*ROW('Hygiene Data'!D2))="","",OFFSET('Hygiene Data'!$D$12,0,10*ROW('Hygiene Data'!D2)))</f>
        <v/>
      </c>
      <c r="DQ8" s="383" t="str">
        <f ca="1">+IF(OFFSET('Hygiene Data'!$D$13,0,10*ROW('Hygiene Data'!D2))="","",OFFSET('Hygiene Data'!$D$13,0,10*ROW('Hygiene Data'!D2)))</f>
        <v/>
      </c>
      <c r="DR8" s="383" t="str">
        <f ca="1">+IF(OFFSET('Hygiene Data'!$E$11,0,10*ROW('Hygiene Data'!E2))="","",OFFSET('Hygiene Data'!$E$11,0,10*ROW('Hygiene Data'!E2)))</f>
        <v/>
      </c>
      <c r="DS8" s="383" t="str">
        <f ca="1">+IF(OFFSET('Hygiene Data'!$E$12,0,10*ROW('Hygiene Data'!E2))="","",OFFSET('Hygiene Data'!$E$12,0,10*ROW('Hygiene Data'!E2)))</f>
        <v/>
      </c>
      <c r="DT8" s="383" t="str">
        <f ca="1">+IF(OFFSET('Hygiene Data'!$E$13,0,10*ROW('Hygiene Data'!E2))="","",OFFSET('Hygiene Data'!$E$13,0,10*ROW('Hygiene Data'!E2)))</f>
        <v/>
      </c>
      <c r="DU8" s="383" t="str">
        <f ca="1">+IF(OFFSET('Hygiene Data'!$F$11,0,10*ROW('Hygiene Data'!F2))="","",OFFSET('Hygiene Data'!$F$11,0,10*ROW('Hygiene Data'!F2)))</f>
        <v/>
      </c>
      <c r="DV8" s="383" t="str">
        <f ca="1">+IF(OFFSET('Hygiene Data'!$F$12,0,10*ROW('Hygiene Data'!F2))="","",OFFSET('Hygiene Data'!$F$12,0,10*ROW('Hygiene Data'!F2)))</f>
        <v/>
      </c>
      <c r="DW8" s="383" t="str">
        <f ca="1">+IF(OFFSET('Hygiene Data'!$F$13,0,10*ROW('Hygiene Data'!F2))="","",OFFSET('Hygiene Data'!$F$13,0,10*ROW('Hygiene Data'!F2)))</f>
        <v>No</v>
      </c>
      <c r="DX8" s="383" t="str">
        <f ca="1">+IF(OFFSET('Hygiene Data'!$G$11,0,10*ROW('Hygiene Data'!G2))="","",OFFSET('Hygiene Data'!$G$11,0,10*ROW('Hygiene Data'!G2)))</f>
        <v/>
      </c>
      <c r="DY8" s="383" t="str">
        <f ca="1">+IF(OFFSET('Hygiene Data'!$G$12,0,10*ROW('Hygiene Data'!G2))="","",OFFSET('Hygiene Data'!$G$12,0,10*ROW('Hygiene Data'!G2)))</f>
        <v/>
      </c>
      <c r="DZ8" s="383" t="str">
        <f ca="1">+IF(OFFSET('Hygiene Data'!$G$13,0,10*ROW('Hygiene Data'!G2))="","",OFFSET('Hygiene Data'!$G$13,0,10*ROW('Hygiene Data'!G2)))</f>
        <v/>
      </c>
      <c r="EA8" s="383" t="str">
        <f ca="1">+IF(OFFSET('Hygiene Data'!$H$11,0,10*ROW('Hygiene Data'!H2))="","",OFFSET('Hygiene Data'!$H$11,0,10*ROW('Hygiene Data'!H2)))</f>
        <v/>
      </c>
      <c r="EB8" s="383" t="str">
        <f ca="1">+IF(OFFSET('Hygiene Data'!$H$12,0,10*ROW('Hygiene Data'!H2))="","",OFFSET('Hygiene Data'!$H$12,0,10*ROW('Hygiene Data'!H2)))</f>
        <v/>
      </c>
      <c r="EC8" s="383" t="str">
        <f ca="1">+IF(OFFSET('Hygiene Data'!$H$13,0,10*ROW('Hygiene Data'!H2))="","",OFFSET('Hygiene Data'!$H$13,0,10*ROW('Hygiene Data'!H2)))</f>
        <v/>
      </c>
      <c r="ED8" s="383" t="str">
        <f ca="1">+IF(OFFSET('Hygiene Data'!$I$11,0,10*ROW('Hygiene Data'!I2))="","",OFFSET('Hygiene Data'!$I$11,0,10*ROW('Hygiene Data'!I2)))</f>
        <v/>
      </c>
      <c r="EE8" s="383" t="str">
        <f ca="1">+IF(OFFSET('Hygiene Data'!$I$12,0,10*ROW('Hygiene Data'!I2))="","",OFFSET('Hygiene Data'!$I$12,0,10*ROW('Hygiene Data'!I2)))</f>
        <v/>
      </c>
      <c r="EF8" s="383" t="str">
        <f ca="1">+IF(OFFSET('Hygiene Data'!$I$13,0,10*ROW('Hygiene Data'!I2))="","",OFFSET('Hygiene Data'!$I$13,0,10*ROW('Hygiene Data'!I2)))</f>
        <v/>
      </c>
    </row>
    <row r="9" spans="1:136" x14ac:dyDescent="0.25">
      <c r="A9" s="492" t="str">
        <f ca="1">+IF(OFFSET('Water Data'!$B$2,0,10*ROW('Water Data'!E3))="","",OFFSET('Water Data'!$B$2,0,10*ROW('Water Data'!E3)))</f>
        <v>NIC_2017_CEN</v>
      </c>
      <c r="B9" s="492"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Encuesta</v>
      </c>
      <c r="C9" s="519">
        <f t="shared" ca="1" si="0"/>
        <v>2017</v>
      </c>
      <c r="D9" s="520">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97.570760000000007</v>
      </c>
      <c r="E9" s="520">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72.195495000000008</v>
      </c>
      <c r="F9" s="520">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53.975724547931634</v>
      </c>
      <c r="G9" s="520" t="str">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[99]</v>
      </c>
      <c r="H9" s="520" t="str">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[72]</v>
      </c>
      <c r="I9" s="520" t="str">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[74]</v>
      </c>
      <c r="J9" s="520">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97.382530000000003</v>
      </c>
      <c r="K9" s="520">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69.343720000000005</v>
      </c>
      <c r="L9" s="520">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53.681829605428497</v>
      </c>
      <c r="M9" s="520"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20"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20"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20"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20"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20"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20"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20"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20"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21">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97.559299999999993</v>
      </c>
      <c r="W9" s="521">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71.347544999999997</v>
      </c>
      <c r="X9" s="521"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21">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12.295881062637095</v>
      </c>
      <c r="Z9" s="521">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12.295881062637095</v>
      </c>
      <c r="AA9" s="521" t="str">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[99]</v>
      </c>
      <c r="AB9" s="521" t="str">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[87]</v>
      </c>
      <c r="AC9" s="521"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21">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13.725490196078432</v>
      </c>
      <c r="AE9" s="521" t="str">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[14]</v>
      </c>
      <c r="AF9" s="521">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97.433610000000002</v>
      </c>
      <c r="AG9" s="521">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69.554395</v>
      </c>
      <c r="AH9" s="521"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21">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12.277887462981244</v>
      </c>
      <c r="AJ9" s="521">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12.277887462981244</v>
      </c>
      <c r="AK9" s="521"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21"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21"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21"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21"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21"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21"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21"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21"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21"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21"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21"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21"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21"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21"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22"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98"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22">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40.129781420765028</v>
      </c>
      <c r="BC9" s="522"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22"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22" t="str">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[38]</v>
      </c>
      <c r="BF9" s="522"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22"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22">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40.159666782367232</v>
      </c>
      <c r="BI9" s="522"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22"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22"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22"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22"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22"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22"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22"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22"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83" t="str">
        <f ca="1">+IF(OFFSET('Water Data'!$D$27,0,10*ROW('Water Data'!D3))="","",OFFSET('Water Data'!$D$27,0,10*ROW('Water Data'!D3)))</f>
        <v>Yes</v>
      </c>
      <c r="BT9" s="383" t="str">
        <f ca="1">+IF(OFFSET('Water Data'!$D$28,0,10*ROW('Water Data'!D3))="","",OFFSET('Water Data'!$D$28,0,10*ROW('Water Data'!D3)))</f>
        <v>Yes</v>
      </c>
      <c r="BU9" s="383" t="str">
        <f ca="1">+IF(OFFSET('Water Data'!$D$29,0,10*ROW('Water Data'!D3))="","",OFFSET('Water Data'!$D$29,0,10*ROW('Water Data'!D3)))</f>
        <v>Yes</v>
      </c>
      <c r="BV9" s="383" t="str">
        <f ca="1">+IF(OFFSET('Water Data'!$E$27,0,10*ROW('Water Data'!E3))="","",OFFSET('Water Data'!$E$27,0,10*ROW('Water Data'!E3)))</f>
        <v>No</v>
      </c>
      <c r="BW9" s="383" t="str">
        <f ca="1">+IF(OFFSET('Water Data'!$E$28,0,10*ROW('Water Data'!E3))="","",OFFSET('Water Data'!$E$28,0,10*ROW('Water Data'!E3)))</f>
        <v>No</v>
      </c>
      <c r="BX9" s="383" t="str">
        <f ca="1">+IF(OFFSET('Water Data'!$E$29,0,10*ROW('Water Data'!E3))="","",OFFSET('Water Data'!$E$29,0,10*ROW('Water Data'!E3)))</f>
        <v>No</v>
      </c>
      <c r="BY9" s="383" t="str">
        <f ca="1">+IF(OFFSET('Water Data'!$F$27,0,10*ROW('Water Data'!F3))="","",OFFSET('Water Data'!$F$27,0,10*ROW('Water Data'!F3)))</f>
        <v>Yes</v>
      </c>
      <c r="BZ9" s="383" t="str">
        <f ca="1">+IF(OFFSET('Water Data'!$F$28,0,10*ROW('Water Data'!F3))="","",OFFSET('Water Data'!$F$28,0,10*ROW('Water Data'!F3)))</f>
        <v>Yes</v>
      </c>
      <c r="CA9" s="383" t="str">
        <f ca="1">+IF(OFFSET('Water Data'!$F$29,0,10*ROW('Water Data'!F3))="","",OFFSET('Water Data'!$F$29,0,10*ROW('Water Data'!F3)))</f>
        <v>Yes</v>
      </c>
      <c r="CB9" s="383" t="str">
        <f ca="1">+IF(OFFSET('Water Data'!$G$27,0,10*ROW('Water Data'!G3))="","",OFFSET('Water Data'!$G$27,0,10*ROW('Water Data'!G3)))</f>
        <v/>
      </c>
      <c r="CC9" s="383" t="str">
        <f ca="1">+IF(OFFSET('Water Data'!$G$28,0,10*ROW('Water Data'!G3))="","",OFFSET('Water Data'!$G$28,0,10*ROW('Water Data'!G3)))</f>
        <v/>
      </c>
      <c r="CD9" s="383" t="str">
        <f ca="1">+IF(OFFSET('Water Data'!$G$29,0,10*ROW('Water Data'!G3))="","",OFFSET('Water Data'!$G$29,0,10*ROW('Water Data'!G3)))</f>
        <v/>
      </c>
      <c r="CE9" s="383" t="str">
        <f ca="1">+IF(OFFSET('Water Data'!$H$27,0,10*ROW('Water Data'!H3))="","",OFFSET('Water Data'!$H$27,0,10*ROW('Water Data'!H3)))</f>
        <v/>
      </c>
      <c r="CF9" s="383" t="str">
        <f ca="1">+IF(OFFSET('Water Data'!$H$28,0,10*ROW('Water Data'!H3))="","",OFFSET('Water Data'!$H$28,0,10*ROW('Water Data'!H3)))</f>
        <v/>
      </c>
      <c r="CG9" s="383" t="str">
        <f ca="1">+IF(OFFSET('Water Data'!$H$29,0,10*ROW('Water Data'!H3))="","",OFFSET('Water Data'!$H$29,0,10*ROW('Water Data'!H3)))</f>
        <v/>
      </c>
      <c r="CH9" s="383" t="str">
        <f ca="1">+IF(OFFSET('Water Data'!$I$27,0,10*ROW('Water Data'!I3))="","",OFFSET('Water Data'!$I$27,0,10*ROW('Water Data'!I3)))</f>
        <v/>
      </c>
      <c r="CI9" s="383" t="str">
        <f ca="1">+IF(OFFSET('Water Data'!$I$28,0,10*ROW('Water Data'!I3))="","",OFFSET('Water Data'!$I$28,0,10*ROW('Water Data'!I3)))</f>
        <v/>
      </c>
      <c r="CJ9" s="383" t="str">
        <f ca="1">+IF(OFFSET('Water Data'!$I$29,0,10*ROW('Water Data'!I3))="","",OFFSET('Water Data'!$I$29,0,10*ROW('Water Data'!I3)))</f>
        <v/>
      </c>
      <c r="CK9" s="383" t="str">
        <f ca="1">+IF(OFFSET('Sanitation Data'!$D$28,0,10*ROW('Sanitation Data'!D3))="","",OFFSET('Sanitation Data'!$D$28,0,10*ROW('Sanitation Data'!D3)))</f>
        <v>Yes</v>
      </c>
      <c r="CL9" s="383" t="str">
        <f ca="1">+IF(OFFSET('Sanitation Data'!$D$29,0,10*ROW('Sanitation Data'!D3))="","",OFFSET('Sanitation Data'!$D$29,0,10*ROW('Sanitation Data'!D3)))</f>
        <v>Yes</v>
      </c>
      <c r="CM9" s="383" t="str">
        <f ca="1">+IF(OFFSET('Sanitation Data'!$D$30,0,10*ROW('Sanitation Data'!D3))="","",OFFSET('Sanitation Data'!$D$30,0,10*ROW('Sanitation Data'!D3)))</f>
        <v/>
      </c>
      <c r="CN9" s="383" t="str">
        <f ca="1">+IF(OFFSET('Sanitation Data'!$D$31,0,10*ROW('Sanitation Data'!D3))="","",OFFSET('Sanitation Data'!$D$31,0,10*ROW('Sanitation Data'!D3)))</f>
        <v>Yes</v>
      </c>
      <c r="CO9" s="383" t="str">
        <f ca="1">+IF(OFFSET('Sanitation Data'!$D$32,0,10*ROW('Sanitation Data'!D3))="","",OFFSET('Sanitation Data'!$D$32,0,10*ROW('Sanitation Data'!D3)))</f>
        <v>Yes</v>
      </c>
      <c r="CP9" s="383" t="str">
        <f ca="1">+IF(OFFSET('Sanitation Data'!$E$28,0,10*ROW('Sanitation Data'!E3))="","",OFFSET('Sanitation Data'!$E$28,0,10*ROW('Sanitation Data'!E3)))</f>
        <v>No</v>
      </c>
      <c r="CQ9" s="383" t="str">
        <f ca="1">+IF(OFFSET('Sanitation Data'!$E$29,0,10*ROW('Sanitation Data'!E3))="","",OFFSET('Sanitation Data'!$E$29,0,10*ROW('Sanitation Data'!E3)))</f>
        <v>No</v>
      </c>
      <c r="CR9" s="383" t="str">
        <f ca="1">+IF(OFFSET('Sanitation Data'!$E$30,0,10*ROW('Sanitation Data'!E3))="","",OFFSET('Sanitation Data'!$E$30,0,10*ROW('Sanitation Data'!E3)))</f>
        <v/>
      </c>
      <c r="CS9" s="383" t="str">
        <f ca="1">+IF(OFFSET('Sanitation Data'!$E$31,0,10*ROW('Sanitation Data'!E3))="","",OFFSET('Sanitation Data'!$E$31,0,10*ROW('Sanitation Data'!E3)))</f>
        <v>Yes</v>
      </c>
      <c r="CT9" s="383" t="str">
        <f ca="1">+IF(OFFSET('Sanitation Data'!$E$32,0,10*ROW('Sanitation Data'!E3))="","",OFFSET('Sanitation Data'!$E$32,0,10*ROW('Sanitation Data'!E3)))</f>
        <v>No</v>
      </c>
      <c r="CU9" s="383" t="str">
        <f ca="1">+IF(OFFSET('Sanitation Data'!$F$28,0,10*ROW('Sanitation Data'!F3))="","",OFFSET('Sanitation Data'!$F$28,0,10*ROW('Sanitation Data'!F3)))</f>
        <v>Yes</v>
      </c>
      <c r="CV9" s="383" t="str">
        <f ca="1">+IF(OFFSET('Sanitation Data'!$F$29,0,10*ROW('Sanitation Data'!F3))="","",OFFSET('Sanitation Data'!$F$29,0,10*ROW('Sanitation Data'!F3)))</f>
        <v>Yes</v>
      </c>
      <c r="CW9" s="383" t="str">
        <f ca="1">+IF(OFFSET('Sanitation Data'!$F$30,0,10*ROW('Sanitation Data'!F3))="","",OFFSET('Sanitation Data'!$F$30,0,10*ROW('Sanitation Data'!F3)))</f>
        <v/>
      </c>
      <c r="CX9" s="383" t="str">
        <f ca="1">+IF(OFFSET('Sanitation Data'!$F$31,0,10*ROW('Sanitation Data'!F3))="","",OFFSET('Sanitation Data'!$F$31,0,10*ROW('Sanitation Data'!F3)))</f>
        <v>Yes</v>
      </c>
      <c r="CY9" s="383" t="str">
        <f ca="1">+IF(OFFSET('Sanitation Data'!$F$32,0,10*ROW('Sanitation Data'!F3))="","",OFFSET('Sanitation Data'!$F$32,0,10*ROW('Sanitation Data'!F3)))</f>
        <v>Yes</v>
      </c>
      <c r="CZ9" s="383" t="str">
        <f ca="1">+IF(OFFSET('Sanitation Data'!$G$28,0,10*ROW('Sanitation Data'!G3))="","",OFFSET('Sanitation Data'!$G$28,0,10*ROW('Sanitation Data'!G3)))</f>
        <v/>
      </c>
      <c r="DA9" s="383" t="str">
        <f ca="1">+IF(OFFSET('Sanitation Data'!$G$29,0,10*ROW('Sanitation Data'!G3))="","",OFFSET('Sanitation Data'!$G$29,0,10*ROW('Sanitation Data'!G3)))</f>
        <v/>
      </c>
      <c r="DB9" s="383" t="str">
        <f ca="1">+IF(OFFSET('Sanitation Data'!$G$30,0,10*ROW('Sanitation Data'!G3))="","",OFFSET('Sanitation Data'!$G$30,0,10*ROW('Sanitation Data'!G3)))</f>
        <v/>
      </c>
      <c r="DC9" s="383" t="str">
        <f ca="1">+IF(OFFSET('Sanitation Data'!$G$31,0,10*ROW('Sanitation Data'!G3))="","",OFFSET('Sanitation Data'!$G$31,0,10*ROW('Sanitation Data'!G3)))</f>
        <v/>
      </c>
      <c r="DD9" s="383" t="str">
        <f ca="1">+IF(OFFSET('Sanitation Data'!$G$32,0,10*ROW('Sanitation Data'!G3))="","",OFFSET('Sanitation Data'!$G$32,0,10*ROW('Sanitation Data'!G3)))</f>
        <v/>
      </c>
      <c r="DE9" s="383" t="str">
        <f ca="1">+IF(OFFSET('Sanitation Data'!$H$28,0,10*ROW('Sanitation Data'!H3))="","",OFFSET('Sanitation Data'!$H$28,0,10*ROW('Sanitation Data'!H3)))</f>
        <v/>
      </c>
      <c r="DF9" s="383" t="str">
        <f ca="1">+IF(OFFSET('Sanitation Data'!$H$29,0,10*ROW('Sanitation Data'!H3))="","",OFFSET('Sanitation Data'!$H$29,0,10*ROW('Sanitation Data'!H3)))</f>
        <v/>
      </c>
      <c r="DG9" s="383" t="str">
        <f ca="1">+IF(OFFSET('Sanitation Data'!$H$30,0,10*ROW('Sanitation Data'!H3))="","",OFFSET('Sanitation Data'!$H$30,0,10*ROW('Sanitation Data'!H3)))</f>
        <v/>
      </c>
      <c r="DH9" s="383" t="str">
        <f ca="1">+IF(OFFSET('Sanitation Data'!$H$31,0,10*ROW('Sanitation Data'!H3))="","",OFFSET('Sanitation Data'!$H$31,0,10*ROW('Sanitation Data'!H3)))</f>
        <v/>
      </c>
      <c r="DI9" s="383" t="str">
        <f ca="1">+IF(OFFSET('Sanitation Data'!$H$32,0,10*ROW('Sanitation Data'!H3))="","",OFFSET('Sanitation Data'!$H$32,0,10*ROW('Sanitation Data'!H3)))</f>
        <v/>
      </c>
      <c r="DJ9" s="383" t="str">
        <f ca="1">+IF(OFFSET('Sanitation Data'!$I$28,0,10*ROW('Sanitation Data'!I3))="","",OFFSET('Sanitation Data'!$I$28,0,10*ROW('Sanitation Data'!I3)))</f>
        <v/>
      </c>
      <c r="DK9" s="383" t="str">
        <f ca="1">+IF(OFFSET('Sanitation Data'!$I$29,0,10*ROW('Sanitation Data'!I3))="","",OFFSET('Sanitation Data'!$I$29,0,10*ROW('Sanitation Data'!I3)))</f>
        <v/>
      </c>
      <c r="DL9" s="383" t="str">
        <f ca="1">+IF(OFFSET('Sanitation Data'!$I$30,0,10*ROW('Sanitation Data'!I3))="","",OFFSET('Sanitation Data'!$I$30,0,10*ROW('Sanitation Data'!I3)))</f>
        <v/>
      </c>
      <c r="DM9" s="383" t="str">
        <f ca="1">+IF(OFFSET('Sanitation Data'!$I$31,0,10*ROW('Sanitation Data'!I3))="","",OFFSET('Sanitation Data'!$I$31,0,10*ROW('Sanitation Data'!I3)))</f>
        <v/>
      </c>
      <c r="DN9" s="383" t="str">
        <f ca="1">+IF(OFFSET('Sanitation Data'!$I$32,0,10*ROW('Sanitation Data'!I3))="","",OFFSET('Sanitation Data'!$I$32,0,10*ROW('Sanitation Data'!I3)))</f>
        <v/>
      </c>
      <c r="DO9" s="383" t="str">
        <f ca="1">+IF(OFFSET('Hygiene Data'!$D$11,0,10*ROW('Hygiene Data'!D3))="","",OFFSET('Hygiene Data'!$D$11,0,10*ROW('Hygiene Data'!D3)))</f>
        <v/>
      </c>
      <c r="DP9" s="383" t="str">
        <f ca="1">+IF(OFFSET('Hygiene Data'!$D$12,0,10*ROW('Hygiene Data'!D3))="","",OFFSET('Hygiene Data'!$D$12,0,10*ROW('Hygiene Data'!D3)))</f>
        <v/>
      </c>
      <c r="DQ9" s="383" t="str">
        <f ca="1">+IF(OFFSET('Hygiene Data'!$D$13,0,10*ROW('Hygiene Data'!D3))="","",OFFSET('Hygiene Data'!$D$13,0,10*ROW('Hygiene Data'!D3)))</f>
        <v>Yes</v>
      </c>
      <c r="DR9" s="383" t="str">
        <f ca="1">+IF(OFFSET('Hygiene Data'!$E$11,0,10*ROW('Hygiene Data'!E3))="","",OFFSET('Hygiene Data'!$E$11,0,10*ROW('Hygiene Data'!E3)))</f>
        <v/>
      </c>
      <c r="DS9" s="383" t="str">
        <f ca="1">+IF(OFFSET('Hygiene Data'!$E$12,0,10*ROW('Hygiene Data'!E3))="","",OFFSET('Hygiene Data'!$E$12,0,10*ROW('Hygiene Data'!E3)))</f>
        <v/>
      </c>
      <c r="DT9" s="383" t="str">
        <f ca="1">+IF(OFFSET('Hygiene Data'!$E$13,0,10*ROW('Hygiene Data'!E3))="","",OFFSET('Hygiene Data'!$E$13,0,10*ROW('Hygiene Data'!E3)))</f>
        <v>No</v>
      </c>
      <c r="DU9" s="383" t="str">
        <f ca="1">+IF(OFFSET('Hygiene Data'!$F$11,0,10*ROW('Hygiene Data'!F3))="","",OFFSET('Hygiene Data'!$F$11,0,10*ROW('Hygiene Data'!F3)))</f>
        <v/>
      </c>
      <c r="DV9" s="383" t="str">
        <f ca="1">+IF(OFFSET('Hygiene Data'!$F$12,0,10*ROW('Hygiene Data'!F3))="","",OFFSET('Hygiene Data'!$F$12,0,10*ROW('Hygiene Data'!F3)))</f>
        <v/>
      </c>
      <c r="DW9" s="383" t="str">
        <f ca="1">+IF(OFFSET('Hygiene Data'!$F$13,0,10*ROW('Hygiene Data'!F3))="","",OFFSET('Hygiene Data'!$F$13,0,10*ROW('Hygiene Data'!F3)))</f>
        <v>Yes</v>
      </c>
      <c r="DX9" s="383" t="str">
        <f ca="1">+IF(OFFSET('Hygiene Data'!$G$11,0,10*ROW('Hygiene Data'!G3))="","",OFFSET('Hygiene Data'!$G$11,0,10*ROW('Hygiene Data'!G3)))</f>
        <v/>
      </c>
      <c r="DY9" s="383" t="str">
        <f ca="1">+IF(OFFSET('Hygiene Data'!$G$12,0,10*ROW('Hygiene Data'!G3))="","",OFFSET('Hygiene Data'!$G$12,0,10*ROW('Hygiene Data'!G3)))</f>
        <v/>
      </c>
      <c r="DZ9" s="383" t="str">
        <f ca="1">+IF(OFFSET('Hygiene Data'!$G$13,0,10*ROW('Hygiene Data'!G3))="","",OFFSET('Hygiene Data'!$G$13,0,10*ROW('Hygiene Data'!G3)))</f>
        <v/>
      </c>
      <c r="EA9" s="383" t="str">
        <f ca="1">+IF(OFFSET('Hygiene Data'!$H$11,0,10*ROW('Hygiene Data'!H3))="","",OFFSET('Hygiene Data'!$H$11,0,10*ROW('Hygiene Data'!H3)))</f>
        <v/>
      </c>
      <c r="EB9" s="383" t="str">
        <f ca="1">+IF(OFFSET('Hygiene Data'!$H$12,0,10*ROW('Hygiene Data'!H3))="","",OFFSET('Hygiene Data'!$H$12,0,10*ROW('Hygiene Data'!H3)))</f>
        <v/>
      </c>
      <c r="EC9" s="383" t="str">
        <f ca="1">+IF(OFFSET('Hygiene Data'!$H$13,0,10*ROW('Hygiene Data'!H3))="","",OFFSET('Hygiene Data'!$H$13,0,10*ROW('Hygiene Data'!H3)))</f>
        <v/>
      </c>
      <c r="ED9" s="383" t="str">
        <f ca="1">+IF(OFFSET('Hygiene Data'!$I$11,0,10*ROW('Hygiene Data'!I3))="","",OFFSET('Hygiene Data'!$I$11,0,10*ROW('Hygiene Data'!I3)))</f>
        <v/>
      </c>
      <c r="EE9" s="383" t="str">
        <f ca="1">+IF(OFFSET('Hygiene Data'!$I$12,0,10*ROW('Hygiene Data'!I3))="","",OFFSET('Hygiene Data'!$I$12,0,10*ROW('Hygiene Data'!I3)))</f>
        <v/>
      </c>
      <c r="EF9" s="383" t="str">
        <f ca="1">+IF(OFFSET('Hygiene Data'!$I$13,0,10*ROW('Hygiene Data'!I3))="","",OFFSET('Hygiene Data'!$I$13,0,10*ROW('Hygiene Data'!I3)))</f>
        <v/>
      </c>
    </row>
    <row r="10" spans="1:136" x14ac:dyDescent="0.25">
      <c r="A10" s="492" t="str">
        <f ca="1">+IF(OFFSET('Water Data'!$B$2,0,10*ROW('Water Data'!E4))="","",OFFSET('Water Data'!$B$2,0,10*ROW('Water Data'!E4)))</f>
        <v>NIC_2017_SIASAR</v>
      </c>
      <c r="B10" s="492"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Encuesta</v>
      </c>
      <c r="C10" s="519">
        <f t="shared" ca="1" si="0"/>
        <v>2017</v>
      </c>
      <c r="D10" s="520"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20"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20"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20"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20"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20"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20"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20">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43.311199999999999</v>
      </c>
      <c r="L10" s="520">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39.184100000000001</v>
      </c>
      <c r="M10" s="520"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20"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20"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20"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20"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20"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20"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20"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20"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21"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21"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21"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21"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21"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21"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21"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21"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21"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21"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21"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21">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71.110100000000003</v>
      </c>
      <c r="AH10" s="521"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21">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15.2751</v>
      </c>
      <c r="AJ10" s="521"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21"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21"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21"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21"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21"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21"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21"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21"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21"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21"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21"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21"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21"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21"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21"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22"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98"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22"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22"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22"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22"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22"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22"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22">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28.700199999999999</v>
      </c>
      <c r="BI10" s="522"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22"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22"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22"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22"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22"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22"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22"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22"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83" t="str">
        <f ca="1">+IF(OFFSET('Water Data'!$D$27,0,10*ROW('Water Data'!D4))="","",OFFSET('Water Data'!$D$27,0,10*ROW('Water Data'!D4)))</f>
        <v/>
      </c>
      <c r="BT10" s="383" t="str">
        <f ca="1">+IF(OFFSET('Water Data'!$D$28,0,10*ROW('Water Data'!D4))="","",OFFSET('Water Data'!$D$28,0,10*ROW('Water Data'!D4)))</f>
        <v/>
      </c>
      <c r="BU10" s="383" t="str">
        <f ca="1">+IF(OFFSET('Water Data'!$D$29,0,10*ROW('Water Data'!D4))="","",OFFSET('Water Data'!$D$29,0,10*ROW('Water Data'!D4)))</f>
        <v/>
      </c>
      <c r="BV10" s="383" t="str">
        <f ca="1">+IF(OFFSET('Water Data'!$E$27,0,10*ROW('Water Data'!E4))="","",OFFSET('Water Data'!$E$27,0,10*ROW('Water Data'!E4)))</f>
        <v/>
      </c>
      <c r="BW10" s="383" t="str">
        <f ca="1">+IF(OFFSET('Water Data'!$E$28,0,10*ROW('Water Data'!E4))="","",OFFSET('Water Data'!$E$28,0,10*ROW('Water Data'!E4)))</f>
        <v/>
      </c>
      <c r="BX10" s="383" t="str">
        <f ca="1">+IF(OFFSET('Water Data'!$E$29,0,10*ROW('Water Data'!E4))="","",OFFSET('Water Data'!$E$29,0,10*ROW('Water Data'!E4)))</f>
        <v/>
      </c>
      <c r="BY10" s="383" t="str">
        <f ca="1">+IF(OFFSET('Water Data'!$F$27,0,10*ROW('Water Data'!F4))="","",OFFSET('Water Data'!$F$27,0,10*ROW('Water Data'!F4)))</f>
        <v/>
      </c>
      <c r="BZ10" s="383" t="str">
        <f ca="1">+IF(OFFSET('Water Data'!$F$28,0,10*ROW('Water Data'!F4))="","",OFFSET('Water Data'!$F$28,0,10*ROW('Water Data'!F4)))</f>
        <v>Yes</v>
      </c>
      <c r="CA10" s="383" t="str">
        <f ca="1">+IF(OFFSET('Water Data'!$F$29,0,10*ROW('Water Data'!F4))="","",OFFSET('Water Data'!$F$29,0,10*ROW('Water Data'!F4)))</f>
        <v>Yes</v>
      </c>
      <c r="CB10" s="383" t="str">
        <f ca="1">+IF(OFFSET('Water Data'!$G$27,0,10*ROW('Water Data'!G4))="","",OFFSET('Water Data'!$G$27,0,10*ROW('Water Data'!G4)))</f>
        <v/>
      </c>
      <c r="CC10" s="383" t="str">
        <f ca="1">+IF(OFFSET('Water Data'!$G$28,0,10*ROW('Water Data'!G4))="","",OFFSET('Water Data'!$G$28,0,10*ROW('Water Data'!G4)))</f>
        <v/>
      </c>
      <c r="CD10" s="383" t="str">
        <f ca="1">+IF(OFFSET('Water Data'!$G$29,0,10*ROW('Water Data'!G4))="","",OFFSET('Water Data'!$G$29,0,10*ROW('Water Data'!G4)))</f>
        <v/>
      </c>
      <c r="CE10" s="383" t="str">
        <f ca="1">+IF(OFFSET('Water Data'!$H$27,0,10*ROW('Water Data'!H4))="","",OFFSET('Water Data'!$H$27,0,10*ROW('Water Data'!H4)))</f>
        <v/>
      </c>
      <c r="CF10" s="383" t="str">
        <f ca="1">+IF(OFFSET('Water Data'!$H$28,0,10*ROW('Water Data'!H4))="","",OFFSET('Water Data'!$H$28,0,10*ROW('Water Data'!H4)))</f>
        <v/>
      </c>
      <c r="CG10" s="383" t="str">
        <f ca="1">+IF(OFFSET('Water Data'!$H$29,0,10*ROW('Water Data'!H4))="","",OFFSET('Water Data'!$H$29,0,10*ROW('Water Data'!H4)))</f>
        <v/>
      </c>
      <c r="CH10" s="383" t="str">
        <f ca="1">+IF(OFFSET('Water Data'!$I$27,0,10*ROW('Water Data'!I4))="","",OFFSET('Water Data'!$I$27,0,10*ROW('Water Data'!I4)))</f>
        <v/>
      </c>
      <c r="CI10" s="383" t="str">
        <f ca="1">+IF(OFFSET('Water Data'!$I$28,0,10*ROW('Water Data'!I4))="","",OFFSET('Water Data'!$I$28,0,10*ROW('Water Data'!I4)))</f>
        <v/>
      </c>
      <c r="CJ10" s="383" t="str">
        <f ca="1">+IF(OFFSET('Water Data'!$I$29,0,10*ROW('Water Data'!I4))="","",OFFSET('Water Data'!$I$29,0,10*ROW('Water Data'!I4)))</f>
        <v/>
      </c>
      <c r="CK10" s="383" t="str">
        <f ca="1">+IF(OFFSET('Sanitation Data'!$D$28,0,10*ROW('Sanitation Data'!D4))="","",OFFSET('Sanitation Data'!$D$28,0,10*ROW('Sanitation Data'!D4)))</f>
        <v/>
      </c>
      <c r="CL10" s="383" t="str">
        <f ca="1">+IF(OFFSET('Sanitation Data'!$D$29,0,10*ROW('Sanitation Data'!D4))="","",OFFSET('Sanitation Data'!$D$29,0,10*ROW('Sanitation Data'!D4)))</f>
        <v/>
      </c>
      <c r="CM10" s="383" t="str">
        <f ca="1">+IF(OFFSET('Sanitation Data'!$D$30,0,10*ROW('Sanitation Data'!D4))="","",OFFSET('Sanitation Data'!$D$30,0,10*ROW('Sanitation Data'!D4)))</f>
        <v/>
      </c>
      <c r="CN10" s="383" t="str">
        <f ca="1">+IF(OFFSET('Sanitation Data'!$D$31,0,10*ROW('Sanitation Data'!D4))="","",OFFSET('Sanitation Data'!$D$31,0,10*ROW('Sanitation Data'!D4)))</f>
        <v/>
      </c>
      <c r="CO10" s="383" t="str">
        <f ca="1">+IF(OFFSET('Sanitation Data'!$D$32,0,10*ROW('Sanitation Data'!D4))="","",OFFSET('Sanitation Data'!$D$32,0,10*ROW('Sanitation Data'!D4)))</f>
        <v/>
      </c>
      <c r="CP10" s="383" t="str">
        <f ca="1">+IF(OFFSET('Sanitation Data'!$E$28,0,10*ROW('Sanitation Data'!E4))="","",OFFSET('Sanitation Data'!$E$28,0,10*ROW('Sanitation Data'!E4)))</f>
        <v/>
      </c>
      <c r="CQ10" s="383" t="str">
        <f ca="1">+IF(OFFSET('Sanitation Data'!$E$29,0,10*ROW('Sanitation Data'!E4))="","",OFFSET('Sanitation Data'!$E$29,0,10*ROW('Sanitation Data'!E4)))</f>
        <v/>
      </c>
      <c r="CR10" s="383" t="str">
        <f ca="1">+IF(OFFSET('Sanitation Data'!$E$30,0,10*ROW('Sanitation Data'!E4))="","",OFFSET('Sanitation Data'!$E$30,0,10*ROW('Sanitation Data'!E4)))</f>
        <v/>
      </c>
      <c r="CS10" s="383" t="str">
        <f ca="1">+IF(OFFSET('Sanitation Data'!$E$31,0,10*ROW('Sanitation Data'!E4))="","",OFFSET('Sanitation Data'!$E$31,0,10*ROW('Sanitation Data'!E4)))</f>
        <v/>
      </c>
      <c r="CT10" s="383" t="str">
        <f ca="1">+IF(OFFSET('Sanitation Data'!$E$32,0,10*ROW('Sanitation Data'!E4))="","",OFFSET('Sanitation Data'!$E$32,0,10*ROW('Sanitation Data'!E4)))</f>
        <v/>
      </c>
      <c r="CU10" s="383" t="str">
        <f ca="1">+IF(OFFSET('Sanitation Data'!$F$28,0,10*ROW('Sanitation Data'!F4))="","",OFFSET('Sanitation Data'!$F$28,0,10*ROW('Sanitation Data'!F4)))</f>
        <v/>
      </c>
      <c r="CV10" s="383" t="str">
        <f ca="1">+IF(OFFSET('Sanitation Data'!$F$29,0,10*ROW('Sanitation Data'!F4))="","",OFFSET('Sanitation Data'!$F$29,0,10*ROW('Sanitation Data'!F4)))</f>
        <v>Yes</v>
      </c>
      <c r="CW10" s="383" t="str">
        <f ca="1">+IF(OFFSET('Sanitation Data'!$F$30,0,10*ROW('Sanitation Data'!F4))="","",OFFSET('Sanitation Data'!$F$30,0,10*ROW('Sanitation Data'!F4)))</f>
        <v/>
      </c>
      <c r="CX10" s="383" t="str">
        <f ca="1">+IF(OFFSET('Sanitation Data'!$F$31,0,10*ROW('Sanitation Data'!F4))="","",OFFSET('Sanitation Data'!$F$31,0,10*ROW('Sanitation Data'!F4)))</f>
        <v>Yes</v>
      </c>
      <c r="CY10" s="383" t="str">
        <f ca="1">+IF(OFFSET('Sanitation Data'!$F$32,0,10*ROW('Sanitation Data'!F4))="","",OFFSET('Sanitation Data'!$F$32,0,10*ROW('Sanitation Data'!F4)))</f>
        <v/>
      </c>
      <c r="CZ10" s="383" t="str">
        <f ca="1">+IF(OFFSET('Sanitation Data'!$G$28,0,10*ROW('Sanitation Data'!G4))="","",OFFSET('Sanitation Data'!$G$28,0,10*ROW('Sanitation Data'!G4)))</f>
        <v/>
      </c>
      <c r="DA10" s="383" t="str">
        <f ca="1">+IF(OFFSET('Sanitation Data'!$G$29,0,10*ROW('Sanitation Data'!G4))="","",OFFSET('Sanitation Data'!$G$29,0,10*ROW('Sanitation Data'!G4)))</f>
        <v/>
      </c>
      <c r="DB10" s="383" t="str">
        <f ca="1">+IF(OFFSET('Sanitation Data'!$G$30,0,10*ROW('Sanitation Data'!G4))="","",OFFSET('Sanitation Data'!$G$30,0,10*ROW('Sanitation Data'!G4)))</f>
        <v/>
      </c>
      <c r="DC10" s="383" t="str">
        <f ca="1">+IF(OFFSET('Sanitation Data'!$G$31,0,10*ROW('Sanitation Data'!G4))="","",OFFSET('Sanitation Data'!$G$31,0,10*ROW('Sanitation Data'!G4)))</f>
        <v/>
      </c>
      <c r="DD10" s="383" t="str">
        <f ca="1">+IF(OFFSET('Sanitation Data'!$G$32,0,10*ROW('Sanitation Data'!G4))="","",OFFSET('Sanitation Data'!$G$32,0,10*ROW('Sanitation Data'!G4)))</f>
        <v/>
      </c>
      <c r="DE10" s="383" t="str">
        <f ca="1">+IF(OFFSET('Sanitation Data'!$H$28,0,10*ROW('Sanitation Data'!H4))="","",OFFSET('Sanitation Data'!$H$28,0,10*ROW('Sanitation Data'!H4)))</f>
        <v/>
      </c>
      <c r="DF10" s="383" t="str">
        <f ca="1">+IF(OFFSET('Sanitation Data'!$H$29,0,10*ROW('Sanitation Data'!H4))="","",OFFSET('Sanitation Data'!$H$29,0,10*ROW('Sanitation Data'!H4)))</f>
        <v/>
      </c>
      <c r="DG10" s="383" t="str">
        <f ca="1">+IF(OFFSET('Sanitation Data'!$H$30,0,10*ROW('Sanitation Data'!H4))="","",OFFSET('Sanitation Data'!$H$30,0,10*ROW('Sanitation Data'!H4)))</f>
        <v/>
      </c>
      <c r="DH10" s="383" t="str">
        <f ca="1">+IF(OFFSET('Sanitation Data'!$H$31,0,10*ROW('Sanitation Data'!H4))="","",OFFSET('Sanitation Data'!$H$31,0,10*ROW('Sanitation Data'!H4)))</f>
        <v/>
      </c>
      <c r="DI10" s="383" t="str">
        <f ca="1">+IF(OFFSET('Sanitation Data'!$H$32,0,10*ROW('Sanitation Data'!H4))="","",OFFSET('Sanitation Data'!$H$32,0,10*ROW('Sanitation Data'!H4)))</f>
        <v/>
      </c>
      <c r="DJ10" s="383" t="str">
        <f ca="1">+IF(OFFSET('Sanitation Data'!$I$28,0,10*ROW('Sanitation Data'!I4))="","",OFFSET('Sanitation Data'!$I$28,0,10*ROW('Sanitation Data'!I4)))</f>
        <v/>
      </c>
      <c r="DK10" s="383" t="str">
        <f ca="1">+IF(OFFSET('Sanitation Data'!$I$29,0,10*ROW('Sanitation Data'!I4))="","",OFFSET('Sanitation Data'!$I$29,0,10*ROW('Sanitation Data'!I4)))</f>
        <v/>
      </c>
      <c r="DL10" s="383" t="str">
        <f ca="1">+IF(OFFSET('Sanitation Data'!$I$30,0,10*ROW('Sanitation Data'!I4))="","",OFFSET('Sanitation Data'!$I$30,0,10*ROW('Sanitation Data'!I4)))</f>
        <v/>
      </c>
      <c r="DM10" s="383" t="str">
        <f ca="1">+IF(OFFSET('Sanitation Data'!$I$31,0,10*ROW('Sanitation Data'!I4))="","",OFFSET('Sanitation Data'!$I$31,0,10*ROW('Sanitation Data'!I4)))</f>
        <v/>
      </c>
      <c r="DN10" s="383" t="str">
        <f ca="1">+IF(OFFSET('Sanitation Data'!$I$32,0,10*ROW('Sanitation Data'!I4))="","",OFFSET('Sanitation Data'!$I$32,0,10*ROW('Sanitation Data'!I4)))</f>
        <v/>
      </c>
      <c r="DO10" s="383" t="str">
        <f ca="1">+IF(OFFSET('Hygiene Data'!$D$11,0,10*ROW('Hygiene Data'!D4))="","",OFFSET('Hygiene Data'!$D$11,0,10*ROW('Hygiene Data'!D4)))</f>
        <v/>
      </c>
      <c r="DP10" s="383" t="str">
        <f ca="1">+IF(OFFSET('Hygiene Data'!$D$12,0,10*ROW('Hygiene Data'!D4))="","",OFFSET('Hygiene Data'!$D$12,0,10*ROW('Hygiene Data'!D4)))</f>
        <v/>
      </c>
      <c r="DQ10" s="383" t="str">
        <f ca="1">+IF(OFFSET('Hygiene Data'!$D$13,0,10*ROW('Hygiene Data'!D4))="","",OFFSET('Hygiene Data'!$D$13,0,10*ROW('Hygiene Data'!D4)))</f>
        <v/>
      </c>
      <c r="DR10" s="383" t="str">
        <f ca="1">+IF(OFFSET('Hygiene Data'!$E$11,0,10*ROW('Hygiene Data'!E4))="","",OFFSET('Hygiene Data'!$E$11,0,10*ROW('Hygiene Data'!E4)))</f>
        <v/>
      </c>
      <c r="DS10" s="383" t="str">
        <f ca="1">+IF(OFFSET('Hygiene Data'!$E$12,0,10*ROW('Hygiene Data'!E4))="","",OFFSET('Hygiene Data'!$E$12,0,10*ROW('Hygiene Data'!E4)))</f>
        <v/>
      </c>
      <c r="DT10" s="383" t="str">
        <f ca="1">+IF(OFFSET('Hygiene Data'!$E$13,0,10*ROW('Hygiene Data'!E4))="","",OFFSET('Hygiene Data'!$E$13,0,10*ROW('Hygiene Data'!E4)))</f>
        <v/>
      </c>
      <c r="DU10" s="383" t="str">
        <f ca="1">+IF(OFFSET('Hygiene Data'!$F$11,0,10*ROW('Hygiene Data'!F4))="","",OFFSET('Hygiene Data'!$F$11,0,10*ROW('Hygiene Data'!F4)))</f>
        <v/>
      </c>
      <c r="DV10" s="383" t="str">
        <f ca="1">+IF(OFFSET('Hygiene Data'!$F$12,0,10*ROW('Hygiene Data'!F4))="","",OFFSET('Hygiene Data'!$F$12,0,10*ROW('Hygiene Data'!F4)))</f>
        <v/>
      </c>
      <c r="DW10" s="383" t="str">
        <f ca="1">+IF(OFFSET('Hygiene Data'!$F$13,0,10*ROW('Hygiene Data'!F4))="","",OFFSET('Hygiene Data'!$F$13,0,10*ROW('Hygiene Data'!F4)))</f>
        <v>Yes</v>
      </c>
      <c r="DX10" s="383" t="str">
        <f ca="1">+IF(OFFSET('Hygiene Data'!$G$11,0,10*ROW('Hygiene Data'!G4))="","",OFFSET('Hygiene Data'!$G$11,0,10*ROW('Hygiene Data'!G4)))</f>
        <v/>
      </c>
      <c r="DY10" s="383" t="str">
        <f ca="1">+IF(OFFSET('Hygiene Data'!$G$12,0,10*ROW('Hygiene Data'!G4))="","",OFFSET('Hygiene Data'!$G$12,0,10*ROW('Hygiene Data'!G4)))</f>
        <v/>
      </c>
      <c r="DZ10" s="383" t="str">
        <f ca="1">+IF(OFFSET('Hygiene Data'!$G$13,0,10*ROW('Hygiene Data'!G4))="","",OFFSET('Hygiene Data'!$G$13,0,10*ROW('Hygiene Data'!G4)))</f>
        <v/>
      </c>
      <c r="EA10" s="383" t="str">
        <f ca="1">+IF(OFFSET('Hygiene Data'!$H$11,0,10*ROW('Hygiene Data'!H4))="","",OFFSET('Hygiene Data'!$H$11,0,10*ROW('Hygiene Data'!H4)))</f>
        <v/>
      </c>
      <c r="EB10" s="383" t="str">
        <f ca="1">+IF(OFFSET('Hygiene Data'!$H$12,0,10*ROW('Hygiene Data'!H4))="","",OFFSET('Hygiene Data'!$H$12,0,10*ROW('Hygiene Data'!H4)))</f>
        <v/>
      </c>
      <c r="EC10" s="383" t="str">
        <f ca="1">+IF(OFFSET('Hygiene Data'!$H$13,0,10*ROW('Hygiene Data'!H4))="","",OFFSET('Hygiene Data'!$H$13,0,10*ROW('Hygiene Data'!H4)))</f>
        <v/>
      </c>
      <c r="ED10" s="383" t="str">
        <f ca="1">+IF(OFFSET('Hygiene Data'!$I$11,0,10*ROW('Hygiene Data'!I4))="","",OFFSET('Hygiene Data'!$I$11,0,10*ROW('Hygiene Data'!I4)))</f>
        <v/>
      </c>
      <c r="EE10" s="383" t="str">
        <f ca="1">+IF(OFFSET('Hygiene Data'!$I$12,0,10*ROW('Hygiene Data'!I4))="","",OFFSET('Hygiene Data'!$I$12,0,10*ROW('Hygiene Data'!I4)))</f>
        <v/>
      </c>
      <c r="EF10" s="383" t="str">
        <f ca="1">+IF(OFFSET('Hygiene Data'!$I$13,0,10*ROW('Hygiene Data'!I4))="","",OFFSET('Hygiene Data'!$I$13,0,10*ROW('Hygiene Data'!I4)))</f>
        <v/>
      </c>
    </row>
    <row r="11" spans="1:136" x14ac:dyDescent="0.25">
      <c r="A11" s="492" t="str">
        <f ca="1">+IF(OFFSET('Water Data'!$B$2,0,10*ROW('Water Data'!E5))="","",OFFSET('Water Data'!$B$2,0,10*ROW('Water Data'!E5)))</f>
        <v>NIC_2018_SIASAR</v>
      </c>
      <c r="B11" s="492"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Encuesta</v>
      </c>
      <c r="C11" s="519">
        <f t="shared" ca="1" si="0"/>
        <v>2018</v>
      </c>
      <c r="D11" s="520" t="e">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#N/A</v>
      </c>
      <c r="E11" s="520" t="e">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#N/A</v>
      </c>
      <c r="F11" s="520"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20"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20"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20"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20"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20" t="str">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[29]</v>
      </c>
      <c r="L11" s="520" t="str">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[24]</v>
      </c>
      <c r="M11" s="520"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20"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20"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20"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20"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20"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20"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20"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20"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21"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21"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21"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21"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21"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21"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21"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21"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21"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21"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21"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21" t="str">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[49]</v>
      </c>
      <c r="AH11" s="521"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21" t="str">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[11]</v>
      </c>
      <c r="AJ11" s="521"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21"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21"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21"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21"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21"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21"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21"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21"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21"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21"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21"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21"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21"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21"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21"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22"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98"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22"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22"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22"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22"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22"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22"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22" t="str">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[19]</v>
      </c>
      <c r="BI11" s="522"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22"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22"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22"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22"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22"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22"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22"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22"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83" t="str">
        <f ca="1">+IF(OFFSET('Water Data'!$D$27,0,10*ROW('Water Data'!D5))="","",OFFSET('Water Data'!$D$27,0,10*ROW('Water Data'!D5)))</f>
        <v/>
      </c>
      <c r="BT11" s="383" t="str">
        <f ca="1">+IF(OFFSET('Water Data'!$D$28,0,10*ROW('Water Data'!D5))="","",OFFSET('Water Data'!$D$28,0,10*ROW('Water Data'!D5)))</f>
        <v/>
      </c>
      <c r="BU11" s="383" t="str">
        <f ca="1">+IF(OFFSET('Water Data'!$D$29,0,10*ROW('Water Data'!D5))="","",OFFSET('Water Data'!$D$29,0,10*ROW('Water Data'!D5)))</f>
        <v/>
      </c>
      <c r="BV11" s="383" t="str">
        <f ca="1">+IF(OFFSET('Water Data'!$E$27,0,10*ROW('Water Data'!E5))="","",OFFSET('Water Data'!$E$27,0,10*ROW('Water Data'!E5)))</f>
        <v/>
      </c>
      <c r="BW11" s="383" t="str">
        <f ca="1">+IF(OFFSET('Water Data'!$E$28,0,10*ROW('Water Data'!E5))="","",OFFSET('Water Data'!$E$28,0,10*ROW('Water Data'!E5)))</f>
        <v/>
      </c>
      <c r="BX11" s="383" t="str">
        <f ca="1">+IF(OFFSET('Water Data'!$E$29,0,10*ROW('Water Data'!E5))="","",OFFSET('Water Data'!$E$29,0,10*ROW('Water Data'!E5)))</f>
        <v/>
      </c>
      <c r="BY11" s="383" t="str">
        <f ca="1">+IF(OFFSET('Water Data'!$F$27,0,10*ROW('Water Data'!F5))="","",OFFSET('Water Data'!$F$27,0,10*ROW('Water Data'!F5)))</f>
        <v/>
      </c>
      <c r="BZ11" s="383" t="str">
        <f ca="1">+IF(OFFSET('Water Data'!$F$28,0,10*ROW('Water Data'!F5))="","",OFFSET('Water Data'!$F$28,0,10*ROW('Water Data'!F5)))</f>
        <v>No</v>
      </c>
      <c r="CA11" s="383" t="str">
        <f ca="1">+IF(OFFSET('Water Data'!$F$29,0,10*ROW('Water Data'!F5))="","",OFFSET('Water Data'!$F$29,0,10*ROW('Water Data'!F5)))</f>
        <v>No</v>
      </c>
      <c r="CB11" s="383" t="str">
        <f ca="1">+IF(OFFSET('Water Data'!$G$27,0,10*ROW('Water Data'!G5))="","",OFFSET('Water Data'!$G$27,0,10*ROW('Water Data'!G5)))</f>
        <v/>
      </c>
      <c r="CC11" s="383" t="str">
        <f ca="1">+IF(OFFSET('Water Data'!$G$28,0,10*ROW('Water Data'!G5))="","",OFFSET('Water Data'!$G$28,0,10*ROW('Water Data'!G5)))</f>
        <v/>
      </c>
      <c r="CD11" s="383" t="str">
        <f ca="1">+IF(OFFSET('Water Data'!$G$29,0,10*ROW('Water Data'!G5))="","",OFFSET('Water Data'!$G$29,0,10*ROW('Water Data'!G5)))</f>
        <v/>
      </c>
      <c r="CE11" s="383" t="str">
        <f ca="1">+IF(OFFSET('Water Data'!$H$27,0,10*ROW('Water Data'!H5))="","",OFFSET('Water Data'!$H$27,0,10*ROW('Water Data'!H5)))</f>
        <v/>
      </c>
      <c r="CF11" s="383" t="str">
        <f ca="1">+IF(OFFSET('Water Data'!$H$28,0,10*ROW('Water Data'!H5))="","",OFFSET('Water Data'!$H$28,0,10*ROW('Water Data'!H5)))</f>
        <v/>
      </c>
      <c r="CG11" s="383" t="str">
        <f ca="1">+IF(OFFSET('Water Data'!$H$29,0,10*ROW('Water Data'!H5))="","",OFFSET('Water Data'!$H$29,0,10*ROW('Water Data'!H5)))</f>
        <v/>
      </c>
      <c r="CH11" s="383" t="str">
        <f ca="1">+IF(OFFSET('Water Data'!$I$27,0,10*ROW('Water Data'!I5))="","",OFFSET('Water Data'!$I$27,0,10*ROW('Water Data'!I5)))</f>
        <v/>
      </c>
      <c r="CI11" s="383" t="str">
        <f ca="1">+IF(OFFSET('Water Data'!$I$28,0,10*ROW('Water Data'!I5))="","",OFFSET('Water Data'!$I$28,0,10*ROW('Water Data'!I5)))</f>
        <v/>
      </c>
      <c r="CJ11" s="383" t="str">
        <f ca="1">+IF(OFFSET('Water Data'!$I$29,0,10*ROW('Water Data'!I5))="","",OFFSET('Water Data'!$I$29,0,10*ROW('Water Data'!I5)))</f>
        <v/>
      </c>
      <c r="CK11" s="383" t="str">
        <f ca="1">+IF(OFFSET('Sanitation Data'!$D$28,0,10*ROW('Sanitation Data'!D5))="","",OFFSET('Sanitation Data'!$D$28,0,10*ROW('Sanitation Data'!D5)))</f>
        <v/>
      </c>
      <c r="CL11" s="383" t="str">
        <f ca="1">+IF(OFFSET('Sanitation Data'!$D$29,0,10*ROW('Sanitation Data'!D5))="","",OFFSET('Sanitation Data'!$D$29,0,10*ROW('Sanitation Data'!D5)))</f>
        <v/>
      </c>
      <c r="CM11" s="383" t="str">
        <f ca="1">+IF(OFFSET('Sanitation Data'!$D$30,0,10*ROW('Sanitation Data'!D5))="","",OFFSET('Sanitation Data'!$D$30,0,10*ROW('Sanitation Data'!D5)))</f>
        <v/>
      </c>
      <c r="CN11" s="383" t="str">
        <f ca="1">+IF(OFFSET('Sanitation Data'!$D$31,0,10*ROW('Sanitation Data'!D5))="","",OFFSET('Sanitation Data'!$D$31,0,10*ROW('Sanitation Data'!D5)))</f>
        <v/>
      </c>
      <c r="CO11" s="383" t="str">
        <f ca="1">+IF(OFFSET('Sanitation Data'!$D$32,0,10*ROW('Sanitation Data'!D5))="","",OFFSET('Sanitation Data'!$D$32,0,10*ROW('Sanitation Data'!D5)))</f>
        <v/>
      </c>
      <c r="CP11" s="383" t="str">
        <f ca="1">+IF(OFFSET('Sanitation Data'!$E$28,0,10*ROW('Sanitation Data'!E5))="","",OFFSET('Sanitation Data'!$E$28,0,10*ROW('Sanitation Data'!E5)))</f>
        <v/>
      </c>
      <c r="CQ11" s="383" t="str">
        <f ca="1">+IF(OFFSET('Sanitation Data'!$E$29,0,10*ROW('Sanitation Data'!E5))="","",OFFSET('Sanitation Data'!$E$29,0,10*ROW('Sanitation Data'!E5)))</f>
        <v/>
      </c>
      <c r="CR11" s="383" t="str">
        <f ca="1">+IF(OFFSET('Sanitation Data'!$E$30,0,10*ROW('Sanitation Data'!E5))="","",OFFSET('Sanitation Data'!$E$30,0,10*ROW('Sanitation Data'!E5)))</f>
        <v/>
      </c>
      <c r="CS11" s="383" t="str">
        <f ca="1">+IF(OFFSET('Sanitation Data'!$E$31,0,10*ROW('Sanitation Data'!E5))="","",OFFSET('Sanitation Data'!$E$31,0,10*ROW('Sanitation Data'!E5)))</f>
        <v/>
      </c>
      <c r="CT11" s="383" t="str">
        <f ca="1">+IF(OFFSET('Sanitation Data'!$E$32,0,10*ROW('Sanitation Data'!E5))="","",OFFSET('Sanitation Data'!$E$32,0,10*ROW('Sanitation Data'!E5)))</f>
        <v/>
      </c>
      <c r="CU11" s="383" t="str">
        <f ca="1">+IF(OFFSET('Sanitation Data'!$F$28,0,10*ROW('Sanitation Data'!F5))="","",OFFSET('Sanitation Data'!$F$28,0,10*ROW('Sanitation Data'!F5)))</f>
        <v/>
      </c>
      <c r="CV11" s="383" t="str">
        <f ca="1">+IF(OFFSET('Sanitation Data'!$F$29,0,10*ROW('Sanitation Data'!F5))="","",OFFSET('Sanitation Data'!$F$29,0,10*ROW('Sanitation Data'!F5)))</f>
        <v>No</v>
      </c>
      <c r="CW11" s="383" t="str">
        <f ca="1">+IF(OFFSET('Sanitation Data'!$F$30,0,10*ROW('Sanitation Data'!F5))="","",OFFSET('Sanitation Data'!$F$30,0,10*ROW('Sanitation Data'!F5)))</f>
        <v/>
      </c>
      <c r="CX11" s="383" t="str">
        <f ca="1">+IF(OFFSET('Sanitation Data'!$F$31,0,10*ROW('Sanitation Data'!F5))="","",OFFSET('Sanitation Data'!$F$31,0,10*ROW('Sanitation Data'!F5)))</f>
        <v>No</v>
      </c>
      <c r="CY11" s="383" t="str">
        <f ca="1">+IF(OFFSET('Sanitation Data'!$F$32,0,10*ROW('Sanitation Data'!F5))="","",OFFSET('Sanitation Data'!$F$32,0,10*ROW('Sanitation Data'!F5)))</f>
        <v/>
      </c>
      <c r="CZ11" s="383" t="str">
        <f ca="1">+IF(OFFSET('Sanitation Data'!$G$28,0,10*ROW('Sanitation Data'!G5))="","",OFFSET('Sanitation Data'!$G$28,0,10*ROW('Sanitation Data'!G5)))</f>
        <v/>
      </c>
      <c r="DA11" s="383" t="str">
        <f ca="1">+IF(OFFSET('Sanitation Data'!$G$29,0,10*ROW('Sanitation Data'!G5))="","",OFFSET('Sanitation Data'!$G$29,0,10*ROW('Sanitation Data'!G5)))</f>
        <v/>
      </c>
      <c r="DB11" s="383" t="str">
        <f ca="1">+IF(OFFSET('Sanitation Data'!$G$30,0,10*ROW('Sanitation Data'!G5))="","",OFFSET('Sanitation Data'!$G$30,0,10*ROW('Sanitation Data'!G5)))</f>
        <v/>
      </c>
      <c r="DC11" s="383" t="str">
        <f ca="1">+IF(OFFSET('Sanitation Data'!$G$31,0,10*ROW('Sanitation Data'!G5))="","",OFFSET('Sanitation Data'!$G$31,0,10*ROW('Sanitation Data'!G5)))</f>
        <v/>
      </c>
      <c r="DD11" s="383" t="str">
        <f ca="1">+IF(OFFSET('Sanitation Data'!$G$32,0,10*ROW('Sanitation Data'!G5))="","",OFFSET('Sanitation Data'!$G$32,0,10*ROW('Sanitation Data'!G5)))</f>
        <v/>
      </c>
      <c r="DE11" s="383" t="str">
        <f ca="1">+IF(OFFSET('Sanitation Data'!$H$28,0,10*ROW('Sanitation Data'!H5))="","",OFFSET('Sanitation Data'!$H$28,0,10*ROW('Sanitation Data'!H5)))</f>
        <v/>
      </c>
      <c r="DF11" s="383" t="str">
        <f ca="1">+IF(OFFSET('Sanitation Data'!$H$29,0,10*ROW('Sanitation Data'!H5))="","",OFFSET('Sanitation Data'!$H$29,0,10*ROW('Sanitation Data'!H5)))</f>
        <v/>
      </c>
      <c r="DG11" s="383" t="str">
        <f ca="1">+IF(OFFSET('Sanitation Data'!$H$30,0,10*ROW('Sanitation Data'!H5))="","",OFFSET('Sanitation Data'!$H$30,0,10*ROW('Sanitation Data'!H5)))</f>
        <v/>
      </c>
      <c r="DH11" s="383" t="str">
        <f ca="1">+IF(OFFSET('Sanitation Data'!$H$31,0,10*ROW('Sanitation Data'!H5))="","",OFFSET('Sanitation Data'!$H$31,0,10*ROW('Sanitation Data'!H5)))</f>
        <v/>
      </c>
      <c r="DI11" s="383" t="str">
        <f ca="1">+IF(OFFSET('Sanitation Data'!$H$32,0,10*ROW('Sanitation Data'!H5))="","",OFFSET('Sanitation Data'!$H$32,0,10*ROW('Sanitation Data'!H5)))</f>
        <v/>
      </c>
      <c r="DJ11" s="383" t="str">
        <f ca="1">+IF(OFFSET('Sanitation Data'!$I$28,0,10*ROW('Sanitation Data'!I5))="","",OFFSET('Sanitation Data'!$I$28,0,10*ROW('Sanitation Data'!I5)))</f>
        <v/>
      </c>
      <c r="DK11" s="383" t="str">
        <f ca="1">+IF(OFFSET('Sanitation Data'!$I$29,0,10*ROW('Sanitation Data'!I5))="","",OFFSET('Sanitation Data'!$I$29,0,10*ROW('Sanitation Data'!I5)))</f>
        <v/>
      </c>
      <c r="DL11" s="383" t="str">
        <f ca="1">+IF(OFFSET('Sanitation Data'!$I$30,0,10*ROW('Sanitation Data'!I5))="","",OFFSET('Sanitation Data'!$I$30,0,10*ROW('Sanitation Data'!I5)))</f>
        <v/>
      </c>
      <c r="DM11" s="383" t="str">
        <f ca="1">+IF(OFFSET('Sanitation Data'!$I$31,0,10*ROW('Sanitation Data'!I5))="","",OFFSET('Sanitation Data'!$I$31,0,10*ROW('Sanitation Data'!I5)))</f>
        <v/>
      </c>
      <c r="DN11" s="383" t="str">
        <f ca="1">+IF(OFFSET('Sanitation Data'!$I$32,0,10*ROW('Sanitation Data'!I5))="","",OFFSET('Sanitation Data'!$I$32,0,10*ROW('Sanitation Data'!I5)))</f>
        <v/>
      </c>
      <c r="DO11" s="383" t="str">
        <f ca="1">+IF(OFFSET('Hygiene Data'!$D$11,0,10*ROW('Hygiene Data'!D5))="","",OFFSET('Hygiene Data'!$D$11,0,10*ROW('Hygiene Data'!D5)))</f>
        <v/>
      </c>
      <c r="DP11" s="383" t="str">
        <f ca="1">+IF(OFFSET('Hygiene Data'!$D$12,0,10*ROW('Hygiene Data'!D5))="","",OFFSET('Hygiene Data'!$D$12,0,10*ROW('Hygiene Data'!D5)))</f>
        <v/>
      </c>
      <c r="DQ11" s="383" t="str">
        <f ca="1">+IF(OFFSET('Hygiene Data'!$D$13,0,10*ROW('Hygiene Data'!D5))="","",OFFSET('Hygiene Data'!$D$13,0,10*ROW('Hygiene Data'!D5)))</f>
        <v/>
      </c>
      <c r="DR11" s="383" t="str">
        <f ca="1">+IF(OFFSET('Hygiene Data'!$E$11,0,10*ROW('Hygiene Data'!E5))="","",OFFSET('Hygiene Data'!$E$11,0,10*ROW('Hygiene Data'!E5)))</f>
        <v/>
      </c>
      <c r="DS11" s="383" t="str">
        <f ca="1">+IF(OFFSET('Hygiene Data'!$E$12,0,10*ROW('Hygiene Data'!E5))="","",OFFSET('Hygiene Data'!$E$12,0,10*ROW('Hygiene Data'!E5)))</f>
        <v/>
      </c>
      <c r="DT11" s="383" t="str">
        <f ca="1">+IF(OFFSET('Hygiene Data'!$E$13,0,10*ROW('Hygiene Data'!E5))="","",OFFSET('Hygiene Data'!$E$13,0,10*ROW('Hygiene Data'!E5)))</f>
        <v/>
      </c>
      <c r="DU11" s="383" t="str">
        <f ca="1">+IF(OFFSET('Hygiene Data'!$F$11,0,10*ROW('Hygiene Data'!F5))="","",OFFSET('Hygiene Data'!$F$11,0,10*ROW('Hygiene Data'!F5)))</f>
        <v/>
      </c>
      <c r="DV11" s="383" t="str">
        <f ca="1">+IF(OFFSET('Hygiene Data'!$F$12,0,10*ROW('Hygiene Data'!F5))="","",OFFSET('Hygiene Data'!$F$12,0,10*ROW('Hygiene Data'!F5)))</f>
        <v/>
      </c>
      <c r="DW11" s="383" t="str">
        <f ca="1">+IF(OFFSET('Hygiene Data'!$F$13,0,10*ROW('Hygiene Data'!F5))="","",OFFSET('Hygiene Data'!$F$13,0,10*ROW('Hygiene Data'!F5)))</f>
        <v>No</v>
      </c>
      <c r="DX11" s="383" t="str">
        <f ca="1">+IF(OFFSET('Hygiene Data'!$G$11,0,10*ROW('Hygiene Data'!G5))="","",OFFSET('Hygiene Data'!$G$11,0,10*ROW('Hygiene Data'!G5)))</f>
        <v/>
      </c>
      <c r="DY11" s="383" t="str">
        <f ca="1">+IF(OFFSET('Hygiene Data'!$G$12,0,10*ROW('Hygiene Data'!G5))="","",OFFSET('Hygiene Data'!$G$12,0,10*ROW('Hygiene Data'!G5)))</f>
        <v/>
      </c>
      <c r="DZ11" s="383" t="str">
        <f ca="1">+IF(OFFSET('Hygiene Data'!$G$13,0,10*ROW('Hygiene Data'!G5))="","",OFFSET('Hygiene Data'!$G$13,0,10*ROW('Hygiene Data'!G5)))</f>
        <v/>
      </c>
      <c r="EA11" s="383" t="str">
        <f ca="1">+IF(OFFSET('Hygiene Data'!$H$11,0,10*ROW('Hygiene Data'!H5))="","",OFFSET('Hygiene Data'!$H$11,0,10*ROW('Hygiene Data'!H5)))</f>
        <v/>
      </c>
      <c r="EB11" s="383" t="str">
        <f ca="1">+IF(OFFSET('Hygiene Data'!$H$12,0,10*ROW('Hygiene Data'!H5))="","",OFFSET('Hygiene Data'!$H$12,0,10*ROW('Hygiene Data'!H5)))</f>
        <v/>
      </c>
      <c r="EC11" s="383" t="str">
        <f ca="1">+IF(OFFSET('Hygiene Data'!$H$13,0,10*ROW('Hygiene Data'!H5))="","",OFFSET('Hygiene Data'!$H$13,0,10*ROW('Hygiene Data'!H5)))</f>
        <v/>
      </c>
      <c r="ED11" s="383" t="str">
        <f ca="1">+IF(OFFSET('Hygiene Data'!$I$11,0,10*ROW('Hygiene Data'!I5))="","",OFFSET('Hygiene Data'!$I$11,0,10*ROW('Hygiene Data'!I5)))</f>
        <v/>
      </c>
      <c r="EE11" s="383" t="str">
        <f ca="1">+IF(OFFSET('Hygiene Data'!$I$12,0,10*ROW('Hygiene Data'!I5))="","",OFFSET('Hygiene Data'!$I$12,0,10*ROW('Hygiene Data'!I5)))</f>
        <v/>
      </c>
      <c r="EF11" s="383" t="str">
        <f ca="1">+IF(OFFSET('Hygiene Data'!$I$13,0,10*ROW('Hygiene Data'!I5))="","",OFFSET('Hygiene Data'!$I$13,0,10*ROW('Hygiene Data'!I5)))</f>
        <v/>
      </c>
    </row>
    <row r="12" spans="1:136" x14ac:dyDescent="0.25">
      <c r="A12" s="492" t="str">
        <f ca="1">+IF(OFFSET('Water Data'!$B$2,0,10*ROW('Water Data'!E6))="","",OFFSET('Water Data'!$B$2,0,10*ROW('Water Data'!E6)))</f>
        <v>NIC_2019_SIASAR</v>
      </c>
      <c r="B12" s="492"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Encuesta</v>
      </c>
      <c r="C12" s="519">
        <f t="shared" ca="1" si="0"/>
        <v>2019</v>
      </c>
      <c r="D12" s="520"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20"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20"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20"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20"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20"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20"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20">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45.776200000000003</v>
      </c>
      <c r="L12" s="520">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41.5884</v>
      </c>
      <c r="M12" s="520"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20"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20"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20"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20"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20"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20"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20"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20"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21"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21"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21"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21"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21"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21"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21"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21"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21"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21"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21"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21">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65.848399999999998</v>
      </c>
      <c r="AH12" s="521"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21">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13.0686</v>
      </c>
      <c r="AJ12" s="521"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21"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21"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21"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21"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21"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21"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21"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21"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21"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21"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21"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21"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21"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21"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21"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22"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98"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22"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22"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22"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22"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22"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22"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22">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24.404299999999999</v>
      </c>
      <c r="BI12" s="522"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22"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22"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22"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22"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22"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22"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22"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22"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83" t="str">
        <f ca="1">+IF(OFFSET('Water Data'!$D$27,0,10*ROW('Water Data'!D6))="","",OFFSET('Water Data'!$D$27,0,10*ROW('Water Data'!D6)))</f>
        <v/>
      </c>
      <c r="BT12" s="383" t="str">
        <f ca="1">+IF(OFFSET('Water Data'!$D$28,0,10*ROW('Water Data'!D6))="","",OFFSET('Water Data'!$D$28,0,10*ROW('Water Data'!D6)))</f>
        <v/>
      </c>
      <c r="BU12" s="383" t="str">
        <f ca="1">+IF(OFFSET('Water Data'!$D$29,0,10*ROW('Water Data'!D6))="","",OFFSET('Water Data'!$D$29,0,10*ROW('Water Data'!D6)))</f>
        <v/>
      </c>
      <c r="BV12" s="383" t="str">
        <f ca="1">+IF(OFFSET('Water Data'!$E$27,0,10*ROW('Water Data'!E6))="","",OFFSET('Water Data'!$E$27,0,10*ROW('Water Data'!E6)))</f>
        <v/>
      </c>
      <c r="BW12" s="383" t="str">
        <f ca="1">+IF(OFFSET('Water Data'!$E$28,0,10*ROW('Water Data'!E6))="","",OFFSET('Water Data'!$E$28,0,10*ROW('Water Data'!E6)))</f>
        <v/>
      </c>
      <c r="BX12" s="383" t="str">
        <f ca="1">+IF(OFFSET('Water Data'!$E$29,0,10*ROW('Water Data'!E6))="","",OFFSET('Water Data'!$E$29,0,10*ROW('Water Data'!E6)))</f>
        <v/>
      </c>
      <c r="BY12" s="383" t="str">
        <f ca="1">+IF(OFFSET('Water Data'!$F$27,0,10*ROW('Water Data'!F6))="","",OFFSET('Water Data'!$F$27,0,10*ROW('Water Data'!F6)))</f>
        <v/>
      </c>
      <c r="BZ12" s="383" t="str">
        <f ca="1">+IF(OFFSET('Water Data'!$F$28,0,10*ROW('Water Data'!F6))="","",OFFSET('Water Data'!$F$28,0,10*ROW('Water Data'!F6)))</f>
        <v>Yes</v>
      </c>
      <c r="CA12" s="383" t="str">
        <f ca="1">+IF(OFFSET('Water Data'!$F$29,0,10*ROW('Water Data'!F6))="","",OFFSET('Water Data'!$F$29,0,10*ROW('Water Data'!F6)))</f>
        <v>Yes</v>
      </c>
      <c r="CB12" s="383" t="str">
        <f ca="1">+IF(OFFSET('Water Data'!$G$27,0,10*ROW('Water Data'!G6))="","",OFFSET('Water Data'!$G$27,0,10*ROW('Water Data'!G6)))</f>
        <v/>
      </c>
      <c r="CC12" s="383" t="str">
        <f ca="1">+IF(OFFSET('Water Data'!$G$28,0,10*ROW('Water Data'!G6))="","",OFFSET('Water Data'!$G$28,0,10*ROW('Water Data'!G6)))</f>
        <v/>
      </c>
      <c r="CD12" s="383" t="str">
        <f ca="1">+IF(OFFSET('Water Data'!$G$29,0,10*ROW('Water Data'!G6))="","",OFFSET('Water Data'!$G$29,0,10*ROW('Water Data'!G6)))</f>
        <v/>
      </c>
      <c r="CE12" s="383" t="str">
        <f ca="1">+IF(OFFSET('Water Data'!$H$27,0,10*ROW('Water Data'!H6))="","",OFFSET('Water Data'!$H$27,0,10*ROW('Water Data'!H6)))</f>
        <v/>
      </c>
      <c r="CF12" s="383" t="str">
        <f ca="1">+IF(OFFSET('Water Data'!$H$28,0,10*ROW('Water Data'!H6))="","",OFFSET('Water Data'!$H$28,0,10*ROW('Water Data'!H6)))</f>
        <v/>
      </c>
      <c r="CG12" s="383" t="str">
        <f ca="1">+IF(OFFSET('Water Data'!$H$29,0,10*ROW('Water Data'!H6))="","",OFFSET('Water Data'!$H$29,0,10*ROW('Water Data'!H6)))</f>
        <v/>
      </c>
      <c r="CH12" s="383" t="str">
        <f ca="1">+IF(OFFSET('Water Data'!$I$27,0,10*ROW('Water Data'!I6))="","",OFFSET('Water Data'!$I$27,0,10*ROW('Water Data'!I6)))</f>
        <v/>
      </c>
      <c r="CI12" s="383" t="str">
        <f ca="1">+IF(OFFSET('Water Data'!$I$28,0,10*ROW('Water Data'!I6))="","",OFFSET('Water Data'!$I$28,0,10*ROW('Water Data'!I6)))</f>
        <v/>
      </c>
      <c r="CJ12" s="383" t="str">
        <f ca="1">+IF(OFFSET('Water Data'!$I$29,0,10*ROW('Water Data'!I6))="","",OFFSET('Water Data'!$I$29,0,10*ROW('Water Data'!I6)))</f>
        <v/>
      </c>
      <c r="CK12" s="383" t="str">
        <f ca="1">+IF(OFFSET('Sanitation Data'!$D$28,0,10*ROW('Sanitation Data'!D6))="","",OFFSET('Sanitation Data'!$D$28,0,10*ROW('Sanitation Data'!D6)))</f>
        <v/>
      </c>
      <c r="CL12" s="383" t="str">
        <f ca="1">+IF(OFFSET('Sanitation Data'!$D$29,0,10*ROW('Sanitation Data'!D6))="","",OFFSET('Sanitation Data'!$D$29,0,10*ROW('Sanitation Data'!D6)))</f>
        <v/>
      </c>
      <c r="CM12" s="383" t="str">
        <f ca="1">+IF(OFFSET('Sanitation Data'!$D$30,0,10*ROW('Sanitation Data'!D6))="","",OFFSET('Sanitation Data'!$D$30,0,10*ROW('Sanitation Data'!D6)))</f>
        <v/>
      </c>
      <c r="CN12" s="383" t="str">
        <f ca="1">+IF(OFFSET('Sanitation Data'!$D$31,0,10*ROW('Sanitation Data'!D6))="","",OFFSET('Sanitation Data'!$D$31,0,10*ROW('Sanitation Data'!D6)))</f>
        <v/>
      </c>
      <c r="CO12" s="383" t="str">
        <f ca="1">+IF(OFFSET('Sanitation Data'!$D$32,0,10*ROW('Sanitation Data'!D6))="","",OFFSET('Sanitation Data'!$D$32,0,10*ROW('Sanitation Data'!D6)))</f>
        <v/>
      </c>
      <c r="CP12" s="383" t="str">
        <f ca="1">+IF(OFFSET('Sanitation Data'!$E$28,0,10*ROW('Sanitation Data'!E6))="","",OFFSET('Sanitation Data'!$E$28,0,10*ROW('Sanitation Data'!E6)))</f>
        <v/>
      </c>
      <c r="CQ12" s="383" t="str">
        <f ca="1">+IF(OFFSET('Sanitation Data'!$E$29,0,10*ROW('Sanitation Data'!E6))="","",OFFSET('Sanitation Data'!$E$29,0,10*ROW('Sanitation Data'!E6)))</f>
        <v/>
      </c>
      <c r="CR12" s="383" t="str">
        <f ca="1">+IF(OFFSET('Sanitation Data'!$E$30,0,10*ROW('Sanitation Data'!E6))="","",OFFSET('Sanitation Data'!$E$30,0,10*ROW('Sanitation Data'!E6)))</f>
        <v/>
      </c>
      <c r="CS12" s="383" t="str">
        <f ca="1">+IF(OFFSET('Sanitation Data'!$E$31,0,10*ROW('Sanitation Data'!E6))="","",OFFSET('Sanitation Data'!$E$31,0,10*ROW('Sanitation Data'!E6)))</f>
        <v/>
      </c>
      <c r="CT12" s="383" t="str">
        <f ca="1">+IF(OFFSET('Sanitation Data'!$E$32,0,10*ROW('Sanitation Data'!E6))="","",OFFSET('Sanitation Data'!$E$32,0,10*ROW('Sanitation Data'!E6)))</f>
        <v/>
      </c>
      <c r="CU12" s="383" t="str">
        <f ca="1">+IF(OFFSET('Sanitation Data'!$F$28,0,10*ROW('Sanitation Data'!F6))="","",OFFSET('Sanitation Data'!$F$28,0,10*ROW('Sanitation Data'!F6)))</f>
        <v/>
      </c>
      <c r="CV12" s="383" t="str">
        <f ca="1">+IF(OFFSET('Sanitation Data'!$F$29,0,10*ROW('Sanitation Data'!F6))="","",OFFSET('Sanitation Data'!$F$29,0,10*ROW('Sanitation Data'!F6)))</f>
        <v>Yes</v>
      </c>
      <c r="CW12" s="383" t="str">
        <f ca="1">+IF(OFFSET('Sanitation Data'!$F$30,0,10*ROW('Sanitation Data'!F6))="","",OFFSET('Sanitation Data'!$F$30,0,10*ROW('Sanitation Data'!F6)))</f>
        <v/>
      </c>
      <c r="CX12" s="383" t="str">
        <f ca="1">+IF(OFFSET('Sanitation Data'!$F$31,0,10*ROW('Sanitation Data'!F6))="","",OFFSET('Sanitation Data'!$F$31,0,10*ROW('Sanitation Data'!F6)))</f>
        <v>Yes</v>
      </c>
      <c r="CY12" s="383" t="str">
        <f ca="1">+IF(OFFSET('Sanitation Data'!$F$32,0,10*ROW('Sanitation Data'!F6))="","",OFFSET('Sanitation Data'!$F$32,0,10*ROW('Sanitation Data'!F6)))</f>
        <v/>
      </c>
      <c r="CZ12" s="383" t="str">
        <f ca="1">+IF(OFFSET('Sanitation Data'!$G$28,0,10*ROW('Sanitation Data'!G6))="","",OFFSET('Sanitation Data'!$G$28,0,10*ROW('Sanitation Data'!G6)))</f>
        <v/>
      </c>
      <c r="DA12" s="383" t="str">
        <f ca="1">+IF(OFFSET('Sanitation Data'!$G$29,0,10*ROW('Sanitation Data'!G6))="","",OFFSET('Sanitation Data'!$G$29,0,10*ROW('Sanitation Data'!G6)))</f>
        <v/>
      </c>
      <c r="DB12" s="383" t="str">
        <f ca="1">+IF(OFFSET('Sanitation Data'!$G$30,0,10*ROW('Sanitation Data'!G6))="","",OFFSET('Sanitation Data'!$G$30,0,10*ROW('Sanitation Data'!G6)))</f>
        <v/>
      </c>
      <c r="DC12" s="383" t="str">
        <f ca="1">+IF(OFFSET('Sanitation Data'!$G$31,0,10*ROW('Sanitation Data'!G6))="","",OFFSET('Sanitation Data'!$G$31,0,10*ROW('Sanitation Data'!G6)))</f>
        <v/>
      </c>
      <c r="DD12" s="383" t="str">
        <f ca="1">+IF(OFFSET('Sanitation Data'!$G$32,0,10*ROW('Sanitation Data'!G6))="","",OFFSET('Sanitation Data'!$G$32,0,10*ROW('Sanitation Data'!G6)))</f>
        <v/>
      </c>
      <c r="DE12" s="383" t="str">
        <f ca="1">+IF(OFFSET('Sanitation Data'!$H$28,0,10*ROW('Sanitation Data'!H6))="","",OFFSET('Sanitation Data'!$H$28,0,10*ROW('Sanitation Data'!H6)))</f>
        <v/>
      </c>
      <c r="DF12" s="383" t="str">
        <f ca="1">+IF(OFFSET('Sanitation Data'!$H$29,0,10*ROW('Sanitation Data'!H6))="","",OFFSET('Sanitation Data'!$H$29,0,10*ROW('Sanitation Data'!H6)))</f>
        <v/>
      </c>
      <c r="DG12" s="383" t="str">
        <f ca="1">+IF(OFFSET('Sanitation Data'!$H$30,0,10*ROW('Sanitation Data'!H6))="","",OFFSET('Sanitation Data'!$H$30,0,10*ROW('Sanitation Data'!H6)))</f>
        <v/>
      </c>
      <c r="DH12" s="383" t="str">
        <f ca="1">+IF(OFFSET('Sanitation Data'!$H$31,0,10*ROW('Sanitation Data'!H6))="","",OFFSET('Sanitation Data'!$H$31,0,10*ROW('Sanitation Data'!H6)))</f>
        <v/>
      </c>
      <c r="DI12" s="383" t="str">
        <f ca="1">+IF(OFFSET('Sanitation Data'!$H$32,0,10*ROW('Sanitation Data'!H6))="","",OFFSET('Sanitation Data'!$H$32,0,10*ROW('Sanitation Data'!H6)))</f>
        <v/>
      </c>
      <c r="DJ12" s="383" t="str">
        <f ca="1">+IF(OFFSET('Sanitation Data'!$I$28,0,10*ROW('Sanitation Data'!I6))="","",OFFSET('Sanitation Data'!$I$28,0,10*ROW('Sanitation Data'!I6)))</f>
        <v/>
      </c>
      <c r="DK12" s="383" t="str">
        <f ca="1">+IF(OFFSET('Sanitation Data'!$I$29,0,10*ROW('Sanitation Data'!I6))="","",OFFSET('Sanitation Data'!$I$29,0,10*ROW('Sanitation Data'!I6)))</f>
        <v/>
      </c>
      <c r="DL12" s="383" t="str">
        <f ca="1">+IF(OFFSET('Sanitation Data'!$I$30,0,10*ROW('Sanitation Data'!I6))="","",OFFSET('Sanitation Data'!$I$30,0,10*ROW('Sanitation Data'!I6)))</f>
        <v/>
      </c>
      <c r="DM12" s="383" t="str">
        <f ca="1">+IF(OFFSET('Sanitation Data'!$I$31,0,10*ROW('Sanitation Data'!I6))="","",OFFSET('Sanitation Data'!$I$31,0,10*ROW('Sanitation Data'!I6)))</f>
        <v/>
      </c>
      <c r="DN12" s="383" t="str">
        <f ca="1">+IF(OFFSET('Sanitation Data'!$I$32,0,10*ROW('Sanitation Data'!I6))="","",OFFSET('Sanitation Data'!$I$32,0,10*ROW('Sanitation Data'!I6)))</f>
        <v/>
      </c>
      <c r="DO12" s="383" t="str">
        <f ca="1">+IF(OFFSET('Hygiene Data'!$D$11,0,10*ROW('Hygiene Data'!D6))="","",OFFSET('Hygiene Data'!$D$11,0,10*ROW('Hygiene Data'!D6)))</f>
        <v/>
      </c>
      <c r="DP12" s="383" t="str">
        <f ca="1">+IF(OFFSET('Hygiene Data'!$D$12,0,10*ROW('Hygiene Data'!D6))="","",OFFSET('Hygiene Data'!$D$12,0,10*ROW('Hygiene Data'!D6)))</f>
        <v/>
      </c>
      <c r="DQ12" s="383" t="str">
        <f ca="1">+IF(OFFSET('Hygiene Data'!$D$13,0,10*ROW('Hygiene Data'!D6))="","",OFFSET('Hygiene Data'!$D$13,0,10*ROW('Hygiene Data'!D6)))</f>
        <v/>
      </c>
      <c r="DR12" s="383" t="str">
        <f ca="1">+IF(OFFSET('Hygiene Data'!$E$11,0,10*ROW('Hygiene Data'!E6))="","",OFFSET('Hygiene Data'!$E$11,0,10*ROW('Hygiene Data'!E6)))</f>
        <v/>
      </c>
      <c r="DS12" s="383" t="str">
        <f ca="1">+IF(OFFSET('Hygiene Data'!$E$12,0,10*ROW('Hygiene Data'!E6))="","",OFFSET('Hygiene Data'!$E$12,0,10*ROW('Hygiene Data'!E6)))</f>
        <v/>
      </c>
      <c r="DT12" s="383" t="str">
        <f ca="1">+IF(OFFSET('Hygiene Data'!$E$13,0,10*ROW('Hygiene Data'!E6))="","",OFFSET('Hygiene Data'!$E$13,0,10*ROW('Hygiene Data'!E6)))</f>
        <v/>
      </c>
      <c r="DU12" s="383" t="str">
        <f ca="1">+IF(OFFSET('Hygiene Data'!$F$11,0,10*ROW('Hygiene Data'!F6))="","",OFFSET('Hygiene Data'!$F$11,0,10*ROW('Hygiene Data'!F6)))</f>
        <v/>
      </c>
      <c r="DV12" s="383" t="str">
        <f ca="1">+IF(OFFSET('Hygiene Data'!$F$12,0,10*ROW('Hygiene Data'!F6))="","",OFFSET('Hygiene Data'!$F$12,0,10*ROW('Hygiene Data'!F6)))</f>
        <v/>
      </c>
      <c r="DW12" s="383" t="str">
        <f ca="1">+IF(OFFSET('Hygiene Data'!$F$13,0,10*ROW('Hygiene Data'!F6))="","",OFFSET('Hygiene Data'!$F$13,0,10*ROW('Hygiene Data'!F6)))</f>
        <v>Yes</v>
      </c>
      <c r="DX12" s="383" t="str">
        <f ca="1">+IF(OFFSET('Hygiene Data'!$G$11,0,10*ROW('Hygiene Data'!G6))="","",OFFSET('Hygiene Data'!$G$11,0,10*ROW('Hygiene Data'!G6)))</f>
        <v/>
      </c>
      <c r="DY12" s="383" t="str">
        <f ca="1">+IF(OFFSET('Hygiene Data'!$G$12,0,10*ROW('Hygiene Data'!G6))="","",OFFSET('Hygiene Data'!$G$12,0,10*ROW('Hygiene Data'!G6)))</f>
        <v/>
      </c>
      <c r="DZ12" s="383" t="str">
        <f ca="1">+IF(OFFSET('Hygiene Data'!$G$13,0,10*ROW('Hygiene Data'!G6))="","",OFFSET('Hygiene Data'!$G$13,0,10*ROW('Hygiene Data'!G6)))</f>
        <v/>
      </c>
      <c r="EA12" s="383" t="str">
        <f ca="1">+IF(OFFSET('Hygiene Data'!$H$11,0,10*ROW('Hygiene Data'!H6))="","",OFFSET('Hygiene Data'!$H$11,0,10*ROW('Hygiene Data'!H6)))</f>
        <v/>
      </c>
      <c r="EB12" s="383" t="str">
        <f ca="1">+IF(OFFSET('Hygiene Data'!$H$12,0,10*ROW('Hygiene Data'!H6))="","",OFFSET('Hygiene Data'!$H$12,0,10*ROW('Hygiene Data'!H6)))</f>
        <v/>
      </c>
      <c r="EC12" s="383" t="str">
        <f ca="1">+IF(OFFSET('Hygiene Data'!$H$13,0,10*ROW('Hygiene Data'!H6))="","",OFFSET('Hygiene Data'!$H$13,0,10*ROW('Hygiene Data'!H6)))</f>
        <v/>
      </c>
      <c r="ED12" s="383" t="str">
        <f ca="1">+IF(OFFSET('Hygiene Data'!$I$11,0,10*ROW('Hygiene Data'!I6))="","",OFFSET('Hygiene Data'!$I$11,0,10*ROW('Hygiene Data'!I6)))</f>
        <v/>
      </c>
      <c r="EE12" s="383" t="str">
        <f ca="1">+IF(OFFSET('Hygiene Data'!$I$12,0,10*ROW('Hygiene Data'!I6))="","",OFFSET('Hygiene Data'!$I$12,0,10*ROW('Hygiene Data'!I6)))</f>
        <v/>
      </c>
      <c r="EF12" s="383" t="str">
        <f ca="1">+IF(OFFSET('Hygiene Data'!$I$13,0,10*ROW('Hygiene Data'!I6))="","",OFFSET('Hygiene Data'!$I$13,0,10*ROW('Hygiene Data'!I6)))</f>
        <v/>
      </c>
    </row>
    <row r="13" spans="1:136" x14ac:dyDescent="0.25">
      <c r="A13" s="492" t="str">
        <f ca="1">+IF(OFFSET('Water Data'!$B$2,0,10*ROW('Water Data'!E7))="","",OFFSET('Water Data'!$B$2,0,10*ROW('Water Data'!E7)))</f>
        <v>NIC_2019_LLECE</v>
      </c>
      <c r="B13" s="492"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Encuesta</v>
      </c>
      <c r="C13" s="519">
        <f t="shared" ca="1" si="0"/>
        <v>2019</v>
      </c>
      <c r="D13" s="520"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20">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66.556291390728475</v>
      </c>
      <c r="F13" s="520"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20"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20">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95</v>
      </c>
      <c r="I13" s="520"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20"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20">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52.475247524752476</v>
      </c>
      <c r="L13" s="520"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20"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20"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20"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20"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20">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66.556291390728475</v>
      </c>
      <c r="R13" s="520"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20"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20">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89.075630252100851</v>
      </c>
      <c r="U13" s="520"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21"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21" t="str">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[34]</v>
      </c>
      <c r="X13" s="521">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44.781144781144782</v>
      </c>
      <c r="Y13" s="521"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21">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44.781144781144782</v>
      </c>
      <c r="AA13" s="521"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21" t="str">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[75]</v>
      </c>
      <c r="AC13" s="521">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65.306122448979593</v>
      </c>
      <c r="AD13" s="521"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21">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65.306122448979593</v>
      </c>
      <c r="AF13" s="521"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21" t="str">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[14]</v>
      </c>
      <c r="AH13" s="521">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34.673366834170857</v>
      </c>
      <c r="AI13" s="521"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21">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34.673366834170857</v>
      </c>
      <c r="AK13" s="521"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21"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21"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21"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21"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21"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21" t="str">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[34]</v>
      </c>
      <c r="AR13" s="521">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44.781144781144782</v>
      </c>
      <c r="AS13" s="521"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21">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44.781144781144782</v>
      </c>
      <c r="AU13" s="521"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21" t="str">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[54]</v>
      </c>
      <c r="AW13" s="521">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61.864406779661017</v>
      </c>
      <c r="AX13" s="521"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21">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61.864406779661017</v>
      </c>
      <c r="AZ13" s="522"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98"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22"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22"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22"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22"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22"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22"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22"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22"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22"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22"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22"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22"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22"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22"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22"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22"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83" t="str">
        <f ca="1">+IF(OFFSET('Water Data'!$D$27,0,10*ROW('Water Data'!D7))="","",OFFSET('Water Data'!$D$27,0,10*ROW('Water Data'!D7)))</f>
        <v/>
      </c>
      <c r="BT13" s="383" t="str">
        <f ca="1">+IF(OFFSET('Water Data'!$D$28,0,10*ROW('Water Data'!D7))="","",OFFSET('Water Data'!$D$28,0,10*ROW('Water Data'!D7)))</f>
        <v>Yes</v>
      </c>
      <c r="BU13" s="383" t="str">
        <f ca="1">+IF(OFFSET('Water Data'!$D$29,0,10*ROW('Water Data'!D7))="","",OFFSET('Water Data'!$D$29,0,10*ROW('Water Data'!D7)))</f>
        <v/>
      </c>
      <c r="BV13" s="383" t="str">
        <f ca="1">+IF(OFFSET('Water Data'!$E$27,0,10*ROW('Water Data'!E7))="","",OFFSET('Water Data'!$E$27,0,10*ROW('Water Data'!E7)))</f>
        <v/>
      </c>
      <c r="BW13" s="383" t="str">
        <f ca="1">+IF(OFFSET('Water Data'!$E$28,0,10*ROW('Water Data'!E7))="","",OFFSET('Water Data'!$E$28,0,10*ROW('Water Data'!E7)))</f>
        <v>Yes</v>
      </c>
      <c r="BX13" s="383" t="str">
        <f ca="1">+IF(OFFSET('Water Data'!$E$29,0,10*ROW('Water Data'!E7))="","",OFFSET('Water Data'!$E$29,0,10*ROW('Water Data'!E7)))</f>
        <v/>
      </c>
      <c r="BY13" s="383" t="str">
        <f ca="1">+IF(OFFSET('Water Data'!$F$27,0,10*ROW('Water Data'!F7))="","",OFFSET('Water Data'!$F$27,0,10*ROW('Water Data'!F7)))</f>
        <v/>
      </c>
      <c r="BZ13" s="383" t="str">
        <f ca="1">+IF(OFFSET('Water Data'!$F$28,0,10*ROW('Water Data'!F7))="","",OFFSET('Water Data'!$F$28,0,10*ROW('Water Data'!F7)))</f>
        <v>Yes</v>
      </c>
      <c r="CA13" s="383" t="str">
        <f ca="1">+IF(OFFSET('Water Data'!$F$29,0,10*ROW('Water Data'!F7))="","",OFFSET('Water Data'!$F$29,0,10*ROW('Water Data'!F7)))</f>
        <v/>
      </c>
      <c r="CB13" s="383" t="str">
        <f ca="1">+IF(OFFSET('Water Data'!$G$27,0,10*ROW('Water Data'!G7))="","",OFFSET('Water Data'!$G$27,0,10*ROW('Water Data'!G7)))</f>
        <v/>
      </c>
      <c r="CC13" s="383" t="str">
        <f ca="1">+IF(OFFSET('Water Data'!$G$28,0,10*ROW('Water Data'!G7))="","",OFFSET('Water Data'!$G$28,0,10*ROW('Water Data'!G7)))</f>
        <v/>
      </c>
      <c r="CD13" s="383" t="str">
        <f ca="1">+IF(OFFSET('Water Data'!$G$29,0,10*ROW('Water Data'!G7))="","",OFFSET('Water Data'!$G$29,0,10*ROW('Water Data'!G7)))</f>
        <v/>
      </c>
      <c r="CE13" s="383" t="str">
        <f ca="1">+IF(OFFSET('Water Data'!$H$27,0,10*ROW('Water Data'!H7))="","",OFFSET('Water Data'!$H$27,0,10*ROW('Water Data'!H7)))</f>
        <v/>
      </c>
      <c r="CF13" s="383" t="str">
        <f ca="1">+IF(OFFSET('Water Data'!$H$28,0,10*ROW('Water Data'!H7))="","",OFFSET('Water Data'!$H$28,0,10*ROW('Water Data'!H7)))</f>
        <v>Yes</v>
      </c>
      <c r="CG13" s="383" t="str">
        <f ca="1">+IF(OFFSET('Water Data'!$H$29,0,10*ROW('Water Data'!H7))="","",OFFSET('Water Data'!$H$29,0,10*ROW('Water Data'!H7)))</f>
        <v/>
      </c>
      <c r="CH13" s="383" t="str">
        <f ca="1">+IF(OFFSET('Water Data'!$I$27,0,10*ROW('Water Data'!I7))="","",OFFSET('Water Data'!$I$27,0,10*ROW('Water Data'!I7)))</f>
        <v/>
      </c>
      <c r="CI13" s="383" t="str">
        <f ca="1">+IF(OFFSET('Water Data'!$I$28,0,10*ROW('Water Data'!I7))="","",OFFSET('Water Data'!$I$28,0,10*ROW('Water Data'!I7)))</f>
        <v>Yes</v>
      </c>
      <c r="CJ13" s="383" t="str">
        <f ca="1">+IF(OFFSET('Water Data'!$I$29,0,10*ROW('Water Data'!I7))="","",OFFSET('Water Data'!$I$29,0,10*ROW('Water Data'!I7)))</f>
        <v/>
      </c>
      <c r="CK13" s="383" t="str">
        <f ca="1">+IF(OFFSET('Sanitation Data'!$D$28,0,10*ROW('Sanitation Data'!D7))="","",OFFSET('Sanitation Data'!$D$28,0,10*ROW('Sanitation Data'!D7)))</f>
        <v/>
      </c>
      <c r="CL13" s="383" t="str">
        <f ca="1">+IF(OFFSET('Sanitation Data'!$D$29,0,10*ROW('Sanitation Data'!D7))="","",OFFSET('Sanitation Data'!$D$29,0,10*ROW('Sanitation Data'!D7)))</f>
        <v>No</v>
      </c>
      <c r="CM13" s="383" t="str">
        <f ca="1">+IF(OFFSET('Sanitation Data'!$D$30,0,10*ROW('Sanitation Data'!D7))="","",OFFSET('Sanitation Data'!$D$30,0,10*ROW('Sanitation Data'!D7)))</f>
        <v>Yes</v>
      </c>
      <c r="CN13" s="383" t="str">
        <f ca="1">+IF(OFFSET('Sanitation Data'!$D$31,0,10*ROW('Sanitation Data'!D7))="","",OFFSET('Sanitation Data'!$D$31,0,10*ROW('Sanitation Data'!D7)))</f>
        <v/>
      </c>
      <c r="CO13" s="383" t="str">
        <f ca="1">+IF(OFFSET('Sanitation Data'!$D$32,0,10*ROW('Sanitation Data'!D7))="","",OFFSET('Sanitation Data'!$D$32,0,10*ROW('Sanitation Data'!D7)))</f>
        <v>Yes</v>
      </c>
      <c r="CP13" s="383" t="str">
        <f ca="1">+IF(OFFSET('Sanitation Data'!$E$28,0,10*ROW('Sanitation Data'!E7))="","",OFFSET('Sanitation Data'!$E$28,0,10*ROW('Sanitation Data'!E7)))</f>
        <v/>
      </c>
      <c r="CQ13" s="383" t="str">
        <f ca="1">+IF(OFFSET('Sanitation Data'!$E$29,0,10*ROW('Sanitation Data'!E7))="","",OFFSET('Sanitation Data'!$E$29,0,10*ROW('Sanitation Data'!E7)))</f>
        <v>No</v>
      </c>
      <c r="CR13" s="383" t="str">
        <f ca="1">+IF(OFFSET('Sanitation Data'!$E$30,0,10*ROW('Sanitation Data'!E7))="","",OFFSET('Sanitation Data'!$E$30,0,10*ROW('Sanitation Data'!E7)))</f>
        <v>Yes</v>
      </c>
      <c r="CS13" s="383" t="str">
        <f ca="1">+IF(OFFSET('Sanitation Data'!$E$31,0,10*ROW('Sanitation Data'!E7))="","",OFFSET('Sanitation Data'!$E$31,0,10*ROW('Sanitation Data'!E7)))</f>
        <v/>
      </c>
      <c r="CT13" s="383" t="str">
        <f ca="1">+IF(OFFSET('Sanitation Data'!$E$32,0,10*ROW('Sanitation Data'!E7))="","",OFFSET('Sanitation Data'!$E$32,0,10*ROW('Sanitation Data'!E7)))</f>
        <v>Yes</v>
      </c>
      <c r="CU13" s="383" t="str">
        <f ca="1">+IF(OFFSET('Sanitation Data'!$F$28,0,10*ROW('Sanitation Data'!F7))="","",OFFSET('Sanitation Data'!$F$28,0,10*ROW('Sanitation Data'!F7)))</f>
        <v/>
      </c>
      <c r="CV13" s="383" t="str">
        <f ca="1">+IF(OFFSET('Sanitation Data'!$F$29,0,10*ROW('Sanitation Data'!F7))="","",OFFSET('Sanitation Data'!$F$29,0,10*ROW('Sanitation Data'!F7)))</f>
        <v>No</v>
      </c>
      <c r="CW13" s="383" t="str">
        <f ca="1">+IF(OFFSET('Sanitation Data'!$F$30,0,10*ROW('Sanitation Data'!F7))="","",OFFSET('Sanitation Data'!$F$30,0,10*ROW('Sanitation Data'!F7)))</f>
        <v>Yes</v>
      </c>
      <c r="CX13" s="383" t="str">
        <f ca="1">+IF(OFFSET('Sanitation Data'!$F$31,0,10*ROW('Sanitation Data'!F7))="","",OFFSET('Sanitation Data'!$F$31,0,10*ROW('Sanitation Data'!F7)))</f>
        <v/>
      </c>
      <c r="CY13" s="383" t="str">
        <f ca="1">+IF(OFFSET('Sanitation Data'!$F$32,0,10*ROW('Sanitation Data'!F7))="","",OFFSET('Sanitation Data'!$F$32,0,10*ROW('Sanitation Data'!F7)))</f>
        <v>Yes</v>
      </c>
      <c r="CZ13" s="383" t="str">
        <f ca="1">+IF(OFFSET('Sanitation Data'!$G$28,0,10*ROW('Sanitation Data'!G7))="","",OFFSET('Sanitation Data'!$G$28,0,10*ROW('Sanitation Data'!G7)))</f>
        <v/>
      </c>
      <c r="DA13" s="383" t="str">
        <f ca="1">+IF(OFFSET('Sanitation Data'!$G$29,0,10*ROW('Sanitation Data'!G7))="","",OFFSET('Sanitation Data'!$G$29,0,10*ROW('Sanitation Data'!G7)))</f>
        <v/>
      </c>
      <c r="DB13" s="383" t="str">
        <f ca="1">+IF(OFFSET('Sanitation Data'!$G$30,0,10*ROW('Sanitation Data'!G7))="","",OFFSET('Sanitation Data'!$G$30,0,10*ROW('Sanitation Data'!G7)))</f>
        <v/>
      </c>
      <c r="DC13" s="383" t="str">
        <f ca="1">+IF(OFFSET('Sanitation Data'!$G$31,0,10*ROW('Sanitation Data'!G7))="","",OFFSET('Sanitation Data'!$G$31,0,10*ROW('Sanitation Data'!G7)))</f>
        <v/>
      </c>
      <c r="DD13" s="383" t="str">
        <f ca="1">+IF(OFFSET('Sanitation Data'!$G$32,0,10*ROW('Sanitation Data'!G7))="","",OFFSET('Sanitation Data'!$G$32,0,10*ROW('Sanitation Data'!G7)))</f>
        <v/>
      </c>
      <c r="DE13" s="383" t="str">
        <f ca="1">+IF(OFFSET('Sanitation Data'!$H$28,0,10*ROW('Sanitation Data'!H7))="","",OFFSET('Sanitation Data'!$H$28,0,10*ROW('Sanitation Data'!H7)))</f>
        <v/>
      </c>
      <c r="DF13" s="383" t="str">
        <f ca="1">+IF(OFFSET('Sanitation Data'!$H$29,0,10*ROW('Sanitation Data'!H7))="","",OFFSET('Sanitation Data'!$H$29,0,10*ROW('Sanitation Data'!H7)))</f>
        <v>No</v>
      </c>
      <c r="DG13" s="383" t="str">
        <f ca="1">+IF(OFFSET('Sanitation Data'!$H$30,0,10*ROW('Sanitation Data'!H7))="","",OFFSET('Sanitation Data'!$H$30,0,10*ROW('Sanitation Data'!H7)))</f>
        <v>Yes</v>
      </c>
      <c r="DH13" s="383" t="str">
        <f ca="1">+IF(OFFSET('Sanitation Data'!$H$31,0,10*ROW('Sanitation Data'!H7))="","",OFFSET('Sanitation Data'!$H$31,0,10*ROW('Sanitation Data'!H7)))</f>
        <v/>
      </c>
      <c r="DI13" s="383" t="str">
        <f ca="1">+IF(OFFSET('Sanitation Data'!$H$32,0,10*ROW('Sanitation Data'!H7))="","",OFFSET('Sanitation Data'!$H$32,0,10*ROW('Sanitation Data'!H7)))</f>
        <v>Yes</v>
      </c>
      <c r="DJ13" s="383" t="str">
        <f ca="1">+IF(OFFSET('Sanitation Data'!$I$28,0,10*ROW('Sanitation Data'!I7))="","",OFFSET('Sanitation Data'!$I$28,0,10*ROW('Sanitation Data'!I7)))</f>
        <v/>
      </c>
      <c r="DK13" s="383" t="str">
        <f ca="1">+IF(OFFSET('Sanitation Data'!$I$29,0,10*ROW('Sanitation Data'!I7))="","",OFFSET('Sanitation Data'!$I$29,0,10*ROW('Sanitation Data'!I7)))</f>
        <v>No</v>
      </c>
      <c r="DL13" s="383" t="str">
        <f ca="1">+IF(OFFSET('Sanitation Data'!$I$30,0,10*ROW('Sanitation Data'!I7))="","",OFFSET('Sanitation Data'!$I$30,0,10*ROW('Sanitation Data'!I7)))</f>
        <v>Yes</v>
      </c>
      <c r="DM13" s="383" t="str">
        <f ca="1">+IF(OFFSET('Sanitation Data'!$I$31,0,10*ROW('Sanitation Data'!I7))="","",OFFSET('Sanitation Data'!$I$31,0,10*ROW('Sanitation Data'!I7)))</f>
        <v/>
      </c>
      <c r="DN13" s="383" t="str">
        <f ca="1">+IF(OFFSET('Sanitation Data'!$I$32,0,10*ROW('Sanitation Data'!I7))="","",OFFSET('Sanitation Data'!$I$32,0,10*ROW('Sanitation Data'!I7)))</f>
        <v>Yes</v>
      </c>
      <c r="DO13" s="383" t="str">
        <f ca="1">+IF(OFFSET('Hygiene Data'!$D$11,0,10*ROW('Hygiene Data'!D7))="","",OFFSET('Hygiene Data'!$D$11,0,10*ROW('Hygiene Data'!D7)))</f>
        <v/>
      </c>
      <c r="DP13" s="383" t="str">
        <f ca="1">+IF(OFFSET('Hygiene Data'!$D$12,0,10*ROW('Hygiene Data'!D7))="","",OFFSET('Hygiene Data'!$D$12,0,10*ROW('Hygiene Data'!D7)))</f>
        <v/>
      </c>
      <c r="DQ13" s="383" t="str">
        <f ca="1">+IF(OFFSET('Hygiene Data'!$D$13,0,10*ROW('Hygiene Data'!D7))="","",OFFSET('Hygiene Data'!$D$13,0,10*ROW('Hygiene Data'!D7)))</f>
        <v/>
      </c>
      <c r="DR13" s="383" t="str">
        <f ca="1">+IF(OFFSET('Hygiene Data'!$E$11,0,10*ROW('Hygiene Data'!E7))="","",OFFSET('Hygiene Data'!$E$11,0,10*ROW('Hygiene Data'!E7)))</f>
        <v/>
      </c>
      <c r="DS13" s="383" t="str">
        <f ca="1">+IF(OFFSET('Hygiene Data'!$E$12,0,10*ROW('Hygiene Data'!E7))="","",OFFSET('Hygiene Data'!$E$12,0,10*ROW('Hygiene Data'!E7)))</f>
        <v/>
      </c>
      <c r="DT13" s="383" t="str">
        <f ca="1">+IF(OFFSET('Hygiene Data'!$E$13,0,10*ROW('Hygiene Data'!E7))="","",OFFSET('Hygiene Data'!$E$13,0,10*ROW('Hygiene Data'!E7)))</f>
        <v/>
      </c>
      <c r="DU13" s="383" t="str">
        <f ca="1">+IF(OFFSET('Hygiene Data'!$F$11,0,10*ROW('Hygiene Data'!F7))="","",OFFSET('Hygiene Data'!$F$11,0,10*ROW('Hygiene Data'!F7)))</f>
        <v/>
      </c>
      <c r="DV13" s="383" t="str">
        <f ca="1">+IF(OFFSET('Hygiene Data'!$F$12,0,10*ROW('Hygiene Data'!F7))="","",OFFSET('Hygiene Data'!$F$12,0,10*ROW('Hygiene Data'!F7)))</f>
        <v/>
      </c>
      <c r="DW13" s="383" t="str">
        <f ca="1">+IF(OFFSET('Hygiene Data'!$F$13,0,10*ROW('Hygiene Data'!F7))="","",OFFSET('Hygiene Data'!$F$13,0,10*ROW('Hygiene Data'!F7)))</f>
        <v/>
      </c>
      <c r="DX13" s="383" t="str">
        <f ca="1">+IF(OFFSET('Hygiene Data'!$G$11,0,10*ROW('Hygiene Data'!G7))="","",OFFSET('Hygiene Data'!$G$11,0,10*ROW('Hygiene Data'!G7)))</f>
        <v/>
      </c>
      <c r="DY13" s="383" t="str">
        <f ca="1">+IF(OFFSET('Hygiene Data'!$G$12,0,10*ROW('Hygiene Data'!G7))="","",OFFSET('Hygiene Data'!$G$12,0,10*ROW('Hygiene Data'!G7)))</f>
        <v/>
      </c>
      <c r="DZ13" s="383" t="str">
        <f ca="1">+IF(OFFSET('Hygiene Data'!$G$13,0,10*ROW('Hygiene Data'!G7))="","",OFFSET('Hygiene Data'!$G$13,0,10*ROW('Hygiene Data'!G7)))</f>
        <v/>
      </c>
      <c r="EA13" s="383" t="str">
        <f ca="1">+IF(OFFSET('Hygiene Data'!$H$11,0,10*ROW('Hygiene Data'!H7))="","",OFFSET('Hygiene Data'!$H$11,0,10*ROW('Hygiene Data'!H7)))</f>
        <v/>
      </c>
      <c r="EB13" s="383" t="str">
        <f ca="1">+IF(OFFSET('Hygiene Data'!$H$12,0,10*ROW('Hygiene Data'!H7))="","",OFFSET('Hygiene Data'!$H$12,0,10*ROW('Hygiene Data'!H7)))</f>
        <v/>
      </c>
      <c r="EC13" s="383" t="str">
        <f ca="1">+IF(OFFSET('Hygiene Data'!$H$13,0,10*ROW('Hygiene Data'!H7))="","",OFFSET('Hygiene Data'!$H$13,0,10*ROW('Hygiene Data'!H7)))</f>
        <v/>
      </c>
      <c r="ED13" s="383" t="str">
        <f ca="1">+IF(OFFSET('Hygiene Data'!$I$11,0,10*ROW('Hygiene Data'!I7))="","",OFFSET('Hygiene Data'!$I$11,0,10*ROW('Hygiene Data'!I7)))</f>
        <v/>
      </c>
      <c r="EE13" s="383" t="str">
        <f ca="1">+IF(OFFSET('Hygiene Data'!$I$12,0,10*ROW('Hygiene Data'!I7))="","",OFFSET('Hygiene Data'!$I$12,0,10*ROW('Hygiene Data'!I7)))</f>
        <v/>
      </c>
      <c r="EF13" s="383" t="str">
        <f ca="1">+IF(OFFSET('Hygiene Data'!$I$13,0,10*ROW('Hygiene Data'!I7))="","",OFFSET('Hygiene Data'!$I$13,0,10*ROW('Hygiene Data'!I7)))</f>
        <v/>
      </c>
    </row>
    <row r="14" spans="1:136" x14ac:dyDescent="0.25">
      <c r="A14" s="492" t="str">
        <f ca="1">+IF(OFFSET('Water Data'!$B$2,0,10*ROW('Water Data'!E8))="","",OFFSET('Water Data'!$B$2,0,10*ROW('Water Data'!E8)))</f>
        <v>NIC_2023_EMIS</v>
      </c>
      <c r="B14" s="492"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EMIS</v>
      </c>
      <c r="C14" s="519">
        <f t="shared" ca="1" si="0"/>
        <v>2023</v>
      </c>
      <c r="D14" s="520">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85.348786354690574</v>
      </c>
      <c r="E14" s="520">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53.269188716378736</v>
      </c>
      <c r="F14" s="520">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53.269188716378743</v>
      </c>
      <c r="G14" s="520"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20"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20"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20"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20"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20"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20"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20"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20"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20"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20"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20"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20"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20"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20"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21">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97.135359720096218</v>
      </c>
      <c r="W14" s="521" t="str">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[20]</v>
      </c>
      <c r="X14" s="521"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21"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21"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21"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21"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21"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21"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21"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21"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21"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21"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21"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21"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21"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21"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21"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21"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21"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21"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21"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21"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21"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21"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21"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21"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21"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21"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21"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22"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98"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22"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22"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22"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22"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22"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22"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22"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22"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22"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22"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22"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22"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22"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22"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22"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22"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83" t="str">
        <f ca="1">+IF(OFFSET('Water Data'!$D$27,0,10*ROW('Water Data'!D8))="","",OFFSET('Water Data'!$D$27,0,10*ROW('Water Data'!D8)))</f>
        <v>Yes</v>
      </c>
      <c r="BT14" s="383" t="str">
        <f ca="1">+IF(OFFSET('Water Data'!$D$28,0,10*ROW('Water Data'!D8))="","",OFFSET('Water Data'!$D$28,0,10*ROW('Water Data'!D8)))</f>
        <v>Yes</v>
      </c>
      <c r="BU14" s="383" t="str">
        <f ca="1">+IF(OFFSET('Water Data'!$D$29,0,10*ROW('Water Data'!D8))="","",OFFSET('Water Data'!$D$29,0,10*ROW('Water Data'!D8)))</f>
        <v>Yes</v>
      </c>
      <c r="BV14" s="383" t="str">
        <f ca="1">+IF(OFFSET('Water Data'!$E$27,0,10*ROW('Water Data'!E8))="","",OFFSET('Water Data'!$E$27,0,10*ROW('Water Data'!E8)))</f>
        <v/>
      </c>
      <c r="BW14" s="383" t="str">
        <f ca="1">+IF(OFFSET('Water Data'!$E$28,0,10*ROW('Water Data'!E8))="","",OFFSET('Water Data'!$E$28,0,10*ROW('Water Data'!E8)))</f>
        <v/>
      </c>
      <c r="BX14" s="383" t="str">
        <f ca="1">+IF(OFFSET('Water Data'!$E$29,0,10*ROW('Water Data'!E8))="","",OFFSET('Water Data'!$E$29,0,10*ROW('Water Data'!E8)))</f>
        <v/>
      </c>
      <c r="BY14" s="383" t="str">
        <f ca="1">+IF(OFFSET('Water Data'!$F$27,0,10*ROW('Water Data'!F8))="","",OFFSET('Water Data'!$F$27,0,10*ROW('Water Data'!F8)))</f>
        <v/>
      </c>
      <c r="BZ14" s="383" t="str">
        <f ca="1">+IF(OFFSET('Water Data'!$F$28,0,10*ROW('Water Data'!F8))="","",OFFSET('Water Data'!$F$28,0,10*ROW('Water Data'!F8)))</f>
        <v/>
      </c>
      <c r="CA14" s="383" t="str">
        <f ca="1">+IF(OFFSET('Water Data'!$F$29,0,10*ROW('Water Data'!F8))="","",OFFSET('Water Data'!$F$29,0,10*ROW('Water Data'!F8)))</f>
        <v/>
      </c>
      <c r="CB14" s="383" t="str">
        <f ca="1">+IF(OFFSET('Water Data'!$G$27,0,10*ROW('Water Data'!G8))="","",OFFSET('Water Data'!$G$27,0,10*ROW('Water Data'!G8)))</f>
        <v/>
      </c>
      <c r="CC14" s="383" t="str">
        <f ca="1">+IF(OFFSET('Water Data'!$G$28,0,10*ROW('Water Data'!G8))="","",OFFSET('Water Data'!$G$28,0,10*ROW('Water Data'!G8)))</f>
        <v/>
      </c>
      <c r="CD14" s="383" t="str">
        <f ca="1">+IF(OFFSET('Water Data'!$G$29,0,10*ROW('Water Data'!G8))="","",OFFSET('Water Data'!$G$29,0,10*ROW('Water Data'!G8)))</f>
        <v/>
      </c>
      <c r="CE14" s="383" t="str">
        <f ca="1">+IF(OFFSET('Water Data'!$H$27,0,10*ROW('Water Data'!H8))="","",OFFSET('Water Data'!$H$27,0,10*ROW('Water Data'!H8)))</f>
        <v/>
      </c>
      <c r="CF14" s="383" t="str">
        <f ca="1">+IF(OFFSET('Water Data'!$H$28,0,10*ROW('Water Data'!H8))="","",OFFSET('Water Data'!$H$28,0,10*ROW('Water Data'!H8)))</f>
        <v/>
      </c>
      <c r="CG14" s="383" t="str">
        <f ca="1">+IF(OFFSET('Water Data'!$H$29,0,10*ROW('Water Data'!H8))="","",OFFSET('Water Data'!$H$29,0,10*ROW('Water Data'!H8)))</f>
        <v/>
      </c>
      <c r="CH14" s="383" t="str">
        <f ca="1">+IF(OFFSET('Water Data'!$I$27,0,10*ROW('Water Data'!I8))="","",OFFSET('Water Data'!$I$27,0,10*ROW('Water Data'!I8)))</f>
        <v/>
      </c>
      <c r="CI14" s="383" t="str">
        <f ca="1">+IF(OFFSET('Water Data'!$I$28,0,10*ROW('Water Data'!I8))="","",OFFSET('Water Data'!$I$28,0,10*ROW('Water Data'!I8)))</f>
        <v/>
      </c>
      <c r="CJ14" s="383" t="str">
        <f ca="1">+IF(OFFSET('Water Data'!$I$29,0,10*ROW('Water Data'!I8))="","",OFFSET('Water Data'!$I$29,0,10*ROW('Water Data'!I8)))</f>
        <v/>
      </c>
      <c r="CK14" s="383" t="str">
        <f ca="1">+IF(OFFSET('Sanitation Data'!$D$28,0,10*ROW('Sanitation Data'!D8))="","",OFFSET('Sanitation Data'!$D$28,0,10*ROW('Sanitation Data'!D8)))</f>
        <v>Yes</v>
      </c>
      <c r="CL14" s="383" t="str">
        <f ca="1">+IF(OFFSET('Sanitation Data'!$D$29,0,10*ROW('Sanitation Data'!D8))="","",OFFSET('Sanitation Data'!$D$29,0,10*ROW('Sanitation Data'!D8)))</f>
        <v>No</v>
      </c>
      <c r="CM14" s="383" t="str">
        <f ca="1">+IF(OFFSET('Sanitation Data'!$D$30,0,10*ROW('Sanitation Data'!D8))="","",OFFSET('Sanitation Data'!$D$30,0,10*ROW('Sanitation Data'!D8)))</f>
        <v/>
      </c>
      <c r="CN14" s="383" t="str">
        <f ca="1">+IF(OFFSET('Sanitation Data'!$D$31,0,10*ROW('Sanitation Data'!D8))="","",OFFSET('Sanitation Data'!$D$31,0,10*ROW('Sanitation Data'!D8)))</f>
        <v/>
      </c>
      <c r="CO14" s="383" t="str">
        <f ca="1">+IF(OFFSET('Sanitation Data'!$D$32,0,10*ROW('Sanitation Data'!D8))="","",OFFSET('Sanitation Data'!$D$32,0,10*ROW('Sanitation Data'!D8)))</f>
        <v/>
      </c>
      <c r="CP14" s="383" t="str">
        <f ca="1">+IF(OFFSET('Sanitation Data'!$E$28,0,10*ROW('Sanitation Data'!E8))="","",OFFSET('Sanitation Data'!$E$28,0,10*ROW('Sanitation Data'!E8)))</f>
        <v/>
      </c>
      <c r="CQ14" s="383" t="str">
        <f ca="1">+IF(OFFSET('Sanitation Data'!$E$29,0,10*ROW('Sanitation Data'!E8))="","",OFFSET('Sanitation Data'!$E$29,0,10*ROW('Sanitation Data'!E8)))</f>
        <v/>
      </c>
      <c r="CR14" s="383" t="str">
        <f ca="1">+IF(OFFSET('Sanitation Data'!$E$30,0,10*ROW('Sanitation Data'!E8))="","",OFFSET('Sanitation Data'!$E$30,0,10*ROW('Sanitation Data'!E8)))</f>
        <v/>
      </c>
      <c r="CS14" s="383" t="str">
        <f ca="1">+IF(OFFSET('Sanitation Data'!$E$31,0,10*ROW('Sanitation Data'!E8))="","",OFFSET('Sanitation Data'!$E$31,0,10*ROW('Sanitation Data'!E8)))</f>
        <v/>
      </c>
      <c r="CT14" s="383" t="str">
        <f ca="1">+IF(OFFSET('Sanitation Data'!$E$32,0,10*ROW('Sanitation Data'!E8))="","",OFFSET('Sanitation Data'!$E$32,0,10*ROW('Sanitation Data'!E8)))</f>
        <v/>
      </c>
      <c r="CU14" s="383" t="str">
        <f ca="1">+IF(OFFSET('Sanitation Data'!$F$28,0,10*ROW('Sanitation Data'!F8))="","",OFFSET('Sanitation Data'!$F$28,0,10*ROW('Sanitation Data'!F8)))</f>
        <v/>
      </c>
      <c r="CV14" s="383" t="str">
        <f ca="1">+IF(OFFSET('Sanitation Data'!$F$29,0,10*ROW('Sanitation Data'!F8))="","",OFFSET('Sanitation Data'!$F$29,0,10*ROW('Sanitation Data'!F8)))</f>
        <v/>
      </c>
      <c r="CW14" s="383" t="str">
        <f ca="1">+IF(OFFSET('Sanitation Data'!$F$30,0,10*ROW('Sanitation Data'!F8))="","",OFFSET('Sanitation Data'!$F$30,0,10*ROW('Sanitation Data'!F8)))</f>
        <v/>
      </c>
      <c r="CX14" s="383" t="str">
        <f ca="1">+IF(OFFSET('Sanitation Data'!$F$31,0,10*ROW('Sanitation Data'!F8))="","",OFFSET('Sanitation Data'!$F$31,0,10*ROW('Sanitation Data'!F8)))</f>
        <v/>
      </c>
      <c r="CY14" s="383" t="str">
        <f ca="1">+IF(OFFSET('Sanitation Data'!$F$32,0,10*ROW('Sanitation Data'!F8))="","",OFFSET('Sanitation Data'!$F$32,0,10*ROW('Sanitation Data'!F8)))</f>
        <v/>
      </c>
      <c r="CZ14" s="383" t="str">
        <f ca="1">+IF(OFFSET('Sanitation Data'!$G$28,0,10*ROW('Sanitation Data'!G8))="","",OFFSET('Sanitation Data'!$G$28,0,10*ROW('Sanitation Data'!G8)))</f>
        <v/>
      </c>
      <c r="DA14" s="383" t="str">
        <f ca="1">+IF(OFFSET('Sanitation Data'!$G$29,0,10*ROW('Sanitation Data'!G8))="","",OFFSET('Sanitation Data'!$G$29,0,10*ROW('Sanitation Data'!G8)))</f>
        <v/>
      </c>
      <c r="DB14" s="383" t="str">
        <f ca="1">+IF(OFFSET('Sanitation Data'!$G$30,0,10*ROW('Sanitation Data'!G8))="","",OFFSET('Sanitation Data'!$G$30,0,10*ROW('Sanitation Data'!G8)))</f>
        <v/>
      </c>
      <c r="DC14" s="383" t="str">
        <f ca="1">+IF(OFFSET('Sanitation Data'!$G$31,0,10*ROW('Sanitation Data'!G8))="","",OFFSET('Sanitation Data'!$G$31,0,10*ROW('Sanitation Data'!G8)))</f>
        <v/>
      </c>
      <c r="DD14" s="383" t="str">
        <f ca="1">+IF(OFFSET('Sanitation Data'!$G$32,0,10*ROW('Sanitation Data'!G8))="","",OFFSET('Sanitation Data'!$G$32,0,10*ROW('Sanitation Data'!G8)))</f>
        <v/>
      </c>
      <c r="DE14" s="383" t="str">
        <f ca="1">+IF(OFFSET('Sanitation Data'!$H$28,0,10*ROW('Sanitation Data'!H8))="","",OFFSET('Sanitation Data'!$H$28,0,10*ROW('Sanitation Data'!H8)))</f>
        <v/>
      </c>
      <c r="DF14" s="383" t="str">
        <f ca="1">+IF(OFFSET('Sanitation Data'!$H$29,0,10*ROW('Sanitation Data'!H8))="","",OFFSET('Sanitation Data'!$H$29,0,10*ROW('Sanitation Data'!H8)))</f>
        <v/>
      </c>
      <c r="DG14" s="383" t="str">
        <f ca="1">+IF(OFFSET('Sanitation Data'!$H$30,0,10*ROW('Sanitation Data'!H8))="","",OFFSET('Sanitation Data'!$H$30,0,10*ROW('Sanitation Data'!H8)))</f>
        <v/>
      </c>
      <c r="DH14" s="383" t="str">
        <f ca="1">+IF(OFFSET('Sanitation Data'!$H$31,0,10*ROW('Sanitation Data'!H8))="","",OFFSET('Sanitation Data'!$H$31,0,10*ROW('Sanitation Data'!H8)))</f>
        <v/>
      </c>
      <c r="DI14" s="383" t="str">
        <f ca="1">+IF(OFFSET('Sanitation Data'!$H$32,0,10*ROW('Sanitation Data'!H8))="","",OFFSET('Sanitation Data'!$H$32,0,10*ROW('Sanitation Data'!H8)))</f>
        <v/>
      </c>
      <c r="DJ14" s="383" t="str">
        <f ca="1">+IF(OFFSET('Sanitation Data'!$I$28,0,10*ROW('Sanitation Data'!I8))="","",OFFSET('Sanitation Data'!$I$28,0,10*ROW('Sanitation Data'!I8)))</f>
        <v/>
      </c>
      <c r="DK14" s="383" t="str">
        <f ca="1">+IF(OFFSET('Sanitation Data'!$I$29,0,10*ROW('Sanitation Data'!I8))="","",OFFSET('Sanitation Data'!$I$29,0,10*ROW('Sanitation Data'!I8)))</f>
        <v/>
      </c>
      <c r="DL14" s="383" t="str">
        <f ca="1">+IF(OFFSET('Sanitation Data'!$I$30,0,10*ROW('Sanitation Data'!I8))="","",OFFSET('Sanitation Data'!$I$30,0,10*ROW('Sanitation Data'!I8)))</f>
        <v/>
      </c>
      <c r="DM14" s="383" t="str">
        <f ca="1">+IF(OFFSET('Sanitation Data'!$I$31,0,10*ROW('Sanitation Data'!I8))="","",OFFSET('Sanitation Data'!$I$31,0,10*ROW('Sanitation Data'!I8)))</f>
        <v/>
      </c>
      <c r="DN14" s="383" t="str">
        <f ca="1">+IF(OFFSET('Sanitation Data'!$I$32,0,10*ROW('Sanitation Data'!I8))="","",OFFSET('Sanitation Data'!$I$32,0,10*ROW('Sanitation Data'!I8)))</f>
        <v/>
      </c>
      <c r="DO14" s="383" t="str">
        <f ca="1">+IF(OFFSET('Hygiene Data'!$D$11,0,10*ROW('Hygiene Data'!D8))="","",OFFSET('Hygiene Data'!$D$11,0,10*ROW('Hygiene Data'!D8)))</f>
        <v/>
      </c>
      <c r="DP14" s="383" t="str">
        <f ca="1">+IF(OFFSET('Hygiene Data'!$D$12,0,10*ROW('Hygiene Data'!D8))="","",OFFSET('Hygiene Data'!$D$12,0,10*ROW('Hygiene Data'!D8)))</f>
        <v/>
      </c>
      <c r="DQ14" s="383" t="str">
        <f ca="1">+IF(OFFSET('Hygiene Data'!$D$13,0,10*ROW('Hygiene Data'!D8))="","",OFFSET('Hygiene Data'!$D$13,0,10*ROW('Hygiene Data'!D8)))</f>
        <v/>
      </c>
      <c r="DR14" s="383" t="str">
        <f ca="1">+IF(OFFSET('Hygiene Data'!$E$11,0,10*ROW('Hygiene Data'!E8))="","",OFFSET('Hygiene Data'!$E$11,0,10*ROW('Hygiene Data'!E8)))</f>
        <v/>
      </c>
      <c r="DS14" s="383" t="str">
        <f ca="1">+IF(OFFSET('Hygiene Data'!$E$12,0,10*ROW('Hygiene Data'!E8))="","",OFFSET('Hygiene Data'!$E$12,0,10*ROW('Hygiene Data'!E8)))</f>
        <v/>
      </c>
      <c r="DT14" s="383" t="str">
        <f ca="1">+IF(OFFSET('Hygiene Data'!$E$13,0,10*ROW('Hygiene Data'!E8))="","",OFFSET('Hygiene Data'!$E$13,0,10*ROW('Hygiene Data'!E8)))</f>
        <v/>
      </c>
      <c r="DU14" s="383" t="str">
        <f ca="1">+IF(OFFSET('Hygiene Data'!$F$11,0,10*ROW('Hygiene Data'!F8))="","",OFFSET('Hygiene Data'!$F$11,0,10*ROW('Hygiene Data'!F8)))</f>
        <v/>
      </c>
      <c r="DV14" s="383" t="str">
        <f ca="1">+IF(OFFSET('Hygiene Data'!$F$12,0,10*ROW('Hygiene Data'!F8))="","",OFFSET('Hygiene Data'!$F$12,0,10*ROW('Hygiene Data'!F8)))</f>
        <v/>
      </c>
      <c r="DW14" s="383" t="str">
        <f ca="1">+IF(OFFSET('Hygiene Data'!$F$13,0,10*ROW('Hygiene Data'!F8))="","",OFFSET('Hygiene Data'!$F$13,0,10*ROW('Hygiene Data'!F8)))</f>
        <v/>
      </c>
      <c r="DX14" s="383" t="str">
        <f ca="1">+IF(OFFSET('Hygiene Data'!$G$11,0,10*ROW('Hygiene Data'!G8))="","",OFFSET('Hygiene Data'!$G$11,0,10*ROW('Hygiene Data'!G8)))</f>
        <v/>
      </c>
      <c r="DY14" s="383" t="str">
        <f ca="1">+IF(OFFSET('Hygiene Data'!$G$12,0,10*ROW('Hygiene Data'!G8))="","",OFFSET('Hygiene Data'!$G$12,0,10*ROW('Hygiene Data'!G8)))</f>
        <v/>
      </c>
      <c r="DZ14" s="383" t="str">
        <f ca="1">+IF(OFFSET('Hygiene Data'!$G$13,0,10*ROW('Hygiene Data'!G8))="","",OFFSET('Hygiene Data'!$G$13,0,10*ROW('Hygiene Data'!G8)))</f>
        <v/>
      </c>
      <c r="EA14" s="383" t="str">
        <f ca="1">+IF(OFFSET('Hygiene Data'!$H$11,0,10*ROW('Hygiene Data'!H8))="","",OFFSET('Hygiene Data'!$H$11,0,10*ROW('Hygiene Data'!H8)))</f>
        <v/>
      </c>
      <c r="EB14" s="383" t="str">
        <f ca="1">+IF(OFFSET('Hygiene Data'!$H$12,0,10*ROW('Hygiene Data'!H8))="","",OFFSET('Hygiene Data'!$H$12,0,10*ROW('Hygiene Data'!H8)))</f>
        <v/>
      </c>
      <c r="EC14" s="383" t="str">
        <f ca="1">+IF(OFFSET('Hygiene Data'!$H$13,0,10*ROW('Hygiene Data'!H8))="","",OFFSET('Hygiene Data'!$H$13,0,10*ROW('Hygiene Data'!H8)))</f>
        <v/>
      </c>
      <c r="ED14" s="383" t="str">
        <f ca="1">+IF(OFFSET('Hygiene Data'!$I$11,0,10*ROW('Hygiene Data'!I8))="","",OFFSET('Hygiene Data'!$I$11,0,10*ROW('Hygiene Data'!I8)))</f>
        <v/>
      </c>
      <c r="EE14" s="383" t="str">
        <f ca="1">+IF(OFFSET('Hygiene Data'!$I$12,0,10*ROW('Hygiene Data'!I8))="","",OFFSET('Hygiene Data'!$I$12,0,10*ROW('Hygiene Data'!I8)))</f>
        <v/>
      </c>
      <c r="EF14" s="383" t="str">
        <f ca="1">+IF(OFFSET('Hygiene Data'!$I$13,0,10*ROW('Hygiene Data'!I8))="","",OFFSET('Hygiene Data'!$I$13,0,10*ROW('Hygiene Data'!I8)))</f>
        <v/>
      </c>
    </row>
    <row r="15" spans="1:136" x14ac:dyDescent="0.25">
      <c r="A15" s="492" t="str">
        <f ca="1">+IF(OFFSET('Water Data'!$B$2,0,10*ROW('Water Data'!E9))="","",OFFSET('Water Data'!$B$2,0,10*ROW('Water Data'!E9)))</f>
        <v/>
      </c>
      <c r="B15" s="492"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19" t="str">
        <f t="shared" ca="1" si="0"/>
        <v/>
      </c>
      <c r="D15" s="520"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20"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20"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20"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20"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20"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20"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20"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20"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20"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20"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20"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20"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20"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20"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20"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20"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20"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21"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21"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21"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21"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21"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21"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21"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21"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21"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21"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21"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21"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21"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21"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21"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21"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21"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21"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21"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21"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21"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21"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21"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21"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21"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21"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21"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21"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21"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21"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22"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98"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22"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22"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22"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22"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22"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22"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22"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22"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22"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22"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22"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22"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22"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22"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22"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22"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83" t="str">
        <f ca="1">+IF(OFFSET('Water Data'!$D$27,0,10*ROW('Water Data'!D9))="","",OFFSET('Water Data'!$D$27,0,10*ROW('Water Data'!D9)))</f>
        <v/>
      </c>
      <c r="BT15" s="383" t="str">
        <f ca="1">+IF(OFFSET('Water Data'!$D$28,0,10*ROW('Water Data'!D9))="","",OFFSET('Water Data'!$D$28,0,10*ROW('Water Data'!D9)))</f>
        <v/>
      </c>
      <c r="BU15" s="383" t="str">
        <f ca="1">+IF(OFFSET('Water Data'!$D$29,0,10*ROW('Water Data'!D9))="","",OFFSET('Water Data'!$D$29,0,10*ROW('Water Data'!D9)))</f>
        <v/>
      </c>
      <c r="BV15" s="383" t="str">
        <f ca="1">+IF(OFFSET('Water Data'!$E$27,0,10*ROW('Water Data'!E9))="","",OFFSET('Water Data'!$E$27,0,10*ROW('Water Data'!E9)))</f>
        <v/>
      </c>
      <c r="BW15" s="383" t="str">
        <f ca="1">+IF(OFFSET('Water Data'!$E$28,0,10*ROW('Water Data'!E9))="","",OFFSET('Water Data'!$E$28,0,10*ROW('Water Data'!E9)))</f>
        <v/>
      </c>
      <c r="BX15" s="383" t="str">
        <f ca="1">+IF(OFFSET('Water Data'!$E$29,0,10*ROW('Water Data'!E9))="","",OFFSET('Water Data'!$E$29,0,10*ROW('Water Data'!E9)))</f>
        <v/>
      </c>
      <c r="BY15" s="383" t="str">
        <f ca="1">+IF(OFFSET('Water Data'!$F$27,0,10*ROW('Water Data'!F9))="","",OFFSET('Water Data'!$F$27,0,10*ROW('Water Data'!F9)))</f>
        <v/>
      </c>
      <c r="BZ15" s="383" t="str">
        <f ca="1">+IF(OFFSET('Water Data'!$F$28,0,10*ROW('Water Data'!F9))="","",OFFSET('Water Data'!$F$28,0,10*ROW('Water Data'!F9)))</f>
        <v/>
      </c>
      <c r="CA15" s="383" t="str">
        <f ca="1">+IF(OFFSET('Water Data'!$F$29,0,10*ROW('Water Data'!F9))="","",OFFSET('Water Data'!$F$29,0,10*ROW('Water Data'!F9)))</f>
        <v/>
      </c>
      <c r="CB15" s="383" t="str">
        <f ca="1">+IF(OFFSET('Water Data'!$G$27,0,10*ROW('Water Data'!G9))="","",OFFSET('Water Data'!$G$27,0,10*ROW('Water Data'!G9)))</f>
        <v/>
      </c>
      <c r="CC15" s="383" t="str">
        <f ca="1">+IF(OFFSET('Water Data'!$G$28,0,10*ROW('Water Data'!G9))="","",OFFSET('Water Data'!$G$28,0,10*ROW('Water Data'!G9)))</f>
        <v/>
      </c>
      <c r="CD15" s="383" t="str">
        <f ca="1">+IF(OFFSET('Water Data'!$G$29,0,10*ROW('Water Data'!G9))="","",OFFSET('Water Data'!$G$29,0,10*ROW('Water Data'!G9)))</f>
        <v/>
      </c>
      <c r="CE15" s="383" t="str">
        <f ca="1">+IF(OFFSET('Water Data'!$H$27,0,10*ROW('Water Data'!H9))="","",OFFSET('Water Data'!$H$27,0,10*ROW('Water Data'!H9)))</f>
        <v/>
      </c>
      <c r="CF15" s="383" t="str">
        <f ca="1">+IF(OFFSET('Water Data'!$H$28,0,10*ROW('Water Data'!H9))="","",OFFSET('Water Data'!$H$28,0,10*ROW('Water Data'!H9)))</f>
        <v/>
      </c>
      <c r="CG15" s="383" t="str">
        <f ca="1">+IF(OFFSET('Water Data'!$H$29,0,10*ROW('Water Data'!H9))="","",OFFSET('Water Data'!$H$29,0,10*ROW('Water Data'!H9)))</f>
        <v/>
      </c>
      <c r="CH15" s="383" t="str">
        <f ca="1">+IF(OFFSET('Water Data'!$I$27,0,10*ROW('Water Data'!I9))="","",OFFSET('Water Data'!$I$27,0,10*ROW('Water Data'!I9)))</f>
        <v/>
      </c>
      <c r="CI15" s="383" t="str">
        <f ca="1">+IF(OFFSET('Water Data'!$I$28,0,10*ROW('Water Data'!I9))="","",OFFSET('Water Data'!$I$28,0,10*ROW('Water Data'!I9)))</f>
        <v/>
      </c>
      <c r="CJ15" s="383" t="str">
        <f ca="1">+IF(OFFSET('Water Data'!$I$29,0,10*ROW('Water Data'!I9))="","",OFFSET('Water Data'!$I$29,0,10*ROW('Water Data'!I9)))</f>
        <v/>
      </c>
      <c r="CK15" s="383" t="str">
        <f ca="1">+IF(OFFSET('Sanitation Data'!$D$28,0,10*ROW('Sanitation Data'!D9))="","",OFFSET('Sanitation Data'!$D$28,0,10*ROW('Sanitation Data'!D9)))</f>
        <v/>
      </c>
      <c r="CL15" s="383" t="str">
        <f ca="1">+IF(OFFSET('Sanitation Data'!$D$29,0,10*ROW('Sanitation Data'!D9))="","",OFFSET('Sanitation Data'!$D$29,0,10*ROW('Sanitation Data'!D9)))</f>
        <v/>
      </c>
      <c r="CM15" s="383" t="str">
        <f ca="1">+IF(OFFSET('Sanitation Data'!$D$30,0,10*ROW('Sanitation Data'!D9))="","",OFFSET('Sanitation Data'!$D$30,0,10*ROW('Sanitation Data'!D9)))</f>
        <v/>
      </c>
      <c r="CN15" s="383" t="str">
        <f ca="1">+IF(OFFSET('Sanitation Data'!$D$31,0,10*ROW('Sanitation Data'!D9))="","",OFFSET('Sanitation Data'!$D$31,0,10*ROW('Sanitation Data'!D9)))</f>
        <v/>
      </c>
      <c r="CO15" s="383" t="str">
        <f ca="1">+IF(OFFSET('Sanitation Data'!$D$32,0,10*ROW('Sanitation Data'!D9))="","",OFFSET('Sanitation Data'!$D$32,0,10*ROW('Sanitation Data'!D9)))</f>
        <v/>
      </c>
      <c r="CP15" s="383" t="str">
        <f ca="1">+IF(OFFSET('Sanitation Data'!$E$28,0,10*ROW('Sanitation Data'!E9))="","",OFFSET('Sanitation Data'!$E$28,0,10*ROW('Sanitation Data'!E9)))</f>
        <v/>
      </c>
      <c r="CQ15" s="383" t="str">
        <f ca="1">+IF(OFFSET('Sanitation Data'!$E$29,0,10*ROW('Sanitation Data'!E9))="","",OFFSET('Sanitation Data'!$E$29,0,10*ROW('Sanitation Data'!E9)))</f>
        <v/>
      </c>
      <c r="CR15" s="383" t="str">
        <f ca="1">+IF(OFFSET('Sanitation Data'!$E$30,0,10*ROW('Sanitation Data'!E9))="","",OFFSET('Sanitation Data'!$E$30,0,10*ROW('Sanitation Data'!E9)))</f>
        <v/>
      </c>
      <c r="CS15" s="383" t="str">
        <f ca="1">+IF(OFFSET('Sanitation Data'!$E$31,0,10*ROW('Sanitation Data'!E9))="","",OFFSET('Sanitation Data'!$E$31,0,10*ROW('Sanitation Data'!E9)))</f>
        <v/>
      </c>
      <c r="CT15" s="383" t="str">
        <f ca="1">+IF(OFFSET('Sanitation Data'!$E$32,0,10*ROW('Sanitation Data'!E9))="","",OFFSET('Sanitation Data'!$E$32,0,10*ROW('Sanitation Data'!E9)))</f>
        <v/>
      </c>
      <c r="CU15" s="383" t="str">
        <f ca="1">+IF(OFFSET('Sanitation Data'!$F$28,0,10*ROW('Sanitation Data'!F9))="","",OFFSET('Sanitation Data'!$F$28,0,10*ROW('Sanitation Data'!F9)))</f>
        <v/>
      </c>
      <c r="CV15" s="383" t="str">
        <f ca="1">+IF(OFFSET('Sanitation Data'!$F$29,0,10*ROW('Sanitation Data'!F9))="","",OFFSET('Sanitation Data'!$F$29,0,10*ROW('Sanitation Data'!F9)))</f>
        <v/>
      </c>
      <c r="CW15" s="383" t="str">
        <f ca="1">+IF(OFFSET('Sanitation Data'!$F$30,0,10*ROW('Sanitation Data'!F9))="","",OFFSET('Sanitation Data'!$F$30,0,10*ROW('Sanitation Data'!F9)))</f>
        <v/>
      </c>
      <c r="CX15" s="383" t="str">
        <f ca="1">+IF(OFFSET('Sanitation Data'!$F$31,0,10*ROW('Sanitation Data'!F9))="","",OFFSET('Sanitation Data'!$F$31,0,10*ROW('Sanitation Data'!F9)))</f>
        <v/>
      </c>
      <c r="CY15" s="383" t="str">
        <f ca="1">+IF(OFFSET('Sanitation Data'!$F$32,0,10*ROW('Sanitation Data'!F9))="","",OFFSET('Sanitation Data'!$F$32,0,10*ROW('Sanitation Data'!F9)))</f>
        <v/>
      </c>
      <c r="CZ15" s="383" t="str">
        <f ca="1">+IF(OFFSET('Sanitation Data'!$G$28,0,10*ROW('Sanitation Data'!G9))="","",OFFSET('Sanitation Data'!$G$28,0,10*ROW('Sanitation Data'!G9)))</f>
        <v/>
      </c>
      <c r="DA15" s="383" t="str">
        <f ca="1">+IF(OFFSET('Sanitation Data'!$G$29,0,10*ROW('Sanitation Data'!G9))="","",OFFSET('Sanitation Data'!$G$29,0,10*ROW('Sanitation Data'!G9)))</f>
        <v/>
      </c>
      <c r="DB15" s="383" t="str">
        <f ca="1">+IF(OFFSET('Sanitation Data'!$G$30,0,10*ROW('Sanitation Data'!G9))="","",OFFSET('Sanitation Data'!$G$30,0,10*ROW('Sanitation Data'!G9)))</f>
        <v/>
      </c>
      <c r="DC15" s="383" t="str">
        <f ca="1">+IF(OFFSET('Sanitation Data'!$G$31,0,10*ROW('Sanitation Data'!G9))="","",OFFSET('Sanitation Data'!$G$31,0,10*ROW('Sanitation Data'!G9)))</f>
        <v/>
      </c>
      <c r="DD15" s="383" t="str">
        <f ca="1">+IF(OFFSET('Sanitation Data'!$G$32,0,10*ROW('Sanitation Data'!G9))="","",OFFSET('Sanitation Data'!$G$32,0,10*ROW('Sanitation Data'!G9)))</f>
        <v/>
      </c>
      <c r="DE15" s="383" t="str">
        <f ca="1">+IF(OFFSET('Sanitation Data'!$H$28,0,10*ROW('Sanitation Data'!H9))="","",OFFSET('Sanitation Data'!$H$28,0,10*ROW('Sanitation Data'!H9)))</f>
        <v/>
      </c>
      <c r="DF15" s="383" t="str">
        <f ca="1">+IF(OFFSET('Sanitation Data'!$H$29,0,10*ROW('Sanitation Data'!H9))="","",OFFSET('Sanitation Data'!$H$29,0,10*ROW('Sanitation Data'!H9)))</f>
        <v/>
      </c>
      <c r="DG15" s="383" t="str">
        <f ca="1">+IF(OFFSET('Sanitation Data'!$H$30,0,10*ROW('Sanitation Data'!H9))="","",OFFSET('Sanitation Data'!$H$30,0,10*ROW('Sanitation Data'!H9)))</f>
        <v/>
      </c>
      <c r="DH15" s="383" t="str">
        <f ca="1">+IF(OFFSET('Sanitation Data'!$H$31,0,10*ROW('Sanitation Data'!H9))="","",OFFSET('Sanitation Data'!$H$31,0,10*ROW('Sanitation Data'!H9)))</f>
        <v/>
      </c>
      <c r="DI15" s="383" t="str">
        <f ca="1">+IF(OFFSET('Sanitation Data'!$H$32,0,10*ROW('Sanitation Data'!H9))="","",OFFSET('Sanitation Data'!$H$32,0,10*ROW('Sanitation Data'!H9)))</f>
        <v/>
      </c>
      <c r="DJ15" s="383" t="str">
        <f ca="1">+IF(OFFSET('Sanitation Data'!$I$28,0,10*ROW('Sanitation Data'!I9))="","",OFFSET('Sanitation Data'!$I$28,0,10*ROW('Sanitation Data'!I9)))</f>
        <v/>
      </c>
      <c r="DK15" s="383" t="str">
        <f ca="1">+IF(OFFSET('Sanitation Data'!$I$29,0,10*ROW('Sanitation Data'!I9))="","",OFFSET('Sanitation Data'!$I$29,0,10*ROW('Sanitation Data'!I9)))</f>
        <v/>
      </c>
      <c r="DL15" s="383" t="str">
        <f ca="1">+IF(OFFSET('Sanitation Data'!$I$30,0,10*ROW('Sanitation Data'!I9))="","",OFFSET('Sanitation Data'!$I$30,0,10*ROW('Sanitation Data'!I9)))</f>
        <v/>
      </c>
      <c r="DM15" s="383" t="str">
        <f ca="1">+IF(OFFSET('Sanitation Data'!$I$31,0,10*ROW('Sanitation Data'!I9))="","",OFFSET('Sanitation Data'!$I$31,0,10*ROW('Sanitation Data'!I9)))</f>
        <v/>
      </c>
      <c r="DN15" s="383" t="str">
        <f ca="1">+IF(OFFSET('Sanitation Data'!$I$32,0,10*ROW('Sanitation Data'!I9))="","",OFFSET('Sanitation Data'!$I$32,0,10*ROW('Sanitation Data'!I9)))</f>
        <v/>
      </c>
      <c r="DO15" s="383" t="str">
        <f ca="1">+IF(OFFSET('Hygiene Data'!$D$11,0,10*ROW('Hygiene Data'!D9))="","",OFFSET('Hygiene Data'!$D$11,0,10*ROW('Hygiene Data'!D9)))</f>
        <v/>
      </c>
      <c r="DP15" s="383" t="str">
        <f ca="1">+IF(OFFSET('Hygiene Data'!$D$12,0,10*ROW('Hygiene Data'!D9))="","",OFFSET('Hygiene Data'!$D$12,0,10*ROW('Hygiene Data'!D9)))</f>
        <v/>
      </c>
      <c r="DQ15" s="383" t="str">
        <f ca="1">+IF(OFFSET('Hygiene Data'!$D$13,0,10*ROW('Hygiene Data'!D9))="","",OFFSET('Hygiene Data'!$D$13,0,10*ROW('Hygiene Data'!D9)))</f>
        <v/>
      </c>
      <c r="DR15" s="383" t="str">
        <f ca="1">+IF(OFFSET('Hygiene Data'!$E$11,0,10*ROW('Hygiene Data'!E9))="","",OFFSET('Hygiene Data'!$E$11,0,10*ROW('Hygiene Data'!E9)))</f>
        <v/>
      </c>
      <c r="DS15" s="383" t="str">
        <f ca="1">+IF(OFFSET('Hygiene Data'!$E$12,0,10*ROW('Hygiene Data'!E9))="","",OFFSET('Hygiene Data'!$E$12,0,10*ROW('Hygiene Data'!E9)))</f>
        <v/>
      </c>
      <c r="DT15" s="383" t="str">
        <f ca="1">+IF(OFFSET('Hygiene Data'!$E$13,0,10*ROW('Hygiene Data'!E9))="","",OFFSET('Hygiene Data'!$E$13,0,10*ROW('Hygiene Data'!E9)))</f>
        <v/>
      </c>
      <c r="DU15" s="383" t="str">
        <f ca="1">+IF(OFFSET('Hygiene Data'!$F$11,0,10*ROW('Hygiene Data'!F9))="","",OFFSET('Hygiene Data'!$F$11,0,10*ROW('Hygiene Data'!F9)))</f>
        <v/>
      </c>
      <c r="DV15" s="383" t="str">
        <f ca="1">+IF(OFFSET('Hygiene Data'!$F$12,0,10*ROW('Hygiene Data'!F9))="","",OFFSET('Hygiene Data'!$F$12,0,10*ROW('Hygiene Data'!F9)))</f>
        <v/>
      </c>
      <c r="DW15" s="383" t="str">
        <f ca="1">+IF(OFFSET('Hygiene Data'!$F$13,0,10*ROW('Hygiene Data'!F9))="","",OFFSET('Hygiene Data'!$F$13,0,10*ROW('Hygiene Data'!F9)))</f>
        <v/>
      </c>
      <c r="DX15" s="383" t="str">
        <f ca="1">+IF(OFFSET('Hygiene Data'!$G$11,0,10*ROW('Hygiene Data'!G9))="","",OFFSET('Hygiene Data'!$G$11,0,10*ROW('Hygiene Data'!G9)))</f>
        <v/>
      </c>
      <c r="DY15" s="383" t="str">
        <f ca="1">+IF(OFFSET('Hygiene Data'!$G$12,0,10*ROW('Hygiene Data'!G9))="","",OFFSET('Hygiene Data'!$G$12,0,10*ROW('Hygiene Data'!G9)))</f>
        <v/>
      </c>
      <c r="DZ15" s="383" t="str">
        <f ca="1">+IF(OFFSET('Hygiene Data'!$G$13,0,10*ROW('Hygiene Data'!G9))="","",OFFSET('Hygiene Data'!$G$13,0,10*ROW('Hygiene Data'!G9)))</f>
        <v/>
      </c>
      <c r="EA15" s="383" t="str">
        <f ca="1">+IF(OFFSET('Hygiene Data'!$H$11,0,10*ROW('Hygiene Data'!H9))="","",OFFSET('Hygiene Data'!$H$11,0,10*ROW('Hygiene Data'!H9)))</f>
        <v/>
      </c>
      <c r="EB15" s="383" t="str">
        <f ca="1">+IF(OFFSET('Hygiene Data'!$H$12,0,10*ROW('Hygiene Data'!H9))="","",OFFSET('Hygiene Data'!$H$12,0,10*ROW('Hygiene Data'!H9)))</f>
        <v/>
      </c>
      <c r="EC15" s="383" t="str">
        <f ca="1">+IF(OFFSET('Hygiene Data'!$H$13,0,10*ROW('Hygiene Data'!H9))="","",OFFSET('Hygiene Data'!$H$13,0,10*ROW('Hygiene Data'!H9)))</f>
        <v/>
      </c>
      <c r="ED15" s="383" t="str">
        <f ca="1">+IF(OFFSET('Hygiene Data'!$I$11,0,10*ROW('Hygiene Data'!I9))="","",OFFSET('Hygiene Data'!$I$11,0,10*ROW('Hygiene Data'!I9)))</f>
        <v/>
      </c>
      <c r="EE15" s="383" t="str">
        <f ca="1">+IF(OFFSET('Hygiene Data'!$I$12,0,10*ROW('Hygiene Data'!I9))="","",OFFSET('Hygiene Data'!$I$12,0,10*ROW('Hygiene Data'!I9)))</f>
        <v/>
      </c>
      <c r="EF15" s="383" t="str">
        <f ca="1">+IF(OFFSET('Hygiene Data'!$I$13,0,10*ROW('Hygiene Data'!I9))="","",OFFSET('Hygiene Data'!$I$13,0,10*ROW('Hygiene Data'!I9)))</f>
        <v/>
      </c>
    </row>
    <row r="16" spans="1:136" x14ac:dyDescent="0.25">
      <c r="A16" s="492" t="str">
        <f ca="1">+IF(OFFSET('Water Data'!$B$2,0,10*ROW('Water Data'!E10))="","",OFFSET('Water Data'!$B$2,0,10*ROW('Water Data'!E10)))</f>
        <v/>
      </c>
      <c r="B16" s="492"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19" t="str">
        <f t="shared" ca="1" si="0"/>
        <v/>
      </c>
      <c r="D16" s="520"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20"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20"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20"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20"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20"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20"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20"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20"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20"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20"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20"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20"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20"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20"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20"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20"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20"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21"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21"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21"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21"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21"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21"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21"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21"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21"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21"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21"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21"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21"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21"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21"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21"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21"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21"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21"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21"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21"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21"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21"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21"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21"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21"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21"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21"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21"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21"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22"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98"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22"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22"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22"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22"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22"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22"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22"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22"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22"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22"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22"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22"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22"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22"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22"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22"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83" t="str">
        <f ca="1">+IF(OFFSET('Water Data'!$D$27,0,10*ROW('Water Data'!D10))="","",OFFSET('Water Data'!$D$27,0,10*ROW('Water Data'!D10)))</f>
        <v/>
      </c>
      <c r="BT16" s="383" t="str">
        <f ca="1">+IF(OFFSET('Water Data'!$D$28,0,10*ROW('Water Data'!D10))="","",OFFSET('Water Data'!$D$28,0,10*ROW('Water Data'!D10)))</f>
        <v/>
      </c>
      <c r="BU16" s="383" t="str">
        <f ca="1">+IF(OFFSET('Water Data'!$D$29,0,10*ROW('Water Data'!D10))="","",OFFSET('Water Data'!$D$29,0,10*ROW('Water Data'!D10)))</f>
        <v/>
      </c>
      <c r="BV16" s="383" t="str">
        <f ca="1">+IF(OFFSET('Water Data'!$E$27,0,10*ROW('Water Data'!E10))="","",OFFSET('Water Data'!$E$27,0,10*ROW('Water Data'!E10)))</f>
        <v/>
      </c>
      <c r="BW16" s="383" t="str">
        <f ca="1">+IF(OFFSET('Water Data'!$E$28,0,10*ROW('Water Data'!E10))="","",OFFSET('Water Data'!$E$28,0,10*ROW('Water Data'!E10)))</f>
        <v/>
      </c>
      <c r="BX16" s="383" t="str">
        <f ca="1">+IF(OFFSET('Water Data'!$E$29,0,10*ROW('Water Data'!E10))="","",OFFSET('Water Data'!$E$29,0,10*ROW('Water Data'!E10)))</f>
        <v/>
      </c>
      <c r="BY16" s="383" t="str">
        <f ca="1">+IF(OFFSET('Water Data'!$F$27,0,10*ROW('Water Data'!F10))="","",OFFSET('Water Data'!$F$27,0,10*ROW('Water Data'!F10)))</f>
        <v/>
      </c>
      <c r="BZ16" s="383" t="str">
        <f ca="1">+IF(OFFSET('Water Data'!$F$28,0,10*ROW('Water Data'!F10))="","",OFFSET('Water Data'!$F$28,0,10*ROW('Water Data'!F10)))</f>
        <v/>
      </c>
      <c r="CA16" s="383" t="str">
        <f ca="1">+IF(OFFSET('Water Data'!$F$29,0,10*ROW('Water Data'!F10))="","",OFFSET('Water Data'!$F$29,0,10*ROW('Water Data'!F10)))</f>
        <v/>
      </c>
      <c r="CB16" s="383" t="str">
        <f ca="1">+IF(OFFSET('Water Data'!$G$27,0,10*ROW('Water Data'!G10))="","",OFFSET('Water Data'!$G$27,0,10*ROW('Water Data'!G10)))</f>
        <v/>
      </c>
      <c r="CC16" s="383" t="str">
        <f ca="1">+IF(OFFSET('Water Data'!$G$28,0,10*ROW('Water Data'!G10))="","",OFFSET('Water Data'!$G$28,0,10*ROW('Water Data'!G10)))</f>
        <v/>
      </c>
      <c r="CD16" s="383" t="str">
        <f ca="1">+IF(OFFSET('Water Data'!$G$29,0,10*ROW('Water Data'!G10))="","",OFFSET('Water Data'!$G$29,0,10*ROW('Water Data'!G10)))</f>
        <v/>
      </c>
      <c r="CE16" s="383" t="str">
        <f ca="1">+IF(OFFSET('Water Data'!$H$27,0,10*ROW('Water Data'!H10))="","",OFFSET('Water Data'!$H$27,0,10*ROW('Water Data'!H10)))</f>
        <v/>
      </c>
      <c r="CF16" s="383" t="str">
        <f ca="1">+IF(OFFSET('Water Data'!$H$28,0,10*ROW('Water Data'!H10))="","",OFFSET('Water Data'!$H$28,0,10*ROW('Water Data'!H10)))</f>
        <v/>
      </c>
      <c r="CG16" s="383" t="str">
        <f ca="1">+IF(OFFSET('Water Data'!$H$29,0,10*ROW('Water Data'!H10))="","",OFFSET('Water Data'!$H$29,0,10*ROW('Water Data'!H10)))</f>
        <v/>
      </c>
      <c r="CH16" s="383" t="str">
        <f ca="1">+IF(OFFSET('Water Data'!$I$27,0,10*ROW('Water Data'!I10))="","",OFFSET('Water Data'!$I$27,0,10*ROW('Water Data'!I10)))</f>
        <v/>
      </c>
      <c r="CI16" s="383" t="str">
        <f ca="1">+IF(OFFSET('Water Data'!$I$28,0,10*ROW('Water Data'!I10))="","",OFFSET('Water Data'!$I$28,0,10*ROW('Water Data'!I10)))</f>
        <v/>
      </c>
      <c r="CJ16" s="383" t="str">
        <f ca="1">+IF(OFFSET('Water Data'!$I$29,0,10*ROW('Water Data'!I10))="","",OFFSET('Water Data'!$I$29,0,10*ROW('Water Data'!I10)))</f>
        <v/>
      </c>
      <c r="CK16" s="383" t="str">
        <f ca="1">+IF(OFFSET('Sanitation Data'!$D$28,0,10*ROW('Sanitation Data'!D10))="","",OFFSET('Sanitation Data'!$D$28,0,10*ROW('Sanitation Data'!D10)))</f>
        <v/>
      </c>
      <c r="CL16" s="383" t="str">
        <f ca="1">+IF(OFFSET('Sanitation Data'!$D$29,0,10*ROW('Sanitation Data'!D10))="","",OFFSET('Sanitation Data'!$D$29,0,10*ROW('Sanitation Data'!D10)))</f>
        <v/>
      </c>
      <c r="CM16" s="383" t="str">
        <f ca="1">+IF(OFFSET('Sanitation Data'!$D$30,0,10*ROW('Sanitation Data'!D10))="","",OFFSET('Sanitation Data'!$D$30,0,10*ROW('Sanitation Data'!D10)))</f>
        <v/>
      </c>
      <c r="CN16" s="383" t="str">
        <f ca="1">+IF(OFFSET('Sanitation Data'!$D$31,0,10*ROW('Sanitation Data'!D10))="","",OFFSET('Sanitation Data'!$D$31,0,10*ROW('Sanitation Data'!D10)))</f>
        <v/>
      </c>
      <c r="CO16" s="383" t="str">
        <f ca="1">+IF(OFFSET('Sanitation Data'!$D$32,0,10*ROW('Sanitation Data'!D10))="","",OFFSET('Sanitation Data'!$D$32,0,10*ROW('Sanitation Data'!D10)))</f>
        <v/>
      </c>
      <c r="CP16" s="383" t="str">
        <f ca="1">+IF(OFFSET('Sanitation Data'!$E$28,0,10*ROW('Sanitation Data'!E10))="","",OFFSET('Sanitation Data'!$E$28,0,10*ROW('Sanitation Data'!E10)))</f>
        <v/>
      </c>
      <c r="CQ16" s="383" t="str">
        <f ca="1">+IF(OFFSET('Sanitation Data'!$E$29,0,10*ROW('Sanitation Data'!E10))="","",OFFSET('Sanitation Data'!$E$29,0,10*ROW('Sanitation Data'!E10)))</f>
        <v/>
      </c>
      <c r="CR16" s="383" t="str">
        <f ca="1">+IF(OFFSET('Sanitation Data'!$E$30,0,10*ROW('Sanitation Data'!E10))="","",OFFSET('Sanitation Data'!$E$30,0,10*ROW('Sanitation Data'!E10)))</f>
        <v/>
      </c>
      <c r="CS16" s="383" t="str">
        <f ca="1">+IF(OFFSET('Sanitation Data'!$E$31,0,10*ROW('Sanitation Data'!E10))="","",OFFSET('Sanitation Data'!$E$31,0,10*ROW('Sanitation Data'!E10)))</f>
        <v/>
      </c>
      <c r="CT16" s="383" t="str">
        <f ca="1">+IF(OFFSET('Sanitation Data'!$E$32,0,10*ROW('Sanitation Data'!E10))="","",OFFSET('Sanitation Data'!$E$32,0,10*ROW('Sanitation Data'!E10)))</f>
        <v/>
      </c>
      <c r="CU16" s="383" t="str">
        <f ca="1">+IF(OFFSET('Sanitation Data'!$F$28,0,10*ROW('Sanitation Data'!F10))="","",OFFSET('Sanitation Data'!$F$28,0,10*ROW('Sanitation Data'!F10)))</f>
        <v/>
      </c>
      <c r="CV16" s="383" t="str">
        <f ca="1">+IF(OFFSET('Sanitation Data'!$F$29,0,10*ROW('Sanitation Data'!F10))="","",OFFSET('Sanitation Data'!$F$29,0,10*ROW('Sanitation Data'!F10)))</f>
        <v/>
      </c>
      <c r="CW16" s="383" t="str">
        <f ca="1">+IF(OFFSET('Sanitation Data'!$F$30,0,10*ROW('Sanitation Data'!F10))="","",OFFSET('Sanitation Data'!$F$30,0,10*ROW('Sanitation Data'!F10)))</f>
        <v/>
      </c>
      <c r="CX16" s="383" t="str">
        <f ca="1">+IF(OFFSET('Sanitation Data'!$F$31,0,10*ROW('Sanitation Data'!F10))="","",OFFSET('Sanitation Data'!$F$31,0,10*ROW('Sanitation Data'!F10)))</f>
        <v/>
      </c>
      <c r="CY16" s="383" t="str">
        <f ca="1">+IF(OFFSET('Sanitation Data'!$F$32,0,10*ROW('Sanitation Data'!F10))="","",OFFSET('Sanitation Data'!$F$32,0,10*ROW('Sanitation Data'!F10)))</f>
        <v/>
      </c>
      <c r="CZ16" s="383" t="str">
        <f ca="1">+IF(OFFSET('Sanitation Data'!$G$28,0,10*ROW('Sanitation Data'!G10))="","",OFFSET('Sanitation Data'!$G$28,0,10*ROW('Sanitation Data'!G10)))</f>
        <v/>
      </c>
      <c r="DA16" s="383" t="str">
        <f ca="1">+IF(OFFSET('Sanitation Data'!$G$29,0,10*ROW('Sanitation Data'!G10))="","",OFFSET('Sanitation Data'!$G$29,0,10*ROW('Sanitation Data'!G10)))</f>
        <v/>
      </c>
      <c r="DB16" s="383" t="str">
        <f ca="1">+IF(OFFSET('Sanitation Data'!$G$30,0,10*ROW('Sanitation Data'!G10))="","",OFFSET('Sanitation Data'!$G$30,0,10*ROW('Sanitation Data'!G10)))</f>
        <v/>
      </c>
      <c r="DC16" s="383" t="str">
        <f ca="1">+IF(OFFSET('Sanitation Data'!$G$31,0,10*ROW('Sanitation Data'!G10))="","",OFFSET('Sanitation Data'!$G$31,0,10*ROW('Sanitation Data'!G10)))</f>
        <v/>
      </c>
      <c r="DD16" s="383" t="str">
        <f ca="1">+IF(OFFSET('Sanitation Data'!$G$32,0,10*ROW('Sanitation Data'!G10))="","",OFFSET('Sanitation Data'!$G$32,0,10*ROW('Sanitation Data'!G10)))</f>
        <v/>
      </c>
      <c r="DE16" s="383" t="str">
        <f ca="1">+IF(OFFSET('Sanitation Data'!$H$28,0,10*ROW('Sanitation Data'!H10))="","",OFFSET('Sanitation Data'!$H$28,0,10*ROW('Sanitation Data'!H10)))</f>
        <v/>
      </c>
      <c r="DF16" s="383" t="str">
        <f ca="1">+IF(OFFSET('Sanitation Data'!$H$29,0,10*ROW('Sanitation Data'!H10))="","",OFFSET('Sanitation Data'!$H$29,0,10*ROW('Sanitation Data'!H10)))</f>
        <v/>
      </c>
      <c r="DG16" s="383" t="str">
        <f ca="1">+IF(OFFSET('Sanitation Data'!$H$30,0,10*ROW('Sanitation Data'!H10))="","",OFFSET('Sanitation Data'!$H$30,0,10*ROW('Sanitation Data'!H10)))</f>
        <v/>
      </c>
      <c r="DH16" s="383" t="str">
        <f ca="1">+IF(OFFSET('Sanitation Data'!$H$31,0,10*ROW('Sanitation Data'!H10))="","",OFFSET('Sanitation Data'!$H$31,0,10*ROW('Sanitation Data'!H10)))</f>
        <v/>
      </c>
      <c r="DI16" s="383" t="str">
        <f ca="1">+IF(OFFSET('Sanitation Data'!$H$32,0,10*ROW('Sanitation Data'!H10))="","",OFFSET('Sanitation Data'!$H$32,0,10*ROW('Sanitation Data'!H10)))</f>
        <v/>
      </c>
      <c r="DJ16" s="383" t="str">
        <f ca="1">+IF(OFFSET('Sanitation Data'!$I$28,0,10*ROW('Sanitation Data'!I10))="","",OFFSET('Sanitation Data'!$I$28,0,10*ROW('Sanitation Data'!I10)))</f>
        <v/>
      </c>
      <c r="DK16" s="383" t="str">
        <f ca="1">+IF(OFFSET('Sanitation Data'!$I$29,0,10*ROW('Sanitation Data'!I10))="","",OFFSET('Sanitation Data'!$I$29,0,10*ROW('Sanitation Data'!I10)))</f>
        <v/>
      </c>
      <c r="DL16" s="383" t="str">
        <f ca="1">+IF(OFFSET('Sanitation Data'!$I$30,0,10*ROW('Sanitation Data'!I10))="","",OFFSET('Sanitation Data'!$I$30,0,10*ROW('Sanitation Data'!I10)))</f>
        <v/>
      </c>
      <c r="DM16" s="383" t="str">
        <f ca="1">+IF(OFFSET('Sanitation Data'!$I$31,0,10*ROW('Sanitation Data'!I10))="","",OFFSET('Sanitation Data'!$I$31,0,10*ROW('Sanitation Data'!I10)))</f>
        <v/>
      </c>
      <c r="DN16" s="383" t="str">
        <f ca="1">+IF(OFFSET('Sanitation Data'!$I$32,0,10*ROW('Sanitation Data'!I10))="","",OFFSET('Sanitation Data'!$I$32,0,10*ROW('Sanitation Data'!I10)))</f>
        <v/>
      </c>
      <c r="DO16" s="383" t="str">
        <f ca="1">+IF(OFFSET('Hygiene Data'!$D$11,0,10*ROW('Hygiene Data'!D10))="","",OFFSET('Hygiene Data'!$D$11,0,10*ROW('Hygiene Data'!D10)))</f>
        <v/>
      </c>
      <c r="DP16" s="383" t="str">
        <f ca="1">+IF(OFFSET('Hygiene Data'!$D$12,0,10*ROW('Hygiene Data'!D10))="","",OFFSET('Hygiene Data'!$D$12,0,10*ROW('Hygiene Data'!D10)))</f>
        <v/>
      </c>
      <c r="DQ16" s="383" t="str">
        <f ca="1">+IF(OFFSET('Hygiene Data'!$D$13,0,10*ROW('Hygiene Data'!D10))="","",OFFSET('Hygiene Data'!$D$13,0,10*ROW('Hygiene Data'!D10)))</f>
        <v/>
      </c>
      <c r="DR16" s="383" t="str">
        <f ca="1">+IF(OFFSET('Hygiene Data'!$E$11,0,10*ROW('Hygiene Data'!E10))="","",OFFSET('Hygiene Data'!$E$11,0,10*ROW('Hygiene Data'!E10)))</f>
        <v/>
      </c>
      <c r="DS16" s="383" t="str">
        <f ca="1">+IF(OFFSET('Hygiene Data'!$E$12,0,10*ROW('Hygiene Data'!E10))="","",OFFSET('Hygiene Data'!$E$12,0,10*ROW('Hygiene Data'!E10)))</f>
        <v/>
      </c>
      <c r="DT16" s="383" t="str">
        <f ca="1">+IF(OFFSET('Hygiene Data'!$E$13,0,10*ROW('Hygiene Data'!E10))="","",OFFSET('Hygiene Data'!$E$13,0,10*ROW('Hygiene Data'!E10)))</f>
        <v/>
      </c>
      <c r="DU16" s="383" t="str">
        <f ca="1">+IF(OFFSET('Hygiene Data'!$F$11,0,10*ROW('Hygiene Data'!F10))="","",OFFSET('Hygiene Data'!$F$11,0,10*ROW('Hygiene Data'!F10)))</f>
        <v/>
      </c>
      <c r="DV16" s="383" t="str">
        <f ca="1">+IF(OFFSET('Hygiene Data'!$F$12,0,10*ROW('Hygiene Data'!F10))="","",OFFSET('Hygiene Data'!$F$12,0,10*ROW('Hygiene Data'!F10)))</f>
        <v/>
      </c>
      <c r="DW16" s="383" t="str">
        <f ca="1">+IF(OFFSET('Hygiene Data'!$F$13,0,10*ROW('Hygiene Data'!F10))="","",OFFSET('Hygiene Data'!$F$13,0,10*ROW('Hygiene Data'!F10)))</f>
        <v/>
      </c>
      <c r="DX16" s="383" t="str">
        <f ca="1">+IF(OFFSET('Hygiene Data'!$G$11,0,10*ROW('Hygiene Data'!G10))="","",OFFSET('Hygiene Data'!$G$11,0,10*ROW('Hygiene Data'!G10)))</f>
        <v/>
      </c>
      <c r="DY16" s="383" t="str">
        <f ca="1">+IF(OFFSET('Hygiene Data'!$G$12,0,10*ROW('Hygiene Data'!G10))="","",OFFSET('Hygiene Data'!$G$12,0,10*ROW('Hygiene Data'!G10)))</f>
        <v/>
      </c>
      <c r="DZ16" s="383" t="str">
        <f ca="1">+IF(OFFSET('Hygiene Data'!$G$13,0,10*ROW('Hygiene Data'!G10))="","",OFFSET('Hygiene Data'!$G$13,0,10*ROW('Hygiene Data'!G10)))</f>
        <v/>
      </c>
      <c r="EA16" s="383" t="str">
        <f ca="1">+IF(OFFSET('Hygiene Data'!$H$11,0,10*ROW('Hygiene Data'!H10))="","",OFFSET('Hygiene Data'!$H$11,0,10*ROW('Hygiene Data'!H10)))</f>
        <v/>
      </c>
      <c r="EB16" s="383" t="str">
        <f ca="1">+IF(OFFSET('Hygiene Data'!$H$12,0,10*ROW('Hygiene Data'!H10))="","",OFFSET('Hygiene Data'!$H$12,0,10*ROW('Hygiene Data'!H10)))</f>
        <v/>
      </c>
      <c r="EC16" s="383" t="str">
        <f ca="1">+IF(OFFSET('Hygiene Data'!$H$13,0,10*ROW('Hygiene Data'!H10))="","",OFFSET('Hygiene Data'!$H$13,0,10*ROW('Hygiene Data'!H10)))</f>
        <v/>
      </c>
      <c r="ED16" s="383" t="str">
        <f ca="1">+IF(OFFSET('Hygiene Data'!$I$11,0,10*ROW('Hygiene Data'!I10))="","",OFFSET('Hygiene Data'!$I$11,0,10*ROW('Hygiene Data'!I10)))</f>
        <v/>
      </c>
      <c r="EE16" s="383" t="str">
        <f ca="1">+IF(OFFSET('Hygiene Data'!$I$12,0,10*ROW('Hygiene Data'!I10))="","",OFFSET('Hygiene Data'!$I$12,0,10*ROW('Hygiene Data'!I10)))</f>
        <v/>
      </c>
      <c r="EF16" s="383" t="str">
        <f ca="1">+IF(OFFSET('Hygiene Data'!$I$13,0,10*ROW('Hygiene Data'!I10))="","",OFFSET('Hygiene Data'!$I$13,0,10*ROW('Hygiene Data'!I10)))</f>
        <v/>
      </c>
    </row>
    <row r="17" spans="1:136" x14ac:dyDescent="0.25">
      <c r="A17" s="492" t="str">
        <f ca="1">+IF(OFFSET('Water Data'!$B$2,0,10*ROW('Water Data'!E11))="","",OFFSET('Water Data'!$B$2,0,10*ROW('Water Data'!E11)))</f>
        <v/>
      </c>
      <c r="B17" s="492"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19" t="str">
        <f t="shared" ca="1" si="0"/>
        <v/>
      </c>
      <c r="D17" s="520"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20"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20"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20"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20"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20"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20"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20"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20"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20"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20"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20"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20"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20"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20"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20"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20"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20"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21"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21"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21"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21"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21"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21"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21"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21"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21"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21"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21"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21"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21"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21"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21"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21"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21"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21"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21"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21"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21"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21"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21"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21"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21"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21"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21"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21"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21"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21"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22"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98"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22"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22"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22"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22"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22"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22"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22"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22"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22"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22"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22"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22"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22"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22"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22"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22"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83" t="str">
        <f ca="1">+IF(OFFSET('Water Data'!$D$27,0,10*ROW('Water Data'!D11))="","",OFFSET('Water Data'!$D$27,0,10*ROW('Water Data'!D11)))</f>
        <v/>
      </c>
      <c r="BT17" s="383" t="str">
        <f ca="1">+IF(OFFSET('Water Data'!$D$28,0,10*ROW('Water Data'!D11))="","",OFFSET('Water Data'!$D$28,0,10*ROW('Water Data'!D11)))</f>
        <v/>
      </c>
      <c r="BU17" s="383" t="str">
        <f ca="1">+IF(OFFSET('Water Data'!$D$29,0,10*ROW('Water Data'!D11))="","",OFFSET('Water Data'!$D$29,0,10*ROW('Water Data'!D11)))</f>
        <v/>
      </c>
      <c r="BV17" s="383" t="str">
        <f ca="1">+IF(OFFSET('Water Data'!$E$27,0,10*ROW('Water Data'!E11))="","",OFFSET('Water Data'!$E$27,0,10*ROW('Water Data'!E11)))</f>
        <v/>
      </c>
      <c r="BW17" s="383" t="str">
        <f ca="1">+IF(OFFSET('Water Data'!$E$28,0,10*ROW('Water Data'!E11))="","",OFFSET('Water Data'!$E$28,0,10*ROW('Water Data'!E11)))</f>
        <v/>
      </c>
      <c r="BX17" s="383" t="str">
        <f ca="1">+IF(OFFSET('Water Data'!$E$29,0,10*ROW('Water Data'!E11))="","",OFFSET('Water Data'!$E$29,0,10*ROW('Water Data'!E11)))</f>
        <v/>
      </c>
      <c r="BY17" s="383" t="str">
        <f ca="1">+IF(OFFSET('Water Data'!$F$27,0,10*ROW('Water Data'!F11))="","",OFFSET('Water Data'!$F$27,0,10*ROW('Water Data'!F11)))</f>
        <v/>
      </c>
      <c r="BZ17" s="383" t="str">
        <f ca="1">+IF(OFFSET('Water Data'!$F$28,0,10*ROW('Water Data'!F11))="","",OFFSET('Water Data'!$F$28,0,10*ROW('Water Data'!F11)))</f>
        <v/>
      </c>
      <c r="CA17" s="383" t="str">
        <f ca="1">+IF(OFFSET('Water Data'!$F$29,0,10*ROW('Water Data'!F11))="","",OFFSET('Water Data'!$F$29,0,10*ROW('Water Data'!F11)))</f>
        <v/>
      </c>
      <c r="CB17" s="383" t="str">
        <f ca="1">+IF(OFFSET('Water Data'!$G$27,0,10*ROW('Water Data'!G11))="","",OFFSET('Water Data'!$G$27,0,10*ROW('Water Data'!G11)))</f>
        <v/>
      </c>
      <c r="CC17" s="383" t="str">
        <f ca="1">+IF(OFFSET('Water Data'!$G$28,0,10*ROW('Water Data'!G11))="","",OFFSET('Water Data'!$G$28,0,10*ROW('Water Data'!G11)))</f>
        <v/>
      </c>
      <c r="CD17" s="383" t="str">
        <f ca="1">+IF(OFFSET('Water Data'!$G$29,0,10*ROW('Water Data'!G11))="","",OFFSET('Water Data'!$G$29,0,10*ROW('Water Data'!G11)))</f>
        <v/>
      </c>
      <c r="CE17" s="383" t="str">
        <f ca="1">+IF(OFFSET('Water Data'!$H$27,0,10*ROW('Water Data'!H11))="","",OFFSET('Water Data'!$H$27,0,10*ROW('Water Data'!H11)))</f>
        <v/>
      </c>
      <c r="CF17" s="383" t="str">
        <f ca="1">+IF(OFFSET('Water Data'!$H$28,0,10*ROW('Water Data'!H11))="","",OFFSET('Water Data'!$H$28,0,10*ROW('Water Data'!H11)))</f>
        <v/>
      </c>
      <c r="CG17" s="383" t="str">
        <f ca="1">+IF(OFFSET('Water Data'!$H$29,0,10*ROW('Water Data'!H11))="","",OFFSET('Water Data'!$H$29,0,10*ROW('Water Data'!H11)))</f>
        <v/>
      </c>
      <c r="CH17" s="383" t="str">
        <f ca="1">+IF(OFFSET('Water Data'!$I$27,0,10*ROW('Water Data'!I11))="","",OFFSET('Water Data'!$I$27,0,10*ROW('Water Data'!I11)))</f>
        <v/>
      </c>
      <c r="CI17" s="383" t="str">
        <f ca="1">+IF(OFFSET('Water Data'!$I$28,0,10*ROW('Water Data'!I11))="","",OFFSET('Water Data'!$I$28,0,10*ROW('Water Data'!I11)))</f>
        <v/>
      </c>
      <c r="CJ17" s="383" t="str">
        <f ca="1">+IF(OFFSET('Water Data'!$I$29,0,10*ROW('Water Data'!I11))="","",OFFSET('Water Data'!$I$29,0,10*ROW('Water Data'!I11)))</f>
        <v/>
      </c>
      <c r="CK17" s="383" t="str">
        <f ca="1">+IF(OFFSET('Sanitation Data'!$D$28,0,10*ROW('Sanitation Data'!D11))="","",OFFSET('Sanitation Data'!$D$28,0,10*ROW('Sanitation Data'!D11)))</f>
        <v/>
      </c>
      <c r="CL17" s="383" t="str">
        <f ca="1">+IF(OFFSET('Sanitation Data'!$D$29,0,10*ROW('Sanitation Data'!D11))="","",OFFSET('Sanitation Data'!$D$29,0,10*ROW('Sanitation Data'!D11)))</f>
        <v/>
      </c>
      <c r="CM17" s="383" t="str">
        <f ca="1">+IF(OFFSET('Sanitation Data'!$D$30,0,10*ROW('Sanitation Data'!D11))="","",OFFSET('Sanitation Data'!$D$30,0,10*ROW('Sanitation Data'!D11)))</f>
        <v/>
      </c>
      <c r="CN17" s="383" t="str">
        <f ca="1">+IF(OFFSET('Sanitation Data'!$D$31,0,10*ROW('Sanitation Data'!D11))="","",OFFSET('Sanitation Data'!$D$31,0,10*ROW('Sanitation Data'!D11)))</f>
        <v/>
      </c>
      <c r="CO17" s="383" t="str">
        <f ca="1">+IF(OFFSET('Sanitation Data'!$D$32,0,10*ROW('Sanitation Data'!D11))="","",OFFSET('Sanitation Data'!$D$32,0,10*ROW('Sanitation Data'!D11)))</f>
        <v/>
      </c>
      <c r="CP17" s="383" t="str">
        <f ca="1">+IF(OFFSET('Sanitation Data'!$E$28,0,10*ROW('Sanitation Data'!E11))="","",OFFSET('Sanitation Data'!$E$28,0,10*ROW('Sanitation Data'!E11)))</f>
        <v/>
      </c>
      <c r="CQ17" s="383" t="str">
        <f ca="1">+IF(OFFSET('Sanitation Data'!$E$29,0,10*ROW('Sanitation Data'!E11))="","",OFFSET('Sanitation Data'!$E$29,0,10*ROW('Sanitation Data'!E11)))</f>
        <v/>
      </c>
      <c r="CR17" s="383" t="str">
        <f ca="1">+IF(OFFSET('Sanitation Data'!$E$30,0,10*ROW('Sanitation Data'!E11))="","",OFFSET('Sanitation Data'!$E$30,0,10*ROW('Sanitation Data'!E11)))</f>
        <v/>
      </c>
      <c r="CS17" s="383" t="str">
        <f ca="1">+IF(OFFSET('Sanitation Data'!$E$31,0,10*ROW('Sanitation Data'!E11))="","",OFFSET('Sanitation Data'!$E$31,0,10*ROW('Sanitation Data'!E11)))</f>
        <v/>
      </c>
      <c r="CT17" s="383" t="str">
        <f ca="1">+IF(OFFSET('Sanitation Data'!$E$32,0,10*ROW('Sanitation Data'!E11))="","",OFFSET('Sanitation Data'!$E$32,0,10*ROW('Sanitation Data'!E11)))</f>
        <v/>
      </c>
      <c r="CU17" s="383" t="str">
        <f ca="1">+IF(OFFSET('Sanitation Data'!$F$28,0,10*ROW('Sanitation Data'!F11))="","",OFFSET('Sanitation Data'!$F$28,0,10*ROW('Sanitation Data'!F11)))</f>
        <v/>
      </c>
      <c r="CV17" s="383" t="str">
        <f ca="1">+IF(OFFSET('Sanitation Data'!$F$29,0,10*ROW('Sanitation Data'!F11))="","",OFFSET('Sanitation Data'!$F$29,0,10*ROW('Sanitation Data'!F11)))</f>
        <v/>
      </c>
      <c r="CW17" s="383" t="str">
        <f ca="1">+IF(OFFSET('Sanitation Data'!$F$30,0,10*ROW('Sanitation Data'!F11))="","",OFFSET('Sanitation Data'!$F$30,0,10*ROW('Sanitation Data'!F11)))</f>
        <v/>
      </c>
      <c r="CX17" s="383" t="str">
        <f ca="1">+IF(OFFSET('Sanitation Data'!$F$31,0,10*ROW('Sanitation Data'!F11))="","",OFFSET('Sanitation Data'!$F$31,0,10*ROW('Sanitation Data'!F11)))</f>
        <v/>
      </c>
      <c r="CY17" s="383" t="str">
        <f ca="1">+IF(OFFSET('Sanitation Data'!$F$32,0,10*ROW('Sanitation Data'!F11))="","",OFFSET('Sanitation Data'!$F$32,0,10*ROW('Sanitation Data'!F11)))</f>
        <v/>
      </c>
      <c r="CZ17" s="383" t="str">
        <f ca="1">+IF(OFFSET('Sanitation Data'!$G$28,0,10*ROW('Sanitation Data'!G11))="","",OFFSET('Sanitation Data'!$G$28,0,10*ROW('Sanitation Data'!G11)))</f>
        <v/>
      </c>
      <c r="DA17" s="383" t="str">
        <f ca="1">+IF(OFFSET('Sanitation Data'!$G$29,0,10*ROW('Sanitation Data'!G11))="","",OFFSET('Sanitation Data'!$G$29,0,10*ROW('Sanitation Data'!G11)))</f>
        <v/>
      </c>
      <c r="DB17" s="383" t="str">
        <f ca="1">+IF(OFFSET('Sanitation Data'!$G$30,0,10*ROW('Sanitation Data'!G11))="","",OFFSET('Sanitation Data'!$G$30,0,10*ROW('Sanitation Data'!G11)))</f>
        <v/>
      </c>
      <c r="DC17" s="383" t="str">
        <f ca="1">+IF(OFFSET('Sanitation Data'!$G$31,0,10*ROW('Sanitation Data'!G11))="","",OFFSET('Sanitation Data'!$G$31,0,10*ROW('Sanitation Data'!G11)))</f>
        <v/>
      </c>
      <c r="DD17" s="383" t="str">
        <f ca="1">+IF(OFFSET('Sanitation Data'!$G$32,0,10*ROW('Sanitation Data'!G11))="","",OFFSET('Sanitation Data'!$G$32,0,10*ROW('Sanitation Data'!G11)))</f>
        <v/>
      </c>
      <c r="DE17" s="383" t="str">
        <f ca="1">+IF(OFFSET('Sanitation Data'!$H$28,0,10*ROW('Sanitation Data'!H11))="","",OFFSET('Sanitation Data'!$H$28,0,10*ROW('Sanitation Data'!H11)))</f>
        <v/>
      </c>
      <c r="DF17" s="383" t="str">
        <f ca="1">+IF(OFFSET('Sanitation Data'!$H$29,0,10*ROW('Sanitation Data'!H11))="","",OFFSET('Sanitation Data'!$H$29,0,10*ROW('Sanitation Data'!H11)))</f>
        <v/>
      </c>
      <c r="DG17" s="383" t="str">
        <f ca="1">+IF(OFFSET('Sanitation Data'!$H$30,0,10*ROW('Sanitation Data'!H11))="","",OFFSET('Sanitation Data'!$H$30,0,10*ROW('Sanitation Data'!H11)))</f>
        <v/>
      </c>
      <c r="DH17" s="383" t="str">
        <f ca="1">+IF(OFFSET('Sanitation Data'!$H$31,0,10*ROW('Sanitation Data'!H11))="","",OFFSET('Sanitation Data'!$H$31,0,10*ROW('Sanitation Data'!H11)))</f>
        <v/>
      </c>
      <c r="DI17" s="383" t="str">
        <f ca="1">+IF(OFFSET('Sanitation Data'!$H$32,0,10*ROW('Sanitation Data'!H11))="","",OFFSET('Sanitation Data'!$H$32,0,10*ROW('Sanitation Data'!H11)))</f>
        <v/>
      </c>
      <c r="DJ17" s="383" t="str">
        <f ca="1">+IF(OFFSET('Sanitation Data'!$I$28,0,10*ROW('Sanitation Data'!I11))="","",OFFSET('Sanitation Data'!$I$28,0,10*ROW('Sanitation Data'!I11)))</f>
        <v/>
      </c>
      <c r="DK17" s="383" t="str">
        <f ca="1">+IF(OFFSET('Sanitation Data'!$I$29,0,10*ROW('Sanitation Data'!I11))="","",OFFSET('Sanitation Data'!$I$29,0,10*ROW('Sanitation Data'!I11)))</f>
        <v/>
      </c>
      <c r="DL17" s="383" t="str">
        <f ca="1">+IF(OFFSET('Sanitation Data'!$I$30,0,10*ROW('Sanitation Data'!I11))="","",OFFSET('Sanitation Data'!$I$30,0,10*ROW('Sanitation Data'!I11)))</f>
        <v/>
      </c>
      <c r="DM17" s="383" t="str">
        <f ca="1">+IF(OFFSET('Sanitation Data'!$I$31,0,10*ROW('Sanitation Data'!I11))="","",OFFSET('Sanitation Data'!$I$31,0,10*ROW('Sanitation Data'!I11)))</f>
        <v/>
      </c>
      <c r="DN17" s="383" t="str">
        <f ca="1">+IF(OFFSET('Sanitation Data'!$I$32,0,10*ROW('Sanitation Data'!I11))="","",OFFSET('Sanitation Data'!$I$32,0,10*ROW('Sanitation Data'!I11)))</f>
        <v/>
      </c>
      <c r="DO17" s="383" t="str">
        <f ca="1">+IF(OFFSET('Hygiene Data'!$D$11,0,10*ROW('Hygiene Data'!D11))="","",OFFSET('Hygiene Data'!$D$11,0,10*ROW('Hygiene Data'!D11)))</f>
        <v/>
      </c>
      <c r="DP17" s="383" t="str">
        <f ca="1">+IF(OFFSET('Hygiene Data'!$D$12,0,10*ROW('Hygiene Data'!D11))="","",OFFSET('Hygiene Data'!$D$12,0,10*ROW('Hygiene Data'!D11)))</f>
        <v/>
      </c>
      <c r="DQ17" s="383" t="str">
        <f ca="1">+IF(OFFSET('Hygiene Data'!$D$13,0,10*ROW('Hygiene Data'!D11))="","",OFFSET('Hygiene Data'!$D$13,0,10*ROW('Hygiene Data'!D11)))</f>
        <v/>
      </c>
      <c r="DR17" s="383" t="str">
        <f ca="1">+IF(OFFSET('Hygiene Data'!$E$11,0,10*ROW('Hygiene Data'!E11))="","",OFFSET('Hygiene Data'!$E$11,0,10*ROW('Hygiene Data'!E11)))</f>
        <v/>
      </c>
      <c r="DS17" s="383" t="str">
        <f ca="1">+IF(OFFSET('Hygiene Data'!$E$12,0,10*ROW('Hygiene Data'!E11))="","",OFFSET('Hygiene Data'!$E$12,0,10*ROW('Hygiene Data'!E11)))</f>
        <v/>
      </c>
      <c r="DT17" s="383" t="str">
        <f ca="1">+IF(OFFSET('Hygiene Data'!$E$13,0,10*ROW('Hygiene Data'!E11))="","",OFFSET('Hygiene Data'!$E$13,0,10*ROW('Hygiene Data'!E11)))</f>
        <v/>
      </c>
      <c r="DU17" s="383" t="str">
        <f ca="1">+IF(OFFSET('Hygiene Data'!$F$11,0,10*ROW('Hygiene Data'!F11))="","",OFFSET('Hygiene Data'!$F$11,0,10*ROW('Hygiene Data'!F11)))</f>
        <v/>
      </c>
      <c r="DV17" s="383" t="str">
        <f ca="1">+IF(OFFSET('Hygiene Data'!$F$12,0,10*ROW('Hygiene Data'!F11))="","",OFFSET('Hygiene Data'!$F$12,0,10*ROW('Hygiene Data'!F11)))</f>
        <v/>
      </c>
      <c r="DW17" s="383" t="str">
        <f ca="1">+IF(OFFSET('Hygiene Data'!$F$13,0,10*ROW('Hygiene Data'!F11))="","",OFFSET('Hygiene Data'!$F$13,0,10*ROW('Hygiene Data'!F11)))</f>
        <v/>
      </c>
      <c r="DX17" s="383" t="str">
        <f ca="1">+IF(OFFSET('Hygiene Data'!$G$11,0,10*ROW('Hygiene Data'!G11))="","",OFFSET('Hygiene Data'!$G$11,0,10*ROW('Hygiene Data'!G11)))</f>
        <v/>
      </c>
      <c r="DY17" s="383" t="str">
        <f ca="1">+IF(OFFSET('Hygiene Data'!$G$12,0,10*ROW('Hygiene Data'!G11))="","",OFFSET('Hygiene Data'!$G$12,0,10*ROW('Hygiene Data'!G11)))</f>
        <v/>
      </c>
      <c r="DZ17" s="383" t="str">
        <f ca="1">+IF(OFFSET('Hygiene Data'!$G$13,0,10*ROW('Hygiene Data'!G11))="","",OFFSET('Hygiene Data'!$G$13,0,10*ROW('Hygiene Data'!G11)))</f>
        <v/>
      </c>
      <c r="EA17" s="383" t="str">
        <f ca="1">+IF(OFFSET('Hygiene Data'!$H$11,0,10*ROW('Hygiene Data'!H11))="","",OFFSET('Hygiene Data'!$H$11,0,10*ROW('Hygiene Data'!H11)))</f>
        <v/>
      </c>
      <c r="EB17" s="383" t="str">
        <f ca="1">+IF(OFFSET('Hygiene Data'!$H$12,0,10*ROW('Hygiene Data'!H11))="","",OFFSET('Hygiene Data'!$H$12,0,10*ROW('Hygiene Data'!H11)))</f>
        <v/>
      </c>
      <c r="EC17" s="383" t="str">
        <f ca="1">+IF(OFFSET('Hygiene Data'!$H$13,0,10*ROW('Hygiene Data'!H11))="","",OFFSET('Hygiene Data'!$H$13,0,10*ROW('Hygiene Data'!H11)))</f>
        <v/>
      </c>
      <c r="ED17" s="383" t="str">
        <f ca="1">+IF(OFFSET('Hygiene Data'!$I$11,0,10*ROW('Hygiene Data'!I11))="","",OFFSET('Hygiene Data'!$I$11,0,10*ROW('Hygiene Data'!I11)))</f>
        <v/>
      </c>
      <c r="EE17" s="383" t="str">
        <f ca="1">+IF(OFFSET('Hygiene Data'!$I$12,0,10*ROW('Hygiene Data'!I11))="","",OFFSET('Hygiene Data'!$I$12,0,10*ROW('Hygiene Data'!I11)))</f>
        <v/>
      </c>
      <c r="EF17" s="383" t="str">
        <f ca="1">+IF(OFFSET('Hygiene Data'!$I$13,0,10*ROW('Hygiene Data'!I11))="","",OFFSET('Hygiene Data'!$I$13,0,10*ROW('Hygiene Data'!I11)))</f>
        <v/>
      </c>
    </row>
    <row r="18" spans="1:136" x14ac:dyDescent="0.25">
      <c r="A18" s="492" t="str">
        <f ca="1">+IF(OFFSET('Water Data'!$B$2,0,10*ROW('Water Data'!E12))="","",OFFSET('Water Data'!$B$2,0,10*ROW('Water Data'!E12)))</f>
        <v/>
      </c>
      <c r="B18" s="492"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19" t="str">
        <f t="shared" ca="1" si="0"/>
        <v/>
      </c>
      <c r="D18" s="520"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20"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20"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20"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20"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20"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20"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20"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20"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20"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20"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20"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20"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20"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20"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20"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20"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20"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21"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21"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21"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21"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21"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21"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21"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21"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21"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21"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21"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21"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21"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21"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21"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21"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21"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21"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21"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21"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21"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21"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21"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21"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21"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21"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21"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21"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21"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21"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22"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98"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22"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22"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22"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22"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22"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22"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22"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22"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22"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22"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22"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22"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22"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22"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22"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22"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83" t="str">
        <f ca="1">+IF(OFFSET('Water Data'!$D$27,0,10*ROW('Water Data'!D12))="","",OFFSET('Water Data'!$D$27,0,10*ROW('Water Data'!D12)))</f>
        <v/>
      </c>
      <c r="BT18" s="383" t="str">
        <f ca="1">+IF(OFFSET('Water Data'!$D$28,0,10*ROW('Water Data'!D12))="","",OFFSET('Water Data'!$D$28,0,10*ROW('Water Data'!D12)))</f>
        <v/>
      </c>
      <c r="BU18" s="383" t="str">
        <f ca="1">+IF(OFFSET('Water Data'!$D$29,0,10*ROW('Water Data'!D12))="","",OFFSET('Water Data'!$D$29,0,10*ROW('Water Data'!D12)))</f>
        <v/>
      </c>
      <c r="BV18" s="383" t="str">
        <f ca="1">+IF(OFFSET('Water Data'!$E$27,0,10*ROW('Water Data'!E12))="","",OFFSET('Water Data'!$E$27,0,10*ROW('Water Data'!E12)))</f>
        <v/>
      </c>
      <c r="BW18" s="383" t="str">
        <f ca="1">+IF(OFFSET('Water Data'!$E$28,0,10*ROW('Water Data'!E12))="","",OFFSET('Water Data'!$E$28,0,10*ROW('Water Data'!E12)))</f>
        <v/>
      </c>
      <c r="BX18" s="383" t="str">
        <f ca="1">+IF(OFFSET('Water Data'!$E$29,0,10*ROW('Water Data'!E12))="","",OFFSET('Water Data'!$E$29,0,10*ROW('Water Data'!E12)))</f>
        <v/>
      </c>
      <c r="BY18" s="383" t="str">
        <f ca="1">+IF(OFFSET('Water Data'!$F$27,0,10*ROW('Water Data'!F12))="","",OFFSET('Water Data'!$F$27,0,10*ROW('Water Data'!F12)))</f>
        <v/>
      </c>
      <c r="BZ18" s="383" t="str">
        <f ca="1">+IF(OFFSET('Water Data'!$F$28,0,10*ROW('Water Data'!F12))="","",OFFSET('Water Data'!$F$28,0,10*ROW('Water Data'!F12)))</f>
        <v/>
      </c>
      <c r="CA18" s="383" t="str">
        <f ca="1">+IF(OFFSET('Water Data'!$F$29,0,10*ROW('Water Data'!F12))="","",OFFSET('Water Data'!$F$29,0,10*ROW('Water Data'!F12)))</f>
        <v/>
      </c>
      <c r="CB18" s="383" t="str">
        <f ca="1">+IF(OFFSET('Water Data'!$G$27,0,10*ROW('Water Data'!G12))="","",OFFSET('Water Data'!$G$27,0,10*ROW('Water Data'!G12)))</f>
        <v/>
      </c>
      <c r="CC18" s="383" t="str">
        <f ca="1">+IF(OFFSET('Water Data'!$G$28,0,10*ROW('Water Data'!G12))="","",OFFSET('Water Data'!$G$28,0,10*ROW('Water Data'!G12)))</f>
        <v/>
      </c>
      <c r="CD18" s="383" t="str">
        <f ca="1">+IF(OFFSET('Water Data'!$G$29,0,10*ROW('Water Data'!G12))="","",OFFSET('Water Data'!$G$29,0,10*ROW('Water Data'!G12)))</f>
        <v/>
      </c>
      <c r="CE18" s="383" t="str">
        <f ca="1">+IF(OFFSET('Water Data'!$H$27,0,10*ROW('Water Data'!H12))="","",OFFSET('Water Data'!$H$27,0,10*ROW('Water Data'!H12)))</f>
        <v/>
      </c>
      <c r="CF18" s="383" t="str">
        <f ca="1">+IF(OFFSET('Water Data'!$H$28,0,10*ROW('Water Data'!H12))="","",OFFSET('Water Data'!$H$28,0,10*ROW('Water Data'!H12)))</f>
        <v/>
      </c>
      <c r="CG18" s="383" t="str">
        <f ca="1">+IF(OFFSET('Water Data'!$H$29,0,10*ROW('Water Data'!H12))="","",OFFSET('Water Data'!$H$29,0,10*ROW('Water Data'!H12)))</f>
        <v/>
      </c>
      <c r="CH18" s="383" t="str">
        <f ca="1">+IF(OFFSET('Water Data'!$I$27,0,10*ROW('Water Data'!I12))="","",OFFSET('Water Data'!$I$27,0,10*ROW('Water Data'!I12)))</f>
        <v/>
      </c>
      <c r="CI18" s="383" t="str">
        <f ca="1">+IF(OFFSET('Water Data'!$I$28,0,10*ROW('Water Data'!I12))="","",OFFSET('Water Data'!$I$28,0,10*ROW('Water Data'!I12)))</f>
        <v/>
      </c>
      <c r="CJ18" s="383" t="str">
        <f ca="1">+IF(OFFSET('Water Data'!$I$29,0,10*ROW('Water Data'!I12))="","",OFFSET('Water Data'!$I$29,0,10*ROW('Water Data'!I12)))</f>
        <v/>
      </c>
      <c r="CK18" s="383" t="str">
        <f ca="1">+IF(OFFSET('Sanitation Data'!$D$28,0,10*ROW('Sanitation Data'!D12))="","",OFFSET('Sanitation Data'!$D$28,0,10*ROW('Sanitation Data'!D12)))</f>
        <v/>
      </c>
      <c r="CL18" s="383" t="str">
        <f ca="1">+IF(OFFSET('Sanitation Data'!$D$29,0,10*ROW('Sanitation Data'!D12))="","",OFFSET('Sanitation Data'!$D$29,0,10*ROW('Sanitation Data'!D12)))</f>
        <v/>
      </c>
      <c r="CM18" s="383" t="str">
        <f ca="1">+IF(OFFSET('Sanitation Data'!$D$30,0,10*ROW('Sanitation Data'!D12))="","",OFFSET('Sanitation Data'!$D$30,0,10*ROW('Sanitation Data'!D12)))</f>
        <v/>
      </c>
      <c r="CN18" s="383" t="str">
        <f ca="1">+IF(OFFSET('Sanitation Data'!$D$31,0,10*ROW('Sanitation Data'!D12))="","",OFFSET('Sanitation Data'!$D$31,0,10*ROW('Sanitation Data'!D12)))</f>
        <v/>
      </c>
      <c r="CO18" s="383" t="str">
        <f ca="1">+IF(OFFSET('Sanitation Data'!$D$32,0,10*ROW('Sanitation Data'!D12))="","",OFFSET('Sanitation Data'!$D$32,0,10*ROW('Sanitation Data'!D12)))</f>
        <v/>
      </c>
      <c r="CP18" s="383" t="str">
        <f ca="1">+IF(OFFSET('Sanitation Data'!$E$28,0,10*ROW('Sanitation Data'!E12))="","",OFFSET('Sanitation Data'!$E$28,0,10*ROW('Sanitation Data'!E12)))</f>
        <v/>
      </c>
      <c r="CQ18" s="383" t="str">
        <f ca="1">+IF(OFFSET('Sanitation Data'!$E$29,0,10*ROW('Sanitation Data'!E12))="","",OFFSET('Sanitation Data'!$E$29,0,10*ROW('Sanitation Data'!E12)))</f>
        <v/>
      </c>
      <c r="CR18" s="383" t="str">
        <f ca="1">+IF(OFFSET('Sanitation Data'!$E$30,0,10*ROW('Sanitation Data'!E12))="","",OFFSET('Sanitation Data'!$E$30,0,10*ROW('Sanitation Data'!E12)))</f>
        <v/>
      </c>
      <c r="CS18" s="383" t="str">
        <f ca="1">+IF(OFFSET('Sanitation Data'!$E$31,0,10*ROW('Sanitation Data'!E12))="","",OFFSET('Sanitation Data'!$E$31,0,10*ROW('Sanitation Data'!E12)))</f>
        <v/>
      </c>
      <c r="CT18" s="383" t="str">
        <f ca="1">+IF(OFFSET('Sanitation Data'!$E$32,0,10*ROW('Sanitation Data'!E12))="","",OFFSET('Sanitation Data'!$E$32,0,10*ROW('Sanitation Data'!E12)))</f>
        <v/>
      </c>
      <c r="CU18" s="383" t="str">
        <f ca="1">+IF(OFFSET('Sanitation Data'!$F$28,0,10*ROW('Sanitation Data'!F12))="","",OFFSET('Sanitation Data'!$F$28,0,10*ROW('Sanitation Data'!F12)))</f>
        <v/>
      </c>
      <c r="CV18" s="383" t="str">
        <f ca="1">+IF(OFFSET('Sanitation Data'!$F$29,0,10*ROW('Sanitation Data'!F12))="","",OFFSET('Sanitation Data'!$F$29,0,10*ROW('Sanitation Data'!F12)))</f>
        <v/>
      </c>
      <c r="CW18" s="383" t="str">
        <f ca="1">+IF(OFFSET('Sanitation Data'!$F$30,0,10*ROW('Sanitation Data'!F12))="","",OFFSET('Sanitation Data'!$F$30,0,10*ROW('Sanitation Data'!F12)))</f>
        <v/>
      </c>
      <c r="CX18" s="383" t="str">
        <f ca="1">+IF(OFFSET('Sanitation Data'!$F$31,0,10*ROW('Sanitation Data'!F12))="","",OFFSET('Sanitation Data'!$F$31,0,10*ROW('Sanitation Data'!F12)))</f>
        <v/>
      </c>
      <c r="CY18" s="383" t="str">
        <f ca="1">+IF(OFFSET('Sanitation Data'!$F$32,0,10*ROW('Sanitation Data'!F12))="","",OFFSET('Sanitation Data'!$F$32,0,10*ROW('Sanitation Data'!F12)))</f>
        <v/>
      </c>
      <c r="CZ18" s="383" t="str">
        <f ca="1">+IF(OFFSET('Sanitation Data'!$G$28,0,10*ROW('Sanitation Data'!G12))="","",OFFSET('Sanitation Data'!$G$28,0,10*ROW('Sanitation Data'!G12)))</f>
        <v/>
      </c>
      <c r="DA18" s="383" t="str">
        <f ca="1">+IF(OFFSET('Sanitation Data'!$G$29,0,10*ROW('Sanitation Data'!G12))="","",OFFSET('Sanitation Data'!$G$29,0,10*ROW('Sanitation Data'!G12)))</f>
        <v/>
      </c>
      <c r="DB18" s="383" t="str">
        <f ca="1">+IF(OFFSET('Sanitation Data'!$G$30,0,10*ROW('Sanitation Data'!G12))="","",OFFSET('Sanitation Data'!$G$30,0,10*ROW('Sanitation Data'!G12)))</f>
        <v/>
      </c>
      <c r="DC18" s="383" t="str">
        <f ca="1">+IF(OFFSET('Sanitation Data'!$G$31,0,10*ROW('Sanitation Data'!G12))="","",OFFSET('Sanitation Data'!$G$31,0,10*ROW('Sanitation Data'!G12)))</f>
        <v/>
      </c>
      <c r="DD18" s="383" t="str">
        <f ca="1">+IF(OFFSET('Sanitation Data'!$G$32,0,10*ROW('Sanitation Data'!G12))="","",OFFSET('Sanitation Data'!$G$32,0,10*ROW('Sanitation Data'!G12)))</f>
        <v/>
      </c>
      <c r="DE18" s="383" t="str">
        <f ca="1">+IF(OFFSET('Sanitation Data'!$H$28,0,10*ROW('Sanitation Data'!H12))="","",OFFSET('Sanitation Data'!$H$28,0,10*ROW('Sanitation Data'!H12)))</f>
        <v/>
      </c>
      <c r="DF18" s="383" t="str">
        <f ca="1">+IF(OFFSET('Sanitation Data'!$H$29,0,10*ROW('Sanitation Data'!H12))="","",OFFSET('Sanitation Data'!$H$29,0,10*ROW('Sanitation Data'!H12)))</f>
        <v/>
      </c>
      <c r="DG18" s="383" t="str">
        <f ca="1">+IF(OFFSET('Sanitation Data'!$H$30,0,10*ROW('Sanitation Data'!H12))="","",OFFSET('Sanitation Data'!$H$30,0,10*ROW('Sanitation Data'!H12)))</f>
        <v/>
      </c>
      <c r="DH18" s="383" t="str">
        <f ca="1">+IF(OFFSET('Sanitation Data'!$H$31,0,10*ROW('Sanitation Data'!H12))="","",OFFSET('Sanitation Data'!$H$31,0,10*ROW('Sanitation Data'!H12)))</f>
        <v/>
      </c>
      <c r="DI18" s="383" t="str">
        <f ca="1">+IF(OFFSET('Sanitation Data'!$H$32,0,10*ROW('Sanitation Data'!H12))="","",OFFSET('Sanitation Data'!$H$32,0,10*ROW('Sanitation Data'!H12)))</f>
        <v/>
      </c>
      <c r="DJ18" s="383" t="str">
        <f ca="1">+IF(OFFSET('Sanitation Data'!$I$28,0,10*ROW('Sanitation Data'!I12))="","",OFFSET('Sanitation Data'!$I$28,0,10*ROW('Sanitation Data'!I12)))</f>
        <v/>
      </c>
      <c r="DK18" s="383" t="str">
        <f ca="1">+IF(OFFSET('Sanitation Data'!$I$29,0,10*ROW('Sanitation Data'!I12))="","",OFFSET('Sanitation Data'!$I$29,0,10*ROW('Sanitation Data'!I12)))</f>
        <v/>
      </c>
      <c r="DL18" s="383" t="str">
        <f ca="1">+IF(OFFSET('Sanitation Data'!$I$30,0,10*ROW('Sanitation Data'!I12))="","",OFFSET('Sanitation Data'!$I$30,0,10*ROW('Sanitation Data'!I12)))</f>
        <v/>
      </c>
      <c r="DM18" s="383" t="str">
        <f ca="1">+IF(OFFSET('Sanitation Data'!$I$31,0,10*ROW('Sanitation Data'!I12))="","",OFFSET('Sanitation Data'!$I$31,0,10*ROW('Sanitation Data'!I12)))</f>
        <v/>
      </c>
      <c r="DN18" s="383" t="str">
        <f ca="1">+IF(OFFSET('Sanitation Data'!$I$32,0,10*ROW('Sanitation Data'!I12))="","",OFFSET('Sanitation Data'!$I$32,0,10*ROW('Sanitation Data'!I12)))</f>
        <v/>
      </c>
      <c r="DO18" s="383" t="str">
        <f ca="1">+IF(OFFSET('Hygiene Data'!$D$11,0,10*ROW('Hygiene Data'!D12))="","",OFFSET('Hygiene Data'!$D$11,0,10*ROW('Hygiene Data'!D12)))</f>
        <v/>
      </c>
      <c r="DP18" s="383" t="str">
        <f ca="1">+IF(OFFSET('Hygiene Data'!$D$12,0,10*ROW('Hygiene Data'!D12))="","",OFFSET('Hygiene Data'!$D$12,0,10*ROW('Hygiene Data'!D12)))</f>
        <v/>
      </c>
      <c r="DQ18" s="383" t="str">
        <f ca="1">+IF(OFFSET('Hygiene Data'!$D$13,0,10*ROW('Hygiene Data'!D12))="","",OFFSET('Hygiene Data'!$D$13,0,10*ROW('Hygiene Data'!D12)))</f>
        <v/>
      </c>
      <c r="DR18" s="383" t="str">
        <f ca="1">+IF(OFFSET('Hygiene Data'!$E$11,0,10*ROW('Hygiene Data'!E12))="","",OFFSET('Hygiene Data'!$E$11,0,10*ROW('Hygiene Data'!E12)))</f>
        <v/>
      </c>
      <c r="DS18" s="383" t="str">
        <f ca="1">+IF(OFFSET('Hygiene Data'!$E$12,0,10*ROW('Hygiene Data'!E12))="","",OFFSET('Hygiene Data'!$E$12,0,10*ROW('Hygiene Data'!E12)))</f>
        <v/>
      </c>
      <c r="DT18" s="383" t="str">
        <f ca="1">+IF(OFFSET('Hygiene Data'!$E$13,0,10*ROW('Hygiene Data'!E12))="","",OFFSET('Hygiene Data'!$E$13,0,10*ROW('Hygiene Data'!E12)))</f>
        <v/>
      </c>
      <c r="DU18" s="383" t="str">
        <f ca="1">+IF(OFFSET('Hygiene Data'!$F$11,0,10*ROW('Hygiene Data'!F12))="","",OFFSET('Hygiene Data'!$F$11,0,10*ROW('Hygiene Data'!F12)))</f>
        <v/>
      </c>
      <c r="DV18" s="383" t="str">
        <f ca="1">+IF(OFFSET('Hygiene Data'!$F$12,0,10*ROW('Hygiene Data'!F12))="","",OFFSET('Hygiene Data'!$F$12,0,10*ROW('Hygiene Data'!F12)))</f>
        <v/>
      </c>
      <c r="DW18" s="383" t="str">
        <f ca="1">+IF(OFFSET('Hygiene Data'!$F$13,0,10*ROW('Hygiene Data'!F12))="","",OFFSET('Hygiene Data'!$F$13,0,10*ROW('Hygiene Data'!F12)))</f>
        <v/>
      </c>
      <c r="DX18" s="383" t="str">
        <f ca="1">+IF(OFFSET('Hygiene Data'!$G$11,0,10*ROW('Hygiene Data'!G12))="","",OFFSET('Hygiene Data'!$G$11,0,10*ROW('Hygiene Data'!G12)))</f>
        <v/>
      </c>
      <c r="DY18" s="383" t="str">
        <f ca="1">+IF(OFFSET('Hygiene Data'!$G$12,0,10*ROW('Hygiene Data'!G12))="","",OFFSET('Hygiene Data'!$G$12,0,10*ROW('Hygiene Data'!G12)))</f>
        <v/>
      </c>
      <c r="DZ18" s="383" t="str">
        <f ca="1">+IF(OFFSET('Hygiene Data'!$G$13,0,10*ROW('Hygiene Data'!G12))="","",OFFSET('Hygiene Data'!$G$13,0,10*ROW('Hygiene Data'!G12)))</f>
        <v/>
      </c>
      <c r="EA18" s="383" t="str">
        <f ca="1">+IF(OFFSET('Hygiene Data'!$H$11,0,10*ROW('Hygiene Data'!H12))="","",OFFSET('Hygiene Data'!$H$11,0,10*ROW('Hygiene Data'!H12)))</f>
        <v/>
      </c>
      <c r="EB18" s="383" t="str">
        <f ca="1">+IF(OFFSET('Hygiene Data'!$H$12,0,10*ROW('Hygiene Data'!H12))="","",OFFSET('Hygiene Data'!$H$12,0,10*ROW('Hygiene Data'!H12)))</f>
        <v/>
      </c>
      <c r="EC18" s="383" t="str">
        <f ca="1">+IF(OFFSET('Hygiene Data'!$H$13,0,10*ROW('Hygiene Data'!H12))="","",OFFSET('Hygiene Data'!$H$13,0,10*ROW('Hygiene Data'!H12)))</f>
        <v/>
      </c>
      <c r="ED18" s="383" t="str">
        <f ca="1">+IF(OFFSET('Hygiene Data'!$I$11,0,10*ROW('Hygiene Data'!I12))="","",OFFSET('Hygiene Data'!$I$11,0,10*ROW('Hygiene Data'!I12)))</f>
        <v/>
      </c>
      <c r="EE18" s="383" t="str">
        <f ca="1">+IF(OFFSET('Hygiene Data'!$I$12,0,10*ROW('Hygiene Data'!I12))="","",OFFSET('Hygiene Data'!$I$12,0,10*ROW('Hygiene Data'!I12)))</f>
        <v/>
      </c>
      <c r="EF18" s="383" t="str">
        <f ca="1">+IF(OFFSET('Hygiene Data'!$I$13,0,10*ROW('Hygiene Data'!I12))="","",OFFSET('Hygiene Data'!$I$13,0,10*ROW('Hygiene Data'!I12)))</f>
        <v/>
      </c>
    </row>
    <row r="19" spans="1:136" x14ac:dyDescent="0.25">
      <c r="A19" s="492" t="str">
        <f ca="1">+IF(OFFSET('Water Data'!$B$2,0,10*ROW('Water Data'!E13))="","",OFFSET('Water Data'!$B$2,0,10*ROW('Water Data'!E13)))</f>
        <v/>
      </c>
      <c r="B19" s="492"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19" t="str">
        <f t="shared" ca="1" si="0"/>
        <v/>
      </c>
      <c r="D19" s="520"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20"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20"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20"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20"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20"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20"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20"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20"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20"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20"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20"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20"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20"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20"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20"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20"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20"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21"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21"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21"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21"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21"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21"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21"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21"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21"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21"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21"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21"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21"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21"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21"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21"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21"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21"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21"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21"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21"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21"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21"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21"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21"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21"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21"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21"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21"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21"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22"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98"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22"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22"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22"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22"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22"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22"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22"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22"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22"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22"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22"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22"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22"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22"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22"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22"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83" t="str">
        <f ca="1">+IF(OFFSET('Water Data'!$D$27,0,10*ROW('Water Data'!D13))="","",OFFSET('Water Data'!$D$27,0,10*ROW('Water Data'!D13)))</f>
        <v/>
      </c>
      <c r="BT19" s="383" t="str">
        <f ca="1">+IF(OFFSET('Water Data'!$D$28,0,10*ROW('Water Data'!D13))="","",OFFSET('Water Data'!$D$28,0,10*ROW('Water Data'!D13)))</f>
        <v/>
      </c>
      <c r="BU19" s="383" t="str">
        <f ca="1">+IF(OFFSET('Water Data'!$D$29,0,10*ROW('Water Data'!D13))="","",OFFSET('Water Data'!$D$29,0,10*ROW('Water Data'!D13)))</f>
        <v/>
      </c>
      <c r="BV19" s="383" t="str">
        <f ca="1">+IF(OFFSET('Water Data'!$E$27,0,10*ROW('Water Data'!E13))="","",OFFSET('Water Data'!$E$27,0,10*ROW('Water Data'!E13)))</f>
        <v/>
      </c>
      <c r="BW19" s="383" t="str">
        <f ca="1">+IF(OFFSET('Water Data'!$E$28,0,10*ROW('Water Data'!E13))="","",OFFSET('Water Data'!$E$28,0,10*ROW('Water Data'!E13)))</f>
        <v/>
      </c>
      <c r="BX19" s="383" t="str">
        <f ca="1">+IF(OFFSET('Water Data'!$E$29,0,10*ROW('Water Data'!E13))="","",OFFSET('Water Data'!$E$29,0,10*ROW('Water Data'!E13)))</f>
        <v/>
      </c>
      <c r="BY19" s="383" t="str">
        <f ca="1">+IF(OFFSET('Water Data'!$F$27,0,10*ROW('Water Data'!F13))="","",OFFSET('Water Data'!$F$27,0,10*ROW('Water Data'!F13)))</f>
        <v/>
      </c>
      <c r="BZ19" s="383" t="str">
        <f ca="1">+IF(OFFSET('Water Data'!$F$28,0,10*ROW('Water Data'!F13))="","",OFFSET('Water Data'!$F$28,0,10*ROW('Water Data'!F13)))</f>
        <v/>
      </c>
      <c r="CA19" s="383" t="str">
        <f ca="1">+IF(OFFSET('Water Data'!$F$29,0,10*ROW('Water Data'!F13))="","",OFFSET('Water Data'!$F$29,0,10*ROW('Water Data'!F13)))</f>
        <v/>
      </c>
      <c r="CB19" s="383" t="str">
        <f ca="1">+IF(OFFSET('Water Data'!$G$27,0,10*ROW('Water Data'!G13))="","",OFFSET('Water Data'!$G$27,0,10*ROW('Water Data'!G13)))</f>
        <v/>
      </c>
      <c r="CC19" s="383" t="str">
        <f ca="1">+IF(OFFSET('Water Data'!$G$28,0,10*ROW('Water Data'!G13))="","",OFFSET('Water Data'!$G$28,0,10*ROW('Water Data'!G13)))</f>
        <v/>
      </c>
      <c r="CD19" s="383" t="str">
        <f ca="1">+IF(OFFSET('Water Data'!$G$29,0,10*ROW('Water Data'!G13))="","",OFFSET('Water Data'!$G$29,0,10*ROW('Water Data'!G13)))</f>
        <v/>
      </c>
      <c r="CE19" s="383" t="str">
        <f ca="1">+IF(OFFSET('Water Data'!$H$27,0,10*ROW('Water Data'!H13))="","",OFFSET('Water Data'!$H$27,0,10*ROW('Water Data'!H13)))</f>
        <v/>
      </c>
      <c r="CF19" s="383" t="str">
        <f ca="1">+IF(OFFSET('Water Data'!$H$28,0,10*ROW('Water Data'!H13))="","",OFFSET('Water Data'!$H$28,0,10*ROW('Water Data'!H13)))</f>
        <v/>
      </c>
      <c r="CG19" s="383" t="str">
        <f ca="1">+IF(OFFSET('Water Data'!$H$29,0,10*ROW('Water Data'!H13))="","",OFFSET('Water Data'!$H$29,0,10*ROW('Water Data'!H13)))</f>
        <v/>
      </c>
      <c r="CH19" s="383" t="str">
        <f ca="1">+IF(OFFSET('Water Data'!$I$27,0,10*ROW('Water Data'!I13))="","",OFFSET('Water Data'!$I$27,0,10*ROW('Water Data'!I13)))</f>
        <v/>
      </c>
      <c r="CI19" s="383" t="str">
        <f ca="1">+IF(OFFSET('Water Data'!$I$28,0,10*ROW('Water Data'!I13))="","",OFFSET('Water Data'!$I$28,0,10*ROW('Water Data'!I13)))</f>
        <v/>
      </c>
      <c r="CJ19" s="383" t="str">
        <f ca="1">+IF(OFFSET('Water Data'!$I$29,0,10*ROW('Water Data'!I13))="","",OFFSET('Water Data'!$I$29,0,10*ROW('Water Data'!I13)))</f>
        <v/>
      </c>
      <c r="CK19" s="383" t="str">
        <f ca="1">+IF(OFFSET('Sanitation Data'!$D$28,0,10*ROW('Sanitation Data'!D13))="","",OFFSET('Sanitation Data'!$D$28,0,10*ROW('Sanitation Data'!D13)))</f>
        <v/>
      </c>
      <c r="CL19" s="383" t="str">
        <f ca="1">+IF(OFFSET('Sanitation Data'!$D$29,0,10*ROW('Sanitation Data'!D13))="","",OFFSET('Sanitation Data'!$D$29,0,10*ROW('Sanitation Data'!D13)))</f>
        <v/>
      </c>
      <c r="CM19" s="383" t="str">
        <f ca="1">+IF(OFFSET('Sanitation Data'!$D$30,0,10*ROW('Sanitation Data'!D13))="","",OFFSET('Sanitation Data'!$D$30,0,10*ROW('Sanitation Data'!D13)))</f>
        <v/>
      </c>
      <c r="CN19" s="383" t="str">
        <f ca="1">+IF(OFFSET('Sanitation Data'!$D$31,0,10*ROW('Sanitation Data'!D13))="","",OFFSET('Sanitation Data'!$D$31,0,10*ROW('Sanitation Data'!D13)))</f>
        <v/>
      </c>
      <c r="CO19" s="383" t="str">
        <f ca="1">+IF(OFFSET('Sanitation Data'!$D$32,0,10*ROW('Sanitation Data'!D13))="","",OFFSET('Sanitation Data'!$D$32,0,10*ROW('Sanitation Data'!D13)))</f>
        <v/>
      </c>
      <c r="CP19" s="383" t="str">
        <f ca="1">+IF(OFFSET('Sanitation Data'!$E$28,0,10*ROW('Sanitation Data'!E13))="","",OFFSET('Sanitation Data'!$E$28,0,10*ROW('Sanitation Data'!E13)))</f>
        <v/>
      </c>
      <c r="CQ19" s="383" t="str">
        <f ca="1">+IF(OFFSET('Sanitation Data'!$E$29,0,10*ROW('Sanitation Data'!E13))="","",OFFSET('Sanitation Data'!$E$29,0,10*ROW('Sanitation Data'!E13)))</f>
        <v/>
      </c>
      <c r="CR19" s="383" t="str">
        <f ca="1">+IF(OFFSET('Sanitation Data'!$E$30,0,10*ROW('Sanitation Data'!E13))="","",OFFSET('Sanitation Data'!$E$30,0,10*ROW('Sanitation Data'!E13)))</f>
        <v/>
      </c>
      <c r="CS19" s="383" t="str">
        <f ca="1">+IF(OFFSET('Sanitation Data'!$E$31,0,10*ROW('Sanitation Data'!E13))="","",OFFSET('Sanitation Data'!$E$31,0,10*ROW('Sanitation Data'!E13)))</f>
        <v/>
      </c>
      <c r="CT19" s="383" t="str">
        <f ca="1">+IF(OFFSET('Sanitation Data'!$E$32,0,10*ROW('Sanitation Data'!E13))="","",OFFSET('Sanitation Data'!$E$32,0,10*ROW('Sanitation Data'!E13)))</f>
        <v/>
      </c>
      <c r="CU19" s="383" t="str">
        <f ca="1">+IF(OFFSET('Sanitation Data'!$F$28,0,10*ROW('Sanitation Data'!F13))="","",OFFSET('Sanitation Data'!$F$28,0,10*ROW('Sanitation Data'!F13)))</f>
        <v/>
      </c>
      <c r="CV19" s="383" t="str">
        <f ca="1">+IF(OFFSET('Sanitation Data'!$F$29,0,10*ROW('Sanitation Data'!F13))="","",OFFSET('Sanitation Data'!$F$29,0,10*ROW('Sanitation Data'!F13)))</f>
        <v/>
      </c>
      <c r="CW19" s="383" t="str">
        <f ca="1">+IF(OFFSET('Sanitation Data'!$F$30,0,10*ROW('Sanitation Data'!F13))="","",OFFSET('Sanitation Data'!$F$30,0,10*ROW('Sanitation Data'!F13)))</f>
        <v/>
      </c>
      <c r="CX19" s="383" t="str">
        <f ca="1">+IF(OFFSET('Sanitation Data'!$F$31,0,10*ROW('Sanitation Data'!F13))="","",OFFSET('Sanitation Data'!$F$31,0,10*ROW('Sanitation Data'!F13)))</f>
        <v/>
      </c>
      <c r="CY19" s="383" t="str">
        <f ca="1">+IF(OFFSET('Sanitation Data'!$F$32,0,10*ROW('Sanitation Data'!F13))="","",OFFSET('Sanitation Data'!$F$32,0,10*ROW('Sanitation Data'!F13)))</f>
        <v/>
      </c>
      <c r="CZ19" s="383" t="str">
        <f ca="1">+IF(OFFSET('Sanitation Data'!$G$28,0,10*ROW('Sanitation Data'!G13))="","",OFFSET('Sanitation Data'!$G$28,0,10*ROW('Sanitation Data'!G13)))</f>
        <v/>
      </c>
      <c r="DA19" s="383" t="str">
        <f ca="1">+IF(OFFSET('Sanitation Data'!$G$29,0,10*ROW('Sanitation Data'!G13))="","",OFFSET('Sanitation Data'!$G$29,0,10*ROW('Sanitation Data'!G13)))</f>
        <v/>
      </c>
      <c r="DB19" s="383" t="str">
        <f ca="1">+IF(OFFSET('Sanitation Data'!$G$30,0,10*ROW('Sanitation Data'!G13))="","",OFFSET('Sanitation Data'!$G$30,0,10*ROW('Sanitation Data'!G13)))</f>
        <v/>
      </c>
      <c r="DC19" s="383" t="str">
        <f ca="1">+IF(OFFSET('Sanitation Data'!$G$31,0,10*ROW('Sanitation Data'!G13))="","",OFFSET('Sanitation Data'!$G$31,0,10*ROW('Sanitation Data'!G13)))</f>
        <v/>
      </c>
      <c r="DD19" s="383" t="str">
        <f ca="1">+IF(OFFSET('Sanitation Data'!$G$32,0,10*ROW('Sanitation Data'!G13))="","",OFFSET('Sanitation Data'!$G$32,0,10*ROW('Sanitation Data'!G13)))</f>
        <v/>
      </c>
      <c r="DE19" s="383" t="str">
        <f ca="1">+IF(OFFSET('Sanitation Data'!$H$28,0,10*ROW('Sanitation Data'!H13))="","",OFFSET('Sanitation Data'!$H$28,0,10*ROW('Sanitation Data'!H13)))</f>
        <v/>
      </c>
      <c r="DF19" s="383" t="str">
        <f ca="1">+IF(OFFSET('Sanitation Data'!$H$29,0,10*ROW('Sanitation Data'!H13))="","",OFFSET('Sanitation Data'!$H$29,0,10*ROW('Sanitation Data'!H13)))</f>
        <v/>
      </c>
      <c r="DG19" s="383" t="str">
        <f ca="1">+IF(OFFSET('Sanitation Data'!$H$30,0,10*ROW('Sanitation Data'!H13))="","",OFFSET('Sanitation Data'!$H$30,0,10*ROW('Sanitation Data'!H13)))</f>
        <v/>
      </c>
      <c r="DH19" s="383" t="str">
        <f ca="1">+IF(OFFSET('Sanitation Data'!$H$31,0,10*ROW('Sanitation Data'!H13))="","",OFFSET('Sanitation Data'!$H$31,0,10*ROW('Sanitation Data'!H13)))</f>
        <v/>
      </c>
      <c r="DI19" s="383" t="str">
        <f ca="1">+IF(OFFSET('Sanitation Data'!$H$32,0,10*ROW('Sanitation Data'!H13))="","",OFFSET('Sanitation Data'!$H$32,0,10*ROW('Sanitation Data'!H13)))</f>
        <v/>
      </c>
      <c r="DJ19" s="383" t="str">
        <f ca="1">+IF(OFFSET('Sanitation Data'!$I$28,0,10*ROW('Sanitation Data'!I13))="","",OFFSET('Sanitation Data'!$I$28,0,10*ROW('Sanitation Data'!I13)))</f>
        <v/>
      </c>
      <c r="DK19" s="383" t="str">
        <f ca="1">+IF(OFFSET('Sanitation Data'!$I$29,0,10*ROW('Sanitation Data'!I13))="","",OFFSET('Sanitation Data'!$I$29,0,10*ROW('Sanitation Data'!I13)))</f>
        <v/>
      </c>
      <c r="DL19" s="383" t="str">
        <f ca="1">+IF(OFFSET('Sanitation Data'!$I$30,0,10*ROW('Sanitation Data'!I13))="","",OFFSET('Sanitation Data'!$I$30,0,10*ROW('Sanitation Data'!I13)))</f>
        <v/>
      </c>
      <c r="DM19" s="383" t="str">
        <f ca="1">+IF(OFFSET('Sanitation Data'!$I$31,0,10*ROW('Sanitation Data'!I13))="","",OFFSET('Sanitation Data'!$I$31,0,10*ROW('Sanitation Data'!I13)))</f>
        <v/>
      </c>
      <c r="DN19" s="383" t="str">
        <f ca="1">+IF(OFFSET('Sanitation Data'!$I$32,0,10*ROW('Sanitation Data'!I13))="","",OFFSET('Sanitation Data'!$I$32,0,10*ROW('Sanitation Data'!I13)))</f>
        <v/>
      </c>
      <c r="DO19" s="383" t="str">
        <f ca="1">+IF(OFFSET('Hygiene Data'!$D$11,0,10*ROW('Hygiene Data'!D13))="","",OFFSET('Hygiene Data'!$D$11,0,10*ROW('Hygiene Data'!D13)))</f>
        <v/>
      </c>
      <c r="DP19" s="383" t="str">
        <f ca="1">+IF(OFFSET('Hygiene Data'!$D$12,0,10*ROW('Hygiene Data'!D13))="","",OFFSET('Hygiene Data'!$D$12,0,10*ROW('Hygiene Data'!D13)))</f>
        <v/>
      </c>
      <c r="DQ19" s="383" t="str">
        <f ca="1">+IF(OFFSET('Hygiene Data'!$D$13,0,10*ROW('Hygiene Data'!D13))="","",OFFSET('Hygiene Data'!$D$13,0,10*ROW('Hygiene Data'!D13)))</f>
        <v/>
      </c>
      <c r="DR19" s="383" t="str">
        <f ca="1">+IF(OFFSET('Hygiene Data'!$E$11,0,10*ROW('Hygiene Data'!E13))="","",OFFSET('Hygiene Data'!$E$11,0,10*ROW('Hygiene Data'!E13)))</f>
        <v/>
      </c>
      <c r="DS19" s="383" t="str">
        <f ca="1">+IF(OFFSET('Hygiene Data'!$E$12,0,10*ROW('Hygiene Data'!E13))="","",OFFSET('Hygiene Data'!$E$12,0,10*ROW('Hygiene Data'!E13)))</f>
        <v/>
      </c>
      <c r="DT19" s="383" t="str">
        <f ca="1">+IF(OFFSET('Hygiene Data'!$E$13,0,10*ROW('Hygiene Data'!E13))="","",OFFSET('Hygiene Data'!$E$13,0,10*ROW('Hygiene Data'!E13)))</f>
        <v/>
      </c>
      <c r="DU19" s="383" t="str">
        <f ca="1">+IF(OFFSET('Hygiene Data'!$F$11,0,10*ROW('Hygiene Data'!F13))="","",OFFSET('Hygiene Data'!$F$11,0,10*ROW('Hygiene Data'!F13)))</f>
        <v/>
      </c>
      <c r="DV19" s="383" t="str">
        <f ca="1">+IF(OFFSET('Hygiene Data'!$F$12,0,10*ROW('Hygiene Data'!F13))="","",OFFSET('Hygiene Data'!$F$12,0,10*ROW('Hygiene Data'!F13)))</f>
        <v/>
      </c>
      <c r="DW19" s="383" t="str">
        <f ca="1">+IF(OFFSET('Hygiene Data'!$F$13,0,10*ROW('Hygiene Data'!F13))="","",OFFSET('Hygiene Data'!$F$13,0,10*ROW('Hygiene Data'!F13)))</f>
        <v/>
      </c>
      <c r="DX19" s="383" t="str">
        <f ca="1">+IF(OFFSET('Hygiene Data'!$G$11,0,10*ROW('Hygiene Data'!G13))="","",OFFSET('Hygiene Data'!$G$11,0,10*ROW('Hygiene Data'!G13)))</f>
        <v/>
      </c>
      <c r="DY19" s="383" t="str">
        <f ca="1">+IF(OFFSET('Hygiene Data'!$G$12,0,10*ROW('Hygiene Data'!G13))="","",OFFSET('Hygiene Data'!$G$12,0,10*ROW('Hygiene Data'!G13)))</f>
        <v/>
      </c>
      <c r="DZ19" s="383" t="str">
        <f ca="1">+IF(OFFSET('Hygiene Data'!$G$13,0,10*ROW('Hygiene Data'!G13))="","",OFFSET('Hygiene Data'!$G$13,0,10*ROW('Hygiene Data'!G13)))</f>
        <v/>
      </c>
      <c r="EA19" s="383" t="str">
        <f ca="1">+IF(OFFSET('Hygiene Data'!$H$11,0,10*ROW('Hygiene Data'!H13))="","",OFFSET('Hygiene Data'!$H$11,0,10*ROW('Hygiene Data'!H13)))</f>
        <v/>
      </c>
      <c r="EB19" s="383" t="str">
        <f ca="1">+IF(OFFSET('Hygiene Data'!$H$12,0,10*ROW('Hygiene Data'!H13))="","",OFFSET('Hygiene Data'!$H$12,0,10*ROW('Hygiene Data'!H13)))</f>
        <v/>
      </c>
      <c r="EC19" s="383" t="str">
        <f ca="1">+IF(OFFSET('Hygiene Data'!$H$13,0,10*ROW('Hygiene Data'!H13))="","",OFFSET('Hygiene Data'!$H$13,0,10*ROW('Hygiene Data'!H13)))</f>
        <v/>
      </c>
      <c r="ED19" s="383" t="str">
        <f ca="1">+IF(OFFSET('Hygiene Data'!$I$11,0,10*ROW('Hygiene Data'!I13))="","",OFFSET('Hygiene Data'!$I$11,0,10*ROW('Hygiene Data'!I13)))</f>
        <v/>
      </c>
      <c r="EE19" s="383" t="str">
        <f ca="1">+IF(OFFSET('Hygiene Data'!$I$12,0,10*ROW('Hygiene Data'!I13))="","",OFFSET('Hygiene Data'!$I$12,0,10*ROW('Hygiene Data'!I13)))</f>
        <v/>
      </c>
      <c r="EF19" s="383" t="str">
        <f ca="1">+IF(OFFSET('Hygiene Data'!$I$13,0,10*ROW('Hygiene Data'!I13))="","",OFFSET('Hygiene Data'!$I$13,0,10*ROW('Hygiene Data'!I13)))</f>
        <v/>
      </c>
    </row>
    <row r="20" spans="1:136" x14ac:dyDescent="0.25">
      <c r="A20" s="492" t="str">
        <f ca="1">+IF(OFFSET('Water Data'!$B$2,0,10*ROW('Water Data'!E14))="","",OFFSET('Water Data'!$B$2,0,10*ROW('Water Data'!E14)))</f>
        <v/>
      </c>
      <c r="B20" s="492"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19" t="str">
        <f t="shared" ca="1" si="0"/>
        <v/>
      </c>
      <c r="D20" s="520"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20"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20"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20"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20"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20"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20"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20"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20"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20"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20"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20"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20"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20"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20"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20"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20"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20"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21"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21"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21"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21"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21"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21"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21"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21"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21"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21"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21"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21"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21"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21"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21"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21"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21"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21"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21"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21"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21"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21"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21"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21"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21"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21"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21"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21"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21"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21"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22"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98"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22"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22"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22"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22"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22"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22"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22"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22"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22"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22"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22"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22"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22"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22"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22"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22"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83" t="str">
        <f ca="1">+IF(OFFSET('Water Data'!$D$27,0,10*ROW('Water Data'!D14))="","",OFFSET('Water Data'!$D$27,0,10*ROW('Water Data'!D14)))</f>
        <v/>
      </c>
      <c r="BT20" s="383" t="str">
        <f ca="1">+IF(OFFSET('Water Data'!$D$28,0,10*ROW('Water Data'!D14))="","",OFFSET('Water Data'!$D$28,0,10*ROW('Water Data'!D14)))</f>
        <v/>
      </c>
      <c r="BU20" s="383" t="str">
        <f ca="1">+IF(OFFSET('Water Data'!$D$29,0,10*ROW('Water Data'!D14))="","",OFFSET('Water Data'!$D$29,0,10*ROW('Water Data'!D14)))</f>
        <v/>
      </c>
      <c r="BV20" s="383" t="str">
        <f ca="1">+IF(OFFSET('Water Data'!$E$27,0,10*ROW('Water Data'!E14))="","",OFFSET('Water Data'!$E$27,0,10*ROW('Water Data'!E14)))</f>
        <v/>
      </c>
      <c r="BW20" s="383" t="str">
        <f ca="1">+IF(OFFSET('Water Data'!$E$28,0,10*ROW('Water Data'!E14))="","",OFFSET('Water Data'!$E$28,0,10*ROW('Water Data'!E14)))</f>
        <v/>
      </c>
      <c r="BX20" s="383" t="str">
        <f ca="1">+IF(OFFSET('Water Data'!$E$29,0,10*ROW('Water Data'!E14))="","",OFFSET('Water Data'!$E$29,0,10*ROW('Water Data'!E14)))</f>
        <v/>
      </c>
      <c r="BY20" s="383" t="str">
        <f ca="1">+IF(OFFSET('Water Data'!$F$27,0,10*ROW('Water Data'!F14))="","",OFFSET('Water Data'!$F$27,0,10*ROW('Water Data'!F14)))</f>
        <v/>
      </c>
      <c r="BZ20" s="383" t="str">
        <f ca="1">+IF(OFFSET('Water Data'!$F$28,0,10*ROW('Water Data'!F14))="","",OFFSET('Water Data'!$F$28,0,10*ROW('Water Data'!F14)))</f>
        <v/>
      </c>
      <c r="CA20" s="383" t="str">
        <f ca="1">+IF(OFFSET('Water Data'!$F$29,0,10*ROW('Water Data'!F14))="","",OFFSET('Water Data'!$F$29,0,10*ROW('Water Data'!F14)))</f>
        <v/>
      </c>
      <c r="CB20" s="383" t="str">
        <f ca="1">+IF(OFFSET('Water Data'!$G$27,0,10*ROW('Water Data'!G14))="","",OFFSET('Water Data'!$G$27,0,10*ROW('Water Data'!G14)))</f>
        <v/>
      </c>
      <c r="CC20" s="383" t="str">
        <f ca="1">+IF(OFFSET('Water Data'!$G$28,0,10*ROW('Water Data'!G14))="","",OFFSET('Water Data'!$G$28,0,10*ROW('Water Data'!G14)))</f>
        <v/>
      </c>
      <c r="CD20" s="383" t="str">
        <f ca="1">+IF(OFFSET('Water Data'!$G$29,0,10*ROW('Water Data'!G14))="","",OFFSET('Water Data'!$G$29,0,10*ROW('Water Data'!G14)))</f>
        <v/>
      </c>
      <c r="CE20" s="383" t="str">
        <f ca="1">+IF(OFFSET('Water Data'!$H$27,0,10*ROW('Water Data'!H14))="","",OFFSET('Water Data'!$H$27,0,10*ROW('Water Data'!H14)))</f>
        <v/>
      </c>
      <c r="CF20" s="383" t="str">
        <f ca="1">+IF(OFFSET('Water Data'!$H$28,0,10*ROW('Water Data'!H14))="","",OFFSET('Water Data'!$H$28,0,10*ROW('Water Data'!H14)))</f>
        <v/>
      </c>
      <c r="CG20" s="383" t="str">
        <f ca="1">+IF(OFFSET('Water Data'!$H$29,0,10*ROW('Water Data'!H14))="","",OFFSET('Water Data'!$H$29,0,10*ROW('Water Data'!H14)))</f>
        <v/>
      </c>
      <c r="CH20" s="383" t="str">
        <f ca="1">+IF(OFFSET('Water Data'!$I$27,0,10*ROW('Water Data'!I14))="","",OFFSET('Water Data'!$I$27,0,10*ROW('Water Data'!I14)))</f>
        <v/>
      </c>
      <c r="CI20" s="383" t="str">
        <f ca="1">+IF(OFFSET('Water Data'!$I$28,0,10*ROW('Water Data'!I14))="","",OFFSET('Water Data'!$I$28,0,10*ROW('Water Data'!I14)))</f>
        <v/>
      </c>
      <c r="CJ20" s="383" t="str">
        <f ca="1">+IF(OFFSET('Water Data'!$I$29,0,10*ROW('Water Data'!I14))="","",OFFSET('Water Data'!$I$29,0,10*ROW('Water Data'!I14)))</f>
        <v/>
      </c>
      <c r="CK20" s="383" t="str">
        <f ca="1">+IF(OFFSET('Sanitation Data'!$D$28,0,10*ROW('Sanitation Data'!D14))="","",OFFSET('Sanitation Data'!$D$28,0,10*ROW('Sanitation Data'!D14)))</f>
        <v/>
      </c>
      <c r="CL20" s="383" t="str">
        <f ca="1">+IF(OFFSET('Sanitation Data'!$D$29,0,10*ROW('Sanitation Data'!D14))="","",OFFSET('Sanitation Data'!$D$29,0,10*ROW('Sanitation Data'!D14)))</f>
        <v/>
      </c>
      <c r="CM20" s="383" t="str">
        <f ca="1">+IF(OFFSET('Sanitation Data'!$D$30,0,10*ROW('Sanitation Data'!D14))="","",OFFSET('Sanitation Data'!$D$30,0,10*ROW('Sanitation Data'!D14)))</f>
        <v/>
      </c>
      <c r="CN20" s="383" t="str">
        <f ca="1">+IF(OFFSET('Sanitation Data'!$D$31,0,10*ROW('Sanitation Data'!D14))="","",OFFSET('Sanitation Data'!$D$31,0,10*ROW('Sanitation Data'!D14)))</f>
        <v/>
      </c>
      <c r="CO20" s="383" t="str">
        <f ca="1">+IF(OFFSET('Sanitation Data'!$D$32,0,10*ROW('Sanitation Data'!D14))="","",OFFSET('Sanitation Data'!$D$32,0,10*ROW('Sanitation Data'!D14)))</f>
        <v/>
      </c>
      <c r="CP20" s="383" t="str">
        <f ca="1">+IF(OFFSET('Sanitation Data'!$E$28,0,10*ROW('Sanitation Data'!E14))="","",OFFSET('Sanitation Data'!$E$28,0,10*ROW('Sanitation Data'!E14)))</f>
        <v/>
      </c>
      <c r="CQ20" s="383" t="str">
        <f ca="1">+IF(OFFSET('Sanitation Data'!$E$29,0,10*ROW('Sanitation Data'!E14))="","",OFFSET('Sanitation Data'!$E$29,0,10*ROW('Sanitation Data'!E14)))</f>
        <v/>
      </c>
      <c r="CR20" s="383" t="str">
        <f ca="1">+IF(OFFSET('Sanitation Data'!$E$30,0,10*ROW('Sanitation Data'!E14))="","",OFFSET('Sanitation Data'!$E$30,0,10*ROW('Sanitation Data'!E14)))</f>
        <v/>
      </c>
      <c r="CS20" s="383" t="str">
        <f ca="1">+IF(OFFSET('Sanitation Data'!$E$31,0,10*ROW('Sanitation Data'!E14))="","",OFFSET('Sanitation Data'!$E$31,0,10*ROW('Sanitation Data'!E14)))</f>
        <v/>
      </c>
      <c r="CT20" s="383" t="str">
        <f ca="1">+IF(OFFSET('Sanitation Data'!$E$32,0,10*ROW('Sanitation Data'!E14))="","",OFFSET('Sanitation Data'!$E$32,0,10*ROW('Sanitation Data'!E14)))</f>
        <v/>
      </c>
      <c r="CU20" s="383" t="str">
        <f ca="1">+IF(OFFSET('Sanitation Data'!$F$28,0,10*ROW('Sanitation Data'!F14))="","",OFFSET('Sanitation Data'!$F$28,0,10*ROW('Sanitation Data'!F14)))</f>
        <v/>
      </c>
      <c r="CV20" s="383" t="str">
        <f ca="1">+IF(OFFSET('Sanitation Data'!$F$29,0,10*ROW('Sanitation Data'!F14))="","",OFFSET('Sanitation Data'!$F$29,0,10*ROW('Sanitation Data'!F14)))</f>
        <v/>
      </c>
      <c r="CW20" s="383" t="str">
        <f ca="1">+IF(OFFSET('Sanitation Data'!$F$30,0,10*ROW('Sanitation Data'!F14))="","",OFFSET('Sanitation Data'!$F$30,0,10*ROW('Sanitation Data'!F14)))</f>
        <v/>
      </c>
      <c r="CX20" s="383" t="str">
        <f ca="1">+IF(OFFSET('Sanitation Data'!$F$31,0,10*ROW('Sanitation Data'!F14))="","",OFFSET('Sanitation Data'!$F$31,0,10*ROW('Sanitation Data'!F14)))</f>
        <v/>
      </c>
      <c r="CY20" s="383" t="str">
        <f ca="1">+IF(OFFSET('Sanitation Data'!$F$32,0,10*ROW('Sanitation Data'!F14))="","",OFFSET('Sanitation Data'!$F$32,0,10*ROW('Sanitation Data'!F14)))</f>
        <v/>
      </c>
      <c r="CZ20" s="383" t="str">
        <f ca="1">+IF(OFFSET('Sanitation Data'!$G$28,0,10*ROW('Sanitation Data'!G14))="","",OFFSET('Sanitation Data'!$G$28,0,10*ROW('Sanitation Data'!G14)))</f>
        <v/>
      </c>
      <c r="DA20" s="383" t="str">
        <f ca="1">+IF(OFFSET('Sanitation Data'!$G$29,0,10*ROW('Sanitation Data'!G14))="","",OFFSET('Sanitation Data'!$G$29,0,10*ROW('Sanitation Data'!G14)))</f>
        <v/>
      </c>
      <c r="DB20" s="383" t="str">
        <f ca="1">+IF(OFFSET('Sanitation Data'!$G$30,0,10*ROW('Sanitation Data'!G14))="","",OFFSET('Sanitation Data'!$G$30,0,10*ROW('Sanitation Data'!G14)))</f>
        <v/>
      </c>
      <c r="DC20" s="383" t="str">
        <f ca="1">+IF(OFFSET('Sanitation Data'!$G$31,0,10*ROW('Sanitation Data'!G14))="","",OFFSET('Sanitation Data'!$G$31,0,10*ROW('Sanitation Data'!G14)))</f>
        <v/>
      </c>
      <c r="DD20" s="383" t="str">
        <f ca="1">+IF(OFFSET('Sanitation Data'!$G$32,0,10*ROW('Sanitation Data'!G14))="","",OFFSET('Sanitation Data'!$G$32,0,10*ROW('Sanitation Data'!G14)))</f>
        <v/>
      </c>
      <c r="DE20" s="383" t="str">
        <f ca="1">+IF(OFFSET('Sanitation Data'!$H$28,0,10*ROW('Sanitation Data'!H14))="","",OFFSET('Sanitation Data'!$H$28,0,10*ROW('Sanitation Data'!H14)))</f>
        <v/>
      </c>
      <c r="DF20" s="383" t="str">
        <f ca="1">+IF(OFFSET('Sanitation Data'!$H$29,0,10*ROW('Sanitation Data'!H14))="","",OFFSET('Sanitation Data'!$H$29,0,10*ROW('Sanitation Data'!H14)))</f>
        <v/>
      </c>
      <c r="DG20" s="383" t="str">
        <f ca="1">+IF(OFFSET('Sanitation Data'!$H$30,0,10*ROW('Sanitation Data'!H14))="","",OFFSET('Sanitation Data'!$H$30,0,10*ROW('Sanitation Data'!H14)))</f>
        <v/>
      </c>
      <c r="DH20" s="383" t="str">
        <f ca="1">+IF(OFFSET('Sanitation Data'!$H$31,0,10*ROW('Sanitation Data'!H14))="","",OFFSET('Sanitation Data'!$H$31,0,10*ROW('Sanitation Data'!H14)))</f>
        <v/>
      </c>
      <c r="DI20" s="383" t="str">
        <f ca="1">+IF(OFFSET('Sanitation Data'!$H$32,0,10*ROW('Sanitation Data'!H14))="","",OFFSET('Sanitation Data'!$H$32,0,10*ROW('Sanitation Data'!H14)))</f>
        <v/>
      </c>
      <c r="DJ20" s="383" t="str">
        <f ca="1">+IF(OFFSET('Sanitation Data'!$I$28,0,10*ROW('Sanitation Data'!I14))="","",OFFSET('Sanitation Data'!$I$28,0,10*ROW('Sanitation Data'!I14)))</f>
        <v/>
      </c>
      <c r="DK20" s="383" t="str">
        <f ca="1">+IF(OFFSET('Sanitation Data'!$I$29,0,10*ROW('Sanitation Data'!I14))="","",OFFSET('Sanitation Data'!$I$29,0,10*ROW('Sanitation Data'!I14)))</f>
        <v/>
      </c>
      <c r="DL20" s="383" t="str">
        <f ca="1">+IF(OFFSET('Sanitation Data'!$I$30,0,10*ROW('Sanitation Data'!I14))="","",OFFSET('Sanitation Data'!$I$30,0,10*ROW('Sanitation Data'!I14)))</f>
        <v/>
      </c>
      <c r="DM20" s="383" t="str">
        <f ca="1">+IF(OFFSET('Sanitation Data'!$I$31,0,10*ROW('Sanitation Data'!I14))="","",OFFSET('Sanitation Data'!$I$31,0,10*ROW('Sanitation Data'!I14)))</f>
        <v/>
      </c>
      <c r="DN20" s="383" t="str">
        <f ca="1">+IF(OFFSET('Sanitation Data'!$I$32,0,10*ROW('Sanitation Data'!I14))="","",OFFSET('Sanitation Data'!$I$32,0,10*ROW('Sanitation Data'!I14)))</f>
        <v/>
      </c>
      <c r="DO20" s="383" t="str">
        <f ca="1">+IF(OFFSET('Hygiene Data'!$D$11,0,10*ROW('Hygiene Data'!D14))="","",OFFSET('Hygiene Data'!$D$11,0,10*ROW('Hygiene Data'!D14)))</f>
        <v/>
      </c>
      <c r="DP20" s="383" t="str">
        <f ca="1">+IF(OFFSET('Hygiene Data'!$D$12,0,10*ROW('Hygiene Data'!D14))="","",OFFSET('Hygiene Data'!$D$12,0,10*ROW('Hygiene Data'!D14)))</f>
        <v/>
      </c>
      <c r="DQ20" s="383" t="str">
        <f ca="1">+IF(OFFSET('Hygiene Data'!$D$13,0,10*ROW('Hygiene Data'!D14))="","",OFFSET('Hygiene Data'!$D$13,0,10*ROW('Hygiene Data'!D14)))</f>
        <v/>
      </c>
      <c r="DR20" s="383" t="str">
        <f ca="1">+IF(OFFSET('Hygiene Data'!$E$11,0,10*ROW('Hygiene Data'!E14))="","",OFFSET('Hygiene Data'!$E$11,0,10*ROW('Hygiene Data'!E14)))</f>
        <v/>
      </c>
      <c r="DS20" s="383" t="str">
        <f ca="1">+IF(OFFSET('Hygiene Data'!$E$12,0,10*ROW('Hygiene Data'!E14))="","",OFFSET('Hygiene Data'!$E$12,0,10*ROW('Hygiene Data'!E14)))</f>
        <v/>
      </c>
      <c r="DT20" s="383" t="str">
        <f ca="1">+IF(OFFSET('Hygiene Data'!$E$13,0,10*ROW('Hygiene Data'!E14))="","",OFFSET('Hygiene Data'!$E$13,0,10*ROW('Hygiene Data'!E14)))</f>
        <v/>
      </c>
      <c r="DU20" s="383" t="str">
        <f ca="1">+IF(OFFSET('Hygiene Data'!$F$11,0,10*ROW('Hygiene Data'!F14))="","",OFFSET('Hygiene Data'!$F$11,0,10*ROW('Hygiene Data'!F14)))</f>
        <v/>
      </c>
      <c r="DV20" s="383" t="str">
        <f ca="1">+IF(OFFSET('Hygiene Data'!$F$12,0,10*ROW('Hygiene Data'!F14))="","",OFFSET('Hygiene Data'!$F$12,0,10*ROW('Hygiene Data'!F14)))</f>
        <v/>
      </c>
      <c r="DW20" s="383" t="str">
        <f ca="1">+IF(OFFSET('Hygiene Data'!$F$13,0,10*ROW('Hygiene Data'!F14))="","",OFFSET('Hygiene Data'!$F$13,0,10*ROW('Hygiene Data'!F14)))</f>
        <v/>
      </c>
      <c r="DX20" s="383" t="str">
        <f ca="1">+IF(OFFSET('Hygiene Data'!$G$11,0,10*ROW('Hygiene Data'!G14))="","",OFFSET('Hygiene Data'!$G$11,0,10*ROW('Hygiene Data'!G14)))</f>
        <v/>
      </c>
      <c r="DY20" s="383" t="str">
        <f ca="1">+IF(OFFSET('Hygiene Data'!$G$12,0,10*ROW('Hygiene Data'!G14))="","",OFFSET('Hygiene Data'!$G$12,0,10*ROW('Hygiene Data'!G14)))</f>
        <v/>
      </c>
      <c r="DZ20" s="383" t="str">
        <f ca="1">+IF(OFFSET('Hygiene Data'!$G$13,0,10*ROW('Hygiene Data'!G14))="","",OFFSET('Hygiene Data'!$G$13,0,10*ROW('Hygiene Data'!G14)))</f>
        <v/>
      </c>
      <c r="EA20" s="383" t="str">
        <f ca="1">+IF(OFFSET('Hygiene Data'!$H$11,0,10*ROW('Hygiene Data'!H14))="","",OFFSET('Hygiene Data'!$H$11,0,10*ROW('Hygiene Data'!H14)))</f>
        <v/>
      </c>
      <c r="EB20" s="383" t="str">
        <f ca="1">+IF(OFFSET('Hygiene Data'!$H$12,0,10*ROW('Hygiene Data'!H14))="","",OFFSET('Hygiene Data'!$H$12,0,10*ROW('Hygiene Data'!H14)))</f>
        <v/>
      </c>
      <c r="EC20" s="383" t="str">
        <f ca="1">+IF(OFFSET('Hygiene Data'!$H$13,0,10*ROW('Hygiene Data'!H14))="","",OFFSET('Hygiene Data'!$H$13,0,10*ROW('Hygiene Data'!H14)))</f>
        <v/>
      </c>
      <c r="ED20" s="383" t="str">
        <f ca="1">+IF(OFFSET('Hygiene Data'!$I$11,0,10*ROW('Hygiene Data'!I14))="","",OFFSET('Hygiene Data'!$I$11,0,10*ROW('Hygiene Data'!I14)))</f>
        <v/>
      </c>
      <c r="EE20" s="383" t="str">
        <f ca="1">+IF(OFFSET('Hygiene Data'!$I$12,0,10*ROW('Hygiene Data'!I14))="","",OFFSET('Hygiene Data'!$I$12,0,10*ROW('Hygiene Data'!I14)))</f>
        <v/>
      </c>
      <c r="EF20" s="383" t="str">
        <f ca="1">+IF(OFFSET('Hygiene Data'!$I$13,0,10*ROW('Hygiene Data'!I14))="","",OFFSET('Hygiene Data'!$I$13,0,10*ROW('Hygiene Data'!I14)))</f>
        <v/>
      </c>
    </row>
    <row r="21" spans="1:136" x14ac:dyDescent="0.25">
      <c r="A21" s="492" t="str">
        <f ca="1">+IF(OFFSET('Water Data'!$B$2,0,10*ROW('Water Data'!E15))="","",OFFSET('Water Data'!$B$2,0,10*ROW('Water Data'!E15)))</f>
        <v/>
      </c>
      <c r="B21" s="492"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19" t="str">
        <f t="shared" ca="1" si="0"/>
        <v/>
      </c>
      <c r="D21" s="520"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20"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20"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20"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20"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20"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20"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20"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20"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20"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20"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20"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20"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20"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20"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20"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20"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20"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21"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21"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21"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21"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21"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21"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21"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21"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21"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21"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21"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21"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21"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21"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21"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21"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21"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21"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21"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21"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21"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21"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21"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21"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21"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21"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21"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21"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21"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21"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22"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98"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22"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22"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22"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22"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22"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22"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22"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22"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22"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22"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22"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22"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22"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22"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22"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22"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83" t="str">
        <f ca="1">+IF(OFFSET('Water Data'!$D$27,0,10*ROW('Water Data'!D15))="","",OFFSET('Water Data'!$D$27,0,10*ROW('Water Data'!D15)))</f>
        <v/>
      </c>
      <c r="BT21" s="383" t="str">
        <f ca="1">+IF(OFFSET('Water Data'!$D$28,0,10*ROW('Water Data'!D15))="","",OFFSET('Water Data'!$D$28,0,10*ROW('Water Data'!D15)))</f>
        <v/>
      </c>
      <c r="BU21" s="383" t="str">
        <f ca="1">+IF(OFFSET('Water Data'!$D$29,0,10*ROW('Water Data'!D15))="","",OFFSET('Water Data'!$D$29,0,10*ROW('Water Data'!D15)))</f>
        <v/>
      </c>
      <c r="BV21" s="383" t="str">
        <f ca="1">+IF(OFFSET('Water Data'!$E$27,0,10*ROW('Water Data'!E15))="","",OFFSET('Water Data'!$E$27,0,10*ROW('Water Data'!E15)))</f>
        <v/>
      </c>
      <c r="BW21" s="383" t="str">
        <f ca="1">+IF(OFFSET('Water Data'!$E$28,0,10*ROW('Water Data'!E15))="","",OFFSET('Water Data'!$E$28,0,10*ROW('Water Data'!E15)))</f>
        <v/>
      </c>
      <c r="BX21" s="383" t="str">
        <f ca="1">+IF(OFFSET('Water Data'!$E$29,0,10*ROW('Water Data'!E15))="","",OFFSET('Water Data'!$E$29,0,10*ROW('Water Data'!E15)))</f>
        <v/>
      </c>
      <c r="BY21" s="383" t="str">
        <f ca="1">+IF(OFFSET('Water Data'!$F$27,0,10*ROW('Water Data'!F15))="","",OFFSET('Water Data'!$F$27,0,10*ROW('Water Data'!F15)))</f>
        <v/>
      </c>
      <c r="BZ21" s="383" t="str">
        <f ca="1">+IF(OFFSET('Water Data'!$F$28,0,10*ROW('Water Data'!F15))="","",OFFSET('Water Data'!$F$28,0,10*ROW('Water Data'!F15)))</f>
        <v/>
      </c>
      <c r="CA21" s="383" t="str">
        <f ca="1">+IF(OFFSET('Water Data'!$F$29,0,10*ROW('Water Data'!F15))="","",OFFSET('Water Data'!$F$29,0,10*ROW('Water Data'!F15)))</f>
        <v/>
      </c>
      <c r="CB21" s="383" t="str">
        <f ca="1">+IF(OFFSET('Water Data'!$G$27,0,10*ROW('Water Data'!G15))="","",OFFSET('Water Data'!$G$27,0,10*ROW('Water Data'!G15)))</f>
        <v/>
      </c>
      <c r="CC21" s="383" t="str">
        <f ca="1">+IF(OFFSET('Water Data'!$G$28,0,10*ROW('Water Data'!G15))="","",OFFSET('Water Data'!$G$28,0,10*ROW('Water Data'!G15)))</f>
        <v/>
      </c>
      <c r="CD21" s="383" t="str">
        <f ca="1">+IF(OFFSET('Water Data'!$G$29,0,10*ROW('Water Data'!G15))="","",OFFSET('Water Data'!$G$29,0,10*ROW('Water Data'!G15)))</f>
        <v/>
      </c>
      <c r="CE21" s="383" t="str">
        <f ca="1">+IF(OFFSET('Water Data'!$H$27,0,10*ROW('Water Data'!H15))="","",OFFSET('Water Data'!$H$27,0,10*ROW('Water Data'!H15)))</f>
        <v/>
      </c>
      <c r="CF21" s="383" t="str">
        <f ca="1">+IF(OFFSET('Water Data'!$H$28,0,10*ROW('Water Data'!H15))="","",OFFSET('Water Data'!$H$28,0,10*ROW('Water Data'!H15)))</f>
        <v/>
      </c>
      <c r="CG21" s="383" t="str">
        <f ca="1">+IF(OFFSET('Water Data'!$H$29,0,10*ROW('Water Data'!H15))="","",OFFSET('Water Data'!$H$29,0,10*ROW('Water Data'!H15)))</f>
        <v/>
      </c>
      <c r="CH21" s="383" t="str">
        <f ca="1">+IF(OFFSET('Water Data'!$I$27,0,10*ROW('Water Data'!I15))="","",OFFSET('Water Data'!$I$27,0,10*ROW('Water Data'!I15)))</f>
        <v/>
      </c>
      <c r="CI21" s="383" t="str">
        <f ca="1">+IF(OFFSET('Water Data'!$I$28,0,10*ROW('Water Data'!I15))="","",OFFSET('Water Data'!$I$28,0,10*ROW('Water Data'!I15)))</f>
        <v/>
      </c>
      <c r="CJ21" s="383" t="str">
        <f ca="1">+IF(OFFSET('Water Data'!$I$29,0,10*ROW('Water Data'!I15))="","",OFFSET('Water Data'!$I$29,0,10*ROW('Water Data'!I15)))</f>
        <v/>
      </c>
      <c r="CK21" s="383" t="str">
        <f ca="1">+IF(OFFSET('Sanitation Data'!$D$28,0,10*ROW('Sanitation Data'!D15))="","",OFFSET('Sanitation Data'!$D$28,0,10*ROW('Sanitation Data'!D15)))</f>
        <v/>
      </c>
      <c r="CL21" s="383" t="str">
        <f ca="1">+IF(OFFSET('Sanitation Data'!$D$29,0,10*ROW('Sanitation Data'!D15))="","",OFFSET('Sanitation Data'!$D$29,0,10*ROW('Sanitation Data'!D15)))</f>
        <v/>
      </c>
      <c r="CM21" s="383" t="str">
        <f ca="1">+IF(OFFSET('Sanitation Data'!$D$30,0,10*ROW('Sanitation Data'!D15))="","",OFFSET('Sanitation Data'!$D$30,0,10*ROW('Sanitation Data'!D15)))</f>
        <v/>
      </c>
      <c r="CN21" s="383" t="str">
        <f ca="1">+IF(OFFSET('Sanitation Data'!$D$31,0,10*ROW('Sanitation Data'!D15))="","",OFFSET('Sanitation Data'!$D$31,0,10*ROW('Sanitation Data'!D15)))</f>
        <v/>
      </c>
      <c r="CO21" s="383" t="str">
        <f ca="1">+IF(OFFSET('Sanitation Data'!$D$32,0,10*ROW('Sanitation Data'!D15))="","",OFFSET('Sanitation Data'!$D$32,0,10*ROW('Sanitation Data'!D15)))</f>
        <v/>
      </c>
      <c r="CP21" s="383" t="str">
        <f ca="1">+IF(OFFSET('Sanitation Data'!$E$28,0,10*ROW('Sanitation Data'!E15))="","",OFFSET('Sanitation Data'!$E$28,0,10*ROW('Sanitation Data'!E15)))</f>
        <v/>
      </c>
      <c r="CQ21" s="383" t="str">
        <f ca="1">+IF(OFFSET('Sanitation Data'!$E$29,0,10*ROW('Sanitation Data'!E15))="","",OFFSET('Sanitation Data'!$E$29,0,10*ROW('Sanitation Data'!E15)))</f>
        <v/>
      </c>
      <c r="CR21" s="383" t="str">
        <f ca="1">+IF(OFFSET('Sanitation Data'!$E$30,0,10*ROW('Sanitation Data'!E15))="","",OFFSET('Sanitation Data'!$E$30,0,10*ROW('Sanitation Data'!E15)))</f>
        <v/>
      </c>
      <c r="CS21" s="383" t="str">
        <f ca="1">+IF(OFFSET('Sanitation Data'!$E$31,0,10*ROW('Sanitation Data'!E15))="","",OFFSET('Sanitation Data'!$E$31,0,10*ROW('Sanitation Data'!E15)))</f>
        <v/>
      </c>
      <c r="CT21" s="383" t="str">
        <f ca="1">+IF(OFFSET('Sanitation Data'!$E$32,0,10*ROW('Sanitation Data'!E15))="","",OFFSET('Sanitation Data'!$E$32,0,10*ROW('Sanitation Data'!E15)))</f>
        <v/>
      </c>
      <c r="CU21" s="383" t="str">
        <f ca="1">+IF(OFFSET('Sanitation Data'!$F$28,0,10*ROW('Sanitation Data'!F15))="","",OFFSET('Sanitation Data'!$F$28,0,10*ROW('Sanitation Data'!F15)))</f>
        <v/>
      </c>
      <c r="CV21" s="383" t="str">
        <f ca="1">+IF(OFFSET('Sanitation Data'!$F$29,0,10*ROW('Sanitation Data'!F15))="","",OFFSET('Sanitation Data'!$F$29,0,10*ROW('Sanitation Data'!F15)))</f>
        <v/>
      </c>
      <c r="CW21" s="383" t="str">
        <f ca="1">+IF(OFFSET('Sanitation Data'!$F$30,0,10*ROW('Sanitation Data'!F15))="","",OFFSET('Sanitation Data'!$F$30,0,10*ROW('Sanitation Data'!F15)))</f>
        <v/>
      </c>
      <c r="CX21" s="383" t="str">
        <f ca="1">+IF(OFFSET('Sanitation Data'!$F$31,0,10*ROW('Sanitation Data'!F15))="","",OFFSET('Sanitation Data'!$F$31,0,10*ROW('Sanitation Data'!F15)))</f>
        <v/>
      </c>
      <c r="CY21" s="383" t="str">
        <f ca="1">+IF(OFFSET('Sanitation Data'!$F$32,0,10*ROW('Sanitation Data'!F15))="","",OFFSET('Sanitation Data'!$F$32,0,10*ROW('Sanitation Data'!F15)))</f>
        <v/>
      </c>
      <c r="CZ21" s="383" t="str">
        <f ca="1">+IF(OFFSET('Sanitation Data'!$G$28,0,10*ROW('Sanitation Data'!G15))="","",OFFSET('Sanitation Data'!$G$28,0,10*ROW('Sanitation Data'!G15)))</f>
        <v/>
      </c>
      <c r="DA21" s="383" t="str">
        <f ca="1">+IF(OFFSET('Sanitation Data'!$G$29,0,10*ROW('Sanitation Data'!G15))="","",OFFSET('Sanitation Data'!$G$29,0,10*ROW('Sanitation Data'!G15)))</f>
        <v/>
      </c>
      <c r="DB21" s="383" t="str">
        <f ca="1">+IF(OFFSET('Sanitation Data'!$G$30,0,10*ROW('Sanitation Data'!G15))="","",OFFSET('Sanitation Data'!$G$30,0,10*ROW('Sanitation Data'!G15)))</f>
        <v/>
      </c>
      <c r="DC21" s="383" t="str">
        <f ca="1">+IF(OFFSET('Sanitation Data'!$G$31,0,10*ROW('Sanitation Data'!G15))="","",OFFSET('Sanitation Data'!$G$31,0,10*ROW('Sanitation Data'!G15)))</f>
        <v/>
      </c>
      <c r="DD21" s="383" t="str">
        <f ca="1">+IF(OFFSET('Sanitation Data'!$G$32,0,10*ROW('Sanitation Data'!G15))="","",OFFSET('Sanitation Data'!$G$32,0,10*ROW('Sanitation Data'!G15)))</f>
        <v/>
      </c>
      <c r="DE21" s="383" t="str">
        <f ca="1">+IF(OFFSET('Sanitation Data'!$H$28,0,10*ROW('Sanitation Data'!H15))="","",OFFSET('Sanitation Data'!$H$28,0,10*ROW('Sanitation Data'!H15)))</f>
        <v/>
      </c>
      <c r="DF21" s="383" t="str">
        <f ca="1">+IF(OFFSET('Sanitation Data'!$H$29,0,10*ROW('Sanitation Data'!H15))="","",OFFSET('Sanitation Data'!$H$29,0,10*ROW('Sanitation Data'!H15)))</f>
        <v/>
      </c>
      <c r="DG21" s="383" t="str">
        <f ca="1">+IF(OFFSET('Sanitation Data'!$H$30,0,10*ROW('Sanitation Data'!H15))="","",OFFSET('Sanitation Data'!$H$30,0,10*ROW('Sanitation Data'!H15)))</f>
        <v/>
      </c>
      <c r="DH21" s="383" t="str">
        <f ca="1">+IF(OFFSET('Sanitation Data'!$H$31,0,10*ROW('Sanitation Data'!H15))="","",OFFSET('Sanitation Data'!$H$31,0,10*ROW('Sanitation Data'!H15)))</f>
        <v/>
      </c>
      <c r="DI21" s="383" t="str">
        <f ca="1">+IF(OFFSET('Sanitation Data'!$H$32,0,10*ROW('Sanitation Data'!H15))="","",OFFSET('Sanitation Data'!$H$32,0,10*ROW('Sanitation Data'!H15)))</f>
        <v/>
      </c>
      <c r="DJ21" s="383" t="str">
        <f ca="1">+IF(OFFSET('Sanitation Data'!$I$28,0,10*ROW('Sanitation Data'!I15))="","",OFFSET('Sanitation Data'!$I$28,0,10*ROW('Sanitation Data'!I15)))</f>
        <v/>
      </c>
      <c r="DK21" s="383" t="str">
        <f ca="1">+IF(OFFSET('Sanitation Data'!$I$29,0,10*ROW('Sanitation Data'!I15))="","",OFFSET('Sanitation Data'!$I$29,0,10*ROW('Sanitation Data'!I15)))</f>
        <v/>
      </c>
      <c r="DL21" s="383" t="str">
        <f ca="1">+IF(OFFSET('Sanitation Data'!$I$30,0,10*ROW('Sanitation Data'!I15))="","",OFFSET('Sanitation Data'!$I$30,0,10*ROW('Sanitation Data'!I15)))</f>
        <v/>
      </c>
      <c r="DM21" s="383" t="str">
        <f ca="1">+IF(OFFSET('Sanitation Data'!$I$31,0,10*ROW('Sanitation Data'!I15))="","",OFFSET('Sanitation Data'!$I$31,0,10*ROW('Sanitation Data'!I15)))</f>
        <v/>
      </c>
      <c r="DN21" s="383" t="str">
        <f ca="1">+IF(OFFSET('Sanitation Data'!$I$32,0,10*ROW('Sanitation Data'!I15))="","",OFFSET('Sanitation Data'!$I$32,0,10*ROW('Sanitation Data'!I15)))</f>
        <v/>
      </c>
      <c r="DO21" s="383" t="str">
        <f ca="1">+IF(OFFSET('Hygiene Data'!$D$11,0,10*ROW('Hygiene Data'!D15))="","",OFFSET('Hygiene Data'!$D$11,0,10*ROW('Hygiene Data'!D15)))</f>
        <v/>
      </c>
      <c r="DP21" s="383" t="str">
        <f ca="1">+IF(OFFSET('Hygiene Data'!$D$12,0,10*ROW('Hygiene Data'!D15))="","",OFFSET('Hygiene Data'!$D$12,0,10*ROW('Hygiene Data'!D15)))</f>
        <v/>
      </c>
      <c r="DQ21" s="383" t="str">
        <f ca="1">+IF(OFFSET('Hygiene Data'!$D$13,0,10*ROW('Hygiene Data'!D15))="","",OFFSET('Hygiene Data'!$D$13,0,10*ROW('Hygiene Data'!D15)))</f>
        <v/>
      </c>
      <c r="DR21" s="383" t="str">
        <f ca="1">+IF(OFFSET('Hygiene Data'!$E$11,0,10*ROW('Hygiene Data'!E15))="","",OFFSET('Hygiene Data'!$E$11,0,10*ROW('Hygiene Data'!E15)))</f>
        <v/>
      </c>
      <c r="DS21" s="383" t="str">
        <f ca="1">+IF(OFFSET('Hygiene Data'!$E$12,0,10*ROW('Hygiene Data'!E15))="","",OFFSET('Hygiene Data'!$E$12,0,10*ROW('Hygiene Data'!E15)))</f>
        <v/>
      </c>
      <c r="DT21" s="383" t="str">
        <f ca="1">+IF(OFFSET('Hygiene Data'!$E$13,0,10*ROW('Hygiene Data'!E15))="","",OFFSET('Hygiene Data'!$E$13,0,10*ROW('Hygiene Data'!E15)))</f>
        <v/>
      </c>
      <c r="DU21" s="383" t="str">
        <f ca="1">+IF(OFFSET('Hygiene Data'!$F$11,0,10*ROW('Hygiene Data'!F15))="","",OFFSET('Hygiene Data'!$F$11,0,10*ROW('Hygiene Data'!F15)))</f>
        <v/>
      </c>
      <c r="DV21" s="383" t="str">
        <f ca="1">+IF(OFFSET('Hygiene Data'!$F$12,0,10*ROW('Hygiene Data'!F15))="","",OFFSET('Hygiene Data'!$F$12,0,10*ROW('Hygiene Data'!F15)))</f>
        <v/>
      </c>
      <c r="DW21" s="383" t="str">
        <f ca="1">+IF(OFFSET('Hygiene Data'!$F$13,0,10*ROW('Hygiene Data'!F15))="","",OFFSET('Hygiene Data'!$F$13,0,10*ROW('Hygiene Data'!F15)))</f>
        <v/>
      </c>
      <c r="DX21" s="383" t="str">
        <f ca="1">+IF(OFFSET('Hygiene Data'!$G$11,0,10*ROW('Hygiene Data'!G15))="","",OFFSET('Hygiene Data'!$G$11,0,10*ROW('Hygiene Data'!G15)))</f>
        <v/>
      </c>
      <c r="DY21" s="383" t="str">
        <f ca="1">+IF(OFFSET('Hygiene Data'!$G$12,0,10*ROW('Hygiene Data'!G15))="","",OFFSET('Hygiene Data'!$G$12,0,10*ROW('Hygiene Data'!G15)))</f>
        <v/>
      </c>
      <c r="DZ21" s="383" t="str">
        <f ca="1">+IF(OFFSET('Hygiene Data'!$G$13,0,10*ROW('Hygiene Data'!G15))="","",OFFSET('Hygiene Data'!$G$13,0,10*ROW('Hygiene Data'!G15)))</f>
        <v/>
      </c>
      <c r="EA21" s="383" t="str">
        <f ca="1">+IF(OFFSET('Hygiene Data'!$H$11,0,10*ROW('Hygiene Data'!H15))="","",OFFSET('Hygiene Data'!$H$11,0,10*ROW('Hygiene Data'!H15)))</f>
        <v/>
      </c>
      <c r="EB21" s="383" t="str">
        <f ca="1">+IF(OFFSET('Hygiene Data'!$H$12,0,10*ROW('Hygiene Data'!H15))="","",OFFSET('Hygiene Data'!$H$12,0,10*ROW('Hygiene Data'!H15)))</f>
        <v/>
      </c>
      <c r="EC21" s="383" t="str">
        <f ca="1">+IF(OFFSET('Hygiene Data'!$H$13,0,10*ROW('Hygiene Data'!H15))="","",OFFSET('Hygiene Data'!$H$13,0,10*ROW('Hygiene Data'!H15)))</f>
        <v/>
      </c>
      <c r="ED21" s="383" t="str">
        <f ca="1">+IF(OFFSET('Hygiene Data'!$I$11,0,10*ROW('Hygiene Data'!I15))="","",OFFSET('Hygiene Data'!$I$11,0,10*ROW('Hygiene Data'!I15)))</f>
        <v/>
      </c>
      <c r="EE21" s="383" t="str">
        <f ca="1">+IF(OFFSET('Hygiene Data'!$I$12,0,10*ROW('Hygiene Data'!I15))="","",OFFSET('Hygiene Data'!$I$12,0,10*ROW('Hygiene Data'!I15)))</f>
        <v/>
      </c>
      <c r="EF21" s="383" t="str">
        <f ca="1">+IF(OFFSET('Hygiene Data'!$I$13,0,10*ROW('Hygiene Data'!I15))="","",OFFSET('Hygiene Data'!$I$13,0,10*ROW('Hygiene Data'!I15)))</f>
        <v/>
      </c>
    </row>
    <row r="22" spans="1:136" x14ac:dyDescent="0.25">
      <c r="A22" s="492" t="str">
        <f ca="1">+IF(OFFSET('Water Data'!$B$2,0,10*ROW('Water Data'!E16))="","",OFFSET('Water Data'!$B$2,0,10*ROW('Water Data'!E16)))</f>
        <v/>
      </c>
      <c r="B22" s="492"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19" t="str">
        <f t="shared" ca="1" si="0"/>
        <v/>
      </c>
      <c r="D22" s="520"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20"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20"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20"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20"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20"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20"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20"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20"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20"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20"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20"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20"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20"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20"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20"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20"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20"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21"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21"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21"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21"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21"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21"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21"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21"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21"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21"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21"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21"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21"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21"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21"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21"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21"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21"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21"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21"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21"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21"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21"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21"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21"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21"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21"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21"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21"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21"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22"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98"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22"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22"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22"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22"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22"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22"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22"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22"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22"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22"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22"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22"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22"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22"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22"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22"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83" t="str">
        <f ca="1">+IF(OFFSET('Water Data'!$D$27,0,10*ROW('Water Data'!D16))="","",OFFSET('Water Data'!$D$27,0,10*ROW('Water Data'!D16)))</f>
        <v/>
      </c>
      <c r="BT22" s="383" t="str">
        <f ca="1">+IF(OFFSET('Water Data'!$D$28,0,10*ROW('Water Data'!D16))="","",OFFSET('Water Data'!$D$28,0,10*ROW('Water Data'!D16)))</f>
        <v/>
      </c>
      <c r="BU22" s="383" t="str">
        <f ca="1">+IF(OFFSET('Water Data'!$D$29,0,10*ROW('Water Data'!D16))="","",OFFSET('Water Data'!$D$29,0,10*ROW('Water Data'!D16)))</f>
        <v/>
      </c>
      <c r="BV22" s="383" t="str">
        <f ca="1">+IF(OFFSET('Water Data'!$E$27,0,10*ROW('Water Data'!E16))="","",OFFSET('Water Data'!$E$27,0,10*ROW('Water Data'!E16)))</f>
        <v/>
      </c>
      <c r="BW22" s="383" t="str">
        <f ca="1">+IF(OFFSET('Water Data'!$E$28,0,10*ROW('Water Data'!E16))="","",OFFSET('Water Data'!$E$28,0,10*ROW('Water Data'!E16)))</f>
        <v/>
      </c>
      <c r="BX22" s="383" t="str">
        <f ca="1">+IF(OFFSET('Water Data'!$E$29,0,10*ROW('Water Data'!E16))="","",OFFSET('Water Data'!$E$29,0,10*ROW('Water Data'!E16)))</f>
        <v/>
      </c>
      <c r="BY22" s="383" t="str">
        <f ca="1">+IF(OFFSET('Water Data'!$F$27,0,10*ROW('Water Data'!F16))="","",OFFSET('Water Data'!$F$27,0,10*ROW('Water Data'!F16)))</f>
        <v/>
      </c>
      <c r="BZ22" s="383" t="str">
        <f ca="1">+IF(OFFSET('Water Data'!$F$28,0,10*ROW('Water Data'!F16))="","",OFFSET('Water Data'!$F$28,0,10*ROW('Water Data'!F16)))</f>
        <v/>
      </c>
      <c r="CA22" s="383" t="str">
        <f ca="1">+IF(OFFSET('Water Data'!$F$29,0,10*ROW('Water Data'!F16))="","",OFFSET('Water Data'!$F$29,0,10*ROW('Water Data'!F16)))</f>
        <v/>
      </c>
      <c r="CB22" s="383" t="str">
        <f ca="1">+IF(OFFSET('Water Data'!$G$27,0,10*ROW('Water Data'!G16))="","",OFFSET('Water Data'!$G$27,0,10*ROW('Water Data'!G16)))</f>
        <v/>
      </c>
      <c r="CC22" s="383" t="str">
        <f ca="1">+IF(OFFSET('Water Data'!$G$28,0,10*ROW('Water Data'!G16))="","",OFFSET('Water Data'!$G$28,0,10*ROW('Water Data'!G16)))</f>
        <v/>
      </c>
      <c r="CD22" s="383" t="str">
        <f ca="1">+IF(OFFSET('Water Data'!$G$29,0,10*ROW('Water Data'!G16))="","",OFFSET('Water Data'!$G$29,0,10*ROW('Water Data'!G16)))</f>
        <v/>
      </c>
      <c r="CE22" s="383" t="str">
        <f ca="1">+IF(OFFSET('Water Data'!$H$27,0,10*ROW('Water Data'!H16))="","",OFFSET('Water Data'!$H$27,0,10*ROW('Water Data'!H16)))</f>
        <v/>
      </c>
      <c r="CF22" s="383" t="str">
        <f ca="1">+IF(OFFSET('Water Data'!$H$28,0,10*ROW('Water Data'!H16))="","",OFFSET('Water Data'!$H$28,0,10*ROW('Water Data'!H16)))</f>
        <v/>
      </c>
      <c r="CG22" s="383" t="str">
        <f ca="1">+IF(OFFSET('Water Data'!$H$29,0,10*ROW('Water Data'!H16))="","",OFFSET('Water Data'!$H$29,0,10*ROW('Water Data'!H16)))</f>
        <v/>
      </c>
      <c r="CH22" s="383" t="str">
        <f ca="1">+IF(OFFSET('Water Data'!$I$27,0,10*ROW('Water Data'!I16))="","",OFFSET('Water Data'!$I$27,0,10*ROW('Water Data'!I16)))</f>
        <v/>
      </c>
      <c r="CI22" s="383" t="str">
        <f ca="1">+IF(OFFSET('Water Data'!$I$28,0,10*ROW('Water Data'!I16))="","",OFFSET('Water Data'!$I$28,0,10*ROW('Water Data'!I16)))</f>
        <v/>
      </c>
      <c r="CJ22" s="383" t="str">
        <f ca="1">+IF(OFFSET('Water Data'!$I$29,0,10*ROW('Water Data'!I16))="","",OFFSET('Water Data'!$I$29,0,10*ROW('Water Data'!I16)))</f>
        <v/>
      </c>
      <c r="CK22" s="383" t="str">
        <f ca="1">+IF(OFFSET('Sanitation Data'!$D$28,0,10*ROW('Sanitation Data'!D16))="","",OFFSET('Sanitation Data'!$D$28,0,10*ROW('Sanitation Data'!D16)))</f>
        <v/>
      </c>
      <c r="CL22" s="383" t="str">
        <f ca="1">+IF(OFFSET('Sanitation Data'!$D$29,0,10*ROW('Sanitation Data'!D16))="","",OFFSET('Sanitation Data'!$D$29,0,10*ROW('Sanitation Data'!D16)))</f>
        <v/>
      </c>
      <c r="CM22" s="383" t="str">
        <f ca="1">+IF(OFFSET('Sanitation Data'!$D$30,0,10*ROW('Sanitation Data'!D16))="","",OFFSET('Sanitation Data'!$D$30,0,10*ROW('Sanitation Data'!D16)))</f>
        <v/>
      </c>
      <c r="CN22" s="383" t="str">
        <f ca="1">+IF(OFFSET('Sanitation Data'!$D$31,0,10*ROW('Sanitation Data'!D16))="","",OFFSET('Sanitation Data'!$D$31,0,10*ROW('Sanitation Data'!D16)))</f>
        <v/>
      </c>
      <c r="CO22" s="383" t="str">
        <f ca="1">+IF(OFFSET('Sanitation Data'!$D$32,0,10*ROW('Sanitation Data'!D16))="","",OFFSET('Sanitation Data'!$D$32,0,10*ROW('Sanitation Data'!D16)))</f>
        <v/>
      </c>
      <c r="CP22" s="383" t="str">
        <f ca="1">+IF(OFFSET('Sanitation Data'!$E$28,0,10*ROW('Sanitation Data'!E16))="","",OFFSET('Sanitation Data'!$E$28,0,10*ROW('Sanitation Data'!E16)))</f>
        <v/>
      </c>
      <c r="CQ22" s="383" t="str">
        <f ca="1">+IF(OFFSET('Sanitation Data'!$E$29,0,10*ROW('Sanitation Data'!E16))="","",OFFSET('Sanitation Data'!$E$29,0,10*ROW('Sanitation Data'!E16)))</f>
        <v/>
      </c>
      <c r="CR22" s="383" t="str">
        <f ca="1">+IF(OFFSET('Sanitation Data'!$E$30,0,10*ROW('Sanitation Data'!E16))="","",OFFSET('Sanitation Data'!$E$30,0,10*ROW('Sanitation Data'!E16)))</f>
        <v/>
      </c>
      <c r="CS22" s="383" t="str">
        <f ca="1">+IF(OFFSET('Sanitation Data'!$E$31,0,10*ROW('Sanitation Data'!E16))="","",OFFSET('Sanitation Data'!$E$31,0,10*ROW('Sanitation Data'!E16)))</f>
        <v/>
      </c>
      <c r="CT22" s="383" t="str">
        <f ca="1">+IF(OFFSET('Sanitation Data'!$E$32,0,10*ROW('Sanitation Data'!E16))="","",OFFSET('Sanitation Data'!$E$32,0,10*ROW('Sanitation Data'!E16)))</f>
        <v/>
      </c>
      <c r="CU22" s="383" t="str">
        <f ca="1">+IF(OFFSET('Sanitation Data'!$F$28,0,10*ROW('Sanitation Data'!F16))="","",OFFSET('Sanitation Data'!$F$28,0,10*ROW('Sanitation Data'!F16)))</f>
        <v/>
      </c>
      <c r="CV22" s="383" t="str">
        <f ca="1">+IF(OFFSET('Sanitation Data'!$F$29,0,10*ROW('Sanitation Data'!F16))="","",OFFSET('Sanitation Data'!$F$29,0,10*ROW('Sanitation Data'!F16)))</f>
        <v/>
      </c>
      <c r="CW22" s="383" t="str">
        <f ca="1">+IF(OFFSET('Sanitation Data'!$F$30,0,10*ROW('Sanitation Data'!F16))="","",OFFSET('Sanitation Data'!$F$30,0,10*ROW('Sanitation Data'!F16)))</f>
        <v/>
      </c>
      <c r="CX22" s="383" t="str">
        <f ca="1">+IF(OFFSET('Sanitation Data'!$F$31,0,10*ROW('Sanitation Data'!F16))="","",OFFSET('Sanitation Data'!$F$31,0,10*ROW('Sanitation Data'!F16)))</f>
        <v/>
      </c>
      <c r="CY22" s="383" t="str">
        <f ca="1">+IF(OFFSET('Sanitation Data'!$F$32,0,10*ROW('Sanitation Data'!F16))="","",OFFSET('Sanitation Data'!$F$32,0,10*ROW('Sanitation Data'!F16)))</f>
        <v/>
      </c>
      <c r="CZ22" s="383" t="str">
        <f ca="1">+IF(OFFSET('Sanitation Data'!$G$28,0,10*ROW('Sanitation Data'!G16))="","",OFFSET('Sanitation Data'!$G$28,0,10*ROW('Sanitation Data'!G16)))</f>
        <v/>
      </c>
      <c r="DA22" s="383" t="str">
        <f ca="1">+IF(OFFSET('Sanitation Data'!$G$29,0,10*ROW('Sanitation Data'!G16))="","",OFFSET('Sanitation Data'!$G$29,0,10*ROW('Sanitation Data'!G16)))</f>
        <v/>
      </c>
      <c r="DB22" s="383" t="str">
        <f ca="1">+IF(OFFSET('Sanitation Data'!$G$30,0,10*ROW('Sanitation Data'!G16))="","",OFFSET('Sanitation Data'!$G$30,0,10*ROW('Sanitation Data'!G16)))</f>
        <v/>
      </c>
      <c r="DC22" s="383" t="str">
        <f ca="1">+IF(OFFSET('Sanitation Data'!$G$31,0,10*ROW('Sanitation Data'!G16))="","",OFFSET('Sanitation Data'!$G$31,0,10*ROW('Sanitation Data'!G16)))</f>
        <v/>
      </c>
      <c r="DD22" s="383" t="str">
        <f ca="1">+IF(OFFSET('Sanitation Data'!$G$32,0,10*ROW('Sanitation Data'!G16))="","",OFFSET('Sanitation Data'!$G$32,0,10*ROW('Sanitation Data'!G16)))</f>
        <v/>
      </c>
      <c r="DE22" s="383" t="str">
        <f ca="1">+IF(OFFSET('Sanitation Data'!$H$28,0,10*ROW('Sanitation Data'!H16))="","",OFFSET('Sanitation Data'!$H$28,0,10*ROW('Sanitation Data'!H16)))</f>
        <v/>
      </c>
      <c r="DF22" s="383" t="str">
        <f ca="1">+IF(OFFSET('Sanitation Data'!$H$29,0,10*ROW('Sanitation Data'!H16))="","",OFFSET('Sanitation Data'!$H$29,0,10*ROW('Sanitation Data'!H16)))</f>
        <v/>
      </c>
      <c r="DG22" s="383" t="str">
        <f ca="1">+IF(OFFSET('Sanitation Data'!$H$30,0,10*ROW('Sanitation Data'!H16))="","",OFFSET('Sanitation Data'!$H$30,0,10*ROW('Sanitation Data'!H16)))</f>
        <v/>
      </c>
      <c r="DH22" s="383" t="str">
        <f ca="1">+IF(OFFSET('Sanitation Data'!$H$31,0,10*ROW('Sanitation Data'!H16))="","",OFFSET('Sanitation Data'!$H$31,0,10*ROW('Sanitation Data'!H16)))</f>
        <v/>
      </c>
      <c r="DI22" s="383" t="str">
        <f ca="1">+IF(OFFSET('Sanitation Data'!$H$32,0,10*ROW('Sanitation Data'!H16))="","",OFFSET('Sanitation Data'!$H$32,0,10*ROW('Sanitation Data'!H16)))</f>
        <v/>
      </c>
      <c r="DJ22" s="383" t="str">
        <f ca="1">+IF(OFFSET('Sanitation Data'!$I$28,0,10*ROW('Sanitation Data'!I16))="","",OFFSET('Sanitation Data'!$I$28,0,10*ROW('Sanitation Data'!I16)))</f>
        <v/>
      </c>
      <c r="DK22" s="383" t="str">
        <f ca="1">+IF(OFFSET('Sanitation Data'!$I$29,0,10*ROW('Sanitation Data'!I16))="","",OFFSET('Sanitation Data'!$I$29,0,10*ROW('Sanitation Data'!I16)))</f>
        <v/>
      </c>
      <c r="DL22" s="383" t="str">
        <f ca="1">+IF(OFFSET('Sanitation Data'!$I$30,0,10*ROW('Sanitation Data'!I16))="","",OFFSET('Sanitation Data'!$I$30,0,10*ROW('Sanitation Data'!I16)))</f>
        <v/>
      </c>
      <c r="DM22" s="383" t="str">
        <f ca="1">+IF(OFFSET('Sanitation Data'!$I$31,0,10*ROW('Sanitation Data'!I16))="","",OFFSET('Sanitation Data'!$I$31,0,10*ROW('Sanitation Data'!I16)))</f>
        <v/>
      </c>
      <c r="DN22" s="383" t="str">
        <f ca="1">+IF(OFFSET('Sanitation Data'!$I$32,0,10*ROW('Sanitation Data'!I16))="","",OFFSET('Sanitation Data'!$I$32,0,10*ROW('Sanitation Data'!I16)))</f>
        <v/>
      </c>
      <c r="DO22" s="383" t="str">
        <f ca="1">+IF(OFFSET('Hygiene Data'!$D$11,0,10*ROW('Hygiene Data'!D16))="","",OFFSET('Hygiene Data'!$D$11,0,10*ROW('Hygiene Data'!D16)))</f>
        <v/>
      </c>
      <c r="DP22" s="383" t="str">
        <f ca="1">+IF(OFFSET('Hygiene Data'!$D$12,0,10*ROW('Hygiene Data'!D16))="","",OFFSET('Hygiene Data'!$D$12,0,10*ROW('Hygiene Data'!D16)))</f>
        <v/>
      </c>
      <c r="DQ22" s="383" t="str">
        <f ca="1">+IF(OFFSET('Hygiene Data'!$D$13,0,10*ROW('Hygiene Data'!D16))="","",OFFSET('Hygiene Data'!$D$13,0,10*ROW('Hygiene Data'!D16)))</f>
        <v/>
      </c>
      <c r="DR22" s="383" t="str">
        <f ca="1">+IF(OFFSET('Hygiene Data'!$E$11,0,10*ROW('Hygiene Data'!E16))="","",OFFSET('Hygiene Data'!$E$11,0,10*ROW('Hygiene Data'!E16)))</f>
        <v/>
      </c>
      <c r="DS22" s="383" t="str">
        <f ca="1">+IF(OFFSET('Hygiene Data'!$E$12,0,10*ROW('Hygiene Data'!E16))="","",OFFSET('Hygiene Data'!$E$12,0,10*ROW('Hygiene Data'!E16)))</f>
        <v/>
      </c>
      <c r="DT22" s="383" t="str">
        <f ca="1">+IF(OFFSET('Hygiene Data'!$E$13,0,10*ROW('Hygiene Data'!E16))="","",OFFSET('Hygiene Data'!$E$13,0,10*ROW('Hygiene Data'!E16)))</f>
        <v/>
      </c>
      <c r="DU22" s="383" t="str">
        <f ca="1">+IF(OFFSET('Hygiene Data'!$F$11,0,10*ROW('Hygiene Data'!F16))="","",OFFSET('Hygiene Data'!$F$11,0,10*ROW('Hygiene Data'!F16)))</f>
        <v/>
      </c>
      <c r="DV22" s="383" t="str">
        <f ca="1">+IF(OFFSET('Hygiene Data'!$F$12,0,10*ROW('Hygiene Data'!F16))="","",OFFSET('Hygiene Data'!$F$12,0,10*ROW('Hygiene Data'!F16)))</f>
        <v/>
      </c>
      <c r="DW22" s="383" t="str">
        <f ca="1">+IF(OFFSET('Hygiene Data'!$F$13,0,10*ROW('Hygiene Data'!F16))="","",OFFSET('Hygiene Data'!$F$13,0,10*ROW('Hygiene Data'!F16)))</f>
        <v/>
      </c>
      <c r="DX22" s="383" t="str">
        <f ca="1">+IF(OFFSET('Hygiene Data'!$G$11,0,10*ROW('Hygiene Data'!G16))="","",OFFSET('Hygiene Data'!$G$11,0,10*ROW('Hygiene Data'!G16)))</f>
        <v/>
      </c>
      <c r="DY22" s="383" t="str">
        <f ca="1">+IF(OFFSET('Hygiene Data'!$G$12,0,10*ROW('Hygiene Data'!G16))="","",OFFSET('Hygiene Data'!$G$12,0,10*ROW('Hygiene Data'!G16)))</f>
        <v/>
      </c>
      <c r="DZ22" s="383" t="str">
        <f ca="1">+IF(OFFSET('Hygiene Data'!$G$13,0,10*ROW('Hygiene Data'!G16))="","",OFFSET('Hygiene Data'!$G$13,0,10*ROW('Hygiene Data'!G16)))</f>
        <v/>
      </c>
      <c r="EA22" s="383" t="str">
        <f ca="1">+IF(OFFSET('Hygiene Data'!$H$11,0,10*ROW('Hygiene Data'!H16))="","",OFFSET('Hygiene Data'!$H$11,0,10*ROW('Hygiene Data'!H16)))</f>
        <v/>
      </c>
      <c r="EB22" s="383" t="str">
        <f ca="1">+IF(OFFSET('Hygiene Data'!$H$12,0,10*ROW('Hygiene Data'!H16))="","",OFFSET('Hygiene Data'!$H$12,0,10*ROW('Hygiene Data'!H16)))</f>
        <v/>
      </c>
      <c r="EC22" s="383" t="str">
        <f ca="1">+IF(OFFSET('Hygiene Data'!$H$13,0,10*ROW('Hygiene Data'!H16))="","",OFFSET('Hygiene Data'!$H$13,0,10*ROW('Hygiene Data'!H16)))</f>
        <v/>
      </c>
      <c r="ED22" s="383" t="str">
        <f ca="1">+IF(OFFSET('Hygiene Data'!$I$11,0,10*ROW('Hygiene Data'!I16))="","",OFFSET('Hygiene Data'!$I$11,0,10*ROW('Hygiene Data'!I16)))</f>
        <v/>
      </c>
      <c r="EE22" s="383" t="str">
        <f ca="1">+IF(OFFSET('Hygiene Data'!$I$12,0,10*ROW('Hygiene Data'!I16))="","",OFFSET('Hygiene Data'!$I$12,0,10*ROW('Hygiene Data'!I16)))</f>
        <v/>
      </c>
      <c r="EF22" s="383" t="str">
        <f ca="1">+IF(OFFSET('Hygiene Data'!$I$13,0,10*ROW('Hygiene Data'!I16))="","",OFFSET('Hygiene Data'!$I$13,0,10*ROW('Hygiene Data'!I16)))</f>
        <v/>
      </c>
    </row>
    <row r="23" spans="1:136" x14ac:dyDescent="0.25">
      <c r="A23" s="492" t="str">
        <f ca="1">+IF(OFFSET('Water Data'!$B$2,0,10*ROW('Water Data'!E17))="","",OFFSET('Water Data'!$B$2,0,10*ROW('Water Data'!E17)))</f>
        <v/>
      </c>
      <c r="B23" s="492"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19" t="str">
        <f t="shared" ca="1" si="0"/>
        <v/>
      </c>
      <c r="D23" s="520"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20"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20"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20"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20"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20"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20"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20"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20"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20"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20"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20"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20"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20"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20"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20"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20"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20"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21"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21"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21"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21"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21"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21"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21"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21"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21"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21"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21"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21"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21"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21"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21"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21"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21"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21"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21"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21"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21"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21"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21"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21"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21"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21"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21"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21"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21"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21"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22"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98"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22"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22"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22"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22"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22"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22"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22"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22"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22"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22"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22"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22"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22"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22"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22"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22"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83" t="str">
        <f ca="1">+IF(OFFSET('Water Data'!$D$27,0,10*ROW('Water Data'!D17))="","",OFFSET('Water Data'!$D$27,0,10*ROW('Water Data'!D17)))</f>
        <v/>
      </c>
      <c r="BT23" s="383" t="str">
        <f ca="1">+IF(OFFSET('Water Data'!$D$28,0,10*ROW('Water Data'!D17))="","",OFFSET('Water Data'!$D$28,0,10*ROW('Water Data'!D17)))</f>
        <v/>
      </c>
      <c r="BU23" s="383" t="str">
        <f ca="1">+IF(OFFSET('Water Data'!$D$29,0,10*ROW('Water Data'!D17))="","",OFFSET('Water Data'!$D$29,0,10*ROW('Water Data'!D17)))</f>
        <v/>
      </c>
      <c r="BV23" s="383" t="str">
        <f ca="1">+IF(OFFSET('Water Data'!$E$27,0,10*ROW('Water Data'!E17))="","",OFFSET('Water Data'!$E$27,0,10*ROW('Water Data'!E17)))</f>
        <v/>
      </c>
      <c r="BW23" s="383" t="str">
        <f ca="1">+IF(OFFSET('Water Data'!$E$28,0,10*ROW('Water Data'!E17))="","",OFFSET('Water Data'!$E$28,0,10*ROW('Water Data'!E17)))</f>
        <v/>
      </c>
      <c r="BX23" s="383" t="str">
        <f ca="1">+IF(OFFSET('Water Data'!$E$29,0,10*ROW('Water Data'!E17))="","",OFFSET('Water Data'!$E$29,0,10*ROW('Water Data'!E17)))</f>
        <v/>
      </c>
      <c r="BY23" s="383" t="str">
        <f ca="1">+IF(OFFSET('Water Data'!$F$27,0,10*ROW('Water Data'!F17))="","",OFFSET('Water Data'!$F$27,0,10*ROW('Water Data'!F17)))</f>
        <v/>
      </c>
      <c r="BZ23" s="383" t="str">
        <f ca="1">+IF(OFFSET('Water Data'!$F$28,0,10*ROW('Water Data'!F17))="","",OFFSET('Water Data'!$F$28,0,10*ROW('Water Data'!F17)))</f>
        <v/>
      </c>
      <c r="CA23" s="383" t="str">
        <f ca="1">+IF(OFFSET('Water Data'!$F$29,0,10*ROW('Water Data'!F17))="","",OFFSET('Water Data'!$F$29,0,10*ROW('Water Data'!F17)))</f>
        <v/>
      </c>
      <c r="CB23" s="383" t="str">
        <f ca="1">+IF(OFFSET('Water Data'!$G$27,0,10*ROW('Water Data'!G17))="","",OFFSET('Water Data'!$G$27,0,10*ROW('Water Data'!G17)))</f>
        <v/>
      </c>
      <c r="CC23" s="383" t="str">
        <f ca="1">+IF(OFFSET('Water Data'!$G$28,0,10*ROW('Water Data'!G17))="","",OFFSET('Water Data'!$G$28,0,10*ROW('Water Data'!G17)))</f>
        <v/>
      </c>
      <c r="CD23" s="383" t="str">
        <f ca="1">+IF(OFFSET('Water Data'!$G$29,0,10*ROW('Water Data'!G17))="","",OFFSET('Water Data'!$G$29,0,10*ROW('Water Data'!G17)))</f>
        <v/>
      </c>
      <c r="CE23" s="383" t="str">
        <f ca="1">+IF(OFFSET('Water Data'!$H$27,0,10*ROW('Water Data'!H17))="","",OFFSET('Water Data'!$H$27,0,10*ROW('Water Data'!H17)))</f>
        <v/>
      </c>
      <c r="CF23" s="383" t="str">
        <f ca="1">+IF(OFFSET('Water Data'!$H$28,0,10*ROW('Water Data'!H17))="","",OFFSET('Water Data'!$H$28,0,10*ROW('Water Data'!H17)))</f>
        <v/>
      </c>
      <c r="CG23" s="383" t="str">
        <f ca="1">+IF(OFFSET('Water Data'!$H$29,0,10*ROW('Water Data'!H17))="","",OFFSET('Water Data'!$H$29,0,10*ROW('Water Data'!H17)))</f>
        <v/>
      </c>
      <c r="CH23" s="383" t="str">
        <f ca="1">+IF(OFFSET('Water Data'!$I$27,0,10*ROW('Water Data'!I17))="","",OFFSET('Water Data'!$I$27,0,10*ROW('Water Data'!I17)))</f>
        <v/>
      </c>
      <c r="CI23" s="383" t="str">
        <f ca="1">+IF(OFFSET('Water Data'!$I$28,0,10*ROW('Water Data'!I17))="","",OFFSET('Water Data'!$I$28,0,10*ROW('Water Data'!I17)))</f>
        <v/>
      </c>
      <c r="CJ23" s="383" t="str">
        <f ca="1">+IF(OFFSET('Water Data'!$I$29,0,10*ROW('Water Data'!I17))="","",OFFSET('Water Data'!$I$29,0,10*ROW('Water Data'!I17)))</f>
        <v/>
      </c>
      <c r="CK23" s="383" t="str">
        <f ca="1">+IF(OFFSET('Sanitation Data'!$D$28,0,10*ROW('Sanitation Data'!D17))="","",OFFSET('Sanitation Data'!$D$28,0,10*ROW('Sanitation Data'!D17)))</f>
        <v/>
      </c>
      <c r="CL23" s="383" t="str">
        <f ca="1">+IF(OFFSET('Sanitation Data'!$D$29,0,10*ROW('Sanitation Data'!D17))="","",OFFSET('Sanitation Data'!$D$29,0,10*ROW('Sanitation Data'!D17)))</f>
        <v/>
      </c>
      <c r="CM23" s="383" t="str">
        <f ca="1">+IF(OFFSET('Sanitation Data'!$D$30,0,10*ROW('Sanitation Data'!D17))="","",OFFSET('Sanitation Data'!$D$30,0,10*ROW('Sanitation Data'!D17)))</f>
        <v/>
      </c>
      <c r="CN23" s="383" t="str">
        <f ca="1">+IF(OFFSET('Sanitation Data'!$D$31,0,10*ROW('Sanitation Data'!D17))="","",OFFSET('Sanitation Data'!$D$31,0,10*ROW('Sanitation Data'!D17)))</f>
        <v/>
      </c>
      <c r="CO23" s="383" t="str">
        <f ca="1">+IF(OFFSET('Sanitation Data'!$D$32,0,10*ROW('Sanitation Data'!D17))="","",OFFSET('Sanitation Data'!$D$32,0,10*ROW('Sanitation Data'!D17)))</f>
        <v/>
      </c>
      <c r="CP23" s="383" t="str">
        <f ca="1">+IF(OFFSET('Sanitation Data'!$E$28,0,10*ROW('Sanitation Data'!E17))="","",OFFSET('Sanitation Data'!$E$28,0,10*ROW('Sanitation Data'!E17)))</f>
        <v/>
      </c>
      <c r="CQ23" s="383" t="str">
        <f ca="1">+IF(OFFSET('Sanitation Data'!$E$29,0,10*ROW('Sanitation Data'!E17))="","",OFFSET('Sanitation Data'!$E$29,0,10*ROW('Sanitation Data'!E17)))</f>
        <v/>
      </c>
      <c r="CR23" s="383" t="str">
        <f ca="1">+IF(OFFSET('Sanitation Data'!$E$30,0,10*ROW('Sanitation Data'!E17))="","",OFFSET('Sanitation Data'!$E$30,0,10*ROW('Sanitation Data'!E17)))</f>
        <v/>
      </c>
      <c r="CS23" s="383" t="str">
        <f ca="1">+IF(OFFSET('Sanitation Data'!$E$31,0,10*ROW('Sanitation Data'!E17))="","",OFFSET('Sanitation Data'!$E$31,0,10*ROW('Sanitation Data'!E17)))</f>
        <v/>
      </c>
      <c r="CT23" s="383" t="str">
        <f ca="1">+IF(OFFSET('Sanitation Data'!$E$32,0,10*ROW('Sanitation Data'!E17))="","",OFFSET('Sanitation Data'!$E$32,0,10*ROW('Sanitation Data'!E17)))</f>
        <v/>
      </c>
      <c r="CU23" s="383" t="str">
        <f ca="1">+IF(OFFSET('Sanitation Data'!$F$28,0,10*ROW('Sanitation Data'!F17))="","",OFFSET('Sanitation Data'!$F$28,0,10*ROW('Sanitation Data'!F17)))</f>
        <v/>
      </c>
      <c r="CV23" s="383" t="str">
        <f ca="1">+IF(OFFSET('Sanitation Data'!$F$29,0,10*ROW('Sanitation Data'!F17))="","",OFFSET('Sanitation Data'!$F$29,0,10*ROW('Sanitation Data'!F17)))</f>
        <v/>
      </c>
      <c r="CW23" s="383" t="str">
        <f ca="1">+IF(OFFSET('Sanitation Data'!$F$30,0,10*ROW('Sanitation Data'!F17))="","",OFFSET('Sanitation Data'!$F$30,0,10*ROW('Sanitation Data'!F17)))</f>
        <v/>
      </c>
      <c r="CX23" s="383" t="str">
        <f ca="1">+IF(OFFSET('Sanitation Data'!$F$31,0,10*ROW('Sanitation Data'!F17))="","",OFFSET('Sanitation Data'!$F$31,0,10*ROW('Sanitation Data'!F17)))</f>
        <v/>
      </c>
      <c r="CY23" s="383" t="str">
        <f ca="1">+IF(OFFSET('Sanitation Data'!$F$32,0,10*ROW('Sanitation Data'!F17))="","",OFFSET('Sanitation Data'!$F$32,0,10*ROW('Sanitation Data'!F17)))</f>
        <v/>
      </c>
      <c r="CZ23" s="383" t="str">
        <f ca="1">+IF(OFFSET('Sanitation Data'!$G$28,0,10*ROW('Sanitation Data'!G17))="","",OFFSET('Sanitation Data'!$G$28,0,10*ROW('Sanitation Data'!G17)))</f>
        <v/>
      </c>
      <c r="DA23" s="383" t="str">
        <f ca="1">+IF(OFFSET('Sanitation Data'!$G$29,0,10*ROW('Sanitation Data'!G17))="","",OFFSET('Sanitation Data'!$G$29,0,10*ROW('Sanitation Data'!G17)))</f>
        <v/>
      </c>
      <c r="DB23" s="383" t="str">
        <f ca="1">+IF(OFFSET('Sanitation Data'!$G$30,0,10*ROW('Sanitation Data'!G17))="","",OFFSET('Sanitation Data'!$G$30,0,10*ROW('Sanitation Data'!G17)))</f>
        <v/>
      </c>
      <c r="DC23" s="383" t="str">
        <f ca="1">+IF(OFFSET('Sanitation Data'!$G$31,0,10*ROW('Sanitation Data'!G17))="","",OFFSET('Sanitation Data'!$G$31,0,10*ROW('Sanitation Data'!G17)))</f>
        <v/>
      </c>
      <c r="DD23" s="383" t="str">
        <f ca="1">+IF(OFFSET('Sanitation Data'!$G$32,0,10*ROW('Sanitation Data'!G17))="","",OFFSET('Sanitation Data'!$G$32,0,10*ROW('Sanitation Data'!G17)))</f>
        <v/>
      </c>
      <c r="DE23" s="383" t="str">
        <f ca="1">+IF(OFFSET('Sanitation Data'!$H$28,0,10*ROW('Sanitation Data'!H17))="","",OFFSET('Sanitation Data'!$H$28,0,10*ROW('Sanitation Data'!H17)))</f>
        <v/>
      </c>
      <c r="DF23" s="383" t="str">
        <f ca="1">+IF(OFFSET('Sanitation Data'!$H$29,0,10*ROW('Sanitation Data'!H17))="","",OFFSET('Sanitation Data'!$H$29,0,10*ROW('Sanitation Data'!H17)))</f>
        <v/>
      </c>
      <c r="DG23" s="383" t="str">
        <f ca="1">+IF(OFFSET('Sanitation Data'!$H$30,0,10*ROW('Sanitation Data'!H17))="","",OFFSET('Sanitation Data'!$H$30,0,10*ROW('Sanitation Data'!H17)))</f>
        <v/>
      </c>
      <c r="DH23" s="383" t="str">
        <f ca="1">+IF(OFFSET('Sanitation Data'!$H$31,0,10*ROW('Sanitation Data'!H17))="","",OFFSET('Sanitation Data'!$H$31,0,10*ROW('Sanitation Data'!H17)))</f>
        <v/>
      </c>
      <c r="DI23" s="383" t="str">
        <f ca="1">+IF(OFFSET('Sanitation Data'!$H$32,0,10*ROW('Sanitation Data'!H17))="","",OFFSET('Sanitation Data'!$H$32,0,10*ROW('Sanitation Data'!H17)))</f>
        <v/>
      </c>
      <c r="DJ23" s="383" t="str">
        <f ca="1">+IF(OFFSET('Sanitation Data'!$I$28,0,10*ROW('Sanitation Data'!I17))="","",OFFSET('Sanitation Data'!$I$28,0,10*ROW('Sanitation Data'!I17)))</f>
        <v/>
      </c>
      <c r="DK23" s="383" t="str">
        <f ca="1">+IF(OFFSET('Sanitation Data'!$I$29,0,10*ROW('Sanitation Data'!I17))="","",OFFSET('Sanitation Data'!$I$29,0,10*ROW('Sanitation Data'!I17)))</f>
        <v/>
      </c>
      <c r="DL23" s="383" t="str">
        <f ca="1">+IF(OFFSET('Sanitation Data'!$I$30,0,10*ROW('Sanitation Data'!I17))="","",OFFSET('Sanitation Data'!$I$30,0,10*ROW('Sanitation Data'!I17)))</f>
        <v/>
      </c>
      <c r="DM23" s="383" t="str">
        <f ca="1">+IF(OFFSET('Sanitation Data'!$I$31,0,10*ROW('Sanitation Data'!I17))="","",OFFSET('Sanitation Data'!$I$31,0,10*ROW('Sanitation Data'!I17)))</f>
        <v/>
      </c>
      <c r="DN23" s="383" t="str">
        <f ca="1">+IF(OFFSET('Sanitation Data'!$I$32,0,10*ROW('Sanitation Data'!I17))="","",OFFSET('Sanitation Data'!$I$32,0,10*ROW('Sanitation Data'!I17)))</f>
        <v/>
      </c>
      <c r="DO23" s="383" t="str">
        <f ca="1">+IF(OFFSET('Hygiene Data'!$D$11,0,10*ROW('Hygiene Data'!D17))="","",OFFSET('Hygiene Data'!$D$11,0,10*ROW('Hygiene Data'!D17)))</f>
        <v/>
      </c>
      <c r="DP23" s="383" t="str">
        <f ca="1">+IF(OFFSET('Hygiene Data'!$D$12,0,10*ROW('Hygiene Data'!D17))="","",OFFSET('Hygiene Data'!$D$12,0,10*ROW('Hygiene Data'!D17)))</f>
        <v/>
      </c>
      <c r="DQ23" s="383" t="str">
        <f ca="1">+IF(OFFSET('Hygiene Data'!$D$13,0,10*ROW('Hygiene Data'!D17))="","",OFFSET('Hygiene Data'!$D$13,0,10*ROW('Hygiene Data'!D17)))</f>
        <v/>
      </c>
      <c r="DR23" s="383" t="str">
        <f ca="1">+IF(OFFSET('Hygiene Data'!$E$11,0,10*ROW('Hygiene Data'!E17))="","",OFFSET('Hygiene Data'!$E$11,0,10*ROW('Hygiene Data'!E17)))</f>
        <v/>
      </c>
      <c r="DS23" s="383" t="str">
        <f ca="1">+IF(OFFSET('Hygiene Data'!$E$12,0,10*ROW('Hygiene Data'!E17))="","",OFFSET('Hygiene Data'!$E$12,0,10*ROW('Hygiene Data'!E17)))</f>
        <v/>
      </c>
      <c r="DT23" s="383" t="str">
        <f ca="1">+IF(OFFSET('Hygiene Data'!$E$13,0,10*ROW('Hygiene Data'!E17))="","",OFFSET('Hygiene Data'!$E$13,0,10*ROW('Hygiene Data'!E17)))</f>
        <v/>
      </c>
      <c r="DU23" s="383" t="str">
        <f ca="1">+IF(OFFSET('Hygiene Data'!$F$11,0,10*ROW('Hygiene Data'!F17))="","",OFFSET('Hygiene Data'!$F$11,0,10*ROW('Hygiene Data'!F17)))</f>
        <v/>
      </c>
      <c r="DV23" s="383" t="str">
        <f ca="1">+IF(OFFSET('Hygiene Data'!$F$12,0,10*ROW('Hygiene Data'!F17))="","",OFFSET('Hygiene Data'!$F$12,0,10*ROW('Hygiene Data'!F17)))</f>
        <v/>
      </c>
      <c r="DW23" s="383" t="str">
        <f ca="1">+IF(OFFSET('Hygiene Data'!$F$13,0,10*ROW('Hygiene Data'!F17))="","",OFFSET('Hygiene Data'!$F$13,0,10*ROW('Hygiene Data'!F17)))</f>
        <v/>
      </c>
      <c r="DX23" s="383" t="str">
        <f ca="1">+IF(OFFSET('Hygiene Data'!$G$11,0,10*ROW('Hygiene Data'!G17))="","",OFFSET('Hygiene Data'!$G$11,0,10*ROW('Hygiene Data'!G17)))</f>
        <v/>
      </c>
      <c r="DY23" s="383" t="str">
        <f ca="1">+IF(OFFSET('Hygiene Data'!$G$12,0,10*ROW('Hygiene Data'!G17))="","",OFFSET('Hygiene Data'!$G$12,0,10*ROW('Hygiene Data'!G17)))</f>
        <v/>
      </c>
      <c r="DZ23" s="383" t="str">
        <f ca="1">+IF(OFFSET('Hygiene Data'!$G$13,0,10*ROW('Hygiene Data'!G17))="","",OFFSET('Hygiene Data'!$G$13,0,10*ROW('Hygiene Data'!G17)))</f>
        <v/>
      </c>
      <c r="EA23" s="383" t="str">
        <f ca="1">+IF(OFFSET('Hygiene Data'!$H$11,0,10*ROW('Hygiene Data'!H17))="","",OFFSET('Hygiene Data'!$H$11,0,10*ROW('Hygiene Data'!H17)))</f>
        <v/>
      </c>
      <c r="EB23" s="383" t="str">
        <f ca="1">+IF(OFFSET('Hygiene Data'!$H$12,0,10*ROW('Hygiene Data'!H17))="","",OFFSET('Hygiene Data'!$H$12,0,10*ROW('Hygiene Data'!H17)))</f>
        <v/>
      </c>
      <c r="EC23" s="383" t="str">
        <f ca="1">+IF(OFFSET('Hygiene Data'!$H$13,0,10*ROW('Hygiene Data'!H17))="","",OFFSET('Hygiene Data'!$H$13,0,10*ROW('Hygiene Data'!H17)))</f>
        <v/>
      </c>
      <c r="ED23" s="383" t="str">
        <f ca="1">+IF(OFFSET('Hygiene Data'!$I$11,0,10*ROW('Hygiene Data'!I17))="","",OFFSET('Hygiene Data'!$I$11,0,10*ROW('Hygiene Data'!I17)))</f>
        <v/>
      </c>
      <c r="EE23" s="383" t="str">
        <f ca="1">+IF(OFFSET('Hygiene Data'!$I$12,0,10*ROW('Hygiene Data'!I17))="","",OFFSET('Hygiene Data'!$I$12,0,10*ROW('Hygiene Data'!I17)))</f>
        <v/>
      </c>
      <c r="EF23" s="383" t="str">
        <f ca="1">+IF(OFFSET('Hygiene Data'!$I$13,0,10*ROW('Hygiene Data'!I17))="","",OFFSET('Hygiene Data'!$I$13,0,10*ROW('Hygiene Data'!I17)))</f>
        <v/>
      </c>
    </row>
    <row r="24" spans="1:136" x14ac:dyDescent="0.25">
      <c r="A24" s="492" t="str">
        <f ca="1">+IF(OFFSET('Water Data'!$B$2,0,10*ROW('Water Data'!E18))="","",OFFSET('Water Data'!$B$2,0,10*ROW('Water Data'!E18)))</f>
        <v/>
      </c>
      <c r="B24" s="492"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19" t="str">
        <f t="shared" ca="1" si="0"/>
        <v/>
      </c>
      <c r="D24" s="520"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20"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20"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20"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20"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20"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20"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20"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20"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20"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20"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20"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20"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20"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20"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20"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20"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20"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21"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21"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21"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21"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21"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21"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21"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21"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21"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21"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21"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21"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21"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21"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21"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21"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21"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21"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21"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21"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21"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21"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21"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21"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21"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21"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21"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21"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21"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21"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22"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98"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22"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22"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22"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22"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22"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22"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22"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22"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22"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22"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22"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22"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22"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22"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22"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22"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83" t="str">
        <f ca="1">+IF(OFFSET('Water Data'!$D$27,0,10*ROW('Water Data'!D18))="","",OFFSET('Water Data'!$D$27,0,10*ROW('Water Data'!D18)))</f>
        <v/>
      </c>
      <c r="BT24" s="383" t="str">
        <f ca="1">+IF(OFFSET('Water Data'!$D$28,0,10*ROW('Water Data'!D18))="","",OFFSET('Water Data'!$D$28,0,10*ROW('Water Data'!D18)))</f>
        <v/>
      </c>
      <c r="BU24" s="383" t="str">
        <f ca="1">+IF(OFFSET('Water Data'!$D$29,0,10*ROW('Water Data'!D18))="","",OFFSET('Water Data'!$D$29,0,10*ROW('Water Data'!D18)))</f>
        <v/>
      </c>
      <c r="BV24" s="383" t="str">
        <f ca="1">+IF(OFFSET('Water Data'!$E$27,0,10*ROW('Water Data'!E18))="","",OFFSET('Water Data'!$E$27,0,10*ROW('Water Data'!E18)))</f>
        <v/>
      </c>
      <c r="BW24" s="383" t="str">
        <f ca="1">+IF(OFFSET('Water Data'!$E$28,0,10*ROW('Water Data'!E18))="","",OFFSET('Water Data'!$E$28,0,10*ROW('Water Data'!E18)))</f>
        <v/>
      </c>
      <c r="BX24" s="383" t="str">
        <f ca="1">+IF(OFFSET('Water Data'!$E$29,0,10*ROW('Water Data'!E18))="","",OFFSET('Water Data'!$E$29,0,10*ROW('Water Data'!E18)))</f>
        <v/>
      </c>
      <c r="BY24" s="383" t="str">
        <f ca="1">+IF(OFFSET('Water Data'!$F$27,0,10*ROW('Water Data'!F18))="","",OFFSET('Water Data'!$F$27,0,10*ROW('Water Data'!F18)))</f>
        <v/>
      </c>
      <c r="BZ24" s="383" t="str">
        <f ca="1">+IF(OFFSET('Water Data'!$F$28,0,10*ROW('Water Data'!F18))="","",OFFSET('Water Data'!$F$28,0,10*ROW('Water Data'!F18)))</f>
        <v/>
      </c>
      <c r="CA24" s="383" t="str">
        <f ca="1">+IF(OFFSET('Water Data'!$F$29,0,10*ROW('Water Data'!F18))="","",OFFSET('Water Data'!$F$29,0,10*ROW('Water Data'!F18)))</f>
        <v/>
      </c>
      <c r="CB24" s="383" t="str">
        <f ca="1">+IF(OFFSET('Water Data'!$G$27,0,10*ROW('Water Data'!G18))="","",OFFSET('Water Data'!$G$27,0,10*ROW('Water Data'!G18)))</f>
        <v/>
      </c>
      <c r="CC24" s="383" t="str">
        <f ca="1">+IF(OFFSET('Water Data'!$G$28,0,10*ROW('Water Data'!G18))="","",OFFSET('Water Data'!$G$28,0,10*ROW('Water Data'!G18)))</f>
        <v/>
      </c>
      <c r="CD24" s="383" t="str">
        <f ca="1">+IF(OFFSET('Water Data'!$G$29,0,10*ROW('Water Data'!G18))="","",OFFSET('Water Data'!$G$29,0,10*ROW('Water Data'!G18)))</f>
        <v/>
      </c>
      <c r="CE24" s="383" t="str">
        <f ca="1">+IF(OFFSET('Water Data'!$H$27,0,10*ROW('Water Data'!H18))="","",OFFSET('Water Data'!$H$27,0,10*ROW('Water Data'!H18)))</f>
        <v/>
      </c>
      <c r="CF24" s="383" t="str">
        <f ca="1">+IF(OFFSET('Water Data'!$H$28,0,10*ROW('Water Data'!H18))="","",OFFSET('Water Data'!$H$28,0,10*ROW('Water Data'!H18)))</f>
        <v/>
      </c>
      <c r="CG24" s="383" t="str">
        <f ca="1">+IF(OFFSET('Water Data'!$H$29,0,10*ROW('Water Data'!H18))="","",OFFSET('Water Data'!$H$29,0,10*ROW('Water Data'!H18)))</f>
        <v/>
      </c>
      <c r="CH24" s="383" t="str">
        <f ca="1">+IF(OFFSET('Water Data'!$I$27,0,10*ROW('Water Data'!I18))="","",OFFSET('Water Data'!$I$27,0,10*ROW('Water Data'!I18)))</f>
        <v/>
      </c>
      <c r="CI24" s="383" t="str">
        <f ca="1">+IF(OFFSET('Water Data'!$I$28,0,10*ROW('Water Data'!I18))="","",OFFSET('Water Data'!$I$28,0,10*ROW('Water Data'!I18)))</f>
        <v/>
      </c>
      <c r="CJ24" s="383" t="str">
        <f ca="1">+IF(OFFSET('Water Data'!$I$29,0,10*ROW('Water Data'!I18))="","",OFFSET('Water Data'!$I$29,0,10*ROW('Water Data'!I18)))</f>
        <v/>
      </c>
      <c r="CK24" s="383" t="str">
        <f ca="1">+IF(OFFSET('Sanitation Data'!$D$28,0,10*ROW('Sanitation Data'!D18))="","",OFFSET('Sanitation Data'!$D$28,0,10*ROW('Sanitation Data'!D18)))</f>
        <v/>
      </c>
      <c r="CL24" s="383" t="str">
        <f ca="1">+IF(OFFSET('Sanitation Data'!$D$29,0,10*ROW('Sanitation Data'!D18))="","",OFFSET('Sanitation Data'!$D$29,0,10*ROW('Sanitation Data'!D18)))</f>
        <v/>
      </c>
      <c r="CM24" s="383" t="str">
        <f ca="1">+IF(OFFSET('Sanitation Data'!$D$30,0,10*ROW('Sanitation Data'!D18))="","",OFFSET('Sanitation Data'!$D$30,0,10*ROW('Sanitation Data'!D18)))</f>
        <v/>
      </c>
      <c r="CN24" s="383" t="str">
        <f ca="1">+IF(OFFSET('Sanitation Data'!$D$31,0,10*ROW('Sanitation Data'!D18))="","",OFFSET('Sanitation Data'!$D$31,0,10*ROW('Sanitation Data'!D18)))</f>
        <v/>
      </c>
      <c r="CO24" s="383" t="str">
        <f ca="1">+IF(OFFSET('Sanitation Data'!$D$32,0,10*ROW('Sanitation Data'!D18))="","",OFFSET('Sanitation Data'!$D$32,0,10*ROW('Sanitation Data'!D18)))</f>
        <v/>
      </c>
      <c r="CP24" s="383" t="str">
        <f ca="1">+IF(OFFSET('Sanitation Data'!$E$28,0,10*ROW('Sanitation Data'!E18))="","",OFFSET('Sanitation Data'!$E$28,0,10*ROW('Sanitation Data'!E18)))</f>
        <v/>
      </c>
      <c r="CQ24" s="383" t="str">
        <f ca="1">+IF(OFFSET('Sanitation Data'!$E$29,0,10*ROW('Sanitation Data'!E18))="","",OFFSET('Sanitation Data'!$E$29,0,10*ROW('Sanitation Data'!E18)))</f>
        <v/>
      </c>
      <c r="CR24" s="383" t="str">
        <f ca="1">+IF(OFFSET('Sanitation Data'!$E$30,0,10*ROW('Sanitation Data'!E18))="","",OFFSET('Sanitation Data'!$E$30,0,10*ROW('Sanitation Data'!E18)))</f>
        <v/>
      </c>
      <c r="CS24" s="383" t="str">
        <f ca="1">+IF(OFFSET('Sanitation Data'!$E$31,0,10*ROW('Sanitation Data'!E18))="","",OFFSET('Sanitation Data'!$E$31,0,10*ROW('Sanitation Data'!E18)))</f>
        <v/>
      </c>
      <c r="CT24" s="383" t="str">
        <f ca="1">+IF(OFFSET('Sanitation Data'!$E$32,0,10*ROW('Sanitation Data'!E18))="","",OFFSET('Sanitation Data'!$E$32,0,10*ROW('Sanitation Data'!E18)))</f>
        <v/>
      </c>
      <c r="CU24" s="383" t="str">
        <f ca="1">+IF(OFFSET('Sanitation Data'!$F$28,0,10*ROW('Sanitation Data'!F18))="","",OFFSET('Sanitation Data'!$F$28,0,10*ROW('Sanitation Data'!F18)))</f>
        <v/>
      </c>
      <c r="CV24" s="383" t="str">
        <f ca="1">+IF(OFFSET('Sanitation Data'!$F$29,0,10*ROW('Sanitation Data'!F18))="","",OFFSET('Sanitation Data'!$F$29,0,10*ROW('Sanitation Data'!F18)))</f>
        <v/>
      </c>
      <c r="CW24" s="383" t="str">
        <f ca="1">+IF(OFFSET('Sanitation Data'!$F$30,0,10*ROW('Sanitation Data'!F18))="","",OFFSET('Sanitation Data'!$F$30,0,10*ROW('Sanitation Data'!F18)))</f>
        <v/>
      </c>
      <c r="CX24" s="383" t="str">
        <f ca="1">+IF(OFFSET('Sanitation Data'!$F$31,0,10*ROW('Sanitation Data'!F18))="","",OFFSET('Sanitation Data'!$F$31,0,10*ROW('Sanitation Data'!F18)))</f>
        <v/>
      </c>
      <c r="CY24" s="383" t="str">
        <f ca="1">+IF(OFFSET('Sanitation Data'!$F$32,0,10*ROW('Sanitation Data'!F18))="","",OFFSET('Sanitation Data'!$F$32,0,10*ROW('Sanitation Data'!F18)))</f>
        <v/>
      </c>
      <c r="CZ24" s="383" t="str">
        <f ca="1">+IF(OFFSET('Sanitation Data'!$G$28,0,10*ROW('Sanitation Data'!G18))="","",OFFSET('Sanitation Data'!$G$28,0,10*ROW('Sanitation Data'!G18)))</f>
        <v/>
      </c>
      <c r="DA24" s="383" t="str">
        <f ca="1">+IF(OFFSET('Sanitation Data'!$G$29,0,10*ROW('Sanitation Data'!G18))="","",OFFSET('Sanitation Data'!$G$29,0,10*ROW('Sanitation Data'!G18)))</f>
        <v/>
      </c>
      <c r="DB24" s="383" t="str">
        <f ca="1">+IF(OFFSET('Sanitation Data'!$G$30,0,10*ROW('Sanitation Data'!G18))="","",OFFSET('Sanitation Data'!$G$30,0,10*ROW('Sanitation Data'!G18)))</f>
        <v/>
      </c>
      <c r="DC24" s="383" t="str">
        <f ca="1">+IF(OFFSET('Sanitation Data'!$G$31,0,10*ROW('Sanitation Data'!G18))="","",OFFSET('Sanitation Data'!$G$31,0,10*ROW('Sanitation Data'!G18)))</f>
        <v/>
      </c>
      <c r="DD24" s="383" t="str">
        <f ca="1">+IF(OFFSET('Sanitation Data'!$G$32,0,10*ROW('Sanitation Data'!G18))="","",OFFSET('Sanitation Data'!$G$32,0,10*ROW('Sanitation Data'!G18)))</f>
        <v/>
      </c>
      <c r="DE24" s="383" t="str">
        <f ca="1">+IF(OFFSET('Sanitation Data'!$H$28,0,10*ROW('Sanitation Data'!H18))="","",OFFSET('Sanitation Data'!$H$28,0,10*ROW('Sanitation Data'!H18)))</f>
        <v/>
      </c>
      <c r="DF24" s="383" t="str">
        <f ca="1">+IF(OFFSET('Sanitation Data'!$H$29,0,10*ROW('Sanitation Data'!H18))="","",OFFSET('Sanitation Data'!$H$29,0,10*ROW('Sanitation Data'!H18)))</f>
        <v/>
      </c>
      <c r="DG24" s="383" t="str">
        <f ca="1">+IF(OFFSET('Sanitation Data'!$H$30,0,10*ROW('Sanitation Data'!H18))="","",OFFSET('Sanitation Data'!$H$30,0,10*ROW('Sanitation Data'!H18)))</f>
        <v/>
      </c>
      <c r="DH24" s="383" t="str">
        <f ca="1">+IF(OFFSET('Sanitation Data'!$H$31,0,10*ROW('Sanitation Data'!H18))="","",OFFSET('Sanitation Data'!$H$31,0,10*ROW('Sanitation Data'!H18)))</f>
        <v/>
      </c>
      <c r="DI24" s="383" t="str">
        <f ca="1">+IF(OFFSET('Sanitation Data'!$H$32,0,10*ROW('Sanitation Data'!H18))="","",OFFSET('Sanitation Data'!$H$32,0,10*ROW('Sanitation Data'!H18)))</f>
        <v/>
      </c>
      <c r="DJ24" s="383" t="str">
        <f ca="1">+IF(OFFSET('Sanitation Data'!$I$28,0,10*ROW('Sanitation Data'!I18))="","",OFFSET('Sanitation Data'!$I$28,0,10*ROW('Sanitation Data'!I18)))</f>
        <v/>
      </c>
      <c r="DK24" s="383" t="str">
        <f ca="1">+IF(OFFSET('Sanitation Data'!$I$29,0,10*ROW('Sanitation Data'!I18))="","",OFFSET('Sanitation Data'!$I$29,0,10*ROW('Sanitation Data'!I18)))</f>
        <v/>
      </c>
      <c r="DL24" s="383" t="str">
        <f ca="1">+IF(OFFSET('Sanitation Data'!$I$30,0,10*ROW('Sanitation Data'!I18))="","",OFFSET('Sanitation Data'!$I$30,0,10*ROW('Sanitation Data'!I18)))</f>
        <v/>
      </c>
      <c r="DM24" s="383" t="str">
        <f ca="1">+IF(OFFSET('Sanitation Data'!$I$31,0,10*ROW('Sanitation Data'!I18))="","",OFFSET('Sanitation Data'!$I$31,0,10*ROW('Sanitation Data'!I18)))</f>
        <v/>
      </c>
      <c r="DN24" s="383" t="str">
        <f ca="1">+IF(OFFSET('Sanitation Data'!$I$32,0,10*ROW('Sanitation Data'!I18))="","",OFFSET('Sanitation Data'!$I$32,0,10*ROW('Sanitation Data'!I18)))</f>
        <v/>
      </c>
      <c r="DO24" s="383" t="str">
        <f ca="1">+IF(OFFSET('Hygiene Data'!$D$11,0,10*ROW('Hygiene Data'!D18))="","",OFFSET('Hygiene Data'!$D$11,0,10*ROW('Hygiene Data'!D18)))</f>
        <v/>
      </c>
      <c r="DP24" s="383" t="str">
        <f ca="1">+IF(OFFSET('Hygiene Data'!$D$12,0,10*ROW('Hygiene Data'!D18))="","",OFFSET('Hygiene Data'!$D$12,0,10*ROW('Hygiene Data'!D18)))</f>
        <v/>
      </c>
      <c r="DQ24" s="383" t="str">
        <f ca="1">+IF(OFFSET('Hygiene Data'!$D$13,0,10*ROW('Hygiene Data'!D18))="","",OFFSET('Hygiene Data'!$D$13,0,10*ROW('Hygiene Data'!D18)))</f>
        <v/>
      </c>
      <c r="DR24" s="383" t="str">
        <f ca="1">+IF(OFFSET('Hygiene Data'!$E$11,0,10*ROW('Hygiene Data'!E18))="","",OFFSET('Hygiene Data'!$E$11,0,10*ROW('Hygiene Data'!E18)))</f>
        <v/>
      </c>
      <c r="DS24" s="383" t="str">
        <f ca="1">+IF(OFFSET('Hygiene Data'!$E$12,0,10*ROW('Hygiene Data'!E18))="","",OFFSET('Hygiene Data'!$E$12,0,10*ROW('Hygiene Data'!E18)))</f>
        <v/>
      </c>
      <c r="DT24" s="383" t="str">
        <f ca="1">+IF(OFFSET('Hygiene Data'!$E$13,0,10*ROW('Hygiene Data'!E18))="","",OFFSET('Hygiene Data'!$E$13,0,10*ROW('Hygiene Data'!E18)))</f>
        <v/>
      </c>
      <c r="DU24" s="383" t="str">
        <f ca="1">+IF(OFFSET('Hygiene Data'!$F$11,0,10*ROW('Hygiene Data'!F18))="","",OFFSET('Hygiene Data'!$F$11,0,10*ROW('Hygiene Data'!F18)))</f>
        <v/>
      </c>
      <c r="DV24" s="383" t="str">
        <f ca="1">+IF(OFFSET('Hygiene Data'!$F$12,0,10*ROW('Hygiene Data'!F18))="","",OFFSET('Hygiene Data'!$F$12,0,10*ROW('Hygiene Data'!F18)))</f>
        <v/>
      </c>
      <c r="DW24" s="383" t="str">
        <f ca="1">+IF(OFFSET('Hygiene Data'!$F$13,0,10*ROW('Hygiene Data'!F18))="","",OFFSET('Hygiene Data'!$F$13,0,10*ROW('Hygiene Data'!F18)))</f>
        <v/>
      </c>
      <c r="DX24" s="383" t="str">
        <f ca="1">+IF(OFFSET('Hygiene Data'!$G$11,0,10*ROW('Hygiene Data'!G18))="","",OFFSET('Hygiene Data'!$G$11,0,10*ROW('Hygiene Data'!G18)))</f>
        <v/>
      </c>
      <c r="DY24" s="383" t="str">
        <f ca="1">+IF(OFFSET('Hygiene Data'!$G$12,0,10*ROW('Hygiene Data'!G18))="","",OFFSET('Hygiene Data'!$G$12,0,10*ROW('Hygiene Data'!G18)))</f>
        <v/>
      </c>
      <c r="DZ24" s="383" t="str">
        <f ca="1">+IF(OFFSET('Hygiene Data'!$G$13,0,10*ROW('Hygiene Data'!G18))="","",OFFSET('Hygiene Data'!$G$13,0,10*ROW('Hygiene Data'!G18)))</f>
        <v/>
      </c>
      <c r="EA24" s="383" t="str">
        <f ca="1">+IF(OFFSET('Hygiene Data'!$H$11,0,10*ROW('Hygiene Data'!H18))="","",OFFSET('Hygiene Data'!$H$11,0,10*ROW('Hygiene Data'!H18)))</f>
        <v/>
      </c>
      <c r="EB24" s="383" t="str">
        <f ca="1">+IF(OFFSET('Hygiene Data'!$H$12,0,10*ROW('Hygiene Data'!H18))="","",OFFSET('Hygiene Data'!$H$12,0,10*ROW('Hygiene Data'!H18)))</f>
        <v/>
      </c>
      <c r="EC24" s="383" t="str">
        <f ca="1">+IF(OFFSET('Hygiene Data'!$H$13,0,10*ROW('Hygiene Data'!H18))="","",OFFSET('Hygiene Data'!$H$13,0,10*ROW('Hygiene Data'!H18)))</f>
        <v/>
      </c>
      <c r="ED24" s="383" t="str">
        <f ca="1">+IF(OFFSET('Hygiene Data'!$I$11,0,10*ROW('Hygiene Data'!I18))="","",OFFSET('Hygiene Data'!$I$11,0,10*ROW('Hygiene Data'!I18)))</f>
        <v/>
      </c>
      <c r="EE24" s="383" t="str">
        <f ca="1">+IF(OFFSET('Hygiene Data'!$I$12,0,10*ROW('Hygiene Data'!I18))="","",OFFSET('Hygiene Data'!$I$12,0,10*ROW('Hygiene Data'!I18)))</f>
        <v/>
      </c>
      <c r="EF24" s="383" t="str">
        <f ca="1">+IF(OFFSET('Hygiene Data'!$I$13,0,10*ROW('Hygiene Data'!I18))="","",OFFSET('Hygiene Data'!$I$13,0,10*ROW('Hygiene Data'!I18)))</f>
        <v/>
      </c>
    </row>
    <row r="25" spans="1:136" x14ac:dyDescent="0.25">
      <c r="A25" s="492" t="str">
        <f ca="1">+IF(OFFSET('Water Data'!$B$2,0,10*ROW('Water Data'!E19))="","",OFFSET('Water Data'!$B$2,0,10*ROW('Water Data'!E19)))</f>
        <v/>
      </c>
      <c r="B25" s="492"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19" t="str">
        <f t="shared" ca="1" si="0"/>
        <v/>
      </c>
      <c r="D25" s="520"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20"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20"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20"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20"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20"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20"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20"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20"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20"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20"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20"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20"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20"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20"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20"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20"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20"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21"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21"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21"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21"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21"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21"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21"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21"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21"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21"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21"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21"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21"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21"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21"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21"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21"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21"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21"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21"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21"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21"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21"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21"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21"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21"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21"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21"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21"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21"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22"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98"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22"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22"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22"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22"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22"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22"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22"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22"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22"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22"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22"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22"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22"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22"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22"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22"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83" t="str">
        <f ca="1">+IF(OFFSET('Water Data'!$D$27,0,10*ROW('Water Data'!D19))="","",OFFSET('Water Data'!$D$27,0,10*ROW('Water Data'!D19)))</f>
        <v/>
      </c>
      <c r="BT25" s="383" t="str">
        <f ca="1">+IF(OFFSET('Water Data'!$D$28,0,10*ROW('Water Data'!D19))="","",OFFSET('Water Data'!$D$28,0,10*ROW('Water Data'!D19)))</f>
        <v/>
      </c>
      <c r="BU25" s="383" t="str">
        <f ca="1">+IF(OFFSET('Water Data'!$D$29,0,10*ROW('Water Data'!D19))="","",OFFSET('Water Data'!$D$29,0,10*ROW('Water Data'!D19)))</f>
        <v/>
      </c>
      <c r="BV25" s="383" t="str">
        <f ca="1">+IF(OFFSET('Water Data'!$E$27,0,10*ROW('Water Data'!E19))="","",OFFSET('Water Data'!$E$27,0,10*ROW('Water Data'!E19)))</f>
        <v/>
      </c>
      <c r="BW25" s="383" t="str">
        <f ca="1">+IF(OFFSET('Water Data'!$E$28,0,10*ROW('Water Data'!E19))="","",OFFSET('Water Data'!$E$28,0,10*ROW('Water Data'!E19)))</f>
        <v/>
      </c>
      <c r="BX25" s="383" t="str">
        <f ca="1">+IF(OFFSET('Water Data'!$E$29,0,10*ROW('Water Data'!E19))="","",OFFSET('Water Data'!$E$29,0,10*ROW('Water Data'!E19)))</f>
        <v/>
      </c>
      <c r="BY25" s="383" t="str">
        <f ca="1">+IF(OFFSET('Water Data'!$F$27,0,10*ROW('Water Data'!F19))="","",OFFSET('Water Data'!$F$27,0,10*ROW('Water Data'!F19)))</f>
        <v/>
      </c>
      <c r="BZ25" s="383" t="str">
        <f ca="1">+IF(OFFSET('Water Data'!$F$28,0,10*ROW('Water Data'!F19))="","",OFFSET('Water Data'!$F$28,0,10*ROW('Water Data'!F19)))</f>
        <v/>
      </c>
      <c r="CA25" s="383" t="str">
        <f ca="1">+IF(OFFSET('Water Data'!$F$29,0,10*ROW('Water Data'!F19))="","",OFFSET('Water Data'!$F$29,0,10*ROW('Water Data'!F19)))</f>
        <v/>
      </c>
      <c r="CB25" s="383" t="str">
        <f ca="1">+IF(OFFSET('Water Data'!$G$27,0,10*ROW('Water Data'!G19))="","",OFFSET('Water Data'!$G$27,0,10*ROW('Water Data'!G19)))</f>
        <v/>
      </c>
      <c r="CC25" s="383" t="str">
        <f ca="1">+IF(OFFSET('Water Data'!$G$28,0,10*ROW('Water Data'!G19))="","",OFFSET('Water Data'!$G$28,0,10*ROW('Water Data'!G19)))</f>
        <v/>
      </c>
      <c r="CD25" s="383" t="str">
        <f ca="1">+IF(OFFSET('Water Data'!$G$29,0,10*ROW('Water Data'!G19))="","",OFFSET('Water Data'!$G$29,0,10*ROW('Water Data'!G19)))</f>
        <v/>
      </c>
      <c r="CE25" s="383" t="str">
        <f ca="1">+IF(OFFSET('Water Data'!$H$27,0,10*ROW('Water Data'!H19))="","",OFFSET('Water Data'!$H$27,0,10*ROW('Water Data'!H19)))</f>
        <v/>
      </c>
      <c r="CF25" s="383" t="str">
        <f ca="1">+IF(OFFSET('Water Data'!$H$28,0,10*ROW('Water Data'!H19))="","",OFFSET('Water Data'!$H$28,0,10*ROW('Water Data'!H19)))</f>
        <v/>
      </c>
      <c r="CG25" s="383" t="str">
        <f ca="1">+IF(OFFSET('Water Data'!$H$29,0,10*ROW('Water Data'!H19))="","",OFFSET('Water Data'!$H$29,0,10*ROW('Water Data'!H19)))</f>
        <v/>
      </c>
      <c r="CH25" s="383" t="str">
        <f ca="1">+IF(OFFSET('Water Data'!$I$27,0,10*ROW('Water Data'!I19))="","",OFFSET('Water Data'!$I$27,0,10*ROW('Water Data'!I19)))</f>
        <v/>
      </c>
      <c r="CI25" s="383" t="str">
        <f ca="1">+IF(OFFSET('Water Data'!$I$28,0,10*ROW('Water Data'!I19))="","",OFFSET('Water Data'!$I$28,0,10*ROW('Water Data'!I19)))</f>
        <v/>
      </c>
      <c r="CJ25" s="383" t="str">
        <f ca="1">+IF(OFFSET('Water Data'!$I$29,0,10*ROW('Water Data'!I19))="","",OFFSET('Water Data'!$I$29,0,10*ROW('Water Data'!I19)))</f>
        <v/>
      </c>
      <c r="CK25" s="383" t="str">
        <f ca="1">+IF(OFFSET('Sanitation Data'!$D$28,0,10*ROW('Sanitation Data'!D19))="","",OFFSET('Sanitation Data'!$D$28,0,10*ROW('Sanitation Data'!D19)))</f>
        <v/>
      </c>
      <c r="CL25" s="383" t="str">
        <f ca="1">+IF(OFFSET('Sanitation Data'!$D$29,0,10*ROW('Sanitation Data'!D19))="","",OFFSET('Sanitation Data'!$D$29,0,10*ROW('Sanitation Data'!D19)))</f>
        <v/>
      </c>
      <c r="CM25" s="383" t="str">
        <f ca="1">+IF(OFFSET('Sanitation Data'!$D$30,0,10*ROW('Sanitation Data'!D19))="","",OFFSET('Sanitation Data'!$D$30,0,10*ROW('Sanitation Data'!D19)))</f>
        <v/>
      </c>
      <c r="CN25" s="383" t="str">
        <f ca="1">+IF(OFFSET('Sanitation Data'!$D$31,0,10*ROW('Sanitation Data'!D19))="","",OFFSET('Sanitation Data'!$D$31,0,10*ROW('Sanitation Data'!D19)))</f>
        <v/>
      </c>
      <c r="CO25" s="383" t="str">
        <f ca="1">+IF(OFFSET('Sanitation Data'!$D$32,0,10*ROW('Sanitation Data'!D19))="","",OFFSET('Sanitation Data'!$D$32,0,10*ROW('Sanitation Data'!D19)))</f>
        <v/>
      </c>
      <c r="CP25" s="383" t="str">
        <f ca="1">+IF(OFFSET('Sanitation Data'!$E$28,0,10*ROW('Sanitation Data'!E19))="","",OFFSET('Sanitation Data'!$E$28,0,10*ROW('Sanitation Data'!E19)))</f>
        <v/>
      </c>
      <c r="CQ25" s="383" t="str">
        <f ca="1">+IF(OFFSET('Sanitation Data'!$E$29,0,10*ROW('Sanitation Data'!E19))="","",OFFSET('Sanitation Data'!$E$29,0,10*ROW('Sanitation Data'!E19)))</f>
        <v/>
      </c>
      <c r="CR25" s="383" t="str">
        <f ca="1">+IF(OFFSET('Sanitation Data'!$E$30,0,10*ROW('Sanitation Data'!E19))="","",OFFSET('Sanitation Data'!$E$30,0,10*ROW('Sanitation Data'!E19)))</f>
        <v/>
      </c>
      <c r="CS25" s="383" t="str">
        <f ca="1">+IF(OFFSET('Sanitation Data'!$E$31,0,10*ROW('Sanitation Data'!E19))="","",OFFSET('Sanitation Data'!$E$31,0,10*ROW('Sanitation Data'!E19)))</f>
        <v/>
      </c>
      <c r="CT25" s="383" t="str">
        <f ca="1">+IF(OFFSET('Sanitation Data'!$E$32,0,10*ROW('Sanitation Data'!E19))="","",OFFSET('Sanitation Data'!$E$32,0,10*ROW('Sanitation Data'!E19)))</f>
        <v/>
      </c>
      <c r="CU25" s="383" t="str">
        <f ca="1">+IF(OFFSET('Sanitation Data'!$F$28,0,10*ROW('Sanitation Data'!F19))="","",OFFSET('Sanitation Data'!$F$28,0,10*ROW('Sanitation Data'!F19)))</f>
        <v/>
      </c>
      <c r="CV25" s="383" t="str">
        <f ca="1">+IF(OFFSET('Sanitation Data'!$F$29,0,10*ROW('Sanitation Data'!F19))="","",OFFSET('Sanitation Data'!$F$29,0,10*ROW('Sanitation Data'!F19)))</f>
        <v/>
      </c>
      <c r="CW25" s="383" t="str">
        <f ca="1">+IF(OFFSET('Sanitation Data'!$F$30,0,10*ROW('Sanitation Data'!F19))="","",OFFSET('Sanitation Data'!$F$30,0,10*ROW('Sanitation Data'!F19)))</f>
        <v/>
      </c>
      <c r="CX25" s="383" t="str">
        <f ca="1">+IF(OFFSET('Sanitation Data'!$F$31,0,10*ROW('Sanitation Data'!F19))="","",OFFSET('Sanitation Data'!$F$31,0,10*ROW('Sanitation Data'!F19)))</f>
        <v/>
      </c>
      <c r="CY25" s="383" t="str">
        <f ca="1">+IF(OFFSET('Sanitation Data'!$F$32,0,10*ROW('Sanitation Data'!F19))="","",OFFSET('Sanitation Data'!$F$32,0,10*ROW('Sanitation Data'!F19)))</f>
        <v/>
      </c>
      <c r="CZ25" s="383" t="str">
        <f ca="1">+IF(OFFSET('Sanitation Data'!$G$28,0,10*ROW('Sanitation Data'!G19))="","",OFFSET('Sanitation Data'!$G$28,0,10*ROW('Sanitation Data'!G19)))</f>
        <v/>
      </c>
      <c r="DA25" s="383" t="str">
        <f ca="1">+IF(OFFSET('Sanitation Data'!$G$29,0,10*ROW('Sanitation Data'!G19))="","",OFFSET('Sanitation Data'!$G$29,0,10*ROW('Sanitation Data'!G19)))</f>
        <v/>
      </c>
      <c r="DB25" s="383" t="str">
        <f ca="1">+IF(OFFSET('Sanitation Data'!$G$30,0,10*ROW('Sanitation Data'!G19))="","",OFFSET('Sanitation Data'!$G$30,0,10*ROW('Sanitation Data'!G19)))</f>
        <v/>
      </c>
      <c r="DC25" s="383" t="str">
        <f ca="1">+IF(OFFSET('Sanitation Data'!$G$31,0,10*ROW('Sanitation Data'!G19))="","",OFFSET('Sanitation Data'!$G$31,0,10*ROW('Sanitation Data'!G19)))</f>
        <v/>
      </c>
      <c r="DD25" s="383" t="str">
        <f ca="1">+IF(OFFSET('Sanitation Data'!$G$32,0,10*ROW('Sanitation Data'!G19))="","",OFFSET('Sanitation Data'!$G$32,0,10*ROW('Sanitation Data'!G19)))</f>
        <v/>
      </c>
      <c r="DE25" s="383" t="str">
        <f ca="1">+IF(OFFSET('Sanitation Data'!$H$28,0,10*ROW('Sanitation Data'!H19))="","",OFFSET('Sanitation Data'!$H$28,0,10*ROW('Sanitation Data'!H19)))</f>
        <v/>
      </c>
      <c r="DF25" s="383" t="str">
        <f ca="1">+IF(OFFSET('Sanitation Data'!$H$29,0,10*ROW('Sanitation Data'!H19))="","",OFFSET('Sanitation Data'!$H$29,0,10*ROW('Sanitation Data'!H19)))</f>
        <v/>
      </c>
      <c r="DG25" s="383" t="str">
        <f ca="1">+IF(OFFSET('Sanitation Data'!$H$30,0,10*ROW('Sanitation Data'!H19))="","",OFFSET('Sanitation Data'!$H$30,0,10*ROW('Sanitation Data'!H19)))</f>
        <v/>
      </c>
      <c r="DH25" s="383" t="str">
        <f ca="1">+IF(OFFSET('Sanitation Data'!$H$31,0,10*ROW('Sanitation Data'!H19))="","",OFFSET('Sanitation Data'!$H$31,0,10*ROW('Sanitation Data'!H19)))</f>
        <v/>
      </c>
      <c r="DI25" s="383" t="str">
        <f ca="1">+IF(OFFSET('Sanitation Data'!$H$32,0,10*ROW('Sanitation Data'!H19))="","",OFFSET('Sanitation Data'!$H$32,0,10*ROW('Sanitation Data'!H19)))</f>
        <v/>
      </c>
      <c r="DJ25" s="383" t="str">
        <f ca="1">+IF(OFFSET('Sanitation Data'!$I$28,0,10*ROW('Sanitation Data'!I19))="","",OFFSET('Sanitation Data'!$I$28,0,10*ROW('Sanitation Data'!I19)))</f>
        <v/>
      </c>
      <c r="DK25" s="383" t="str">
        <f ca="1">+IF(OFFSET('Sanitation Data'!$I$29,0,10*ROW('Sanitation Data'!I19))="","",OFFSET('Sanitation Data'!$I$29,0,10*ROW('Sanitation Data'!I19)))</f>
        <v/>
      </c>
      <c r="DL25" s="383" t="str">
        <f ca="1">+IF(OFFSET('Sanitation Data'!$I$30,0,10*ROW('Sanitation Data'!I19))="","",OFFSET('Sanitation Data'!$I$30,0,10*ROW('Sanitation Data'!I19)))</f>
        <v/>
      </c>
      <c r="DM25" s="383" t="str">
        <f ca="1">+IF(OFFSET('Sanitation Data'!$I$31,0,10*ROW('Sanitation Data'!I19))="","",OFFSET('Sanitation Data'!$I$31,0,10*ROW('Sanitation Data'!I19)))</f>
        <v/>
      </c>
      <c r="DN25" s="383" t="str">
        <f ca="1">+IF(OFFSET('Sanitation Data'!$I$32,0,10*ROW('Sanitation Data'!I19))="","",OFFSET('Sanitation Data'!$I$32,0,10*ROW('Sanitation Data'!I19)))</f>
        <v/>
      </c>
      <c r="DO25" s="383" t="str">
        <f ca="1">+IF(OFFSET('Hygiene Data'!$D$11,0,10*ROW('Hygiene Data'!D19))="","",OFFSET('Hygiene Data'!$D$11,0,10*ROW('Hygiene Data'!D19)))</f>
        <v/>
      </c>
      <c r="DP25" s="383" t="str">
        <f ca="1">+IF(OFFSET('Hygiene Data'!$D$12,0,10*ROW('Hygiene Data'!D19))="","",OFFSET('Hygiene Data'!$D$12,0,10*ROW('Hygiene Data'!D19)))</f>
        <v/>
      </c>
      <c r="DQ25" s="383" t="str">
        <f ca="1">+IF(OFFSET('Hygiene Data'!$D$13,0,10*ROW('Hygiene Data'!D19))="","",OFFSET('Hygiene Data'!$D$13,0,10*ROW('Hygiene Data'!D19)))</f>
        <v/>
      </c>
      <c r="DR25" s="383" t="str">
        <f ca="1">+IF(OFFSET('Hygiene Data'!$E$11,0,10*ROW('Hygiene Data'!E19))="","",OFFSET('Hygiene Data'!$E$11,0,10*ROW('Hygiene Data'!E19)))</f>
        <v/>
      </c>
      <c r="DS25" s="383" t="str">
        <f ca="1">+IF(OFFSET('Hygiene Data'!$E$12,0,10*ROW('Hygiene Data'!E19))="","",OFFSET('Hygiene Data'!$E$12,0,10*ROW('Hygiene Data'!E19)))</f>
        <v/>
      </c>
      <c r="DT25" s="383" t="str">
        <f ca="1">+IF(OFFSET('Hygiene Data'!$E$13,0,10*ROW('Hygiene Data'!E19))="","",OFFSET('Hygiene Data'!$E$13,0,10*ROW('Hygiene Data'!E19)))</f>
        <v/>
      </c>
      <c r="DU25" s="383" t="str">
        <f ca="1">+IF(OFFSET('Hygiene Data'!$F$11,0,10*ROW('Hygiene Data'!F19))="","",OFFSET('Hygiene Data'!$F$11,0,10*ROW('Hygiene Data'!F19)))</f>
        <v/>
      </c>
      <c r="DV25" s="383" t="str">
        <f ca="1">+IF(OFFSET('Hygiene Data'!$F$12,0,10*ROW('Hygiene Data'!F19))="","",OFFSET('Hygiene Data'!$F$12,0,10*ROW('Hygiene Data'!F19)))</f>
        <v/>
      </c>
      <c r="DW25" s="383" t="str">
        <f ca="1">+IF(OFFSET('Hygiene Data'!$F$13,0,10*ROW('Hygiene Data'!F19))="","",OFFSET('Hygiene Data'!$F$13,0,10*ROW('Hygiene Data'!F19)))</f>
        <v/>
      </c>
      <c r="DX25" s="383" t="str">
        <f ca="1">+IF(OFFSET('Hygiene Data'!$G$11,0,10*ROW('Hygiene Data'!G19))="","",OFFSET('Hygiene Data'!$G$11,0,10*ROW('Hygiene Data'!G19)))</f>
        <v/>
      </c>
      <c r="DY25" s="383" t="str">
        <f ca="1">+IF(OFFSET('Hygiene Data'!$G$12,0,10*ROW('Hygiene Data'!G19))="","",OFFSET('Hygiene Data'!$G$12,0,10*ROW('Hygiene Data'!G19)))</f>
        <v/>
      </c>
      <c r="DZ25" s="383" t="str">
        <f ca="1">+IF(OFFSET('Hygiene Data'!$G$13,0,10*ROW('Hygiene Data'!G19))="","",OFFSET('Hygiene Data'!$G$13,0,10*ROW('Hygiene Data'!G19)))</f>
        <v/>
      </c>
      <c r="EA25" s="383" t="str">
        <f ca="1">+IF(OFFSET('Hygiene Data'!$H$11,0,10*ROW('Hygiene Data'!H19))="","",OFFSET('Hygiene Data'!$H$11,0,10*ROW('Hygiene Data'!H19)))</f>
        <v/>
      </c>
      <c r="EB25" s="383" t="str">
        <f ca="1">+IF(OFFSET('Hygiene Data'!$H$12,0,10*ROW('Hygiene Data'!H19))="","",OFFSET('Hygiene Data'!$H$12,0,10*ROW('Hygiene Data'!H19)))</f>
        <v/>
      </c>
      <c r="EC25" s="383" t="str">
        <f ca="1">+IF(OFFSET('Hygiene Data'!$H$13,0,10*ROW('Hygiene Data'!H19))="","",OFFSET('Hygiene Data'!$H$13,0,10*ROW('Hygiene Data'!H19)))</f>
        <v/>
      </c>
      <c r="ED25" s="383" t="str">
        <f ca="1">+IF(OFFSET('Hygiene Data'!$I$11,0,10*ROW('Hygiene Data'!I19))="","",OFFSET('Hygiene Data'!$I$11,0,10*ROW('Hygiene Data'!I19)))</f>
        <v/>
      </c>
      <c r="EE25" s="383" t="str">
        <f ca="1">+IF(OFFSET('Hygiene Data'!$I$12,0,10*ROW('Hygiene Data'!I19))="","",OFFSET('Hygiene Data'!$I$12,0,10*ROW('Hygiene Data'!I19)))</f>
        <v/>
      </c>
      <c r="EF25" s="383" t="str">
        <f ca="1">+IF(OFFSET('Hygiene Data'!$I$13,0,10*ROW('Hygiene Data'!I19))="","",OFFSET('Hygiene Data'!$I$13,0,10*ROW('Hygiene Data'!I19)))</f>
        <v/>
      </c>
    </row>
    <row r="26" spans="1:136" x14ac:dyDescent="0.25">
      <c r="A26" s="492" t="str">
        <f ca="1">+IF(OFFSET('Water Data'!$B$2,0,10*ROW('Water Data'!E20))="","",OFFSET('Water Data'!$B$2,0,10*ROW('Water Data'!E20)))</f>
        <v/>
      </c>
      <c r="B26" s="492"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19" t="str">
        <f t="shared" ca="1" si="0"/>
        <v/>
      </c>
      <c r="D26" s="520"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20"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20"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20"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20"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20"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20"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20"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20"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20"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20"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20"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20"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20"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20"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20"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20"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20"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21"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21"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21"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21"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21"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21"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21"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21"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21"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21"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21"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21"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21"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21"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21"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21"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21"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21"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21"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21"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21"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21"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21"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21"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21"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21"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21"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21"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21"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21"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22"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98"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22"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22"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22"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22"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22"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22"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22"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22"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22"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22"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22"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22"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22"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22"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22"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22"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83" t="str">
        <f ca="1">+IF(OFFSET('Water Data'!$D$27,0,10*ROW('Water Data'!D20))="","",OFFSET('Water Data'!$D$27,0,10*ROW('Water Data'!D20)))</f>
        <v/>
      </c>
      <c r="BT26" s="383" t="str">
        <f ca="1">+IF(OFFSET('Water Data'!$D$28,0,10*ROW('Water Data'!D20))="","",OFFSET('Water Data'!$D$28,0,10*ROW('Water Data'!D20)))</f>
        <v/>
      </c>
      <c r="BU26" s="383" t="str">
        <f ca="1">+IF(OFFSET('Water Data'!$D$29,0,10*ROW('Water Data'!D20))="","",OFFSET('Water Data'!$D$29,0,10*ROW('Water Data'!D20)))</f>
        <v/>
      </c>
      <c r="BV26" s="383" t="str">
        <f ca="1">+IF(OFFSET('Water Data'!$E$27,0,10*ROW('Water Data'!E20))="","",OFFSET('Water Data'!$E$27,0,10*ROW('Water Data'!E20)))</f>
        <v/>
      </c>
      <c r="BW26" s="383" t="str">
        <f ca="1">+IF(OFFSET('Water Data'!$E$28,0,10*ROW('Water Data'!E20))="","",OFFSET('Water Data'!$E$28,0,10*ROW('Water Data'!E20)))</f>
        <v/>
      </c>
      <c r="BX26" s="383" t="str">
        <f ca="1">+IF(OFFSET('Water Data'!$E$29,0,10*ROW('Water Data'!E20))="","",OFFSET('Water Data'!$E$29,0,10*ROW('Water Data'!E20)))</f>
        <v/>
      </c>
      <c r="BY26" s="383" t="str">
        <f ca="1">+IF(OFFSET('Water Data'!$F$27,0,10*ROW('Water Data'!F20))="","",OFFSET('Water Data'!$F$27,0,10*ROW('Water Data'!F20)))</f>
        <v/>
      </c>
      <c r="BZ26" s="383" t="str">
        <f ca="1">+IF(OFFSET('Water Data'!$F$28,0,10*ROW('Water Data'!F20))="","",OFFSET('Water Data'!$F$28,0,10*ROW('Water Data'!F20)))</f>
        <v/>
      </c>
      <c r="CA26" s="383" t="str">
        <f ca="1">+IF(OFFSET('Water Data'!$F$29,0,10*ROW('Water Data'!F20))="","",OFFSET('Water Data'!$F$29,0,10*ROW('Water Data'!F20)))</f>
        <v/>
      </c>
      <c r="CB26" s="383" t="str">
        <f ca="1">+IF(OFFSET('Water Data'!$G$27,0,10*ROW('Water Data'!G20))="","",OFFSET('Water Data'!$G$27,0,10*ROW('Water Data'!G20)))</f>
        <v/>
      </c>
      <c r="CC26" s="383" t="str">
        <f ca="1">+IF(OFFSET('Water Data'!$G$28,0,10*ROW('Water Data'!G20))="","",OFFSET('Water Data'!$G$28,0,10*ROW('Water Data'!G20)))</f>
        <v/>
      </c>
      <c r="CD26" s="383" t="str">
        <f ca="1">+IF(OFFSET('Water Data'!$G$29,0,10*ROW('Water Data'!G20))="","",OFFSET('Water Data'!$G$29,0,10*ROW('Water Data'!G20)))</f>
        <v/>
      </c>
      <c r="CE26" s="383" t="str">
        <f ca="1">+IF(OFFSET('Water Data'!$H$27,0,10*ROW('Water Data'!H20))="","",OFFSET('Water Data'!$H$27,0,10*ROW('Water Data'!H20)))</f>
        <v/>
      </c>
      <c r="CF26" s="383" t="str">
        <f ca="1">+IF(OFFSET('Water Data'!$H$28,0,10*ROW('Water Data'!H20))="","",OFFSET('Water Data'!$H$28,0,10*ROW('Water Data'!H20)))</f>
        <v/>
      </c>
      <c r="CG26" s="383" t="str">
        <f ca="1">+IF(OFFSET('Water Data'!$H$29,0,10*ROW('Water Data'!H20))="","",OFFSET('Water Data'!$H$29,0,10*ROW('Water Data'!H20)))</f>
        <v/>
      </c>
      <c r="CH26" s="383" t="str">
        <f ca="1">+IF(OFFSET('Water Data'!$I$27,0,10*ROW('Water Data'!I20))="","",OFFSET('Water Data'!$I$27,0,10*ROW('Water Data'!I20)))</f>
        <v/>
      </c>
      <c r="CI26" s="383" t="str">
        <f ca="1">+IF(OFFSET('Water Data'!$I$28,0,10*ROW('Water Data'!I20))="","",OFFSET('Water Data'!$I$28,0,10*ROW('Water Data'!I20)))</f>
        <v/>
      </c>
      <c r="CJ26" s="383" t="str">
        <f ca="1">+IF(OFFSET('Water Data'!$I$29,0,10*ROW('Water Data'!I20))="","",OFFSET('Water Data'!$I$29,0,10*ROW('Water Data'!I20)))</f>
        <v/>
      </c>
      <c r="CK26" s="383" t="str">
        <f ca="1">+IF(OFFSET('Sanitation Data'!$D$28,0,10*ROW('Sanitation Data'!D20))="","",OFFSET('Sanitation Data'!$D$28,0,10*ROW('Sanitation Data'!D20)))</f>
        <v/>
      </c>
      <c r="CL26" s="383" t="str">
        <f ca="1">+IF(OFFSET('Sanitation Data'!$D$29,0,10*ROW('Sanitation Data'!D20))="","",OFFSET('Sanitation Data'!$D$29,0,10*ROW('Sanitation Data'!D20)))</f>
        <v/>
      </c>
      <c r="CM26" s="383" t="str">
        <f ca="1">+IF(OFFSET('Sanitation Data'!$D$30,0,10*ROW('Sanitation Data'!D20))="","",OFFSET('Sanitation Data'!$D$30,0,10*ROW('Sanitation Data'!D20)))</f>
        <v/>
      </c>
      <c r="CN26" s="383" t="str">
        <f ca="1">+IF(OFFSET('Sanitation Data'!$D$31,0,10*ROW('Sanitation Data'!D20))="","",OFFSET('Sanitation Data'!$D$31,0,10*ROW('Sanitation Data'!D20)))</f>
        <v/>
      </c>
      <c r="CO26" s="383" t="str">
        <f ca="1">+IF(OFFSET('Sanitation Data'!$D$32,0,10*ROW('Sanitation Data'!D20))="","",OFFSET('Sanitation Data'!$D$32,0,10*ROW('Sanitation Data'!D20)))</f>
        <v/>
      </c>
      <c r="CP26" s="383" t="str">
        <f ca="1">+IF(OFFSET('Sanitation Data'!$E$28,0,10*ROW('Sanitation Data'!E20))="","",OFFSET('Sanitation Data'!$E$28,0,10*ROW('Sanitation Data'!E20)))</f>
        <v/>
      </c>
      <c r="CQ26" s="383" t="str">
        <f ca="1">+IF(OFFSET('Sanitation Data'!$E$29,0,10*ROW('Sanitation Data'!E20))="","",OFFSET('Sanitation Data'!$E$29,0,10*ROW('Sanitation Data'!E20)))</f>
        <v/>
      </c>
      <c r="CR26" s="383" t="str">
        <f ca="1">+IF(OFFSET('Sanitation Data'!$E$30,0,10*ROW('Sanitation Data'!E20))="","",OFFSET('Sanitation Data'!$E$30,0,10*ROW('Sanitation Data'!E20)))</f>
        <v/>
      </c>
      <c r="CS26" s="383" t="str">
        <f ca="1">+IF(OFFSET('Sanitation Data'!$E$31,0,10*ROW('Sanitation Data'!E20))="","",OFFSET('Sanitation Data'!$E$31,0,10*ROW('Sanitation Data'!E20)))</f>
        <v/>
      </c>
      <c r="CT26" s="383" t="str">
        <f ca="1">+IF(OFFSET('Sanitation Data'!$E$32,0,10*ROW('Sanitation Data'!E20))="","",OFFSET('Sanitation Data'!$E$32,0,10*ROW('Sanitation Data'!E20)))</f>
        <v/>
      </c>
      <c r="CU26" s="383" t="str">
        <f ca="1">+IF(OFFSET('Sanitation Data'!$F$28,0,10*ROW('Sanitation Data'!F20))="","",OFFSET('Sanitation Data'!$F$28,0,10*ROW('Sanitation Data'!F20)))</f>
        <v/>
      </c>
      <c r="CV26" s="383" t="str">
        <f ca="1">+IF(OFFSET('Sanitation Data'!$F$29,0,10*ROW('Sanitation Data'!F20))="","",OFFSET('Sanitation Data'!$F$29,0,10*ROW('Sanitation Data'!F20)))</f>
        <v/>
      </c>
      <c r="CW26" s="383" t="str">
        <f ca="1">+IF(OFFSET('Sanitation Data'!$F$30,0,10*ROW('Sanitation Data'!F20))="","",OFFSET('Sanitation Data'!$F$30,0,10*ROW('Sanitation Data'!F20)))</f>
        <v/>
      </c>
      <c r="CX26" s="383" t="str">
        <f ca="1">+IF(OFFSET('Sanitation Data'!$F$31,0,10*ROW('Sanitation Data'!F20))="","",OFFSET('Sanitation Data'!$F$31,0,10*ROW('Sanitation Data'!F20)))</f>
        <v/>
      </c>
      <c r="CY26" s="383" t="str">
        <f ca="1">+IF(OFFSET('Sanitation Data'!$F$32,0,10*ROW('Sanitation Data'!F20))="","",OFFSET('Sanitation Data'!$F$32,0,10*ROW('Sanitation Data'!F20)))</f>
        <v/>
      </c>
      <c r="CZ26" s="383" t="str">
        <f ca="1">+IF(OFFSET('Sanitation Data'!$G$28,0,10*ROW('Sanitation Data'!G20))="","",OFFSET('Sanitation Data'!$G$28,0,10*ROW('Sanitation Data'!G20)))</f>
        <v/>
      </c>
      <c r="DA26" s="383" t="str">
        <f ca="1">+IF(OFFSET('Sanitation Data'!$G$29,0,10*ROW('Sanitation Data'!G20))="","",OFFSET('Sanitation Data'!$G$29,0,10*ROW('Sanitation Data'!G20)))</f>
        <v/>
      </c>
      <c r="DB26" s="383" t="str">
        <f ca="1">+IF(OFFSET('Sanitation Data'!$G$30,0,10*ROW('Sanitation Data'!G20))="","",OFFSET('Sanitation Data'!$G$30,0,10*ROW('Sanitation Data'!G20)))</f>
        <v/>
      </c>
      <c r="DC26" s="383" t="str">
        <f ca="1">+IF(OFFSET('Sanitation Data'!$G$31,0,10*ROW('Sanitation Data'!G20))="","",OFFSET('Sanitation Data'!$G$31,0,10*ROW('Sanitation Data'!G20)))</f>
        <v/>
      </c>
      <c r="DD26" s="383" t="str">
        <f ca="1">+IF(OFFSET('Sanitation Data'!$G$32,0,10*ROW('Sanitation Data'!G20))="","",OFFSET('Sanitation Data'!$G$32,0,10*ROW('Sanitation Data'!G20)))</f>
        <v/>
      </c>
      <c r="DE26" s="383" t="str">
        <f ca="1">+IF(OFFSET('Sanitation Data'!$H$28,0,10*ROW('Sanitation Data'!H20))="","",OFFSET('Sanitation Data'!$H$28,0,10*ROW('Sanitation Data'!H20)))</f>
        <v/>
      </c>
      <c r="DF26" s="383" t="str">
        <f ca="1">+IF(OFFSET('Sanitation Data'!$H$29,0,10*ROW('Sanitation Data'!H20))="","",OFFSET('Sanitation Data'!$H$29,0,10*ROW('Sanitation Data'!H20)))</f>
        <v/>
      </c>
      <c r="DG26" s="383" t="str">
        <f ca="1">+IF(OFFSET('Sanitation Data'!$H$30,0,10*ROW('Sanitation Data'!H20))="","",OFFSET('Sanitation Data'!$H$30,0,10*ROW('Sanitation Data'!H20)))</f>
        <v/>
      </c>
      <c r="DH26" s="383" t="str">
        <f ca="1">+IF(OFFSET('Sanitation Data'!$H$31,0,10*ROW('Sanitation Data'!H20))="","",OFFSET('Sanitation Data'!$H$31,0,10*ROW('Sanitation Data'!H20)))</f>
        <v/>
      </c>
      <c r="DI26" s="383" t="str">
        <f ca="1">+IF(OFFSET('Sanitation Data'!$H$32,0,10*ROW('Sanitation Data'!H20))="","",OFFSET('Sanitation Data'!$H$32,0,10*ROW('Sanitation Data'!H20)))</f>
        <v/>
      </c>
      <c r="DJ26" s="383" t="str">
        <f ca="1">+IF(OFFSET('Sanitation Data'!$I$28,0,10*ROW('Sanitation Data'!I20))="","",OFFSET('Sanitation Data'!$I$28,0,10*ROW('Sanitation Data'!I20)))</f>
        <v/>
      </c>
      <c r="DK26" s="383" t="str">
        <f ca="1">+IF(OFFSET('Sanitation Data'!$I$29,0,10*ROW('Sanitation Data'!I20))="","",OFFSET('Sanitation Data'!$I$29,0,10*ROW('Sanitation Data'!I20)))</f>
        <v/>
      </c>
      <c r="DL26" s="383" t="str">
        <f ca="1">+IF(OFFSET('Sanitation Data'!$I$30,0,10*ROW('Sanitation Data'!I20))="","",OFFSET('Sanitation Data'!$I$30,0,10*ROW('Sanitation Data'!I20)))</f>
        <v/>
      </c>
      <c r="DM26" s="383" t="str">
        <f ca="1">+IF(OFFSET('Sanitation Data'!$I$31,0,10*ROW('Sanitation Data'!I20))="","",OFFSET('Sanitation Data'!$I$31,0,10*ROW('Sanitation Data'!I20)))</f>
        <v/>
      </c>
      <c r="DN26" s="383" t="str">
        <f ca="1">+IF(OFFSET('Sanitation Data'!$I$32,0,10*ROW('Sanitation Data'!I20))="","",OFFSET('Sanitation Data'!$I$32,0,10*ROW('Sanitation Data'!I20)))</f>
        <v/>
      </c>
      <c r="DO26" s="383" t="str">
        <f ca="1">+IF(OFFSET('Hygiene Data'!$D$11,0,10*ROW('Hygiene Data'!D20))="","",OFFSET('Hygiene Data'!$D$11,0,10*ROW('Hygiene Data'!D20)))</f>
        <v/>
      </c>
      <c r="DP26" s="383" t="str">
        <f ca="1">+IF(OFFSET('Hygiene Data'!$D$12,0,10*ROW('Hygiene Data'!D20))="","",OFFSET('Hygiene Data'!$D$12,0,10*ROW('Hygiene Data'!D20)))</f>
        <v/>
      </c>
      <c r="DQ26" s="383" t="str">
        <f ca="1">+IF(OFFSET('Hygiene Data'!$D$13,0,10*ROW('Hygiene Data'!D20))="","",OFFSET('Hygiene Data'!$D$13,0,10*ROW('Hygiene Data'!D20)))</f>
        <v/>
      </c>
      <c r="DR26" s="383" t="str">
        <f ca="1">+IF(OFFSET('Hygiene Data'!$E$11,0,10*ROW('Hygiene Data'!E20))="","",OFFSET('Hygiene Data'!$E$11,0,10*ROW('Hygiene Data'!E20)))</f>
        <v/>
      </c>
      <c r="DS26" s="383" t="str">
        <f ca="1">+IF(OFFSET('Hygiene Data'!$E$12,0,10*ROW('Hygiene Data'!E20))="","",OFFSET('Hygiene Data'!$E$12,0,10*ROW('Hygiene Data'!E20)))</f>
        <v/>
      </c>
      <c r="DT26" s="383" t="str">
        <f ca="1">+IF(OFFSET('Hygiene Data'!$E$13,0,10*ROW('Hygiene Data'!E20))="","",OFFSET('Hygiene Data'!$E$13,0,10*ROW('Hygiene Data'!E20)))</f>
        <v/>
      </c>
      <c r="DU26" s="383" t="str">
        <f ca="1">+IF(OFFSET('Hygiene Data'!$F$11,0,10*ROW('Hygiene Data'!F20))="","",OFFSET('Hygiene Data'!$F$11,0,10*ROW('Hygiene Data'!F20)))</f>
        <v/>
      </c>
      <c r="DV26" s="383" t="str">
        <f ca="1">+IF(OFFSET('Hygiene Data'!$F$12,0,10*ROW('Hygiene Data'!F20))="","",OFFSET('Hygiene Data'!$F$12,0,10*ROW('Hygiene Data'!F20)))</f>
        <v/>
      </c>
      <c r="DW26" s="383" t="str">
        <f ca="1">+IF(OFFSET('Hygiene Data'!$F$13,0,10*ROW('Hygiene Data'!F20))="","",OFFSET('Hygiene Data'!$F$13,0,10*ROW('Hygiene Data'!F20)))</f>
        <v/>
      </c>
      <c r="DX26" s="383" t="str">
        <f ca="1">+IF(OFFSET('Hygiene Data'!$G$11,0,10*ROW('Hygiene Data'!G20))="","",OFFSET('Hygiene Data'!$G$11,0,10*ROW('Hygiene Data'!G20)))</f>
        <v/>
      </c>
      <c r="DY26" s="383" t="str">
        <f ca="1">+IF(OFFSET('Hygiene Data'!$G$12,0,10*ROW('Hygiene Data'!G20))="","",OFFSET('Hygiene Data'!$G$12,0,10*ROW('Hygiene Data'!G20)))</f>
        <v/>
      </c>
      <c r="DZ26" s="383" t="str">
        <f ca="1">+IF(OFFSET('Hygiene Data'!$G$13,0,10*ROW('Hygiene Data'!G20))="","",OFFSET('Hygiene Data'!$G$13,0,10*ROW('Hygiene Data'!G20)))</f>
        <v/>
      </c>
      <c r="EA26" s="383" t="str">
        <f ca="1">+IF(OFFSET('Hygiene Data'!$H$11,0,10*ROW('Hygiene Data'!H20))="","",OFFSET('Hygiene Data'!$H$11,0,10*ROW('Hygiene Data'!H20)))</f>
        <v/>
      </c>
      <c r="EB26" s="383" t="str">
        <f ca="1">+IF(OFFSET('Hygiene Data'!$H$12,0,10*ROW('Hygiene Data'!H20))="","",OFFSET('Hygiene Data'!$H$12,0,10*ROW('Hygiene Data'!H20)))</f>
        <v/>
      </c>
      <c r="EC26" s="383" t="str">
        <f ca="1">+IF(OFFSET('Hygiene Data'!$H$13,0,10*ROW('Hygiene Data'!H20))="","",OFFSET('Hygiene Data'!$H$13,0,10*ROW('Hygiene Data'!H20)))</f>
        <v/>
      </c>
      <c r="ED26" s="383" t="str">
        <f ca="1">+IF(OFFSET('Hygiene Data'!$I$11,0,10*ROW('Hygiene Data'!I20))="","",OFFSET('Hygiene Data'!$I$11,0,10*ROW('Hygiene Data'!I20)))</f>
        <v/>
      </c>
      <c r="EE26" s="383" t="str">
        <f ca="1">+IF(OFFSET('Hygiene Data'!$I$12,0,10*ROW('Hygiene Data'!I20))="","",OFFSET('Hygiene Data'!$I$12,0,10*ROW('Hygiene Data'!I20)))</f>
        <v/>
      </c>
      <c r="EF26" s="383" t="str">
        <f ca="1">+IF(OFFSET('Hygiene Data'!$I$13,0,10*ROW('Hygiene Data'!I20))="","",OFFSET('Hygiene Data'!$I$13,0,10*ROW('Hygiene Data'!I20)))</f>
        <v/>
      </c>
    </row>
    <row r="27" spans="1:136" x14ac:dyDescent="0.25">
      <c r="A27" s="492" t="str">
        <f ca="1">+IF(OFFSET('Water Data'!$B$2,0,10*ROW('Water Data'!E21))="","",OFFSET('Water Data'!$B$2,0,10*ROW('Water Data'!E21)))</f>
        <v/>
      </c>
      <c r="B27" s="492"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19" t="str">
        <f t="shared" ca="1" si="0"/>
        <v/>
      </c>
      <c r="D27" s="520"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20"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20"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20"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20"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20"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20"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20"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20"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20"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20"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20"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20"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20"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20"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20"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20"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20"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21"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21"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21"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21"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21"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21"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21"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21"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21"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21"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21"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21"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21"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21"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21"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21"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21"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21"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21"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21"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21"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21"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21"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21"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21"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21"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21"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21"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21"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21"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22"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98"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22"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22"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22"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22"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22"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22"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22"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22"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22"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22"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22"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22"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22"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22"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22"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22"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83" t="str">
        <f ca="1">+IF(OFFSET('Water Data'!$D$27,0,10*ROW('Water Data'!D21))="","",OFFSET('Water Data'!$D$27,0,10*ROW('Water Data'!D21)))</f>
        <v/>
      </c>
      <c r="BT27" s="383" t="str">
        <f ca="1">+IF(OFFSET('Water Data'!$D$28,0,10*ROW('Water Data'!D21))="","",OFFSET('Water Data'!$D$28,0,10*ROW('Water Data'!D21)))</f>
        <v/>
      </c>
      <c r="BU27" s="383" t="str">
        <f ca="1">+IF(OFFSET('Water Data'!$D$29,0,10*ROW('Water Data'!D21))="","",OFFSET('Water Data'!$D$29,0,10*ROW('Water Data'!D21)))</f>
        <v/>
      </c>
      <c r="BV27" s="383" t="str">
        <f ca="1">+IF(OFFSET('Water Data'!$E$27,0,10*ROW('Water Data'!E21))="","",OFFSET('Water Data'!$E$27,0,10*ROW('Water Data'!E21)))</f>
        <v/>
      </c>
      <c r="BW27" s="383" t="str">
        <f ca="1">+IF(OFFSET('Water Data'!$E$28,0,10*ROW('Water Data'!E21))="","",OFFSET('Water Data'!$E$28,0,10*ROW('Water Data'!E21)))</f>
        <v/>
      </c>
      <c r="BX27" s="383" t="str">
        <f ca="1">+IF(OFFSET('Water Data'!$E$29,0,10*ROW('Water Data'!E21))="","",OFFSET('Water Data'!$E$29,0,10*ROW('Water Data'!E21)))</f>
        <v/>
      </c>
      <c r="BY27" s="383" t="str">
        <f ca="1">+IF(OFFSET('Water Data'!$F$27,0,10*ROW('Water Data'!F21))="","",OFFSET('Water Data'!$F$27,0,10*ROW('Water Data'!F21)))</f>
        <v/>
      </c>
      <c r="BZ27" s="383" t="str">
        <f ca="1">+IF(OFFSET('Water Data'!$F$28,0,10*ROW('Water Data'!F21))="","",OFFSET('Water Data'!$F$28,0,10*ROW('Water Data'!F21)))</f>
        <v/>
      </c>
      <c r="CA27" s="383" t="str">
        <f ca="1">+IF(OFFSET('Water Data'!$F$29,0,10*ROW('Water Data'!F21))="","",OFFSET('Water Data'!$F$29,0,10*ROW('Water Data'!F21)))</f>
        <v/>
      </c>
      <c r="CB27" s="383" t="str">
        <f ca="1">+IF(OFFSET('Water Data'!$G$27,0,10*ROW('Water Data'!G21))="","",OFFSET('Water Data'!$G$27,0,10*ROW('Water Data'!G21)))</f>
        <v/>
      </c>
      <c r="CC27" s="383" t="str">
        <f ca="1">+IF(OFFSET('Water Data'!$G$28,0,10*ROW('Water Data'!G21))="","",OFFSET('Water Data'!$G$28,0,10*ROW('Water Data'!G21)))</f>
        <v/>
      </c>
      <c r="CD27" s="383" t="str">
        <f ca="1">+IF(OFFSET('Water Data'!$G$29,0,10*ROW('Water Data'!G21))="","",OFFSET('Water Data'!$G$29,0,10*ROW('Water Data'!G21)))</f>
        <v/>
      </c>
      <c r="CE27" s="383" t="str">
        <f ca="1">+IF(OFFSET('Water Data'!$H$27,0,10*ROW('Water Data'!H21))="","",OFFSET('Water Data'!$H$27,0,10*ROW('Water Data'!H21)))</f>
        <v/>
      </c>
      <c r="CF27" s="383" t="str">
        <f ca="1">+IF(OFFSET('Water Data'!$H$28,0,10*ROW('Water Data'!H21))="","",OFFSET('Water Data'!$H$28,0,10*ROW('Water Data'!H21)))</f>
        <v/>
      </c>
      <c r="CG27" s="383" t="str">
        <f ca="1">+IF(OFFSET('Water Data'!$H$29,0,10*ROW('Water Data'!H21))="","",OFFSET('Water Data'!$H$29,0,10*ROW('Water Data'!H21)))</f>
        <v/>
      </c>
      <c r="CH27" s="383" t="str">
        <f ca="1">+IF(OFFSET('Water Data'!$I$27,0,10*ROW('Water Data'!I21))="","",OFFSET('Water Data'!$I$27,0,10*ROW('Water Data'!I21)))</f>
        <v/>
      </c>
      <c r="CI27" s="383" t="str">
        <f ca="1">+IF(OFFSET('Water Data'!$I$28,0,10*ROW('Water Data'!I21))="","",OFFSET('Water Data'!$I$28,0,10*ROW('Water Data'!I21)))</f>
        <v/>
      </c>
      <c r="CJ27" s="383" t="str">
        <f ca="1">+IF(OFFSET('Water Data'!$I$29,0,10*ROW('Water Data'!I21))="","",OFFSET('Water Data'!$I$29,0,10*ROW('Water Data'!I21)))</f>
        <v/>
      </c>
      <c r="CK27" s="383" t="str">
        <f ca="1">+IF(OFFSET('Sanitation Data'!$D$28,0,10*ROW('Sanitation Data'!D21))="","",OFFSET('Sanitation Data'!$D$28,0,10*ROW('Sanitation Data'!D21)))</f>
        <v/>
      </c>
      <c r="CL27" s="383" t="str">
        <f ca="1">+IF(OFFSET('Sanitation Data'!$D$29,0,10*ROW('Sanitation Data'!D21))="","",OFFSET('Sanitation Data'!$D$29,0,10*ROW('Sanitation Data'!D21)))</f>
        <v/>
      </c>
      <c r="CM27" s="383" t="str">
        <f ca="1">+IF(OFFSET('Sanitation Data'!$D$30,0,10*ROW('Sanitation Data'!D21))="","",OFFSET('Sanitation Data'!$D$30,0,10*ROW('Sanitation Data'!D21)))</f>
        <v/>
      </c>
      <c r="CN27" s="383" t="str">
        <f ca="1">+IF(OFFSET('Sanitation Data'!$D$31,0,10*ROW('Sanitation Data'!D21))="","",OFFSET('Sanitation Data'!$D$31,0,10*ROW('Sanitation Data'!D21)))</f>
        <v/>
      </c>
      <c r="CO27" s="383" t="str">
        <f ca="1">+IF(OFFSET('Sanitation Data'!$D$32,0,10*ROW('Sanitation Data'!D21))="","",OFFSET('Sanitation Data'!$D$32,0,10*ROW('Sanitation Data'!D21)))</f>
        <v/>
      </c>
      <c r="CP27" s="383" t="str">
        <f ca="1">+IF(OFFSET('Sanitation Data'!$E$28,0,10*ROW('Sanitation Data'!E21))="","",OFFSET('Sanitation Data'!$E$28,0,10*ROW('Sanitation Data'!E21)))</f>
        <v/>
      </c>
      <c r="CQ27" s="383" t="str">
        <f ca="1">+IF(OFFSET('Sanitation Data'!$E$29,0,10*ROW('Sanitation Data'!E21))="","",OFFSET('Sanitation Data'!$E$29,0,10*ROW('Sanitation Data'!E21)))</f>
        <v/>
      </c>
      <c r="CR27" s="383" t="str">
        <f ca="1">+IF(OFFSET('Sanitation Data'!$E$30,0,10*ROW('Sanitation Data'!E21))="","",OFFSET('Sanitation Data'!$E$30,0,10*ROW('Sanitation Data'!E21)))</f>
        <v/>
      </c>
      <c r="CS27" s="383" t="str">
        <f ca="1">+IF(OFFSET('Sanitation Data'!$E$31,0,10*ROW('Sanitation Data'!E21))="","",OFFSET('Sanitation Data'!$E$31,0,10*ROW('Sanitation Data'!E21)))</f>
        <v/>
      </c>
      <c r="CT27" s="383" t="str">
        <f ca="1">+IF(OFFSET('Sanitation Data'!$E$32,0,10*ROW('Sanitation Data'!E21))="","",OFFSET('Sanitation Data'!$E$32,0,10*ROW('Sanitation Data'!E21)))</f>
        <v/>
      </c>
      <c r="CU27" s="383" t="str">
        <f ca="1">+IF(OFFSET('Sanitation Data'!$F$28,0,10*ROW('Sanitation Data'!F21))="","",OFFSET('Sanitation Data'!$F$28,0,10*ROW('Sanitation Data'!F21)))</f>
        <v/>
      </c>
      <c r="CV27" s="383" t="str">
        <f ca="1">+IF(OFFSET('Sanitation Data'!$F$29,0,10*ROW('Sanitation Data'!F21))="","",OFFSET('Sanitation Data'!$F$29,0,10*ROW('Sanitation Data'!F21)))</f>
        <v/>
      </c>
      <c r="CW27" s="383" t="str">
        <f ca="1">+IF(OFFSET('Sanitation Data'!$F$30,0,10*ROW('Sanitation Data'!F21))="","",OFFSET('Sanitation Data'!$F$30,0,10*ROW('Sanitation Data'!F21)))</f>
        <v/>
      </c>
      <c r="CX27" s="383" t="str">
        <f ca="1">+IF(OFFSET('Sanitation Data'!$F$31,0,10*ROW('Sanitation Data'!F21))="","",OFFSET('Sanitation Data'!$F$31,0,10*ROW('Sanitation Data'!F21)))</f>
        <v/>
      </c>
      <c r="CY27" s="383" t="str">
        <f ca="1">+IF(OFFSET('Sanitation Data'!$F$32,0,10*ROW('Sanitation Data'!F21))="","",OFFSET('Sanitation Data'!$F$32,0,10*ROW('Sanitation Data'!F21)))</f>
        <v/>
      </c>
      <c r="CZ27" s="383" t="str">
        <f ca="1">+IF(OFFSET('Sanitation Data'!$G$28,0,10*ROW('Sanitation Data'!G21))="","",OFFSET('Sanitation Data'!$G$28,0,10*ROW('Sanitation Data'!G21)))</f>
        <v/>
      </c>
      <c r="DA27" s="383" t="str">
        <f ca="1">+IF(OFFSET('Sanitation Data'!$G$29,0,10*ROW('Sanitation Data'!G21))="","",OFFSET('Sanitation Data'!$G$29,0,10*ROW('Sanitation Data'!G21)))</f>
        <v/>
      </c>
      <c r="DB27" s="383" t="str">
        <f ca="1">+IF(OFFSET('Sanitation Data'!$G$30,0,10*ROW('Sanitation Data'!G21))="","",OFFSET('Sanitation Data'!$G$30,0,10*ROW('Sanitation Data'!G21)))</f>
        <v/>
      </c>
      <c r="DC27" s="383" t="str">
        <f ca="1">+IF(OFFSET('Sanitation Data'!$G$31,0,10*ROW('Sanitation Data'!G21))="","",OFFSET('Sanitation Data'!$G$31,0,10*ROW('Sanitation Data'!G21)))</f>
        <v/>
      </c>
      <c r="DD27" s="383" t="str">
        <f ca="1">+IF(OFFSET('Sanitation Data'!$G$32,0,10*ROW('Sanitation Data'!G21))="","",OFFSET('Sanitation Data'!$G$32,0,10*ROW('Sanitation Data'!G21)))</f>
        <v/>
      </c>
      <c r="DE27" s="383" t="str">
        <f ca="1">+IF(OFFSET('Sanitation Data'!$H$28,0,10*ROW('Sanitation Data'!H21))="","",OFFSET('Sanitation Data'!$H$28,0,10*ROW('Sanitation Data'!H21)))</f>
        <v/>
      </c>
      <c r="DF27" s="383" t="str">
        <f ca="1">+IF(OFFSET('Sanitation Data'!$H$29,0,10*ROW('Sanitation Data'!H21))="","",OFFSET('Sanitation Data'!$H$29,0,10*ROW('Sanitation Data'!H21)))</f>
        <v/>
      </c>
      <c r="DG27" s="383" t="str">
        <f ca="1">+IF(OFFSET('Sanitation Data'!$H$30,0,10*ROW('Sanitation Data'!H21))="","",OFFSET('Sanitation Data'!$H$30,0,10*ROW('Sanitation Data'!H21)))</f>
        <v/>
      </c>
      <c r="DH27" s="383" t="str">
        <f ca="1">+IF(OFFSET('Sanitation Data'!$H$31,0,10*ROW('Sanitation Data'!H21))="","",OFFSET('Sanitation Data'!$H$31,0,10*ROW('Sanitation Data'!H21)))</f>
        <v/>
      </c>
      <c r="DI27" s="383" t="str">
        <f ca="1">+IF(OFFSET('Sanitation Data'!$H$32,0,10*ROW('Sanitation Data'!H21))="","",OFFSET('Sanitation Data'!$H$32,0,10*ROW('Sanitation Data'!H21)))</f>
        <v/>
      </c>
      <c r="DJ27" s="383" t="str">
        <f ca="1">+IF(OFFSET('Sanitation Data'!$I$28,0,10*ROW('Sanitation Data'!I21))="","",OFFSET('Sanitation Data'!$I$28,0,10*ROW('Sanitation Data'!I21)))</f>
        <v/>
      </c>
      <c r="DK27" s="383" t="str">
        <f ca="1">+IF(OFFSET('Sanitation Data'!$I$29,0,10*ROW('Sanitation Data'!I21))="","",OFFSET('Sanitation Data'!$I$29,0,10*ROW('Sanitation Data'!I21)))</f>
        <v/>
      </c>
      <c r="DL27" s="383" t="str">
        <f ca="1">+IF(OFFSET('Sanitation Data'!$I$30,0,10*ROW('Sanitation Data'!I21))="","",OFFSET('Sanitation Data'!$I$30,0,10*ROW('Sanitation Data'!I21)))</f>
        <v/>
      </c>
      <c r="DM27" s="383" t="str">
        <f ca="1">+IF(OFFSET('Sanitation Data'!$I$31,0,10*ROW('Sanitation Data'!I21))="","",OFFSET('Sanitation Data'!$I$31,0,10*ROW('Sanitation Data'!I21)))</f>
        <v/>
      </c>
      <c r="DN27" s="383" t="str">
        <f ca="1">+IF(OFFSET('Sanitation Data'!$I$32,0,10*ROW('Sanitation Data'!I21))="","",OFFSET('Sanitation Data'!$I$32,0,10*ROW('Sanitation Data'!I21)))</f>
        <v/>
      </c>
      <c r="DO27" s="383" t="str">
        <f ca="1">+IF(OFFSET('Hygiene Data'!$D$11,0,10*ROW('Hygiene Data'!D21))="","",OFFSET('Hygiene Data'!$D$11,0,10*ROW('Hygiene Data'!D21)))</f>
        <v/>
      </c>
      <c r="DP27" s="383" t="str">
        <f ca="1">+IF(OFFSET('Hygiene Data'!$D$12,0,10*ROW('Hygiene Data'!D21))="","",OFFSET('Hygiene Data'!$D$12,0,10*ROW('Hygiene Data'!D21)))</f>
        <v/>
      </c>
      <c r="DQ27" s="383" t="str">
        <f ca="1">+IF(OFFSET('Hygiene Data'!$D$13,0,10*ROW('Hygiene Data'!D21))="","",OFFSET('Hygiene Data'!$D$13,0,10*ROW('Hygiene Data'!D21)))</f>
        <v/>
      </c>
      <c r="DR27" s="383" t="str">
        <f ca="1">+IF(OFFSET('Hygiene Data'!$E$11,0,10*ROW('Hygiene Data'!E21))="","",OFFSET('Hygiene Data'!$E$11,0,10*ROW('Hygiene Data'!E21)))</f>
        <v/>
      </c>
      <c r="DS27" s="383" t="str">
        <f ca="1">+IF(OFFSET('Hygiene Data'!$E$12,0,10*ROW('Hygiene Data'!E21))="","",OFFSET('Hygiene Data'!$E$12,0,10*ROW('Hygiene Data'!E21)))</f>
        <v/>
      </c>
      <c r="DT27" s="383" t="str">
        <f ca="1">+IF(OFFSET('Hygiene Data'!$E$13,0,10*ROW('Hygiene Data'!E21))="","",OFFSET('Hygiene Data'!$E$13,0,10*ROW('Hygiene Data'!E21)))</f>
        <v/>
      </c>
      <c r="DU27" s="383" t="str">
        <f ca="1">+IF(OFFSET('Hygiene Data'!$F$11,0,10*ROW('Hygiene Data'!F21))="","",OFFSET('Hygiene Data'!$F$11,0,10*ROW('Hygiene Data'!F21)))</f>
        <v/>
      </c>
      <c r="DV27" s="383" t="str">
        <f ca="1">+IF(OFFSET('Hygiene Data'!$F$12,0,10*ROW('Hygiene Data'!F21))="","",OFFSET('Hygiene Data'!$F$12,0,10*ROW('Hygiene Data'!F21)))</f>
        <v/>
      </c>
      <c r="DW27" s="383" t="str">
        <f ca="1">+IF(OFFSET('Hygiene Data'!$F$13,0,10*ROW('Hygiene Data'!F21))="","",OFFSET('Hygiene Data'!$F$13,0,10*ROW('Hygiene Data'!F21)))</f>
        <v/>
      </c>
      <c r="DX27" s="383" t="str">
        <f ca="1">+IF(OFFSET('Hygiene Data'!$G$11,0,10*ROW('Hygiene Data'!G21))="","",OFFSET('Hygiene Data'!$G$11,0,10*ROW('Hygiene Data'!G21)))</f>
        <v/>
      </c>
      <c r="DY27" s="383" t="str">
        <f ca="1">+IF(OFFSET('Hygiene Data'!$G$12,0,10*ROW('Hygiene Data'!G21))="","",OFFSET('Hygiene Data'!$G$12,0,10*ROW('Hygiene Data'!G21)))</f>
        <v/>
      </c>
      <c r="DZ27" s="383" t="str">
        <f ca="1">+IF(OFFSET('Hygiene Data'!$G$13,0,10*ROW('Hygiene Data'!G21))="","",OFFSET('Hygiene Data'!$G$13,0,10*ROW('Hygiene Data'!G21)))</f>
        <v/>
      </c>
      <c r="EA27" s="383" t="str">
        <f ca="1">+IF(OFFSET('Hygiene Data'!$H$11,0,10*ROW('Hygiene Data'!H21))="","",OFFSET('Hygiene Data'!$H$11,0,10*ROW('Hygiene Data'!H21)))</f>
        <v/>
      </c>
      <c r="EB27" s="383" t="str">
        <f ca="1">+IF(OFFSET('Hygiene Data'!$H$12,0,10*ROW('Hygiene Data'!H21))="","",OFFSET('Hygiene Data'!$H$12,0,10*ROW('Hygiene Data'!H21)))</f>
        <v/>
      </c>
      <c r="EC27" s="383" t="str">
        <f ca="1">+IF(OFFSET('Hygiene Data'!$H$13,0,10*ROW('Hygiene Data'!H21))="","",OFFSET('Hygiene Data'!$H$13,0,10*ROW('Hygiene Data'!H21)))</f>
        <v/>
      </c>
      <c r="ED27" s="383" t="str">
        <f ca="1">+IF(OFFSET('Hygiene Data'!$I$11,0,10*ROW('Hygiene Data'!I21))="","",OFFSET('Hygiene Data'!$I$11,0,10*ROW('Hygiene Data'!I21)))</f>
        <v/>
      </c>
      <c r="EE27" s="383" t="str">
        <f ca="1">+IF(OFFSET('Hygiene Data'!$I$12,0,10*ROW('Hygiene Data'!I21))="","",OFFSET('Hygiene Data'!$I$12,0,10*ROW('Hygiene Data'!I21)))</f>
        <v/>
      </c>
      <c r="EF27" s="383" t="str">
        <f ca="1">+IF(OFFSET('Hygiene Data'!$I$13,0,10*ROW('Hygiene Data'!I21))="","",OFFSET('Hygiene Data'!$I$13,0,10*ROW('Hygiene Data'!I21)))</f>
        <v/>
      </c>
    </row>
    <row r="28" spans="1:136" x14ac:dyDescent="0.25">
      <c r="A28" s="492" t="str">
        <f ca="1">+IF(OFFSET('Water Data'!$B$2,0,10*ROW('Water Data'!E22))="","",OFFSET('Water Data'!$B$2,0,10*ROW('Water Data'!E22)))</f>
        <v/>
      </c>
      <c r="B28" s="492"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19" t="str">
        <f t="shared" ca="1" si="0"/>
        <v/>
      </c>
      <c r="D28" s="520"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20"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20"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20"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20"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20"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20"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20"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20"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20"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20"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20"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20"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20"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20"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20"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20"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20"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21"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21"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21"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21"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21"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21"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21"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21"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21"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21"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21"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21"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21"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21"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21"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21"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21"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21"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21"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21"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21"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21"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21"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21"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21"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21"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21"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21"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21"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21"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22"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98"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22"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22"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22"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22"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22"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22"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22"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22"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22"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22"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22"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22"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22"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22"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22"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22"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83" t="str">
        <f ca="1">+IF(OFFSET('Water Data'!$D$27,0,10*ROW('Water Data'!D22))="","",OFFSET('Water Data'!$D$27,0,10*ROW('Water Data'!D22)))</f>
        <v/>
      </c>
      <c r="BT28" s="383" t="str">
        <f ca="1">+IF(OFFSET('Water Data'!$D$28,0,10*ROW('Water Data'!D22))="","",OFFSET('Water Data'!$D$28,0,10*ROW('Water Data'!D22)))</f>
        <v/>
      </c>
      <c r="BU28" s="383" t="str">
        <f ca="1">+IF(OFFSET('Water Data'!$D$29,0,10*ROW('Water Data'!D22))="","",OFFSET('Water Data'!$D$29,0,10*ROW('Water Data'!D22)))</f>
        <v/>
      </c>
      <c r="BV28" s="383" t="str">
        <f ca="1">+IF(OFFSET('Water Data'!$E$27,0,10*ROW('Water Data'!E22))="","",OFFSET('Water Data'!$E$27,0,10*ROW('Water Data'!E22)))</f>
        <v/>
      </c>
      <c r="BW28" s="383" t="str">
        <f ca="1">+IF(OFFSET('Water Data'!$E$28,0,10*ROW('Water Data'!E22))="","",OFFSET('Water Data'!$E$28,0,10*ROW('Water Data'!E22)))</f>
        <v/>
      </c>
      <c r="BX28" s="383" t="str">
        <f ca="1">+IF(OFFSET('Water Data'!$E$29,0,10*ROW('Water Data'!E22))="","",OFFSET('Water Data'!$E$29,0,10*ROW('Water Data'!E22)))</f>
        <v/>
      </c>
      <c r="BY28" s="383" t="str">
        <f ca="1">+IF(OFFSET('Water Data'!$F$27,0,10*ROW('Water Data'!F22))="","",OFFSET('Water Data'!$F$27,0,10*ROW('Water Data'!F22)))</f>
        <v/>
      </c>
      <c r="BZ28" s="383" t="str">
        <f ca="1">+IF(OFFSET('Water Data'!$F$28,0,10*ROW('Water Data'!F22))="","",OFFSET('Water Data'!$F$28,0,10*ROW('Water Data'!F22)))</f>
        <v/>
      </c>
      <c r="CA28" s="383" t="str">
        <f ca="1">+IF(OFFSET('Water Data'!$F$29,0,10*ROW('Water Data'!F22))="","",OFFSET('Water Data'!$F$29,0,10*ROW('Water Data'!F22)))</f>
        <v/>
      </c>
      <c r="CB28" s="383" t="str">
        <f ca="1">+IF(OFFSET('Water Data'!$G$27,0,10*ROW('Water Data'!G22))="","",OFFSET('Water Data'!$G$27,0,10*ROW('Water Data'!G22)))</f>
        <v/>
      </c>
      <c r="CC28" s="383" t="str">
        <f ca="1">+IF(OFFSET('Water Data'!$G$28,0,10*ROW('Water Data'!G22))="","",OFFSET('Water Data'!$G$28,0,10*ROW('Water Data'!G22)))</f>
        <v/>
      </c>
      <c r="CD28" s="383" t="str">
        <f ca="1">+IF(OFFSET('Water Data'!$G$29,0,10*ROW('Water Data'!G22))="","",OFFSET('Water Data'!$G$29,0,10*ROW('Water Data'!G22)))</f>
        <v/>
      </c>
      <c r="CE28" s="383" t="str">
        <f ca="1">+IF(OFFSET('Water Data'!$H$27,0,10*ROW('Water Data'!H22))="","",OFFSET('Water Data'!$H$27,0,10*ROW('Water Data'!H22)))</f>
        <v/>
      </c>
      <c r="CF28" s="383" t="str">
        <f ca="1">+IF(OFFSET('Water Data'!$H$28,0,10*ROW('Water Data'!H22))="","",OFFSET('Water Data'!$H$28,0,10*ROW('Water Data'!H22)))</f>
        <v/>
      </c>
      <c r="CG28" s="383" t="str">
        <f ca="1">+IF(OFFSET('Water Data'!$H$29,0,10*ROW('Water Data'!H22))="","",OFFSET('Water Data'!$H$29,0,10*ROW('Water Data'!H22)))</f>
        <v/>
      </c>
      <c r="CH28" s="383" t="str">
        <f ca="1">+IF(OFFSET('Water Data'!$I$27,0,10*ROW('Water Data'!I22))="","",OFFSET('Water Data'!$I$27,0,10*ROW('Water Data'!I22)))</f>
        <v/>
      </c>
      <c r="CI28" s="383" t="str">
        <f ca="1">+IF(OFFSET('Water Data'!$I$28,0,10*ROW('Water Data'!I22))="","",OFFSET('Water Data'!$I$28,0,10*ROW('Water Data'!I22)))</f>
        <v/>
      </c>
      <c r="CJ28" s="383" t="str">
        <f ca="1">+IF(OFFSET('Water Data'!$I$29,0,10*ROW('Water Data'!I22))="","",OFFSET('Water Data'!$I$29,0,10*ROW('Water Data'!I22)))</f>
        <v/>
      </c>
      <c r="CK28" s="383" t="str">
        <f ca="1">+IF(OFFSET('Sanitation Data'!$D$28,0,10*ROW('Sanitation Data'!D22))="","",OFFSET('Sanitation Data'!$D$28,0,10*ROW('Sanitation Data'!D22)))</f>
        <v/>
      </c>
      <c r="CL28" s="383" t="str">
        <f ca="1">+IF(OFFSET('Sanitation Data'!$D$29,0,10*ROW('Sanitation Data'!D22))="","",OFFSET('Sanitation Data'!$D$29,0,10*ROW('Sanitation Data'!D22)))</f>
        <v/>
      </c>
      <c r="CM28" s="383" t="str">
        <f ca="1">+IF(OFFSET('Sanitation Data'!$D$30,0,10*ROW('Sanitation Data'!D22))="","",OFFSET('Sanitation Data'!$D$30,0,10*ROW('Sanitation Data'!D22)))</f>
        <v/>
      </c>
      <c r="CN28" s="383" t="str">
        <f ca="1">+IF(OFFSET('Sanitation Data'!$D$31,0,10*ROW('Sanitation Data'!D22))="","",OFFSET('Sanitation Data'!$D$31,0,10*ROW('Sanitation Data'!D22)))</f>
        <v/>
      </c>
      <c r="CO28" s="383" t="str">
        <f ca="1">+IF(OFFSET('Sanitation Data'!$D$32,0,10*ROW('Sanitation Data'!D22))="","",OFFSET('Sanitation Data'!$D$32,0,10*ROW('Sanitation Data'!D22)))</f>
        <v/>
      </c>
      <c r="CP28" s="383" t="str">
        <f ca="1">+IF(OFFSET('Sanitation Data'!$E$28,0,10*ROW('Sanitation Data'!E22))="","",OFFSET('Sanitation Data'!$E$28,0,10*ROW('Sanitation Data'!E22)))</f>
        <v/>
      </c>
      <c r="CQ28" s="383" t="str">
        <f ca="1">+IF(OFFSET('Sanitation Data'!$E$29,0,10*ROW('Sanitation Data'!E22))="","",OFFSET('Sanitation Data'!$E$29,0,10*ROW('Sanitation Data'!E22)))</f>
        <v/>
      </c>
      <c r="CR28" s="383" t="str">
        <f ca="1">+IF(OFFSET('Sanitation Data'!$E$30,0,10*ROW('Sanitation Data'!E22))="","",OFFSET('Sanitation Data'!$E$30,0,10*ROW('Sanitation Data'!E22)))</f>
        <v/>
      </c>
      <c r="CS28" s="383" t="str">
        <f ca="1">+IF(OFFSET('Sanitation Data'!$E$31,0,10*ROW('Sanitation Data'!E22))="","",OFFSET('Sanitation Data'!$E$31,0,10*ROW('Sanitation Data'!E22)))</f>
        <v/>
      </c>
      <c r="CT28" s="383" t="str">
        <f ca="1">+IF(OFFSET('Sanitation Data'!$E$32,0,10*ROW('Sanitation Data'!E22))="","",OFFSET('Sanitation Data'!$E$32,0,10*ROW('Sanitation Data'!E22)))</f>
        <v/>
      </c>
      <c r="CU28" s="383" t="str">
        <f ca="1">+IF(OFFSET('Sanitation Data'!$F$28,0,10*ROW('Sanitation Data'!F22))="","",OFFSET('Sanitation Data'!$F$28,0,10*ROW('Sanitation Data'!F22)))</f>
        <v/>
      </c>
      <c r="CV28" s="383" t="str">
        <f ca="1">+IF(OFFSET('Sanitation Data'!$F$29,0,10*ROW('Sanitation Data'!F22))="","",OFFSET('Sanitation Data'!$F$29,0,10*ROW('Sanitation Data'!F22)))</f>
        <v/>
      </c>
      <c r="CW28" s="383" t="str">
        <f ca="1">+IF(OFFSET('Sanitation Data'!$F$30,0,10*ROW('Sanitation Data'!F22))="","",OFFSET('Sanitation Data'!$F$30,0,10*ROW('Sanitation Data'!F22)))</f>
        <v/>
      </c>
      <c r="CX28" s="383" t="str">
        <f ca="1">+IF(OFFSET('Sanitation Data'!$F$31,0,10*ROW('Sanitation Data'!F22))="","",OFFSET('Sanitation Data'!$F$31,0,10*ROW('Sanitation Data'!F22)))</f>
        <v/>
      </c>
      <c r="CY28" s="383" t="str">
        <f ca="1">+IF(OFFSET('Sanitation Data'!$F$32,0,10*ROW('Sanitation Data'!F22))="","",OFFSET('Sanitation Data'!$F$32,0,10*ROW('Sanitation Data'!F22)))</f>
        <v/>
      </c>
      <c r="CZ28" s="383" t="str">
        <f ca="1">+IF(OFFSET('Sanitation Data'!$G$28,0,10*ROW('Sanitation Data'!G22))="","",OFFSET('Sanitation Data'!$G$28,0,10*ROW('Sanitation Data'!G22)))</f>
        <v/>
      </c>
      <c r="DA28" s="383" t="str">
        <f ca="1">+IF(OFFSET('Sanitation Data'!$G$29,0,10*ROW('Sanitation Data'!G22))="","",OFFSET('Sanitation Data'!$G$29,0,10*ROW('Sanitation Data'!G22)))</f>
        <v/>
      </c>
      <c r="DB28" s="383" t="str">
        <f ca="1">+IF(OFFSET('Sanitation Data'!$G$30,0,10*ROW('Sanitation Data'!G22))="","",OFFSET('Sanitation Data'!$G$30,0,10*ROW('Sanitation Data'!G22)))</f>
        <v/>
      </c>
      <c r="DC28" s="383" t="str">
        <f ca="1">+IF(OFFSET('Sanitation Data'!$G$31,0,10*ROW('Sanitation Data'!G22))="","",OFFSET('Sanitation Data'!$G$31,0,10*ROW('Sanitation Data'!G22)))</f>
        <v/>
      </c>
      <c r="DD28" s="383" t="str">
        <f ca="1">+IF(OFFSET('Sanitation Data'!$G$32,0,10*ROW('Sanitation Data'!G22))="","",OFFSET('Sanitation Data'!$G$32,0,10*ROW('Sanitation Data'!G22)))</f>
        <v/>
      </c>
      <c r="DE28" s="383" t="str">
        <f ca="1">+IF(OFFSET('Sanitation Data'!$H$28,0,10*ROW('Sanitation Data'!H22))="","",OFFSET('Sanitation Data'!$H$28,0,10*ROW('Sanitation Data'!H22)))</f>
        <v/>
      </c>
      <c r="DF28" s="383" t="str">
        <f ca="1">+IF(OFFSET('Sanitation Data'!$H$29,0,10*ROW('Sanitation Data'!H22))="","",OFFSET('Sanitation Data'!$H$29,0,10*ROW('Sanitation Data'!H22)))</f>
        <v/>
      </c>
      <c r="DG28" s="383" t="str">
        <f ca="1">+IF(OFFSET('Sanitation Data'!$H$30,0,10*ROW('Sanitation Data'!H22))="","",OFFSET('Sanitation Data'!$H$30,0,10*ROW('Sanitation Data'!H22)))</f>
        <v/>
      </c>
      <c r="DH28" s="383" t="str">
        <f ca="1">+IF(OFFSET('Sanitation Data'!$H$31,0,10*ROW('Sanitation Data'!H22))="","",OFFSET('Sanitation Data'!$H$31,0,10*ROW('Sanitation Data'!H22)))</f>
        <v/>
      </c>
      <c r="DI28" s="383" t="str">
        <f ca="1">+IF(OFFSET('Sanitation Data'!$H$32,0,10*ROW('Sanitation Data'!H22))="","",OFFSET('Sanitation Data'!$H$32,0,10*ROW('Sanitation Data'!H22)))</f>
        <v/>
      </c>
      <c r="DJ28" s="383" t="str">
        <f ca="1">+IF(OFFSET('Sanitation Data'!$I$28,0,10*ROW('Sanitation Data'!I22))="","",OFFSET('Sanitation Data'!$I$28,0,10*ROW('Sanitation Data'!I22)))</f>
        <v/>
      </c>
      <c r="DK28" s="383" t="str">
        <f ca="1">+IF(OFFSET('Sanitation Data'!$I$29,0,10*ROW('Sanitation Data'!I22))="","",OFFSET('Sanitation Data'!$I$29,0,10*ROW('Sanitation Data'!I22)))</f>
        <v/>
      </c>
      <c r="DL28" s="383" t="str">
        <f ca="1">+IF(OFFSET('Sanitation Data'!$I$30,0,10*ROW('Sanitation Data'!I22))="","",OFFSET('Sanitation Data'!$I$30,0,10*ROW('Sanitation Data'!I22)))</f>
        <v/>
      </c>
      <c r="DM28" s="383" t="str">
        <f ca="1">+IF(OFFSET('Sanitation Data'!$I$31,0,10*ROW('Sanitation Data'!I22))="","",OFFSET('Sanitation Data'!$I$31,0,10*ROW('Sanitation Data'!I22)))</f>
        <v/>
      </c>
      <c r="DN28" s="383" t="str">
        <f ca="1">+IF(OFFSET('Sanitation Data'!$I$32,0,10*ROW('Sanitation Data'!I22))="","",OFFSET('Sanitation Data'!$I$32,0,10*ROW('Sanitation Data'!I22)))</f>
        <v/>
      </c>
      <c r="DO28" s="383" t="str">
        <f ca="1">+IF(OFFSET('Hygiene Data'!$D$11,0,10*ROW('Hygiene Data'!D22))="","",OFFSET('Hygiene Data'!$D$11,0,10*ROW('Hygiene Data'!D22)))</f>
        <v/>
      </c>
      <c r="DP28" s="383" t="str">
        <f ca="1">+IF(OFFSET('Hygiene Data'!$D$12,0,10*ROW('Hygiene Data'!D22))="","",OFFSET('Hygiene Data'!$D$12,0,10*ROW('Hygiene Data'!D22)))</f>
        <v/>
      </c>
      <c r="DQ28" s="383" t="str">
        <f ca="1">+IF(OFFSET('Hygiene Data'!$D$13,0,10*ROW('Hygiene Data'!D22))="","",OFFSET('Hygiene Data'!$D$13,0,10*ROW('Hygiene Data'!D22)))</f>
        <v/>
      </c>
      <c r="DR28" s="383" t="str">
        <f ca="1">+IF(OFFSET('Hygiene Data'!$E$11,0,10*ROW('Hygiene Data'!E22))="","",OFFSET('Hygiene Data'!$E$11,0,10*ROW('Hygiene Data'!E22)))</f>
        <v/>
      </c>
      <c r="DS28" s="383" t="str">
        <f ca="1">+IF(OFFSET('Hygiene Data'!$E$12,0,10*ROW('Hygiene Data'!E22))="","",OFFSET('Hygiene Data'!$E$12,0,10*ROW('Hygiene Data'!E22)))</f>
        <v/>
      </c>
      <c r="DT28" s="383" t="str">
        <f ca="1">+IF(OFFSET('Hygiene Data'!$E$13,0,10*ROW('Hygiene Data'!E22))="","",OFFSET('Hygiene Data'!$E$13,0,10*ROW('Hygiene Data'!E22)))</f>
        <v/>
      </c>
      <c r="DU28" s="383" t="str">
        <f ca="1">+IF(OFFSET('Hygiene Data'!$F$11,0,10*ROW('Hygiene Data'!F22))="","",OFFSET('Hygiene Data'!$F$11,0,10*ROW('Hygiene Data'!F22)))</f>
        <v/>
      </c>
      <c r="DV28" s="383" t="str">
        <f ca="1">+IF(OFFSET('Hygiene Data'!$F$12,0,10*ROW('Hygiene Data'!F22))="","",OFFSET('Hygiene Data'!$F$12,0,10*ROW('Hygiene Data'!F22)))</f>
        <v/>
      </c>
      <c r="DW28" s="383" t="str">
        <f ca="1">+IF(OFFSET('Hygiene Data'!$F$13,0,10*ROW('Hygiene Data'!F22))="","",OFFSET('Hygiene Data'!$F$13,0,10*ROW('Hygiene Data'!F22)))</f>
        <v/>
      </c>
      <c r="DX28" s="383" t="str">
        <f ca="1">+IF(OFFSET('Hygiene Data'!$G$11,0,10*ROW('Hygiene Data'!G22))="","",OFFSET('Hygiene Data'!$G$11,0,10*ROW('Hygiene Data'!G22)))</f>
        <v/>
      </c>
      <c r="DY28" s="383" t="str">
        <f ca="1">+IF(OFFSET('Hygiene Data'!$G$12,0,10*ROW('Hygiene Data'!G22))="","",OFFSET('Hygiene Data'!$G$12,0,10*ROW('Hygiene Data'!G22)))</f>
        <v/>
      </c>
      <c r="DZ28" s="383" t="str">
        <f ca="1">+IF(OFFSET('Hygiene Data'!$G$13,0,10*ROW('Hygiene Data'!G22))="","",OFFSET('Hygiene Data'!$G$13,0,10*ROW('Hygiene Data'!G22)))</f>
        <v/>
      </c>
      <c r="EA28" s="383" t="str">
        <f ca="1">+IF(OFFSET('Hygiene Data'!$H$11,0,10*ROW('Hygiene Data'!H22))="","",OFFSET('Hygiene Data'!$H$11,0,10*ROW('Hygiene Data'!H22)))</f>
        <v/>
      </c>
      <c r="EB28" s="383" t="str">
        <f ca="1">+IF(OFFSET('Hygiene Data'!$H$12,0,10*ROW('Hygiene Data'!H22))="","",OFFSET('Hygiene Data'!$H$12,0,10*ROW('Hygiene Data'!H22)))</f>
        <v/>
      </c>
      <c r="EC28" s="383" t="str">
        <f ca="1">+IF(OFFSET('Hygiene Data'!$H$13,0,10*ROW('Hygiene Data'!H22))="","",OFFSET('Hygiene Data'!$H$13,0,10*ROW('Hygiene Data'!H22)))</f>
        <v/>
      </c>
      <c r="ED28" s="383" t="str">
        <f ca="1">+IF(OFFSET('Hygiene Data'!$I$11,0,10*ROW('Hygiene Data'!I22))="","",OFFSET('Hygiene Data'!$I$11,0,10*ROW('Hygiene Data'!I22)))</f>
        <v/>
      </c>
      <c r="EE28" s="383" t="str">
        <f ca="1">+IF(OFFSET('Hygiene Data'!$I$12,0,10*ROW('Hygiene Data'!I22))="","",OFFSET('Hygiene Data'!$I$12,0,10*ROW('Hygiene Data'!I22)))</f>
        <v/>
      </c>
      <c r="EF28" s="383" t="str">
        <f ca="1">+IF(OFFSET('Hygiene Data'!$I$13,0,10*ROW('Hygiene Data'!I22))="","",OFFSET('Hygiene Data'!$I$13,0,10*ROW('Hygiene Data'!I22)))</f>
        <v/>
      </c>
    </row>
    <row r="29" spans="1:136" x14ac:dyDescent="0.25">
      <c r="A29" s="492" t="str">
        <f ca="1">+IF(OFFSET('Water Data'!$B$2,0,10*ROW('Water Data'!E23))="","",OFFSET('Water Data'!$B$2,0,10*ROW('Water Data'!E23)))</f>
        <v/>
      </c>
      <c r="B29" s="492"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19" t="str">
        <f t="shared" ca="1" si="0"/>
        <v/>
      </c>
      <c r="D29" s="520"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20"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20"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20"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20"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20"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20"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20"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20"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20"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20"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20"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20"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20"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20"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20"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20"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20"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21"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21"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21"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21"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21"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21"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21"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21"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21"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21"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21"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21"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21"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21"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21"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21"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21"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21"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21"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21"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21"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21"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21"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21"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21"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21"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21"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21"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21"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21"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22"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98"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22"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22"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22"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22"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22"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22"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22"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22"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22"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22"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22"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22"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22"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22"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22"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22"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83" t="str">
        <f ca="1">+IF(OFFSET('Water Data'!$D$27,0,10*ROW('Water Data'!D23))="","",OFFSET('Water Data'!$D$27,0,10*ROW('Water Data'!D23)))</f>
        <v/>
      </c>
      <c r="BT29" s="383" t="str">
        <f ca="1">+IF(OFFSET('Water Data'!$D$28,0,10*ROW('Water Data'!D23))="","",OFFSET('Water Data'!$D$28,0,10*ROW('Water Data'!D23)))</f>
        <v/>
      </c>
      <c r="BU29" s="383" t="str">
        <f ca="1">+IF(OFFSET('Water Data'!$D$29,0,10*ROW('Water Data'!D23))="","",OFFSET('Water Data'!$D$29,0,10*ROW('Water Data'!D23)))</f>
        <v/>
      </c>
      <c r="BV29" s="383" t="str">
        <f ca="1">+IF(OFFSET('Water Data'!$E$27,0,10*ROW('Water Data'!E23))="","",OFFSET('Water Data'!$E$27,0,10*ROW('Water Data'!E23)))</f>
        <v/>
      </c>
      <c r="BW29" s="383" t="str">
        <f ca="1">+IF(OFFSET('Water Data'!$E$28,0,10*ROW('Water Data'!E23))="","",OFFSET('Water Data'!$E$28,0,10*ROW('Water Data'!E23)))</f>
        <v/>
      </c>
      <c r="BX29" s="383" t="str">
        <f ca="1">+IF(OFFSET('Water Data'!$E$29,0,10*ROW('Water Data'!E23))="","",OFFSET('Water Data'!$E$29,0,10*ROW('Water Data'!E23)))</f>
        <v/>
      </c>
      <c r="BY29" s="383" t="str">
        <f ca="1">+IF(OFFSET('Water Data'!$F$27,0,10*ROW('Water Data'!F23))="","",OFFSET('Water Data'!$F$27,0,10*ROW('Water Data'!F23)))</f>
        <v/>
      </c>
      <c r="BZ29" s="383" t="str">
        <f ca="1">+IF(OFFSET('Water Data'!$F$28,0,10*ROW('Water Data'!F23))="","",OFFSET('Water Data'!$F$28,0,10*ROW('Water Data'!F23)))</f>
        <v/>
      </c>
      <c r="CA29" s="383" t="str">
        <f ca="1">+IF(OFFSET('Water Data'!$F$29,0,10*ROW('Water Data'!F23))="","",OFFSET('Water Data'!$F$29,0,10*ROW('Water Data'!F23)))</f>
        <v/>
      </c>
      <c r="CB29" s="383" t="str">
        <f ca="1">+IF(OFFSET('Water Data'!$G$27,0,10*ROW('Water Data'!G23))="","",OFFSET('Water Data'!$G$27,0,10*ROW('Water Data'!G23)))</f>
        <v/>
      </c>
      <c r="CC29" s="383" t="str">
        <f ca="1">+IF(OFFSET('Water Data'!$G$28,0,10*ROW('Water Data'!G23))="","",OFFSET('Water Data'!$G$28,0,10*ROW('Water Data'!G23)))</f>
        <v/>
      </c>
      <c r="CD29" s="383" t="str">
        <f ca="1">+IF(OFFSET('Water Data'!$G$29,0,10*ROW('Water Data'!G23))="","",OFFSET('Water Data'!$G$29,0,10*ROW('Water Data'!G23)))</f>
        <v/>
      </c>
      <c r="CE29" s="383" t="str">
        <f ca="1">+IF(OFFSET('Water Data'!$H$27,0,10*ROW('Water Data'!H23))="","",OFFSET('Water Data'!$H$27,0,10*ROW('Water Data'!H23)))</f>
        <v/>
      </c>
      <c r="CF29" s="383" t="str">
        <f ca="1">+IF(OFFSET('Water Data'!$H$28,0,10*ROW('Water Data'!H23))="","",OFFSET('Water Data'!$H$28,0,10*ROW('Water Data'!H23)))</f>
        <v/>
      </c>
      <c r="CG29" s="383" t="str">
        <f ca="1">+IF(OFFSET('Water Data'!$H$29,0,10*ROW('Water Data'!H23))="","",OFFSET('Water Data'!$H$29,0,10*ROW('Water Data'!H23)))</f>
        <v/>
      </c>
      <c r="CH29" s="383" t="str">
        <f ca="1">+IF(OFFSET('Water Data'!$I$27,0,10*ROW('Water Data'!I23))="","",OFFSET('Water Data'!$I$27,0,10*ROW('Water Data'!I23)))</f>
        <v/>
      </c>
      <c r="CI29" s="383" t="str">
        <f ca="1">+IF(OFFSET('Water Data'!$I$28,0,10*ROW('Water Data'!I23))="","",OFFSET('Water Data'!$I$28,0,10*ROW('Water Data'!I23)))</f>
        <v/>
      </c>
      <c r="CJ29" s="383" t="str">
        <f ca="1">+IF(OFFSET('Water Data'!$I$29,0,10*ROW('Water Data'!I23))="","",OFFSET('Water Data'!$I$29,0,10*ROW('Water Data'!I23)))</f>
        <v/>
      </c>
      <c r="CK29" s="383" t="str">
        <f ca="1">+IF(OFFSET('Sanitation Data'!$D$28,0,10*ROW('Sanitation Data'!D23))="","",OFFSET('Sanitation Data'!$D$28,0,10*ROW('Sanitation Data'!D23)))</f>
        <v/>
      </c>
      <c r="CL29" s="383" t="str">
        <f ca="1">+IF(OFFSET('Sanitation Data'!$D$29,0,10*ROW('Sanitation Data'!D23))="","",OFFSET('Sanitation Data'!$D$29,0,10*ROW('Sanitation Data'!D23)))</f>
        <v/>
      </c>
      <c r="CM29" s="383" t="str">
        <f ca="1">+IF(OFFSET('Sanitation Data'!$D$30,0,10*ROW('Sanitation Data'!D23))="","",OFFSET('Sanitation Data'!$D$30,0,10*ROW('Sanitation Data'!D23)))</f>
        <v/>
      </c>
      <c r="CN29" s="383" t="str">
        <f ca="1">+IF(OFFSET('Sanitation Data'!$D$31,0,10*ROW('Sanitation Data'!D23))="","",OFFSET('Sanitation Data'!$D$31,0,10*ROW('Sanitation Data'!D23)))</f>
        <v/>
      </c>
      <c r="CO29" s="383" t="str">
        <f ca="1">+IF(OFFSET('Sanitation Data'!$D$32,0,10*ROW('Sanitation Data'!D23))="","",OFFSET('Sanitation Data'!$D$32,0,10*ROW('Sanitation Data'!D23)))</f>
        <v/>
      </c>
      <c r="CP29" s="383" t="str">
        <f ca="1">+IF(OFFSET('Sanitation Data'!$E$28,0,10*ROW('Sanitation Data'!E23))="","",OFFSET('Sanitation Data'!$E$28,0,10*ROW('Sanitation Data'!E23)))</f>
        <v/>
      </c>
      <c r="CQ29" s="383" t="str">
        <f ca="1">+IF(OFFSET('Sanitation Data'!$E$29,0,10*ROW('Sanitation Data'!E23))="","",OFFSET('Sanitation Data'!$E$29,0,10*ROW('Sanitation Data'!E23)))</f>
        <v/>
      </c>
      <c r="CR29" s="383" t="str">
        <f ca="1">+IF(OFFSET('Sanitation Data'!$E$30,0,10*ROW('Sanitation Data'!E23))="","",OFFSET('Sanitation Data'!$E$30,0,10*ROW('Sanitation Data'!E23)))</f>
        <v/>
      </c>
      <c r="CS29" s="383" t="str">
        <f ca="1">+IF(OFFSET('Sanitation Data'!$E$31,0,10*ROW('Sanitation Data'!E23))="","",OFFSET('Sanitation Data'!$E$31,0,10*ROW('Sanitation Data'!E23)))</f>
        <v/>
      </c>
      <c r="CT29" s="383" t="str">
        <f ca="1">+IF(OFFSET('Sanitation Data'!$E$32,0,10*ROW('Sanitation Data'!E23))="","",OFFSET('Sanitation Data'!$E$32,0,10*ROW('Sanitation Data'!E23)))</f>
        <v/>
      </c>
      <c r="CU29" s="383" t="str">
        <f ca="1">+IF(OFFSET('Sanitation Data'!$F$28,0,10*ROW('Sanitation Data'!F23))="","",OFFSET('Sanitation Data'!$F$28,0,10*ROW('Sanitation Data'!F23)))</f>
        <v/>
      </c>
      <c r="CV29" s="383" t="str">
        <f ca="1">+IF(OFFSET('Sanitation Data'!$F$29,0,10*ROW('Sanitation Data'!F23))="","",OFFSET('Sanitation Data'!$F$29,0,10*ROW('Sanitation Data'!F23)))</f>
        <v/>
      </c>
      <c r="CW29" s="383" t="str">
        <f ca="1">+IF(OFFSET('Sanitation Data'!$F$30,0,10*ROW('Sanitation Data'!F23))="","",OFFSET('Sanitation Data'!$F$30,0,10*ROW('Sanitation Data'!F23)))</f>
        <v/>
      </c>
      <c r="CX29" s="383" t="str">
        <f ca="1">+IF(OFFSET('Sanitation Data'!$F$31,0,10*ROW('Sanitation Data'!F23))="","",OFFSET('Sanitation Data'!$F$31,0,10*ROW('Sanitation Data'!F23)))</f>
        <v/>
      </c>
      <c r="CY29" s="383" t="str">
        <f ca="1">+IF(OFFSET('Sanitation Data'!$F$32,0,10*ROW('Sanitation Data'!F23))="","",OFFSET('Sanitation Data'!$F$32,0,10*ROW('Sanitation Data'!F23)))</f>
        <v/>
      </c>
      <c r="CZ29" s="383" t="str">
        <f ca="1">+IF(OFFSET('Sanitation Data'!$G$28,0,10*ROW('Sanitation Data'!G23))="","",OFFSET('Sanitation Data'!$G$28,0,10*ROW('Sanitation Data'!G23)))</f>
        <v/>
      </c>
      <c r="DA29" s="383" t="str">
        <f ca="1">+IF(OFFSET('Sanitation Data'!$G$29,0,10*ROW('Sanitation Data'!G23))="","",OFFSET('Sanitation Data'!$G$29,0,10*ROW('Sanitation Data'!G23)))</f>
        <v/>
      </c>
      <c r="DB29" s="383" t="str">
        <f ca="1">+IF(OFFSET('Sanitation Data'!$G$30,0,10*ROW('Sanitation Data'!G23))="","",OFFSET('Sanitation Data'!$G$30,0,10*ROW('Sanitation Data'!G23)))</f>
        <v/>
      </c>
      <c r="DC29" s="383" t="str">
        <f ca="1">+IF(OFFSET('Sanitation Data'!$G$31,0,10*ROW('Sanitation Data'!G23))="","",OFFSET('Sanitation Data'!$G$31,0,10*ROW('Sanitation Data'!G23)))</f>
        <v/>
      </c>
      <c r="DD29" s="383" t="str">
        <f ca="1">+IF(OFFSET('Sanitation Data'!$G$32,0,10*ROW('Sanitation Data'!G23))="","",OFFSET('Sanitation Data'!$G$32,0,10*ROW('Sanitation Data'!G23)))</f>
        <v/>
      </c>
      <c r="DE29" s="383" t="str">
        <f ca="1">+IF(OFFSET('Sanitation Data'!$H$28,0,10*ROW('Sanitation Data'!H23))="","",OFFSET('Sanitation Data'!$H$28,0,10*ROW('Sanitation Data'!H23)))</f>
        <v/>
      </c>
      <c r="DF29" s="383" t="str">
        <f ca="1">+IF(OFFSET('Sanitation Data'!$H$29,0,10*ROW('Sanitation Data'!H23))="","",OFFSET('Sanitation Data'!$H$29,0,10*ROW('Sanitation Data'!H23)))</f>
        <v/>
      </c>
      <c r="DG29" s="383" t="str">
        <f ca="1">+IF(OFFSET('Sanitation Data'!$H$30,0,10*ROW('Sanitation Data'!H23))="","",OFFSET('Sanitation Data'!$H$30,0,10*ROW('Sanitation Data'!H23)))</f>
        <v/>
      </c>
      <c r="DH29" s="383" t="str">
        <f ca="1">+IF(OFFSET('Sanitation Data'!$H$31,0,10*ROW('Sanitation Data'!H23))="","",OFFSET('Sanitation Data'!$H$31,0,10*ROW('Sanitation Data'!H23)))</f>
        <v/>
      </c>
      <c r="DI29" s="383" t="str">
        <f ca="1">+IF(OFFSET('Sanitation Data'!$H$32,0,10*ROW('Sanitation Data'!H23))="","",OFFSET('Sanitation Data'!$H$32,0,10*ROW('Sanitation Data'!H23)))</f>
        <v/>
      </c>
      <c r="DJ29" s="383" t="str">
        <f ca="1">+IF(OFFSET('Sanitation Data'!$I$28,0,10*ROW('Sanitation Data'!I23))="","",OFFSET('Sanitation Data'!$I$28,0,10*ROW('Sanitation Data'!I23)))</f>
        <v/>
      </c>
      <c r="DK29" s="383" t="str">
        <f ca="1">+IF(OFFSET('Sanitation Data'!$I$29,0,10*ROW('Sanitation Data'!I23))="","",OFFSET('Sanitation Data'!$I$29,0,10*ROW('Sanitation Data'!I23)))</f>
        <v/>
      </c>
      <c r="DL29" s="383" t="str">
        <f ca="1">+IF(OFFSET('Sanitation Data'!$I$30,0,10*ROW('Sanitation Data'!I23))="","",OFFSET('Sanitation Data'!$I$30,0,10*ROW('Sanitation Data'!I23)))</f>
        <v/>
      </c>
      <c r="DM29" s="383" t="str">
        <f ca="1">+IF(OFFSET('Sanitation Data'!$I$31,0,10*ROW('Sanitation Data'!I23))="","",OFFSET('Sanitation Data'!$I$31,0,10*ROW('Sanitation Data'!I23)))</f>
        <v/>
      </c>
      <c r="DN29" s="383" t="str">
        <f ca="1">+IF(OFFSET('Sanitation Data'!$I$32,0,10*ROW('Sanitation Data'!I23))="","",OFFSET('Sanitation Data'!$I$32,0,10*ROW('Sanitation Data'!I23)))</f>
        <v/>
      </c>
      <c r="DO29" s="383" t="str">
        <f ca="1">+IF(OFFSET('Hygiene Data'!$D$11,0,10*ROW('Hygiene Data'!D23))="","",OFFSET('Hygiene Data'!$D$11,0,10*ROW('Hygiene Data'!D23)))</f>
        <v/>
      </c>
      <c r="DP29" s="383" t="str">
        <f ca="1">+IF(OFFSET('Hygiene Data'!$D$12,0,10*ROW('Hygiene Data'!D23))="","",OFFSET('Hygiene Data'!$D$12,0,10*ROW('Hygiene Data'!D23)))</f>
        <v/>
      </c>
      <c r="DQ29" s="383" t="str">
        <f ca="1">+IF(OFFSET('Hygiene Data'!$D$13,0,10*ROW('Hygiene Data'!D23))="","",OFFSET('Hygiene Data'!$D$13,0,10*ROW('Hygiene Data'!D23)))</f>
        <v/>
      </c>
      <c r="DR29" s="383" t="str">
        <f ca="1">+IF(OFFSET('Hygiene Data'!$E$11,0,10*ROW('Hygiene Data'!E23))="","",OFFSET('Hygiene Data'!$E$11,0,10*ROW('Hygiene Data'!E23)))</f>
        <v/>
      </c>
      <c r="DS29" s="383" t="str">
        <f ca="1">+IF(OFFSET('Hygiene Data'!$E$12,0,10*ROW('Hygiene Data'!E23))="","",OFFSET('Hygiene Data'!$E$12,0,10*ROW('Hygiene Data'!E23)))</f>
        <v/>
      </c>
      <c r="DT29" s="383" t="str">
        <f ca="1">+IF(OFFSET('Hygiene Data'!$E$13,0,10*ROW('Hygiene Data'!E23))="","",OFFSET('Hygiene Data'!$E$13,0,10*ROW('Hygiene Data'!E23)))</f>
        <v/>
      </c>
      <c r="DU29" s="383" t="str">
        <f ca="1">+IF(OFFSET('Hygiene Data'!$F$11,0,10*ROW('Hygiene Data'!F23))="","",OFFSET('Hygiene Data'!$F$11,0,10*ROW('Hygiene Data'!F23)))</f>
        <v/>
      </c>
      <c r="DV29" s="383" t="str">
        <f ca="1">+IF(OFFSET('Hygiene Data'!$F$12,0,10*ROW('Hygiene Data'!F23))="","",OFFSET('Hygiene Data'!$F$12,0,10*ROW('Hygiene Data'!F23)))</f>
        <v/>
      </c>
      <c r="DW29" s="383" t="str">
        <f ca="1">+IF(OFFSET('Hygiene Data'!$F$13,0,10*ROW('Hygiene Data'!F23))="","",OFFSET('Hygiene Data'!$F$13,0,10*ROW('Hygiene Data'!F23)))</f>
        <v/>
      </c>
      <c r="DX29" s="383" t="str">
        <f ca="1">+IF(OFFSET('Hygiene Data'!$G$11,0,10*ROW('Hygiene Data'!G23))="","",OFFSET('Hygiene Data'!$G$11,0,10*ROW('Hygiene Data'!G23)))</f>
        <v/>
      </c>
      <c r="DY29" s="383" t="str">
        <f ca="1">+IF(OFFSET('Hygiene Data'!$G$12,0,10*ROW('Hygiene Data'!G23))="","",OFFSET('Hygiene Data'!$G$12,0,10*ROW('Hygiene Data'!G23)))</f>
        <v/>
      </c>
      <c r="DZ29" s="383" t="str">
        <f ca="1">+IF(OFFSET('Hygiene Data'!$G$13,0,10*ROW('Hygiene Data'!G23))="","",OFFSET('Hygiene Data'!$G$13,0,10*ROW('Hygiene Data'!G23)))</f>
        <v/>
      </c>
      <c r="EA29" s="383" t="str">
        <f ca="1">+IF(OFFSET('Hygiene Data'!$H$11,0,10*ROW('Hygiene Data'!H23))="","",OFFSET('Hygiene Data'!$H$11,0,10*ROW('Hygiene Data'!H23)))</f>
        <v/>
      </c>
      <c r="EB29" s="383" t="str">
        <f ca="1">+IF(OFFSET('Hygiene Data'!$H$12,0,10*ROW('Hygiene Data'!H23))="","",OFFSET('Hygiene Data'!$H$12,0,10*ROW('Hygiene Data'!H23)))</f>
        <v/>
      </c>
      <c r="EC29" s="383" t="str">
        <f ca="1">+IF(OFFSET('Hygiene Data'!$H$13,0,10*ROW('Hygiene Data'!H23))="","",OFFSET('Hygiene Data'!$H$13,0,10*ROW('Hygiene Data'!H23)))</f>
        <v/>
      </c>
      <c r="ED29" s="383" t="str">
        <f ca="1">+IF(OFFSET('Hygiene Data'!$I$11,0,10*ROW('Hygiene Data'!I23))="","",OFFSET('Hygiene Data'!$I$11,0,10*ROW('Hygiene Data'!I23)))</f>
        <v/>
      </c>
      <c r="EE29" s="383" t="str">
        <f ca="1">+IF(OFFSET('Hygiene Data'!$I$12,0,10*ROW('Hygiene Data'!I23))="","",OFFSET('Hygiene Data'!$I$12,0,10*ROW('Hygiene Data'!I23)))</f>
        <v/>
      </c>
      <c r="EF29" s="383" t="str">
        <f ca="1">+IF(OFFSET('Hygiene Data'!$I$13,0,10*ROW('Hygiene Data'!I23))="","",OFFSET('Hygiene Data'!$I$13,0,10*ROW('Hygiene Data'!I23)))</f>
        <v/>
      </c>
    </row>
    <row r="30" spans="1:136" x14ac:dyDescent="0.25">
      <c r="A30" s="492" t="str">
        <f ca="1">+IF(OFFSET('Water Data'!$B$2,0,10*ROW('Water Data'!E24))="","",OFFSET('Water Data'!$B$2,0,10*ROW('Water Data'!E24)))</f>
        <v/>
      </c>
      <c r="B30" s="492"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19" t="str">
        <f t="shared" ca="1" si="0"/>
        <v/>
      </c>
      <c r="D30" s="520"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20"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20"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20"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20"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20"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20"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20"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20"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20"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20"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20"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20"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20"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20"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20"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20"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20"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21"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21"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21"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21"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21"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21"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21"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21"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21"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21"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21"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21"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21"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21"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21"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21"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21"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21"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21"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21"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21"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21"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21"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21"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21"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21"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21"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21"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21"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21"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22"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98"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22"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22"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22"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22"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22"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22"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22"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22"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22"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22"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22"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22"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22"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22"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22"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22"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83" t="str">
        <f ca="1">+IF(OFFSET('Water Data'!$D$27,0,10*ROW('Water Data'!D24))="","",OFFSET('Water Data'!$D$27,0,10*ROW('Water Data'!D24)))</f>
        <v/>
      </c>
      <c r="BT30" s="383" t="str">
        <f ca="1">+IF(OFFSET('Water Data'!$D$28,0,10*ROW('Water Data'!D24))="","",OFFSET('Water Data'!$D$28,0,10*ROW('Water Data'!D24)))</f>
        <v/>
      </c>
      <c r="BU30" s="383" t="str">
        <f ca="1">+IF(OFFSET('Water Data'!$D$29,0,10*ROW('Water Data'!D24))="","",OFFSET('Water Data'!$D$29,0,10*ROW('Water Data'!D24)))</f>
        <v/>
      </c>
      <c r="BV30" s="383" t="str">
        <f ca="1">+IF(OFFSET('Water Data'!$E$27,0,10*ROW('Water Data'!E24))="","",OFFSET('Water Data'!$E$27,0,10*ROW('Water Data'!E24)))</f>
        <v/>
      </c>
      <c r="BW30" s="383" t="str">
        <f ca="1">+IF(OFFSET('Water Data'!$E$28,0,10*ROW('Water Data'!E24))="","",OFFSET('Water Data'!$E$28,0,10*ROW('Water Data'!E24)))</f>
        <v/>
      </c>
      <c r="BX30" s="383" t="str">
        <f ca="1">+IF(OFFSET('Water Data'!$E$29,0,10*ROW('Water Data'!E24))="","",OFFSET('Water Data'!$E$29,0,10*ROW('Water Data'!E24)))</f>
        <v/>
      </c>
      <c r="BY30" s="383" t="str">
        <f ca="1">+IF(OFFSET('Water Data'!$F$27,0,10*ROW('Water Data'!F24))="","",OFFSET('Water Data'!$F$27,0,10*ROW('Water Data'!F24)))</f>
        <v/>
      </c>
      <c r="BZ30" s="383" t="str">
        <f ca="1">+IF(OFFSET('Water Data'!$F$28,0,10*ROW('Water Data'!F24))="","",OFFSET('Water Data'!$F$28,0,10*ROW('Water Data'!F24)))</f>
        <v/>
      </c>
      <c r="CA30" s="383" t="str">
        <f ca="1">+IF(OFFSET('Water Data'!$F$29,0,10*ROW('Water Data'!F24))="","",OFFSET('Water Data'!$F$29,0,10*ROW('Water Data'!F24)))</f>
        <v/>
      </c>
      <c r="CB30" s="383" t="str">
        <f ca="1">+IF(OFFSET('Water Data'!$G$27,0,10*ROW('Water Data'!G24))="","",OFFSET('Water Data'!$G$27,0,10*ROW('Water Data'!G24)))</f>
        <v/>
      </c>
      <c r="CC30" s="383" t="str">
        <f ca="1">+IF(OFFSET('Water Data'!$G$28,0,10*ROW('Water Data'!G24))="","",OFFSET('Water Data'!$G$28,0,10*ROW('Water Data'!G24)))</f>
        <v/>
      </c>
      <c r="CD30" s="383" t="str">
        <f ca="1">+IF(OFFSET('Water Data'!$G$29,0,10*ROW('Water Data'!G24))="","",OFFSET('Water Data'!$G$29,0,10*ROW('Water Data'!G24)))</f>
        <v/>
      </c>
      <c r="CE30" s="383" t="str">
        <f ca="1">+IF(OFFSET('Water Data'!$H$27,0,10*ROW('Water Data'!H24))="","",OFFSET('Water Data'!$H$27,0,10*ROW('Water Data'!H24)))</f>
        <v/>
      </c>
      <c r="CF30" s="383" t="str">
        <f ca="1">+IF(OFFSET('Water Data'!$H$28,0,10*ROW('Water Data'!H24))="","",OFFSET('Water Data'!$H$28,0,10*ROW('Water Data'!H24)))</f>
        <v/>
      </c>
      <c r="CG30" s="383" t="str">
        <f ca="1">+IF(OFFSET('Water Data'!$H$29,0,10*ROW('Water Data'!H24))="","",OFFSET('Water Data'!$H$29,0,10*ROW('Water Data'!H24)))</f>
        <v/>
      </c>
      <c r="CH30" s="383" t="str">
        <f ca="1">+IF(OFFSET('Water Data'!$I$27,0,10*ROW('Water Data'!I24))="","",OFFSET('Water Data'!$I$27,0,10*ROW('Water Data'!I24)))</f>
        <v/>
      </c>
      <c r="CI30" s="383" t="str">
        <f ca="1">+IF(OFFSET('Water Data'!$I$28,0,10*ROW('Water Data'!I24))="","",OFFSET('Water Data'!$I$28,0,10*ROW('Water Data'!I24)))</f>
        <v/>
      </c>
      <c r="CJ30" s="383" t="str">
        <f ca="1">+IF(OFFSET('Water Data'!$I$29,0,10*ROW('Water Data'!I24))="","",OFFSET('Water Data'!$I$29,0,10*ROW('Water Data'!I24)))</f>
        <v/>
      </c>
      <c r="CK30" s="383" t="str">
        <f ca="1">+IF(OFFSET('Sanitation Data'!$D$28,0,10*ROW('Sanitation Data'!D24))="","",OFFSET('Sanitation Data'!$D$28,0,10*ROW('Sanitation Data'!D24)))</f>
        <v/>
      </c>
      <c r="CL30" s="383" t="str">
        <f ca="1">+IF(OFFSET('Sanitation Data'!$D$29,0,10*ROW('Sanitation Data'!D24))="","",OFFSET('Sanitation Data'!$D$29,0,10*ROW('Sanitation Data'!D24)))</f>
        <v/>
      </c>
      <c r="CM30" s="383" t="str">
        <f ca="1">+IF(OFFSET('Sanitation Data'!$D$30,0,10*ROW('Sanitation Data'!D24))="","",OFFSET('Sanitation Data'!$D$30,0,10*ROW('Sanitation Data'!D24)))</f>
        <v/>
      </c>
      <c r="CN30" s="383" t="str">
        <f ca="1">+IF(OFFSET('Sanitation Data'!$D$31,0,10*ROW('Sanitation Data'!D24))="","",OFFSET('Sanitation Data'!$D$31,0,10*ROW('Sanitation Data'!D24)))</f>
        <v/>
      </c>
      <c r="CO30" s="383" t="str">
        <f ca="1">+IF(OFFSET('Sanitation Data'!$D$32,0,10*ROW('Sanitation Data'!D24))="","",OFFSET('Sanitation Data'!$D$32,0,10*ROW('Sanitation Data'!D24)))</f>
        <v/>
      </c>
      <c r="CP30" s="383" t="str">
        <f ca="1">+IF(OFFSET('Sanitation Data'!$E$28,0,10*ROW('Sanitation Data'!E24))="","",OFFSET('Sanitation Data'!$E$28,0,10*ROW('Sanitation Data'!E24)))</f>
        <v/>
      </c>
      <c r="CQ30" s="383" t="str">
        <f ca="1">+IF(OFFSET('Sanitation Data'!$E$29,0,10*ROW('Sanitation Data'!E24))="","",OFFSET('Sanitation Data'!$E$29,0,10*ROW('Sanitation Data'!E24)))</f>
        <v/>
      </c>
      <c r="CR30" s="383" t="str">
        <f ca="1">+IF(OFFSET('Sanitation Data'!$E$30,0,10*ROW('Sanitation Data'!E24))="","",OFFSET('Sanitation Data'!$E$30,0,10*ROW('Sanitation Data'!E24)))</f>
        <v/>
      </c>
      <c r="CS30" s="383" t="str">
        <f ca="1">+IF(OFFSET('Sanitation Data'!$E$31,0,10*ROW('Sanitation Data'!E24))="","",OFFSET('Sanitation Data'!$E$31,0,10*ROW('Sanitation Data'!E24)))</f>
        <v/>
      </c>
      <c r="CT30" s="383" t="str">
        <f ca="1">+IF(OFFSET('Sanitation Data'!$E$32,0,10*ROW('Sanitation Data'!E24))="","",OFFSET('Sanitation Data'!$E$32,0,10*ROW('Sanitation Data'!E24)))</f>
        <v/>
      </c>
      <c r="CU30" s="383" t="str">
        <f ca="1">+IF(OFFSET('Sanitation Data'!$F$28,0,10*ROW('Sanitation Data'!F24))="","",OFFSET('Sanitation Data'!$F$28,0,10*ROW('Sanitation Data'!F24)))</f>
        <v/>
      </c>
      <c r="CV30" s="383" t="str">
        <f ca="1">+IF(OFFSET('Sanitation Data'!$F$29,0,10*ROW('Sanitation Data'!F24))="","",OFFSET('Sanitation Data'!$F$29,0,10*ROW('Sanitation Data'!F24)))</f>
        <v/>
      </c>
      <c r="CW30" s="383" t="str">
        <f ca="1">+IF(OFFSET('Sanitation Data'!$F$30,0,10*ROW('Sanitation Data'!F24))="","",OFFSET('Sanitation Data'!$F$30,0,10*ROW('Sanitation Data'!F24)))</f>
        <v/>
      </c>
      <c r="CX30" s="383" t="str">
        <f ca="1">+IF(OFFSET('Sanitation Data'!$F$31,0,10*ROW('Sanitation Data'!F24))="","",OFFSET('Sanitation Data'!$F$31,0,10*ROW('Sanitation Data'!F24)))</f>
        <v/>
      </c>
      <c r="CY30" s="383" t="str">
        <f ca="1">+IF(OFFSET('Sanitation Data'!$F$32,0,10*ROW('Sanitation Data'!F24))="","",OFFSET('Sanitation Data'!$F$32,0,10*ROW('Sanitation Data'!F24)))</f>
        <v/>
      </c>
      <c r="CZ30" s="383" t="str">
        <f ca="1">+IF(OFFSET('Sanitation Data'!$G$28,0,10*ROW('Sanitation Data'!G24))="","",OFFSET('Sanitation Data'!$G$28,0,10*ROW('Sanitation Data'!G24)))</f>
        <v/>
      </c>
      <c r="DA30" s="383" t="str">
        <f ca="1">+IF(OFFSET('Sanitation Data'!$G$29,0,10*ROW('Sanitation Data'!G24))="","",OFFSET('Sanitation Data'!$G$29,0,10*ROW('Sanitation Data'!G24)))</f>
        <v/>
      </c>
      <c r="DB30" s="383" t="str">
        <f ca="1">+IF(OFFSET('Sanitation Data'!$G$30,0,10*ROW('Sanitation Data'!G24))="","",OFFSET('Sanitation Data'!$G$30,0,10*ROW('Sanitation Data'!G24)))</f>
        <v/>
      </c>
      <c r="DC30" s="383" t="str">
        <f ca="1">+IF(OFFSET('Sanitation Data'!$G$31,0,10*ROW('Sanitation Data'!G24))="","",OFFSET('Sanitation Data'!$G$31,0,10*ROW('Sanitation Data'!G24)))</f>
        <v/>
      </c>
      <c r="DD30" s="383" t="str">
        <f ca="1">+IF(OFFSET('Sanitation Data'!$G$32,0,10*ROW('Sanitation Data'!G24))="","",OFFSET('Sanitation Data'!$G$32,0,10*ROW('Sanitation Data'!G24)))</f>
        <v/>
      </c>
      <c r="DE30" s="383" t="str">
        <f ca="1">+IF(OFFSET('Sanitation Data'!$H$28,0,10*ROW('Sanitation Data'!H24))="","",OFFSET('Sanitation Data'!$H$28,0,10*ROW('Sanitation Data'!H24)))</f>
        <v/>
      </c>
      <c r="DF30" s="383" t="str">
        <f ca="1">+IF(OFFSET('Sanitation Data'!$H$29,0,10*ROW('Sanitation Data'!H24))="","",OFFSET('Sanitation Data'!$H$29,0,10*ROW('Sanitation Data'!H24)))</f>
        <v/>
      </c>
      <c r="DG30" s="383" t="str">
        <f ca="1">+IF(OFFSET('Sanitation Data'!$H$30,0,10*ROW('Sanitation Data'!H24))="","",OFFSET('Sanitation Data'!$H$30,0,10*ROW('Sanitation Data'!H24)))</f>
        <v/>
      </c>
      <c r="DH30" s="383" t="str">
        <f ca="1">+IF(OFFSET('Sanitation Data'!$H$31,0,10*ROW('Sanitation Data'!H24))="","",OFFSET('Sanitation Data'!$H$31,0,10*ROW('Sanitation Data'!H24)))</f>
        <v/>
      </c>
      <c r="DI30" s="383" t="str">
        <f ca="1">+IF(OFFSET('Sanitation Data'!$H$32,0,10*ROW('Sanitation Data'!H24))="","",OFFSET('Sanitation Data'!$H$32,0,10*ROW('Sanitation Data'!H24)))</f>
        <v/>
      </c>
      <c r="DJ30" s="383" t="str">
        <f ca="1">+IF(OFFSET('Sanitation Data'!$I$28,0,10*ROW('Sanitation Data'!I24))="","",OFFSET('Sanitation Data'!$I$28,0,10*ROW('Sanitation Data'!I24)))</f>
        <v/>
      </c>
      <c r="DK30" s="383" t="str">
        <f ca="1">+IF(OFFSET('Sanitation Data'!$I$29,0,10*ROW('Sanitation Data'!I24))="","",OFFSET('Sanitation Data'!$I$29,0,10*ROW('Sanitation Data'!I24)))</f>
        <v/>
      </c>
      <c r="DL30" s="383" t="str">
        <f ca="1">+IF(OFFSET('Sanitation Data'!$I$30,0,10*ROW('Sanitation Data'!I24))="","",OFFSET('Sanitation Data'!$I$30,0,10*ROW('Sanitation Data'!I24)))</f>
        <v/>
      </c>
      <c r="DM30" s="383" t="str">
        <f ca="1">+IF(OFFSET('Sanitation Data'!$I$31,0,10*ROW('Sanitation Data'!I24))="","",OFFSET('Sanitation Data'!$I$31,0,10*ROW('Sanitation Data'!I24)))</f>
        <v/>
      </c>
      <c r="DN30" s="383" t="str">
        <f ca="1">+IF(OFFSET('Sanitation Data'!$I$32,0,10*ROW('Sanitation Data'!I24))="","",OFFSET('Sanitation Data'!$I$32,0,10*ROW('Sanitation Data'!I24)))</f>
        <v/>
      </c>
      <c r="DO30" s="383" t="str">
        <f ca="1">+IF(OFFSET('Hygiene Data'!$D$11,0,10*ROW('Hygiene Data'!D24))="","",OFFSET('Hygiene Data'!$D$11,0,10*ROW('Hygiene Data'!D24)))</f>
        <v/>
      </c>
      <c r="DP30" s="383" t="str">
        <f ca="1">+IF(OFFSET('Hygiene Data'!$D$12,0,10*ROW('Hygiene Data'!D24))="","",OFFSET('Hygiene Data'!$D$12,0,10*ROW('Hygiene Data'!D24)))</f>
        <v/>
      </c>
      <c r="DQ30" s="383" t="str">
        <f ca="1">+IF(OFFSET('Hygiene Data'!$D$13,0,10*ROW('Hygiene Data'!D24))="","",OFFSET('Hygiene Data'!$D$13,0,10*ROW('Hygiene Data'!D24)))</f>
        <v/>
      </c>
      <c r="DR30" s="383" t="str">
        <f ca="1">+IF(OFFSET('Hygiene Data'!$E$11,0,10*ROW('Hygiene Data'!E24))="","",OFFSET('Hygiene Data'!$E$11,0,10*ROW('Hygiene Data'!E24)))</f>
        <v/>
      </c>
      <c r="DS30" s="383" t="str">
        <f ca="1">+IF(OFFSET('Hygiene Data'!$E$12,0,10*ROW('Hygiene Data'!E24))="","",OFFSET('Hygiene Data'!$E$12,0,10*ROW('Hygiene Data'!E24)))</f>
        <v/>
      </c>
      <c r="DT30" s="383" t="str">
        <f ca="1">+IF(OFFSET('Hygiene Data'!$E$13,0,10*ROW('Hygiene Data'!E24))="","",OFFSET('Hygiene Data'!$E$13,0,10*ROW('Hygiene Data'!E24)))</f>
        <v/>
      </c>
      <c r="DU30" s="383" t="str">
        <f ca="1">+IF(OFFSET('Hygiene Data'!$F$11,0,10*ROW('Hygiene Data'!F24))="","",OFFSET('Hygiene Data'!$F$11,0,10*ROW('Hygiene Data'!F24)))</f>
        <v/>
      </c>
      <c r="DV30" s="383" t="str">
        <f ca="1">+IF(OFFSET('Hygiene Data'!$F$12,0,10*ROW('Hygiene Data'!F24))="","",OFFSET('Hygiene Data'!$F$12,0,10*ROW('Hygiene Data'!F24)))</f>
        <v/>
      </c>
      <c r="DW30" s="383" t="str">
        <f ca="1">+IF(OFFSET('Hygiene Data'!$F$13,0,10*ROW('Hygiene Data'!F24))="","",OFFSET('Hygiene Data'!$F$13,0,10*ROW('Hygiene Data'!F24)))</f>
        <v/>
      </c>
      <c r="DX30" s="383" t="str">
        <f ca="1">+IF(OFFSET('Hygiene Data'!$G$11,0,10*ROW('Hygiene Data'!G24))="","",OFFSET('Hygiene Data'!$G$11,0,10*ROW('Hygiene Data'!G24)))</f>
        <v/>
      </c>
      <c r="DY30" s="383" t="str">
        <f ca="1">+IF(OFFSET('Hygiene Data'!$G$12,0,10*ROW('Hygiene Data'!G24))="","",OFFSET('Hygiene Data'!$G$12,0,10*ROW('Hygiene Data'!G24)))</f>
        <v/>
      </c>
      <c r="DZ30" s="383" t="str">
        <f ca="1">+IF(OFFSET('Hygiene Data'!$G$13,0,10*ROW('Hygiene Data'!G24))="","",OFFSET('Hygiene Data'!$G$13,0,10*ROW('Hygiene Data'!G24)))</f>
        <v/>
      </c>
      <c r="EA30" s="383" t="str">
        <f ca="1">+IF(OFFSET('Hygiene Data'!$H$11,0,10*ROW('Hygiene Data'!H24))="","",OFFSET('Hygiene Data'!$H$11,0,10*ROW('Hygiene Data'!H24)))</f>
        <v/>
      </c>
      <c r="EB30" s="383" t="str">
        <f ca="1">+IF(OFFSET('Hygiene Data'!$H$12,0,10*ROW('Hygiene Data'!H24))="","",OFFSET('Hygiene Data'!$H$12,0,10*ROW('Hygiene Data'!H24)))</f>
        <v/>
      </c>
      <c r="EC30" s="383" t="str">
        <f ca="1">+IF(OFFSET('Hygiene Data'!$H$13,0,10*ROW('Hygiene Data'!H24))="","",OFFSET('Hygiene Data'!$H$13,0,10*ROW('Hygiene Data'!H24)))</f>
        <v/>
      </c>
      <c r="ED30" s="383" t="str">
        <f ca="1">+IF(OFFSET('Hygiene Data'!$I$11,0,10*ROW('Hygiene Data'!I24))="","",OFFSET('Hygiene Data'!$I$11,0,10*ROW('Hygiene Data'!I24)))</f>
        <v/>
      </c>
      <c r="EE30" s="383" t="str">
        <f ca="1">+IF(OFFSET('Hygiene Data'!$I$12,0,10*ROW('Hygiene Data'!I24))="","",OFFSET('Hygiene Data'!$I$12,0,10*ROW('Hygiene Data'!I24)))</f>
        <v/>
      </c>
      <c r="EF30" s="383" t="str">
        <f ca="1">+IF(OFFSET('Hygiene Data'!$I$13,0,10*ROW('Hygiene Data'!I24))="","",OFFSET('Hygiene Data'!$I$13,0,10*ROW('Hygiene Data'!I24)))</f>
        <v/>
      </c>
    </row>
    <row r="31" spans="1:136" x14ac:dyDescent="0.25">
      <c r="A31" s="492" t="str">
        <f ca="1">+IF(OFFSET('Water Data'!$B$2,0,10*ROW('Water Data'!E25))="","",OFFSET('Water Data'!$B$2,0,10*ROW('Water Data'!E25)))</f>
        <v/>
      </c>
      <c r="B31" s="492"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19" t="str">
        <f t="shared" ca="1" si="0"/>
        <v/>
      </c>
      <c r="D31" s="520"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20"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20"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20"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20"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20"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20"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20"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20"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20"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20"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20"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20"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20"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20"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20"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20"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20"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21"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21"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21"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21"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21"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21"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21"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21"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21"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21"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21"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21"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21"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21"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21"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21"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21"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21"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21"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21"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21"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21"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21"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21"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21"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21"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21"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21"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21"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21"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22"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98"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22"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22"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22"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22"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22"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22"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22"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22"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22"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22"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22"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22"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22"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22"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22"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22"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83" t="str">
        <f ca="1">+IF(OFFSET('Water Data'!$D$27,0,10*ROW('Water Data'!D25))="","",OFFSET('Water Data'!$D$27,0,10*ROW('Water Data'!D25)))</f>
        <v/>
      </c>
      <c r="BT31" s="383" t="str">
        <f ca="1">+IF(OFFSET('Water Data'!$D$28,0,10*ROW('Water Data'!D25))="","",OFFSET('Water Data'!$D$28,0,10*ROW('Water Data'!D25)))</f>
        <v/>
      </c>
      <c r="BU31" s="383" t="str">
        <f ca="1">+IF(OFFSET('Water Data'!$D$29,0,10*ROW('Water Data'!D25))="","",OFFSET('Water Data'!$D$29,0,10*ROW('Water Data'!D25)))</f>
        <v/>
      </c>
      <c r="BV31" s="383" t="str">
        <f ca="1">+IF(OFFSET('Water Data'!$E$27,0,10*ROW('Water Data'!E25))="","",OFFSET('Water Data'!$E$27,0,10*ROW('Water Data'!E25)))</f>
        <v/>
      </c>
      <c r="BW31" s="383" t="str">
        <f ca="1">+IF(OFFSET('Water Data'!$E$28,0,10*ROW('Water Data'!E25))="","",OFFSET('Water Data'!$E$28,0,10*ROW('Water Data'!E25)))</f>
        <v/>
      </c>
      <c r="BX31" s="383" t="str">
        <f ca="1">+IF(OFFSET('Water Data'!$E$29,0,10*ROW('Water Data'!E25))="","",OFFSET('Water Data'!$E$29,0,10*ROW('Water Data'!E25)))</f>
        <v/>
      </c>
      <c r="BY31" s="383" t="str">
        <f ca="1">+IF(OFFSET('Water Data'!$F$27,0,10*ROW('Water Data'!F25))="","",OFFSET('Water Data'!$F$27,0,10*ROW('Water Data'!F25)))</f>
        <v/>
      </c>
      <c r="BZ31" s="383" t="str">
        <f ca="1">+IF(OFFSET('Water Data'!$F$28,0,10*ROW('Water Data'!F25))="","",OFFSET('Water Data'!$F$28,0,10*ROW('Water Data'!F25)))</f>
        <v/>
      </c>
      <c r="CA31" s="383" t="str">
        <f ca="1">+IF(OFFSET('Water Data'!$F$29,0,10*ROW('Water Data'!F25))="","",OFFSET('Water Data'!$F$29,0,10*ROW('Water Data'!F25)))</f>
        <v/>
      </c>
      <c r="CB31" s="383" t="str">
        <f ca="1">+IF(OFFSET('Water Data'!$G$27,0,10*ROW('Water Data'!G25))="","",OFFSET('Water Data'!$G$27,0,10*ROW('Water Data'!G25)))</f>
        <v/>
      </c>
      <c r="CC31" s="383" t="str">
        <f ca="1">+IF(OFFSET('Water Data'!$G$28,0,10*ROW('Water Data'!G25))="","",OFFSET('Water Data'!$G$28,0,10*ROW('Water Data'!G25)))</f>
        <v/>
      </c>
      <c r="CD31" s="383" t="str">
        <f ca="1">+IF(OFFSET('Water Data'!$G$29,0,10*ROW('Water Data'!G25))="","",OFFSET('Water Data'!$G$29,0,10*ROW('Water Data'!G25)))</f>
        <v/>
      </c>
      <c r="CE31" s="383" t="str">
        <f ca="1">+IF(OFFSET('Water Data'!$H$27,0,10*ROW('Water Data'!H25))="","",OFFSET('Water Data'!$H$27,0,10*ROW('Water Data'!H25)))</f>
        <v/>
      </c>
      <c r="CF31" s="383" t="str">
        <f ca="1">+IF(OFFSET('Water Data'!$H$28,0,10*ROW('Water Data'!H25))="","",OFFSET('Water Data'!$H$28,0,10*ROW('Water Data'!H25)))</f>
        <v/>
      </c>
      <c r="CG31" s="383" t="str">
        <f ca="1">+IF(OFFSET('Water Data'!$H$29,0,10*ROW('Water Data'!H25))="","",OFFSET('Water Data'!$H$29,0,10*ROW('Water Data'!H25)))</f>
        <v/>
      </c>
      <c r="CH31" s="383" t="str">
        <f ca="1">+IF(OFFSET('Water Data'!$I$27,0,10*ROW('Water Data'!I25))="","",OFFSET('Water Data'!$I$27,0,10*ROW('Water Data'!I25)))</f>
        <v/>
      </c>
      <c r="CI31" s="383" t="str">
        <f ca="1">+IF(OFFSET('Water Data'!$I$28,0,10*ROW('Water Data'!I25))="","",OFFSET('Water Data'!$I$28,0,10*ROW('Water Data'!I25)))</f>
        <v/>
      </c>
      <c r="CJ31" s="383" t="str">
        <f ca="1">+IF(OFFSET('Water Data'!$I$29,0,10*ROW('Water Data'!I25))="","",OFFSET('Water Data'!$I$29,0,10*ROW('Water Data'!I25)))</f>
        <v/>
      </c>
      <c r="CK31" s="383" t="str">
        <f ca="1">+IF(OFFSET('Sanitation Data'!$D$28,0,10*ROW('Sanitation Data'!D25))="","",OFFSET('Sanitation Data'!$D$28,0,10*ROW('Sanitation Data'!D25)))</f>
        <v/>
      </c>
      <c r="CL31" s="383" t="str">
        <f ca="1">+IF(OFFSET('Sanitation Data'!$D$29,0,10*ROW('Sanitation Data'!D25))="","",OFFSET('Sanitation Data'!$D$29,0,10*ROW('Sanitation Data'!D25)))</f>
        <v/>
      </c>
      <c r="CM31" s="383" t="str">
        <f ca="1">+IF(OFFSET('Sanitation Data'!$D$30,0,10*ROW('Sanitation Data'!D25))="","",OFFSET('Sanitation Data'!$D$30,0,10*ROW('Sanitation Data'!D25)))</f>
        <v/>
      </c>
      <c r="CN31" s="383" t="str">
        <f ca="1">+IF(OFFSET('Sanitation Data'!$D$31,0,10*ROW('Sanitation Data'!D25))="","",OFFSET('Sanitation Data'!$D$31,0,10*ROW('Sanitation Data'!D25)))</f>
        <v/>
      </c>
      <c r="CO31" s="383" t="str">
        <f ca="1">+IF(OFFSET('Sanitation Data'!$D$32,0,10*ROW('Sanitation Data'!D25))="","",OFFSET('Sanitation Data'!$D$32,0,10*ROW('Sanitation Data'!D25)))</f>
        <v/>
      </c>
      <c r="CP31" s="383" t="str">
        <f ca="1">+IF(OFFSET('Sanitation Data'!$E$28,0,10*ROW('Sanitation Data'!E25))="","",OFFSET('Sanitation Data'!$E$28,0,10*ROW('Sanitation Data'!E25)))</f>
        <v/>
      </c>
      <c r="CQ31" s="383" t="str">
        <f ca="1">+IF(OFFSET('Sanitation Data'!$E$29,0,10*ROW('Sanitation Data'!E25))="","",OFFSET('Sanitation Data'!$E$29,0,10*ROW('Sanitation Data'!E25)))</f>
        <v/>
      </c>
      <c r="CR31" s="383" t="str">
        <f ca="1">+IF(OFFSET('Sanitation Data'!$E$30,0,10*ROW('Sanitation Data'!E25))="","",OFFSET('Sanitation Data'!$E$30,0,10*ROW('Sanitation Data'!E25)))</f>
        <v/>
      </c>
      <c r="CS31" s="383" t="str">
        <f ca="1">+IF(OFFSET('Sanitation Data'!$E$31,0,10*ROW('Sanitation Data'!E25))="","",OFFSET('Sanitation Data'!$E$31,0,10*ROW('Sanitation Data'!E25)))</f>
        <v/>
      </c>
      <c r="CT31" s="383" t="str">
        <f ca="1">+IF(OFFSET('Sanitation Data'!$E$32,0,10*ROW('Sanitation Data'!E25))="","",OFFSET('Sanitation Data'!$E$32,0,10*ROW('Sanitation Data'!E25)))</f>
        <v/>
      </c>
      <c r="CU31" s="383" t="str">
        <f ca="1">+IF(OFFSET('Sanitation Data'!$F$28,0,10*ROW('Sanitation Data'!F25))="","",OFFSET('Sanitation Data'!$F$28,0,10*ROW('Sanitation Data'!F25)))</f>
        <v/>
      </c>
      <c r="CV31" s="383" t="str">
        <f ca="1">+IF(OFFSET('Sanitation Data'!$F$29,0,10*ROW('Sanitation Data'!F25))="","",OFFSET('Sanitation Data'!$F$29,0,10*ROW('Sanitation Data'!F25)))</f>
        <v/>
      </c>
      <c r="CW31" s="383" t="str">
        <f ca="1">+IF(OFFSET('Sanitation Data'!$F$30,0,10*ROW('Sanitation Data'!F25))="","",OFFSET('Sanitation Data'!$F$30,0,10*ROW('Sanitation Data'!F25)))</f>
        <v/>
      </c>
      <c r="CX31" s="383" t="str">
        <f ca="1">+IF(OFFSET('Sanitation Data'!$F$31,0,10*ROW('Sanitation Data'!F25))="","",OFFSET('Sanitation Data'!$F$31,0,10*ROW('Sanitation Data'!F25)))</f>
        <v/>
      </c>
      <c r="CY31" s="383" t="str">
        <f ca="1">+IF(OFFSET('Sanitation Data'!$F$32,0,10*ROW('Sanitation Data'!F25))="","",OFFSET('Sanitation Data'!$F$32,0,10*ROW('Sanitation Data'!F25)))</f>
        <v/>
      </c>
      <c r="CZ31" s="383" t="str">
        <f ca="1">+IF(OFFSET('Sanitation Data'!$G$28,0,10*ROW('Sanitation Data'!G25))="","",OFFSET('Sanitation Data'!$G$28,0,10*ROW('Sanitation Data'!G25)))</f>
        <v/>
      </c>
      <c r="DA31" s="383" t="str">
        <f ca="1">+IF(OFFSET('Sanitation Data'!$G$29,0,10*ROW('Sanitation Data'!G25))="","",OFFSET('Sanitation Data'!$G$29,0,10*ROW('Sanitation Data'!G25)))</f>
        <v/>
      </c>
      <c r="DB31" s="383" t="str">
        <f ca="1">+IF(OFFSET('Sanitation Data'!$G$30,0,10*ROW('Sanitation Data'!G25))="","",OFFSET('Sanitation Data'!$G$30,0,10*ROW('Sanitation Data'!G25)))</f>
        <v/>
      </c>
      <c r="DC31" s="383" t="str">
        <f ca="1">+IF(OFFSET('Sanitation Data'!$G$31,0,10*ROW('Sanitation Data'!G25))="","",OFFSET('Sanitation Data'!$G$31,0,10*ROW('Sanitation Data'!G25)))</f>
        <v/>
      </c>
      <c r="DD31" s="383" t="str">
        <f ca="1">+IF(OFFSET('Sanitation Data'!$G$32,0,10*ROW('Sanitation Data'!G25))="","",OFFSET('Sanitation Data'!$G$32,0,10*ROW('Sanitation Data'!G25)))</f>
        <v/>
      </c>
      <c r="DE31" s="383" t="str">
        <f ca="1">+IF(OFFSET('Sanitation Data'!$H$28,0,10*ROW('Sanitation Data'!H25))="","",OFFSET('Sanitation Data'!$H$28,0,10*ROW('Sanitation Data'!H25)))</f>
        <v/>
      </c>
      <c r="DF31" s="383" t="str">
        <f ca="1">+IF(OFFSET('Sanitation Data'!$H$29,0,10*ROW('Sanitation Data'!H25))="","",OFFSET('Sanitation Data'!$H$29,0,10*ROW('Sanitation Data'!H25)))</f>
        <v/>
      </c>
      <c r="DG31" s="383" t="str">
        <f ca="1">+IF(OFFSET('Sanitation Data'!$H$30,0,10*ROW('Sanitation Data'!H25))="","",OFFSET('Sanitation Data'!$H$30,0,10*ROW('Sanitation Data'!H25)))</f>
        <v/>
      </c>
      <c r="DH31" s="383" t="str">
        <f ca="1">+IF(OFFSET('Sanitation Data'!$H$31,0,10*ROW('Sanitation Data'!H25))="","",OFFSET('Sanitation Data'!$H$31,0,10*ROW('Sanitation Data'!H25)))</f>
        <v/>
      </c>
      <c r="DI31" s="383" t="str">
        <f ca="1">+IF(OFFSET('Sanitation Data'!$H$32,0,10*ROW('Sanitation Data'!H25))="","",OFFSET('Sanitation Data'!$H$32,0,10*ROW('Sanitation Data'!H25)))</f>
        <v/>
      </c>
      <c r="DJ31" s="383" t="str">
        <f ca="1">+IF(OFFSET('Sanitation Data'!$I$28,0,10*ROW('Sanitation Data'!I25))="","",OFFSET('Sanitation Data'!$I$28,0,10*ROW('Sanitation Data'!I25)))</f>
        <v/>
      </c>
      <c r="DK31" s="383" t="str">
        <f ca="1">+IF(OFFSET('Sanitation Data'!$I$29,0,10*ROW('Sanitation Data'!I25))="","",OFFSET('Sanitation Data'!$I$29,0,10*ROW('Sanitation Data'!I25)))</f>
        <v/>
      </c>
      <c r="DL31" s="383" t="str">
        <f ca="1">+IF(OFFSET('Sanitation Data'!$I$30,0,10*ROW('Sanitation Data'!I25))="","",OFFSET('Sanitation Data'!$I$30,0,10*ROW('Sanitation Data'!I25)))</f>
        <v/>
      </c>
      <c r="DM31" s="383" t="str">
        <f ca="1">+IF(OFFSET('Sanitation Data'!$I$31,0,10*ROW('Sanitation Data'!I25))="","",OFFSET('Sanitation Data'!$I$31,0,10*ROW('Sanitation Data'!I25)))</f>
        <v/>
      </c>
      <c r="DN31" s="383" t="str">
        <f ca="1">+IF(OFFSET('Sanitation Data'!$I$32,0,10*ROW('Sanitation Data'!I25))="","",OFFSET('Sanitation Data'!$I$32,0,10*ROW('Sanitation Data'!I25)))</f>
        <v/>
      </c>
      <c r="DO31" s="383" t="str">
        <f ca="1">+IF(OFFSET('Hygiene Data'!$D$11,0,10*ROW('Hygiene Data'!D25))="","",OFFSET('Hygiene Data'!$D$11,0,10*ROW('Hygiene Data'!D25)))</f>
        <v/>
      </c>
      <c r="DP31" s="383" t="str">
        <f ca="1">+IF(OFFSET('Hygiene Data'!$D$12,0,10*ROW('Hygiene Data'!D25))="","",OFFSET('Hygiene Data'!$D$12,0,10*ROW('Hygiene Data'!D25)))</f>
        <v/>
      </c>
      <c r="DQ31" s="383" t="str">
        <f ca="1">+IF(OFFSET('Hygiene Data'!$D$13,0,10*ROW('Hygiene Data'!D25))="","",OFFSET('Hygiene Data'!$D$13,0,10*ROW('Hygiene Data'!D25)))</f>
        <v/>
      </c>
      <c r="DR31" s="383" t="str">
        <f ca="1">+IF(OFFSET('Hygiene Data'!$E$11,0,10*ROW('Hygiene Data'!E25))="","",OFFSET('Hygiene Data'!$E$11,0,10*ROW('Hygiene Data'!E25)))</f>
        <v/>
      </c>
      <c r="DS31" s="383" t="str">
        <f ca="1">+IF(OFFSET('Hygiene Data'!$E$12,0,10*ROW('Hygiene Data'!E25))="","",OFFSET('Hygiene Data'!$E$12,0,10*ROW('Hygiene Data'!E25)))</f>
        <v/>
      </c>
      <c r="DT31" s="383" t="str">
        <f ca="1">+IF(OFFSET('Hygiene Data'!$E$13,0,10*ROW('Hygiene Data'!E25))="","",OFFSET('Hygiene Data'!$E$13,0,10*ROW('Hygiene Data'!E25)))</f>
        <v/>
      </c>
      <c r="DU31" s="383" t="str">
        <f ca="1">+IF(OFFSET('Hygiene Data'!$F$11,0,10*ROW('Hygiene Data'!F25))="","",OFFSET('Hygiene Data'!$F$11,0,10*ROW('Hygiene Data'!F25)))</f>
        <v/>
      </c>
      <c r="DV31" s="383" t="str">
        <f ca="1">+IF(OFFSET('Hygiene Data'!$F$12,0,10*ROW('Hygiene Data'!F25))="","",OFFSET('Hygiene Data'!$F$12,0,10*ROW('Hygiene Data'!F25)))</f>
        <v/>
      </c>
      <c r="DW31" s="383" t="str">
        <f ca="1">+IF(OFFSET('Hygiene Data'!$F$13,0,10*ROW('Hygiene Data'!F25))="","",OFFSET('Hygiene Data'!$F$13,0,10*ROW('Hygiene Data'!F25)))</f>
        <v/>
      </c>
      <c r="DX31" s="383" t="str">
        <f ca="1">+IF(OFFSET('Hygiene Data'!$G$11,0,10*ROW('Hygiene Data'!G25))="","",OFFSET('Hygiene Data'!$G$11,0,10*ROW('Hygiene Data'!G25)))</f>
        <v/>
      </c>
      <c r="DY31" s="383" t="str">
        <f ca="1">+IF(OFFSET('Hygiene Data'!$G$12,0,10*ROW('Hygiene Data'!G25))="","",OFFSET('Hygiene Data'!$G$12,0,10*ROW('Hygiene Data'!G25)))</f>
        <v/>
      </c>
      <c r="DZ31" s="383" t="str">
        <f ca="1">+IF(OFFSET('Hygiene Data'!$G$13,0,10*ROW('Hygiene Data'!G25))="","",OFFSET('Hygiene Data'!$G$13,0,10*ROW('Hygiene Data'!G25)))</f>
        <v/>
      </c>
      <c r="EA31" s="383" t="str">
        <f ca="1">+IF(OFFSET('Hygiene Data'!$H$11,0,10*ROW('Hygiene Data'!H25))="","",OFFSET('Hygiene Data'!$H$11,0,10*ROW('Hygiene Data'!H25)))</f>
        <v/>
      </c>
      <c r="EB31" s="383" t="str">
        <f ca="1">+IF(OFFSET('Hygiene Data'!$H$12,0,10*ROW('Hygiene Data'!H25))="","",OFFSET('Hygiene Data'!$H$12,0,10*ROW('Hygiene Data'!H25)))</f>
        <v/>
      </c>
      <c r="EC31" s="383" t="str">
        <f ca="1">+IF(OFFSET('Hygiene Data'!$H$13,0,10*ROW('Hygiene Data'!H25))="","",OFFSET('Hygiene Data'!$H$13,0,10*ROW('Hygiene Data'!H25)))</f>
        <v/>
      </c>
      <c r="ED31" s="383" t="str">
        <f ca="1">+IF(OFFSET('Hygiene Data'!$I$11,0,10*ROW('Hygiene Data'!I25))="","",OFFSET('Hygiene Data'!$I$11,0,10*ROW('Hygiene Data'!I25)))</f>
        <v/>
      </c>
      <c r="EE31" s="383" t="str">
        <f ca="1">+IF(OFFSET('Hygiene Data'!$I$12,0,10*ROW('Hygiene Data'!I25))="","",OFFSET('Hygiene Data'!$I$12,0,10*ROW('Hygiene Data'!I25)))</f>
        <v/>
      </c>
      <c r="EF31" s="383" t="str">
        <f ca="1">+IF(OFFSET('Hygiene Data'!$I$13,0,10*ROW('Hygiene Data'!I25))="","",OFFSET('Hygiene Data'!$I$13,0,10*ROW('Hygiene Data'!I25)))</f>
        <v/>
      </c>
    </row>
    <row r="32" spans="1:136" x14ac:dyDescent="0.25">
      <c r="A32" s="492" t="str">
        <f ca="1">+IF(OFFSET('Water Data'!$B$2,0,10*ROW('Water Data'!E26))="","",OFFSET('Water Data'!$B$2,0,10*ROW('Water Data'!E26)))</f>
        <v/>
      </c>
      <c r="B32" s="492"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19" t="str">
        <f t="shared" ca="1" si="0"/>
        <v/>
      </c>
      <c r="D32" s="520"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20"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20"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20"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20"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20"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20"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20"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20"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20"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20"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20"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20"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20"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20"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20"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20"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20"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21"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21"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21"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21"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21"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21"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21"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21"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21"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21"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21"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21"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21"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21"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21"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21"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21"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21"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21"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21"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21"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21"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21"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21"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21"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21"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21"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21"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21"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21"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22"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98"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22"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22"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22"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22"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22"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22"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22"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22"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22"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22"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22"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22"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22"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22"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22"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22"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83" t="str">
        <f ca="1">+IF(OFFSET('Water Data'!$D$27,0,10*ROW('Water Data'!D26))="","",OFFSET('Water Data'!$D$27,0,10*ROW('Water Data'!D26)))</f>
        <v/>
      </c>
      <c r="BT32" s="383" t="str">
        <f ca="1">+IF(OFFSET('Water Data'!$D$28,0,10*ROW('Water Data'!D26))="","",OFFSET('Water Data'!$D$28,0,10*ROW('Water Data'!D26)))</f>
        <v/>
      </c>
      <c r="BU32" s="383" t="str">
        <f ca="1">+IF(OFFSET('Water Data'!$D$29,0,10*ROW('Water Data'!D26))="","",OFFSET('Water Data'!$D$29,0,10*ROW('Water Data'!D26)))</f>
        <v/>
      </c>
      <c r="BV32" s="383" t="str">
        <f ca="1">+IF(OFFSET('Water Data'!$E$27,0,10*ROW('Water Data'!E26))="","",OFFSET('Water Data'!$E$27,0,10*ROW('Water Data'!E26)))</f>
        <v/>
      </c>
      <c r="BW32" s="383" t="str">
        <f ca="1">+IF(OFFSET('Water Data'!$E$28,0,10*ROW('Water Data'!E26))="","",OFFSET('Water Data'!$E$28,0,10*ROW('Water Data'!E26)))</f>
        <v/>
      </c>
      <c r="BX32" s="383" t="str">
        <f ca="1">+IF(OFFSET('Water Data'!$E$29,0,10*ROW('Water Data'!E26))="","",OFFSET('Water Data'!$E$29,0,10*ROW('Water Data'!E26)))</f>
        <v/>
      </c>
      <c r="BY32" s="383" t="str">
        <f ca="1">+IF(OFFSET('Water Data'!$F$27,0,10*ROW('Water Data'!F26))="","",OFFSET('Water Data'!$F$27,0,10*ROW('Water Data'!F26)))</f>
        <v/>
      </c>
      <c r="BZ32" s="383" t="str">
        <f ca="1">+IF(OFFSET('Water Data'!$F$28,0,10*ROW('Water Data'!F26))="","",OFFSET('Water Data'!$F$28,0,10*ROW('Water Data'!F26)))</f>
        <v/>
      </c>
      <c r="CA32" s="383" t="str">
        <f ca="1">+IF(OFFSET('Water Data'!$F$29,0,10*ROW('Water Data'!F26))="","",OFFSET('Water Data'!$F$29,0,10*ROW('Water Data'!F26)))</f>
        <v/>
      </c>
      <c r="CB32" s="383" t="str">
        <f ca="1">+IF(OFFSET('Water Data'!$G$27,0,10*ROW('Water Data'!G26))="","",OFFSET('Water Data'!$G$27,0,10*ROW('Water Data'!G26)))</f>
        <v/>
      </c>
      <c r="CC32" s="383" t="str">
        <f ca="1">+IF(OFFSET('Water Data'!$G$28,0,10*ROW('Water Data'!G26))="","",OFFSET('Water Data'!$G$28,0,10*ROW('Water Data'!G26)))</f>
        <v/>
      </c>
      <c r="CD32" s="383" t="str">
        <f ca="1">+IF(OFFSET('Water Data'!$G$29,0,10*ROW('Water Data'!G26))="","",OFFSET('Water Data'!$G$29,0,10*ROW('Water Data'!G26)))</f>
        <v/>
      </c>
      <c r="CE32" s="383" t="str">
        <f ca="1">+IF(OFFSET('Water Data'!$H$27,0,10*ROW('Water Data'!H26))="","",OFFSET('Water Data'!$H$27,0,10*ROW('Water Data'!H26)))</f>
        <v/>
      </c>
      <c r="CF32" s="383" t="str">
        <f ca="1">+IF(OFFSET('Water Data'!$H$28,0,10*ROW('Water Data'!H26))="","",OFFSET('Water Data'!$H$28,0,10*ROW('Water Data'!H26)))</f>
        <v/>
      </c>
      <c r="CG32" s="383" t="str">
        <f ca="1">+IF(OFFSET('Water Data'!$H$29,0,10*ROW('Water Data'!H26))="","",OFFSET('Water Data'!$H$29,0,10*ROW('Water Data'!H26)))</f>
        <v/>
      </c>
      <c r="CH32" s="383" t="str">
        <f ca="1">+IF(OFFSET('Water Data'!$I$27,0,10*ROW('Water Data'!I26))="","",OFFSET('Water Data'!$I$27,0,10*ROW('Water Data'!I26)))</f>
        <v/>
      </c>
      <c r="CI32" s="383" t="str">
        <f ca="1">+IF(OFFSET('Water Data'!$I$28,0,10*ROW('Water Data'!I26))="","",OFFSET('Water Data'!$I$28,0,10*ROW('Water Data'!I26)))</f>
        <v/>
      </c>
      <c r="CJ32" s="383" t="str">
        <f ca="1">+IF(OFFSET('Water Data'!$I$29,0,10*ROW('Water Data'!I26))="","",OFFSET('Water Data'!$I$29,0,10*ROW('Water Data'!I26)))</f>
        <v/>
      </c>
      <c r="CK32" s="383" t="str">
        <f ca="1">+IF(OFFSET('Sanitation Data'!$D$28,0,10*ROW('Sanitation Data'!D26))="","",OFFSET('Sanitation Data'!$D$28,0,10*ROW('Sanitation Data'!D26)))</f>
        <v/>
      </c>
      <c r="CL32" s="383" t="str">
        <f ca="1">+IF(OFFSET('Sanitation Data'!$D$29,0,10*ROW('Sanitation Data'!D26))="","",OFFSET('Sanitation Data'!$D$29,0,10*ROW('Sanitation Data'!D26)))</f>
        <v/>
      </c>
      <c r="CM32" s="383" t="str">
        <f ca="1">+IF(OFFSET('Sanitation Data'!$D$30,0,10*ROW('Sanitation Data'!D26))="","",OFFSET('Sanitation Data'!$D$30,0,10*ROW('Sanitation Data'!D26)))</f>
        <v/>
      </c>
      <c r="CN32" s="383" t="str">
        <f ca="1">+IF(OFFSET('Sanitation Data'!$D$31,0,10*ROW('Sanitation Data'!D26))="","",OFFSET('Sanitation Data'!$D$31,0,10*ROW('Sanitation Data'!D26)))</f>
        <v/>
      </c>
      <c r="CO32" s="383" t="str">
        <f ca="1">+IF(OFFSET('Sanitation Data'!$D$32,0,10*ROW('Sanitation Data'!D26))="","",OFFSET('Sanitation Data'!$D$32,0,10*ROW('Sanitation Data'!D26)))</f>
        <v/>
      </c>
      <c r="CP32" s="383" t="str">
        <f ca="1">+IF(OFFSET('Sanitation Data'!$E$28,0,10*ROW('Sanitation Data'!E26))="","",OFFSET('Sanitation Data'!$E$28,0,10*ROW('Sanitation Data'!E26)))</f>
        <v/>
      </c>
      <c r="CQ32" s="383" t="str">
        <f ca="1">+IF(OFFSET('Sanitation Data'!$E$29,0,10*ROW('Sanitation Data'!E26))="","",OFFSET('Sanitation Data'!$E$29,0,10*ROW('Sanitation Data'!E26)))</f>
        <v/>
      </c>
      <c r="CR32" s="383" t="str">
        <f ca="1">+IF(OFFSET('Sanitation Data'!$E$30,0,10*ROW('Sanitation Data'!E26))="","",OFFSET('Sanitation Data'!$E$30,0,10*ROW('Sanitation Data'!E26)))</f>
        <v/>
      </c>
      <c r="CS32" s="383" t="str">
        <f ca="1">+IF(OFFSET('Sanitation Data'!$E$31,0,10*ROW('Sanitation Data'!E26))="","",OFFSET('Sanitation Data'!$E$31,0,10*ROW('Sanitation Data'!E26)))</f>
        <v/>
      </c>
      <c r="CT32" s="383" t="str">
        <f ca="1">+IF(OFFSET('Sanitation Data'!$E$32,0,10*ROW('Sanitation Data'!E26))="","",OFFSET('Sanitation Data'!$E$32,0,10*ROW('Sanitation Data'!E26)))</f>
        <v/>
      </c>
      <c r="CU32" s="383" t="str">
        <f ca="1">+IF(OFFSET('Sanitation Data'!$F$28,0,10*ROW('Sanitation Data'!F26))="","",OFFSET('Sanitation Data'!$F$28,0,10*ROW('Sanitation Data'!F26)))</f>
        <v/>
      </c>
      <c r="CV32" s="383" t="str">
        <f ca="1">+IF(OFFSET('Sanitation Data'!$F$29,0,10*ROW('Sanitation Data'!F26))="","",OFFSET('Sanitation Data'!$F$29,0,10*ROW('Sanitation Data'!F26)))</f>
        <v/>
      </c>
      <c r="CW32" s="383" t="str">
        <f ca="1">+IF(OFFSET('Sanitation Data'!$F$30,0,10*ROW('Sanitation Data'!F26))="","",OFFSET('Sanitation Data'!$F$30,0,10*ROW('Sanitation Data'!F26)))</f>
        <v/>
      </c>
      <c r="CX32" s="383" t="str">
        <f ca="1">+IF(OFFSET('Sanitation Data'!$F$31,0,10*ROW('Sanitation Data'!F26))="","",OFFSET('Sanitation Data'!$F$31,0,10*ROW('Sanitation Data'!F26)))</f>
        <v/>
      </c>
      <c r="CY32" s="383" t="str">
        <f ca="1">+IF(OFFSET('Sanitation Data'!$F$32,0,10*ROW('Sanitation Data'!F26))="","",OFFSET('Sanitation Data'!$F$32,0,10*ROW('Sanitation Data'!F26)))</f>
        <v/>
      </c>
      <c r="CZ32" s="383" t="str">
        <f ca="1">+IF(OFFSET('Sanitation Data'!$G$28,0,10*ROW('Sanitation Data'!G26))="","",OFFSET('Sanitation Data'!$G$28,0,10*ROW('Sanitation Data'!G26)))</f>
        <v/>
      </c>
      <c r="DA32" s="383" t="str">
        <f ca="1">+IF(OFFSET('Sanitation Data'!$G$29,0,10*ROW('Sanitation Data'!G26))="","",OFFSET('Sanitation Data'!$G$29,0,10*ROW('Sanitation Data'!G26)))</f>
        <v/>
      </c>
      <c r="DB32" s="383" t="str">
        <f ca="1">+IF(OFFSET('Sanitation Data'!$G$30,0,10*ROW('Sanitation Data'!G26))="","",OFFSET('Sanitation Data'!$G$30,0,10*ROW('Sanitation Data'!G26)))</f>
        <v/>
      </c>
      <c r="DC32" s="383" t="str">
        <f ca="1">+IF(OFFSET('Sanitation Data'!$G$31,0,10*ROW('Sanitation Data'!G26))="","",OFFSET('Sanitation Data'!$G$31,0,10*ROW('Sanitation Data'!G26)))</f>
        <v/>
      </c>
      <c r="DD32" s="383" t="str">
        <f ca="1">+IF(OFFSET('Sanitation Data'!$G$32,0,10*ROW('Sanitation Data'!G26))="","",OFFSET('Sanitation Data'!$G$32,0,10*ROW('Sanitation Data'!G26)))</f>
        <v/>
      </c>
      <c r="DE32" s="383" t="str">
        <f ca="1">+IF(OFFSET('Sanitation Data'!$H$28,0,10*ROW('Sanitation Data'!H26))="","",OFFSET('Sanitation Data'!$H$28,0,10*ROW('Sanitation Data'!H26)))</f>
        <v/>
      </c>
      <c r="DF32" s="383" t="str">
        <f ca="1">+IF(OFFSET('Sanitation Data'!$H$29,0,10*ROW('Sanitation Data'!H26))="","",OFFSET('Sanitation Data'!$H$29,0,10*ROW('Sanitation Data'!H26)))</f>
        <v/>
      </c>
      <c r="DG32" s="383" t="str">
        <f ca="1">+IF(OFFSET('Sanitation Data'!$H$30,0,10*ROW('Sanitation Data'!H26))="","",OFFSET('Sanitation Data'!$H$30,0,10*ROW('Sanitation Data'!H26)))</f>
        <v/>
      </c>
      <c r="DH32" s="383" t="str">
        <f ca="1">+IF(OFFSET('Sanitation Data'!$H$31,0,10*ROW('Sanitation Data'!H26))="","",OFFSET('Sanitation Data'!$H$31,0,10*ROW('Sanitation Data'!H26)))</f>
        <v/>
      </c>
      <c r="DI32" s="383" t="str">
        <f ca="1">+IF(OFFSET('Sanitation Data'!$H$32,0,10*ROW('Sanitation Data'!H26))="","",OFFSET('Sanitation Data'!$H$32,0,10*ROW('Sanitation Data'!H26)))</f>
        <v/>
      </c>
      <c r="DJ32" s="383" t="str">
        <f ca="1">+IF(OFFSET('Sanitation Data'!$I$28,0,10*ROW('Sanitation Data'!I26))="","",OFFSET('Sanitation Data'!$I$28,0,10*ROW('Sanitation Data'!I26)))</f>
        <v/>
      </c>
      <c r="DK32" s="383" t="str">
        <f ca="1">+IF(OFFSET('Sanitation Data'!$I$29,0,10*ROW('Sanitation Data'!I26))="","",OFFSET('Sanitation Data'!$I$29,0,10*ROW('Sanitation Data'!I26)))</f>
        <v/>
      </c>
      <c r="DL32" s="383" t="str">
        <f ca="1">+IF(OFFSET('Sanitation Data'!$I$30,0,10*ROW('Sanitation Data'!I26))="","",OFFSET('Sanitation Data'!$I$30,0,10*ROW('Sanitation Data'!I26)))</f>
        <v/>
      </c>
      <c r="DM32" s="383" t="str">
        <f ca="1">+IF(OFFSET('Sanitation Data'!$I$31,0,10*ROW('Sanitation Data'!I26))="","",OFFSET('Sanitation Data'!$I$31,0,10*ROW('Sanitation Data'!I26)))</f>
        <v/>
      </c>
      <c r="DN32" s="383" t="str">
        <f ca="1">+IF(OFFSET('Sanitation Data'!$I$32,0,10*ROW('Sanitation Data'!I26))="","",OFFSET('Sanitation Data'!$I$32,0,10*ROW('Sanitation Data'!I26)))</f>
        <v/>
      </c>
      <c r="DO32" s="383" t="str">
        <f ca="1">+IF(OFFSET('Hygiene Data'!$D$11,0,10*ROW('Hygiene Data'!D26))="","",OFFSET('Hygiene Data'!$D$11,0,10*ROW('Hygiene Data'!D26)))</f>
        <v/>
      </c>
      <c r="DP32" s="383" t="str">
        <f ca="1">+IF(OFFSET('Hygiene Data'!$D$12,0,10*ROW('Hygiene Data'!D26))="","",OFFSET('Hygiene Data'!$D$12,0,10*ROW('Hygiene Data'!D26)))</f>
        <v/>
      </c>
      <c r="DQ32" s="383" t="str">
        <f ca="1">+IF(OFFSET('Hygiene Data'!$D$13,0,10*ROW('Hygiene Data'!D26))="","",OFFSET('Hygiene Data'!$D$13,0,10*ROW('Hygiene Data'!D26)))</f>
        <v/>
      </c>
      <c r="DR32" s="383" t="str">
        <f ca="1">+IF(OFFSET('Hygiene Data'!$E$11,0,10*ROW('Hygiene Data'!E26))="","",OFFSET('Hygiene Data'!$E$11,0,10*ROW('Hygiene Data'!E26)))</f>
        <v/>
      </c>
      <c r="DS32" s="383" t="str">
        <f ca="1">+IF(OFFSET('Hygiene Data'!$E$12,0,10*ROW('Hygiene Data'!E26))="","",OFFSET('Hygiene Data'!$E$12,0,10*ROW('Hygiene Data'!E26)))</f>
        <v/>
      </c>
      <c r="DT32" s="383" t="str">
        <f ca="1">+IF(OFFSET('Hygiene Data'!$E$13,0,10*ROW('Hygiene Data'!E26))="","",OFFSET('Hygiene Data'!$E$13,0,10*ROW('Hygiene Data'!E26)))</f>
        <v/>
      </c>
      <c r="DU32" s="383" t="str">
        <f ca="1">+IF(OFFSET('Hygiene Data'!$F$11,0,10*ROW('Hygiene Data'!F26))="","",OFFSET('Hygiene Data'!$F$11,0,10*ROW('Hygiene Data'!F26)))</f>
        <v/>
      </c>
      <c r="DV32" s="383" t="str">
        <f ca="1">+IF(OFFSET('Hygiene Data'!$F$12,0,10*ROW('Hygiene Data'!F26))="","",OFFSET('Hygiene Data'!$F$12,0,10*ROW('Hygiene Data'!F26)))</f>
        <v/>
      </c>
      <c r="DW32" s="383" t="str">
        <f ca="1">+IF(OFFSET('Hygiene Data'!$F$13,0,10*ROW('Hygiene Data'!F26))="","",OFFSET('Hygiene Data'!$F$13,0,10*ROW('Hygiene Data'!F26)))</f>
        <v/>
      </c>
      <c r="DX32" s="383" t="str">
        <f ca="1">+IF(OFFSET('Hygiene Data'!$G$11,0,10*ROW('Hygiene Data'!G26))="","",OFFSET('Hygiene Data'!$G$11,0,10*ROW('Hygiene Data'!G26)))</f>
        <v/>
      </c>
      <c r="DY32" s="383" t="str">
        <f ca="1">+IF(OFFSET('Hygiene Data'!$G$12,0,10*ROW('Hygiene Data'!G26))="","",OFFSET('Hygiene Data'!$G$12,0,10*ROW('Hygiene Data'!G26)))</f>
        <v/>
      </c>
      <c r="DZ32" s="383" t="str">
        <f ca="1">+IF(OFFSET('Hygiene Data'!$G$13,0,10*ROW('Hygiene Data'!G26))="","",OFFSET('Hygiene Data'!$G$13,0,10*ROW('Hygiene Data'!G26)))</f>
        <v/>
      </c>
      <c r="EA32" s="383" t="str">
        <f ca="1">+IF(OFFSET('Hygiene Data'!$H$11,0,10*ROW('Hygiene Data'!H26))="","",OFFSET('Hygiene Data'!$H$11,0,10*ROW('Hygiene Data'!H26)))</f>
        <v/>
      </c>
      <c r="EB32" s="383" t="str">
        <f ca="1">+IF(OFFSET('Hygiene Data'!$H$12,0,10*ROW('Hygiene Data'!H26))="","",OFFSET('Hygiene Data'!$H$12,0,10*ROW('Hygiene Data'!H26)))</f>
        <v/>
      </c>
      <c r="EC32" s="383" t="str">
        <f ca="1">+IF(OFFSET('Hygiene Data'!$H$13,0,10*ROW('Hygiene Data'!H26))="","",OFFSET('Hygiene Data'!$H$13,0,10*ROW('Hygiene Data'!H26)))</f>
        <v/>
      </c>
      <c r="ED32" s="383" t="str">
        <f ca="1">+IF(OFFSET('Hygiene Data'!$I$11,0,10*ROW('Hygiene Data'!I26))="","",OFFSET('Hygiene Data'!$I$11,0,10*ROW('Hygiene Data'!I26)))</f>
        <v/>
      </c>
      <c r="EE32" s="383" t="str">
        <f ca="1">+IF(OFFSET('Hygiene Data'!$I$12,0,10*ROW('Hygiene Data'!I26))="","",OFFSET('Hygiene Data'!$I$12,0,10*ROW('Hygiene Data'!I26)))</f>
        <v/>
      </c>
      <c r="EF32" s="383" t="str">
        <f ca="1">+IF(OFFSET('Hygiene Data'!$I$13,0,10*ROW('Hygiene Data'!I26))="","",OFFSET('Hygiene Data'!$I$13,0,10*ROW('Hygiene Data'!I26)))</f>
        <v/>
      </c>
    </row>
    <row r="33" spans="1:136" x14ac:dyDescent="0.25">
      <c r="A33" s="492" t="str">
        <f ca="1">+IF(OFFSET('Water Data'!$B$2,0,10*ROW('Water Data'!E27))="","",OFFSET('Water Data'!$B$2,0,10*ROW('Water Data'!E27)))</f>
        <v/>
      </c>
      <c r="B33" s="492"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19" t="str">
        <f t="shared" ca="1" si="0"/>
        <v/>
      </c>
      <c r="D33" s="520"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20"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20"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20"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20"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20"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20"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20"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20"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20"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20"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20"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20"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20"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20"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20"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20"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20"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21"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21"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21"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21"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21"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21"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21"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21"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21"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21"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21"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21"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21"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21"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21"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21"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21"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21"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21"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21"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21"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21"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21"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21"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21"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21"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21"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21"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21"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21"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22"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98"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22"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22"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22"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22"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22"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22"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22"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22"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22"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22"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22"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22"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22"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22"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22"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22"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83" t="str">
        <f ca="1">+IF(OFFSET('Water Data'!$D$27,0,10*ROW('Water Data'!D27))="","",OFFSET('Water Data'!$D$27,0,10*ROW('Water Data'!D27)))</f>
        <v/>
      </c>
      <c r="BT33" s="383" t="str">
        <f ca="1">+IF(OFFSET('Water Data'!$D$28,0,10*ROW('Water Data'!D27))="","",OFFSET('Water Data'!$D$28,0,10*ROW('Water Data'!D27)))</f>
        <v/>
      </c>
      <c r="BU33" s="383" t="str">
        <f ca="1">+IF(OFFSET('Water Data'!$D$29,0,10*ROW('Water Data'!D27))="","",OFFSET('Water Data'!$D$29,0,10*ROW('Water Data'!D27)))</f>
        <v/>
      </c>
      <c r="BV33" s="383" t="str">
        <f ca="1">+IF(OFFSET('Water Data'!$E$27,0,10*ROW('Water Data'!E27))="","",OFFSET('Water Data'!$E$27,0,10*ROW('Water Data'!E27)))</f>
        <v/>
      </c>
      <c r="BW33" s="383" t="str">
        <f ca="1">+IF(OFFSET('Water Data'!$E$28,0,10*ROW('Water Data'!E27))="","",OFFSET('Water Data'!$E$28,0,10*ROW('Water Data'!E27)))</f>
        <v/>
      </c>
      <c r="BX33" s="383" t="str">
        <f ca="1">+IF(OFFSET('Water Data'!$E$29,0,10*ROW('Water Data'!E27))="","",OFFSET('Water Data'!$E$29,0,10*ROW('Water Data'!E27)))</f>
        <v/>
      </c>
      <c r="BY33" s="383" t="str">
        <f ca="1">+IF(OFFSET('Water Data'!$F$27,0,10*ROW('Water Data'!F27))="","",OFFSET('Water Data'!$F$27,0,10*ROW('Water Data'!F27)))</f>
        <v/>
      </c>
      <c r="BZ33" s="383" t="str">
        <f ca="1">+IF(OFFSET('Water Data'!$F$28,0,10*ROW('Water Data'!F27))="","",OFFSET('Water Data'!$F$28,0,10*ROW('Water Data'!F27)))</f>
        <v/>
      </c>
      <c r="CA33" s="383" t="str">
        <f ca="1">+IF(OFFSET('Water Data'!$F$29,0,10*ROW('Water Data'!F27))="","",OFFSET('Water Data'!$F$29,0,10*ROW('Water Data'!F27)))</f>
        <v/>
      </c>
      <c r="CB33" s="383" t="str">
        <f ca="1">+IF(OFFSET('Water Data'!$G$27,0,10*ROW('Water Data'!G27))="","",OFFSET('Water Data'!$G$27,0,10*ROW('Water Data'!G27)))</f>
        <v/>
      </c>
      <c r="CC33" s="383" t="str">
        <f ca="1">+IF(OFFSET('Water Data'!$G$28,0,10*ROW('Water Data'!G27))="","",OFFSET('Water Data'!$G$28,0,10*ROW('Water Data'!G27)))</f>
        <v/>
      </c>
      <c r="CD33" s="383" t="str">
        <f ca="1">+IF(OFFSET('Water Data'!$G$29,0,10*ROW('Water Data'!G27))="","",OFFSET('Water Data'!$G$29,0,10*ROW('Water Data'!G27)))</f>
        <v/>
      </c>
      <c r="CE33" s="383" t="str">
        <f ca="1">+IF(OFFSET('Water Data'!$H$27,0,10*ROW('Water Data'!H27))="","",OFFSET('Water Data'!$H$27,0,10*ROW('Water Data'!H27)))</f>
        <v/>
      </c>
      <c r="CF33" s="383" t="str">
        <f ca="1">+IF(OFFSET('Water Data'!$H$28,0,10*ROW('Water Data'!H27))="","",OFFSET('Water Data'!$H$28,0,10*ROW('Water Data'!H27)))</f>
        <v/>
      </c>
      <c r="CG33" s="383" t="str">
        <f ca="1">+IF(OFFSET('Water Data'!$H$29,0,10*ROW('Water Data'!H27))="","",OFFSET('Water Data'!$H$29,0,10*ROW('Water Data'!H27)))</f>
        <v/>
      </c>
      <c r="CH33" s="383" t="str">
        <f ca="1">+IF(OFFSET('Water Data'!$I$27,0,10*ROW('Water Data'!I27))="","",OFFSET('Water Data'!$I$27,0,10*ROW('Water Data'!I27)))</f>
        <v/>
      </c>
      <c r="CI33" s="383" t="str">
        <f ca="1">+IF(OFFSET('Water Data'!$I$28,0,10*ROW('Water Data'!I27))="","",OFFSET('Water Data'!$I$28,0,10*ROW('Water Data'!I27)))</f>
        <v/>
      </c>
      <c r="CJ33" s="383" t="str">
        <f ca="1">+IF(OFFSET('Water Data'!$I$29,0,10*ROW('Water Data'!I27))="","",OFFSET('Water Data'!$I$29,0,10*ROW('Water Data'!I27)))</f>
        <v/>
      </c>
      <c r="CK33" s="383" t="str">
        <f ca="1">+IF(OFFSET('Sanitation Data'!$D$28,0,10*ROW('Sanitation Data'!D27))="","",OFFSET('Sanitation Data'!$D$28,0,10*ROW('Sanitation Data'!D27)))</f>
        <v/>
      </c>
      <c r="CL33" s="383" t="str">
        <f ca="1">+IF(OFFSET('Sanitation Data'!$D$29,0,10*ROW('Sanitation Data'!D27))="","",OFFSET('Sanitation Data'!$D$29,0,10*ROW('Sanitation Data'!D27)))</f>
        <v/>
      </c>
      <c r="CM33" s="383" t="str">
        <f ca="1">+IF(OFFSET('Sanitation Data'!$D$30,0,10*ROW('Sanitation Data'!D27))="","",OFFSET('Sanitation Data'!$D$30,0,10*ROW('Sanitation Data'!D27)))</f>
        <v/>
      </c>
      <c r="CN33" s="383" t="str">
        <f ca="1">+IF(OFFSET('Sanitation Data'!$D$31,0,10*ROW('Sanitation Data'!D27))="","",OFFSET('Sanitation Data'!$D$31,0,10*ROW('Sanitation Data'!D27)))</f>
        <v/>
      </c>
      <c r="CO33" s="383" t="str">
        <f ca="1">+IF(OFFSET('Sanitation Data'!$D$32,0,10*ROW('Sanitation Data'!D27))="","",OFFSET('Sanitation Data'!$D$32,0,10*ROW('Sanitation Data'!D27)))</f>
        <v/>
      </c>
      <c r="CP33" s="383" t="str">
        <f ca="1">+IF(OFFSET('Sanitation Data'!$E$28,0,10*ROW('Sanitation Data'!E27))="","",OFFSET('Sanitation Data'!$E$28,0,10*ROW('Sanitation Data'!E27)))</f>
        <v/>
      </c>
      <c r="CQ33" s="383" t="str">
        <f ca="1">+IF(OFFSET('Sanitation Data'!$E$29,0,10*ROW('Sanitation Data'!E27))="","",OFFSET('Sanitation Data'!$E$29,0,10*ROW('Sanitation Data'!E27)))</f>
        <v/>
      </c>
      <c r="CR33" s="383" t="str">
        <f ca="1">+IF(OFFSET('Sanitation Data'!$E$30,0,10*ROW('Sanitation Data'!E27))="","",OFFSET('Sanitation Data'!$E$30,0,10*ROW('Sanitation Data'!E27)))</f>
        <v/>
      </c>
      <c r="CS33" s="383" t="str">
        <f ca="1">+IF(OFFSET('Sanitation Data'!$E$31,0,10*ROW('Sanitation Data'!E27))="","",OFFSET('Sanitation Data'!$E$31,0,10*ROW('Sanitation Data'!E27)))</f>
        <v/>
      </c>
      <c r="CT33" s="383" t="str">
        <f ca="1">+IF(OFFSET('Sanitation Data'!$E$32,0,10*ROW('Sanitation Data'!E27))="","",OFFSET('Sanitation Data'!$E$32,0,10*ROW('Sanitation Data'!E27)))</f>
        <v/>
      </c>
      <c r="CU33" s="383" t="str">
        <f ca="1">+IF(OFFSET('Sanitation Data'!$F$28,0,10*ROW('Sanitation Data'!F27))="","",OFFSET('Sanitation Data'!$F$28,0,10*ROW('Sanitation Data'!F27)))</f>
        <v/>
      </c>
      <c r="CV33" s="383" t="str">
        <f ca="1">+IF(OFFSET('Sanitation Data'!$F$29,0,10*ROW('Sanitation Data'!F27))="","",OFFSET('Sanitation Data'!$F$29,0,10*ROW('Sanitation Data'!F27)))</f>
        <v/>
      </c>
      <c r="CW33" s="383" t="str">
        <f ca="1">+IF(OFFSET('Sanitation Data'!$F$30,0,10*ROW('Sanitation Data'!F27))="","",OFFSET('Sanitation Data'!$F$30,0,10*ROW('Sanitation Data'!F27)))</f>
        <v/>
      </c>
      <c r="CX33" s="383" t="str">
        <f ca="1">+IF(OFFSET('Sanitation Data'!$F$31,0,10*ROW('Sanitation Data'!F27))="","",OFFSET('Sanitation Data'!$F$31,0,10*ROW('Sanitation Data'!F27)))</f>
        <v/>
      </c>
      <c r="CY33" s="383" t="str">
        <f ca="1">+IF(OFFSET('Sanitation Data'!$F$32,0,10*ROW('Sanitation Data'!F27))="","",OFFSET('Sanitation Data'!$F$32,0,10*ROW('Sanitation Data'!F27)))</f>
        <v/>
      </c>
      <c r="CZ33" s="383" t="str">
        <f ca="1">+IF(OFFSET('Sanitation Data'!$G$28,0,10*ROW('Sanitation Data'!G27))="","",OFFSET('Sanitation Data'!$G$28,0,10*ROW('Sanitation Data'!G27)))</f>
        <v/>
      </c>
      <c r="DA33" s="383" t="str">
        <f ca="1">+IF(OFFSET('Sanitation Data'!$G$29,0,10*ROW('Sanitation Data'!G27))="","",OFFSET('Sanitation Data'!$G$29,0,10*ROW('Sanitation Data'!G27)))</f>
        <v/>
      </c>
      <c r="DB33" s="383" t="str">
        <f ca="1">+IF(OFFSET('Sanitation Data'!$G$30,0,10*ROW('Sanitation Data'!G27))="","",OFFSET('Sanitation Data'!$G$30,0,10*ROW('Sanitation Data'!G27)))</f>
        <v/>
      </c>
      <c r="DC33" s="383" t="str">
        <f ca="1">+IF(OFFSET('Sanitation Data'!$G$31,0,10*ROW('Sanitation Data'!G27))="","",OFFSET('Sanitation Data'!$G$31,0,10*ROW('Sanitation Data'!G27)))</f>
        <v/>
      </c>
      <c r="DD33" s="383" t="str">
        <f ca="1">+IF(OFFSET('Sanitation Data'!$G$32,0,10*ROW('Sanitation Data'!G27))="","",OFFSET('Sanitation Data'!$G$32,0,10*ROW('Sanitation Data'!G27)))</f>
        <v/>
      </c>
      <c r="DE33" s="383" t="str">
        <f ca="1">+IF(OFFSET('Sanitation Data'!$H$28,0,10*ROW('Sanitation Data'!H27))="","",OFFSET('Sanitation Data'!$H$28,0,10*ROW('Sanitation Data'!H27)))</f>
        <v/>
      </c>
      <c r="DF33" s="383" t="str">
        <f ca="1">+IF(OFFSET('Sanitation Data'!$H$29,0,10*ROW('Sanitation Data'!H27))="","",OFFSET('Sanitation Data'!$H$29,0,10*ROW('Sanitation Data'!H27)))</f>
        <v/>
      </c>
      <c r="DG33" s="383" t="str">
        <f ca="1">+IF(OFFSET('Sanitation Data'!$H$30,0,10*ROW('Sanitation Data'!H27))="","",OFFSET('Sanitation Data'!$H$30,0,10*ROW('Sanitation Data'!H27)))</f>
        <v/>
      </c>
      <c r="DH33" s="383" t="str">
        <f ca="1">+IF(OFFSET('Sanitation Data'!$H$31,0,10*ROW('Sanitation Data'!H27))="","",OFFSET('Sanitation Data'!$H$31,0,10*ROW('Sanitation Data'!H27)))</f>
        <v/>
      </c>
      <c r="DI33" s="383" t="str">
        <f ca="1">+IF(OFFSET('Sanitation Data'!$H$32,0,10*ROW('Sanitation Data'!H27))="","",OFFSET('Sanitation Data'!$H$32,0,10*ROW('Sanitation Data'!H27)))</f>
        <v/>
      </c>
      <c r="DJ33" s="383" t="str">
        <f ca="1">+IF(OFFSET('Sanitation Data'!$I$28,0,10*ROW('Sanitation Data'!I27))="","",OFFSET('Sanitation Data'!$I$28,0,10*ROW('Sanitation Data'!I27)))</f>
        <v/>
      </c>
      <c r="DK33" s="383" t="str">
        <f ca="1">+IF(OFFSET('Sanitation Data'!$I$29,0,10*ROW('Sanitation Data'!I27))="","",OFFSET('Sanitation Data'!$I$29,0,10*ROW('Sanitation Data'!I27)))</f>
        <v/>
      </c>
      <c r="DL33" s="383" t="str">
        <f ca="1">+IF(OFFSET('Sanitation Data'!$I$30,0,10*ROW('Sanitation Data'!I27))="","",OFFSET('Sanitation Data'!$I$30,0,10*ROW('Sanitation Data'!I27)))</f>
        <v/>
      </c>
      <c r="DM33" s="383" t="str">
        <f ca="1">+IF(OFFSET('Sanitation Data'!$I$31,0,10*ROW('Sanitation Data'!I27))="","",OFFSET('Sanitation Data'!$I$31,0,10*ROW('Sanitation Data'!I27)))</f>
        <v/>
      </c>
      <c r="DN33" s="383" t="str">
        <f ca="1">+IF(OFFSET('Sanitation Data'!$I$32,0,10*ROW('Sanitation Data'!I27))="","",OFFSET('Sanitation Data'!$I$32,0,10*ROW('Sanitation Data'!I27)))</f>
        <v/>
      </c>
      <c r="DO33" s="383" t="str">
        <f ca="1">+IF(OFFSET('Hygiene Data'!$D$11,0,10*ROW('Hygiene Data'!D27))="","",OFFSET('Hygiene Data'!$D$11,0,10*ROW('Hygiene Data'!D27)))</f>
        <v/>
      </c>
      <c r="DP33" s="383" t="str">
        <f ca="1">+IF(OFFSET('Hygiene Data'!$D$12,0,10*ROW('Hygiene Data'!D27))="","",OFFSET('Hygiene Data'!$D$12,0,10*ROW('Hygiene Data'!D27)))</f>
        <v/>
      </c>
      <c r="DQ33" s="383" t="str">
        <f ca="1">+IF(OFFSET('Hygiene Data'!$D$13,0,10*ROW('Hygiene Data'!D27))="","",OFFSET('Hygiene Data'!$D$13,0,10*ROW('Hygiene Data'!D27)))</f>
        <v/>
      </c>
      <c r="DR33" s="383" t="str">
        <f ca="1">+IF(OFFSET('Hygiene Data'!$E$11,0,10*ROW('Hygiene Data'!E27))="","",OFFSET('Hygiene Data'!$E$11,0,10*ROW('Hygiene Data'!E27)))</f>
        <v/>
      </c>
      <c r="DS33" s="383" t="str">
        <f ca="1">+IF(OFFSET('Hygiene Data'!$E$12,0,10*ROW('Hygiene Data'!E27))="","",OFFSET('Hygiene Data'!$E$12,0,10*ROW('Hygiene Data'!E27)))</f>
        <v/>
      </c>
      <c r="DT33" s="383" t="str">
        <f ca="1">+IF(OFFSET('Hygiene Data'!$E$13,0,10*ROW('Hygiene Data'!E27))="","",OFFSET('Hygiene Data'!$E$13,0,10*ROW('Hygiene Data'!E27)))</f>
        <v/>
      </c>
      <c r="DU33" s="383" t="str">
        <f ca="1">+IF(OFFSET('Hygiene Data'!$F$11,0,10*ROW('Hygiene Data'!F27))="","",OFFSET('Hygiene Data'!$F$11,0,10*ROW('Hygiene Data'!F27)))</f>
        <v/>
      </c>
      <c r="DV33" s="383" t="str">
        <f ca="1">+IF(OFFSET('Hygiene Data'!$F$12,0,10*ROW('Hygiene Data'!F27))="","",OFFSET('Hygiene Data'!$F$12,0,10*ROW('Hygiene Data'!F27)))</f>
        <v/>
      </c>
      <c r="DW33" s="383" t="str">
        <f ca="1">+IF(OFFSET('Hygiene Data'!$F$13,0,10*ROW('Hygiene Data'!F27))="","",OFFSET('Hygiene Data'!$F$13,0,10*ROW('Hygiene Data'!F27)))</f>
        <v/>
      </c>
      <c r="DX33" s="383" t="str">
        <f ca="1">+IF(OFFSET('Hygiene Data'!$G$11,0,10*ROW('Hygiene Data'!G27))="","",OFFSET('Hygiene Data'!$G$11,0,10*ROW('Hygiene Data'!G27)))</f>
        <v/>
      </c>
      <c r="DY33" s="383" t="str">
        <f ca="1">+IF(OFFSET('Hygiene Data'!$G$12,0,10*ROW('Hygiene Data'!G27))="","",OFFSET('Hygiene Data'!$G$12,0,10*ROW('Hygiene Data'!G27)))</f>
        <v/>
      </c>
      <c r="DZ33" s="383" t="str">
        <f ca="1">+IF(OFFSET('Hygiene Data'!$G$13,0,10*ROW('Hygiene Data'!G27))="","",OFFSET('Hygiene Data'!$G$13,0,10*ROW('Hygiene Data'!G27)))</f>
        <v/>
      </c>
      <c r="EA33" s="383" t="str">
        <f ca="1">+IF(OFFSET('Hygiene Data'!$H$11,0,10*ROW('Hygiene Data'!H27))="","",OFFSET('Hygiene Data'!$H$11,0,10*ROW('Hygiene Data'!H27)))</f>
        <v/>
      </c>
      <c r="EB33" s="383" t="str">
        <f ca="1">+IF(OFFSET('Hygiene Data'!$H$12,0,10*ROW('Hygiene Data'!H27))="","",OFFSET('Hygiene Data'!$H$12,0,10*ROW('Hygiene Data'!H27)))</f>
        <v/>
      </c>
      <c r="EC33" s="383" t="str">
        <f ca="1">+IF(OFFSET('Hygiene Data'!$H$13,0,10*ROW('Hygiene Data'!H27))="","",OFFSET('Hygiene Data'!$H$13,0,10*ROW('Hygiene Data'!H27)))</f>
        <v/>
      </c>
      <c r="ED33" s="383" t="str">
        <f ca="1">+IF(OFFSET('Hygiene Data'!$I$11,0,10*ROW('Hygiene Data'!I27))="","",OFFSET('Hygiene Data'!$I$11,0,10*ROW('Hygiene Data'!I27)))</f>
        <v/>
      </c>
      <c r="EE33" s="383" t="str">
        <f ca="1">+IF(OFFSET('Hygiene Data'!$I$12,0,10*ROW('Hygiene Data'!I27))="","",OFFSET('Hygiene Data'!$I$12,0,10*ROW('Hygiene Data'!I27)))</f>
        <v/>
      </c>
      <c r="EF33" s="383" t="str">
        <f ca="1">+IF(OFFSET('Hygiene Data'!$I$13,0,10*ROW('Hygiene Data'!I27))="","",OFFSET('Hygiene Data'!$I$13,0,10*ROW('Hygiene Data'!I27)))</f>
        <v/>
      </c>
    </row>
    <row r="34" spans="1:136" x14ac:dyDescent="0.25">
      <c r="A34" s="492" t="str">
        <f ca="1">+IF(OFFSET('Water Data'!$B$2,0,10*ROW('Water Data'!E28))="","",OFFSET('Water Data'!$B$2,0,10*ROW('Water Data'!E28)))</f>
        <v/>
      </c>
      <c r="B34" s="492"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19" t="str">
        <f t="shared" ca="1" si="0"/>
        <v/>
      </c>
      <c r="D34" s="520"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20"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20"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20"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20"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20"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20"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20"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20"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20"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20"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20"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20"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20"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20"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20"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20"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20"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21"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21"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21"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21"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21"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21"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21"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21"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21"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21"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21"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21"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21"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21"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21"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21"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21"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21"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21"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21"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21"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21"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21"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21"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21"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21"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21"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21"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21"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21"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22"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98"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22"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22"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22"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22"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22"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22"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22"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22"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22"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22"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22"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22"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22"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22"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22"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22"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83" t="str">
        <f ca="1">+IF(OFFSET('Water Data'!$D$27,0,10*ROW('Water Data'!D28))="","",OFFSET('Water Data'!$D$27,0,10*ROW('Water Data'!D28)))</f>
        <v/>
      </c>
      <c r="BT34" s="383" t="str">
        <f ca="1">+IF(OFFSET('Water Data'!$D$28,0,10*ROW('Water Data'!D28))="","",OFFSET('Water Data'!$D$28,0,10*ROW('Water Data'!D28)))</f>
        <v/>
      </c>
      <c r="BU34" s="383" t="str">
        <f ca="1">+IF(OFFSET('Water Data'!$D$29,0,10*ROW('Water Data'!D28))="","",OFFSET('Water Data'!$D$29,0,10*ROW('Water Data'!D28)))</f>
        <v/>
      </c>
      <c r="BV34" s="383" t="str">
        <f ca="1">+IF(OFFSET('Water Data'!$E$27,0,10*ROW('Water Data'!E28))="","",OFFSET('Water Data'!$E$27,0,10*ROW('Water Data'!E28)))</f>
        <v/>
      </c>
      <c r="BW34" s="383" t="str">
        <f ca="1">+IF(OFFSET('Water Data'!$E$28,0,10*ROW('Water Data'!E28))="","",OFFSET('Water Data'!$E$28,0,10*ROW('Water Data'!E28)))</f>
        <v/>
      </c>
      <c r="BX34" s="383" t="str">
        <f ca="1">+IF(OFFSET('Water Data'!$E$29,0,10*ROW('Water Data'!E28))="","",OFFSET('Water Data'!$E$29,0,10*ROW('Water Data'!E28)))</f>
        <v/>
      </c>
      <c r="BY34" s="383" t="str">
        <f ca="1">+IF(OFFSET('Water Data'!$F$27,0,10*ROW('Water Data'!F28))="","",OFFSET('Water Data'!$F$27,0,10*ROW('Water Data'!F28)))</f>
        <v/>
      </c>
      <c r="BZ34" s="383" t="str">
        <f ca="1">+IF(OFFSET('Water Data'!$F$28,0,10*ROW('Water Data'!F28))="","",OFFSET('Water Data'!$F$28,0,10*ROW('Water Data'!F28)))</f>
        <v/>
      </c>
      <c r="CA34" s="383" t="str">
        <f ca="1">+IF(OFFSET('Water Data'!$F$29,0,10*ROW('Water Data'!F28))="","",OFFSET('Water Data'!$F$29,0,10*ROW('Water Data'!F28)))</f>
        <v/>
      </c>
      <c r="CB34" s="383" t="str">
        <f ca="1">+IF(OFFSET('Water Data'!$G$27,0,10*ROW('Water Data'!G28))="","",OFFSET('Water Data'!$G$27,0,10*ROW('Water Data'!G28)))</f>
        <v/>
      </c>
      <c r="CC34" s="383" t="str">
        <f ca="1">+IF(OFFSET('Water Data'!$G$28,0,10*ROW('Water Data'!G28))="","",OFFSET('Water Data'!$G$28,0,10*ROW('Water Data'!G28)))</f>
        <v/>
      </c>
      <c r="CD34" s="383" t="str">
        <f ca="1">+IF(OFFSET('Water Data'!$G$29,0,10*ROW('Water Data'!G28))="","",OFFSET('Water Data'!$G$29,0,10*ROW('Water Data'!G28)))</f>
        <v/>
      </c>
      <c r="CE34" s="383" t="str">
        <f ca="1">+IF(OFFSET('Water Data'!$H$27,0,10*ROW('Water Data'!H28))="","",OFFSET('Water Data'!$H$27,0,10*ROW('Water Data'!H28)))</f>
        <v/>
      </c>
      <c r="CF34" s="383" t="str">
        <f ca="1">+IF(OFFSET('Water Data'!$H$28,0,10*ROW('Water Data'!H28))="","",OFFSET('Water Data'!$H$28,0,10*ROW('Water Data'!H28)))</f>
        <v/>
      </c>
      <c r="CG34" s="383" t="str">
        <f ca="1">+IF(OFFSET('Water Data'!$H$29,0,10*ROW('Water Data'!H28))="","",OFFSET('Water Data'!$H$29,0,10*ROW('Water Data'!H28)))</f>
        <v/>
      </c>
      <c r="CH34" s="383" t="str">
        <f ca="1">+IF(OFFSET('Water Data'!$I$27,0,10*ROW('Water Data'!I28))="","",OFFSET('Water Data'!$I$27,0,10*ROW('Water Data'!I28)))</f>
        <v/>
      </c>
      <c r="CI34" s="383" t="str">
        <f ca="1">+IF(OFFSET('Water Data'!$I$28,0,10*ROW('Water Data'!I28))="","",OFFSET('Water Data'!$I$28,0,10*ROW('Water Data'!I28)))</f>
        <v/>
      </c>
      <c r="CJ34" s="383" t="str">
        <f ca="1">+IF(OFFSET('Water Data'!$I$29,0,10*ROW('Water Data'!I28))="","",OFFSET('Water Data'!$I$29,0,10*ROW('Water Data'!I28)))</f>
        <v/>
      </c>
      <c r="CK34" s="383" t="str">
        <f ca="1">+IF(OFFSET('Sanitation Data'!$D$28,0,10*ROW('Sanitation Data'!D28))="","",OFFSET('Sanitation Data'!$D$28,0,10*ROW('Sanitation Data'!D28)))</f>
        <v/>
      </c>
      <c r="CL34" s="383" t="str">
        <f ca="1">+IF(OFFSET('Sanitation Data'!$D$29,0,10*ROW('Sanitation Data'!D28))="","",OFFSET('Sanitation Data'!$D$29,0,10*ROW('Sanitation Data'!D28)))</f>
        <v/>
      </c>
      <c r="CM34" s="383" t="str">
        <f ca="1">+IF(OFFSET('Sanitation Data'!$D$30,0,10*ROW('Sanitation Data'!D28))="","",OFFSET('Sanitation Data'!$D$30,0,10*ROW('Sanitation Data'!D28)))</f>
        <v/>
      </c>
      <c r="CN34" s="383" t="str">
        <f ca="1">+IF(OFFSET('Sanitation Data'!$D$31,0,10*ROW('Sanitation Data'!D28))="","",OFFSET('Sanitation Data'!$D$31,0,10*ROW('Sanitation Data'!D28)))</f>
        <v/>
      </c>
      <c r="CO34" s="383" t="str">
        <f ca="1">+IF(OFFSET('Sanitation Data'!$D$32,0,10*ROW('Sanitation Data'!D28))="","",OFFSET('Sanitation Data'!$D$32,0,10*ROW('Sanitation Data'!D28)))</f>
        <v/>
      </c>
      <c r="CP34" s="383" t="str">
        <f ca="1">+IF(OFFSET('Sanitation Data'!$E$28,0,10*ROW('Sanitation Data'!E28))="","",OFFSET('Sanitation Data'!$E$28,0,10*ROW('Sanitation Data'!E28)))</f>
        <v/>
      </c>
      <c r="CQ34" s="383" t="str">
        <f ca="1">+IF(OFFSET('Sanitation Data'!$E$29,0,10*ROW('Sanitation Data'!E28))="","",OFFSET('Sanitation Data'!$E$29,0,10*ROW('Sanitation Data'!E28)))</f>
        <v/>
      </c>
      <c r="CR34" s="383" t="str">
        <f ca="1">+IF(OFFSET('Sanitation Data'!$E$30,0,10*ROW('Sanitation Data'!E28))="","",OFFSET('Sanitation Data'!$E$30,0,10*ROW('Sanitation Data'!E28)))</f>
        <v/>
      </c>
      <c r="CS34" s="383" t="str">
        <f ca="1">+IF(OFFSET('Sanitation Data'!$E$31,0,10*ROW('Sanitation Data'!E28))="","",OFFSET('Sanitation Data'!$E$31,0,10*ROW('Sanitation Data'!E28)))</f>
        <v/>
      </c>
      <c r="CT34" s="383" t="str">
        <f ca="1">+IF(OFFSET('Sanitation Data'!$E$32,0,10*ROW('Sanitation Data'!E28))="","",OFFSET('Sanitation Data'!$E$32,0,10*ROW('Sanitation Data'!E28)))</f>
        <v/>
      </c>
      <c r="CU34" s="383" t="str">
        <f ca="1">+IF(OFFSET('Sanitation Data'!$F$28,0,10*ROW('Sanitation Data'!F28))="","",OFFSET('Sanitation Data'!$F$28,0,10*ROW('Sanitation Data'!F28)))</f>
        <v/>
      </c>
      <c r="CV34" s="383" t="str">
        <f ca="1">+IF(OFFSET('Sanitation Data'!$F$29,0,10*ROW('Sanitation Data'!F28))="","",OFFSET('Sanitation Data'!$F$29,0,10*ROW('Sanitation Data'!F28)))</f>
        <v/>
      </c>
      <c r="CW34" s="383" t="str">
        <f ca="1">+IF(OFFSET('Sanitation Data'!$F$30,0,10*ROW('Sanitation Data'!F28))="","",OFFSET('Sanitation Data'!$F$30,0,10*ROW('Sanitation Data'!F28)))</f>
        <v/>
      </c>
      <c r="CX34" s="383" t="str">
        <f ca="1">+IF(OFFSET('Sanitation Data'!$F$31,0,10*ROW('Sanitation Data'!F28))="","",OFFSET('Sanitation Data'!$F$31,0,10*ROW('Sanitation Data'!F28)))</f>
        <v/>
      </c>
      <c r="CY34" s="383" t="str">
        <f ca="1">+IF(OFFSET('Sanitation Data'!$F$32,0,10*ROW('Sanitation Data'!F28))="","",OFFSET('Sanitation Data'!$F$32,0,10*ROW('Sanitation Data'!F28)))</f>
        <v/>
      </c>
      <c r="CZ34" s="383" t="str">
        <f ca="1">+IF(OFFSET('Sanitation Data'!$G$28,0,10*ROW('Sanitation Data'!G28))="","",OFFSET('Sanitation Data'!$G$28,0,10*ROW('Sanitation Data'!G28)))</f>
        <v/>
      </c>
      <c r="DA34" s="383" t="str">
        <f ca="1">+IF(OFFSET('Sanitation Data'!$G$29,0,10*ROW('Sanitation Data'!G28))="","",OFFSET('Sanitation Data'!$G$29,0,10*ROW('Sanitation Data'!G28)))</f>
        <v/>
      </c>
      <c r="DB34" s="383" t="str">
        <f ca="1">+IF(OFFSET('Sanitation Data'!$G$30,0,10*ROW('Sanitation Data'!G28))="","",OFFSET('Sanitation Data'!$G$30,0,10*ROW('Sanitation Data'!G28)))</f>
        <v/>
      </c>
      <c r="DC34" s="383" t="str">
        <f ca="1">+IF(OFFSET('Sanitation Data'!$G$31,0,10*ROW('Sanitation Data'!G28))="","",OFFSET('Sanitation Data'!$G$31,0,10*ROW('Sanitation Data'!G28)))</f>
        <v/>
      </c>
      <c r="DD34" s="383" t="str">
        <f ca="1">+IF(OFFSET('Sanitation Data'!$G$32,0,10*ROW('Sanitation Data'!G28))="","",OFFSET('Sanitation Data'!$G$32,0,10*ROW('Sanitation Data'!G28)))</f>
        <v/>
      </c>
      <c r="DE34" s="383" t="str">
        <f ca="1">+IF(OFFSET('Sanitation Data'!$H$28,0,10*ROW('Sanitation Data'!H28))="","",OFFSET('Sanitation Data'!$H$28,0,10*ROW('Sanitation Data'!H28)))</f>
        <v/>
      </c>
      <c r="DF34" s="383" t="str">
        <f ca="1">+IF(OFFSET('Sanitation Data'!$H$29,0,10*ROW('Sanitation Data'!H28))="","",OFFSET('Sanitation Data'!$H$29,0,10*ROW('Sanitation Data'!H28)))</f>
        <v/>
      </c>
      <c r="DG34" s="383" t="str">
        <f ca="1">+IF(OFFSET('Sanitation Data'!$H$30,0,10*ROW('Sanitation Data'!H28))="","",OFFSET('Sanitation Data'!$H$30,0,10*ROW('Sanitation Data'!H28)))</f>
        <v/>
      </c>
      <c r="DH34" s="383" t="str">
        <f ca="1">+IF(OFFSET('Sanitation Data'!$H$31,0,10*ROW('Sanitation Data'!H28))="","",OFFSET('Sanitation Data'!$H$31,0,10*ROW('Sanitation Data'!H28)))</f>
        <v/>
      </c>
      <c r="DI34" s="383" t="str">
        <f ca="1">+IF(OFFSET('Sanitation Data'!$H$32,0,10*ROW('Sanitation Data'!H28))="","",OFFSET('Sanitation Data'!$H$32,0,10*ROW('Sanitation Data'!H28)))</f>
        <v/>
      </c>
      <c r="DJ34" s="383" t="str">
        <f ca="1">+IF(OFFSET('Sanitation Data'!$I$28,0,10*ROW('Sanitation Data'!I28))="","",OFFSET('Sanitation Data'!$I$28,0,10*ROW('Sanitation Data'!I28)))</f>
        <v/>
      </c>
      <c r="DK34" s="383" t="str">
        <f ca="1">+IF(OFFSET('Sanitation Data'!$I$29,0,10*ROW('Sanitation Data'!I28))="","",OFFSET('Sanitation Data'!$I$29,0,10*ROW('Sanitation Data'!I28)))</f>
        <v/>
      </c>
      <c r="DL34" s="383" t="str">
        <f ca="1">+IF(OFFSET('Sanitation Data'!$I$30,0,10*ROW('Sanitation Data'!I28))="","",OFFSET('Sanitation Data'!$I$30,0,10*ROW('Sanitation Data'!I28)))</f>
        <v/>
      </c>
      <c r="DM34" s="383" t="str">
        <f ca="1">+IF(OFFSET('Sanitation Data'!$I$31,0,10*ROW('Sanitation Data'!I28))="","",OFFSET('Sanitation Data'!$I$31,0,10*ROW('Sanitation Data'!I28)))</f>
        <v/>
      </c>
      <c r="DN34" s="383" t="str">
        <f ca="1">+IF(OFFSET('Sanitation Data'!$I$32,0,10*ROW('Sanitation Data'!I28))="","",OFFSET('Sanitation Data'!$I$32,0,10*ROW('Sanitation Data'!I28)))</f>
        <v/>
      </c>
      <c r="DO34" s="383" t="str">
        <f ca="1">+IF(OFFSET('Hygiene Data'!$D$11,0,10*ROW('Hygiene Data'!D28))="","",OFFSET('Hygiene Data'!$D$11,0,10*ROW('Hygiene Data'!D28)))</f>
        <v/>
      </c>
      <c r="DP34" s="383" t="str">
        <f ca="1">+IF(OFFSET('Hygiene Data'!$D$12,0,10*ROW('Hygiene Data'!D28))="","",OFFSET('Hygiene Data'!$D$12,0,10*ROW('Hygiene Data'!D28)))</f>
        <v/>
      </c>
      <c r="DQ34" s="383" t="str">
        <f ca="1">+IF(OFFSET('Hygiene Data'!$D$13,0,10*ROW('Hygiene Data'!D28))="","",OFFSET('Hygiene Data'!$D$13,0,10*ROW('Hygiene Data'!D28)))</f>
        <v/>
      </c>
      <c r="DR34" s="383" t="str">
        <f ca="1">+IF(OFFSET('Hygiene Data'!$E$11,0,10*ROW('Hygiene Data'!E28))="","",OFFSET('Hygiene Data'!$E$11,0,10*ROW('Hygiene Data'!E28)))</f>
        <v/>
      </c>
      <c r="DS34" s="383" t="str">
        <f ca="1">+IF(OFFSET('Hygiene Data'!$E$12,0,10*ROW('Hygiene Data'!E28))="","",OFFSET('Hygiene Data'!$E$12,0,10*ROW('Hygiene Data'!E28)))</f>
        <v/>
      </c>
      <c r="DT34" s="383" t="str">
        <f ca="1">+IF(OFFSET('Hygiene Data'!$E$13,0,10*ROW('Hygiene Data'!E28))="","",OFFSET('Hygiene Data'!$E$13,0,10*ROW('Hygiene Data'!E28)))</f>
        <v/>
      </c>
      <c r="DU34" s="383" t="str">
        <f ca="1">+IF(OFFSET('Hygiene Data'!$F$11,0,10*ROW('Hygiene Data'!F28))="","",OFFSET('Hygiene Data'!$F$11,0,10*ROW('Hygiene Data'!F28)))</f>
        <v/>
      </c>
      <c r="DV34" s="383" t="str">
        <f ca="1">+IF(OFFSET('Hygiene Data'!$F$12,0,10*ROW('Hygiene Data'!F28))="","",OFFSET('Hygiene Data'!$F$12,0,10*ROW('Hygiene Data'!F28)))</f>
        <v/>
      </c>
      <c r="DW34" s="383" t="str">
        <f ca="1">+IF(OFFSET('Hygiene Data'!$F$13,0,10*ROW('Hygiene Data'!F28))="","",OFFSET('Hygiene Data'!$F$13,0,10*ROW('Hygiene Data'!F28)))</f>
        <v/>
      </c>
      <c r="DX34" s="383" t="str">
        <f ca="1">+IF(OFFSET('Hygiene Data'!$G$11,0,10*ROW('Hygiene Data'!G28))="","",OFFSET('Hygiene Data'!$G$11,0,10*ROW('Hygiene Data'!G28)))</f>
        <v/>
      </c>
      <c r="DY34" s="383" t="str">
        <f ca="1">+IF(OFFSET('Hygiene Data'!$G$12,0,10*ROW('Hygiene Data'!G28))="","",OFFSET('Hygiene Data'!$G$12,0,10*ROW('Hygiene Data'!G28)))</f>
        <v/>
      </c>
      <c r="DZ34" s="383" t="str">
        <f ca="1">+IF(OFFSET('Hygiene Data'!$G$13,0,10*ROW('Hygiene Data'!G28))="","",OFFSET('Hygiene Data'!$G$13,0,10*ROW('Hygiene Data'!G28)))</f>
        <v/>
      </c>
      <c r="EA34" s="383" t="str">
        <f ca="1">+IF(OFFSET('Hygiene Data'!$H$11,0,10*ROW('Hygiene Data'!H28))="","",OFFSET('Hygiene Data'!$H$11,0,10*ROW('Hygiene Data'!H28)))</f>
        <v/>
      </c>
      <c r="EB34" s="383" t="str">
        <f ca="1">+IF(OFFSET('Hygiene Data'!$H$12,0,10*ROW('Hygiene Data'!H28))="","",OFFSET('Hygiene Data'!$H$12,0,10*ROW('Hygiene Data'!H28)))</f>
        <v/>
      </c>
      <c r="EC34" s="383" t="str">
        <f ca="1">+IF(OFFSET('Hygiene Data'!$H$13,0,10*ROW('Hygiene Data'!H28))="","",OFFSET('Hygiene Data'!$H$13,0,10*ROW('Hygiene Data'!H28)))</f>
        <v/>
      </c>
      <c r="ED34" s="383" t="str">
        <f ca="1">+IF(OFFSET('Hygiene Data'!$I$11,0,10*ROW('Hygiene Data'!I28))="","",OFFSET('Hygiene Data'!$I$11,0,10*ROW('Hygiene Data'!I28)))</f>
        <v/>
      </c>
      <c r="EE34" s="383" t="str">
        <f ca="1">+IF(OFFSET('Hygiene Data'!$I$12,0,10*ROW('Hygiene Data'!I28))="","",OFFSET('Hygiene Data'!$I$12,0,10*ROW('Hygiene Data'!I28)))</f>
        <v/>
      </c>
      <c r="EF34" s="383" t="str">
        <f ca="1">+IF(OFFSET('Hygiene Data'!$I$13,0,10*ROW('Hygiene Data'!I28))="","",OFFSET('Hygiene Data'!$I$13,0,10*ROW('Hygiene Data'!I28)))</f>
        <v/>
      </c>
    </row>
    <row r="35" spans="1:136" x14ac:dyDescent="0.25">
      <c r="A35" s="492" t="str">
        <f ca="1">+IF(OFFSET('Water Data'!$B$2,0,10*ROW('Water Data'!E29))="","",OFFSET('Water Data'!$B$2,0,10*ROW('Water Data'!E29)))</f>
        <v/>
      </c>
      <c r="B35" s="492"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19" t="str">
        <f t="shared" ca="1" si="0"/>
        <v/>
      </c>
      <c r="D35" s="520"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20"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20"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20"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20"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20"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20"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20"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20"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20"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20"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20"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20"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20"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20"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20"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20"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20"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21"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21"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21"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21"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21"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21"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21"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21"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21"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21"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21"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21"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21"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21"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21"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21"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21"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21"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21"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21"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21"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21"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21"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21"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21"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21"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21"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21"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21"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21"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22"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98"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22"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22"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22"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22"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22"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22"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22"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22"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22"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22"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22"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22"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22"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22"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22"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22"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83" t="str">
        <f ca="1">+IF(OFFSET('Water Data'!$D$27,0,10*ROW('Water Data'!D29))="","",OFFSET('Water Data'!$D$27,0,10*ROW('Water Data'!D29)))</f>
        <v/>
      </c>
      <c r="BT35" s="383" t="str">
        <f ca="1">+IF(OFFSET('Water Data'!$D$28,0,10*ROW('Water Data'!D29))="","",OFFSET('Water Data'!$D$28,0,10*ROW('Water Data'!D29)))</f>
        <v/>
      </c>
      <c r="BU35" s="383" t="str">
        <f ca="1">+IF(OFFSET('Water Data'!$D$29,0,10*ROW('Water Data'!D29))="","",OFFSET('Water Data'!$D$29,0,10*ROW('Water Data'!D29)))</f>
        <v/>
      </c>
      <c r="BV35" s="383" t="str">
        <f ca="1">+IF(OFFSET('Water Data'!$E$27,0,10*ROW('Water Data'!E29))="","",OFFSET('Water Data'!$E$27,0,10*ROW('Water Data'!E29)))</f>
        <v/>
      </c>
      <c r="BW35" s="383" t="str">
        <f ca="1">+IF(OFFSET('Water Data'!$E$28,0,10*ROW('Water Data'!E29))="","",OFFSET('Water Data'!$E$28,0,10*ROW('Water Data'!E29)))</f>
        <v/>
      </c>
      <c r="BX35" s="383" t="str">
        <f ca="1">+IF(OFFSET('Water Data'!$E$29,0,10*ROW('Water Data'!E29))="","",OFFSET('Water Data'!$E$29,0,10*ROW('Water Data'!E29)))</f>
        <v/>
      </c>
      <c r="BY35" s="383" t="str">
        <f ca="1">+IF(OFFSET('Water Data'!$F$27,0,10*ROW('Water Data'!F29))="","",OFFSET('Water Data'!$F$27,0,10*ROW('Water Data'!F29)))</f>
        <v/>
      </c>
      <c r="BZ35" s="383" t="str">
        <f ca="1">+IF(OFFSET('Water Data'!$F$28,0,10*ROW('Water Data'!F29))="","",OFFSET('Water Data'!$F$28,0,10*ROW('Water Data'!F29)))</f>
        <v/>
      </c>
      <c r="CA35" s="383" t="str">
        <f ca="1">+IF(OFFSET('Water Data'!$F$29,0,10*ROW('Water Data'!F29))="","",OFFSET('Water Data'!$F$29,0,10*ROW('Water Data'!F29)))</f>
        <v/>
      </c>
      <c r="CB35" s="383" t="str">
        <f ca="1">+IF(OFFSET('Water Data'!$G$27,0,10*ROW('Water Data'!G29))="","",OFFSET('Water Data'!$G$27,0,10*ROW('Water Data'!G29)))</f>
        <v/>
      </c>
      <c r="CC35" s="383" t="str">
        <f ca="1">+IF(OFFSET('Water Data'!$G$28,0,10*ROW('Water Data'!G29))="","",OFFSET('Water Data'!$G$28,0,10*ROW('Water Data'!G29)))</f>
        <v/>
      </c>
      <c r="CD35" s="383" t="str">
        <f ca="1">+IF(OFFSET('Water Data'!$G$29,0,10*ROW('Water Data'!G29))="","",OFFSET('Water Data'!$G$29,0,10*ROW('Water Data'!G29)))</f>
        <v/>
      </c>
      <c r="CE35" s="383" t="str">
        <f ca="1">+IF(OFFSET('Water Data'!$H$27,0,10*ROW('Water Data'!H29))="","",OFFSET('Water Data'!$H$27,0,10*ROW('Water Data'!H29)))</f>
        <v/>
      </c>
      <c r="CF35" s="383" t="str">
        <f ca="1">+IF(OFFSET('Water Data'!$H$28,0,10*ROW('Water Data'!H29))="","",OFFSET('Water Data'!$H$28,0,10*ROW('Water Data'!H29)))</f>
        <v/>
      </c>
      <c r="CG35" s="383" t="str">
        <f ca="1">+IF(OFFSET('Water Data'!$H$29,0,10*ROW('Water Data'!H29))="","",OFFSET('Water Data'!$H$29,0,10*ROW('Water Data'!H29)))</f>
        <v/>
      </c>
      <c r="CH35" s="383" t="str">
        <f ca="1">+IF(OFFSET('Water Data'!$I$27,0,10*ROW('Water Data'!I29))="","",OFFSET('Water Data'!$I$27,0,10*ROW('Water Data'!I29)))</f>
        <v/>
      </c>
      <c r="CI35" s="383" t="str">
        <f ca="1">+IF(OFFSET('Water Data'!$I$28,0,10*ROW('Water Data'!I29))="","",OFFSET('Water Data'!$I$28,0,10*ROW('Water Data'!I29)))</f>
        <v/>
      </c>
      <c r="CJ35" s="383" t="str">
        <f ca="1">+IF(OFFSET('Water Data'!$I$29,0,10*ROW('Water Data'!I29))="","",OFFSET('Water Data'!$I$29,0,10*ROW('Water Data'!I29)))</f>
        <v/>
      </c>
      <c r="CK35" s="383" t="str">
        <f ca="1">+IF(OFFSET('Sanitation Data'!$D$28,0,10*ROW('Sanitation Data'!D29))="","",OFFSET('Sanitation Data'!$D$28,0,10*ROW('Sanitation Data'!D29)))</f>
        <v/>
      </c>
      <c r="CL35" s="383" t="str">
        <f ca="1">+IF(OFFSET('Sanitation Data'!$D$29,0,10*ROW('Sanitation Data'!D29))="","",OFFSET('Sanitation Data'!$D$29,0,10*ROW('Sanitation Data'!D29)))</f>
        <v/>
      </c>
      <c r="CM35" s="383" t="str">
        <f ca="1">+IF(OFFSET('Sanitation Data'!$D$30,0,10*ROW('Sanitation Data'!D29))="","",OFFSET('Sanitation Data'!$D$30,0,10*ROW('Sanitation Data'!D29)))</f>
        <v/>
      </c>
      <c r="CN35" s="383" t="str">
        <f ca="1">+IF(OFFSET('Sanitation Data'!$D$31,0,10*ROW('Sanitation Data'!D29))="","",OFFSET('Sanitation Data'!$D$31,0,10*ROW('Sanitation Data'!D29)))</f>
        <v/>
      </c>
      <c r="CO35" s="383" t="str">
        <f ca="1">+IF(OFFSET('Sanitation Data'!$D$32,0,10*ROW('Sanitation Data'!D29))="","",OFFSET('Sanitation Data'!$D$32,0,10*ROW('Sanitation Data'!D29)))</f>
        <v/>
      </c>
      <c r="CP35" s="383" t="str">
        <f ca="1">+IF(OFFSET('Sanitation Data'!$E$28,0,10*ROW('Sanitation Data'!E29))="","",OFFSET('Sanitation Data'!$E$28,0,10*ROW('Sanitation Data'!E29)))</f>
        <v/>
      </c>
      <c r="CQ35" s="383" t="str">
        <f ca="1">+IF(OFFSET('Sanitation Data'!$E$29,0,10*ROW('Sanitation Data'!E29))="","",OFFSET('Sanitation Data'!$E$29,0,10*ROW('Sanitation Data'!E29)))</f>
        <v/>
      </c>
      <c r="CR35" s="383" t="str">
        <f ca="1">+IF(OFFSET('Sanitation Data'!$E$30,0,10*ROW('Sanitation Data'!E29))="","",OFFSET('Sanitation Data'!$E$30,0,10*ROW('Sanitation Data'!E29)))</f>
        <v/>
      </c>
      <c r="CS35" s="383" t="str">
        <f ca="1">+IF(OFFSET('Sanitation Data'!$E$31,0,10*ROW('Sanitation Data'!E29))="","",OFFSET('Sanitation Data'!$E$31,0,10*ROW('Sanitation Data'!E29)))</f>
        <v/>
      </c>
      <c r="CT35" s="383" t="str">
        <f ca="1">+IF(OFFSET('Sanitation Data'!$E$32,0,10*ROW('Sanitation Data'!E29))="","",OFFSET('Sanitation Data'!$E$32,0,10*ROW('Sanitation Data'!E29)))</f>
        <v/>
      </c>
      <c r="CU35" s="383" t="str">
        <f ca="1">+IF(OFFSET('Sanitation Data'!$F$28,0,10*ROW('Sanitation Data'!F29))="","",OFFSET('Sanitation Data'!$F$28,0,10*ROW('Sanitation Data'!F29)))</f>
        <v/>
      </c>
      <c r="CV35" s="383" t="str">
        <f ca="1">+IF(OFFSET('Sanitation Data'!$F$29,0,10*ROW('Sanitation Data'!F29))="","",OFFSET('Sanitation Data'!$F$29,0,10*ROW('Sanitation Data'!F29)))</f>
        <v/>
      </c>
      <c r="CW35" s="383" t="str">
        <f ca="1">+IF(OFFSET('Sanitation Data'!$F$30,0,10*ROW('Sanitation Data'!F29))="","",OFFSET('Sanitation Data'!$F$30,0,10*ROW('Sanitation Data'!F29)))</f>
        <v/>
      </c>
      <c r="CX35" s="383" t="str">
        <f ca="1">+IF(OFFSET('Sanitation Data'!$F$31,0,10*ROW('Sanitation Data'!F29))="","",OFFSET('Sanitation Data'!$F$31,0,10*ROW('Sanitation Data'!F29)))</f>
        <v/>
      </c>
      <c r="CY35" s="383" t="str">
        <f ca="1">+IF(OFFSET('Sanitation Data'!$F$32,0,10*ROW('Sanitation Data'!F29))="","",OFFSET('Sanitation Data'!$F$32,0,10*ROW('Sanitation Data'!F29)))</f>
        <v/>
      </c>
      <c r="CZ35" s="383" t="str">
        <f ca="1">+IF(OFFSET('Sanitation Data'!$G$28,0,10*ROW('Sanitation Data'!G29))="","",OFFSET('Sanitation Data'!$G$28,0,10*ROW('Sanitation Data'!G29)))</f>
        <v/>
      </c>
      <c r="DA35" s="383" t="str">
        <f ca="1">+IF(OFFSET('Sanitation Data'!$G$29,0,10*ROW('Sanitation Data'!G29))="","",OFFSET('Sanitation Data'!$G$29,0,10*ROW('Sanitation Data'!G29)))</f>
        <v/>
      </c>
      <c r="DB35" s="383" t="str">
        <f ca="1">+IF(OFFSET('Sanitation Data'!$G$30,0,10*ROW('Sanitation Data'!G29))="","",OFFSET('Sanitation Data'!$G$30,0,10*ROW('Sanitation Data'!G29)))</f>
        <v/>
      </c>
      <c r="DC35" s="383" t="str">
        <f ca="1">+IF(OFFSET('Sanitation Data'!$G$31,0,10*ROW('Sanitation Data'!G29))="","",OFFSET('Sanitation Data'!$G$31,0,10*ROW('Sanitation Data'!G29)))</f>
        <v/>
      </c>
      <c r="DD35" s="383" t="str">
        <f ca="1">+IF(OFFSET('Sanitation Data'!$G$32,0,10*ROW('Sanitation Data'!G29))="","",OFFSET('Sanitation Data'!$G$32,0,10*ROW('Sanitation Data'!G29)))</f>
        <v/>
      </c>
      <c r="DE35" s="383" t="str">
        <f ca="1">+IF(OFFSET('Sanitation Data'!$H$28,0,10*ROW('Sanitation Data'!H29))="","",OFFSET('Sanitation Data'!$H$28,0,10*ROW('Sanitation Data'!H29)))</f>
        <v/>
      </c>
      <c r="DF35" s="383" t="str">
        <f ca="1">+IF(OFFSET('Sanitation Data'!$H$29,0,10*ROW('Sanitation Data'!H29))="","",OFFSET('Sanitation Data'!$H$29,0,10*ROW('Sanitation Data'!H29)))</f>
        <v/>
      </c>
      <c r="DG35" s="383" t="str">
        <f ca="1">+IF(OFFSET('Sanitation Data'!$H$30,0,10*ROW('Sanitation Data'!H29))="","",OFFSET('Sanitation Data'!$H$30,0,10*ROW('Sanitation Data'!H29)))</f>
        <v/>
      </c>
      <c r="DH35" s="383" t="str">
        <f ca="1">+IF(OFFSET('Sanitation Data'!$H$31,0,10*ROW('Sanitation Data'!H29))="","",OFFSET('Sanitation Data'!$H$31,0,10*ROW('Sanitation Data'!H29)))</f>
        <v/>
      </c>
      <c r="DI35" s="383" t="str">
        <f ca="1">+IF(OFFSET('Sanitation Data'!$H$32,0,10*ROW('Sanitation Data'!H29))="","",OFFSET('Sanitation Data'!$H$32,0,10*ROW('Sanitation Data'!H29)))</f>
        <v/>
      </c>
      <c r="DJ35" s="383" t="str">
        <f ca="1">+IF(OFFSET('Sanitation Data'!$I$28,0,10*ROW('Sanitation Data'!I29))="","",OFFSET('Sanitation Data'!$I$28,0,10*ROW('Sanitation Data'!I29)))</f>
        <v/>
      </c>
      <c r="DK35" s="383" t="str">
        <f ca="1">+IF(OFFSET('Sanitation Data'!$I$29,0,10*ROW('Sanitation Data'!I29))="","",OFFSET('Sanitation Data'!$I$29,0,10*ROW('Sanitation Data'!I29)))</f>
        <v/>
      </c>
      <c r="DL35" s="383" t="str">
        <f ca="1">+IF(OFFSET('Sanitation Data'!$I$30,0,10*ROW('Sanitation Data'!I29))="","",OFFSET('Sanitation Data'!$I$30,0,10*ROW('Sanitation Data'!I29)))</f>
        <v/>
      </c>
      <c r="DM35" s="383" t="str">
        <f ca="1">+IF(OFFSET('Sanitation Data'!$I$31,0,10*ROW('Sanitation Data'!I29))="","",OFFSET('Sanitation Data'!$I$31,0,10*ROW('Sanitation Data'!I29)))</f>
        <v/>
      </c>
      <c r="DN35" s="383" t="str">
        <f ca="1">+IF(OFFSET('Sanitation Data'!$I$32,0,10*ROW('Sanitation Data'!I29))="","",OFFSET('Sanitation Data'!$I$32,0,10*ROW('Sanitation Data'!I29)))</f>
        <v/>
      </c>
      <c r="DO35" s="383" t="str">
        <f ca="1">+IF(OFFSET('Hygiene Data'!$D$11,0,10*ROW('Hygiene Data'!D29))="","",OFFSET('Hygiene Data'!$D$11,0,10*ROW('Hygiene Data'!D29)))</f>
        <v/>
      </c>
      <c r="DP35" s="383" t="str">
        <f ca="1">+IF(OFFSET('Hygiene Data'!$D$12,0,10*ROW('Hygiene Data'!D29))="","",OFFSET('Hygiene Data'!$D$12,0,10*ROW('Hygiene Data'!D29)))</f>
        <v/>
      </c>
      <c r="DQ35" s="383" t="str">
        <f ca="1">+IF(OFFSET('Hygiene Data'!$D$13,0,10*ROW('Hygiene Data'!D29))="","",OFFSET('Hygiene Data'!$D$13,0,10*ROW('Hygiene Data'!D29)))</f>
        <v/>
      </c>
      <c r="DR35" s="383" t="str">
        <f ca="1">+IF(OFFSET('Hygiene Data'!$E$11,0,10*ROW('Hygiene Data'!E29))="","",OFFSET('Hygiene Data'!$E$11,0,10*ROW('Hygiene Data'!E29)))</f>
        <v/>
      </c>
      <c r="DS35" s="383" t="str">
        <f ca="1">+IF(OFFSET('Hygiene Data'!$E$12,0,10*ROW('Hygiene Data'!E29))="","",OFFSET('Hygiene Data'!$E$12,0,10*ROW('Hygiene Data'!E29)))</f>
        <v/>
      </c>
      <c r="DT35" s="383" t="str">
        <f ca="1">+IF(OFFSET('Hygiene Data'!$E$13,0,10*ROW('Hygiene Data'!E29))="","",OFFSET('Hygiene Data'!$E$13,0,10*ROW('Hygiene Data'!E29)))</f>
        <v/>
      </c>
      <c r="DU35" s="383" t="str">
        <f ca="1">+IF(OFFSET('Hygiene Data'!$F$11,0,10*ROW('Hygiene Data'!F29))="","",OFFSET('Hygiene Data'!$F$11,0,10*ROW('Hygiene Data'!F29)))</f>
        <v/>
      </c>
      <c r="DV35" s="383" t="str">
        <f ca="1">+IF(OFFSET('Hygiene Data'!$F$12,0,10*ROW('Hygiene Data'!F29))="","",OFFSET('Hygiene Data'!$F$12,0,10*ROW('Hygiene Data'!F29)))</f>
        <v/>
      </c>
      <c r="DW35" s="383" t="str">
        <f ca="1">+IF(OFFSET('Hygiene Data'!$F$13,0,10*ROW('Hygiene Data'!F29))="","",OFFSET('Hygiene Data'!$F$13,0,10*ROW('Hygiene Data'!F29)))</f>
        <v/>
      </c>
      <c r="DX35" s="383" t="str">
        <f ca="1">+IF(OFFSET('Hygiene Data'!$G$11,0,10*ROW('Hygiene Data'!G29))="","",OFFSET('Hygiene Data'!$G$11,0,10*ROW('Hygiene Data'!G29)))</f>
        <v/>
      </c>
      <c r="DY35" s="383" t="str">
        <f ca="1">+IF(OFFSET('Hygiene Data'!$G$12,0,10*ROW('Hygiene Data'!G29))="","",OFFSET('Hygiene Data'!$G$12,0,10*ROW('Hygiene Data'!G29)))</f>
        <v/>
      </c>
      <c r="DZ35" s="383" t="str">
        <f ca="1">+IF(OFFSET('Hygiene Data'!$G$13,0,10*ROW('Hygiene Data'!G29))="","",OFFSET('Hygiene Data'!$G$13,0,10*ROW('Hygiene Data'!G29)))</f>
        <v/>
      </c>
      <c r="EA35" s="383" t="str">
        <f ca="1">+IF(OFFSET('Hygiene Data'!$H$11,0,10*ROW('Hygiene Data'!H29))="","",OFFSET('Hygiene Data'!$H$11,0,10*ROW('Hygiene Data'!H29)))</f>
        <v/>
      </c>
      <c r="EB35" s="383" t="str">
        <f ca="1">+IF(OFFSET('Hygiene Data'!$H$12,0,10*ROW('Hygiene Data'!H29))="","",OFFSET('Hygiene Data'!$H$12,0,10*ROW('Hygiene Data'!H29)))</f>
        <v/>
      </c>
      <c r="EC35" s="383" t="str">
        <f ca="1">+IF(OFFSET('Hygiene Data'!$H$13,0,10*ROW('Hygiene Data'!H29))="","",OFFSET('Hygiene Data'!$H$13,0,10*ROW('Hygiene Data'!H29)))</f>
        <v/>
      </c>
      <c r="ED35" s="383" t="str">
        <f ca="1">+IF(OFFSET('Hygiene Data'!$I$11,0,10*ROW('Hygiene Data'!I29))="","",OFFSET('Hygiene Data'!$I$11,0,10*ROW('Hygiene Data'!I29)))</f>
        <v/>
      </c>
      <c r="EE35" s="383" t="str">
        <f ca="1">+IF(OFFSET('Hygiene Data'!$I$12,0,10*ROW('Hygiene Data'!I29))="","",OFFSET('Hygiene Data'!$I$12,0,10*ROW('Hygiene Data'!I29)))</f>
        <v/>
      </c>
      <c r="EF35" s="383" t="str">
        <f ca="1">+IF(OFFSET('Hygiene Data'!$I$13,0,10*ROW('Hygiene Data'!I29))="","",OFFSET('Hygiene Data'!$I$13,0,10*ROW('Hygiene Data'!I29)))</f>
        <v/>
      </c>
    </row>
    <row r="36" spans="1:136" x14ac:dyDescent="0.25">
      <c r="A36" s="492" t="str">
        <f ca="1">+IF(OFFSET('Water Data'!$B$2,0,10*ROW('Water Data'!E30))="","",OFFSET('Water Data'!$B$2,0,10*ROW('Water Data'!E30)))</f>
        <v/>
      </c>
      <c r="B36" s="492"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19" t="str">
        <f t="shared" ca="1" si="0"/>
        <v/>
      </c>
      <c r="D36" s="520"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20"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20"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20"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20"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20"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20"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20"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20"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20"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20"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20"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20"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20"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20"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20"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20"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20"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21"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21"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21"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21"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21"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21"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21"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21"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21"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21"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21"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21"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21"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21"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21"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21"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21"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21"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21"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21"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21"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21"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21"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21"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21"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21"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21"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21"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21"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21"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22"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98"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22"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22"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22"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22"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22"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22"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22"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22"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22"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22"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22"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22"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22"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22"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22"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22"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83" t="str">
        <f ca="1">+IF(OFFSET('Water Data'!$D$27,0,10*ROW('Water Data'!D30))="","",OFFSET('Water Data'!$D$27,0,10*ROW('Water Data'!D30)))</f>
        <v/>
      </c>
      <c r="BT36" s="383" t="str">
        <f ca="1">+IF(OFFSET('Water Data'!$D$28,0,10*ROW('Water Data'!D30))="","",OFFSET('Water Data'!$D$28,0,10*ROW('Water Data'!D30)))</f>
        <v/>
      </c>
      <c r="BU36" s="383" t="str">
        <f ca="1">+IF(OFFSET('Water Data'!$D$29,0,10*ROW('Water Data'!D30))="","",OFFSET('Water Data'!$D$29,0,10*ROW('Water Data'!D30)))</f>
        <v/>
      </c>
      <c r="BV36" s="383" t="str">
        <f ca="1">+IF(OFFSET('Water Data'!$E$27,0,10*ROW('Water Data'!E30))="","",OFFSET('Water Data'!$E$27,0,10*ROW('Water Data'!E30)))</f>
        <v/>
      </c>
      <c r="BW36" s="383" t="str">
        <f ca="1">+IF(OFFSET('Water Data'!$E$28,0,10*ROW('Water Data'!E30))="","",OFFSET('Water Data'!$E$28,0,10*ROW('Water Data'!E30)))</f>
        <v/>
      </c>
      <c r="BX36" s="383" t="str">
        <f ca="1">+IF(OFFSET('Water Data'!$E$29,0,10*ROW('Water Data'!E30))="","",OFFSET('Water Data'!$E$29,0,10*ROW('Water Data'!E30)))</f>
        <v/>
      </c>
      <c r="BY36" s="383" t="str">
        <f ca="1">+IF(OFFSET('Water Data'!$F$27,0,10*ROW('Water Data'!F30))="","",OFFSET('Water Data'!$F$27,0,10*ROW('Water Data'!F30)))</f>
        <v/>
      </c>
      <c r="BZ36" s="383" t="str">
        <f ca="1">+IF(OFFSET('Water Data'!$F$28,0,10*ROW('Water Data'!F30))="","",OFFSET('Water Data'!$F$28,0,10*ROW('Water Data'!F30)))</f>
        <v/>
      </c>
      <c r="CA36" s="383" t="str">
        <f ca="1">+IF(OFFSET('Water Data'!$F$29,0,10*ROW('Water Data'!F30))="","",OFFSET('Water Data'!$F$29,0,10*ROW('Water Data'!F30)))</f>
        <v/>
      </c>
      <c r="CB36" s="383" t="str">
        <f ca="1">+IF(OFFSET('Water Data'!$G$27,0,10*ROW('Water Data'!G30))="","",OFFSET('Water Data'!$G$27,0,10*ROW('Water Data'!G30)))</f>
        <v/>
      </c>
      <c r="CC36" s="383" t="str">
        <f ca="1">+IF(OFFSET('Water Data'!$G$28,0,10*ROW('Water Data'!G30))="","",OFFSET('Water Data'!$G$28,0,10*ROW('Water Data'!G30)))</f>
        <v/>
      </c>
      <c r="CD36" s="383" t="str">
        <f ca="1">+IF(OFFSET('Water Data'!$G$29,0,10*ROW('Water Data'!G30))="","",OFFSET('Water Data'!$G$29,0,10*ROW('Water Data'!G30)))</f>
        <v/>
      </c>
      <c r="CE36" s="383" t="str">
        <f ca="1">+IF(OFFSET('Water Data'!$H$27,0,10*ROW('Water Data'!H30))="","",OFFSET('Water Data'!$H$27,0,10*ROW('Water Data'!H30)))</f>
        <v/>
      </c>
      <c r="CF36" s="383" t="str">
        <f ca="1">+IF(OFFSET('Water Data'!$H$28,0,10*ROW('Water Data'!H30))="","",OFFSET('Water Data'!$H$28,0,10*ROW('Water Data'!H30)))</f>
        <v/>
      </c>
      <c r="CG36" s="383" t="str">
        <f ca="1">+IF(OFFSET('Water Data'!$H$29,0,10*ROW('Water Data'!H30))="","",OFFSET('Water Data'!$H$29,0,10*ROW('Water Data'!H30)))</f>
        <v/>
      </c>
      <c r="CH36" s="383" t="str">
        <f ca="1">+IF(OFFSET('Water Data'!$I$27,0,10*ROW('Water Data'!I30))="","",OFFSET('Water Data'!$I$27,0,10*ROW('Water Data'!I30)))</f>
        <v/>
      </c>
      <c r="CI36" s="383" t="str">
        <f ca="1">+IF(OFFSET('Water Data'!$I$28,0,10*ROW('Water Data'!I30))="","",OFFSET('Water Data'!$I$28,0,10*ROW('Water Data'!I30)))</f>
        <v/>
      </c>
      <c r="CJ36" s="383" t="str">
        <f ca="1">+IF(OFFSET('Water Data'!$I$29,0,10*ROW('Water Data'!I30))="","",OFFSET('Water Data'!$I$29,0,10*ROW('Water Data'!I30)))</f>
        <v/>
      </c>
      <c r="CK36" s="383" t="str">
        <f ca="1">+IF(OFFSET('Sanitation Data'!$D$28,0,10*ROW('Sanitation Data'!D30))="","",OFFSET('Sanitation Data'!$D$28,0,10*ROW('Sanitation Data'!D30)))</f>
        <v/>
      </c>
      <c r="CL36" s="383" t="str">
        <f ca="1">+IF(OFFSET('Sanitation Data'!$D$29,0,10*ROW('Sanitation Data'!D30))="","",OFFSET('Sanitation Data'!$D$29,0,10*ROW('Sanitation Data'!D30)))</f>
        <v/>
      </c>
      <c r="CM36" s="383" t="str">
        <f ca="1">+IF(OFFSET('Sanitation Data'!$D$30,0,10*ROW('Sanitation Data'!D30))="","",OFFSET('Sanitation Data'!$D$30,0,10*ROW('Sanitation Data'!D30)))</f>
        <v/>
      </c>
      <c r="CN36" s="383" t="str">
        <f ca="1">+IF(OFFSET('Sanitation Data'!$D$31,0,10*ROW('Sanitation Data'!D30))="","",OFFSET('Sanitation Data'!$D$31,0,10*ROW('Sanitation Data'!D30)))</f>
        <v/>
      </c>
      <c r="CO36" s="383" t="str">
        <f ca="1">+IF(OFFSET('Sanitation Data'!$D$32,0,10*ROW('Sanitation Data'!D30))="","",OFFSET('Sanitation Data'!$D$32,0,10*ROW('Sanitation Data'!D30)))</f>
        <v/>
      </c>
      <c r="CP36" s="383" t="str">
        <f ca="1">+IF(OFFSET('Sanitation Data'!$E$28,0,10*ROW('Sanitation Data'!E30))="","",OFFSET('Sanitation Data'!$E$28,0,10*ROW('Sanitation Data'!E30)))</f>
        <v/>
      </c>
      <c r="CQ36" s="383" t="str">
        <f ca="1">+IF(OFFSET('Sanitation Data'!$E$29,0,10*ROW('Sanitation Data'!E30))="","",OFFSET('Sanitation Data'!$E$29,0,10*ROW('Sanitation Data'!E30)))</f>
        <v/>
      </c>
      <c r="CR36" s="383" t="str">
        <f ca="1">+IF(OFFSET('Sanitation Data'!$E$30,0,10*ROW('Sanitation Data'!E30))="","",OFFSET('Sanitation Data'!$E$30,0,10*ROW('Sanitation Data'!E30)))</f>
        <v/>
      </c>
      <c r="CS36" s="383" t="str">
        <f ca="1">+IF(OFFSET('Sanitation Data'!$E$31,0,10*ROW('Sanitation Data'!E30))="","",OFFSET('Sanitation Data'!$E$31,0,10*ROW('Sanitation Data'!E30)))</f>
        <v/>
      </c>
      <c r="CT36" s="383" t="str">
        <f ca="1">+IF(OFFSET('Sanitation Data'!$E$32,0,10*ROW('Sanitation Data'!E30))="","",OFFSET('Sanitation Data'!$E$32,0,10*ROW('Sanitation Data'!E30)))</f>
        <v/>
      </c>
      <c r="CU36" s="383" t="str">
        <f ca="1">+IF(OFFSET('Sanitation Data'!$F$28,0,10*ROW('Sanitation Data'!F30))="","",OFFSET('Sanitation Data'!$F$28,0,10*ROW('Sanitation Data'!F30)))</f>
        <v/>
      </c>
      <c r="CV36" s="383" t="str">
        <f ca="1">+IF(OFFSET('Sanitation Data'!$F$29,0,10*ROW('Sanitation Data'!F30))="","",OFFSET('Sanitation Data'!$F$29,0,10*ROW('Sanitation Data'!F30)))</f>
        <v/>
      </c>
      <c r="CW36" s="383" t="str">
        <f ca="1">+IF(OFFSET('Sanitation Data'!$F$30,0,10*ROW('Sanitation Data'!F30))="","",OFFSET('Sanitation Data'!$F$30,0,10*ROW('Sanitation Data'!F30)))</f>
        <v/>
      </c>
      <c r="CX36" s="383" t="str">
        <f ca="1">+IF(OFFSET('Sanitation Data'!$F$31,0,10*ROW('Sanitation Data'!F30))="","",OFFSET('Sanitation Data'!$F$31,0,10*ROW('Sanitation Data'!F30)))</f>
        <v/>
      </c>
      <c r="CY36" s="383" t="str">
        <f ca="1">+IF(OFFSET('Sanitation Data'!$F$32,0,10*ROW('Sanitation Data'!F30))="","",OFFSET('Sanitation Data'!$F$32,0,10*ROW('Sanitation Data'!F30)))</f>
        <v/>
      </c>
      <c r="CZ36" s="383" t="str">
        <f ca="1">+IF(OFFSET('Sanitation Data'!$G$28,0,10*ROW('Sanitation Data'!G30))="","",OFFSET('Sanitation Data'!$G$28,0,10*ROW('Sanitation Data'!G30)))</f>
        <v/>
      </c>
      <c r="DA36" s="383" t="str">
        <f ca="1">+IF(OFFSET('Sanitation Data'!$G$29,0,10*ROW('Sanitation Data'!G30))="","",OFFSET('Sanitation Data'!$G$29,0,10*ROW('Sanitation Data'!G30)))</f>
        <v/>
      </c>
      <c r="DB36" s="383" t="str">
        <f ca="1">+IF(OFFSET('Sanitation Data'!$G$30,0,10*ROW('Sanitation Data'!G30))="","",OFFSET('Sanitation Data'!$G$30,0,10*ROW('Sanitation Data'!G30)))</f>
        <v/>
      </c>
      <c r="DC36" s="383" t="str">
        <f ca="1">+IF(OFFSET('Sanitation Data'!$G$31,0,10*ROW('Sanitation Data'!G30))="","",OFFSET('Sanitation Data'!$G$31,0,10*ROW('Sanitation Data'!G30)))</f>
        <v/>
      </c>
      <c r="DD36" s="383" t="str">
        <f ca="1">+IF(OFFSET('Sanitation Data'!$G$32,0,10*ROW('Sanitation Data'!G30))="","",OFFSET('Sanitation Data'!$G$32,0,10*ROW('Sanitation Data'!G30)))</f>
        <v/>
      </c>
      <c r="DE36" s="383" t="str">
        <f ca="1">+IF(OFFSET('Sanitation Data'!$H$28,0,10*ROW('Sanitation Data'!H30))="","",OFFSET('Sanitation Data'!$H$28,0,10*ROW('Sanitation Data'!H30)))</f>
        <v/>
      </c>
      <c r="DF36" s="383" t="str">
        <f ca="1">+IF(OFFSET('Sanitation Data'!$H$29,0,10*ROW('Sanitation Data'!H30))="","",OFFSET('Sanitation Data'!$H$29,0,10*ROW('Sanitation Data'!H30)))</f>
        <v/>
      </c>
      <c r="DG36" s="383" t="str">
        <f ca="1">+IF(OFFSET('Sanitation Data'!$H$30,0,10*ROW('Sanitation Data'!H30))="","",OFFSET('Sanitation Data'!$H$30,0,10*ROW('Sanitation Data'!H30)))</f>
        <v/>
      </c>
      <c r="DH36" s="383" t="str">
        <f ca="1">+IF(OFFSET('Sanitation Data'!$H$31,0,10*ROW('Sanitation Data'!H30))="","",OFFSET('Sanitation Data'!$H$31,0,10*ROW('Sanitation Data'!H30)))</f>
        <v/>
      </c>
      <c r="DI36" s="383" t="str">
        <f ca="1">+IF(OFFSET('Sanitation Data'!$H$32,0,10*ROW('Sanitation Data'!H30))="","",OFFSET('Sanitation Data'!$H$32,0,10*ROW('Sanitation Data'!H30)))</f>
        <v/>
      </c>
      <c r="DJ36" s="383" t="str">
        <f ca="1">+IF(OFFSET('Sanitation Data'!$I$28,0,10*ROW('Sanitation Data'!I30))="","",OFFSET('Sanitation Data'!$I$28,0,10*ROW('Sanitation Data'!I30)))</f>
        <v/>
      </c>
      <c r="DK36" s="383" t="str">
        <f ca="1">+IF(OFFSET('Sanitation Data'!$I$29,0,10*ROW('Sanitation Data'!I30))="","",OFFSET('Sanitation Data'!$I$29,0,10*ROW('Sanitation Data'!I30)))</f>
        <v/>
      </c>
      <c r="DL36" s="383" t="str">
        <f ca="1">+IF(OFFSET('Sanitation Data'!$I$30,0,10*ROW('Sanitation Data'!I30))="","",OFFSET('Sanitation Data'!$I$30,0,10*ROW('Sanitation Data'!I30)))</f>
        <v/>
      </c>
      <c r="DM36" s="383" t="str">
        <f ca="1">+IF(OFFSET('Sanitation Data'!$I$31,0,10*ROW('Sanitation Data'!I30))="","",OFFSET('Sanitation Data'!$I$31,0,10*ROW('Sanitation Data'!I30)))</f>
        <v/>
      </c>
      <c r="DN36" s="383" t="str">
        <f ca="1">+IF(OFFSET('Sanitation Data'!$I$32,0,10*ROW('Sanitation Data'!I30))="","",OFFSET('Sanitation Data'!$I$32,0,10*ROW('Sanitation Data'!I30)))</f>
        <v/>
      </c>
      <c r="DO36" s="383" t="str">
        <f ca="1">+IF(OFFSET('Hygiene Data'!$D$11,0,10*ROW('Hygiene Data'!D30))="","",OFFSET('Hygiene Data'!$D$11,0,10*ROW('Hygiene Data'!D30)))</f>
        <v/>
      </c>
      <c r="DP36" s="383" t="str">
        <f ca="1">+IF(OFFSET('Hygiene Data'!$D$12,0,10*ROW('Hygiene Data'!D30))="","",OFFSET('Hygiene Data'!$D$12,0,10*ROW('Hygiene Data'!D30)))</f>
        <v/>
      </c>
      <c r="DQ36" s="383" t="str">
        <f ca="1">+IF(OFFSET('Hygiene Data'!$D$13,0,10*ROW('Hygiene Data'!D30))="","",OFFSET('Hygiene Data'!$D$13,0,10*ROW('Hygiene Data'!D30)))</f>
        <v/>
      </c>
      <c r="DR36" s="383" t="str">
        <f ca="1">+IF(OFFSET('Hygiene Data'!$E$11,0,10*ROW('Hygiene Data'!E30))="","",OFFSET('Hygiene Data'!$E$11,0,10*ROW('Hygiene Data'!E30)))</f>
        <v/>
      </c>
      <c r="DS36" s="383" t="str">
        <f ca="1">+IF(OFFSET('Hygiene Data'!$E$12,0,10*ROW('Hygiene Data'!E30))="","",OFFSET('Hygiene Data'!$E$12,0,10*ROW('Hygiene Data'!E30)))</f>
        <v/>
      </c>
      <c r="DT36" s="383" t="str">
        <f ca="1">+IF(OFFSET('Hygiene Data'!$E$13,0,10*ROW('Hygiene Data'!E30))="","",OFFSET('Hygiene Data'!$E$13,0,10*ROW('Hygiene Data'!E30)))</f>
        <v/>
      </c>
      <c r="DU36" s="383" t="str">
        <f ca="1">+IF(OFFSET('Hygiene Data'!$F$11,0,10*ROW('Hygiene Data'!F30))="","",OFFSET('Hygiene Data'!$F$11,0,10*ROW('Hygiene Data'!F30)))</f>
        <v/>
      </c>
      <c r="DV36" s="383" t="str">
        <f ca="1">+IF(OFFSET('Hygiene Data'!$F$12,0,10*ROW('Hygiene Data'!F30))="","",OFFSET('Hygiene Data'!$F$12,0,10*ROW('Hygiene Data'!F30)))</f>
        <v/>
      </c>
      <c r="DW36" s="383" t="str">
        <f ca="1">+IF(OFFSET('Hygiene Data'!$F$13,0,10*ROW('Hygiene Data'!F30))="","",OFFSET('Hygiene Data'!$F$13,0,10*ROW('Hygiene Data'!F30)))</f>
        <v/>
      </c>
      <c r="DX36" s="383" t="str">
        <f ca="1">+IF(OFFSET('Hygiene Data'!$G$11,0,10*ROW('Hygiene Data'!G30))="","",OFFSET('Hygiene Data'!$G$11,0,10*ROW('Hygiene Data'!G30)))</f>
        <v/>
      </c>
      <c r="DY36" s="383" t="str">
        <f ca="1">+IF(OFFSET('Hygiene Data'!$G$12,0,10*ROW('Hygiene Data'!G30))="","",OFFSET('Hygiene Data'!$G$12,0,10*ROW('Hygiene Data'!G30)))</f>
        <v/>
      </c>
      <c r="DZ36" s="383" t="str">
        <f ca="1">+IF(OFFSET('Hygiene Data'!$G$13,0,10*ROW('Hygiene Data'!G30))="","",OFFSET('Hygiene Data'!$G$13,0,10*ROW('Hygiene Data'!G30)))</f>
        <v/>
      </c>
      <c r="EA36" s="383" t="str">
        <f ca="1">+IF(OFFSET('Hygiene Data'!$H$11,0,10*ROW('Hygiene Data'!H30))="","",OFFSET('Hygiene Data'!$H$11,0,10*ROW('Hygiene Data'!H30)))</f>
        <v/>
      </c>
      <c r="EB36" s="383" t="str">
        <f ca="1">+IF(OFFSET('Hygiene Data'!$H$12,0,10*ROW('Hygiene Data'!H30))="","",OFFSET('Hygiene Data'!$H$12,0,10*ROW('Hygiene Data'!H30)))</f>
        <v/>
      </c>
      <c r="EC36" s="383" t="str">
        <f ca="1">+IF(OFFSET('Hygiene Data'!$H$13,0,10*ROW('Hygiene Data'!H30))="","",OFFSET('Hygiene Data'!$H$13,0,10*ROW('Hygiene Data'!H30)))</f>
        <v/>
      </c>
      <c r="ED36" s="383" t="str">
        <f ca="1">+IF(OFFSET('Hygiene Data'!$I$11,0,10*ROW('Hygiene Data'!I30))="","",OFFSET('Hygiene Data'!$I$11,0,10*ROW('Hygiene Data'!I30)))</f>
        <v/>
      </c>
      <c r="EE36" s="383" t="str">
        <f ca="1">+IF(OFFSET('Hygiene Data'!$I$12,0,10*ROW('Hygiene Data'!I30))="","",OFFSET('Hygiene Data'!$I$12,0,10*ROW('Hygiene Data'!I30)))</f>
        <v/>
      </c>
      <c r="EF36" s="383" t="str">
        <f ca="1">+IF(OFFSET('Hygiene Data'!$I$13,0,10*ROW('Hygiene Data'!I30))="","",OFFSET('Hygiene Data'!$I$13,0,10*ROW('Hygiene Data'!I30)))</f>
        <v/>
      </c>
    </row>
    <row r="37" spans="1:136" x14ac:dyDescent="0.25">
      <c r="A37" s="492" t="str">
        <f ca="1">+IF(OFFSET('Water Data'!$B$2,0,10*ROW('Water Data'!E31))="","",OFFSET('Water Data'!$B$2,0,10*ROW('Water Data'!E31)))</f>
        <v/>
      </c>
      <c r="B37" s="492"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19" t="str">
        <f t="shared" ca="1" si="0"/>
        <v/>
      </c>
      <c r="D37" s="520"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20"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20"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20"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20"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20"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20"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20"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20"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20"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20"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20"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20"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20"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20"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20"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20"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20"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21"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21"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21"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21"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21"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21"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21"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21"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21"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21"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21"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21"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21"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21"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21"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21"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21"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21"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21"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21"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21"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21"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21"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21"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21"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21"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21"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21"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21"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21"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22"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98"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22"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22"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22"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22"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22"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22"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22"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22"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22"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22"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22"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22"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22"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22"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22"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22"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83" t="str">
        <f ca="1">+IF(OFFSET('Water Data'!$D$27,0,10*ROW('Water Data'!D31))="","",OFFSET('Water Data'!$D$27,0,10*ROW('Water Data'!D31)))</f>
        <v/>
      </c>
      <c r="BT37" s="383" t="str">
        <f ca="1">+IF(OFFSET('Water Data'!$D$28,0,10*ROW('Water Data'!D31))="","",OFFSET('Water Data'!$D$28,0,10*ROW('Water Data'!D31)))</f>
        <v/>
      </c>
      <c r="BU37" s="383" t="str">
        <f ca="1">+IF(OFFSET('Water Data'!$D$29,0,10*ROW('Water Data'!D31))="","",OFFSET('Water Data'!$D$29,0,10*ROW('Water Data'!D31)))</f>
        <v/>
      </c>
      <c r="BV37" s="383" t="str">
        <f ca="1">+IF(OFFSET('Water Data'!$E$27,0,10*ROW('Water Data'!E31))="","",OFFSET('Water Data'!$E$27,0,10*ROW('Water Data'!E31)))</f>
        <v/>
      </c>
      <c r="BW37" s="383" t="str">
        <f ca="1">+IF(OFFSET('Water Data'!$E$28,0,10*ROW('Water Data'!E31))="","",OFFSET('Water Data'!$E$28,0,10*ROW('Water Data'!E31)))</f>
        <v/>
      </c>
      <c r="BX37" s="383" t="str">
        <f ca="1">+IF(OFFSET('Water Data'!$E$29,0,10*ROW('Water Data'!E31))="","",OFFSET('Water Data'!$E$29,0,10*ROW('Water Data'!E31)))</f>
        <v/>
      </c>
      <c r="BY37" s="383" t="str">
        <f ca="1">+IF(OFFSET('Water Data'!$F$27,0,10*ROW('Water Data'!F31))="","",OFFSET('Water Data'!$F$27,0,10*ROW('Water Data'!F31)))</f>
        <v/>
      </c>
      <c r="BZ37" s="383" t="str">
        <f ca="1">+IF(OFFSET('Water Data'!$F$28,0,10*ROW('Water Data'!F31))="","",OFFSET('Water Data'!$F$28,0,10*ROW('Water Data'!F31)))</f>
        <v/>
      </c>
      <c r="CA37" s="383" t="str">
        <f ca="1">+IF(OFFSET('Water Data'!$F$29,0,10*ROW('Water Data'!F31))="","",OFFSET('Water Data'!$F$29,0,10*ROW('Water Data'!F31)))</f>
        <v/>
      </c>
      <c r="CB37" s="383" t="str">
        <f ca="1">+IF(OFFSET('Water Data'!$G$27,0,10*ROW('Water Data'!G31))="","",OFFSET('Water Data'!$G$27,0,10*ROW('Water Data'!G31)))</f>
        <v/>
      </c>
      <c r="CC37" s="383" t="str">
        <f ca="1">+IF(OFFSET('Water Data'!$G$28,0,10*ROW('Water Data'!G31))="","",OFFSET('Water Data'!$G$28,0,10*ROW('Water Data'!G31)))</f>
        <v/>
      </c>
      <c r="CD37" s="383" t="str">
        <f ca="1">+IF(OFFSET('Water Data'!$G$29,0,10*ROW('Water Data'!G31))="","",OFFSET('Water Data'!$G$29,0,10*ROW('Water Data'!G31)))</f>
        <v/>
      </c>
      <c r="CE37" s="383" t="str">
        <f ca="1">+IF(OFFSET('Water Data'!$H$27,0,10*ROW('Water Data'!H31))="","",OFFSET('Water Data'!$H$27,0,10*ROW('Water Data'!H31)))</f>
        <v/>
      </c>
      <c r="CF37" s="383" t="str">
        <f ca="1">+IF(OFFSET('Water Data'!$H$28,0,10*ROW('Water Data'!H31))="","",OFFSET('Water Data'!$H$28,0,10*ROW('Water Data'!H31)))</f>
        <v/>
      </c>
      <c r="CG37" s="383" t="str">
        <f ca="1">+IF(OFFSET('Water Data'!$H$29,0,10*ROW('Water Data'!H31))="","",OFFSET('Water Data'!$H$29,0,10*ROW('Water Data'!H31)))</f>
        <v/>
      </c>
      <c r="CH37" s="383" t="str">
        <f ca="1">+IF(OFFSET('Water Data'!$I$27,0,10*ROW('Water Data'!I31))="","",OFFSET('Water Data'!$I$27,0,10*ROW('Water Data'!I31)))</f>
        <v/>
      </c>
      <c r="CI37" s="383" t="str">
        <f ca="1">+IF(OFFSET('Water Data'!$I$28,0,10*ROW('Water Data'!I31))="","",OFFSET('Water Data'!$I$28,0,10*ROW('Water Data'!I31)))</f>
        <v/>
      </c>
      <c r="CJ37" s="383" t="str">
        <f ca="1">+IF(OFFSET('Water Data'!$I$29,0,10*ROW('Water Data'!I31))="","",OFFSET('Water Data'!$I$29,0,10*ROW('Water Data'!I31)))</f>
        <v/>
      </c>
      <c r="CK37" s="383" t="str">
        <f ca="1">+IF(OFFSET('Sanitation Data'!$D$28,0,10*ROW('Sanitation Data'!D31))="","",OFFSET('Sanitation Data'!$D$28,0,10*ROW('Sanitation Data'!D31)))</f>
        <v/>
      </c>
      <c r="CL37" s="383" t="str">
        <f ca="1">+IF(OFFSET('Sanitation Data'!$D$29,0,10*ROW('Sanitation Data'!D31))="","",OFFSET('Sanitation Data'!$D$29,0,10*ROW('Sanitation Data'!D31)))</f>
        <v/>
      </c>
      <c r="CM37" s="383" t="str">
        <f ca="1">+IF(OFFSET('Sanitation Data'!$D$30,0,10*ROW('Sanitation Data'!D31))="","",OFFSET('Sanitation Data'!$D$30,0,10*ROW('Sanitation Data'!D31)))</f>
        <v/>
      </c>
      <c r="CN37" s="383" t="str">
        <f ca="1">+IF(OFFSET('Sanitation Data'!$D$31,0,10*ROW('Sanitation Data'!D31))="","",OFFSET('Sanitation Data'!$D$31,0,10*ROW('Sanitation Data'!D31)))</f>
        <v/>
      </c>
      <c r="CO37" s="383" t="str">
        <f ca="1">+IF(OFFSET('Sanitation Data'!$D$32,0,10*ROW('Sanitation Data'!D31))="","",OFFSET('Sanitation Data'!$D$32,0,10*ROW('Sanitation Data'!D31)))</f>
        <v/>
      </c>
      <c r="CP37" s="383" t="str">
        <f ca="1">+IF(OFFSET('Sanitation Data'!$E$28,0,10*ROW('Sanitation Data'!E31))="","",OFFSET('Sanitation Data'!$E$28,0,10*ROW('Sanitation Data'!E31)))</f>
        <v/>
      </c>
      <c r="CQ37" s="383" t="str">
        <f ca="1">+IF(OFFSET('Sanitation Data'!$E$29,0,10*ROW('Sanitation Data'!E31))="","",OFFSET('Sanitation Data'!$E$29,0,10*ROW('Sanitation Data'!E31)))</f>
        <v/>
      </c>
      <c r="CR37" s="383" t="str">
        <f ca="1">+IF(OFFSET('Sanitation Data'!$E$30,0,10*ROW('Sanitation Data'!E31))="","",OFFSET('Sanitation Data'!$E$30,0,10*ROW('Sanitation Data'!E31)))</f>
        <v/>
      </c>
      <c r="CS37" s="383" t="str">
        <f ca="1">+IF(OFFSET('Sanitation Data'!$E$31,0,10*ROW('Sanitation Data'!E31))="","",OFFSET('Sanitation Data'!$E$31,0,10*ROW('Sanitation Data'!E31)))</f>
        <v/>
      </c>
      <c r="CT37" s="383" t="str">
        <f ca="1">+IF(OFFSET('Sanitation Data'!$E$32,0,10*ROW('Sanitation Data'!E31))="","",OFFSET('Sanitation Data'!$E$32,0,10*ROW('Sanitation Data'!E31)))</f>
        <v/>
      </c>
      <c r="CU37" s="383" t="str">
        <f ca="1">+IF(OFFSET('Sanitation Data'!$F$28,0,10*ROW('Sanitation Data'!F31))="","",OFFSET('Sanitation Data'!$F$28,0,10*ROW('Sanitation Data'!F31)))</f>
        <v/>
      </c>
      <c r="CV37" s="383" t="str">
        <f ca="1">+IF(OFFSET('Sanitation Data'!$F$29,0,10*ROW('Sanitation Data'!F31))="","",OFFSET('Sanitation Data'!$F$29,0,10*ROW('Sanitation Data'!F31)))</f>
        <v/>
      </c>
      <c r="CW37" s="383" t="str">
        <f ca="1">+IF(OFFSET('Sanitation Data'!$F$30,0,10*ROW('Sanitation Data'!F31))="","",OFFSET('Sanitation Data'!$F$30,0,10*ROW('Sanitation Data'!F31)))</f>
        <v/>
      </c>
      <c r="CX37" s="383" t="str">
        <f ca="1">+IF(OFFSET('Sanitation Data'!$F$31,0,10*ROW('Sanitation Data'!F31))="","",OFFSET('Sanitation Data'!$F$31,0,10*ROW('Sanitation Data'!F31)))</f>
        <v/>
      </c>
      <c r="CY37" s="383" t="str">
        <f ca="1">+IF(OFFSET('Sanitation Data'!$F$32,0,10*ROW('Sanitation Data'!F31))="","",OFFSET('Sanitation Data'!$F$32,0,10*ROW('Sanitation Data'!F31)))</f>
        <v/>
      </c>
      <c r="CZ37" s="383" t="str">
        <f ca="1">+IF(OFFSET('Sanitation Data'!$G$28,0,10*ROW('Sanitation Data'!G31))="","",OFFSET('Sanitation Data'!$G$28,0,10*ROW('Sanitation Data'!G31)))</f>
        <v/>
      </c>
      <c r="DA37" s="383" t="str">
        <f ca="1">+IF(OFFSET('Sanitation Data'!$G$29,0,10*ROW('Sanitation Data'!G31))="","",OFFSET('Sanitation Data'!$G$29,0,10*ROW('Sanitation Data'!G31)))</f>
        <v/>
      </c>
      <c r="DB37" s="383" t="str">
        <f ca="1">+IF(OFFSET('Sanitation Data'!$G$30,0,10*ROW('Sanitation Data'!G31))="","",OFFSET('Sanitation Data'!$G$30,0,10*ROW('Sanitation Data'!G31)))</f>
        <v/>
      </c>
      <c r="DC37" s="383" t="str">
        <f ca="1">+IF(OFFSET('Sanitation Data'!$G$31,0,10*ROW('Sanitation Data'!G31))="","",OFFSET('Sanitation Data'!$G$31,0,10*ROW('Sanitation Data'!G31)))</f>
        <v/>
      </c>
      <c r="DD37" s="383" t="str">
        <f ca="1">+IF(OFFSET('Sanitation Data'!$G$32,0,10*ROW('Sanitation Data'!G31))="","",OFFSET('Sanitation Data'!$G$32,0,10*ROW('Sanitation Data'!G31)))</f>
        <v/>
      </c>
      <c r="DE37" s="383" t="str">
        <f ca="1">+IF(OFFSET('Sanitation Data'!$H$28,0,10*ROW('Sanitation Data'!H31))="","",OFFSET('Sanitation Data'!$H$28,0,10*ROW('Sanitation Data'!H31)))</f>
        <v/>
      </c>
      <c r="DF37" s="383" t="str">
        <f ca="1">+IF(OFFSET('Sanitation Data'!$H$29,0,10*ROW('Sanitation Data'!H31))="","",OFFSET('Sanitation Data'!$H$29,0,10*ROW('Sanitation Data'!H31)))</f>
        <v/>
      </c>
      <c r="DG37" s="383" t="str">
        <f ca="1">+IF(OFFSET('Sanitation Data'!$H$30,0,10*ROW('Sanitation Data'!H31))="","",OFFSET('Sanitation Data'!$H$30,0,10*ROW('Sanitation Data'!H31)))</f>
        <v/>
      </c>
      <c r="DH37" s="383" t="str">
        <f ca="1">+IF(OFFSET('Sanitation Data'!$H$31,0,10*ROW('Sanitation Data'!H31))="","",OFFSET('Sanitation Data'!$H$31,0,10*ROW('Sanitation Data'!H31)))</f>
        <v/>
      </c>
      <c r="DI37" s="383" t="str">
        <f ca="1">+IF(OFFSET('Sanitation Data'!$H$32,0,10*ROW('Sanitation Data'!H31))="","",OFFSET('Sanitation Data'!$H$32,0,10*ROW('Sanitation Data'!H31)))</f>
        <v/>
      </c>
      <c r="DJ37" s="383" t="str">
        <f ca="1">+IF(OFFSET('Sanitation Data'!$I$28,0,10*ROW('Sanitation Data'!I31))="","",OFFSET('Sanitation Data'!$I$28,0,10*ROW('Sanitation Data'!I31)))</f>
        <v/>
      </c>
      <c r="DK37" s="383" t="str">
        <f ca="1">+IF(OFFSET('Sanitation Data'!$I$29,0,10*ROW('Sanitation Data'!I31))="","",OFFSET('Sanitation Data'!$I$29,0,10*ROW('Sanitation Data'!I31)))</f>
        <v/>
      </c>
      <c r="DL37" s="383" t="str">
        <f ca="1">+IF(OFFSET('Sanitation Data'!$I$30,0,10*ROW('Sanitation Data'!I31))="","",OFFSET('Sanitation Data'!$I$30,0,10*ROW('Sanitation Data'!I31)))</f>
        <v/>
      </c>
      <c r="DM37" s="383" t="str">
        <f ca="1">+IF(OFFSET('Sanitation Data'!$I$31,0,10*ROW('Sanitation Data'!I31))="","",OFFSET('Sanitation Data'!$I$31,0,10*ROW('Sanitation Data'!I31)))</f>
        <v/>
      </c>
      <c r="DN37" s="383" t="str">
        <f ca="1">+IF(OFFSET('Sanitation Data'!$I$32,0,10*ROW('Sanitation Data'!I31))="","",OFFSET('Sanitation Data'!$I$32,0,10*ROW('Sanitation Data'!I31)))</f>
        <v/>
      </c>
      <c r="DO37" s="383" t="str">
        <f ca="1">+IF(OFFSET('Hygiene Data'!$D$11,0,10*ROW('Hygiene Data'!D31))="","",OFFSET('Hygiene Data'!$D$11,0,10*ROW('Hygiene Data'!D31)))</f>
        <v/>
      </c>
      <c r="DP37" s="383" t="str">
        <f ca="1">+IF(OFFSET('Hygiene Data'!$D$12,0,10*ROW('Hygiene Data'!D31))="","",OFFSET('Hygiene Data'!$D$12,0,10*ROW('Hygiene Data'!D31)))</f>
        <v/>
      </c>
      <c r="DQ37" s="383" t="str">
        <f ca="1">+IF(OFFSET('Hygiene Data'!$D$13,0,10*ROW('Hygiene Data'!D31))="","",OFFSET('Hygiene Data'!$D$13,0,10*ROW('Hygiene Data'!D31)))</f>
        <v/>
      </c>
      <c r="DR37" s="383" t="str">
        <f ca="1">+IF(OFFSET('Hygiene Data'!$E$11,0,10*ROW('Hygiene Data'!E31))="","",OFFSET('Hygiene Data'!$E$11,0,10*ROW('Hygiene Data'!E31)))</f>
        <v/>
      </c>
      <c r="DS37" s="383" t="str">
        <f ca="1">+IF(OFFSET('Hygiene Data'!$E$12,0,10*ROW('Hygiene Data'!E31))="","",OFFSET('Hygiene Data'!$E$12,0,10*ROW('Hygiene Data'!E31)))</f>
        <v/>
      </c>
      <c r="DT37" s="383" t="str">
        <f ca="1">+IF(OFFSET('Hygiene Data'!$E$13,0,10*ROW('Hygiene Data'!E31))="","",OFFSET('Hygiene Data'!$E$13,0,10*ROW('Hygiene Data'!E31)))</f>
        <v/>
      </c>
      <c r="DU37" s="383" t="str">
        <f ca="1">+IF(OFFSET('Hygiene Data'!$F$11,0,10*ROW('Hygiene Data'!F31))="","",OFFSET('Hygiene Data'!$F$11,0,10*ROW('Hygiene Data'!F31)))</f>
        <v/>
      </c>
      <c r="DV37" s="383" t="str">
        <f ca="1">+IF(OFFSET('Hygiene Data'!$F$12,0,10*ROW('Hygiene Data'!F31))="","",OFFSET('Hygiene Data'!$F$12,0,10*ROW('Hygiene Data'!F31)))</f>
        <v/>
      </c>
      <c r="DW37" s="383" t="str">
        <f ca="1">+IF(OFFSET('Hygiene Data'!$F$13,0,10*ROW('Hygiene Data'!F31))="","",OFFSET('Hygiene Data'!$F$13,0,10*ROW('Hygiene Data'!F31)))</f>
        <v/>
      </c>
      <c r="DX37" s="383" t="str">
        <f ca="1">+IF(OFFSET('Hygiene Data'!$G$11,0,10*ROW('Hygiene Data'!G31))="","",OFFSET('Hygiene Data'!$G$11,0,10*ROW('Hygiene Data'!G31)))</f>
        <v/>
      </c>
      <c r="DY37" s="383" t="str">
        <f ca="1">+IF(OFFSET('Hygiene Data'!$G$12,0,10*ROW('Hygiene Data'!G31))="","",OFFSET('Hygiene Data'!$G$12,0,10*ROW('Hygiene Data'!G31)))</f>
        <v/>
      </c>
      <c r="DZ37" s="383" t="str">
        <f ca="1">+IF(OFFSET('Hygiene Data'!$G$13,0,10*ROW('Hygiene Data'!G31))="","",OFFSET('Hygiene Data'!$G$13,0,10*ROW('Hygiene Data'!G31)))</f>
        <v/>
      </c>
      <c r="EA37" s="383" t="str">
        <f ca="1">+IF(OFFSET('Hygiene Data'!$H$11,0,10*ROW('Hygiene Data'!H31))="","",OFFSET('Hygiene Data'!$H$11,0,10*ROW('Hygiene Data'!H31)))</f>
        <v/>
      </c>
      <c r="EB37" s="383" t="str">
        <f ca="1">+IF(OFFSET('Hygiene Data'!$H$12,0,10*ROW('Hygiene Data'!H31))="","",OFFSET('Hygiene Data'!$H$12,0,10*ROW('Hygiene Data'!H31)))</f>
        <v/>
      </c>
      <c r="EC37" s="383" t="str">
        <f ca="1">+IF(OFFSET('Hygiene Data'!$H$13,0,10*ROW('Hygiene Data'!H31))="","",OFFSET('Hygiene Data'!$H$13,0,10*ROW('Hygiene Data'!H31)))</f>
        <v/>
      </c>
      <c r="ED37" s="383" t="str">
        <f ca="1">+IF(OFFSET('Hygiene Data'!$I$11,0,10*ROW('Hygiene Data'!I31))="","",OFFSET('Hygiene Data'!$I$11,0,10*ROW('Hygiene Data'!I31)))</f>
        <v/>
      </c>
      <c r="EE37" s="383" t="str">
        <f ca="1">+IF(OFFSET('Hygiene Data'!$I$12,0,10*ROW('Hygiene Data'!I31))="","",OFFSET('Hygiene Data'!$I$12,0,10*ROW('Hygiene Data'!I31)))</f>
        <v/>
      </c>
      <c r="EF37" s="383" t="str">
        <f ca="1">+IF(OFFSET('Hygiene Data'!$I$13,0,10*ROW('Hygiene Data'!I31))="","",OFFSET('Hygiene Data'!$I$13,0,10*ROW('Hygiene Data'!I31)))</f>
        <v/>
      </c>
    </row>
    <row r="38" spans="1:136" x14ac:dyDescent="0.25">
      <c r="A38" s="492" t="str">
        <f ca="1">+IF(OFFSET('Water Data'!$B$2,0,10*ROW('Water Data'!E32))="","",OFFSET('Water Data'!$B$2,0,10*ROW('Water Data'!E32)))</f>
        <v/>
      </c>
      <c r="B38" s="492"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19" t="str">
        <f t="shared" ca="1" si="0"/>
        <v/>
      </c>
      <c r="D38" s="520"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20"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20"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20"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20"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20"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20"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20"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20"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20"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20"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20"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20"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20"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20"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20"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20"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20"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21"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21"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21"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21"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21"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21"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21"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21"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21"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21"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21"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21"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21"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21"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21"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21"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21"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21"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21"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21"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21"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21"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21"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21"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21"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21"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21"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21"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21"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21"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22"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98"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22"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22"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22"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22"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22"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22"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22"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22"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22"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22"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22"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22"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22"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22"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22"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22"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83" t="str">
        <f ca="1">+IF(OFFSET('Water Data'!$D$27,0,10*ROW('Water Data'!D32))="","",OFFSET('Water Data'!$D$27,0,10*ROW('Water Data'!D32)))</f>
        <v/>
      </c>
      <c r="BT38" s="383" t="str">
        <f ca="1">+IF(OFFSET('Water Data'!$D$28,0,10*ROW('Water Data'!D32))="","",OFFSET('Water Data'!$D$28,0,10*ROW('Water Data'!D32)))</f>
        <v/>
      </c>
      <c r="BU38" s="383" t="str">
        <f ca="1">+IF(OFFSET('Water Data'!$D$29,0,10*ROW('Water Data'!D32))="","",OFFSET('Water Data'!$D$29,0,10*ROW('Water Data'!D32)))</f>
        <v/>
      </c>
      <c r="BV38" s="383" t="str">
        <f ca="1">+IF(OFFSET('Water Data'!$E$27,0,10*ROW('Water Data'!E32))="","",OFFSET('Water Data'!$E$27,0,10*ROW('Water Data'!E32)))</f>
        <v/>
      </c>
      <c r="BW38" s="383" t="str">
        <f ca="1">+IF(OFFSET('Water Data'!$E$28,0,10*ROW('Water Data'!E32))="","",OFFSET('Water Data'!$E$28,0,10*ROW('Water Data'!E32)))</f>
        <v/>
      </c>
      <c r="BX38" s="383" t="str">
        <f ca="1">+IF(OFFSET('Water Data'!$E$29,0,10*ROW('Water Data'!E32))="","",OFFSET('Water Data'!$E$29,0,10*ROW('Water Data'!E32)))</f>
        <v/>
      </c>
      <c r="BY38" s="383" t="str">
        <f ca="1">+IF(OFFSET('Water Data'!$F$27,0,10*ROW('Water Data'!F32))="","",OFFSET('Water Data'!$F$27,0,10*ROW('Water Data'!F32)))</f>
        <v/>
      </c>
      <c r="BZ38" s="383" t="str">
        <f ca="1">+IF(OFFSET('Water Data'!$F$28,0,10*ROW('Water Data'!F32))="","",OFFSET('Water Data'!$F$28,0,10*ROW('Water Data'!F32)))</f>
        <v/>
      </c>
      <c r="CA38" s="383" t="str">
        <f ca="1">+IF(OFFSET('Water Data'!$F$29,0,10*ROW('Water Data'!F32))="","",OFFSET('Water Data'!$F$29,0,10*ROW('Water Data'!F32)))</f>
        <v/>
      </c>
      <c r="CB38" s="383" t="str">
        <f ca="1">+IF(OFFSET('Water Data'!$G$27,0,10*ROW('Water Data'!G32))="","",OFFSET('Water Data'!$G$27,0,10*ROW('Water Data'!G32)))</f>
        <v/>
      </c>
      <c r="CC38" s="383" t="str">
        <f ca="1">+IF(OFFSET('Water Data'!$G$28,0,10*ROW('Water Data'!G32))="","",OFFSET('Water Data'!$G$28,0,10*ROW('Water Data'!G32)))</f>
        <v/>
      </c>
      <c r="CD38" s="383" t="str">
        <f ca="1">+IF(OFFSET('Water Data'!$G$29,0,10*ROW('Water Data'!G32))="","",OFFSET('Water Data'!$G$29,0,10*ROW('Water Data'!G32)))</f>
        <v/>
      </c>
      <c r="CE38" s="383" t="str">
        <f ca="1">+IF(OFFSET('Water Data'!$H$27,0,10*ROW('Water Data'!H32))="","",OFFSET('Water Data'!$H$27,0,10*ROW('Water Data'!H32)))</f>
        <v/>
      </c>
      <c r="CF38" s="383" t="str">
        <f ca="1">+IF(OFFSET('Water Data'!$H$28,0,10*ROW('Water Data'!H32))="","",OFFSET('Water Data'!$H$28,0,10*ROW('Water Data'!H32)))</f>
        <v/>
      </c>
      <c r="CG38" s="383" t="str">
        <f ca="1">+IF(OFFSET('Water Data'!$H$29,0,10*ROW('Water Data'!H32))="","",OFFSET('Water Data'!$H$29,0,10*ROW('Water Data'!H32)))</f>
        <v/>
      </c>
      <c r="CH38" s="383" t="str">
        <f ca="1">+IF(OFFSET('Water Data'!$I$27,0,10*ROW('Water Data'!I32))="","",OFFSET('Water Data'!$I$27,0,10*ROW('Water Data'!I32)))</f>
        <v/>
      </c>
      <c r="CI38" s="383" t="str">
        <f ca="1">+IF(OFFSET('Water Data'!$I$28,0,10*ROW('Water Data'!I32))="","",OFFSET('Water Data'!$I$28,0,10*ROW('Water Data'!I32)))</f>
        <v/>
      </c>
      <c r="CJ38" s="383" t="str">
        <f ca="1">+IF(OFFSET('Water Data'!$I$29,0,10*ROW('Water Data'!I32))="","",OFFSET('Water Data'!$I$29,0,10*ROW('Water Data'!I32)))</f>
        <v/>
      </c>
      <c r="CK38" s="383" t="str">
        <f ca="1">+IF(OFFSET('Sanitation Data'!$D$28,0,10*ROW('Sanitation Data'!D32))="","",OFFSET('Sanitation Data'!$D$28,0,10*ROW('Sanitation Data'!D32)))</f>
        <v/>
      </c>
      <c r="CL38" s="383" t="str">
        <f ca="1">+IF(OFFSET('Sanitation Data'!$D$29,0,10*ROW('Sanitation Data'!D32))="","",OFFSET('Sanitation Data'!$D$29,0,10*ROW('Sanitation Data'!D32)))</f>
        <v/>
      </c>
      <c r="CM38" s="383" t="str">
        <f ca="1">+IF(OFFSET('Sanitation Data'!$D$30,0,10*ROW('Sanitation Data'!D32))="","",OFFSET('Sanitation Data'!$D$30,0,10*ROW('Sanitation Data'!D32)))</f>
        <v/>
      </c>
      <c r="CN38" s="383" t="str">
        <f ca="1">+IF(OFFSET('Sanitation Data'!$D$31,0,10*ROW('Sanitation Data'!D32))="","",OFFSET('Sanitation Data'!$D$31,0,10*ROW('Sanitation Data'!D32)))</f>
        <v/>
      </c>
      <c r="CO38" s="383" t="str">
        <f ca="1">+IF(OFFSET('Sanitation Data'!$D$32,0,10*ROW('Sanitation Data'!D32))="","",OFFSET('Sanitation Data'!$D$32,0,10*ROW('Sanitation Data'!D32)))</f>
        <v/>
      </c>
      <c r="CP38" s="383" t="str">
        <f ca="1">+IF(OFFSET('Sanitation Data'!$E$28,0,10*ROW('Sanitation Data'!E32))="","",OFFSET('Sanitation Data'!$E$28,0,10*ROW('Sanitation Data'!E32)))</f>
        <v/>
      </c>
      <c r="CQ38" s="383" t="str">
        <f ca="1">+IF(OFFSET('Sanitation Data'!$E$29,0,10*ROW('Sanitation Data'!E32))="","",OFFSET('Sanitation Data'!$E$29,0,10*ROW('Sanitation Data'!E32)))</f>
        <v/>
      </c>
      <c r="CR38" s="383" t="str">
        <f ca="1">+IF(OFFSET('Sanitation Data'!$E$30,0,10*ROW('Sanitation Data'!E32))="","",OFFSET('Sanitation Data'!$E$30,0,10*ROW('Sanitation Data'!E32)))</f>
        <v/>
      </c>
      <c r="CS38" s="383" t="str">
        <f ca="1">+IF(OFFSET('Sanitation Data'!$E$31,0,10*ROW('Sanitation Data'!E32))="","",OFFSET('Sanitation Data'!$E$31,0,10*ROW('Sanitation Data'!E32)))</f>
        <v/>
      </c>
      <c r="CT38" s="383" t="str">
        <f ca="1">+IF(OFFSET('Sanitation Data'!$E$32,0,10*ROW('Sanitation Data'!E32))="","",OFFSET('Sanitation Data'!$E$32,0,10*ROW('Sanitation Data'!E32)))</f>
        <v/>
      </c>
      <c r="CU38" s="383" t="str">
        <f ca="1">+IF(OFFSET('Sanitation Data'!$F$28,0,10*ROW('Sanitation Data'!F32))="","",OFFSET('Sanitation Data'!$F$28,0,10*ROW('Sanitation Data'!F32)))</f>
        <v/>
      </c>
      <c r="CV38" s="383" t="str">
        <f ca="1">+IF(OFFSET('Sanitation Data'!$F$29,0,10*ROW('Sanitation Data'!F32))="","",OFFSET('Sanitation Data'!$F$29,0,10*ROW('Sanitation Data'!F32)))</f>
        <v/>
      </c>
      <c r="CW38" s="383" t="str">
        <f ca="1">+IF(OFFSET('Sanitation Data'!$F$30,0,10*ROW('Sanitation Data'!F32))="","",OFFSET('Sanitation Data'!$F$30,0,10*ROW('Sanitation Data'!F32)))</f>
        <v/>
      </c>
      <c r="CX38" s="383" t="str">
        <f ca="1">+IF(OFFSET('Sanitation Data'!$F$31,0,10*ROW('Sanitation Data'!F32))="","",OFFSET('Sanitation Data'!$F$31,0,10*ROW('Sanitation Data'!F32)))</f>
        <v/>
      </c>
      <c r="CY38" s="383" t="str">
        <f ca="1">+IF(OFFSET('Sanitation Data'!$F$32,0,10*ROW('Sanitation Data'!F32))="","",OFFSET('Sanitation Data'!$F$32,0,10*ROW('Sanitation Data'!F32)))</f>
        <v/>
      </c>
      <c r="CZ38" s="383" t="str">
        <f ca="1">+IF(OFFSET('Sanitation Data'!$G$28,0,10*ROW('Sanitation Data'!G32))="","",OFFSET('Sanitation Data'!$G$28,0,10*ROW('Sanitation Data'!G32)))</f>
        <v/>
      </c>
      <c r="DA38" s="383" t="str">
        <f ca="1">+IF(OFFSET('Sanitation Data'!$G$29,0,10*ROW('Sanitation Data'!G32))="","",OFFSET('Sanitation Data'!$G$29,0,10*ROW('Sanitation Data'!G32)))</f>
        <v/>
      </c>
      <c r="DB38" s="383" t="str">
        <f ca="1">+IF(OFFSET('Sanitation Data'!$G$30,0,10*ROW('Sanitation Data'!G32))="","",OFFSET('Sanitation Data'!$G$30,0,10*ROW('Sanitation Data'!G32)))</f>
        <v/>
      </c>
      <c r="DC38" s="383" t="str">
        <f ca="1">+IF(OFFSET('Sanitation Data'!$G$31,0,10*ROW('Sanitation Data'!G32))="","",OFFSET('Sanitation Data'!$G$31,0,10*ROW('Sanitation Data'!G32)))</f>
        <v/>
      </c>
      <c r="DD38" s="383" t="str">
        <f ca="1">+IF(OFFSET('Sanitation Data'!$G$32,0,10*ROW('Sanitation Data'!G32))="","",OFFSET('Sanitation Data'!$G$32,0,10*ROW('Sanitation Data'!G32)))</f>
        <v/>
      </c>
      <c r="DE38" s="383" t="str">
        <f ca="1">+IF(OFFSET('Sanitation Data'!$H$28,0,10*ROW('Sanitation Data'!H32))="","",OFFSET('Sanitation Data'!$H$28,0,10*ROW('Sanitation Data'!H32)))</f>
        <v/>
      </c>
      <c r="DF38" s="383" t="str">
        <f ca="1">+IF(OFFSET('Sanitation Data'!$H$29,0,10*ROW('Sanitation Data'!H32))="","",OFFSET('Sanitation Data'!$H$29,0,10*ROW('Sanitation Data'!H32)))</f>
        <v/>
      </c>
      <c r="DG38" s="383" t="str">
        <f ca="1">+IF(OFFSET('Sanitation Data'!$H$30,0,10*ROW('Sanitation Data'!H32))="","",OFFSET('Sanitation Data'!$H$30,0,10*ROW('Sanitation Data'!H32)))</f>
        <v/>
      </c>
      <c r="DH38" s="383" t="str">
        <f ca="1">+IF(OFFSET('Sanitation Data'!$H$31,0,10*ROW('Sanitation Data'!H32))="","",OFFSET('Sanitation Data'!$H$31,0,10*ROW('Sanitation Data'!H32)))</f>
        <v/>
      </c>
      <c r="DI38" s="383" t="str">
        <f ca="1">+IF(OFFSET('Sanitation Data'!$H$32,0,10*ROW('Sanitation Data'!H32))="","",OFFSET('Sanitation Data'!$H$32,0,10*ROW('Sanitation Data'!H32)))</f>
        <v/>
      </c>
      <c r="DJ38" s="383" t="str">
        <f ca="1">+IF(OFFSET('Sanitation Data'!$I$28,0,10*ROW('Sanitation Data'!I32))="","",OFFSET('Sanitation Data'!$I$28,0,10*ROW('Sanitation Data'!I32)))</f>
        <v/>
      </c>
      <c r="DK38" s="383" t="str">
        <f ca="1">+IF(OFFSET('Sanitation Data'!$I$29,0,10*ROW('Sanitation Data'!I32))="","",OFFSET('Sanitation Data'!$I$29,0,10*ROW('Sanitation Data'!I32)))</f>
        <v/>
      </c>
      <c r="DL38" s="383" t="str">
        <f ca="1">+IF(OFFSET('Sanitation Data'!$I$30,0,10*ROW('Sanitation Data'!I32))="","",OFFSET('Sanitation Data'!$I$30,0,10*ROW('Sanitation Data'!I32)))</f>
        <v/>
      </c>
      <c r="DM38" s="383" t="str">
        <f ca="1">+IF(OFFSET('Sanitation Data'!$I$31,0,10*ROW('Sanitation Data'!I32))="","",OFFSET('Sanitation Data'!$I$31,0,10*ROW('Sanitation Data'!I32)))</f>
        <v/>
      </c>
      <c r="DN38" s="383" t="str">
        <f ca="1">+IF(OFFSET('Sanitation Data'!$I$32,0,10*ROW('Sanitation Data'!I32))="","",OFFSET('Sanitation Data'!$I$32,0,10*ROW('Sanitation Data'!I32)))</f>
        <v/>
      </c>
      <c r="DO38" s="383" t="str">
        <f ca="1">+IF(OFFSET('Hygiene Data'!$D$11,0,10*ROW('Hygiene Data'!D32))="","",OFFSET('Hygiene Data'!$D$11,0,10*ROW('Hygiene Data'!D32)))</f>
        <v/>
      </c>
      <c r="DP38" s="383" t="str">
        <f ca="1">+IF(OFFSET('Hygiene Data'!$D$12,0,10*ROW('Hygiene Data'!D32))="","",OFFSET('Hygiene Data'!$D$12,0,10*ROW('Hygiene Data'!D32)))</f>
        <v/>
      </c>
      <c r="DQ38" s="383" t="str">
        <f ca="1">+IF(OFFSET('Hygiene Data'!$D$13,0,10*ROW('Hygiene Data'!D32))="","",OFFSET('Hygiene Data'!$D$13,0,10*ROW('Hygiene Data'!D32)))</f>
        <v/>
      </c>
      <c r="DR38" s="383" t="str">
        <f ca="1">+IF(OFFSET('Hygiene Data'!$E$11,0,10*ROW('Hygiene Data'!E32))="","",OFFSET('Hygiene Data'!$E$11,0,10*ROW('Hygiene Data'!E32)))</f>
        <v/>
      </c>
      <c r="DS38" s="383" t="str">
        <f ca="1">+IF(OFFSET('Hygiene Data'!$E$12,0,10*ROW('Hygiene Data'!E32))="","",OFFSET('Hygiene Data'!$E$12,0,10*ROW('Hygiene Data'!E32)))</f>
        <v/>
      </c>
      <c r="DT38" s="383" t="str">
        <f ca="1">+IF(OFFSET('Hygiene Data'!$E$13,0,10*ROW('Hygiene Data'!E32))="","",OFFSET('Hygiene Data'!$E$13,0,10*ROW('Hygiene Data'!E32)))</f>
        <v/>
      </c>
      <c r="DU38" s="383" t="str">
        <f ca="1">+IF(OFFSET('Hygiene Data'!$F$11,0,10*ROW('Hygiene Data'!F32))="","",OFFSET('Hygiene Data'!$F$11,0,10*ROW('Hygiene Data'!F32)))</f>
        <v/>
      </c>
      <c r="DV38" s="383" t="str">
        <f ca="1">+IF(OFFSET('Hygiene Data'!$F$12,0,10*ROW('Hygiene Data'!F32))="","",OFFSET('Hygiene Data'!$F$12,0,10*ROW('Hygiene Data'!F32)))</f>
        <v/>
      </c>
      <c r="DW38" s="383" t="str">
        <f ca="1">+IF(OFFSET('Hygiene Data'!$F$13,0,10*ROW('Hygiene Data'!F32))="","",OFFSET('Hygiene Data'!$F$13,0,10*ROW('Hygiene Data'!F32)))</f>
        <v/>
      </c>
      <c r="DX38" s="383" t="str">
        <f ca="1">+IF(OFFSET('Hygiene Data'!$G$11,0,10*ROW('Hygiene Data'!G32))="","",OFFSET('Hygiene Data'!$G$11,0,10*ROW('Hygiene Data'!G32)))</f>
        <v/>
      </c>
      <c r="DY38" s="383" t="str">
        <f ca="1">+IF(OFFSET('Hygiene Data'!$G$12,0,10*ROW('Hygiene Data'!G32))="","",OFFSET('Hygiene Data'!$G$12,0,10*ROW('Hygiene Data'!G32)))</f>
        <v/>
      </c>
      <c r="DZ38" s="383" t="str">
        <f ca="1">+IF(OFFSET('Hygiene Data'!$G$13,0,10*ROW('Hygiene Data'!G32))="","",OFFSET('Hygiene Data'!$G$13,0,10*ROW('Hygiene Data'!G32)))</f>
        <v/>
      </c>
      <c r="EA38" s="383" t="str">
        <f ca="1">+IF(OFFSET('Hygiene Data'!$H$11,0,10*ROW('Hygiene Data'!H32))="","",OFFSET('Hygiene Data'!$H$11,0,10*ROW('Hygiene Data'!H32)))</f>
        <v/>
      </c>
      <c r="EB38" s="383" t="str">
        <f ca="1">+IF(OFFSET('Hygiene Data'!$H$12,0,10*ROW('Hygiene Data'!H32))="","",OFFSET('Hygiene Data'!$H$12,0,10*ROW('Hygiene Data'!H32)))</f>
        <v/>
      </c>
      <c r="EC38" s="383" t="str">
        <f ca="1">+IF(OFFSET('Hygiene Data'!$H$13,0,10*ROW('Hygiene Data'!H32))="","",OFFSET('Hygiene Data'!$H$13,0,10*ROW('Hygiene Data'!H32)))</f>
        <v/>
      </c>
      <c r="ED38" s="383" t="str">
        <f ca="1">+IF(OFFSET('Hygiene Data'!$I$11,0,10*ROW('Hygiene Data'!I32))="","",OFFSET('Hygiene Data'!$I$11,0,10*ROW('Hygiene Data'!I32)))</f>
        <v/>
      </c>
      <c r="EE38" s="383" t="str">
        <f ca="1">+IF(OFFSET('Hygiene Data'!$I$12,0,10*ROW('Hygiene Data'!I32))="","",OFFSET('Hygiene Data'!$I$12,0,10*ROW('Hygiene Data'!I32)))</f>
        <v/>
      </c>
      <c r="EF38" s="383" t="str">
        <f ca="1">+IF(OFFSET('Hygiene Data'!$I$13,0,10*ROW('Hygiene Data'!I32))="","",OFFSET('Hygiene Data'!$I$13,0,10*ROW('Hygiene Data'!I32)))</f>
        <v/>
      </c>
    </row>
    <row r="39" spans="1:136" x14ac:dyDescent="0.25">
      <c r="A39" s="492" t="str">
        <f ca="1">+IF(OFFSET('Water Data'!$B$2,0,10*ROW('Water Data'!E33))="","",OFFSET('Water Data'!$B$2,0,10*ROW('Water Data'!E33)))</f>
        <v/>
      </c>
      <c r="B39" s="492"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19" t="str">
        <f t="shared" ca="1" si="0"/>
        <v/>
      </c>
      <c r="D39" s="520"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20"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20"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20"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20"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20"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20"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20"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20"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20"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20"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20"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20"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20"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20"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20"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20"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20"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21"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21"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21"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21"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21"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21"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21"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21"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21"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21"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21"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21"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21"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21"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21"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21"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21"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21"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21"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21"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21"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21"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21"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21"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21"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21"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21"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21"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21"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21"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22"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98"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22"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22"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22"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22"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22"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22"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22"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22"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22"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22"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22"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22"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22"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22"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22"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22"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83" t="str">
        <f ca="1">+IF(OFFSET('Water Data'!$D$27,0,10*ROW('Water Data'!D33))="","",OFFSET('Water Data'!$D$27,0,10*ROW('Water Data'!D33)))</f>
        <v/>
      </c>
      <c r="BT39" s="383" t="str">
        <f ca="1">+IF(OFFSET('Water Data'!$D$28,0,10*ROW('Water Data'!D33))="","",OFFSET('Water Data'!$D$28,0,10*ROW('Water Data'!D33)))</f>
        <v/>
      </c>
      <c r="BU39" s="383" t="str">
        <f ca="1">+IF(OFFSET('Water Data'!$D$29,0,10*ROW('Water Data'!D33))="","",OFFSET('Water Data'!$D$29,0,10*ROW('Water Data'!D33)))</f>
        <v/>
      </c>
      <c r="BV39" s="383" t="str">
        <f ca="1">+IF(OFFSET('Water Data'!$E$27,0,10*ROW('Water Data'!E33))="","",OFFSET('Water Data'!$E$27,0,10*ROW('Water Data'!E33)))</f>
        <v/>
      </c>
      <c r="BW39" s="383" t="str">
        <f ca="1">+IF(OFFSET('Water Data'!$E$28,0,10*ROW('Water Data'!E33))="","",OFFSET('Water Data'!$E$28,0,10*ROW('Water Data'!E33)))</f>
        <v/>
      </c>
      <c r="BX39" s="383" t="str">
        <f ca="1">+IF(OFFSET('Water Data'!$E$29,0,10*ROW('Water Data'!E33))="","",OFFSET('Water Data'!$E$29,0,10*ROW('Water Data'!E33)))</f>
        <v/>
      </c>
      <c r="BY39" s="383" t="str">
        <f ca="1">+IF(OFFSET('Water Data'!$F$27,0,10*ROW('Water Data'!F33))="","",OFFSET('Water Data'!$F$27,0,10*ROW('Water Data'!F33)))</f>
        <v/>
      </c>
      <c r="BZ39" s="383" t="str">
        <f ca="1">+IF(OFFSET('Water Data'!$F$28,0,10*ROW('Water Data'!F33))="","",OFFSET('Water Data'!$F$28,0,10*ROW('Water Data'!F33)))</f>
        <v/>
      </c>
      <c r="CA39" s="383" t="str">
        <f ca="1">+IF(OFFSET('Water Data'!$F$29,0,10*ROW('Water Data'!F33))="","",OFFSET('Water Data'!$F$29,0,10*ROW('Water Data'!F33)))</f>
        <v/>
      </c>
      <c r="CB39" s="383" t="str">
        <f ca="1">+IF(OFFSET('Water Data'!$G$27,0,10*ROW('Water Data'!G33))="","",OFFSET('Water Data'!$G$27,0,10*ROW('Water Data'!G33)))</f>
        <v/>
      </c>
      <c r="CC39" s="383" t="str">
        <f ca="1">+IF(OFFSET('Water Data'!$G$28,0,10*ROW('Water Data'!G33))="","",OFFSET('Water Data'!$G$28,0,10*ROW('Water Data'!G33)))</f>
        <v/>
      </c>
      <c r="CD39" s="383" t="str">
        <f ca="1">+IF(OFFSET('Water Data'!$G$29,0,10*ROW('Water Data'!G33))="","",OFFSET('Water Data'!$G$29,0,10*ROW('Water Data'!G33)))</f>
        <v/>
      </c>
      <c r="CE39" s="383" t="str">
        <f ca="1">+IF(OFFSET('Water Data'!$H$27,0,10*ROW('Water Data'!H33))="","",OFFSET('Water Data'!$H$27,0,10*ROW('Water Data'!H33)))</f>
        <v/>
      </c>
      <c r="CF39" s="383" t="str">
        <f ca="1">+IF(OFFSET('Water Data'!$H$28,0,10*ROW('Water Data'!H33))="","",OFFSET('Water Data'!$H$28,0,10*ROW('Water Data'!H33)))</f>
        <v/>
      </c>
      <c r="CG39" s="383" t="str">
        <f ca="1">+IF(OFFSET('Water Data'!$H$29,0,10*ROW('Water Data'!H33))="","",OFFSET('Water Data'!$H$29,0,10*ROW('Water Data'!H33)))</f>
        <v/>
      </c>
      <c r="CH39" s="383" t="str">
        <f ca="1">+IF(OFFSET('Water Data'!$I$27,0,10*ROW('Water Data'!I33))="","",OFFSET('Water Data'!$I$27,0,10*ROW('Water Data'!I33)))</f>
        <v/>
      </c>
      <c r="CI39" s="383" t="str">
        <f ca="1">+IF(OFFSET('Water Data'!$I$28,0,10*ROW('Water Data'!I33))="","",OFFSET('Water Data'!$I$28,0,10*ROW('Water Data'!I33)))</f>
        <v/>
      </c>
      <c r="CJ39" s="383" t="str">
        <f ca="1">+IF(OFFSET('Water Data'!$I$29,0,10*ROW('Water Data'!I33))="","",OFFSET('Water Data'!$I$29,0,10*ROW('Water Data'!I33)))</f>
        <v/>
      </c>
      <c r="CK39" s="383" t="str">
        <f ca="1">+IF(OFFSET('Sanitation Data'!$D$28,0,10*ROW('Sanitation Data'!D33))="","",OFFSET('Sanitation Data'!$D$28,0,10*ROW('Sanitation Data'!D33)))</f>
        <v/>
      </c>
      <c r="CL39" s="383" t="str">
        <f ca="1">+IF(OFFSET('Sanitation Data'!$D$29,0,10*ROW('Sanitation Data'!D33))="","",OFFSET('Sanitation Data'!$D$29,0,10*ROW('Sanitation Data'!D33)))</f>
        <v/>
      </c>
      <c r="CM39" s="383" t="str">
        <f ca="1">+IF(OFFSET('Sanitation Data'!$D$30,0,10*ROW('Sanitation Data'!D33))="","",OFFSET('Sanitation Data'!$D$30,0,10*ROW('Sanitation Data'!D33)))</f>
        <v/>
      </c>
      <c r="CN39" s="383" t="str">
        <f ca="1">+IF(OFFSET('Sanitation Data'!$D$31,0,10*ROW('Sanitation Data'!D33))="","",OFFSET('Sanitation Data'!$D$31,0,10*ROW('Sanitation Data'!D33)))</f>
        <v/>
      </c>
      <c r="CO39" s="383" t="str">
        <f ca="1">+IF(OFFSET('Sanitation Data'!$D$32,0,10*ROW('Sanitation Data'!D33))="","",OFFSET('Sanitation Data'!$D$32,0,10*ROW('Sanitation Data'!D33)))</f>
        <v/>
      </c>
      <c r="CP39" s="383" t="str">
        <f ca="1">+IF(OFFSET('Sanitation Data'!$E$28,0,10*ROW('Sanitation Data'!E33))="","",OFFSET('Sanitation Data'!$E$28,0,10*ROW('Sanitation Data'!E33)))</f>
        <v/>
      </c>
      <c r="CQ39" s="383" t="str">
        <f ca="1">+IF(OFFSET('Sanitation Data'!$E$29,0,10*ROW('Sanitation Data'!E33))="","",OFFSET('Sanitation Data'!$E$29,0,10*ROW('Sanitation Data'!E33)))</f>
        <v/>
      </c>
      <c r="CR39" s="383" t="str">
        <f ca="1">+IF(OFFSET('Sanitation Data'!$E$30,0,10*ROW('Sanitation Data'!E33))="","",OFFSET('Sanitation Data'!$E$30,0,10*ROW('Sanitation Data'!E33)))</f>
        <v/>
      </c>
      <c r="CS39" s="383" t="str">
        <f ca="1">+IF(OFFSET('Sanitation Data'!$E$31,0,10*ROW('Sanitation Data'!E33))="","",OFFSET('Sanitation Data'!$E$31,0,10*ROW('Sanitation Data'!E33)))</f>
        <v/>
      </c>
      <c r="CT39" s="383" t="str">
        <f ca="1">+IF(OFFSET('Sanitation Data'!$E$32,0,10*ROW('Sanitation Data'!E33))="","",OFFSET('Sanitation Data'!$E$32,0,10*ROW('Sanitation Data'!E33)))</f>
        <v/>
      </c>
      <c r="CU39" s="383" t="str">
        <f ca="1">+IF(OFFSET('Sanitation Data'!$F$28,0,10*ROW('Sanitation Data'!F33))="","",OFFSET('Sanitation Data'!$F$28,0,10*ROW('Sanitation Data'!F33)))</f>
        <v/>
      </c>
      <c r="CV39" s="383" t="str">
        <f ca="1">+IF(OFFSET('Sanitation Data'!$F$29,0,10*ROW('Sanitation Data'!F33))="","",OFFSET('Sanitation Data'!$F$29,0,10*ROW('Sanitation Data'!F33)))</f>
        <v/>
      </c>
      <c r="CW39" s="383" t="str">
        <f ca="1">+IF(OFFSET('Sanitation Data'!$F$30,0,10*ROW('Sanitation Data'!F33))="","",OFFSET('Sanitation Data'!$F$30,0,10*ROW('Sanitation Data'!F33)))</f>
        <v/>
      </c>
      <c r="CX39" s="383" t="str">
        <f ca="1">+IF(OFFSET('Sanitation Data'!$F$31,0,10*ROW('Sanitation Data'!F33))="","",OFFSET('Sanitation Data'!$F$31,0,10*ROW('Sanitation Data'!F33)))</f>
        <v/>
      </c>
      <c r="CY39" s="383" t="str">
        <f ca="1">+IF(OFFSET('Sanitation Data'!$F$32,0,10*ROW('Sanitation Data'!F33))="","",OFFSET('Sanitation Data'!$F$32,0,10*ROW('Sanitation Data'!F33)))</f>
        <v/>
      </c>
      <c r="CZ39" s="383" t="str">
        <f ca="1">+IF(OFFSET('Sanitation Data'!$G$28,0,10*ROW('Sanitation Data'!G33))="","",OFFSET('Sanitation Data'!$G$28,0,10*ROW('Sanitation Data'!G33)))</f>
        <v/>
      </c>
      <c r="DA39" s="383" t="str">
        <f ca="1">+IF(OFFSET('Sanitation Data'!$G$29,0,10*ROW('Sanitation Data'!G33))="","",OFFSET('Sanitation Data'!$G$29,0,10*ROW('Sanitation Data'!G33)))</f>
        <v/>
      </c>
      <c r="DB39" s="383" t="str">
        <f ca="1">+IF(OFFSET('Sanitation Data'!$G$30,0,10*ROW('Sanitation Data'!G33))="","",OFFSET('Sanitation Data'!$G$30,0,10*ROW('Sanitation Data'!G33)))</f>
        <v/>
      </c>
      <c r="DC39" s="383" t="str">
        <f ca="1">+IF(OFFSET('Sanitation Data'!$G$31,0,10*ROW('Sanitation Data'!G33))="","",OFFSET('Sanitation Data'!$G$31,0,10*ROW('Sanitation Data'!G33)))</f>
        <v/>
      </c>
      <c r="DD39" s="383" t="str">
        <f ca="1">+IF(OFFSET('Sanitation Data'!$G$32,0,10*ROW('Sanitation Data'!G33))="","",OFFSET('Sanitation Data'!$G$32,0,10*ROW('Sanitation Data'!G33)))</f>
        <v/>
      </c>
      <c r="DE39" s="383" t="str">
        <f ca="1">+IF(OFFSET('Sanitation Data'!$H$28,0,10*ROW('Sanitation Data'!H33))="","",OFFSET('Sanitation Data'!$H$28,0,10*ROW('Sanitation Data'!H33)))</f>
        <v/>
      </c>
      <c r="DF39" s="383" t="str">
        <f ca="1">+IF(OFFSET('Sanitation Data'!$H$29,0,10*ROW('Sanitation Data'!H33))="","",OFFSET('Sanitation Data'!$H$29,0,10*ROW('Sanitation Data'!H33)))</f>
        <v/>
      </c>
      <c r="DG39" s="383" t="str">
        <f ca="1">+IF(OFFSET('Sanitation Data'!$H$30,0,10*ROW('Sanitation Data'!H33))="","",OFFSET('Sanitation Data'!$H$30,0,10*ROW('Sanitation Data'!H33)))</f>
        <v/>
      </c>
      <c r="DH39" s="383" t="str">
        <f ca="1">+IF(OFFSET('Sanitation Data'!$H$31,0,10*ROW('Sanitation Data'!H33))="","",OFFSET('Sanitation Data'!$H$31,0,10*ROW('Sanitation Data'!H33)))</f>
        <v/>
      </c>
      <c r="DI39" s="383" t="str">
        <f ca="1">+IF(OFFSET('Sanitation Data'!$H$32,0,10*ROW('Sanitation Data'!H33))="","",OFFSET('Sanitation Data'!$H$32,0,10*ROW('Sanitation Data'!H33)))</f>
        <v/>
      </c>
      <c r="DJ39" s="383" t="str">
        <f ca="1">+IF(OFFSET('Sanitation Data'!$I$28,0,10*ROW('Sanitation Data'!I33))="","",OFFSET('Sanitation Data'!$I$28,0,10*ROW('Sanitation Data'!I33)))</f>
        <v/>
      </c>
      <c r="DK39" s="383" t="str">
        <f ca="1">+IF(OFFSET('Sanitation Data'!$I$29,0,10*ROW('Sanitation Data'!I33))="","",OFFSET('Sanitation Data'!$I$29,0,10*ROW('Sanitation Data'!I33)))</f>
        <v/>
      </c>
      <c r="DL39" s="383" t="str">
        <f ca="1">+IF(OFFSET('Sanitation Data'!$I$30,0,10*ROW('Sanitation Data'!I33))="","",OFFSET('Sanitation Data'!$I$30,0,10*ROW('Sanitation Data'!I33)))</f>
        <v/>
      </c>
      <c r="DM39" s="383" t="str">
        <f ca="1">+IF(OFFSET('Sanitation Data'!$I$31,0,10*ROW('Sanitation Data'!I33))="","",OFFSET('Sanitation Data'!$I$31,0,10*ROW('Sanitation Data'!I33)))</f>
        <v/>
      </c>
      <c r="DN39" s="383" t="str">
        <f ca="1">+IF(OFFSET('Sanitation Data'!$I$32,0,10*ROW('Sanitation Data'!I33))="","",OFFSET('Sanitation Data'!$I$32,0,10*ROW('Sanitation Data'!I33)))</f>
        <v/>
      </c>
      <c r="DO39" s="383" t="str">
        <f ca="1">+IF(OFFSET('Hygiene Data'!$D$11,0,10*ROW('Hygiene Data'!D33))="","",OFFSET('Hygiene Data'!$D$11,0,10*ROW('Hygiene Data'!D33)))</f>
        <v/>
      </c>
      <c r="DP39" s="383" t="str">
        <f ca="1">+IF(OFFSET('Hygiene Data'!$D$12,0,10*ROW('Hygiene Data'!D33))="","",OFFSET('Hygiene Data'!$D$12,0,10*ROW('Hygiene Data'!D33)))</f>
        <v/>
      </c>
      <c r="DQ39" s="383" t="str">
        <f ca="1">+IF(OFFSET('Hygiene Data'!$D$13,0,10*ROW('Hygiene Data'!D33))="","",OFFSET('Hygiene Data'!$D$13,0,10*ROW('Hygiene Data'!D33)))</f>
        <v/>
      </c>
      <c r="DR39" s="383" t="str">
        <f ca="1">+IF(OFFSET('Hygiene Data'!$E$11,0,10*ROW('Hygiene Data'!E33))="","",OFFSET('Hygiene Data'!$E$11,0,10*ROW('Hygiene Data'!E33)))</f>
        <v/>
      </c>
      <c r="DS39" s="383" t="str">
        <f ca="1">+IF(OFFSET('Hygiene Data'!$E$12,0,10*ROW('Hygiene Data'!E33))="","",OFFSET('Hygiene Data'!$E$12,0,10*ROW('Hygiene Data'!E33)))</f>
        <v/>
      </c>
      <c r="DT39" s="383" t="str">
        <f ca="1">+IF(OFFSET('Hygiene Data'!$E$13,0,10*ROW('Hygiene Data'!E33))="","",OFFSET('Hygiene Data'!$E$13,0,10*ROW('Hygiene Data'!E33)))</f>
        <v/>
      </c>
      <c r="DU39" s="383" t="str">
        <f ca="1">+IF(OFFSET('Hygiene Data'!$F$11,0,10*ROW('Hygiene Data'!F33))="","",OFFSET('Hygiene Data'!$F$11,0,10*ROW('Hygiene Data'!F33)))</f>
        <v/>
      </c>
      <c r="DV39" s="383" t="str">
        <f ca="1">+IF(OFFSET('Hygiene Data'!$F$12,0,10*ROW('Hygiene Data'!F33))="","",OFFSET('Hygiene Data'!$F$12,0,10*ROW('Hygiene Data'!F33)))</f>
        <v/>
      </c>
      <c r="DW39" s="383" t="str">
        <f ca="1">+IF(OFFSET('Hygiene Data'!$F$13,0,10*ROW('Hygiene Data'!F33))="","",OFFSET('Hygiene Data'!$F$13,0,10*ROW('Hygiene Data'!F33)))</f>
        <v/>
      </c>
      <c r="DX39" s="383" t="str">
        <f ca="1">+IF(OFFSET('Hygiene Data'!$G$11,0,10*ROW('Hygiene Data'!G33))="","",OFFSET('Hygiene Data'!$G$11,0,10*ROW('Hygiene Data'!G33)))</f>
        <v/>
      </c>
      <c r="DY39" s="383" t="str">
        <f ca="1">+IF(OFFSET('Hygiene Data'!$G$12,0,10*ROW('Hygiene Data'!G33))="","",OFFSET('Hygiene Data'!$G$12,0,10*ROW('Hygiene Data'!G33)))</f>
        <v/>
      </c>
      <c r="DZ39" s="383" t="str">
        <f ca="1">+IF(OFFSET('Hygiene Data'!$G$13,0,10*ROW('Hygiene Data'!G33))="","",OFFSET('Hygiene Data'!$G$13,0,10*ROW('Hygiene Data'!G33)))</f>
        <v/>
      </c>
      <c r="EA39" s="383" t="str">
        <f ca="1">+IF(OFFSET('Hygiene Data'!$H$11,0,10*ROW('Hygiene Data'!H33))="","",OFFSET('Hygiene Data'!$H$11,0,10*ROW('Hygiene Data'!H33)))</f>
        <v/>
      </c>
      <c r="EB39" s="383" t="str">
        <f ca="1">+IF(OFFSET('Hygiene Data'!$H$12,0,10*ROW('Hygiene Data'!H33))="","",OFFSET('Hygiene Data'!$H$12,0,10*ROW('Hygiene Data'!H33)))</f>
        <v/>
      </c>
      <c r="EC39" s="383" t="str">
        <f ca="1">+IF(OFFSET('Hygiene Data'!$H$13,0,10*ROW('Hygiene Data'!H33))="","",OFFSET('Hygiene Data'!$H$13,0,10*ROW('Hygiene Data'!H33)))</f>
        <v/>
      </c>
      <c r="ED39" s="383" t="str">
        <f ca="1">+IF(OFFSET('Hygiene Data'!$I$11,0,10*ROW('Hygiene Data'!I33))="","",OFFSET('Hygiene Data'!$I$11,0,10*ROW('Hygiene Data'!I33)))</f>
        <v/>
      </c>
      <c r="EE39" s="383" t="str">
        <f ca="1">+IF(OFFSET('Hygiene Data'!$I$12,0,10*ROW('Hygiene Data'!I33))="","",OFFSET('Hygiene Data'!$I$12,0,10*ROW('Hygiene Data'!I33)))</f>
        <v/>
      </c>
      <c r="EF39" s="383" t="str">
        <f ca="1">+IF(OFFSET('Hygiene Data'!$I$13,0,10*ROW('Hygiene Data'!I33))="","",OFFSET('Hygiene Data'!$I$13,0,10*ROW('Hygiene Data'!I33)))</f>
        <v/>
      </c>
    </row>
    <row r="40" spans="1:136" x14ac:dyDescent="0.25">
      <c r="A40" s="492" t="str">
        <f ca="1">+IF(OFFSET('Water Data'!$B$2,0,10*ROW('Water Data'!E34))="","",OFFSET('Water Data'!$B$2,0,10*ROW('Water Data'!E34)))</f>
        <v/>
      </c>
      <c r="B40" s="492"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19" t="str">
        <f t="shared" ca="1" si="0"/>
        <v/>
      </c>
      <c r="D40" s="520"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20"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20"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20"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20"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20"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20"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20"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20"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20"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20"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20"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20"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20"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20"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20"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20"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20"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21"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21"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21"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21"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21"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21"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21"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21"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21"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21"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21"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21"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21"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21"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21"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21"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21"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21"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21"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21"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21"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21"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21"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21"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21"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21"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21"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21"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21"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21"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22"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98"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22"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22"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22"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22"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22"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22"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22"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22"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22"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22"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22"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22"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22"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22"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22"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22"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83" t="str">
        <f ca="1">+IF(OFFSET('Water Data'!$D$27,0,10*ROW('Water Data'!D34))="","",OFFSET('Water Data'!$D$27,0,10*ROW('Water Data'!D34)))</f>
        <v/>
      </c>
      <c r="BT40" s="383" t="str">
        <f ca="1">+IF(OFFSET('Water Data'!$D$28,0,10*ROW('Water Data'!D34))="","",OFFSET('Water Data'!$D$28,0,10*ROW('Water Data'!D34)))</f>
        <v/>
      </c>
      <c r="BU40" s="383" t="str">
        <f ca="1">+IF(OFFSET('Water Data'!$D$29,0,10*ROW('Water Data'!D34))="","",OFFSET('Water Data'!$D$29,0,10*ROW('Water Data'!D34)))</f>
        <v/>
      </c>
      <c r="BV40" s="383" t="str">
        <f ca="1">+IF(OFFSET('Water Data'!$E$27,0,10*ROW('Water Data'!E34))="","",OFFSET('Water Data'!$E$27,0,10*ROW('Water Data'!E34)))</f>
        <v/>
      </c>
      <c r="BW40" s="383" t="str">
        <f ca="1">+IF(OFFSET('Water Data'!$E$28,0,10*ROW('Water Data'!E34))="","",OFFSET('Water Data'!$E$28,0,10*ROW('Water Data'!E34)))</f>
        <v/>
      </c>
      <c r="BX40" s="383" t="str">
        <f ca="1">+IF(OFFSET('Water Data'!$E$29,0,10*ROW('Water Data'!E34))="","",OFFSET('Water Data'!$E$29,0,10*ROW('Water Data'!E34)))</f>
        <v/>
      </c>
      <c r="BY40" s="383" t="str">
        <f ca="1">+IF(OFFSET('Water Data'!$F$27,0,10*ROW('Water Data'!F34))="","",OFFSET('Water Data'!$F$27,0,10*ROW('Water Data'!F34)))</f>
        <v/>
      </c>
      <c r="BZ40" s="383" t="str">
        <f ca="1">+IF(OFFSET('Water Data'!$F$28,0,10*ROW('Water Data'!F34))="","",OFFSET('Water Data'!$F$28,0,10*ROW('Water Data'!F34)))</f>
        <v/>
      </c>
      <c r="CA40" s="383" t="str">
        <f ca="1">+IF(OFFSET('Water Data'!$F$29,0,10*ROW('Water Data'!F34))="","",OFFSET('Water Data'!$F$29,0,10*ROW('Water Data'!F34)))</f>
        <v/>
      </c>
      <c r="CB40" s="383" t="str">
        <f ca="1">+IF(OFFSET('Water Data'!$G$27,0,10*ROW('Water Data'!G34))="","",OFFSET('Water Data'!$G$27,0,10*ROW('Water Data'!G34)))</f>
        <v/>
      </c>
      <c r="CC40" s="383" t="str">
        <f ca="1">+IF(OFFSET('Water Data'!$G$28,0,10*ROW('Water Data'!G34))="","",OFFSET('Water Data'!$G$28,0,10*ROW('Water Data'!G34)))</f>
        <v/>
      </c>
      <c r="CD40" s="383" t="str">
        <f ca="1">+IF(OFFSET('Water Data'!$G$29,0,10*ROW('Water Data'!G34))="","",OFFSET('Water Data'!$G$29,0,10*ROW('Water Data'!G34)))</f>
        <v/>
      </c>
      <c r="CE40" s="383" t="str">
        <f ca="1">+IF(OFFSET('Water Data'!$H$27,0,10*ROW('Water Data'!H34))="","",OFFSET('Water Data'!$H$27,0,10*ROW('Water Data'!H34)))</f>
        <v/>
      </c>
      <c r="CF40" s="383" t="str">
        <f ca="1">+IF(OFFSET('Water Data'!$H$28,0,10*ROW('Water Data'!H34))="","",OFFSET('Water Data'!$H$28,0,10*ROW('Water Data'!H34)))</f>
        <v/>
      </c>
      <c r="CG40" s="383" t="str">
        <f ca="1">+IF(OFFSET('Water Data'!$H$29,0,10*ROW('Water Data'!H34))="","",OFFSET('Water Data'!$H$29,0,10*ROW('Water Data'!H34)))</f>
        <v/>
      </c>
      <c r="CH40" s="383" t="str">
        <f ca="1">+IF(OFFSET('Water Data'!$I$27,0,10*ROW('Water Data'!I34))="","",OFFSET('Water Data'!$I$27,0,10*ROW('Water Data'!I34)))</f>
        <v/>
      </c>
      <c r="CI40" s="383" t="str">
        <f ca="1">+IF(OFFSET('Water Data'!$I$28,0,10*ROW('Water Data'!I34))="","",OFFSET('Water Data'!$I$28,0,10*ROW('Water Data'!I34)))</f>
        <v/>
      </c>
      <c r="CJ40" s="383" t="str">
        <f ca="1">+IF(OFFSET('Water Data'!$I$29,0,10*ROW('Water Data'!I34))="","",OFFSET('Water Data'!$I$29,0,10*ROW('Water Data'!I34)))</f>
        <v/>
      </c>
      <c r="CK40" s="383" t="str">
        <f ca="1">+IF(OFFSET('Sanitation Data'!$D$28,0,10*ROW('Sanitation Data'!D34))="","",OFFSET('Sanitation Data'!$D$28,0,10*ROW('Sanitation Data'!D34)))</f>
        <v/>
      </c>
      <c r="CL40" s="383" t="str">
        <f ca="1">+IF(OFFSET('Sanitation Data'!$D$29,0,10*ROW('Sanitation Data'!D34))="","",OFFSET('Sanitation Data'!$D$29,0,10*ROW('Sanitation Data'!D34)))</f>
        <v/>
      </c>
      <c r="CM40" s="383" t="str">
        <f ca="1">+IF(OFFSET('Sanitation Data'!$D$30,0,10*ROW('Sanitation Data'!D34))="","",OFFSET('Sanitation Data'!$D$30,0,10*ROW('Sanitation Data'!D34)))</f>
        <v/>
      </c>
      <c r="CN40" s="383" t="str">
        <f ca="1">+IF(OFFSET('Sanitation Data'!$D$31,0,10*ROW('Sanitation Data'!D34))="","",OFFSET('Sanitation Data'!$D$31,0,10*ROW('Sanitation Data'!D34)))</f>
        <v/>
      </c>
      <c r="CO40" s="383" t="str">
        <f ca="1">+IF(OFFSET('Sanitation Data'!$D$32,0,10*ROW('Sanitation Data'!D34))="","",OFFSET('Sanitation Data'!$D$32,0,10*ROW('Sanitation Data'!D34)))</f>
        <v/>
      </c>
      <c r="CP40" s="383" t="str">
        <f ca="1">+IF(OFFSET('Sanitation Data'!$E$28,0,10*ROW('Sanitation Data'!E34))="","",OFFSET('Sanitation Data'!$E$28,0,10*ROW('Sanitation Data'!E34)))</f>
        <v/>
      </c>
      <c r="CQ40" s="383" t="str">
        <f ca="1">+IF(OFFSET('Sanitation Data'!$E$29,0,10*ROW('Sanitation Data'!E34))="","",OFFSET('Sanitation Data'!$E$29,0,10*ROW('Sanitation Data'!E34)))</f>
        <v/>
      </c>
      <c r="CR40" s="383" t="str">
        <f ca="1">+IF(OFFSET('Sanitation Data'!$E$30,0,10*ROW('Sanitation Data'!E34))="","",OFFSET('Sanitation Data'!$E$30,0,10*ROW('Sanitation Data'!E34)))</f>
        <v/>
      </c>
      <c r="CS40" s="383" t="str">
        <f ca="1">+IF(OFFSET('Sanitation Data'!$E$31,0,10*ROW('Sanitation Data'!E34))="","",OFFSET('Sanitation Data'!$E$31,0,10*ROW('Sanitation Data'!E34)))</f>
        <v/>
      </c>
      <c r="CT40" s="383" t="str">
        <f ca="1">+IF(OFFSET('Sanitation Data'!$E$32,0,10*ROW('Sanitation Data'!E34))="","",OFFSET('Sanitation Data'!$E$32,0,10*ROW('Sanitation Data'!E34)))</f>
        <v/>
      </c>
      <c r="CU40" s="383" t="str">
        <f ca="1">+IF(OFFSET('Sanitation Data'!$F$28,0,10*ROW('Sanitation Data'!F34))="","",OFFSET('Sanitation Data'!$F$28,0,10*ROW('Sanitation Data'!F34)))</f>
        <v/>
      </c>
      <c r="CV40" s="383" t="str">
        <f ca="1">+IF(OFFSET('Sanitation Data'!$F$29,0,10*ROW('Sanitation Data'!F34))="","",OFFSET('Sanitation Data'!$F$29,0,10*ROW('Sanitation Data'!F34)))</f>
        <v/>
      </c>
      <c r="CW40" s="383" t="str">
        <f ca="1">+IF(OFFSET('Sanitation Data'!$F$30,0,10*ROW('Sanitation Data'!F34))="","",OFFSET('Sanitation Data'!$F$30,0,10*ROW('Sanitation Data'!F34)))</f>
        <v/>
      </c>
      <c r="CX40" s="383" t="str">
        <f ca="1">+IF(OFFSET('Sanitation Data'!$F$31,0,10*ROW('Sanitation Data'!F34))="","",OFFSET('Sanitation Data'!$F$31,0,10*ROW('Sanitation Data'!F34)))</f>
        <v/>
      </c>
      <c r="CY40" s="383" t="str">
        <f ca="1">+IF(OFFSET('Sanitation Data'!$F$32,0,10*ROW('Sanitation Data'!F34))="","",OFFSET('Sanitation Data'!$F$32,0,10*ROW('Sanitation Data'!F34)))</f>
        <v/>
      </c>
      <c r="CZ40" s="383" t="str">
        <f ca="1">+IF(OFFSET('Sanitation Data'!$G$28,0,10*ROW('Sanitation Data'!G34))="","",OFFSET('Sanitation Data'!$G$28,0,10*ROW('Sanitation Data'!G34)))</f>
        <v/>
      </c>
      <c r="DA40" s="383" t="str">
        <f ca="1">+IF(OFFSET('Sanitation Data'!$G$29,0,10*ROW('Sanitation Data'!G34))="","",OFFSET('Sanitation Data'!$G$29,0,10*ROW('Sanitation Data'!G34)))</f>
        <v/>
      </c>
      <c r="DB40" s="383" t="str">
        <f ca="1">+IF(OFFSET('Sanitation Data'!$G$30,0,10*ROW('Sanitation Data'!G34))="","",OFFSET('Sanitation Data'!$G$30,0,10*ROW('Sanitation Data'!G34)))</f>
        <v/>
      </c>
      <c r="DC40" s="383" t="str">
        <f ca="1">+IF(OFFSET('Sanitation Data'!$G$31,0,10*ROW('Sanitation Data'!G34))="","",OFFSET('Sanitation Data'!$G$31,0,10*ROW('Sanitation Data'!G34)))</f>
        <v/>
      </c>
      <c r="DD40" s="383" t="str">
        <f ca="1">+IF(OFFSET('Sanitation Data'!$G$32,0,10*ROW('Sanitation Data'!G34))="","",OFFSET('Sanitation Data'!$G$32,0,10*ROW('Sanitation Data'!G34)))</f>
        <v/>
      </c>
      <c r="DE40" s="383" t="str">
        <f ca="1">+IF(OFFSET('Sanitation Data'!$H$28,0,10*ROW('Sanitation Data'!H34))="","",OFFSET('Sanitation Data'!$H$28,0,10*ROW('Sanitation Data'!H34)))</f>
        <v/>
      </c>
      <c r="DF40" s="383" t="str">
        <f ca="1">+IF(OFFSET('Sanitation Data'!$H$29,0,10*ROW('Sanitation Data'!H34))="","",OFFSET('Sanitation Data'!$H$29,0,10*ROW('Sanitation Data'!H34)))</f>
        <v/>
      </c>
      <c r="DG40" s="383" t="str">
        <f ca="1">+IF(OFFSET('Sanitation Data'!$H$30,0,10*ROW('Sanitation Data'!H34))="","",OFFSET('Sanitation Data'!$H$30,0,10*ROW('Sanitation Data'!H34)))</f>
        <v/>
      </c>
      <c r="DH40" s="383" t="str">
        <f ca="1">+IF(OFFSET('Sanitation Data'!$H$31,0,10*ROW('Sanitation Data'!H34))="","",OFFSET('Sanitation Data'!$H$31,0,10*ROW('Sanitation Data'!H34)))</f>
        <v/>
      </c>
      <c r="DI40" s="383" t="str">
        <f ca="1">+IF(OFFSET('Sanitation Data'!$H$32,0,10*ROW('Sanitation Data'!H34))="","",OFFSET('Sanitation Data'!$H$32,0,10*ROW('Sanitation Data'!H34)))</f>
        <v/>
      </c>
      <c r="DJ40" s="383" t="str">
        <f ca="1">+IF(OFFSET('Sanitation Data'!$I$28,0,10*ROW('Sanitation Data'!I34))="","",OFFSET('Sanitation Data'!$I$28,0,10*ROW('Sanitation Data'!I34)))</f>
        <v/>
      </c>
      <c r="DK40" s="383" t="str">
        <f ca="1">+IF(OFFSET('Sanitation Data'!$I$29,0,10*ROW('Sanitation Data'!I34))="","",OFFSET('Sanitation Data'!$I$29,0,10*ROW('Sanitation Data'!I34)))</f>
        <v/>
      </c>
      <c r="DL40" s="383" t="str">
        <f ca="1">+IF(OFFSET('Sanitation Data'!$I$30,0,10*ROW('Sanitation Data'!I34))="","",OFFSET('Sanitation Data'!$I$30,0,10*ROW('Sanitation Data'!I34)))</f>
        <v/>
      </c>
      <c r="DM40" s="383" t="str">
        <f ca="1">+IF(OFFSET('Sanitation Data'!$I$31,0,10*ROW('Sanitation Data'!I34))="","",OFFSET('Sanitation Data'!$I$31,0,10*ROW('Sanitation Data'!I34)))</f>
        <v/>
      </c>
      <c r="DN40" s="383" t="str">
        <f ca="1">+IF(OFFSET('Sanitation Data'!$I$32,0,10*ROW('Sanitation Data'!I34))="","",OFFSET('Sanitation Data'!$I$32,0,10*ROW('Sanitation Data'!I34)))</f>
        <v/>
      </c>
      <c r="DO40" s="383" t="str">
        <f ca="1">+IF(OFFSET('Hygiene Data'!$D$11,0,10*ROW('Hygiene Data'!D34))="","",OFFSET('Hygiene Data'!$D$11,0,10*ROW('Hygiene Data'!D34)))</f>
        <v/>
      </c>
      <c r="DP40" s="383" t="str">
        <f ca="1">+IF(OFFSET('Hygiene Data'!$D$12,0,10*ROW('Hygiene Data'!D34))="","",OFFSET('Hygiene Data'!$D$12,0,10*ROW('Hygiene Data'!D34)))</f>
        <v/>
      </c>
      <c r="DQ40" s="383" t="str">
        <f ca="1">+IF(OFFSET('Hygiene Data'!$D$13,0,10*ROW('Hygiene Data'!D34))="","",OFFSET('Hygiene Data'!$D$13,0,10*ROW('Hygiene Data'!D34)))</f>
        <v/>
      </c>
      <c r="DR40" s="383" t="str">
        <f ca="1">+IF(OFFSET('Hygiene Data'!$E$11,0,10*ROW('Hygiene Data'!E34))="","",OFFSET('Hygiene Data'!$E$11,0,10*ROW('Hygiene Data'!E34)))</f>
        <v/>
      </c>
      <c r="DS40" s="383" t="str">
        <f ca="1">+IF(OFFSET('Hygiene Data'!$E$12,0,10*ROW('Hygiene Data'!E34))="","",OFFSET('Hygiene Data'!$E$12,0,10*ROW('Hygiene Data'!E34)))</f>
        <v/>
      </c>
      <c r="DT40" s="383" t="str">
        <f ca="1">+IF(OFFSET('Hygiene Data'!$E$13,0,10*ROW('Hygiene Data'!E34))="","",OFFSET('Hygiene Data'!$E$13,0,10*ROW('Hygiene Data'!E34)))</f>
        <v/>
      </c>
      <c r="DU40" s="383" t="str">
        <f ca="1">+IF(OFFSET('Hygiene Data'!$F$11,0,10*ROW('Hygiene Data'!F34))="","",OFFSET('Hygiene Data'!$F$11,0,10*ROW('Hygiene Data'!F34)))</f>
        <v/>
      </c>
      <c r="DV40" s="383" t="str">
        <f ca="1">+IF(OFFSET('Hygiene Data'!$F$12,0,10*ROW('Hygiene Data'!F34))="","",OFFSET('Hygiene Data'!$F$12,0,10*ROW('Hygiene Data'!F34)))</f>
        <v/>
      </c>
      <c r="DW40" s="383" t="str">
        <f ca="1">+IF(OFFSET('Hygiene Data'!$F$13,0,10*ROW('Hygiene Data'!F34))="","",OFFSET('Hygiene Data'!$F$13,0,10*ROW('Hygiene Data'!F34)))</f>
        <v/>
      </c>
      <c r="DX40" s="383" t="str">
        <f ca="1">+IF(OFFSET('Hygiene Data'!$G$11,0,10*ROW('Hygiene Data'!G34))="","",OFFSET('Hygiene Data'!$G$11,0,10*ROW('Hygiene Data'!G34)))</f>
        <v/>
      </c>
      <c r="DY40" s="383" t="str">
        <f ca="1">+IF(OFFSET('Hygiene Data'!$G$12,0,10*ROW('Hygiene Data'!G34))="","",OFFSET('Hygiene Data'!$G$12,0,10*ROW('Hygiene Data'!G34)))</f>
        <v/>
      </c>
      <c r="DZ40" s="383" t="str">
        <f ca="1">+IF(OFFSET('Hygiene Data'!$G$13,0,10*ROW('Hygiene Data'!G34))="","",OFFSET('Hygiene Data'!$G$13,0,10*ROW('Hygiene Data'!G34)))</f>
        <v/>
      </c>
      <c r="EA40" s="383" t="str">
        <f ca="1">+IF(OFFSET('Hygiene Data'!$H$11,0,10*ROW('Hygiene Data'!H34))="","",OFFSET('Hygiene Data'!$H$11,0,10*ROW('Hygiene Data'!H34)))</f>
        <v/>
      </c>
      <c r="EB40" s="383" t="str">
        <f ca="1">+IF(OFFSET('Hygiene Data'!$H$12,0,10*ROW('Hygiene Data'!H34))="","",OFFSET('Hygiene Data'!$H$12,0,10*ROW('Hygiene Data'!H34)))</f>
        <v/>
      </c>
      <c r="EC40" s="383" t="str">
        <f ca="1">+IF(OFFSET('Hygiene Data'!$H$13,0,10*ROW('Hygiene Data'!H34))="","",OFFSET('Hygiene Data'!$H$13,0,10*ROW('Hygiene Data'!H34)))</f>
        <v/>
      </c>
      <c r="ED40" s="383" t="str">
        <f ca="1">+IF(OFFSET('Hygiene Data'!$I$11,0,10*ROW('Hygiene Data'!I34))="","",OFFSET('Hygiene Data'!$I$11,0,10*ROW('Hygiene Data'!I34)))</f>
        <v/>
      </c>
      <c r="EE40" s="383" t="str">
        <f ca="1">+IF(OFFSET('Hygiene Data'!$I$12,0,10*ROW('Hygiene Data'!I34))="","",OFFSET('Hygiene Data'!$I$12,0,10*ROW('Hygiene Data'!I34)))</f>
        <v/>
      </c>
      <c r="EF40" s="383" t="str">
        <f ca="1">+IF(OFFSET('Hygiene Data'!$I$13,0,10*ROW('Hygiene Data'!I34))="","",OFFSET('Hygiene Data'!$I$13,0,10*ROW('Hygiene Data'!I34)))</f>
        <v/>
      </c>
    </row>
    <row r="41" spans="1:136" x14ac:dyDescent="0.25">
      <c r="A41" s="492" t="str">
        <f ca="1">+IF(OFFSET('Water Data'!$B$2,0,10*ROW('Water Data'!E35))="","",OFFSET('Water Data'!$B$2,0,10*ROW('Water Data'!E35)))</f>
        <v/>
      </c>
      <c r="B41" s="492"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19" t="str">
        <f t="shared" ca="1" si="0"/>
        <v/>
      </c>
      <c r="D41" s="520"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20"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20"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20"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20"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20"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20"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20"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20"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20"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20"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20"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20"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20"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20"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20"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20"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20"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21"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21"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21"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21"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21"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21"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21"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21"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21"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21"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21"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21"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21"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21"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21"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21"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21"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21"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21"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21"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21"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21"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21"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21"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21"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21"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21"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21"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21"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21"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22"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98"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22"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22"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22"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22"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22"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22"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22"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22"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22"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22"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22"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22"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22"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22"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22"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22"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83" t="str">
        <f ca="1">+IF(OFFSET('Water Data'!$D$27,0,10*ROW('Water Data'!D35))="","",OFFSET('Water Data'!$D$27,0,10*ROW('Water Data'!D35)))</f>
        <v/>
      </c>
      <c r="BT41" s="383" t="str">
        <f ca="1">+IF(OFFSET('Water Data'!$D$28,0,10*ROW('Water Data'!D35))="","",OFFSET('Water Data'!$D$28,0,10*ROW('Water Data'!D35)))</f>
        <v/>
      </c>
      <c r="BU41" s="383" t="str">
        <f ca="1">+IF(OFFSET('Water Data'!$D$29,0,10*ROW('Water Data'!D35))="","",OFFSET('Water Data'!$D$29,0,10*ROW('Water Data'!D35)))</f>
        <v/>
      </c>
      <c r="BV41" s="383" t="str">
        <f ca="1">+IF(OFFSET('Water Data'!$E$27,0,10*ROW('Water Data'!E35))="","",OFFSET('Water Data'!$E$27,0,10*ROW('Water Data'!E35)))</f>
        <v/>
      </c>
      <c r="BW41" s="383" t="str">
        <f ca="1">+IF(OFFSET('Water Data'!$E$28,0,10*ROW('Water Data'!E35))="","",OFFSET('Water Data'!$E$28,0,10*ROW('Water Data'!E35)))</f>
        <v/>
      </c>
      <c r="BX41" s="383" t="str">
        <f ca="1">+IF(OFFSET('Water Data'!$E$29,0,10*ROW('Water Data'!E35))="","",OFFSET('Water Data'!$E$29,0,10*ROW('Water Data'!E35)))</f>
        <v/>
      </c>
      <c r="BY41" s="383" t="str">
        <f ca="1">+IF(OFFSET('Water Data'!$F$27,0,10*ROW('Water Data'!F35))="","",OFFSET('Water Data'!$F$27,0,10*ROW('Water Data'!F35)))</f>
        <v/>
      </c>
      <c r="BZ41" s="383" t="str">
        <f ca="1">+IF(OFFSET('Water Data'!$F$28,0,10*ROW('Water Data'!F35))="","",OFFSET('Water Data'!$F$28,0,10*ROW('Water Data'!F35)))</f>
        <v/>
      </c>
      <c r="CA41" s="383" t="str">
        <f ca="1">+IF(OFFSET('Water Data'!$F$29,0,10*ROW('Water Data'!F35))="","",OFFSET('Water Data'!$F$29,0,10*ROW('Water Data'!F35)))</f>
        <v/>
      </c>
      <c r="CB41" s="383" t="str">
        <f ca="1">+IF(OFFSET('Water Data'!$G$27,0,10*ROW('Water Data'!G35))="","",OFFSET('Water Data'!$G$27,0,10*ROW('Water Data'!G35)))</f>
        <v/>
      </c>
      <c r="CC41" s="383" t="str">
        <f ca="1">+IF(OFFSET('Water Data'!$G$28,0,10*ROW('Water Data'!G35))="","",OFFSET('Water Data'!$G$28,0,10*ROW('Water Data'!G35)))</f>
        <v/>
      </c>
      <c r="CD41" s="383" t="str">
        <f ca="1">+IF(OFFSET('Water Data'!$G$29,0,10*ROW('Water Data'!G35))="","",OFFSET('Water Data'!$G$29,0,10*ROW('Water Data'!G35)))</f>
        <v/>
      </c>
      <c r="CE41" s="383" t="str">
        <f ca="1">+IF(OFFSET('Water Data'!$H$27,0,10*ROW('Water Data'!H35))="","",OFFSET('Water Data'!$H$27,0,10*ROW('Water Data'!H35)))</f>
        <v/>
      </c>
      <c r="CF41" s="383" t="str">
        <f ca="1">+IF(OFFSET('Water Data'!$H$28,0,10*ROW('Water Data'!H35))="","",OFFSET('Water Data'!$H$28,0,10*ROW('Water Data'!H35)))</f>
        <v/>
      </c>
      <c r="CG41" s="383" t="str">
        <f ca="1">+IF(OFFSET('Water Data'!$H$29,0,10*ROW('Water Data'!H35))="","",OFFSET('Water Data'!$H$29,0,10*ROW('Water Data'!H35)))</f>
        <v/>
      </c>
      <c r="CH41" s="383" t="str">
        <f ca="1">+IF(OFFSET('Water Data'!$I$27,0,10*ROW('Water Data'!I35))="","",OFFSET('Water Data'!$I$27,0,10*ROW('Water Data'!I35)))</f>
        <v/>
      </c>
      <c r="CI41" s="383" t="str">
        <f ca="1">+IF(OFFSET('Water Data'!$I$28,0,10*ROW('Water Data'!I35))="","",OFFSET('Water Data'!$I$28,0,10*ROW('Water Data'!I35)))</f>
        <v/>
      </c>
      <c r="CJ41" s="383" t="str">
        <f ca="1">+IF(OFFSET('Water Data'!$I$29,0,10*ROW('Water Data'!I35))="","",OFFSET('Water Data'!$I$29,0,10*ROW('Water Data'!I35)))</f>
        <v/>
      </c>
      <c r="CK41" s="383" t="str">
        <f ca="1">+IF(OFFSET('Sanitation Data'!$D$28,0,10*ROW('Sanitation Data'!D35))="","",OFFSET('Sanitation Data'!$D$28,0,10*ROW('Sanitation Data'!D35)))</f>
        <v/>
      </c>
      <c r="CL41" s="383" t="str">
        <f ca="1">+IF(OFFSET('Sanitation Data'!$D$29,0,10*ROW('Sanitation Data'!D35))="","",OFFSET('Sanitation Data'!$D$29,0,10*ROW('Sanitation Data'!D35)))</f>
        <v/>
      </c>
      <c r="CM41" s="383" t="str">
        <f ca="1">+IF(OFFSET('Sanitation Data'!$D$30,0,10*ROW('Sanitation Data'!D35))="","",OFFSET('Sanitation Data'!$D$30,0,10*ROW('Sanitation Data'!D35)))</f>
        <v/>
      </c>
      <c r="CN41" s="383" t="str">
        <f ca="1">+IF(OFFSET('Sanitation Data'!$D$31,0,10*ROW('Sanitation Data'!D35))="","",OFFSET('Sanitation Data'!$D$31,0,10*ROW('Sanitation Data'!D35)))</f>
        <v/>
      </c>
      <c r="CO41" s="383" t="str">
        <f ca="1">+IF(OFFSET('Sanitation Data'!$D$32,0,10*ROW('Sanitation Data'!D35))="","",OFFSET('Sanitation Data'!$D$32,0,10*ROW('Sanitation Data'!D35)))</f>
        <v/>
      </c>
      <c r="CP41" s="383" t="str">
        <f ca="1">+IF(OFFSET('Sanitation Data'!$E$28,0,10*ROW('Sanitation Data'!E35))="","",OFFSET('Sanitation Data'!$E$28,0,10*ROW('Sanitation Data'!E35)))</f>
        <v/>
      </c>
      <c r="CQ41" s="383" t="str">
        <f ca="1">+IF(OFFSET('Sanitation Data'!$E$29,0,10*ROW('Sanitation Data'!E35))="","",OFFSET('Sanitation Data'!$E$29,0,10*ROW('Sanitation Data'!E35)))</f>
        <v/>
      </c>
      <c r="CR41" s="383" t="str">
        <f ca="1">+IF(OFFSET('Sanitation Data'!$E$30,0,10*ROW('Sanitation Data'!E35))="","",OFFSET('Sanitation Data'!$E$30,0,10*ROW('Sanitation Data'!E35)))</f>
        <v/>
      </c>
      <c r="CS41" s="383" t="str">
        <f ca="1">+IF(OFFSET('Sanitation Data'!$E$31,0,10*ROW('Sanitation Data'!E35))="","",OFFSET('Sanitation Data'!$E$31,0,10*ROW('Sanitation Data'!E35)))</f>
        <v/>
      </c>
      <c r="CT41" s="383" t="str">
        <f ca="1">+IF(OFFSET('Sanitation Data'!$E$32,0,10*ROW('Sanitation Data'!E35))="","",OFFSET('Sanitation Data'!$E$32,0,10*ROW('Sanitation Data'!E35)))</f>
        <v/>
      </c>
      <c r="CU41" s="383" t="str">
        <f ca="1">+IF(OFFSET('Sanitation Data'!$F$28,0,10*ROW('Sanitation Data'!F35))="","",OFFSET('Sanitation Data'!$F$28,0,10*ROW('Sanitation Data'!F35)))</f>
        <v/>
      </c>
      <c r="CV41" s="383" t="str">
        <f ca="1">+IF(OFFSET('Sanitation Data'!$F$29,0,10*ROW('Sanitation Data'!F35))="","",OFFSET('Sanitation Data'!$F$29,0,10*ROW('Sanitation Data'!F35)))</f>
        <v/>
      </c>
      <c r="CW41" s="383" t="str">
        <f ca="1">+IF(OFFSET('Sanitation Data'!$F$30,0,10*ROW('Sanitation Data'!F35))="","",OFFSET('Sanitation Data'!$F$30,0,10*ROW('Sanitation Data'!F35)))</f>
        <v/>
      </c>
      <c r="CX41" s="383" t="str">
        <f ca="1">+IF(OFFSET('Sanitation Data'!$F$31,0,10*ROW('Sanitation Data'!F35))="","",OFFSET('Sanitation Data'!$F$31,0,10*ROW('Sanitation Data'!F35)))</f>
        <v/>
      </c>
      <c r="CY41" s="383" t="str">
        <f ca="1">+IF(OFFSET('Sanitation Data'!$F$32,0,10*ROW('Sanitation Data'!F35))="","",OFFSET('Sanitation Data'!$F$32,0,10*ROW('Sanitation Data'!F35)))</f>
        <v/>
      </c>
      <c r="CZ41" s="383" t="str">
        <f ca="1">+IF(OFFSET('Sanitation Data'!$G$28,0,10*ROW('Sanitation Data'!G35))="","",OFFSET('Sanitation Data'!$G$28,0,10*ROW('Sanitation Data'!G35)))</f>
        <v/>
      </c>
      <c r="DA41" s="383" t="str">
        <f ca="1">+IF(OFFSET('Sanitation Data'!$G$29,0,10*ROW('Sanitation Data'!G35))="","",OFFSET('Sanitation Data'!$G$29,0,10*ROW('Sanitation Data'!G35)))</f>
        <v/>
      </c>
      <c r="DB41" s="383" t="str">
        <f ca="1">+IF(OFFSET('Sanitation Data'!$G$30,0,10*ROW('Sanitation Data'!G35))="","",OFFSET('Sanitation Data'!$G$30,0,10*ROW('Sanitation Data'!G35)))</f>
        <v/>
      </c>
      <c r="DC41" s="383" t="str">
        <f ca="1">+IF(OFFSET('Sanitation Data'!$G$31,0,10*ROW('Sanitation Data'!G35))="","",OFFSET('Sanitation Data'!$G$31,0,10*ROW('Sanitation Data'!G35)))</f>
        <v/>
      </c>
      <c r="DD41" s="383" t="str">
        <f ca="1">+IF(OFFSET('Sanitation Data'!$G$32,0,10*ROW('Sanitation Data'!G35))="","",OFFSET('Sanitation Data'!$G$32,0,10*ROW('Sanitation Data'!G35)))</f>
        <v/>
      </c>
      <c r="DE41" s="383" t="str">
        <f ca="1">+IF(OFFSET('Sanitation Data'!$H$28,0,10*ROW('Sanitation Data'!H35))="","",OFFSET('Sanitation Data'!$H$28,0,10*ROW('Sanitation Data'!H35)))</f>
        <v/>
      </c>
      <c r="DF41" s="383" t="str">
        <f ca="1">+IF(OFFSET('Sanitation Data'!$H$29,0,10*ROW('Sanitation Data'!H35))="","",OFFSET('Sanitation Data'!$H$29,0,10*ROW('Sanitation Data'!H35)))</f>
        <v/>
      </c>
      <c r="DG41" s="383" t="str">
        <f ca="1">+IF(OFFSET('Sanitation Data'!$H$30,0,10*ROW('Sanitation Data'!H35))="","",OFFSET('Sanitation Data'!$H$30,0,10*ROW('Sanitation Data'!H35)))</f>
        <v/>
      </c>
      <c r="DH41" s="383" t="str">
        <f ca="1">+IF(OFFSET('Sanitation Data'!$H$31,0,10*ROW('Sanitation Data'!H35))="","",OFFSET('Sanitation Data'!$H$31,0,10*ROW('Sanitation Data'!H35)))</f>
        <v/>
      </c>
      <c r="DI41" s="383" t="str">
        <f ca="1">+IF(OFFSET('Sanitation Data'!$H$32,0,10*ROW('Sanitation Data'!H35))="","",OFFSET('Sanitation Data'!$H$32,0,10*ROW('Sanitation Data'!H35)))</f>
        <v/>
      </c>
      <c r="DJ41" s="383" t="str">
        <f ca="1">+IF(OFFSET('Sanitation Data'!$I$28,0,10*ROW('Sanitation Data'!I35))="","",OFFSET('Sanitation Data'!$I$28,0,10*ROW('Sanitation Data'!I35)))</f>
        <v/>
      </c>
      <c r="DK41" s="383" t="str">
        <f ca="1">+IF(OFFSET('Sanitation Data'!$I$29,0,10*ROW('Sanitation Data'!I35))="","",OFFSET('Sanitation Data'!$I$29,0,10*ROW('Sanitation Data'!I35)))</f>
        <v/>
      </c>
      <c r="DL41" s="383" t="str">
        <f ca="1">+IF(OFFSET('Sanitation Data'!$I$30,0,10*ROW('Sanitation Data'!I35))="","",OFFSET('Sanitation Data'!$I$30,0,10*ROW('Sanitation Data'!I35)))</f>
        <v/>
      </c>
      <c r="DM41" s="383" t="str">
        <f ca="1">+IF(OFFSET('Sanitation Data'!$I$31,0,10*ROW('Sanitation Data'!I35))="","",OFFSET('Sanitation Data'!$I$31,0,10*ROW('Sanitation Data'!I35)))</f>
        <v/>
      </c>
      <c r="DN41" s="383" t="str">
        <f ca="1">+IF(OFFSET('Sanitation Data'!$I$32,0,10*ROW('Sanitation Data'!I35))="","",OFFSET('Sanitation Data'!$I$32,0,10*ROW('Sanitation Data'!I35)))</f>
        <v/>
      </c>
      <c r="DO41" s="383" t="str">
        <f ca="1">+IF(OFFSET('Hygiene Data'!$D$11,0,10*ROW('Hygiene Data'!D35))="","",OFFSET('Hygiene Data'!$D$11,0,10*ROW('Hygiene Data'!D35)))</f>
        <v/>
      </c>
      <c r="DP41" s="383" t="str">
        <f ca="1">+IF(OFFSET('Hygiene Data'!$D$12,0,10*ROW('Hygiene Data'!D35))="","",OFFSET('Hygiene Data'!$D$12,0,10*ROW('Hygiene Data'!D35)))</f>
        <v/>
      </c>
      <c r="DQ41" s="383" t="str">
        <f ca="1">+IF(OFFSET('Hygiene Data'!$D$13,0,10*ROW('Hygiene Data'!D35))="","",OFFSET('Hygiene Data'!$D$13,0,10*ROW('Hygiene Data'!D35)))</f>
        <v/>
      </c>
      <c r="DR41" s="383" t="str">
        <f ca="1">+IF(OFFSET('Hygiene Data'!$E$11,0,10*ROW('Hygiene Data'!E35))="","",OFFSET('Hygiene Data'!$E$11,0,10*ROW('Hygiene Data'!E35)))</f>
        <v/>
      </c>
      <c r="DS41" s="383" t="str">
        <f ca="1">+IF(OFFSET('Hygiene Data'!$E$12,0,10*ROW('Hygiene Data'!E35))="","",OFFSET('Hygiene Data'!$E$12,0,10*ROW('Hygiene Data'!E35)))</f>
        <v/>
      </c>
      <c r="DT41" s="383" t="str">
        <f ca="1">+IF(OFFSET('Hygiene Data'!$E$13,0,10*ROW('Hygiene Data'!E35))="","",OFFSET('Hygiene Data'!$E$13,0,10*ROW('Hygiene Data'!E35)))</f>
        <v/>
      </c>
      <c r="DU41" s="383" t="str">
        <f ca="1">+IF(OFFSET('Hygiene Data'!$F$11,0,10*ROW('Hygiene Data'!F35))="","",OFFSET('Hygiene Data'!$F$11,0,10*ROW('Hygiene Data'!F35)))</f>
        <v/>
      </c>
      <c r="DV41" s="383" t="str">
        <f ca="1">+IF(OFFSET('Hygiene Data'!$F$12,0,10*ROW('Hygiene Data'!F35))="","",OFFSET('Hygiene Data'!$F$12,0,10*ROW('Hygiene Data'!F35)))</f>
        <v/>
      </c>
      <c r="DW41" s="383" t="str">
        <f ca="1">+IF(OFFSET('Hygiene Data'!$F$13,0,10*ROW('Hygiene Data'!F35))="","",OFFSET('Hygiene Data'!$F$13,0,10*ROW('Hygiene Data'!F35)))</f>
        <v/>
      </c>
      <c r="DX41" s="383" t="str">
        <f ca="1">+IF(OFFSET('Hygiene Data'!$G$11,0,10*ROW('Hygiene Data'!G35))="","",OFFSET('Hygiene Data'!$G$11,0,10*ROW('Hygiene Data'!G35)))</f>
        <v/>
      </c>
      <c r="DY41" s="383" t="str">
        <f ca="1">+IF(OFFSET('Hygiene Data'!$G$12,0,10*ROW('Hygiene Data'!G35))="","",OFFSET('Hygiene Data'!$G$12,0,10*ROW('Hygiene Data'!G35)))</f>
        <v/>
      </c>
      <c r="DZ41" s="383" t="str">
        <f ca="1">+IF(OFFSET('Hygiene Data'!$G$13,0,10*ROW('Hygiene Data'!G35))="","",OFFSET('Hygiene Data'!$G$13,0,10*ROW('Hygiene Data'!G35)))</f>
        <v/>
      </c>
      <c r="EA41" s="383" t="str">
        <f ca="1">+IF(OFFSET('Hygiene Data'!$H$11,0,10*ROW('Hygiene Data'!H35))="","",OFFSET('Hygiene Data'!$H$11,0,10*ROW('Hygiene Data'!H35)))</f>
        <v/>
      </c>
      <c r="EB41" s="383" t="str">
        <f ca="1">+IF(OFFSET('Hygiene Data'!$H$12,0,10*ROW('Hygiene Data'!H35))="","",OFFSET('Hygiene Data'!$H$12,0,10*ROW('Hygiene Data'!H35)))</f>
        <v/>
      </c>
      <c r="EC41" s="383" t="str">
        <f ca="1">+IF(OFFSET('Hygiene Data'!$H$13,0,10*ROW('Hygiene Data'!H35))="","",OFFSET('Hygiene Data'!$H$13,0,10*ROW('Hygiene Data'!H35)))</f>
        <v/>
      </c>
      <c r="ED41" s="383" t="str">
        <f ca="1">+IF(OFFSET('Hygiene Data'!$I$11,0,10*ROW('Hygiene Data'!I35))="","",OFFSET('Hygiene Data'!$I$11,0,10*ROW('Hygiene Data'!I35)))</f>
        <v/>
      </c>
      <c r="EE41" s="383" t="str">
        <f ca="1">+IF(OFFSET('Hygiene Data'!$I$12,0,10*ROW('Hygiene Data'!I35))="","",OFFSET('Hygiene Data'!$I$12,0,10*ROW('Hygiene Data'!I35)))</f>
        <v/>
      </c>
      <c r="EF41" s="383" t="str">
        <f ca="1">+IF(OFFSET('Hygiene Data'!$I$13,0,10*ROW('Hygiene Data'!I35))="","",OFFSET('Hygiene Data'!$I$13,0,10*ROW('Hygiene Data'!I35)))</f>
        <v/>
      </c>
    </row>
    <row r="42" spans="1:136" x14ac:dyDescent="0.25">
      <c r="A42" s="492" t="str">
        <f ca="1">+IF(OFFSET('Water Data'!$B$2,0,10*ROW('Water Data'!E36))="","",OFFSET('Water Data'!$B$2,0,10*ROW('Water Data'!E36)))</f>
        <v/>
      </c>
      <c r="B42" s="492"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19" t="str">
        <f t="shared" ca="1" si="0"/>
        <v/>
      </c>
      <c r="D42" s="520"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20"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20"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20"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20"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20"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20"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20"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20"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20"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20"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20"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20"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20"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20"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20"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20"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20"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21"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21"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21"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21"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21"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21"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21"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21"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21"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21"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21"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21"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21"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21"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21"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21"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21"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21"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21"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21"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21"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21"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21"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21"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21"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21"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21"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21"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21"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21"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22"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98"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22"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22"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22"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22"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22"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22"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22"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22"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22"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22"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22"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22"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22"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22"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22"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22"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83" t="str">
        <f ca="1">+IF(OFFSET('Water Data'!$D$27,0,10*ROW('Water Data'!D36))="","",OFFSET('Water Data'!$D$27,0,10*ROW('Water Data'!D36)))</f>
        <v/>
      </c>
      <c r="BT42" s="383" t="str">
        <f ca="1">+IF(OFFSET('Water Data'!$D$28,0,10*ROW('Water Data'!D36))="","",OFFSET('Water Data'!$D$28,0,10*ROW('Water Data'!D36)))</f>
        <v/>
      </c>
      <c r="BU42" s="383" t="str">
        <f ca="1">+IF(OFFSET('Water Data'!$D$29,0,10*ROW('Water Data'!D36))="","",OFFSET('Water Data'!$D$29,0,10*ROW('Water Data'!D36)))</f>
        <v/>
      </c>
      <c r="BV42" s="383" t="str">
        <f ca="1">+IF(OFFSET('Water Data'!$E$27,0,10*ROW('Water Data'!E36))="","",OFFSET('Water Data'!$E$27,0,10*ROW('Water Data'!E36)))</f>
        <v/>
      </c>
      <c r="BW42" s="383" t="str">
        <f ca="1">+IF(OFFSET('Water Data'!$E$28,0,10*ROW('Water Data'!E36))="","",OFFSET('Water Data'!$E$28,0,10*ROW('Water Data'!E36)))</f>
        <v/>
      </c>
      <c r="BX42" s="383" t="str">
        <f ca="1">+IF(OFFSET('Water Data'!$E$29,0,10*ROW('Water Data'!E36))="","",OFFSET('Water Data'!$E$29,0,10*ROW('Water Data'!E36)))</f>
        <v/>
      </c>
      <c r="BY42" s="383" t="str">
        <f ca="1">+IF(OFFSET('Water Data'!$F$27,0,10*ROW('Water Data'!F36))="","",OFFSET('Water Data'!$F$27,0,10*ROW('Water Data'!F36)))</f>
        <v/>
      </c>
      <c r="BZ42" s="383" t="str">
        <f ca="1">+IF(OFFSET('Water Data'!$F$28,0,10*ROW('Water Data'!F36))="","",OFFSET('Water Data'!$F$28,0,10*ROW('Water Data'!F36)))</f>
        <v/>
      </c>
      <c r="CA42" s="383" t="str">
        <f ca="1">+IF(OFFSET('Water Data'!$F$29,0,10*ROW('Water Data'!F36))="","",OFFSET('Water Data'!$F$29,0,10*ROW('Water Data'!F36)))</f>
        <v/>
      </c>
      <c r="CB42" s="383" t="str">
        <f ca="1">+IF(OFFSET('Water Data'!$G$27,0,10*ROW('Water Data'!G36))="","",OFFSET('Water Data'!$G$27,0,10*ROW('Water Data'!G36)))</f>
        <v/>
      </c>
      <c r="CC42" s="383" t="str">
        <f ca="1">+IF(OFFSET('Water Data'!$G$28,0,10*ROW('Water Data'!G36))="","",OFFSET('Water Data'!$G$28,0,10*ROW('Water Data'!G36)))</f>
        <v/>
      </c>
      <c r="CD42" s="383" t="str">
        <f ca="1">+IF(OFFSET('Water Data'!$G$29,0,10*ROW('Water Data'!G36))="","",OFFSET('Water Data'!$G$29,0,10*ROW('Water Data'!G36)))</f>
        <v/>
      </c>
      <c r="CE42" s="383" t="str">
        <f ca="1">+IF(OFFSET('Water Data'!$H$27,0,10*ROW('Water Data'!H36))="","",OFFSET('Water Data'!$H$27,0,10*ROW('Water Data'!H36)))</f>
        <v/>
      </c>
      <c r="CF42" s="383" t="str">
        <f ca="1">+IF(OFFSET('Water Data'!$H$28,0,10*ROW('Water Data'!H36))="","",OFFSET('Water Data'!$H$28,0,10*ROW('Water Data'!H36)))</f>
        <v/>
      </c>
      <c r="CG42" s="383" t="str">
        <f ca="1">+IF(OFFSET('Water Data'!$H$29,0,10*ROW('Water Data'!H36))="","",OFFSET('Water Data'!$H$29,0,10*ROW('Water Data'!H36)))</f>
        <v/>
      </c>
      <c r="CH42" s="383" t="str">
        <f ca="1">+IF(OFFSET('Water Data'!$I$27,0,10*ROW('Water Data'!I36))="","",OFFSET('Water Data'!$I$27,0,10*ROW('Water Data'!I36)))</f>
        <v/>
      </c>
      <c r="CI42" s="383" t="str">
        <f ca="1">+IF(OFFSET('Water Data'!$I$28,0,10*ROW('Water Data'!I36))="","",OFFSET('Water Data'!$I$28,0,10*ROW('Water Data'!I36)))</f>
        <v/>
      </c>
      <c r="CJ42" s="383" t="str">
        <f ca="1">+IF(OFFSET('Water Data'!$I$29,0,10*ROW('Water Data'!I36))="","",OFFSET('Water Data'!$I$29,0,10*ROW('Water Data'!I36)))</f>
        <v/>
      </c>
      <c r="CK42" s="383" t="str">
        <f ca="1">+IF(OFFSET('Sanitation Data'!$D$28,0,10*ROW('Sanitation Data'!D36))="","",OFFSET('Sanitation Data'!$D$28,0,10*ROW('Sanitation Data'!D36)))</f>
        <v/>
      </c>
      <c r="CL42" s="383" t="str">
        <f ca="1">+IF(OFFSET('Sanitation Data'!$D$29,0,10*ROW('Sanitation Data'!D36))="","",OFFSET('Sanitation Data'!$D$29,0,10*ROW('Sanitation Data'!D36)))</f>
        <v/>
      </c>
      <c r="CM42" s="383" t="str">
        <f ca="1">+IF(OFFSET('Sanitation Data'!$D$30,0,10*ROW('Sanitation Data'!D36))="","",OFFSET('Sanitation Data'!$D$30,0,10*ROW('Sanitation Data'!D36)))</f>
        <v/>
      </c>
      <c r="CN42" s="383" t="str">
        <f ca="1">+IF(OFFSET('Sanitation Data'!$D$31,0,10*ROW('Sanitation Data'!D36))="","",OFFSET('Sanitation Data'!$D$31,0,10*ROW('Sanitation Data'!D36)))</f>
        <v/>
      </c>
      <c r="CO42" s="383" t="str">
        <f ca="1">+IF(OFFSET('Sanitation Data'!$D$32,0,10*ROW('Sanitation Data'!D36))="","",OFFSET('Sanitation Data'!$D$32,0,10*ROW('Sanitation Data'!D36)))</f>
        <v/>
      </c>
      <c r="CP42" s="383" t="str">
        <f ca="1">+IF(OFFSET('Sanitation Data'!$E$28,0,10*ROW('Sanitation Data'!E36))="","",OFFSET('Sanitation Data'!$E$28,0,10*ROW('Sanitation Data'!E36)))</f>
        <v/>
      </c>
      <c r="CQ42" s="383" t="str">
        <f ca="1">+IF(OFFSET('Sanitation Data'!$E$29,0,10*ROW('Sanitation Data'!E36))="","",OFFSET('Sanitation Data'!$E$29,0,10*ROW('Sanitation Data'!E36)))</f>
        <v/>
      </c>
      <c r="CR42" s="383" t="str">
        <f ca="1">+IF(OFFSET('Sanitation Data'!$E$30,0,10*ROW('Sanitation Data'!E36))="","",OFFSET('Sanitation Data'!$E$30,0,10*ROW('Sanitation Data'!E36)))</f>
        <v/>
      </c>
      <c r="CS42" s="383" t="str">
        <f ca="1">+IF(OFFSET('Sanitation Data'!$E$31,0,10*ROW('Sanitation Data'!E36))="","",OFFSET('Sanitation Data'!$E$31,0,10*ROW('Sanitation Data'!E36)))</f>
        <v/>
      </c>
      <c r="CT42" s="383" t="str">
        <f ca="1">+IF(OFFSET('Sanitation Data'!$E$32,0,10*ROW('Sanitation Data'!E36))="","",OFFSET('Sanitation Data'!$E$32,0,10*ROW('Sanitation Data'!E36)))</f>
        <v/>
      </c>
      <c r="CU42" s="383" t="str">
        <f ca="1">+IF(OFFSET('Sanitation Data'!$F$28,0,10*ROW('Sanitation Data'!F36))="","",OFFSET('Sanitation Data'!$F$28,0,10*ROW('Sanitation Data'!F36)))</f>
        <v/>
      </c>
      <c r="CV42" s="383" t="str">
        <f ca="1">+IF(OFFSET('Sanitation Data'!$F$29,0,10*ROW('Sanitation Data'!F36))="","",OFFSET('Sanitation Data'!$F$29,0,10*ROW('Sanitation Data'!F36)))</f>
        <v/>
      </c>
      <c r="CW42" s="383" t="str">
        <f ca="1">+IF(OFFSET('Sanitation Data'!$F$30,0,10*ROW('Sanitation Data'!F36))="","",OFFSET('Sanitation Data'!$F$30,0,10*ROW('Sanitation Data'!F36)))</f>
        <v/>
      </c>
      <c r="CX42" s="383" t="str">
        <f ca="1">+IF(OFFSET('Sanitation Data'!$F$31,0,10*ROW('Sanitation Data'!F36))="","",OFFSET('Sanitation Data'!$F$31,0,10*ROW('Sanitation Data'!F36)))</f>
        <v/>
      </c>
      <c r="CY42" s="383" t="str">
        <f ca="1">+IF(OFFSET('Sanitation Data'!$F$32,0,10*ROW('Sanitation Data'!F36))="","",OFFSET('Sanitation Data'!$F$32,0,10*ROW('Sanitation Data'!F36)))</f>
        <v/>
      </c>
      <c r="CZ42" s="383" t="str">
        <f ca="1">+IF(OFFSET('Sanitation Data'!$G$28,0,10*ROW('Sanitation Data'!G36))="","",OFFSET('Sanitation Data'!$G$28,0,10*ROW('Sanitation Data'!G36)))</f>
        <v/>
      </c>
      <c r="DA42" s="383" t="str">
        <f ca="1">+IF(OFFSET('Sanitation Data'!$G$29,0,10*ROW('Sanitation Data'!G36))="","",OFFSET('Sanitation Data'!$G$29,0,10*ROW('Sanitation Data'!G36)))</f>
        <v/>
      </c>
      <c r="DB42" s="383" t="str">
        <f ca="1">+IF(OFFSET('Sanitation Data'!$G$30,0,10*ROW('Sanitation Data'!G36))="","",OFFSET('Sanitation Data'!$G$30,0,10*ROW('Sanitation Data'!G36)))</f>
        <v/>
      </c>
      <c r="DC42" s="383" t="str">
        <f ca="1">+IF(OFFSET('Sanitation Data'!$G$31,0,10*ROW('Sanitation Data'!G36))="","",OFFSET('Sanitation Data'!$G$31,0,10*ROW('Sanitation Data'!G36)))</f>
        <v/>
      </c>
      <c r="DD42" s="383" t="str">
        <f ca="1">+IF(OFFSET('Sanitation Data'!$G$32,0,10*ROW('Sanitation Data'!G36))="","",OFFSET('Sanitation Data'!$G$32,0,10*ROW('Sanitation Data'!G36)))</f>
        <v/>
      </c>
      <c r="DE42" s="383" t="str">
        <f ca="1">+IF(OFFSET('Sanitation Data'!$H$28,0,10*ROW('Sanitation Data'!H36))="","",OFFSET('Sanitation Data'!$H$28,0,10*ROW('Sanitation Data'!H36)))</f>
        <v/>
      </c>
      <c r="DF42" s="383" t="str">
        <f ca="1">+IF(OFFSET('Sanitation Data'!$H$29,0,10*ROW('Sanitation Data'!H36))="","",OFFSET('Sanitation Data'!$H$29,0,10*ROW('Sanitation Data'!H36)))</f>
        <v/>
      </c>
      <c r="DG42" s="383" t="str">
        <f ca="1">+IF(OFFSET('Sanitation Data'!$H$30,0,10*ROW('Sanitation Data'!H36))="","",OFFSET('Sanitation Data'!$H$30,0,10*ROW('Sanitation Data'!H36)))</f>
        <v/>
      </c>
      <c r="DH42" s="383" t="str">
        <f ca="1">+IF(OFFSET('Sanitation Data'!$H$31,0,10*ROW('Sanitation Data'!H36))="","",OFFSET('Sanitation Data'!$H$31,0,10*ROW('Sanitation Data'!H36)))</f>
        <v/>
      </c>
      <c r="DI42" s="383" t="str">
        <f ca="1">+IF(OFFSET('Sanitation Data'!$H$32,0,10*ROW('Sanitation Data'!H36))="","",OFFSET('Sanitation Data'!$H$32,0,10*ROW('Sanitation Data'!H36)))</f>
        <v/>
      </c>
      <c r="DJ42" s="383" t="str">
        <f ca="1">+IF(OFFSET('Sanitation Data'!$I$28,0,10*ROW('Sanitation Data'!I36))="","",OFFSET('Sanitation Data'!$I$28,0,10*ROW('Sanitation Data'!I36)))</f>
        <v/>
      </c>
      <c r="DK42" s="383" t="str">
        <f ca="1">+IF(OFFSET('Sanitation Data'!$I$29,0,10*ROW('Sanitation Data'!I36))="","",OFFSET('Sanitation Data'!$I$29,0,10*ROW('Sanitation Data'!I36)))</f>
        <v/>
      </c>
      <c r="DL42" s="383" t="str">
        <f ca="1">+IF(OFFSET('Sanitation Data'!$I$30,0,10*ROW('Sanitation Data'!I36))="","",OFFSET('Sanitation Data'!$I$30,0,10*ROW('Sanitation Data'!I36)))</f>
        <v/>
      </c>
      <c r="DM42" s="383" t="str">
        <f ca="1">+IF(OFFSET('Sanitation Data'!$I$31,0,10*ROW('Sanitation Data'!I36))="","",OFFSET('Sanitation Data'!$I$31,0,10*ROW('Sanitation Data'!I36)))</f>
        <v/>
      </c>
      <c r="DN42" s="383" t="str">
        <f ca="1">+IF(OFFSET('Sanitation Data'!$I$32,0,10*ROW('Sanitation Data'!I36))="","",OFFSET('Sanitation Data'!$I$32,0,10*ROW('Sanitation Data'!I36)))</f>
        <v/>
      </c>
      <c r="DO42" s="383" t="str">
        <f ca="1">+IF(OFFSET('Hygiene Data'!$D$11,0,10*ROW('Hygiene Data'!D36))="","",OFFSET('Hygiene Data'!$D$11,0,10*ROW('Hygiene Data'!D36)))</f>
        <v/>
      </c>
      <c r="DP42" s="383" t="str">
        <f ca="1">+IF(OFFSET('Hygiene Data'!$D$12,0,10*ROW('Hygiene Data'!D36))="","",OFFSET('Hygiene Data'!$D$12,0,10*ROW('Hygiene Data'!D36)))</f>
        <v/>
      </c>
      <c r="DQ42" s="383" t="str">
        <f ca="1">+IF(OFFSET('Hygiene Data'!$D$13,0,10*ROW('Hygiene Data'!D36))="","",OFFSET('Hygiene Data'!$D$13,0,10*ROW('Hygiene Data'!D36)))</f>
        <v/>
      </c>
      <c r="DR42" s="383" t="str">
        <f ca="1">+IF(OFFSET('Hygiene Data'!$E$11,0,10*ROW('Hygiene Data'!E36))="","",OFFSET('Hygiene Data'!$E$11,0,10*ROW('Hygiene Data'!E36)))</f>
        <v/>
      </c>
      <c r="DS42" s="383" t="str">
        <f ca="1">+IF(OFFSET('Hygiene Data'!$E$12,0,10*ROW('Hygiene Data'!E36))="","",OFFSET('Hygiene Data'!$E$12,0,10*ROW('Hygiene Data'!E36)))</f>
        <v/>
      </c>
      <c r="DT42" s="383" t="str">
        <f ca="1">+IF(OFFSET('Hygiene Data'!$E$13,0,10*ROW('Hygiene Data'!E36))="","",OFFSET('Hygiene Data'!$E$13,0,10*ROW('Hygiene Data'!E36)))</f>
        <v/>
      </c>
      <c r="DU42" s="383" t="str">
        <f ca="1">+IF(OFFSET('Hygiene Data'!$F$11,0,10*ROW('Hygiene Data'!F36))="","",OFFSET('Hygiene Data'!$F$11,0,10*ROW('Hygiene Data'!F36)))</f>
        <v/>
      </c>
      <c r="DV42" s="383" t="str">
        <f ca="1">+IF(OFFSET('Hygiene Data'!$F$12,0,10*ROW('Hygiene Data'!F36))="","",OFFSET('Hygiene Data'!$F$12,0,10*ROW('Hygiene Data'!F36)))</f>
        <v/>
      </c>
      <c r="DW42" s="383" t="str">
        <f ca="1">+IF(OFFSET('Hygiene Data'!$F$13,0,10*ROW('Hygiene Data'!F36))="","",OFFSET('Hygiene Data'!$F$13,0,10*ROW('Hygiene Data'!F36)))</f>
        <v/>
      </c>
      <c r="DX42" s="383" t="str">
        <f ca="1">+IF(OFFSET('Hygiene Data'!$G$11,0,10*ROW('Hygiene Data'!G36))="","",OFFSET('Hygiene Data'!$G$11,0,10*ROW('Hygiene Data'!G36)))</f>
        <v/>
      </c>
      <c r="DY42" s="383" t="str">
        <f ca="1">+IF(OFFSET('Hygiene Data'!$G$12,0,10*ROW('Hygiene Data'!G36))="","",OFFSET('Hygiene Data'!$G$12,0,10*ROW('Hygiene Data'!G36)))</f>
        <v/>
      </c>
      <c r="DZ42" s="383" t="str">
        <f ca="1">+IF(OFFSET('Hygiene Data'!$G$13,0,10*ROW('Hygiene Data'!G36))="","",OFFSET('Hygiene Data'!$G$13,0,10*ROW('Hygiene Data'!G36)))</f>
        <v/>
      </c>
      <c r="EA42" s="383" t="str">
        <f ca="1">+IF(OFFSET('Hygiene Data'!$H$11,0,10*ROW('Hygiene Data'!H36))="","",OFFSET('Hygiene Data'!$H$11,0,10*ROW('Hygiene Data'!H36)))</f>
        <v/>
      </c>
      <c r="EB42" s="383" t="str">
        <f ca="1">+IF(OFFSET('Hygiene Data'!$H$12,0,10*ROW('Hygiene Data'!H36))="","",OFFSET('Hygiene Data'!$H$12,0,10*ROW('Hygiene Data'!H36)))</f>
        <v/>
      </c>
      <c r="EC42" s="383" t="str">
        <f ca="1">+IF(OFFSET('Hygiene Data'!$H$13,0,10*ROW('Hygiene Data'!H36))="","",OFFSET('Hygiene Data'!$H$13,0,10*ROW('Hygiene Data'!H36)))</f>
        <v/>
      </c>
      <c r="ED42" s="383" t="str">
        <f ca="1">+IF(OFFSET('Hygiene Data'!$I$11,0,10*ROW('Hygiene Data'!I36))="","",OFFSET('Hygiene Data'!$I$11,0,10*ROW('Hygiene Data'!I36)))</f>
        <v/>
      </c>
      <c r="EE42" s="383" t="str">
        <f ca="1">+IF(OFFSET('Hygiene Data'!$I$12,0,10*ROW('Hygiene Data'!I36))="","",OFFSET('Hygiene Data'!$I$12,0,10*ROW('Hygiene Data'!I36)))</f>
        <v/>
      </c>
      <c r="EF42" s="383" t="str">
        <f ca="1">+IF(OFFSET('Hygiene Data'!$I$13,0,10*ROW('Hygiene Data'!I36))="","",OFFSET('Hygiene Data'!$I$13,0,10*ROW('Hygiene Data'!I36)))</f>
        <v/>
      </c>
    </row>
    <row r="43" spans="1:136" x14ac:dyDescent="0.25">
      <c r="A43" s="492" t="str">
        <f ca="1">+IF(OFFSET('Water Data'!$B$2,0,10*ROW('Water Data'!E37))="","",OFFSET('Water Data'!$B$2,0,10*ROW('Water Data'!E37)))</f>
        <v/>
      </c>
      <c r="B43" s="492"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19" t="str">
        <f t="shared" ca="1" si="0"/>
        <v/>
      </c>
      <c r="D43" s="520"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20"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20"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20"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20"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20"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20"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20"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20"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20"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20"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20"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20"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20"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20"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20"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20"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20"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21"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21"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21"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21"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21"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21"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21"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21"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21"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21"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21"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21"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21"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21"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21"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21"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21"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21"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21"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21"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21"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21"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21"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21"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21"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21"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21"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21"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21"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21"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22"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98"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22"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22"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22"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22"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22"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22"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22"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22"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22"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22"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22"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22"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22"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22"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22"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22"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83" t="str">
        <f ca="1">+IF(OFFSET('Water Data'!$D$27,0,10*ROW('Water Data'!D37))="","",OFFSET('Water Data'!$D$27,0,10*ROW('Water Data'!D37)))</f>
        <v/>
      </c>
      <c r="BT43" s="383" t="str">
        <f ca="1">+IF(OFFSET('Water Data'!$D$28,0,10*ROW('Water Data'!D37))="","",OFFSET('Water Data'!$D$28,0,10*ROW('Water Data'!D37)))</f>
        <v/>
      </c>
      <c r="BU43" s="383" t="str">
        <f ca="1">+IF(OFFSET('Water Data'!$D$29,0,10*ROW('Water Data'!D37))="","",OFFSET('Water Data'!$D$29,0,10*ROW('Water Data'!D37)))</f>
        <v/>
      </c>
      <c r="BV43" s="383" t="str">
        <f ca="1">+IF(OFFSET('Water Data'!$E$27,0,10*ROW('Water Data'!E37))="","",OFFSET('Water Data'!$E$27,0,10*ROW('Water Data'!E37)))</f>
        <v/>
      </c>
      <c r="BW43" s="383" t="str">
        <f ca="1">+IF(OFFSET('Water Data'!$E$28,0,10*ROW('Water Data'!E37))="","",OFFSET('Water Data'!$E$28,0,10*ROW('Water Data'!E37)))</f>
        <v/>
      </c>
      <c r="BX43" s="383" t="str">
        <f ca="1">+IF(OFFSET('Water Data'!$E$29,0,10*ROW('Water Data'!E37))="","",OFFSET('Water Data'!$E$29,0,10*ROW('Water Data'!E37)))</f>
        <v/>
      </c>
      <c r="BY43" s="383" t="str">
        <f ca="1">+IF(OFFSET('Water Data'!$F$27,0,10*ROW('Water Data'!F37))="","",OFFSET('Water Data'!$F$27,0,10*ROW('Water Data'!F37)))</f>
        <v/>
      </c>
      <c r="BZ43" s="383" t="str">
        <f ca="1">+IF(OFFSET('Water Data'!$F$28,0,10*ROW('Water Data'!F37))="","",OFFSET('Water Data'!$F$28,0,10*ROW('Water Data'!F37)))</f>
        <v/>
      </c>
      <c r="CA43" s="383" t="str">
        <f ca="1">+IF(OFFSET('Water Data'!$F$29,0,10*ROW('Water Data'!F37))="","",OFFSET('Water Data'!$F$29,0,10*ROW('Water Data'!F37)))</f>
        <v/>
      </c>
      <c r="CB43" s="383" t="str">
        <f ca="1">+IF(OFFSET('Water Data'!$G$27,0,10*ROW('Water Data'!G37))="","",OFFSET('Water Data'!$G$27,0,10*ROW('Water Data'!G37)))</f>
        <v/>
      </c>
      <c r="CC43" s="383" t="str">
        <f ca="1">+IF(OFFSET('Water Data'!$G$28,0,10*ROW('Water Data'!G37))="","",OFFSET('Water Data'!$G$28,0,10*ROW('Water Data'!G37)))</f>
        <v/>
      </c>
      <c r="CD43" s="383" t="str">
        <f ca="1">+IF(OFFSET('Water Data'!$G$29,0,10*ROW('Water Data'!G37))="","",OFFSET('Water Data'!$G$29,0,10*ROW('Water Data'!G37)))</f>
        <v/>
      </c>
      <c r="CE43" s="383" t="str">
        <f ca="1">+IF(OFFSET('Water Data'!$H$27,0,10*ROW('Water Data'!H37))="","",OFFSET('Water Data'!$H$27,0,10*ROW('Water Data'!H37)))</f>
        <v/>
      </c>
      <c r="CF43" s="383" t="str">
        <f ca="1">+IF(OFFSET('Water Data'!$H$28,0,10*ROW('Water Data'!H37))="","",OFFSET('Water Data'!$H$28,0,10*ROW('Water Data'!H37)))</f>
        <v/>
      </c>
      <c r="CG43" s="383" t="str">
        <f ca="1">+IF(OFFSET('Water Data'!$H$29,0,10*ROW('Water Data'!H37))="","",OFFSET('Water Data'!$H$29,0,10*ROW('Water Data'!H37)))</f>
        <v/>
      </c>
      <c r="CH43" s="383" t="str">
        <f ca="1">+IF(OFFSET('Water Data'!$I$27,0,10*ROW('Water Data'!I37))="","",OFFSET('Water Data'!$I$27,0,10*ROW('Water Data'!I37)))</f>
        <v/>
      </c>
      <c r="CI43" s="383" t="str">
        <f ca="1">+IF(OFFSET('Water Data'!$I$28,0,10*ROW('Water Data'!I37))="","",OFFSET('Water Data'!$I$28,0,10*ROW('Water Data'!I37)))</f>
        <v/>
      </c>
      <c r="CJ43" s="383" t="str">
        <f ca="1">+IF(OFFSET('Water Data'!$I$29,0,10*ROW('Water Data'!I37))="","",OFFSET('Water Data'!$I$29,0,10*ROW('Water Data'!I37)))</f>
        <v/>
      </c>
      <c r="CK43" s="383" t="str">
        <f ca="1">+IF(OFFSET('Sanitation Data'!$D$28,0,10*ROW('Sanitation Data'!D37))="","",OFFSET('Sanitation Data'!$D$28,0,10*ROW('Sanitation Data'!D37)))</f>
        <v/>
      </c>
      <c r="CL43" s="383" t="str">
        <f ca="1">+IF(OFFSET('Sanitation Data'!$D$29,0,10*ROW('Sanitation Data'!D37))="","",OFFSET('Sanitation Data'!$D$29,0,10*ROW('Sanitation Data'!D37)))</f>
        <v/>
      </c>
      <c r="CM43" s="383" t="str">
        <f ca="1">+IF(OFFSET('Sanitation Data'!$D$30,0,10*ROW('Sanitation Data'!D37))="","",OFFSET('Sanitation Data'!$D$30,0,10*ROW('Sanitation Data'!D37)))</f>
        <v/>
      </c>
      <c r="CN43" s="383" t="str">
        <f ca="1">+IF(OFFSET('Sanitation Data'!$D$31,0,10*ROW('Sanitation Data'!D37))="","",OFFSET('Sanitation Data'!$D$31,0,10*ROW('Sanitation Data'!D37)))</f>
        <v/>
      </c>
      <c r="CO43" s="383" t="str">
        <f ca="1">+IF(OFFSET('Sanitation Data'!$D$32,0,10*ROW('Sanitation Data'!D37))="","",OFFSET('Sanitation Data'!$D$32,0,10*ROW('Sanitation Data'!D37)))</f>
        <v/>
      </c>
      <c r="CP43" s="383" t="str">
        <f ca="1">+IF(OFFSET('Sanitation Data'!$E$28,0,10*ROW('Sanitation Data'!E37))="","",OFFSET('Sanitation Data'!$E$28,0,10*ROW('Sanitation Data'!E37)))</f>
        <v/>
      </c>
      <c r="CQ43" s="383" t="str">
        <f ca="1">+IF(OFFSET('Sanitation Data'!$E$29,0,10*ROW('Sanitation Data'!E37))="","",OFFSET('Sanitation Data'!$E$29,0,10*ROW('Sanitation Data'!E37)))</f>
        <v/>
      </c>
      <c r="CR43" s="383" t="str">
        <f ca="1">+IF(OFFSET('Sanitation Data'!$E$30,0,10*ROW('Sanitation Data'!E37))="","",OFFSET('Sanitation Data'!$E$30,0,10*ROW('Sanitation Data'!E37)))</f>
        <v/>
      </c>
      <c r="CS43" s="383" t="str">
        <f ca="1">+IF(OFFSET('Sanitation Data'!$E$31,0,10*ROW('Sanitation Data'!E37))="","",OFFSET('Sanitation Data'!$E$31,0,10*ROW('Sanitation Data'!E37)))</f>
        <v/>
      </c>
      <c r="CT43" s="383" t="str">
        <f ca="1">+IF(OFFSET('Sanitation Data'!$E$32,0,10*ROW('Sanitation Data'!E37))="","",OFFSET('Sanitation Data'!$E$32,0,10*ROW('Sanitation Data'!E37)))</f>
        <v/>
      </c>
      <c r="CU43" s="383" t="str">
        <f ca="1">+IF(OFFSET('Sanitation Data'!$F$28,0,10*ROW('Sanitation Data'!F37))="","",OFFSET('Sanitation Data'!$F$28,0,10*ROW('Sanitation Data'!F37)))</f>
        <v/>
      </c>
      <c r="CV43" s="383" t="str">
        <f ca="1">+IF(OFFSET('Sanitation Data'!$F$29,0,10*ROW('Sanitation Data'!F37))="","",OFFSET('Sanitation Data'!$F$29,0,10*ROW('Sanitation Data'!F37)))</f>
        <v/>
      </c>
      <c r="CW43" s="383" t="str">
        <f ca="1">+IF(OFFSET('Sanitation Data'!$F$30,0,10*ROW('Sanitation Data'!F37))="","",OFFSET('Sanitation Data'!$F$30,0,10*ROW('Sanitation Data'!F37)))</f>
        <v/>
      </c>
      <c r="CX43" s="383" t="str">
        <f ca="1">+IF(OFFSET('Sanitation Data'!$F$31,0,10*ROW('Sanitation Data'!F37))="","",OFFSET('Sanitation Data'!$F$31,0,10*ROW('Sanitation Data'!F37)))</f>
        <v/>
      </c>
      <c r="CY43" s="383" t="str">
        <f ca="1">+IF(OFFSET('Sanitation Data'!$F$32,0,10*ROW('Sanitation Data'!F37))="","",OFFSET('Sanitation Data'!$F$32,0,10*ROW('Sanitation Data'!F37)))</f>
        <v/>
      </c>
      <c r="CZ43" s="383" t="str">
        <f ca="1">+IF(OFFSET('Sanitation Data'!$G$28,0,10*ROW('Sanitation Data'!G37))="","",OFFSET('Sanitation Data'!$G$28,0,10*ROW('Sanitation Data'!G37)))</f>
        <v/>
      </c>
      <c r="DA43" s="383" t="str">
        <f ca="1">+IF(OFFSET('Sanitation Data'!$G$29,0,10*ROW('Sanitation Data'!G37))="","",OFFSET('Sanitation Data'!$G$29,0,10*ROW('Sanitation Data'!G37)))</f>
        <v/>
      </c>
      <c r="DB43" s="383" t="str">
        <f ca="1">+IF(OFFSET('Sanitation Data'!$G$30,0,10*ROW('Sanitation Data'!G37))="","",OFFSET('Sanitation Data'!$G$30,0,10*ROW('Sanitation Data'!G37)))</f>
        <v/>
      </c>
      <c r="DC43" s="383" t="str">
        <f ca="1">+IF(OFFSET('Sanitation Data'!$G$31,0,10*ROW('Sanitation Data'!G37))="","",OFFSET('Sanitation Data'!$G$31,0,10*ROW('Sanitation Data'!G37)))</f>
        <v/>
      </c>
      <c r="DD43" s="383" t="str">
        <f ca="1">+IF(OFFSET('Sanitation Data'!$G$32,0,10*ROW('Sanitation Data'!G37))="","",OFFSET('Sanitation Data'!$G$32,0,10*ROW('Sanitation Data'!G37)))</f>
        <v/>
      </c>
      <c r="DE43" s="383" t="str">
        <f ca="1">+IF(OFFSET('Sanitation Data'!$H$28,0,10*ROW('Sanitation Data'!H37))="","",OFFSET('Sanitation Data'!$H$28,0,10*ROW('Sanitation Data'!H37)))</f>
        <v/>
      </c>
      <c r="DF43" s="383" t="str">
        <f ca="1">+IF(OFFSET('Sanitation Data'!$H$29,0,10*ROW('Sanitation Data'!H37))="","",OFFSET('Sanitation Data'!$H$29,0,10*ROW('Sanitation Data'!H37)))</f>
        <v/>
      </c>
      <c r="DG43" s="383" t="str">
        <f ca="1">+IF(OFFSET('Sanitation Data'!$H$30,0,10*ROW('Sanitation Data'!H37))="","",OFFSET('Sanitation Data'!$H$30,0,10*ROW('Sanitation Data'!H37)))</f>
        <v/>
      </c>
      <c r="DH43" s="383" t="str">
        <f ca="1">+IF(OFFSET('Sanitation Data'!$H$31,0,10*ROW('Sanitation Data'!H37))="","",OFFSET('Sanitation Data'!$H$31,0,10*ROW('Sanitation Data'!H37)))</f>
        <v/>
      </c>
      <c r="DI43" s="383" t="str">
        <f ca="1">+IF(OFFSET('Sanitation Data'!$H$32,0,10*ROW('Sanitation Data'!H37))="","",OFFSET('Sanitation Data'!$H$32,0,10*ROW('Sanitation Data'!H37)))</f>
        <v/>
      </c>
      <c r="DJ43" s="383" t="str">
        <f ca="1">+IF(OFFSET('Sanitation Data'!$I$28,0,10*ROW('Sanitation Data'!I37))="","",OFFSET('Sanitation Data'!$I$28,0,10*ROW('Sanitation Data'!I37)))</f>
        <v/>
      </c>
      <c r="DK43" s="383" t="str">
        <f ca="1">+IF(OFFSET('Sanitation Data'!$I$29,0,10*ROW('Sanitation Data'!I37))="","",OFFSET('Sanitation Data'!$I$29,0,10*ROW('Sanitation Data'!I37)))</f>
        <v/>
      </c>
      <c r="DL43" s="383" t="str">
        <f ca="1">+IF(OFFSET('Sanitation Data'!$I$30,0,10*ROW('Sanitation Data'!I37))="","",OFFSET('Sanitation Data'!$I$30,0,10*ROW('Sanitation Data'!I37)))</f>
        <v/>
      </c>
      <c r="DM43" s="383" t="str">
        <f ca="1">+IF(OFFSET('Sanitation Data'!$I$31,0,10*ROW('Sanitation Data'!I37))="","",OFFSET('Sanitation Data'!$I$31,0,10*ROW('Sanitation Data'!I37)))</f>
        <v/>
      </c>
      <c r="DN43" s="383" t="str">
        <f ca="1">+IF(OFFSET('Sanitation Data'!$I$32,0,10*ROW('Sanitation Data'!I37))="","",OFFSET('Sanitation Data'!$I$32,0,10*ROW('Sanitation Data'!I37)))</f>
        <v/>
      </c>
      <c r="DO43" s="383" t="str">
        <f ca="1">+IF(OFFSET('Hygiene Data'!$D$11,0,10*ROW('Hygiene Data'!D37))="","",OFFSET('Hygiene Data'!$D$11,0,10*ROW('Hygiene Data'!D37)))</f>
        <v/>
      </c>
      <c r="DP43" s="383" t="str">
        <f ca="1">+IF(OFFSET('Hygiene Data'!$D$12,0,10*ROW('Hygiene Data'!D37))="","",OFFSET('Hygiene Data'!$D$12,0,10*ROW('Hygiene Data'!D37)))</f>
        <v/>
      </c>
      <c r="DQ43" s="383" t="str">
        <f ca="1">+IF(OFFSET('Hygiene Data'!$D$13,0,10*ROW('Hygiene Data'!D37))="","",OFFSET('Hygiene Data'!$D$13,0,10*ROW('Hygiene Data'!D37)))</f>
        <v/>
      </c>
      <c r="DR43" s="383" t="str">
        <f ca="1">+IF(OFFSET('Hygiene Data'!$E$11,0,10*ROW('Hygiene Data'!E37))="","",OFFSET('Hygiene Data'!$E$11,0,10*ROW('Hygiene Data'!E37)))</f>
        <v/>
      </c>
      <c r="DS43" s="383" t="str">
        <f ca="1">+IF(OFFSET('Hygiene Data'!$E$12,0,10*ROW('Hygiene Data'!E37))="","",OFFSET('Hygiene Data'!$E$12,0,10*ROW('Hygiene Data'!E37)))</f>
        <v/>
      </c>
      <c r="DT43" s="383" t="str">
        <f ca="1">+IF(OFFSET('Hygiene Data'!$E$13,0,10*ROW('Hygiene Data'!E37))="","",OFFSET('Hygiene Data'!$E$13,0,10*ROW('Hygiene Data'!E37)))</f>
        <v/>
      </c>
      <c r="DU43" s="383" t="str">
        <f ca="1">+IF(OFFSET('Hygiene Data'!$F$11,0,10*ROW('Hygiene Data'!F37))="","",OFFSET('Hygiene Data'!$F$11,0,10*ROW('Hygiene Data'!F37)))</f>
        <v/>
      </c>
      <c r="DV43" s="383" t="str">
        <f ca="1">+IF(OFFSET('Hygiene Data'!$F$12,0,10*ROW('Hygiene Data'!F37))="","",OFFSET('Hygiene Data'!$F$12,0,10*ROW('Hygiene Data'!F37)))</f>
        <v/>
      </c>
      <c r="DW43" s="383" t="str">
        <f ca="1">+IF(OFFSET('Hygiene Data'!$F$13,0,10*ROW('Hygiene Data'!F37))="","",OFFSET('Hygiene Data'!$F$13,0,10*ROW('Hygiene Data'!F37)))</f>
        <v/>
      </c>
      <c r="DX43" s="383" t="str">
        <f ca="1">+IF(OFFSET('Hygiene Data'!$G$11,0,10*ROW('Hygiene Data'!G37))="","",OFFSET('Hygiene Data'!$G$11,0,10*ROW('Hygiene Data'!G37)))</f>
        <v/>
      </c>
      <c r="DY43" s="383" t="str">
        <f ca="1">+IF(OFFSET('Hygiene Data'!$G$12,0,10*ROW('Hygiene Data'!G37))="","",OFFSET('Hygiene Data'!$G$12,0,10*ROW('Hygiene Data'!G37)))</f>
        <v/>
      </c>
      <c r="DZ43" s="383" t="str">
        <f ca="1">+IF(OFFSET('Hygiene Data'!$G$13,0,10*ROW('Hygiene Data'!G37))="","",OFFSET('Hygiene Data'!$G$13,0,10*ROW('Hygiene Data'!G37)))</f>
        <v/>
      </c>
      <c r="EA43" s="383" t="str">
        <f ca="1">+IF(OFFSET('Hygiene Data'!$H$11,0,10*ROW('Hygiene Data'!H37))="","",OFFSET('Hygiene Data'!$H$11,0,10*ROW('Hygiene Data'!H37)))</f>
        <v/>
      </c>
      <c r="EB43" s="383" t="str">
        <f ca="1">+IF(OFFSET('Hygiene Data'!$H$12,0,10*ROW('Hygiene Data'!H37))="","",OFFSET('Hygiene Data'!$H$12,0,10*ROW('Hygiene Data'!H37)))</f>
        <v/>
      </c>
      <c r="EC43" s="383" t="str">
        <f ca="1">+IF(OFFSET('Hygiene Data'!$H$13,0,10*ROW('Hygiene Data'!H37))="","",OFFSET('Hygiene Data'!$H$13,0,10*ROW('Hygiene Data'!H37)))</f>
        <v/>
      </c>
      <c r="ED43" s="383" t="str">
        <f ca="1">+IF(OFFSET('Hygiene Data'!$I$11,0,10*ROW('Hygiene Data'!I37))="","",OFFSET('Hygiene Data'!$I$11,0,10*ROW('Hygiene Data'!I37)))</f>
        <v/>
      </c>
      <c r="EE43" s="383" t="str">
        <f ca="1">+IF(OFFSET('Hygiene Data'!$I$12,0,10*ROW('Hygiene Data'!I37))="","",OFFSET('Hygiene Data'!$I$12,0,10*ROW('Hygiene Data'!I37)))</f>
        <v/>
      </c>
      <c r="EF43" s="383" t="str">
        <f ca="1">+IF(OFFSET('Hygiene Data'!$I$13,0,10*ROW('Hygiene Data'!I37))="","",OFFSET('Hygiene Data'!$I$13,0,10*ROW('Hygiene Data'!I37)))</f>
        <v/>
      </c>
    </row>
    <row r="44" spans="1:136" x14ac:dyDescent="0.25">
      <c r="A44" s="492" t="str">
        <f ca="1">+IF(OFFSET('Water Data'!$B$2,0,10*ROW('Water Data'!E38))="","",OFFSET('Water Data'!$B$2,0,10*ROW('Water Data'!E38)))</f>
        <v/>
      </c>
      <c r="B44" s="492"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19" t="str">
        <f t="shared" ca="1" si="0"/>
        <v/>
      </c>
      <c r="D44" s="520"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20"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20"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20"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20"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20"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20"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20"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20"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20"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20"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20"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20"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20"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20"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20"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20"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20"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21"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21"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21"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21"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21"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21"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21"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21"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21"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21"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21"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21"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21"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21"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21"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21"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21"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21"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21"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21"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21"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21"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21"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21"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21"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21"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21"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21"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21"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21"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22"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98"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22"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22"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22"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22"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22"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22"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22"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22"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22"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22"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22"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22"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22"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22"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22"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22"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83" t="str">
        <f ca="1">+IF(OFFSET('Water Data'!$D$27,0,10*ROW('Water Data'!D38))="","",OFFSET('Water Data'!$D$27,0,10*ROW('Water Data'!D38)))</f>
        <v/>
      </c>
      <c r="BT44" s="383" t="str">
        <f ca="1">+IF(OFFSET('Water Data'!$D$28,0,10*ROW('Water Data'!D38))="","",OFFSET('Water Data'!$D$28,0,10*ROW('Water Data'!D38)))</f>
        <v/>
      </c>
      <c r="BU44" s="383" t="str">
        <f ca="1">+IF(OFFSET('Water Data'!$D$29,0,10*ROW('Water Data'!D38))="","",OFFSET('Water Data'!$D$29,0,10*ROW('Water Data'!D38)))</f>
        <v/>
      </c>
      <c r="BV44" s="383" t="str">
        <f ca="1">+IF(OFFSET('Water Data'!$E$27,0,10*ROW('Water Data'!E38))="","",OFFSET('Water Data'!$E$27,0,10*ROW('Water Data'!E38)))</f>
        <v/>
      </c>
      <c r="BW44" s="383" t="str">
        <f ca="1">+IF(OFFSET('Water Data'!$E$28,0,10*ROW('Water Data'!E38))="","",OFFSET('Water Data'!$E$28,0,10*ROW('Water Data'!E38)))</f>
        <v/>
      </c>
      <c r="BX44" s="383" t="str">
        <f ca="1">+IF(OFFSET('Water Data'!$E$29,0,10*ROW('Water Data'!E38))="","",OFFSET('Water Data'!$E$29,0,10*ROW('Water Data'!E38)))</f>
        <v/>
      </c>
      <c r="BY44" s="383" t="str">
        <f ca="1">+IF(OFFSET('Water Data'!$F$27,0,10*ROW('Water Data'!F38))="","",OFFSET('Water Data'!$F$27,0,10*ROW('Water Data'!F38)))</f>
        <v/>
      </c>
      <c r="BZ44" s="383" t="str">
        <f ca="1">+IF(OFFSET('Water Data'!$F$28,0,10*ROW('Water Data'!F38))="","",OFFSET('Water Data'!$F$28,0,10*ROW('Water Data'!F38)))</f>
        <v/>
      </c>
      <c r="CA44" s="383" t="str">
        <f ca="1">+IF(OFFSET('Water Data'!$F$29,0,10*ROW('Water Data'!F38))="","",OFFSET('Water Data'!$F$29,0,10*ROW('Water Data'!F38)))</f>
        <v/>
      </c>
      <c r="CB44" s="383" t="str">
        <f ca="1">+IF(OFFSET('Water Data'!$G$27,0,10*ROW('Water Data'!G38))="","",OFFSET('Water Data'!$G$27,0,10*ROW('Water Data'!G38)))</f>
        <v/>
      </c>
      <c r="CC44" s="383" t="str">
        <f ca="1">+IF(OFFSET('Water Data'!$G$28,0,10*ROW('Water Data'!G38))="","",OFFSET('Water Data'!$G$28,0,10*ROW('Water Data'!G38)))</f>
        <v/>
      </c>
      <c r="CD44" s="383" t="str">
        <f ca="1">+IF(OFFSET('Water Data'!$G$29,0,10*ROW('Water Data'!G38))="","",OFFSET('Water Data'!$G$29,0,10*ROW('Water Data'!G38)))</f>
        <v/>
      </c>
      <c r="CE44" s="383" t="str">
        <f ca="1">+IF(OFFSET('Water Data'!$H$27,0,10*ROW('Water Data'!H38))="","",OFFSET('Water Data'!$H$27,0,10*ROW('Water Data'!H38)))</f>
        <v/>
      </c>
      <c r="CF44" s="383" t="str">
        <f ca="1">+IF(OFFSET('Water Data'!$H$28,0,10*ROW('Water Data'!H38))="","",OFFSET('Water Data'!$H$28,0,10*ROW('Water Data'!H38)))</f>
        <v/>
      </c>
      <c r="CG44" s="383" t="str">
        <f ca="1">+IF(OFFSET('Water Data'!$H$29,0,10*ROW('Water Data'!H38))="","",OFFSET('Water Data'!$H$29,0,10*ROW('Water Data'!H38)))</f>
        <v/>
      </c>
      <c r="CH44" s="383" t="str">
        <f ca="1">+IF(OFFSET('Water Data'!$I$27,0,10*ROW('Water Data'!I38))="","",OFFSET('Water Data'!$I$27,0,10*ROW('Water Data'!I38)))</f>
        <v/>
      </c>
      <c r="CI44" s="383" t="str">
        <f ca="1">+IF(OFFSET('Water Data'!$I$28,0,10*ROW('Water Data'!I38))="","",OFFSET('Water Data'!$I$28,0,10*ROW('Water Data'!I38)))</f>
        <v/>
      </c>
      <c r="CJ44" s="383" t="str">
        <f ca="1">+IF(OFFSET('Water Data'!$I$29,0,10*ROW('Water Data'!I38))="","",OFFSET('Water Data'!$I$29,0,10*ROW('Water Data'!I38)))</f>
        <v/>
      </c>
      <c r="CK44" s="383" t="str">
        <f ca="1">+IF(OFFSET('Sanitation Data'!$D$28,0,10*ROW('Sanitation Data'!D38))="","",OFFSET('Sanitation Data'!$D$28,0,10*ROW('Sanitation Data'!D38)))</f>
        <v/>
      </c>
      <c r="CL44" s="383" t="str">
        <f ca="1">+IF(OFFSET('Sanitation Data'!$D$29,0,10*ROW('Sanitation Data'!D38))="","",OFFSET('Sanitation Data'!$D$29,0,10*ROW('Sanitation Data'!D38)))</f>
        <v/>
      </c>
      <c r="CM44" s="383" t="str">
        <f ca="1">+IF(OFFSET('Sanitation Data'!$D$30,0,10*ROW('Sanitation Data'!D38))="","",OFFSET('Sanitation Data'!$D$30,0,10*ROW('Sanitation Data'!D38)))</f>
        <v/>
      </c>
      <c r="CN44" s="383" t="str">
        <f ca="1">+IF(OFFSET('Sanitation Data'!$D$31,0,10*ROW('Sanitation Data'!D38))="","",OFFSET('Sanitation Data'!$D$31,0,10*ROW('Sanitation Data'!D38)))</f>
        <v/>
      </c>
      <c r="CO44" s="383" t="str">
        <f ca="1">+IF(OFFSET('Sanitation Data'!$D$32,0,10*ROW('Sanitation Data'!D38))="","",OFFSET('Sanitation Data'!$D$32,0,10*ROW('Sanitation Data'!D38)))</f>
        <v/>
      </c>
      <c r="CP44" s="383" t="str">
        <f ca="1">+IF(OFFSET('Sanitation Data'!$E$28,0,10*ROW('Sanitation Data'!E38))="","",OFFSET('Sanitation Data'!$E$28,0,10*ROW('Sanitation Data'!E38)))</f>
        <v/>
      </c>
      <c r="CQ44" s="383" t="str">
        <f ca="1">+IF(OFFSET('Sanitation Data'!$E$29,0,10*ROW('Sanitation Data'!E38))="","",OFFSET('Sanitation Data'!$E$29,0,10*ROW('Sanitation Data'!E38)))</f>
        <v/>
      </c>
      <c r="CR44" s="383" t="str">
        <f ca="1">+IF(OFFSET('Sanitation Data'!$E$30,0,10*ROW('Sanitation Data'!E38))="","",OFFSET('Sanitation Data'!$E$30,0,10*ROW('Sanitation Data'!E38)))</f>
        <v/>
      </c>
      <c r="CS44" s="383" t="str">
        <f ca="1">+IF(OFFSET('Sanitation Data'!$E$31,0,10*ROW('Sanitation Data'!E38))="","",OFFSET('Sanitation Data'!$E$31,0,10*ROW('Sanitation Data'!E38)))</f>
        <v/>
      </c>
      <c r="CT44" s="383" t="str">
        <f ca="1">+IF(OFFSET('Sanitation Data'!$E$32,0,10*ROW('Sanitation Data'!E38))="","",OFFSET('Sanitation Data'!$E$32,0,10*ROW('Sanitation Data'!E38)))</f>
        <v/>
      </c>
      <c r="CU44" s="383" t="str">
        <f ca="1">+IF(OFFSET('Sanitation Data'!$F$28,0,10*ROW('Sanitation Data'!F38))="","",OFFSET('Sanitation Data'!$F$28,0,10*ROW('Sanitation Data'!F38)))</f>
        <v/>
      </c>
      <c r="CV44" s="383" t="str">
        <f ca="1">+IF(OFFSET('Sanitation Data'!$F$29,0,10*ROW('Sanitation Data'!F38))="","",OFFSET('Sanitation Data'!$F$29,0,10*ROW('Sanitation Data'!F38)))</f>
        <v/>
      </c>
      <c r="CW44" s="383" t="str">
        <f ca="1">+IF(OFFSET('Sanitation Data'!$F$30,0,10*ROW('Sanitation Data'!F38))="","",OFFSET('Sanitation Data'!$F$30,0,10*ROW('Sanitation Data'!F38)))</f>
        <v/>
      </c>
      <c r="CX44" s="383" t="str">
        <f ca="1">+IF(OFFSET('Sanitation Data'!$F$31,0,10*ROW('Sanitation Data'!F38))="","",OFFSET('Sanitation Data'!$F$31,0,10*ROW('Sanitation Data'!F38)))</f>
        <v/>
      </c>
      <c r="CY44" s="383" t="str">
        <f ca="1">+IF(OFFSET('Sanitation Data'!$F$32,0,10*ROW('Sanitation Data'!F38))="","",OFFSET('Sanitation Data'!$F$32,0,10*ROW('Sanitation Data'!F38)))</f>
        <v/>
      </c>
      <c r="CZ44" s="383" t="str">
        <f ca="1">+IF(OFFSET('Sanitation Data'!$G$28,0,10*ROW('Sanitation Data'!G38))="","",OFFSET('Sanitation Data'!$G$28,0,10*ROW('Sanitation Data'!G38)))</f>
        <v/>
      </c>
      <c r="DA44" s="383" t="str">
        <f ca="1">+IF(OFFSET('Sanitation Data'!$G$29,0,10*ROW('Sanitation Data'!G38))="","",OFFSET('Sanitation Data'!$G$29,0,10*ROW('Sanitation Data'!G38)))</f>
        <v/>
      </c>
      <c r="DB44" s="383" t="str">
        <f ca="1">+IF(OFFSET('Sanitation Data'!$G$30,0,10*ROW('Sanitation Data'!G38))="","",OFFSET('Sanitation Data'!$G$30,0,10*ROW('Sanitation Data'!G38)))</f>
        <v/>
      </c>
      <c r="DC44" s="383" t="str">
        <f ca="1">+IF(OFFSET('Sanitation Data'!$G$31,0,10*ROW('Sanitation Data'!G38))="","",OFFSET('Sanitation Data'!$G$31,0,10*ROW('Sanitation Data'!G38)))</f>
        <v/>
      </c>
      <c r="DD44" s="383" t="str">
        <f ca="1">+IF(OFFSET('Sanitation Data'!$G$32,0,10*ROW('Sanitation Data'!G38))="","",OFFSET('Sanitation Data'!$G$32,0,10*ROW('Sanitation Data'!G38)))</f>
        <v/>
      </c>
      <c r="DE44" s="383" t="str">
        <f ca="1">+IF(OFFSET('Sanitation Data'!$H$28,0,10*ROW('Sanitation Data'!H38))="","",OFFSET('Sanitation Data'!$H$28,0,10*ROW('Sanitation Data'!H38)))</f>
        <v/>
      </c>
      <c r="DF44" s="383" t="str">
        <f ca="1">+IF(OFFSET('Sanitation Data'!$H$29,0,10*ROW('Sanitation Data'!H38))="","",OFFSET('Sanitation Data'!$H$29,0,10*ROW('Sanitation Data'!H38)))</f>
        <v/>
      </c>
      <c r="DG44" s="383" t="str">
        <f ca="1">+IF(OFFSET('Sanitation Data'!$H$30,0,10*ROW('Sanitation Data'!H38))="","",OFFSET('Sanitation Data'!$H$30,0,10*ROW('Sanitation Data'!H38)))</f>
        <v/>
      </c>
      <c r="DH44" s="383" t="str">
        <f ca="1">+IF(OFFSET('Sanitation Data'!$H$31,0,10*ROW('Sanitation Data'!H38))="","",OFFSET('Sanitation Data'!$H$31,0,10*ROW('Sanitation Data'!H38)))</f>
        <v/>
      </c>
      <c r="DI44" s="383" t="str">
        <f ca="1">+IF(OFFSET('Sanitation Data'!$H$32,0,10*ROW('Sanitation Data'!H38))="","",OFFSET('Sanitation Data'!$H$32,0,10*ROW('Sanitation Data'!H38)))</f>
        <v/>
      </c>
      <c r="DJ44" s="383" t="str">
        <f ca="1">+IF(OFFSET('Sanitation Data'!$I$28,0,10*ROW('Sanitation Data'!I38))="","",OFFSET('Sanitation Data'!$I$28,0,10*ROW('Sanitation Data'!I38)))</f>
        <v/>
      </c>
      <c r="DK44" s="383" t="str">
        <f ca="1">+IF(OFFSET('Sanitation Data'!$I$29,0,10*ROW('Sanitation Data'!I38))="","",OFFSET('Sanitation Data'!$I$29,0,10*ROW('Sanitation Data'!I38)))</f>
        <v/>
      </c>
      <c r="DL44" s="383" t="str">
        <f ca="1">+IF(OFFSET('Sanitation Data'!$I$30,0,10*ROW('Sanitation Data'!I38))="","",OFFSET('Sanitation Data'!$I$30,0,10*ROW('Sanitation Data'!I38)))</f>
        <v/>
      </c>
      <c r="DM44" s="383" t="str">
        <f ca="1">+IF(OFFSET('Sanitation Data'!$I$31,0,10*ROW('Sanitation Data'!I38))="","",OFFSET('Sanitation Data'!$I$31,0,10*ROW('Sanitation Data'!I38)))</f>
        <v/>
      </c>
      <c r="DN44" s="383" t="str">
        <f ca="1">+IF(OFFSET('Sanitation Data'!$I$32,0,10*ROW('Sanitation Data'!I38))="","",OFFSET('Sanitation Data'!$I$32,0,10*ROW('Sanitation Data'!I38)))</f>
        <v/>
      </c>
      <c r="DO44" s="383" t="str">
        <f ca="1">+IF(OFFSET('Hygiene Data'!$D$11,0,10*ROW('Hygiene Data'!D38))="","",OFFSET('Hygiene Data'!$D$11,0,10*ROW('Hygiene Data'!D38)))</f>
        <v/>
      </c>
      <c r="DP44" s="383" t="str">
        <f ca="1">+IF(OFFSET('Hygiene Data'!$D$12,0,10*ROW('Hygiene Data'!D38))="","",OFFSET('Hygiene Data'!$D$12,0,10*ROW('Hygiene Data'!D38)))</f>
        <v/>
      </c>
      <c r="DQ44" s="383" t="str">
        <f ca="1">+IF(OFFSET('Hygiene Data'!$D$13,0,10*ROW('Hygiene Data'!D38))="","",OFFSET('Hygiene Data'!$D$13,0,10*ROW('Hygiene Data'!D38)))</f>
        <v/>
      </c>
      <c r="DR44" s="383" t="str">
        <f ca="1">+IF(OFFSET('Hygiene Data'!$E$11,0,10*ROW('Hygiene Data'!E38))="","",OFFSET('Hygiene Data'!$E$11,0,10*ROW('Hygiene Data'!E38)))</f>
        <v/>
      </c>
      <c r="DS44" s="383" t="str">
        <f ca="1">+IF(OFFSET('Hygiene Data'!$E$12,0,10*ROW('Hygiene Data'!E38))="","",OFFSET('Hygiene Data'!$E$12,0,10*ROW('Hygiene Data'!E38)))</f>
        <v/>
      </c>
      <c r="DT44" s="383" t="str">
        <f ca="1">+IF(OFFSET('Hygiene Data'!$E$13,0,10*ROW('Hygiene Data'!E38))="","",OFFSET('Hygiene Data'!$E$13,0,10*ROW('Hygiene Data'!E38)))</f>
        <v/>
      </c>
      <c r="DU44" s="383" t="str">
        <f ca="1">+IF(OFFSET('Hygiene Data'!$F$11,0,10*ROW('Hygiene Data'!F38))="","",OFFSET('Hygiene Data'!$F$11,0,10*ROW('Hygiene Data'!F38)))</f>
        <v/>
      </c>
      <c r="DV44" s="383" t="str">
        <f ca="1">+IF(OFFSET('Hygiene Data'!$F$12,0,10*ROW('Hygiene Data'!F38))="","",OFFSET('Hygiene Data'!$F$12,0,10*ROW('Hygiene Data'!F38)))</f>
        <v/>
      </c>
      <c r="DW44" s="383" t="str">
        <f ca="1">+IF(OFFSET('Hygiene Data'!$F$13,0,10*ROW('Hygiene Data'!F38))="","",OFFSET('Hygiene Data'!$F$13,0,10*ROW('Hygiene Data'!F38)))</f>
        <v/>
      </c>
      <c r="DX44" s="383" t="str">
        <f ca="1">+IF(OFFSET('Hygiene Data'!$G$11,0,10*ROW('Hygiene Data'!G38))="","",OFFSET('Hygiene Data'!$G$11,0,10*ROW('Hygiene Data'!G38)))</f>
        <v/>
      </c>
      <c r="DY44" s="383" t="str">
        <f ca="1">+IF(OFFSET('Hygiene Data'!$G$12,0,10*ROW('Hygiene Data'!G38))="","",OFFSET('Hygiene Data'!$G$12,0,10*ROW('Hygiene Data'!G38)))</f>
        <v/>
      </c>
      <c r="DZ44" s="383" t="str">
        <f ca="1">+IF(OFFSET('Hygiene Data'!$G$13,0,10*ROW('Hygiene Data'!G38))="","",OFFSET('Hygiene Data'!$G$13,0,10*ROW('Hygiene Data'!G38)))</f>
        <v/>
      </c>
      <c r="EA44" s="383" t="str">
        <f ca="1">+IF(OFFSET('Hygiene Data'!$H$11,0,10*ROW('Hygiene Data'!H38))="","",OFFSET('Hygiene Data'!$H$11,0,10*ROW('Hygiene Data'!H38)))</f>
        <v/>
      </c>
      <c r="EB44" s="383" t="str">
        <f ca="1">+IF(OFFSET('Hygiene Data'!$H$12,0,10*ROW('Hygiene Data'!H38))="","",OFFSET('Hygiene Data'!$H$12,0,10*ROW('Hygiene Data'!H38)))</f>
        <v/>
      </c>
      <c r="EC44" s="383" t="str">
        <f ca="1">+IF(OFFSET('Hygiene Data'!$H$13,0,10*ROW('Hygiene Data'!H38))="","",OFFSET('Hygiene Data'!$H$13,0,10*ROW('Hygiene Data'!H38)))</f>
        <v/>
      </c>
      <c r="ED44" s="383" t="str">
        <f ca="1">+IF(OFFSET('Hygiene Data'!$I$11,0,10*ROW('Hygiene Data'!I38))="","",OFFSET('Hygiene Data'!$I$11,0,10*ROW('Hygiene Data'!I38)))</f>
        <v/>
      </c>
      <c r="EE44" s="383" t="str">
        <f ca="1">+IF(OFFSET('Hygiene Data'!$I$12,0,10*ROW('Hygiene Data'!I38))="","",OFFSET('Hygiene Data'!$I$12,0,10*ROW('Hygiene Data'!I38)))</f>
        <v/>
      </c>
      <c r="EF44" s="383" t="str">
        <f ca="1">+IF(OFFSET('Hygiene Data'!$I$13,0,10*ROW('Hygiene Data'!I38))="","",OFFSET('Hygiene Data'!$I$13,0,10*ROW('Hygiene Data'!I38)))</f>
        <v/>
      </c>
    </row>
    <row r="45" spans="1:136" x14ac:dyDescent="0.25">
      <c r="A45" s="492" t="str">
        <f ca="1">+IF(OFFSET('Water Data'!$B$2,0,10*ROW('Water Data'!E39))="","",OFFSET('Water Data'!$B$2,0,10*ROW('Water Data'!E39)))</f>
        <v/>
      </c>
      <c r="B45" s="492"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19" t="str">
        <f t="shared" ca="1" si="0"/>
        <v/>
      </c>
      <c r="D45" s="520"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20"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20"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20"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20"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20"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20"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20"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20"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20"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20"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20"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20"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20"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20"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20"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20"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20"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21"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21"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21"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21"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21"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21"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21"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21"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21"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21"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21"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21"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21"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21"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21"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21"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21"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21"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21"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21"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21"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21"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21"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21"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21"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21"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21"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21"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21"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21"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22"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98"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22"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22"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22"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22"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22"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22"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22"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22"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22"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22"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22"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22"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22"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22"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22"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22"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83" t="str">
        <f ca="1">+IF(OFFSET('Water Data'!$D$27,0,10*ROW('Water Data'!D39))="","",OFFSET('Water Data'!$D$27,0,10*ROW('Water Data'!D39)))</f>
        <v/>
      </c>
      <c r="BT45" s="383" t="str">
        <f ca="1">+IF(OFFSET('Water Data'!$D$28,0,10*ROW('Water Data'!D39))="","",OFFSET('Water Data'!$D$28,0,10*ROW('Water Data'!D39)))</f>
        <v/>
      </c>
      <c r="BU45" s="383" t="str">
        <f ca="1">+IF(OFFSET('Water Data'!$D$29,0,10*ROW('Water Data'!D39))="","",OFFSET('Water Data'!$D$29,0,10*ROW('Water Data'!D39)))</f>
        <v/>
      </c>
      <c r="BV45" s="383" t="str">
        <f ca="1">+IF(OFFSET('Water Data'!$E$27,0,10*ROW('Water Data'!E39))="","",OFFSET('Water Data'!$E$27,0,10*ROW('Water Data'!E39)))</f>
        <v/>
      </c>
      <c r="BW45" s="383" t="str">
        <f ca="1">+IF(OFFSET('Water Data'!$E$28,0,10*ROW('Water Data'!E39))="","",OFFSET('Water Data'!$E$28,0,10*ROW('Water Data'!E39)))</f>
        <v/>
      </c>
      <c r="BX45" s="383" t="str">
        <f ca="1">+IF(OFFSET('Water Data'!$E$29,0,10*ROW('Water Data'!E39))="","",OFFSET('Water Data'!$E$29,0,10*ROW('Water Data'!E39)))</f>
        <v/>
      </c>
      <c r="BY45" s="383" t="str">
        <f ca="1">+IF(OFFSET('Water Data'!$F$27,0,10*ROW('Water Data'!F39))="","",OFFSET('Water Data'!$F$27,0,10*ROW('Water Data'!F39)))</f>
        <v/>
      </c>
      <c r="BZ45" s="383" t="str">
        <f ca="1">+IF(OFFSET('Water Data'!$F$28,0,10*ROW('Water Data'!F39))="","",OFFSET('Water Data'!$F$28,0,10*ROW('Water Data'!F39)))</f>
        <v/>
      </c>
      <c r="CA45" s="383" t="str">
        <f ca="1">+IF(OFFSET('Water Data'!$F$29,0,10*ROW('Water Data'!F39))="","",OFFSET('Water Data'!$F$29,0,10*ROW('Water Data'!F39)))</f>
        <v/>
      </c>
      <c r="CB45" s="383" t="str">
        <f ca="1">+IF(OFFSET('Water Data'!$G$27,0,10*ROW('Water Data'!G39))="","",OFFSET('Water Data'!$G$27,0,10*ROW('Water Data'!G39)))</f>
        <v/>
      </c>
      <c r="CC45" s="383" t="str">
        <f ca="1">+IF(OFFSET('Water Data'!$G$28,0,10*ROW('Water Data'!G39))="","",OFFSET('Water Data'!$G$28,0,10*ROW('Water Data'!G39)))</f>
        <v/>
      </c>
      <c r="CD45" s="383" t="str">
        <f ca="1">+IF(OFFSET('Water Data'!$G$29,0,10*ROW('Water Data'!G39))="","",OFFSET('Water Data'!$G$29,0,10*ROW('Water Data'!G39)))</f>
        <v/>
      </c>
      <c r="CE45" s="383" t="str">
        <f ca="1">+IF(OFFSET('Water Data'!$H$27,0,10*ROW('Water Data'!H39))="","",OFFSET('Water Data'!$H$27,0,10*ROW('Water Data'!H39)))</f>
        <v/>
      </c>
      <c r="CF45" s="383" t="str">
        <f ca="1">+IF(OFFSET('Water Data'!$H$28,0,10*ROW('Water Data'!H39))="","",OFFSET('Water Data'!$H$28,0,10*ROW('Water Data'!H39)))</f>
        <v/>
      </c>
      <c r="CG45" s="383" t="str">
        <f ca="1">+IF(OFFSET('Water Data'!$H$29,0,10*ROW('Water Data'!H39))="","",OFFSET('Water Data'!$H$29,0,10*ROW('Water Data'!H39)))</f>
        <v/>
      </c>
      <c r="CH45" s="383" t="str">
        <f ca="1">+IF(OFFSET('Water Data'!$I$27,0,10*ROW('Water Data'!I39))="","",OFFSET('Water Data'!$I$27,0,10*ROW('Water Data'!I39)))</f>
        <v/>
      </c>
      <c r="CI45" s="383" t="str">
        <f ca="1">+IF(OFFSET('Water Data'!$I$28,0,10*ROW('Water Data'!I39))="","",OFFSET('Water Data'!$I$28,0,10*ROW('Water Data'!I39)))</f>
        <v/>
      </c>
      <c r="CJ45" s="383" t="str">
        <f ca="1">+IF(OFFSET('Water Data'!$I$29,0,10*ROW('Water Data'!I39))="","",OFFSET('Water Data'!$I$29,0,10*ROW('Water Data'!I39)))</f>
        <v/>
      </c>
      <c r="CK45" s="383" t="str">
        <f ca="1">+IF(OFFSET('Sanitation Data'!$D$28,0,10*ROW('Sanitation Data'!D39))="","",OFFSET('Sanitation Data'!$D$28,0,10*ROW('Sanitation Data'!D39)))</f>
        <v/>
      </c>
      <c r="CL45" s="383" t="str">
        <f ca="1">+IF(OFFSET('Sanitation Data'!$D$29,0,10*ROW('Sanitation Data'!D39))="","",OFFSET('Sanitation Data'!$D$29,0,10*ROW('Sanitation Data'!D39)))</f>
        <v/>
      </c>
      <c r="CM45" s="383" t="str">
        <f ca="1">+IF(OFFSET('Sanitation Data'!$D$30,0,10*ROW('Sanitation Data'!D39))="","",OFFSET('Sanitation Data'!$D$30,0,10*ROW('Sanitation Data'!D39)))</f>
        <v/>
      </c>
      <c r="CN45" s="383" t="str">
        <f ca="1">+IF(OFFSET('Sanitation Data'!$D$31,0,10*ROW('Sanitation Data'!D39))="","",OFFSET('Sanitation Data'!$D$31,0,10*ROW('Sanitation Data'!D39)))</f>
        <v/>
      </c>
      <c r="CO45" s="383" t="str">
        <f ca="1">+IF(OFFSET('Sanitation Data'!$D$32,0,10*ROW('Sanitation Data'!D39))="","",OFFSET('Sanitation Data'!$D$32,0,10*ROW('Sanitation Data'!D39)))</f>
        <v/>
      </c>
      <c r="CP45" s="383" t="str">
        <f ca="1">+IF(OFFSET('Sanitation Data'!$E$28,0,10*ROW('Sanitation Data'!E39))="","",OFFSET('Sanitation Data'!$E$28,0,10*ROW('Sanitation Data'!E39)))</f>
        <v/>
      </c>
      <c r="CQ45" s="383" t="str">
        <f ca="1">+IF(OFFSET('Sanitation Data'!$E$29,0,10*ROW('Sanitation Data'!E39))="","",OFFSET('Sanitation Data'!$E$29,0,10*ROW('Sanitation Data'!E39)))</f>
        <v/>
      </c>
      <c r="CR45" s="383" t="str">
        <f ca="1">+IF(OFFSET('Sanitation Data'!$E$30,0,10*ROW('Sanitation Data'!E39))="","",OFFSET('Sanitation Data'!$E$30,0,10*ROW('Sanitation Data'!E39)))</f>
        <v/>
      </c>
      <c r="CS45" s="383" t="str">
        <f ca="1">+IF(OFFSET('Sanitation Data'!$E$31,0,10*ROW('Sanitation Data'!E39))="","",OFFSET('Sanitation Data'!$E$31,0,10*ROW('Sanitation Data'!E39)))</f>
        <v/>
      </c>
      <c r="CT45" s="383" t="str">
        <f ca="1">+IF(OFFSET('Sanitation Data'!$E$32,0,10*ROW('Sanitation Data'!E39))="","",OFFSET('Sanitation Data'!$E$32,0,10*ROW('Sanitation Data'!E39)))</f>
        <v/>
      </c>
      <c r="CU45" s="383" t="str">
        <f ca="1">+IF(OFFSET('Sanitation Data'!$F$28,0,10*ROW('Sanitation Data'!F39))="","",OFFSET('Sanitation Data'!$F$28,0,10*ROW('Sanitation Data'!F39)))</f>
        <v/>
      </c>
      <c r="CV45" s="383" t="str">
        <f ca="1">+IF(OFFSET('Sanitation Data'!$F$29,0,10*ROW('Sanitation Data'!F39))="","",OFFSET('Sanitation Data'!$F$29,0,10*ROW('Sanitation Data'!F39)))</f>
        <v/>
      </c>
      <c r="CW45" s="383" t="str">
        <f ca="1">+IF(OFFSET('Sanitation Data'!$F$30,0,10*ROW('Sanitation Data'!F39))="","",OFFSET('Sanitation Data'!$F$30,0,10*ROW('Sanitation Data'!F39)))</f>
        <v/>
      </c>
      <c r="CX45" s="383" t="str">
        <f ca="1">+IF(OFFSET('Sanitation Data'!$F$31,0,10*ROW('Sanitation Data'!F39))="","",OFFSET('Sanitation Data'!$F$31,0,10*ROW('Sanitation Data'!F39)))</f>
        <v/>
      </c>
      <c r="CY45" s="383" t="str">
        <f ca="1">+IF(OFFSET('Sanitation Data'!$F$32,0,10*ROW('Sanitation Data'!F39))="","",OFFSET('Sanitation Data'!$F$32,0,10*ROW('Sanitation Data'!F39)))</f>
        <v/>
      </c>
      <c r="CZ45" s="383" t="str">
        <f ca="1">+IF(OFFSET('Sanitation Data'!$G$28,0,10*ROW('Sanitation Data'!G39))="","",OFFSET('Sanitation Data'!$G$28,0,10*ROW('Sanitation Data'!G39)))</f>
        <v/>
      </c>
      <c r="DA45" s="383" t="str">
        <f ca="1">+IF(OFFSET('Sanitation Data'!$G$29,0,10*ROW('Sanitation Data'!G39))="","",OFFSET('Sanitation Data'!$G$29,0,10*ROW('Sanitation Data'!G39)))</f>
        <v/>
      </c>
      <c r="DB45" s="383" t="str">
        <f ca="1">+IF(OFFSET('Sanitation Data'!$G$30,0,10*ROW('Sanitation Data'!G39))="","",OFFSET('Sanitation Data'!$G$30,0,10*ROW('Sanitation Data'!G39)))</f>
        <v/>
      </c>
      <c r="DC45" s="383" t="str">
        <f ca="1">+IF(OFFSET('Sanitation Data'!$G$31,0,10*ROW('Sanitation Data'!G39))="","",OFFSET('Sanitation Data'!$G$31,0,10*ROW('Sanitation Data'!G39)))</f>
        <v/>
      </c>
      <c r="DD45" s="383" t="str">
        <f ca="1">+IF(OFFSET('Sanitation Data'!$G$32,0,10*ROW('Sanitation Data'!G39))="","",OFFSET('Sanitation Data'!$G$32,0,10*ROW('Sanitation Data'!G39)))</f>
        <v/>
      </c>
      <c r="DE45" s="383" t="str">
        <f ca="1">+IF(OFFSET('Sanitation Data'!$H$28,0,10*ROW('Sanitation Data'!H39))="","",OFFSET('Sanitation Data'!$H$28,0,10*ROW('Sanitation Data'!H39)))</f>
        <v/>
      </c>
      <c r="DF45" s="383" t="str">
        <f ca="1">+IF(OFFSET('Sanitation Data'!$H$29,0,10*ROW('Sanitation Data'!H39))="","",OFFSET('Sanitation Data'!$H$29,0,10*ROW('Sanitation Data'!H39)))</f>
        <v/>
      </c>
      <c r="DG45" s="383" t="str">
        <f ca="1">+IF(OFFSET('Sanitation Data'!$H$30,0,10*ROW('Sanitation Data'!H39))="","",OFFSET('Sanitation Data'!$H$30,0,10*ROW('Sanitation Data'!H39)))</f>
        <v/>
      </c>
      <c r="DH45" s="383" t="str">
        <f ca="1">+IF(OFFSET('Sanitation Data'!$H$31,0,10*ROW('Sanitation Data'!H39))="","",OFFSET('Sanitation Data'!$H$31,0,10*ROW('Sanitation Data'!H39)))</f>
        <v/>
      </c>
      <c r="DI45" s="383" t="str">
        <f ca="1">+IF(OFFSET('Sanitation Data'!$H$32,0,10*ROW('Sanitation Data'!H39))="","",OFFSET('Sanitation Data'!$H$32,0,10*ROW('Sanitation Data'!H39)))</f>
        <v/>
      </c>
      <c r="DJ45" s="383" t="str">
        <f ca="1">+IF(OFFSET('Sanitation Data'!$I$28,0,10*ROW('Sanitation Data'!I39))="","",OFFSET('Sanitation Data'!$I$28,0,10*ROW('Sanitation Data'!I39)))</f>
        <v/>
      </c>
      <c r="DK45" s="383" t="str">
        <f ca="1">+IF(OFFSET('Sanitation Data'!$I$29,0,10*ROW('Sanitation Data'!I39))="","",OFFSET('Sanitation Data'!$I$29,0,10*ROW('Sanitation Data'!I39)))</f>
        <v/>
      </c>
      <c r="DL45" s="383" t="str">
        <f ca="1">+IF(OFFSET('Sanitation Data'!$I$30,0,10*ROW('Sanitation Data'!I39))="","",OFFSET('Sanitation Data'!$I$30,0,10*ROW('Sanitation Data'!I39)))</f>
        <v/>
      </c>
      <c r="DM45" s="383" t="str">
        <f ca="1">+IF(OFFSET('Sanitation Data'!$I$31,0,10*ROW('Sanitation Data'!I39))="","",OFFSET('Sanitation Data'!$I$31,0,10*ROW('Sanitation Data'!I39)))</f>
        <v/>
      </c>
      <c r="DN45" s="383" t="str">
        <f ca="1">+IF(OFFSET('Sanitation Data'!$I$32,0,10*ROW('Sanitation Data'!I39))="","",OFFSET('Sanitation Data'!$I$32,0,10*ROW('Sanitation Data'!I39)))</f>
        <v/>
      </c>
      <c r="DO45" s="383" t="str">
        <f ca="1">+IF(OFFSET('Hygiene Data'!$D$11,0,10*ROW('Hygiene Data'!D39))="","",OFFSET('Hygiene Data'!$D$11,0,10*ROW('Hygiene Data'!D39)))</f>
        <v/>
      </c>
      <c r="DP45" s="383" t="str">
        <f ca="1">+IF(OFFSET('Hygiene Data'!$D$12,0,10*ROW('Hygiene Data'!D39))="","",OFFSET('Hygiene Data'!$D$12,0,10*ROW('Hygiene Data'!D39)))</f>
        <v/>
      </c>
      <c r="DQ45" s="383" t="str">
        <f ca="1">+IF(OFFSET('Hygiene Data'!$D$13,0,10*ROW('Hygiene Data'!D39))="","",OFFSET('Hygiene Data'!$D$13,0,10*ROW('Hygiene Data'!D39)))</f>
        <v/>
      </c>
      <c r="DR45" s="383" t="str">
        <f ca="1">+IF(OFFSET('Hygiene Data'!$E$11,0,10*ROW('Hygiene Data'!E39))="","",OFFSET('Hygiene Data'!$E$11,0,10*ROW('Hygiene Data'!E39)))</f>
        <v/>
      </c>
      <c r="DS45" s="383" t="str">
        <f ca="1">+IF(OFFSET('Hygiene Data'!$E$12,0,10*ROW('Hygiene Data'!E39))="","",OFFSET('Hygiene Data'!$E$12,0,10*ROW('Hygiene Data'!E39)))</f>
        <v/>
      </c>
      <c r="DT45" s="383" t="str">
        <f ca="1">+IF(OFFSET('Hygiene Data'!$E$13,0,10*ROW('Hygiene Data'!E39))="","",OFFSET('Hygiene Data'!$E$13,0,10*ROW('Hygiene Data'!E39)))</f>
        <v/>
      </c>
      <c r="DU45" s="383" t="str">
        <f ca="1">+IF(OFFSET('Hygiene Data'!$F$11,0,10*ROW('Hygiene Data'!F39))="","",OFFSET('Hygiene Data'!$F$11,0,10*ROW('Hygiene Data'!F39)))</f>
        <v/>
      </c>
      <c r="DV45" s="383" t="str">
        <f ca="1">+IF(OFFSET('Hygiene Data'!$F$12,0,10*ROW('Hygiene Data'!F39))="","",OFFSET('Hygiene Data'!$F$12,0,10*ROW('Hygiene Data'!F39)))</f>
        <v/>
      </c>
      <c r="DW45" s="383" t="str">
        <f ca="1">+IF(OFFSET('Hygiene Data'!$F$13,0,10*ROW('Hygiene Data'!F39))="","",OFFSET('Hygiene Data'!$F$13,0,10*ROW('Hygiene Data'!F39)))</f>
        <v/>
      </c>
      <c r="DX45" s="383" t="str">
        <f ca="1">+IF(OFFSET('Hygiene Data'!$G$11,0,10*ROW('Hygiene Data'!G39))="","",OFFSET('Hygiene Data'!$G$11,0,10*ROW('Hygiene Data'!G39)))</f>
        <v/>
      </c>
      <c r="DY45" s="383" t="str">
        <f ca="1">+IF(OFFSET('Hygiene Data'!$G$12,0,10*ROW('Hygiene Data'!G39))="","",OFFSET('Hygiene Data'!$G$12,0,10*ROW('Hygiene Data'!G39)))</f>
        <v/>
      </c>
      <c r="DZ45" s="383" t="str">
        <f ca="1">+IF(OFFSET('Hygiene Data'!$G$13,0,10*ROW('Hygiene Data'!G39))="","",OFFSET('Hygiene Data'!$G$13,0,10*ROW('Hygiene Data'!G39)))</f>
        <v/>
      </c>
      <c r="EA45" s="383" t="str">
        <f ca="1">+IF(OFFSET('Hygiene Data'!$H$11,0,10*ROW('Hygiene Data'!H39))="","",OFFSET('Hygiene Data'!$H$11,0,10*ROW('Hygiene Data'!H39)))</f>
        <v/>
      </c>
      <c r="EB45" s="383" t="str">
        <f ca="1">+IF(OFFSET('Hygiene Data'!$H$12,0,10*ROW('Hygiene Data'!H39))="","",OFFSET('Hygiene Data'!$H$12,0,10*ROW('Hygiene Data'!H39)))</f>
        <v/>
      </c>
      <c r="EC45" s="383" t="str">
        <f ca="1">+IF(OFFSET('Hygiene Data'!$H$13,0,10*ROW('Hygiene Data'!H39))="","",OFFSET('Hygiene Data'!$H$13,0,10*ROW('Hygiene Data'!H39)))</f>
        <v/>
      </c>
      <c r="ED45" s="383" t="str">
        <f ca="1">+IF(OFFSET('Hygiene Data'!$I$11,0,10*ROW('Hygiene Data'!I39))="","",OFFSET('Hygiene Data'!$I$11,0,10*ROW('Hygiene Data'!I39)))</f>
        <v/>
      </c>
      <c r="EE45" s="383" t="str">
        <f ca="1">+IF(OFFSET('Hygiene Data'!$I$12,0,10*ROW('Hygiene Data'!I39))="","",OFFSET('Hygiene Data'!$I$12,0,10*ROW('Hygiene Data'!I39)))</f>
        <v/>
      </c>
      <c r="EF45" s="383" t="str">
        <f ca="1">+IF(OFFSET('Hygiene Data'!$I$13,0,10*ROW('Hygiene Data'!I39))="","",OFFSET('Hygiene Data'!$I$13,0,10*ROW('Hygiene Data'!I39)))</f>
        <v/>
      </c>
    </row>
    <row r="46" spans="1:136" x14ac:dyDescent="0.25">
      <c r="A46" s="492" t="str">
        <f ca="1">+IF(OFFSET('Water Data'!$B$2,0,10*ROW('Water Data'!E40))="","",OFFSET('Water Data'!$B$2,0,10*ROW('Water Data'!E40)))</f>
        <v/>
      </c>
      <c r="B46" s="492"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19" t="str">
        <f t="shared" ca="1" si="0"/>
        <v/>
      </c>
      <c r="D46" s="520"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20"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20"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20"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20"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20"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20"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20"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20"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20"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20"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20"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20"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20"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20"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20"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20"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20"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21"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21"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21"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21"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21"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21"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21"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21"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21"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21"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21"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21"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21"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21"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21"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21"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21"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21"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21"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21"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21"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21"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21"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21"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21"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21"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21"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21"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21"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21"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22"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98"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22"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22"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22"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22"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22"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22"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22"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22"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22"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22"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22"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22"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22"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22"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22"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22"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83" t="str">
        <f ca="1">+IF(OFFSET('Water Data'!$D$27,0,10*ROW('Water Data'!D40))="","",OFFSET('Water Data'!$D$27,0,10*ROW('Water Data'!D40)))</f>
        <v/>
      </c>
      <c r="BT46" s="383" t="str">
        <f ca="1">+IF(OFFSET('Water Data'!$D$28,0,10*ROW('Water Data'!D40))="","",OFFSET('Water Data'!$D$28,0,10*ROW('Water Data'!D40)))</f>
        <v/>
      </c>
      <c r="BU46" s="383" t="str">
        <f ca="1">+IF(OFFSET('Water Data'!$D$29,0,10*ROW('Water Data'!D40))="","",OFFSET('Water Data'!$D$29,0,10*ROW('Water Data'!D40)))</f>
        <v/>
      </c>
      <c r="BV46" s="383" t="str">
        <f ca="1">+IF(OFFSET('Water Data'!$E$27,0,10*ROW('Water Data'!E40))="","",OFFSET('Water Data'!$E$27,0,10*ROW('Water Data'!E40)))</f>
        <v/>
      </c>
      <c r="BW46" s="383" t="str">
        <f ca="1">+IF(OFFSET('Water Data'!$E$28,0,10*ROW('Water Data'!E40))="","",OFFSET('Water Data'!$E$28,0,10*ROW('Water Data'!E40)))</f>
        <v/>
      </c>
      <c r="BX46" s="383" t="str">
        <f ca="1">+IF(OFFSET('Water Data'!$E$29,0,10*ROW('Water Data'!E40))="","",OFFSET('Water Data'!$E$29,0,10*ROW('Water Data'!E40)))</f>
        <v/>
      </c>
      <c r="BY46" s="383" t="str">
        <f ca="1">+IF(OFFSET('Water Data'!$F$27,0,10*ROW('Water Data'!F40))="","",OFFSET('Water Data'!$F$27,0,10*ROW('Water Data'!F40)))</f>
        <v/>
      </c>
      <c r="BZ46" s="383" t="str">
        <f ca="1">+IF(OFFSET('Water Data'!$F$28,0,10*ROW('Water Data'!F40))="","",OFFSET('Water Data'!$F$28,0,10*ROW('Water Data'!F40)))</f>
        <v/>
      </c>
      <c r="CA46" s="383" t="str">
        <f ca="1">+IF(OFFSET('Water Data'!$F$29,0,10*ROW('Water Data'!F40))="","",OFFSET('Water Data'!$F$29,0,10*ROW('Water Data'!F40)))</f>
        <v/>
      </c>
      <c r="CB46" s="383" t="str">
        <f ca="1">+IF(OFFSET('Water Data'!$G$27,0,10*ROW('Water Data'!G40))="","",OFFSET('Water Data'!$G$27,0,10*ROW('Water Data'!G40)))</f>
        <v/>
      </c>
      <c r="CC46" s="383" t="str">
        <f ca="1">+IF(OFFSET('Water Data'!$G$28,0,10*ROW('Water Data'!G40))="","",OFFSET('Water Data'!$G$28,0,10*ROW('Water Data'!G40)))</f>
        <v/>
      </c>
      <c r="CD46" s="383" t="str">
        <f ca="1">+IF(OFFSET('Water Data'!$G$29,0,10*ROW('Water Data'!G40))="","",OFFSET('Water Data'!$G$29,0,10*ROW('Water Data'!G40)))</f>
        <v/>
      </c>
      <c r="CE46" s="383" t="str">
        <f ca="1">+IF(OFFSET('Water Data'!$H$27,0,10*ROW('Water Data'!H40))="","",OFFSET('Water Data'!$H$27,0,10*ROW('Water Data'!H40)))</f>
        <v/>
      </c>
      <c r="CF46" s="383" t="str">
        <f ca="1">+IF(OFFSET('Water Data'!$H$28,0,10*ROW('Water Data'!H40))="","",OFFSET('Water Data'!$H$28,0,10*ROW('Water Data'!H40)))</f>
        <v/>
      </c>
      <c r="CG46" s="383" t="str">
        <f ca="1">+IF(OFFSET('Water Data'!$H$29,0,10*ROW('Water Data'!H40))="","",OFFSET('Water Data'!$H$29,0,10*ROW('Water Data'!H40)))</f>
        <v/>
      </c>
      <c r="CH46" s="383" t="str">
        <f ca="1">+IF(OFFSET('Water Data'!$I$27,0,10*ROW('Water Data'!I40))="","",OFFSET('Water Data'!$I$27,0,10*ROW('Water Data'!I40)))</f>
        <v/>
      </c>
      <c r="CI46" s="383" t="str">
        <f ca="1">+IF(OFFSET('Water Data'!$I$28,0,10*ROW('Water Data'!I40))="","",OFFSET('Water Data'!$I$28,0,10*ROW('Water Data'!I40)))</f>
        <v/>
      </c>
      <c r="CJ46" s="383" t="str">
        <f ca="1">+IF(OFFSET('Water Data'!$I$29,0,10*ROW('Water Data'!I40))="","",OFFSET('Water Data'!$I$29,0,10*ROW('Water Data'!I40)))</f>
        <v/>
      </c>
      <c r="CK46" s="383" t="str">
        <f ca="1">+IF(OFFSET('Sanitation Data'!$D$28,0,10*ROW('Sanitation Data'!D40))="","",OFFSET('Sanitation Data'!$D$28,0,10*ROW('Sanitation Data'!D40)))</f>
        <v/>
      </c>
      <c r="CL46" s="383" t="str">
        <f ca="1">+IF(OFFSET('Sanitation Data'!$D$29,0,10*ROW('Sanitation Data'!D40))="","",OFFSET('Sanitation Data'!$D$29,0,10*ROW('Sanitation Data'!D40)))</f>
        <v/>
      </c>
      <c r="CM46" s="383" t="str">
        <f ca="1">+IF(OFFSET('Sanitation Data'!$D$30,0,10*ROW('Sanitation Data'!D40))="","",OFFSET('Sanitation Data'!$D$30,0,10*ROW('Sanitation Data'!D40)))</f>
        <v/>
      </c>
      <c r="CN46" s="383" t="str">
        <f ca="1">+IF(OFFSET('Sanitation Data'!$D$31,0,10*ROW('Sanitation Data'!D40))="","",OFFSET('Sanitation Data'!$D$31,0,10*ROW('Sanitation Data'!D40)))</f>
        <v/>
      </c>
      <c r="CO46" s="383" t="str">
        <f ca="1">+IF(OFFSET('Sanitation Data'!$D$32,0,10*ROW('Sanitation Data'!D40))="","",OFFSET('Sanitation Data'!$D$32,0,10*ROW('Sanitation Data'!D40)))</f>
        <v/>
      </c>
      <c r="CP46" s="383" t="str">
        <f ca="1">+IF(OFFSET('Sanitation Data'!$E$28,0,10*ROW('Sanitation Data'!E40))="","",OFFSET('Sanitation Data'!$E$28,0,10*ROW('Sanitation Data'!E40)))</f>
        <v/>
      </c>
      <c r="CQ46" s="383" t="str">
        <f ca="1">+IF(OFFSET('Sanitation Data'!$E$29,0,10*ROW('Sanitation Data'!E40))="","",OFFSET('Sanitation Data'!$E$29,0,10*ROW('Sanitation Data'!E40)))</f>
        <v/>
      </c>
      <c r="CR46" s="383" t="str">
        <f ca="1">+IF(OFFSET('Sanitation Data'!$E$30,0,10*ROW('Sanitation Data'!E40))="","",OFFSET('Sanitation Data'!$E$30,0,10*ROW('Sanitation Data'!E40)))</f>
        <v/>
      </c>
      <c r="CS46" s="383" t="str">
        <f ca="1">+IF(OFFSET('Sanitation Data'!$E$31,0,10*ROW('Sanitation Data'!E40))="","",OFFSET('Sanitation Data'!$E$31,0,10*ROW('Sanitation Data'!E40)))</f>
        <v/>
      </c>
      <c r="CT46" s="383" t="str">
        <f ca="1">+IF(OFFSET('Sanitation Data'!$E$32,0,10*ROW('Sanitation Data'!E40))="","",OFFSET('Sanitation Data'!$E$32,0,10*ROW('Sanitation Data'!E40)))</f>
        <v/>
      </c>
      <c r="CU46" s="383" t="str">
        <f ca="1">+IF(OFFSET('Sanitation Data'!$F$28,0,10*ROW('Sanitation Data'!F40))="","",OFFSET('Sanitation Data'!$F$28,0,10*ROW('Sanitation Data'!F40)))</f>
        <v/>
      </c>
      <c r="CV46" s="383" t="str">
        <f ca="1">+IF(OFFSET('Sanitation Data'!$F$29,0,10*ROW('Sanitation Data'!F40))="","",OFFSET('Sanitation Data'!$F$29,0,10*ROW('Sanitation Data'!F40)))</f>
        <v/>
      </c>
      <c r="CW46" s="383" t="str">
        <f ca="1">+IF(OFFSET('Sanitation Data'!$F$30,0,10*ROW('Sanitation Data'!F40))="","",OFFSET('Sanitation Data'!$F$30,0,10*ROW('Sanitation Data'!F40)))</f>
        <v/>
      </c>
      <c r="CX46" s="383" t="str">
        <f ca="1">+IF(OFFSET('Sanitation Data'!$F$31,0,10*ROW('Sanitation Data'!F40))="","",OFFSET('Sanitation Data'!$F$31,0,10*ROW('Sanitation Data'!F40)))</f>
        <v/>
      </c>
      <c r="CY46" s="383" t="str">
        <f ca="1">+IF(OFFSET('Sanitation Data'!$F$32,0,10*ROW('Sanitation Data'!F40))="","",OFFSET('Sanitation Data'!$F$32,0,10*ROW('Sanitation Data'!F40)))</f>
        <v/>
      </c>
      <c r="CZ46" s="383" t="str">
        <f ca="1">+IF(OFFSET('Sanitation Data'!$G$28,0,10*ROW('Sanitation Data'!G40))="","",OFFSET('Sanitation Data'!$G$28,0,10*ROW('Sanitation Data'!G40)))</f>
        <v/>
      </c>
      <c r="DA46" s="383" t="str">
        <f ca="1">+IF(OFFSET('Sanitation Data'!$G$29,0,10*ROW('Sanitation Data'!G40))="","",OFFSET('Sanitation Data'!$G$29,0,10*ROW('Sanitation Data'!G40)))</f>
        <v/>
      </c>
      <c r="DB46" s="383" t="str">
        <f ca="1">+IF(OFFSET('Sanitation Data'!$G$30,0,10*ROW('Sanitation Data'!G40))="","",OFFSET('Sanitation Data'!$G$30,0,10*ROW('Sanitation Data'!G40)))</f>
        <v/>
      </c>
      <c r="DC46" s="383" t="str">
        <f ca="1">+IF(OFFSET('Sanitation Data'!$G$31,0,10*ROW('Sanitation Data'!G40))="","",OFFSET('Sanitation Data'!$G$31,0,10*ROW('Sanitation Data'!G40)))</f>
        <v/>
      </c>
      <c r="DD46" s="383" t="str">
        <f ca="1">+IF(OFFSET('Sanitation Data'!$G$32,0,10*ROW('Sanitation Data'!G40))="","",OFFSET('Sanitation Data'!$G$32,0,10*ROW('Sanitation Data'!G40)))</f>
        <v/>
      </c>
      <c r="DE46" s="383" t="str">
        <f ca="1">+IF(OFFSET('Sanitation Data'!$H$28,0,10*ROW('Sanitation Data'!H40))="","",OFFSET('Sanitation Data'!$H$28,0,10*ROW('Sanitation Data'!H40)))</f>
        <v/>
      </c>
      <c r="DF46" s="383" t="str">
        <f ca="1">+IF(OFFSET('Sanitation Data'!$H$29,0,10*ROW('Sanitation Data'!H40))="","",OFFSET('Sanitation Data'!$H$29,0,10*ROW('Sanitation Data'!H40)))</f>
        <v/>
      </c>
      <c r="DG46" s="383" t="str">
        <f ca="1">+IF(OFFSET('Sanitation Data'!$H$30,0,10*ROW('Sanitation Data'!H40))="","",OFFSET('Sanitation Data'!$H$30,0,10*ROW('Sanitation Data'!H40)))</f>
        <v/>
      </c>
      <c r="DH46" s="383" t="str">
        <f ca="1">+IF(OFFSET('Sanitation Data'!$H$31,0,10*ROW('Sanitation Data'!H40))="","",OFFSET('Sanitation Data'!$H$31,0,10*ROW('Sanitation Data'!H40)))</f>
        <v/>
      </c>
      <c r="DI46" s="383" t="str">
        <f ca="1">+IF(OFFSET('Sanitation Data'!$H$32,0,10*ROW('Sanitation Data'!H40))="","",OFFSET('Sanitation Data'!$H$32,0,10*ROW('Sanitation Data'!H40)))</f>
        <v/>
      </c>
      <c r="DJ46" s="383" t="str">
        <f ca="1">+IF(OFFSET('Sanitation Data'!$I$28,0,10*ROW('Sanitation Data'!I40))="","",OFFSET('Sanitation Data'!$I$28,0,10*ROW('Sanitation Data'!I40)))</f>
        <v/>
      </c>
      <c r="DK46" s="383" t="str">
        <f ca="1">+IF(OFFSET('Sanitation Data'!$I$29,0,10*ROW('Sanitation Data'!I40))="","",OFFSET('Sanitation Data'!$I$29,0,10*ROW('Sanitation Data'!I40)))</f>
        <v/>
      </c>
      <c r="DL46" s="383" t="str">
        <f ca="1">+IF(OFFSET('Sanitation Data'!$I$30,0,10*ROW('Sanitation Data'!I40))="","",OFFSET('Sanitation Data'!$I$30,0,10*ROW('Sanitation Data'!I40)))</f>
        <v/>
      </c>
      <c r="DM46" s="383" t="str">
        <f ca="1">+IF(OFFSET('Sanitation Data'!$I$31,0,10*ROW('Sanitation Data'!I40))="","",OFFSET('Sanitation Data'!$I$31,0,10*ROW('Sanitation Data'!I40)))</f>
        <v/>
      </c>
      <c r="DN46" s="383" t="str">
        <f ca="1">+IF(OFFSET('Sanitation Data'!$I$32,0,10*ROW('Sanitation Data'!I40))="","",OFFSET('Sanitation Data'!$I$32,0,10*ROW('Sanitation Data'!I40)))</f>
        <v/>
      </c>
      <c r="DO46" s="383" t="str">
        <f ca="1">+IF(OFFSET('Hygiene Data'!$D$11,0,10*ROW('Hygiene Data'!D40))="","",OFFSET('Hygiene Data'!$D$11,0,10*ROW('Hygiene Data'!D40)))</f>
        <v/>
      </c>
      <c r="DP46" s="383" t="str">
        <f ca="1">+IF(OFFSET('Hygiene Data'!$D$12,0,10*ROW('Hygiene Data'!D40))="","",OFFSET('Hygiene Data'!$D$12,0,10*ROW('Hygiene Data'!D40)))</f>
        <v/>
      </c>
      <c r="DQ46" s="383" t="str">
        <f ca="1">+IF(OFFSET('Hygiene Data'!$D$13,0,10*ROW('Hygiene Data'!D40))="","",OFFSET('Hygiene Data'!$D$13,0,10*ROW('Hygiene Data'!D40)))</f>
        <v/>
      </c>
      <c r="DR46" s="383" t="str">
        <f ca="1">+IF(OFFSET('Hygiene Data'!$E$11,0,10*ROW('Hygiene Data'!E40))="","",OFFSET('Hygiene Data'!$E$11,0,10*ROW('Hygiene Data'!E40)))</f>
        <v/>
      </c>
      <c r="DS46" s="383" t="str">
        <f ca="1">+IF(OFFSET('Hygiene Data'!$E$12,0,10*ROW('Hygiene Data'!E40))="","",OFFSET('Hygiene Data'!$E$12,0,10*ROW('Hygiene Data'!E40)))</f>
        <v/>
      </c>
      <c r="DT46" s="383" t="str">
        <f ca="1">+IF(OFFSET('Hygiene Data'!$E$13,0,10*ROW('Hygiene Data'!E40))="","",OFFSET('Hygiene Data'!$E$13,0,10*ROW('Hygiene Data'!E40)))</f>
        <v/>
      </c>
      <c r="DU46" s="383" t="str">
        <f ca="1">+IF(OFFSET('Hygiene Data'!$F$11,0,10*ROW('Hygiene Data'!F40))="","",OFFSET('Hygiene Data'!$F$11,0,10*ROW('Hygiene Data'!F40)))</f>
        <v/>
      </c>
      <c r="DV46" s="383" t="str">
        <f ca="1">+IF(OFFSET('Hygiene Data'!$F$12,0,10*ROW('Hygiene Data'!F40))="","",OFFSET('Hygiene Data'!$F$12,0,10*ROW('Hygiene Data'!F40)))</f>
        <v/>
      </c>
      <c r="DW46" s="383" t="str">
        <f ca="1">+IF(OFFSET('Hygiene Data'!$F$13,0,10*ROW('Hygiene Data'!F40))="","",OFFSET('Hygiene Data'!$F$13,0,10*ROW('Hygiene Data'!F40)))</f>
        <v/>
      </c>
      <c r="DX46" s="383" t="str">
        <f ca="1">+IF(OFFSET('Hygiene Data'!$G$11,0,10*ROW('Hygiene Data'!G40))="","",OFFSET('Hygiene Data'!$G$11,0,10*ROW('Hygiene Data'!G40)))</f>
        <v/>
      </c>
      <c r="DY46" s="383" t="str">
        <f ca="1">+IF(OFFSET('Hygiene Data'!$G$12,0,10*ROW('Hygiene Data'!G40))="","",OFFSET('Hygiene Data'!$G$12,0,10*ROW('Hygiene Data'!G40)))</f>
        <v/>
      </c>
      <c r="DZ46" s="383" t="str">
        <f ca="1">+IF(OFFSET('Hygiene Data'!$G$13,0,10*ROW('Hygiene Data'!G40))="","",OFFSET('Hygiene Data'!$G$13,0,10*ROW('Hygiene Data'!G40)))</f>
        <v/>
      </c>
      <c r="EA46" s="383" t="str">
        <f ca="1">+IF(OFFSET('Hygiene Data'!$H$11,0,10*ROW('Hygiene Data'!H40))="","",OFFSET('Hygiene Data'!$H$11,0,10*ROW('Hygiene Data'!H40)))</f>
        <v/>
      </c>
      <c r="EB46" s="383" t="str">
        <f ca="1">+IF(OFFSET('Hygiene Data'!$H$12,0,10*ROW('Hygiene Data'!H40))="","",OFFSET('Hygiene Data'!$H$12,0,10*ROW('Hygiene Data'!H40)))</f>
        <v/>
      </c>
      <c r="EC46" s="383" t="str">
        <f ca="1">+IF(OFFSET('Hygiene Data'!$H$13,0,10*ROW('Hygiene Data'!H40))="","",OFFSET('Hygiene Data'!$H$13,0,10*ROW('Hygiene Data'!H40)))</f>
        <v/>
      </c>
      <c r="ED46" s="383" t="str">
        <f ca="1">+IF(OFFSET('Hygiene Data'!$I$11,0,10*ROW('Hygiene Data'!I40))="","",OFFSET('Hygiene Data'!$I$11,0,10*ROW('Hygiene Data'!I40)))</f>
        <v/>
      </c>
      <c r="EE46" s="383" t="str">
        <f ca="1">+IF(OFFSET('Hygiene Data'!$I$12,0,10*ROW('Hygiene Data'!I40))="","",OFFSET('Hygiene Data'!$I$12,0,10*ROW('Hygiene Data'!I40)))</f>
        <v/>
      </c>
      <c r="EF46" s="383" t="str">
        <f ca="1">+IF(OFFSET('Hygiene Data'!$I$13,0,10*ROW('Hygiene Data'!I40))="","",OFFSET('Hygiene Data'!$I$13,0,10*ROW('Hygiene Data'!I40)))</f>
        <v/>
      </c>
    </row>
    <row r="47" spans="1:136" x14ac:dyDescent="0.25">
      <c r="A47" s="492" t="str">
        <f ca="1">+IF(OFFSET('Water Data'!$B$2,0,10*ROW('Water Data'!E41))="","",OFFSET('Water Data'!$B$2,0,10*ROW('Water Data'!E41)))</f>
        <v/>
      </c>
      <c r="B47" s="492"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19" t="str">
        <f t="shared" ca="1" si="0"/>
        <v/>
      </c>
      <c r="D47" s="520"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20"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20"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20"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20"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20"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20"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20"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20"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20"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20"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20"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20"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20"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20"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20"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20"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20"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21"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21"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21"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21"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21"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21"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21"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21"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21"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21"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21"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21"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21"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21"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21"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21"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21"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21"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21"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21"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21"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21"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21"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21"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21"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21"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21"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21"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21"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21"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22"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98"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22"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22"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22"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22"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22"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22"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22"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22"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22"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22"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22"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22"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22"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22"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22"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22"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83" t="str">
        <f ca="1">+IF(OFFSET('Water Data'!$D$27,0,10*ROW('Water Data'!D41))="","",OFFSET('Water Data'!$D$27,0,10*ROW('Water Data'!D41)))</f>
        <v/>
      </c>
      <c r="BT47" s="383" t="str">
        <f ca="1">+IF(OFFSET('Water Data'!$D$28,0,10*ROW('Water Data'!D41))="","",OFFSET('Water Data'!$D$28,0,10*ROW('Water Data'!D41)))</f>
        <v/>
      </c>
      <c r="BU47" s="383" t="str">
        <f ca="1">+IF(OFFSET('Water Data'!$D$29,0,10*ROW('Water Data'!D41))="","",OFFSET('Water Data'!$D$29,0,10*ROW('Water Data'!D41)))</f>
        <v/>
      </c>
      <c r="BV47" s="383" t="str">
        <f ca="1">+IF(OFFSET('Water Data'!$E$27,0,10*ROW('Water Data'!E41))="","",OFFSET('Water Data'!$E$27,0,10*ROW('Water Data'!E41)))</f>
        <v/>
      </c>
      <c r="BW47" s="383" t="str">
        <f ca="1">+IF(OFFSET('Water Data'!$E$28,0,10*ROW('Water Data'!E41))="","",OFFSET('Water Data'!$E$28,0,10*ROW('Water Data'!E41)))</f>
        <v/>
      </c>
      <c r="BX47" s="383" t="str">
        <f ca="1">+IF(OFFSET('Water Data'!$E$29,0,10*ROW('Water Data'!E41))="","",OFFSET('Water Data'!$E$29,0,10*ROW('Water Data'!E41)))</f>
        <v/>
      </c>
      <c r="BY47" s="383" t="str">
        <f ca="1">+IF(OFFSET('Water Data'!$F$27,0,10*ROW('Water Data'!F41))="","",OFFSET('Water Data'!$F$27,0,10*ROW('Water Data'!F41)))</f>
        <v/>
      </c>
      <c r="BZ47" s="383" t="str">
        <f ca="1">+IF(OFFSET('Water Data'!$F$28,0,10*ROW('Water Data'!F41))="","",OFFSET('Water Data'!$F$28,0,10*ROW('Water Data'!F41)))</f>
        <v/>
      </c>
      <c r="CA47" s="383" t="str">
        <f ca="1">+IF(OFFSET('Water Data'!$F$29,0,10*ROW('Water Data'!F41))="","",OFFSET('Water Data'!$F$29,0,10*ROW('Water Data'!F41)))</f>
        <v/>
      </c>
      <c r="CB47" s="383" t="str">
        <f ca="1">+IF(OFFSET('Water Data'!$G$27,0,10*ROW('Water Data'!G41))="","",OFFSET('Water Data'!$G$27,0,10*ROW('Water Data'!G41)))</f>
        <v/>
      </c>
      <c r="CC47" s="383" t="str">
        <f ca="1">+IF(OFFSET('Water Data'!$G$28,0,10*ROW('Water Data'!G41))="","",OFFSET('Water Data'!$G$28,0,10*ROW('Water Data'!G41)))</f>
        <v/>
      </c>
      <c r="CD47" s="383" t="str">
        <f ca="1">+IF(OFFSET('Water Data'!$G$29,0,10*ROW('Water Data'!G41))="","",OFFSET('Water Data'!$G$29,0,10*ROW('Water Data'!G41)))</f>
        <v/>
      </c>
      <c r="CE47" s="383" t="str">
        <f ca="1">+IF(OFFSET('Water Data'!$H$27,0,10*ROW('Water Data'!H41))="","",OFFSET('Water Data'!$H$27,0,10*ROW('Water Data'!H41)))</f>
        <v/>
      </c>
      <c r="CF47" s="383" t="str">
        <f ca="1">+IF(OFFSET('Water Data'!$H$28,0,10*ROW('Water Data'!H41))="","",OFFSET('Water Data'!$H$28,0,10*ROW('Water Data'!H41)))</f>
        <v/>
      </c>
      <c r="CG47" s="383" t="str">
        <f ca="1">+IF(OFFSET('Water Data'!$H$29,0,10*ROW('Water Data'!H41))="","",OFFSET('Water Data'!$H$29,0,10*ROW('Water Data'!H41)))</f>
        <v/>
      </c>
      <c r="CH47" s="383" t="str">
        <f ca="1">+IF(OFFSET('Water Data'!$I$27,0,10*ROW('Water Data'!I41))="","",OFFSET('Water Data'!$I$27,0,10*ROW('Water Data'!I41)))</f>
        <v/>
      </c>
      <c r="CI47" s="383" t="str">
        <f ca="1">+IF(OFFSET('Water Data'!$I$28,0,10*ROW('Water Data'!I41))="","",OFFSET('Water Data'!$I$28,0,10*ROW('Water Data'!I41)))</f>
        <v/>
      </c>
      <c r="CJ47" s="383" t="str">
        <f ca="1">+IF(OFFSET('Water Data'!$I$29,0,10*ROW('Water Data'!I41))="","",OFFSET('Water Data'!$I$29,0,10*ROW('Water Data'!I41)))</f>
        <v/>
      </c>
      <c r="CK47" s="383" t="str">
        <f ca="1">+IF(OFFSET('Sanitation Data'!$D$28,0,10*ROW('Sanitation Data'!D41))="","",OFFSET('Sanitation Data'!$D$28,0,10*ROW('Sanitation Data'!D41)))</f>
        <v/>
      </c>
      <c r="CL47" s="383" t="str">
        <f ca="1">+IF(OFFSET('Sanitation Data'!$D$29,0,10*ROW('Sanitation Data'!D41))="","",OFFSET('Sanitation Data'!$D$29,0,10*ROW('Sanitation Data'!D41)))</f>
        <v/>
      </c>
      <c r="CM47" s="383" t="str">
        <f ca="1">+IF(OFFSET('Sanitation Data'!$D$30,0,10*ROW('Sanitation Data'!D41))="","",OFFSET('Sanitation Data'!$D$30,0,10*ROW('Sanitation Data'!D41)))</f>
        <v/>
      </c>
      <c r="CN47" s="383" t="str">
        <f ca="1">+IF(OFFSET('Sanitation Data'!$D$31,0,10*ROW('Sanitation Data'!D41))="","",OFFSET('Sanitation Data'!$D$31,0,10*ROW('Sanitation Data'!D41)))</f>
        <v/>
      </c>
      <c r="CO47" s="383" t="str">
        <f ca="1">+IF(OFFSET('Sanitation Data'!$D$32,0,10*ROW('Sanitation Data'!D41))="","",OFFSET('Sanitation Data'!$D$32,0,10*ROW('Sanitation Data'!D41)))</f>
        <v/>
      </c>
      <c r="CP47" s="383" t="str">
        <f ca="1">+IF(OFFSET('Sanitation Data'!$E$28,0,10*ROW('Sanitation Data'!E41))="","",OFFSET('Sanitation Data'!$E$28,0,10*ROW('Sanitation Data'!E41)))</f>
        <v/>
      </c>
      <c r="CQ47" s="383" t="str">
        <f ca="1">+IF(OFFSET('Sanitation Data'!$E$29,0,10*ROW('Sanitation Data'!E41))="","",OFFSET('Sanitation Data'!$E$29,0,10*ROW('Sanitation Data'!E41)))</f>
        <v/>
      </c>
      <c r="CR47" s="383" t="str">
        <f ca="1">+IF(OFFSET('Sanitation Data'!$E$30,0,10*ROW('Sanitation Data'!E41))="","",OFFSET('Sanitation Data'!$E$30,0,10*ROW('Sanitation Data'!E41)))</f>
        <v/>
      </c>
      <c r="CS47" s="383" t="str">
        <f ca="1">+IF(OFFSET('Sanitation Data'!$E$31,0,10*ROW('Sanitation Data'!E41))="","",OFFSET('Sanitation Data'!$E$31,0,10*ROW('Sanitation Data'!E41)))</f>
        <v/>
      </c>
      <c r="CT47" s="383" t="str">
        <f ca="1">+IF(OFFSET('Sanitation Data'!$E$32,0,10*ROW('Sanitation Data'!E41))="","",OFFSET('Sanitation Data'!$E$32,0,10*ROW('Sanitation Data'!E41)))</f>
        <v/>
      </c>
      <c r="CU47" s="383" t="str">
        <f ca="1">+IF(OFFSET('Sanitation Data'!$F$28,0,10*ROW('Sanitation Data'!F41))="","",OFFSET('Sanitation Data'!$F$28,0,10*ROW('Sanitation Data'!F41)))</f>
        <v/>
      </c>
      <c r="CV47" s="383" t="str">
        <f ca="1">+IF(OFFSET('Sanitation Data'!$F$29,0,10*ROW('Sanitation Data'!F41))="","",OFFSET('Sanitation Data'!$F$29,0,10*ROW('Sanitation Data'!F41)))</f>
        <v/>
      </c>
      <c r="CW47" s="383" t="str">
        <f ca="1">+IF(OFFSET('Sanitation Data'!$F$30,0,10*ROW('Sanitation Data'!F41))="","",OFFSET('Sanitation Data'!$F$30,0,10*ROW('Sanitation Data'!F41)))</f>
        <v/>
      </c>
      <c r="CX47" s="383" t="str">
        <f ca="1">+IF(OFFSET('Sanitation Data'!$F$31,0,10*ROW('Sanitation Data'!F41))="","",OFFSET('Sanitation Data'!$F$31,0,10*ROW('Sanitation Data'!F41)))</f>
        <v/>
      </c>
      <c r="CY47" s="383" t="str">
        <f ca="1">+IF(OFFSET('Sanitation Data'!$F$32,0,10*ROW('Sanitation Data'!F41))="","",OFFSET('Sanitation Data'!$F$32,0,10*ROW('Sanitation Data'!F41)))</f>
        <v/>
      </c>
      <c r="CZ47" s="383" t="str">
        <f ca="1">+IF(OFFSET('Sanitation Data'!$G$28,0,10*ROW('Sanitation Data'!G41))="","",OFFSET('Sanitation Data'!$G$28,0,10*ROW('Sanitation Data'!G41)))</f>
        <v/>
      </c>
      <c r="DA47" s="383" t="str">
        <f ca="1">+IF(OFFSET('Sanitation Data'!$G$29,0,10*ROW('Sanitation Data'!G41))="","",OFFSET('Sanitation Data'!$G$29,0,10*ROW('Sanitation Data'!G41)))</f>
        <v/>
      </c>
      <c r="DB47" s="383" t="str">
        <f ca="1">+IF(OFFSET('Sanitation Data'!$G$30,0,10*ROW('Sanitation Data'!G41))="","",OFFSET('Sanitation Data'!$G$30,0,10*ROW('Sanitation Data'!G41)))</f>
        <v/>
      </c>
      <c r="DC47" s="383" t="str">
        <f ca="1">+IF(OFFSET('Sanitation Data'!$G$31,0,10*ROW('Sanitation Data'!G41))="","",OFFSET('Sanitation Data'!$G$31,0,10*ROW('Sanitation Data'!G41)))</f>
        <v/>
      </c>
      <c r="DD47" s="383" t="str">
        <f ca="1">+IF(OFFSET('Sanitation Data'!$G$32,0,10*ROW('Sanitation Data'!G41))="","",OFFSET('Sanitation Data'!$G$32,0,10*ROW('Sanitation Data'!G41)))</f>
        <v/>
      </c>
      <c r="DE47" s="383" t="str">
        <f ca="1">+IF(OFFSET('Sanitation Data'!$H$28,0,10*ROW('Sanitation Data'!H41))="","",OFFSET('Sanitation Data'!$H$28,0,10*ROW('Sanitation Data'!H41)))</f>
        <v/>
      </c>
      <c r="DF47" s="383" t="str">
        <f ca="1">+IF(OFFSET('Sanitation Data'!$H$29,0,10*ROW('Sanitation Data'!H41))="","",OFFSET('Sanitation Data'!$H$29,0,10*ROW('Sanitation Data'!H41)))</f>
        <v/>
      </c>
      <c r="DG47" s="383" t="str">
        <f ca="1">+IF(OFFSET('Sanitation Data'!$H$30,0,10*ROW('Sanitation Data'!H41))="","",OFFSET('Sanitation Data'!$H$30,0,10*ROW('Sanitation Data'!H41)))</f>
        <v/>
      </c>
      <c r="DH47" s="383" t="str">
        <f ca="1">+IF(OFFSET('Sanitation Data'!$H$31,0,10*ROW('Sanitation Data'!H41))="","",OFFSET('Sanitation Data'!$H$31,0,10*ROW('Sanitation Data'!H41)))</f>
        <v/>
      </c>
      <c r="DI47" s="383" t="str">
        <f ca="1">+IF(OFFSET('Sanitation Data'!$H$32,0,10*ROW('Sanitation Data'!H41))="","",OFFSET('Sanitation Data'!$H$32,0,10*ROW('Sanitation Data'!H41)))</f>
        <v/>
      </c>
      <c r="DJ47" s="383" t="str">
        <f ca="1">+IF(OFFSET('Sanitation Data'!$I$28,0,10*ROW('Sanitation Data'!I41))="","",OFFSET('Sanitation Data'!$I$28,0,10*ROW('Sanitation Data'!I41)))</f>
        <v/>
      </c>
      <c r="DK47" s="383" t="str">
        <f ca="1">+IF(OFFSET('Sanitation Data'!$I$29,0,10*ROW('Sanitation Data'!I41))="","",OFFSET('Sanitation Data'!$I$29,0,10*ROW('Sanitation Data'!I41)))</f>
        <v/>
      </c>
      <c r="DL47" s="383" t="str">
        <f ca="1">+IF(OFFSET('Sanitation Data'!$I$30,0,10*ROW('Sanitation Data'!I41))="","",OFFSET('Sanitation Data'!$I$30,0,10*ROW('Sanitation Data'!I41)))</f>
        <v/>
      </c>
      <c r="DM47" s="383" t="str">
        <f ca="1">+IF(OFFSET('Sanitation Data'!$I$31,0,10*ROW('Sanitation Data'!I41))="","",OFFSET('Sanitation Data'!$I$31,0,10*ROW('Sanitation Data'!I41)))</f>
        <v/>
      </c>
      <c r="DN47" s="383" t="str">
        <f ca="1">+IF(OFFSET('Sanitation Data'!$I$32,0,10*ROW('Sanitation Data'!I41))="","",OFFSET('Sanitation Data'!$I$32,0,10*ROW('Sanitation Data'!I41)))</f>
        <v/>
      </c>
      <c r="DO47" s="383" t="str">
        <f ca="1">+IF(OFFSET('Hygiene Data'!$D$11,0,10*ROW('Hygiene Data'!D41))="","",OFFSET('Hygiene Data'!$D$11,0,10*ROW('Hygiene Data'!D41)))</f>
        <v/>
      </c>
      <c r="DP47" s="383" t="str">
        <f ca="1">+IF(OFFSET('Hygiene Data'!$D$12,0,10*ROW('Hygiene Data'!D41))="","",OFFSET('Hygiene Data'!$D$12,0,10*ROW('Hygiene Data'!D41)))</f>
        <v/>
      </c>
      <c r="DQ47" s="383" t="str">
        <f ca="1">+IF(OFFSET('Hygiene Data'!$D$13,0,10*ROW('Hygiene Data'!D41))="","",OFFSET('Hygiene Data'!$D$13,0,10*ROW('Hygiene Data'!D41)))</f>
        <v/>
      </c>
      <c r="DR47" s="383" t="str">
        <f ca="1">+IF(OFFSET('Hygiene Data'!$E$11,0,10*ROW('Hygiene Data'!E41))="","",OFFSET('Hygiene Data'!$E$11,0,10*ROW('Hygiene Data'!E41)))</f>
        <v/>
      </c>
      <c r="DS47" s="383" t="str">
        <f ca="1">+IF(OFFSET('Hygiene Data'!$E$12,0,10*ROW('Hygiene Data'!E41))="","",OFFSET('Hygiene Data'!$E$12,0,10*ROW('Hygiene Data'!E41)))</f>
        <v/>
      </c>
      <c r="DT47" s="383" t="str">
        <f ca="1">+IF(OFFSET('Hygiene Data'!$E$13,0,10*ROW('Hygiene Data'!E41))="","",OFFSET('Hygiene Data'!$E$13,0,10*ROW('Hygiene Data'!E41)))</f>
        <v/>
      </c>
      <c r="DU47" s="383" t="str">
        <f ca="1">+IF(OFFSET('Hygiene Data'!$F$11,0,10*ROW('Hygiene Data'!F41))="","",OFFSET('Hygiene Data'!$F$11,0,10*ROW('Hygiene Data'!F41)))</f>
        <v/>
      </c>
      <c r="DV47" s="383" t="str">
        <f ca="1">+IF(OFFSET('Hygiene Data'!$F$12,0,10*ROW('Hygiene Data'!F41))="","",OFFSET('Hygiene Data'!$F$12,0,10*ROW('Hygiene Data'!F41)))</f>
        <v/>
      </c>
      <c r="DW47" s="383" t="str">
        <f ca="1">+IF(OFFSET('Hygiene Data'!$F$13,0,10*ROW('Hygiene Data'!F41))="","",OFFSET('Hygiene Data'!$F$13,0,10*ROW('Hygiene Data'!F41)))</f>
        <v/>
      </c>
      <c r="DX47" s="383" t="str">
        <f ca="1">+IF(OFFSET('Hygiene Data'!$G$11,0,10*ROW('Hygiene Data'!G41))="","",OFFSET('Hygiene Data'!$G$11,0,10*ROW('Hygiene Data'!G41)))</f>
        <v/>
      </c>
      <c r="DY47" s="383" t="str">
        <f ca="1">+IF(OFFSET('Hygiene Data'!$G$12,0,10*ROW('Hygiene Data'!G41))="","",OFFSET('Hygiene Data'!$G$12,0,10*ROW('Hygiene Data'!G41)))</f>
        <v/>
      </c>
      <c r="DZ47" s="383" t="str">
        <f ca="1">+IF(OFFSET('Hygiene Data'!$G$13,0,10*ROW('Hygiene Data'!G41))="","",OFFSET('Hygiene Data'!$G$13,0,10*ROW('Hygiene Data'!G41)))</f>
        <v/>
      </c>
      <c r="EA47" s="383" t="str">
        <f ca="1">+IF(OFFSET('Hygiene Data'!$H$11,0,10*ROW('Hygiene Data'!H41))="","",OFFSET('Hygiene Data'!$H$11,0,10*ROW('Hygiene Data'!H41)))</f>
        <v/>
      </c>
      <c r="EB47" s="383" t="str">
        <f ca="1">+IF(OFFSET('Hygiene Data'!$H$12,0,10*ROW('Hygiene Data'!H41))="","",OFFSET('Hygiene Data'!$H$12,0,10*ROW('Hygiene Data'!H41)))</f>
        <v/>
      </c>
      <c r="EC47" s="383" t="str">
        <f ca="1">+IF(OFFSET('Hygiene Data'!$H$13,0,10*ROW('Hygiene Data'!H41))="","",OFFSET('Hygiene Data'!$H$13,0,10*ROW('Hygiene Data'!H41)))</f>
        <v/>
      </c>
      <c r="ED47" s="383" t="str">
        <f ca="1">+IF(OFFSET('Hygiene Data'!$I$11,0,10*ROW('Hygiene Data'!I41))="","",OFFSET('Hygiene Data'!$I$11,0,10*ROW('Hygiene Data'!I41)))</f>
        <v/>
      </c>
      <c r="EE47" s="383" t="str">
        <f ca="1">+IF(OFFSET('Hygiene Data'!$I$12,0,10*ROW('Hygiene Data'!I41))="","",OFFSET('Hygiene Data'!$I$12,0,10*ROW('Hygiene Data'!I41)))</f>
        <v/>
      </c>
      <c r="EF47" s="383" t="str">
        <f ca="1">+IF(OFFSET('Hygiene Data'!$I$13,0,10*ROW('Hygiene Data'!I41))="","",OFFSET('Hygiene Data'!$I$13,0,10*ROW('Hygiene Data'!I41)))</f>
        <v/>
      </c>
    </row>
    <row r="48" spans="1:136" x14ac:dyDescent="0.25">
      <c r="A48" s="492" t="str">
        <f ca="1">+IF(OFFSET('Water Data'!$B$2,0,10*ROW('Water Data'!E42))="","",OFFSET('Water Data'!$B$2,0,10*ROW('Water Data'!E42)))</f>
        <v/>
      </c>
      <c r="B48" s="492"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19" t="str">
        <f t="shared" ca="1" si="0"/>
        <v/>
      </c>
      <c r="D48" s="520"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20"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20"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20"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20"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20"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20"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20"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20"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20"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20"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20"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20"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20"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20"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20"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20"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20"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21"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21"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21"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21"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21"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21"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21"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21"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21"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21"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21"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21"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21"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21"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21"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21"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21"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21"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21"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21"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21"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21"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21"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21"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21"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21"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21"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21"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21"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21"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22"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98"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22"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22"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22"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22"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22"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22"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22"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22"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22"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22"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22"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22"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22"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22"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22"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22"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83" t="str">
        <f ca="1">+IF(OFFSET('Water Data'!$D$27,0,10*ROW('Water Data'!D42))="","",OFFSET('Water Data'!$D$27,0,10*ROW('Water Data'!D42)))</f>
        <v/>
      </c>
      <c r="BT48" s="383" t="str">
        <f ca="1">+IF(OFFSET('Water Data'!$D$28,0,10*ROW('Water Data'!D42))="","",OFFSET('Water Data'!$D$28,0,10*ROW('Water Data'!D42)))</f>
        <v/>
      </c>
      <c r="BU48" s="383" t="str">
        <f ca="1">+IF(OFFSET('Water Data'!$D$29,0,10*ROW('Water Data'!D42))="","",OFFSET('Water Data'!$D$29,0,10*ROW('Water Data'!D42)))</f>
        <v/>
      </c>
      <c r="BV48" s="383" t="str">
        <f ca="1">+IF(OFFSET('Water Data'!$E$27,0,10*ROW('Water Data'!E42))="","",OFFSET('Water Data'!$E$27,0,10*ROW('Water Data'!E42)))</f>
        <v/>
      </c>
      <c r="BW48" s="383" t="str">
        <f ca="1">+IF(OFFSET('Water Data'!$E$28,0,10*ROW('Water Data'!E42))="","",OFFSET('Water Data'!$E$28,0,10*ROW('Water Data'!E42)))</f>
        <v/>
      </c>
      <c r="BX48" s="383" t="str">
        <f ca="1">+IF(OFFSET('Water Data'!$E$29,0,10*ROW('Water Data'!E42))="","",OFFSET('Water Data'!$E$29,0,10*ROW('Water Data'!E42)))</f>
        <v/>
      </c>
      <c r="BY48" s="383" t="str">
        <f ca="1">+IF(OFFSET('Water Data'!$F$27,0,10*ROW('Water Data'!F42))="","",OFFSET('Water Data'!$F$27,0,10*ROW('Water Data'!F42)))</f>
        <v/>
      </c>
      <c r="BZ48" s="383" t="str">
        <f ca="1">+IF(OFFSET('Water Data'!$F$28,0,10*ROW('Water Data'!F42))="","",OFFSET('Water Data'!$F$28,0,10*ROW('Water Data'!F42)))</f>
        <v/>
      </c>
      <c r="CA48" s="383" t="str">
        <f ca="1">+IF(OFFSET('Water Data'!$F$29,0,10*ROW('Water Data'!F42))="","",OFFSET('Water Data'!$F$29,0,10*ROW('Water Data'!F42)))</f>
        <v/>
      </c>
      <c r="CB48" s="383" t="str">
        <f ca="1">+IF(OFFSET('Water Data'!$G$27,0,10*ROW('Water Data'!G42))="","",OFFSET('Water Data'!$G$27,0,10*ROW('Water Data'!G42)))</f>
        <v/>
      </c>
      <c r="CC48" s="383" t="str">
        <f ca="1">+IF(OFFSET('Water Data'!$G$28,0,10*ROW('Water Data'!G42))="","",OFFSET('Water Data'!$G$28,0,10*ROW('Water Data'!G42)))</f>
        <v/>
      </c>
      <c r="CD48" s="383" t="str">
        <f ca="1">+IF(OFFSET('Water Data'!$G$29,0,10*ROW('Water Data'!G42))="","",OFFSET('Water Data'!$G$29,0,10*ROW('Water Data'!G42)))</f>
        <v/>
      </c>
      <c r="CE48" s="383" t="str">
        <f ca="1">+IF(OFFSET('Water Data'!$H$27,0,10*ROW('Water Data'!H42))="","",OFFSET('Water Data'!$H$27,0,10*ROW('Water Data'!H42)))</f>
        <v/>
      </c>
      <c r="CF48" s="383" t="str">
        <f ca="1">+IF(OFFSET('Water Data'!$H$28,0,10*ROW('Water Data'!H42))="","",OFFSET('Water Data'!$H$28,0,10*ROW('Water Data'!H42)))</f>
        <v/>
      </c>
      <c r="CG48" s="383" t="str">
        <f ca="1">+IF(OFFSET('Water Data'!$H$29,0,10*ROW('Water Data'!H42))="","",OFFSET('Water Data'!$H$29,0,10*ROW('Water Data'!H42)))</f>
        <v/>
      </c>
      <c r="CH48" s="383" t="str">
        <f ca="1">+IF(OFFSET('Water Data'!$I$27,0,10*ROW('Water Data'!I42))="","",OFFSET('Water Data'!$I$27,0,10*ROW('Water Data'!I42)))</f>
        <v/>
      </c>
      <c r="CI48" s="383" t="str">
        <f ca="1">+IF(OFFSET('Water Data'!$I$28,0,10*ROW('Water Data'!I42))="","",OFFSET('Water Data'!$I$28,0,10*ROW('Water Data'!I42)))</f>
        <v/>
      </c>
      <c r="CJ48" s="383" t="str">
        <f ca="1">+IF(OFFSET('Water Data'!$I$29,0,10*ROW('Water Data'!I42))="","",OFFSET('Water Data'!$I$29,0,10*ROW('Water Data'!I42)))</f>
        <v/>
      </c>
      <c r="CK48" s="383" t="str">
        <f ca="1">+IF(OFFSET('Sanitation Data'!$D$28,0,10*ROW('Sanitation Data'!D42))="","",OFFSET('Sanitation Data'!$D$28,0,10*ROW('Sanitation Data'!D42)))</f>
        <v/>
      </c>
      <c r="CL48" s="383" t="str">
        <f ca="1">+IF(OFFSET('Sanitation Data'!$D$29,0,10*ROW('Sanitation Data'!D42))="","",OFFSET('Sanitation Data'!$D$29,0,10*ROW('Sanitation Data'!D42)))</f>
        <v/>
      </c>
      <c r="CM48" s="383" t="str">
        <f ca="1">+IF(OFFSET('Sanitation Data'!$D$30,0,10*ROW('Sanitation Data'!D42))="","",OFFSET('Sanitation Data'!$D$30,0,10*ROW('Sanitation Data'!D42)))</f>
        <v/>
      </c>
      <c r="CN48" s="383" t="str">
        <f ca="1">+IF(OFFSET('Sanitation Data'!$D$31,0,10*ROW('Sanitation Data'!D42))="","",OFFSET('Sanitation Data'!$D$31,0,10*ROW('Sanitation Data'!D42)))</f>
        <v/>
      </c>
      <c r="CO48" s="383" t="str">
        <f ca="1">+IF(OFFSET('Sanitation Data'!$D$32,0,10*ROW('Sanitation Data'!D42))="","",OFFSET('Sanitation Data'!$D$32,0,10*ROW('Sanitation Data'!D42)))</f>
        <v/>
      </c>
      <c r="CP48" s="383" t="str">
        <f ca="1">+IF(OFFSET('Sanitation Data'!$E$28,0,10*ROW('Sanitation Data'!E42))="","",OFFSET('Sanitation Data'!$E$28,0,10*ROW('Sanitation Data'!E42)))</f>
        <v/>
      </c>
      <c r="CQ48" s="383" t="str">
        <f ca="1">+IF(OFFSET('Sanitation Data'!$E$29,0,10*ROW('Sanitation Data'!E42))="","",OFFSET('Sanitation Data'!$E$29,0,10*ROW('Sanitation Data'!E42)))</f>
        <v/>
      </c>
      <c r="CR48" s="383" t="str">
        <f ca="1">+IF(OFFSET('Sanitation Data'!$E$30,0,10*ROW('Sanitation Data'!E42))="","",OFFSET('Sanitation Data'!$E$30,0,10*ROW('Sanitation Data'!E42)))</f>
        <v/>
      </c>
      <c r="CS48" s="383" t="str">
        <f ca="1">+IF(OFFSET('Sanitation Data'!$E$31,0,10*ROW('Sanitation Data'!E42))="","",OFFSET('Sanitation Data'!$E$31,0,10*ROW('Sanitation Data'!E42)))</f>
        <v/>
      </c>
      <c r="CT48" s="383" t="str">
        <f ca="1">+IF(OFFSET('Sanitation Data'!$E$32,0,10*ROW('Sanitation Data'!E42))="","",OFFSET('Sanitation Data'!$E$32,0,10*ROW('Sanitation Data'!E42)))</f>
        <v/>
      </c>
      <c r="CU48" s="383" t="str">
        <f ca="1">+IF(OFFSET('Sanitation Data'!$F$28,0,10*ROW('Sanitation Data'!F42))="","",OFFSET('Sanitation Data'!$F$28,0,10*ROW('Sanitation Data'!F42)))</f>
        <v/>
      </c>
      <c r="CV48" s="383" t="str">
        <f ca="1">+IF(OFFSET('Sanitation Data'!$F$29,0,10*ROW('Sanitation Data'!F42))="","",OFFSET('Sanitation Data'!$F$29,0,10*ROW('Sanitation Data'!F42)))</f>
        <v/>
      </c>
      <c r="CW48" s="383" t="str">
        <f ca="1">+IF(OFFSET('Sanitation Data'!$F$30,0,10*ROW('Sanitation Data'!F42))="","",OFFSET('Sanitation Data'!$F$30,0,10*ROW('Sanitation Data'!F42)))</f>
        <v/>
      </c>
      <c r="CX48" s="383" t="str">
        <f ca="1">+IF(OFFSET('Sanitation Data'!$F$31,0,10*ROW('Sanitation Data'!F42))="","",OFFSET('Sanitation Data'!$F$31,0,10*ROW('Sanitation Data'!F42)))</f>
        <v/>
      </c>
      <c r="CY48" s="383" t="str">
        <f ca="1">+IF(OFFSET('Sanitation Data'!$F$32,0,10*ROW('Sanitation Data'!F42))="","",OFFSET('Sanitation Data'!$F$32,0,10*ROW('Sanitation Data'!F42)))</f>
        <v/>
      </c>
      <c r="CZ48" s="383" t="str">
        <f ca="1">+IF(OFFSET('Sanitation Data'!$G$28,0,10*ROW('Sanitation Data'!G42))="","",OFFSET('Sanitation Data'!$G$28,0,10*ROW('Sanitation Data'!G42)))</f>
        <v/>
      </c>
      <c r="DA48" s="383" t="str">
        <f ca="1">+IF(OFFSET('Sanitation Data'!$G$29,0,10*ROW('Sanitation Data'!G42))="","",OFFSET('Sanitation Data'!$G$29,0,10*ROW('Sanitation Data'!G42)))</f>
        <v/>
      </c>
      <c r="DB48" s="383" t="str">
        <f ca="1">+IF(OFFSET('Sanitation Data'!$G$30,0,10*ROW('Sanitation Data'!G42))="","",OFFSET('Sanitation Data'!$G$30,0,10*ROW('Sanitation Data'!G42)))</f>
        <v/>
      </c>
      <c r="DC48" s="383" t="str">
        <f ca="1">+IF(OFFSET('Sanitation Data'!$G$31,0,10*ROW('Sanitation Data'!G42))="","",OFFSET('Sanitation Data'!$G$31,0,10*ROW('Sanitation Data'!G42)))</f>
        <v/>
      </c>
      <c r="DD48" s="383" t="str">
        <f ca="1">+IF(OFFSET('Sanitation Data'!$G$32,0,10*ROW('Sanitation Data'!G42))="","",OFFSET('Sanitation Data'!$G$32,0,10*ROW('Sanitation Data'!G42)))</f>
        <v/>
      </c>
      <c r="DE48" s="383" t="str">
        <f ca="1">+IF(OFFSET('Sanitation Data'!$H$28,0,10*ROW('Sanitation Data'!H42))="","",OFFSET('Sanitation Data'!$H$28,0,10*ROW('Sanitation Data'!H42)))</f>
        <v/>
      </c>
      <c r="DF48" s="383" t="str">
        <f ca="1">+IF(OFFSET('Sanitation Data'!$H$29,0,10*ROW('Sanitation Data'!H42))="","",OFFSET('Sanitation Data'!$H$29,0,10*ROW('Sanitation Data'!H42)))</f>
        <v/>
      </c>
      <c r="DG48" s="383" t="str">
        <f ca="1">+IF(OFFSET('Sanitation Data'!$H$30,0,10*ROW('Sanitation Data'!H42))="","",OFFSET('Sanitation Data'!$H$30,0,10*ROW('Sanitation Data'!H42)))</f>
        <v/>
      </c>
      <c r="DH48" s="383" t="str">
        <f ca="1">+IF(OFFSET('Sanitation Data'!$H$31,0,10*ROW('Sanitation Data'!H42))="","",OFFSET('Sanitation Data'!$H$31,0,10*ROW('Sanitation Data'!H42)))</f>
        <v/>
      </c>
      <c r="DI48" s="383" t="str">
        <f ca="1">+IF(OFFSET('Sanitation Data'!$H$32,0,10*ROW('Sanitation Data'!H42))="","",OFFSET('Sanitation Data'!$H$32,0,10*ROW('Sanitation Data'!H42)))</f>
        <v/>
      </c>
      <c r="DJ48" s="383" t="str">
        <f ca="1">+IF(OFFSET('Sanitation Data'!$I$28,0,10*ROW('Sanitation Data'!I42))="","",OFFSET('Sanitation Data'!$I$28,0,10*ROW('Sanitation Data'!I42)))</f>
        <v/>
      </c>
      <c r="DK48" s="383" t="str">
        <f ca="1">+IF(OFFSET('Sanitation Data'!$I$29,0,10*ROW('Sanitation Data'!I42))="","",OFFSET('Sanitation Data'!$I$29,0,10*ROW('Sanitation Data'!I42)))</f>
        <v/>
      </c>
      <c r="DL48" s="383" t="str">
        <f ca="1">+IF(OFFSET('Sanitation Data'!$I$30,0,10*ROW('Sanitation Data'!I42))="","",OFFSET('Sanitation Data'!$I$30,0,10*ROW('Sanitation Data'!I42)))</f>
        <v/>
      </c>
      <c r="DM48" s="383" t="str">
        <f ca="1">+IF(OFFSET('Sanitation Data'!$I$31,0,10*ROW('Sanitation Data'!I42))="","",OFFSET('Sanitation Data'!$I$31,0,10*ROW('Sanitation Data'!I42)))</f>
        <v/>
      </c>
      <c r="DN48" s="383" t="str">
        <f ca="1">+IF(OFFSET('Sanitation Data'!$I$32,0,10*ROW('Sanitation Data'!I42))="","",OFFSET('Sanitation Data'!$I$32,0,10*ROW('Sanitation Data'!I42)))</f>
        <v/>
      </c>
      <c r="DO48" s="383" t="str">
        <f ca="1">+IF(OFFSET('Hygiene Data'!$D$11,0,10*ROW('Hygiene Data'!D42))="","",OFFSET('Hygiene Data'!$D$11,0,10*ROW('Hygiene Data'!D42)))</f>
        <v/>
      </c>
      <c r="DP48" s="383" t="str">
        <f ca="1">+IF(OFFSET('Hygiene Data'!$D$12,0,10*ROW('Hygiene Data'!D42))="","",OFFSET('Hygiene Data'!$D$12,0,10*ROW('Hygiene Data'!D42)))</f>
        <v/>
      </c>
      <c r="DQ48" s="383" t="str">
        <f ca="1">+IF(OFFSET('Hygiene Data'!$D$13,0,10*ROW('Hygiene Data'!D42))="","",OFFSET('Hygiene Data'!$D$13,0,10*ROW('Hygiene Data'!D42)))</f>
        <v/>
      </c>
      <c r="DR48" s="383" t="str">
        <f ca="1">+IF(OFFSET('Hygiene Data'!$E$11,0,10*ROW('Hygiene Data'!E42))="","",OFFSET('Hygiene Data'!$E$11,0,10*ROW('Hygiene Data'!E42)))</f>
        <v/>
      </c>
      <c r="DS48" s="383" t="str">
        <f ca="1">+IF(OFFSET('Hygiene Data'!$E$12,0,10*ROW('Hygiene Data'!E42))="","",OFFSET('Hygiene Data'!$E$12,0,10*ROW('Hygiene Data'!E42)))</f>
        <v/>
      </c>
      <c r="DT48" s="383" t="str">
        <f ca="1">+IF(OFFSET('Hygiene Data'!$E$13,0,10*ROW('Hygiene Data'!E42))="","",OFFSET('Hygiene Data'!$E$13,0,10*ROW('Hygiene Data'!E42)))</f>
        <v/>
      </c>
      <c r="DU48" s="383" t="str">
        <f ca="1">+IF(OFFSET('Hygiene Data'!$F$11,0,10*ROW('Hygiene Data'!F42))="","",OFFSET('Hygiene Data'!$F$11,0,10*ROW('Hygiene Data'!F42)))</f>
        <v/>
      </c>
      <c r="DV48" s="383" t="str">
        <f ca="1">+IF(OFFSET('Hygiene Data'!$F$12,0,10*ROW('Hygiene Data'!F42))="","",OFFSET('Hygiene Data'!$F$12,0,10*ROW('Hygiene Data'!F42)))</f>
        <v/>
      </c>
      <c r="DW48" s="383" t="str">
        <f ca="1">+IF(OFFSET('Hygiene Data'!$F$13,0,10*ROW('Hygiene Data'!F42))="","",OFFSET('Hygiene Data'!$F$13,0,10*ROW('Hygiene Data'!F42)))</f>
        <v/>
      </c>
      <c r="DX48" s="383" t="str">
        <f ca="1">+IF(OFFSET('Hygiene Data'!$G$11,0,10*ROW('Hygiene Data'!G42))="","",OFFSET('Hygiene Data'!$G$11,0,10*ROW('Hygiene Data'!G42)))</f>
        <v/>
      </c>
      <c r="DY48" s="383" t="str">
        <f ca="1">+IF(OFFSET('Hygiene Data'!$G$12,0,10*ROW('Hygiene Data'!G42))="","",OFFSET('Hygiene Data'!$G$12,0,10*ROW('Hygiene Data'!G42)))</f>
        <v/>
      </c>
      <c r="DZ48" s="383" t="str">
        <f ca="1">+IF(OFFSET('Hygiene Data'!$G$13,0,10*ROW('Hygiene Data'!G42))="","",OFFSET('Hygiene Data'!$G$13,0,10*ROW('Hygiene Data'!G42)))</f>
        <v/>
      </c>
      <c r="EA48" s="383" t="str">
        <f ca="1">+IF(OFFSET('Hygiene Data'!$H$11,0,10*ROW('Hygiene Data'!H42))="","",OFFSET('Hygiene Data'!$H$11,0,10*ROW('Hygiene Data'!H42)))</f>
        <v/>
      </c>
      <c r="EB48" s="383" t="str">
        <f ca="1">+IF(OFFSET('Hygiene Data'!$H$12,0,10*ROW('Hygiene Data'!H42))="","",OFFSET('Hygiene Data'!$H$12,0,10*ROW('Hygiene Data'!H42)))</f>
        <v/>
      </c>
      <c r="EC48" s="383" t="str">
        <f ca="1">+IF(OFFSET('Hygiene Data'!$H$13,0,10*ROW('Hygiene Data'!H42))="","",OFFSET('Hygiene Data'!$H$13,0,10*ROW('Hygiene Data'!H42)))</f>
        <v/>
      </c>
      <c r="ED48" s="383" t="str">
        <f ca="1">+IF(OFFSET('Hygiene Data'!$I$11,0,10*ROW('Hygiene Data'!I42))="","",OFFSET('Hygiene Data'!$I$11,0,10*ROW('Hygiene Data'!I42)))</f>
        <v/>
      </c>
      <c r="EE48" s="383" t="str">
        <f ca="1">+IF(OFFSET('Hygiene Data'!$I$12,0,10*ROW('Hygiene Data'!I42))="","",OFFSET('Hygiene Data'!$I$12,0,10*ROW('Hygiene Data'!I42)))</f>
        <v/>
      </c>
      <c r="EF48" s="383" t="str">
        <f ca="1">+IF(OFFSET('Hygiene Data'!$I$13,0,10*ROW('Hygiene Data'!I42))="","",OFFSET('Hygiene Data'!$I$13,0,10*ROW('Hygiene Data'!I42)))</f>
        <v/>
      </c>
    </row>
    <row r="49" spans="1:136" x14ac:dyDescent="0.25">
      <c r="A49" s="492" t="str">
        <f ca="1">+IF(OFFSET('Water Data'!$B$2,0,10*ROW('Water Data'!E43))="","",OFFSET('Water Data'!$B$2,0,10*ROW('Water Data'!E43)))</f>
        <v/>
      </c>
      <c r="B49" s="492"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19" t="str">
        <f t="shared" ca="1" si="0"/>
        <v/>
      </c>
      <c r="D49" s="520"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20"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20"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20"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20"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20"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20"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20"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20"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20"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20"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20"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20"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20"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20"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20"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20"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20"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21"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21"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21"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21"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21"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21"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21"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21"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21"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21"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21"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21"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21"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21"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21"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21"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21"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21"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21"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21"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21"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21"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21"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21"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21"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21"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21"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21"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21"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21"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22"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98"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22"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22"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22"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22"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22"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22"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22"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22"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22"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22"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22"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22"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22"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22"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22"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22"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83" t="str">
        <f ca="1">+IF(OFFSET('Water Data'!$D$27,0,10*ROW('Water Data'!D43))="","",OFFSET('Water Data'!$D$27,0,10*ROW('Water Data'!D43)))</f>
        <v/>
      </c>
      <c r="BT49" s="383" t="str">
        <f ca="1">+IF(OFFSET('Water Data'!$D$28,0,10*ROW('Water Data'!D43))="","",OFFSET('Water Data'!$D$28,0,10*ROW('Water Data'!D43)))</f>
        <v/>
      </c>
      <c r="BU49" s="383" t="str">
        <f ca="1">+IF(OFFSET('Water Data'!$D$29,0,10*ROW('Water Data'!D43))="","",OFFSET('Water Data'!$D$29,0,10*ROW('Water Data'!D43)))</f>
        <v/>
      </c>
      <c r="BV49" s="383" t="str">
        <f ca="1">+IF(OFFSET('Water Data'!$E$27,0,10*ROW('Water Data'!E43))="","",OFFSET('Water Data'!$E$27,0,10*ROW('Water Data'!E43)))</f>
        <v/>
      </c>
      <c r="BW49" s="383" t="str">
        <f ca="1">+IF(OFFSET('Water Data'!$E$28,0,10*ROW('Water Data'!E43))="","",OFFSET('Water Data'!$E$28,0,10*ROW('Water Data'!E43)))</f>
        <v/>
      </c>
      <c r="BX49" s="383" t="str">
        <f ca="1">+IF(OFFSET('Water Data'!$E$29,0,10*ROW('Water Data'!E43))="","",OFFSET('Water Data'!$E$29,0,10*ROW('Water Data'!E43)))</f>
        <v/>
      </c>
      <c r="BY49" s="383" t="str">
        <f ca="1">+IF(OFFSET('Water Data'!$F$27,0,10*ROW('Water Data'!F43))="","",OFFSET('Water Data'!$F$27,0,10*ROW('Water Data'!F43)))</f>
        <v/>
      </c>
      <c r="BZ49" s="383" t="str">
        <f ca="1">+IF(OFFSET('Water Data'!$F$28,0,10*ROW('Water Data'!F43))="","",OFFSET('Water Data'!$F$28,0,10*ROW('Water Data'!F43)))</f>
        <v/>
      </c>
      <c r="CA49" s="383" t="str">
        <f ca="1">+IF(OFFSET('Water Data'!$F$29,0,10*ROW('Water Data'!F43))="","",OFFSET('Water Data'!$F$29,0,10*ROW('Water Data'!F43)))</f>
        <v/>
      </c>
      <c r="CB49" s="383" t="str">
        <f ca="1">+IF(OFFSET('Water Data'!$G$27,0,10*ROW('Water Data'!G43))="","",OFFSET('Water Data'!$G$27,0,10*ROW('Water Data'!G43)))</f>
        <v/>
      </c>
      <c r="CC49" s="383" t="str">
        <f ca="1">+IF(OFFSET('Water Data'!$G$28,0,10*ROW('Water Data'!G43))="","",OFFSET('Water Data'!$G$28,0,10*ROW('Water Data'!G43)))</f>
        <v/>
      </c>
      <c r="CD49" s="383" t="str">
        <f ca="1">+IF(OFFSET('Water Data'!$G$29,0,10*ROW('Water Data'!G43))="","",OFFSET('Water Data'!$G$29,0,10*ROW('Water Data'!G43)))</f>
        <v/>
      </c>
      <c r="CE49" s="383" t="str">
        <f ca="1">+IF(OFFSET('Water Data'!$H$27,0,10*ROW('Water Data'!H43))="","",OFFSET('Water Data'!$H$27,0,10*ROW('Water Data'!H43)))</f>
        <v/>
      </c>
      <c r="CF49" s="383" t="str">
        <f ca="1">+IF(OFFSET('Water Data'!$H$28,0,10*ROW('Water Data'!H43))="","",OFFSET('Water Data'!$H$28,0,10*ROW('Water Data'!H43)))</f>
        <v/>
      </c>
      <c r="CG49" s="383" t="str">
        <f ca="1">+IF(OFFSET('Water Data'!$H$29,0,10*ROW('Water Data'!H43))="","",OFFSET('Water Data'!$H$29,0,10*ROW('Water Data'!H43)))</f>
        <v/>
      </c>
      <c r="CH49" s="383" t="str">
        <f ca="1">+IF(OFFSET('Water Data'!$I$27,0,10*ROW('Water Data'!I43))="","",OFFSET('Water Data'!$I$27,0,10*ROW('Water Data'!I43)))</f>
        <v/>
      </c>
      <c r="CI49" s="383" t="str">
        <f ca="1">+IF(OFFSET('Water Data'!$I$28,0,10*ROW('Water Data'!I43))="","",OFFSET('Water Data'!$I$28,0,10*ROW('Water Data'!I43)))</f>
        <v/>
      </c>
      <c r="CJ49" s="383" t="str">
        <f ca="1">+IF(OFFSET('Water Data'!$I$29,0,10*ROW('Water Data'!I43))="","",OFFSET('Water Data'!$I$29,0,10*ROW('Water Data'!I43)))</f>
        <v/>
      </c>
      <c r="CK49" s="383" t="str">
        <f ca="1">+IF(OFFSET('Sanitation Data'!$D$28,0,10*ROW('Sanitation Data'!D43))="","",OFFSET('Sanitation Data'!$D$28,0,10*ROW('Sanitation Data'!D43)))</f>
        <v/>
      </c>
      <c r="CL49" s="383" t="str">
        <f ca="1">+IF(OFFSET('Sanitation Data'!$D$29,0,10*ROW('Sanitation Data'!D43))="","",OFFSET('Sanitation Data'!$D$29,0,10*ROW('Sanitation Data'!D43)))</f>
        <v/>
      </c>
      <c r="CM49" s="383" t="str">
        <f ca="1">+IF(OFFSET('Sanitation Data'!$D$30,0,10*ROW('Sanitation Data'!D43))="","",OFFSET('Sanitation Data'!$D$30,0,10*ROW('Sanitation Data'!D43)))</f>
        <v/>
      </c>
      <c r="CN49" s="383" t="str">
        <f ca="1">+IF(OFFSET('Sanitation Data'!$D$31,0,10*ROW('Sanitation Data'!D43))="","",OFFSET('Sanitation Data'!$D$31,0,10*ROW('Sanitation Data'!D43)))</f>
        <v/>
      </c>
      <c r="CO49" s="383" t="str">
        <f ca="1">+IF(OFFSET('Sanitation Data'!$D$32,0,10*ROW('Sanitation Data'!D43))="","",OFFSET('Sanitation Data'!$D$32,0,10*ROW('Sanitation Data'!D43)))</f>
        <v/>
      </c>
      <c r="CP49" s="383" t="str">
        <f ca="1">+IF(OFFSET('Sanitation Data'!$E$28,0,10*ROW('Sanitation Data'!E43))="","",OFFSET('Sanitation Data'!$E$28,0,10*ROW('Sanitation Data'!E43)))</f>
        <v/>
      </c>
      <c r="CQ49" s="383" t="str">
        <f ca="1">+IF(OFFSET('Sanitation Data'!$E$29,0,10*ROW('Sanitation Data'!E43))="","",OFFSET('Sanitation Data'!$E$29,0,10*ROW('Sanitation Data'!E43)))</f>
        <v/>
      </c>
      <c r="CR49" s="383" t="str">
        <f ca="1">+IF(OFFSET('Sanitation Data'!$E$30,0,10*ROW('Sanitation Data'!E43))="","",OFFSET('Sanitation Data'!$E$30,0,10*ROW('Sanitation Data'!E43)))</f>
        <v/>
      </c>
      <c r="CS49" s="383" t="str">
        <f ca="1">+IF(OFFSET('Sanitation Data'!$E$31,0,10*ROW('Sanitation Data'!E43))="","",OFFSET('Sanitation Data'!$E$31,0,10*ROW('Sanitation Data'!E43)))</f>
        <v/>
      </c>
      <c r="CT49" s="383" t="str">
        <f ca="1">+IF(OFFSET('Sanitation Data'!$E$32,0,10*ROW('Sanitation Data'!E43))="","",OFFSET('Sanitation Data'!$E$32,0,10*ROW('Sanitation Data'!E43)))</f>
        <v/>
      </c>
      <c r="CU49" s="383" t="str">
        <f ca="1">+IF(OFFSET('Sanitation Data'!$F$28,0,10*ROW('Sanitation Data'!F43))="","",OFFSET('Sanitation Data'!$F$28,0,10*ROW('Sanitation Data'!F43)))</f>
        <v/>
      </c>
      <c r="CV49" s="383" t="str">
        <f ca="1">+IF(OFFSET('Sanitation Data'!$F$29,0,10*ROW('Sanitation Data'!F43))="","",OFFSET('Sanitation Data'!$F$29,0,10*ROW('Sanitation Data'!F43)))</f>
        <v/>
      </c>
      <c r="CW49" s="383" t="str">
        <f ca="1">+IF(OFFSET('Sanitation Data'!$F$30,0,10*ROW('Sanitation Data'!F43))="","",OFFSET('Sanitation Data'!$F$30,0,10*ROW('Sanitation Data'!F43)))</f>
        <v/>
      </c>
      <c r="CX49" s="383" t="str">
        <f ca="1">+IF(OFFSET('Sanitation Data'!$F$31,0,10*ROW('Sanitation Data'!F43))="","",OFFSET('Sanitation Data'!$F$31,0,10*ROW('Sanitation Data'!F43)))</f>
        <v/>
      </c>
      <c r="CY49" s="383" t="str">
        <f ca="1">+IF(OFFSET('Sanitation Data'!$F$32,0,10*ROW('Sanitation Data'!F43))="","",OFFSET('Sanitation Data'!$F$32,0,10*ROW('Sanitation Data'!F43)))</f>
        <v/>
      </c>
      <c r="CZ49" s="383" t="str">
        <f ca="1">+IF(OFFSET('Sanitation Data'!$G$28,0,10*ROW('Sanitation Data'!G43))="","",OFFSET('Sanitation Data'!$G$28,0,10*ROW('Sanitation Data'!G43)))</f>
        <v/>
      </c>
      <c r="DA49" s="383" t="str">
        <f ca="1">+IF(OFFSET('Sanitation Data'!$G$29,0,10*ROW('Sanitation Data'!G43))="","",OFFSET('Sanitation Data'!$G$29,0,10*ROW('Sanitation Data'!G43)))</f>
        <v/>
      </c>
      <c r="DB49" s="383" t="str">
        <f ca="1">+IF(OFFSET('Sanitation Data'!$G$30,0,10*ROW('Sanitation Data'!G43))="","",OFFSET('Sanitation Data'!$G$30,0,10*ROW('Sanitation Data'!G43)))</f>
        <v/>
      </c>
      <c r="DC49" s="383" t="str">
        <f ca="1">+IF(OFFSET('Sanitation Data'!$G$31,0,10*ROW('Sanitation Data'!G43))="","",OFFSET('Sanitation Data'!$G$31,0,10*ROW('Sanitation Data'!G43)))</f>
        <v/>
      </c>
      <c r="DD49" s="383" t="str">
        <f ca="1">+IF(OFFSET('Sanitation Data'!$G$32,0,10*ROW('Sanitation Data'!G43))="","",OFFSET('Sanitation Data'!$G$32,0,10*ROW('Sanitation Data'!G43)))</f>
        <v/>
      </c>
      <c r="DE49" s="383" t="str">
        <f ca="1">+IF(OFFSET('Sanitation Data'!$H$28,0,10*ROW('Sanitation Data'!H43))="","",OFFSET('Sanitation Data'!$H$28,0,10*ROW('Sanitation Data'!H43)))</f>
        <v/>
      </c>
      <c r="DF49" s="383" t="str">
        <f ca="1">+IF(OFFSET('Sanitation Data'!$H$29,0,10*ROW('Sanitation Data'!H43))="","",OFFSET('Sanitation Data'!$H$29,0,10*ROW('Sanitation Data'!H43)))</f>
        <v/>
      </c>
      <c r="DG49" s="383" t="str">
        <f ca="1">+IF(OFFSET('Sanitation Data'!$H$30,0,10*ROW('Sanitation Data'!H43))="","",OFFSET('Sanitation Data'!$H$30,0,10*ROW('Sanitation Data'!H43)))</f>
        <v/>
      </c>
      <c r="DH49" s="383" t="str">
        <f ca="1">+IF(OFFSET('Sanitation Data'!$H$31,0,10*ROW('Sanitation Data'!H43))="","",OFFSET('Sanitation Data'!$H$31,0,10*ROW('Sanitation Data'!H43)))</f>
        <v/>
      </c>
      <c r="DI49" s="383" t="str">
        <f ca="1">+IF(OFFSET('Sanitation Data'!$H$32,0,10*ROW('Sanitation Data'!H43))="","",OFFSET('Sanitation Data'!$H$32,0,10*ROW('Sanitation Data'!H43)))</f>
        <v/>
      </c>
      <c r="DJ49" s="383" t="str">
        <f ca="1">+IF(OFFSET('Sanitation Data'!$I$28,0,10*ROW('Sanitation Data'!I43))="","",OFFSET('Sanitation Data'!$I$28,0,10*ROW('Sanitation Data'!I43)))</f>
        <v/>
      </c>
      <c r="DK49" s="383" t="str">
        <f ca="1">+IF(OFFSET('Sanitation Data'!$I$29,0,10*ROW('Sanitation Data'!I43))="","",OFFSET('Sanitation Data'!$I$29,0,10*ROW('Sanitation Data'!I43)))</f>
        <v/>
      </c>
      <c r="DL49" s="383" t="str">
        <f ca="1">+IF(OFFSET('Sanitation Data'!$I$30,0,10*ROW('Sanitation Data'!I43))="","",OFFSET('Sanitation Data'!$I$30,0,10*ROW('Sanitation Data'!I43)))</f>
        <v/>
      </c>
      <c r="DM49" s="383" t="str">
        <f ca="1">+IF(OFFSET('Sanitation Data'!$I$31,0,10*ROW('Sanitation Data'!I43))="","",OFFSET('Sanitation Data'!$I$31,0,10*ROW('Sanitation Data'!I43)))</f>
        <v/>
      </c>
      <c r="DN49" s="383" t="str">
        <f ca="1">+IF(OFFSET('Sanitation Data'!$I$32,0,10*ROW('Sanitation Data'!I43))="","",OFFSET('Sanitation Data'!$I$32,0,10*ROW('Sanitation Data'!I43)))</f>
        <v/>
      </c>
      <c r="DO49" s="383" t="str">
        <f ca="1">+IF(OFFSET('Hygiene Data'!$D$11,0,10*ROW('Hygiene Data'!D43))="","",OFFSET('Hygiene Data'!$D$11,0,10*ROW('Hygiene Data'!D43)))</f>
        <v/>
      </c>
      <c r="DP49" s="383" t="str">
        <f ca="1">+IF(OFFSET('Hygiene Data'!$D$12,0,10*ROW('Hygiene Data'!D43))="","",OFFSET('Hygiene Data'!$D$12,0,10*ROW('Hygiene Data'!D43)))</f>
        <v/>
      </c>
      <c r="DQ49" s="383" t="str">
        <f ca="1">+IF(OFFSET('Hygiene Data'!$D$13,0,10*ROW('Hygiene Data'!D43))="","",OFFSET('Hygiene Data'!$D$13,0,10*ROW('Hygiene Data'!D43)))</f>
        <v/>
      </c>
      <c r="DR49" s="383" t="str">
        <f ca="1">+IF(OFFSET('Hygiene Data'!$E$11,0,10*ROW('Hygiene Data'!E43))="","",OFFSET('Hygiene Data'!$E$11,0,10*ROW('Hygiene Data'!E43)))</f>
        <v/>
      </c>
      <c r="DS49" s="383" t="str">
        <f ca="1">+IF(OFFSET('Hygiene Data'!$E$12,0,10*ROW('Hygiene Data'!E43))="","",OFFSET('Hygiene Data'!$E$12,0,10*ROW('Hygiene Data'!E43)))</f>
        <v/>
      </c>
      <c r="DT49" s="383" t="str">
        <f ca="1">+IF(OFFSET('Hygiene Data'!$E$13,0,10*ROW('Hygiene Data'!E43))="","",OFFSET('Hygiene Data'!$E$13,0,10*ROW('Hygiene Data'!E43)))</f>
        <v/>
      </c>
      <c r="DU49" s="383" t="str">
        <f ca="1">+IF(OFFSET('Hygiene Data'!$F$11,0,10*ROW('Hygiene Data'!F43))="","",OFFSET('Hygiene Data'!$F$11,0,10*ROW('Hygiene Data'!F43)))</f>
        <v/>
      </c>
      <c r="DV49" s="383" t="str">
        <f ca="1">+IF(OFFSET('Hygiene Data'!$F$12,0,10*ROW('Hygiene Data'!F43))="","",OFFSET('Hygiene Data'!$F$12,0,10*ROW('Hygiene Data'!F43)))</f>
        <v/>
      </c>
      <c r="DW49" s="383" t="str">
        <f ca="1">+IF(OFFSET('Hygiene Data'!$F$13,0,10*ROW('Hygiene Data'!F43))="","",OFFSET('Hygiene Data'!$F$13,0,10*ROW('Hygiene Data'!F43)))</f>
        <v/>
      </c>
      <c r="DX49" s="383" t="str">
        <f ca="1">+IF(OFFSET('Hygiene Data'!$G$11,0,10*ROW('Hygiene Data'!G43))="","",OFFSET('Hygiene Data'!$G$11,0,10*ROW('Hygiene Data'!G43)))</f>
        <v/>
      </c>
      <c r="DY49" s="383" t="str">
        <f ca="1">+IF(OFFSET('Hygiene Data'!$G$12,0,10*ROW('Hygiene Data'!G43))="","",OFFSET('Hygiene Data'!$G$12,0,10*ROW('Hygiene Data'!G43)))</f>
        <v/>
      </c>
      <c r="DZ49" s="383" t="str">
        <f ca="1">+IF(OFFSET('Hygiene Data'!$G$13,0,10*ROW('Hygiene Data'!G43))="","",OFFSET('Hygiene Data'!$G$13,0,10*ROW('Hygiene Data'!G43)))</f>
        <v/>
      </c>
      <c r="EA49" s="383" t="str">
        <f ca="1">+IF(OFFSET('Hygiene Data'!$H$11,0,10*ROW('Hygiene Data'!H43))="","",OFFSET('Hygiene Data'!$H$11,0,10*ROW('Hygiene Data'!H43)))</f>
        <v/>
      </c>
      <c r="EB49" s="383" t="str">
        <f ca="1">+IF(OFFSET('Hygiene Data'!$H$12,0,10*ROW('Hygiene Data'!H43))="","",OFFSET('Hygiene Data'!$H$12,0,10*ROW('Hygiene Data'!H43)))</f>
        <v/>
      </c>
      <c r="EC49" s="383" t="str">
        <f ca="1">+IF(OFFSET('Hygiene Data'!$H$13,0,10*ROW('Hygiene Data'!H43))="","",OFFSET('Hygiene Data'!$H$13,0,10*ROW('Hygiene Data'!H43)))</f>
        <v/>
      </c>
      <c r="ED49" s="383" t="str">
        <f ca="1">+IF(OFFSET('Hygiene Data'!$I$11,0,10*ROW('Hygiene Data'!I43))="","",OFFSET('Hygiene Data'!$I$11,0,10*ROW('Hygiene Data'!I43)))</f>
        <v/>
      </c>
      <c r="EE49" s="383" t="str">
        <f ca="1">+IF(OFFSET('Hygiene Data'!$I$12,0,10*ROW('Hygiene Data'!I43))="","",OFFSET('Hygiene Data'!$I$12,0,10*ROW('Hygiene Data'!I43)))</f>
        <v/>
      </c>
      <c r="EF49" s="383" t="str">
        <f ca="1">+IF(OFFSET('Hygiene Data'!$I$13,0,10*ROW('Hygiene Data'!I43))="","",OFFSET('Hygiene Data'!$I$13,0,10*ROW('Hygiene Data'!I43)))</f>
        <v/>
      </c>
    </row>
    <row r="50" spans="1:136" x14ac:dyDescent="0.25">
      <c r="A50" s="492" t="str">
        <f ca="1">+IF(OFFSET('Water Data'!$B$2,0,10*ROW('Water Data'!E44))="","",OFFSET('Water Data'!$B$2,0,10*ROW('Water Data'!E44)))</f>
        <v/>
      </c>
      <c r="B50" s="492"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19" t="str">
        <f t="shared" ca="1" si="0"/>
        <v/>
      </c>
      <c r="D50" s="520"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20"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20"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20"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20"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20"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20"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20"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20"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20"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20"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20"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20"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20"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20"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20"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20"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20"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21"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21"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21"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21"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21"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21"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21"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21"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21"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21"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21"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21"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21"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21"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21"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21"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21"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21"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21"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21"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21"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21"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21"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21"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21"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21"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21"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21"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21"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21"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22"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98"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22"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22"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22"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22"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22"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22"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22"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22"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22"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22"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22"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22"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22"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22"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22"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22"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83" t="str">
        <f ca="1">+IF(OFFSET('Water Data'!$D$27,0,10*ROW('Water Data'!D44))="","",OFFSET('Water Data'!$D$27,0,10*ROW('Water Data'!D44)))</f>
        <v/>
      </c>
      <c r="BT50" s="383" t="str">
        <f ca="1">+IF(OFFSET('Water Data'!$D$28,0,10*ROW('Water Data'!D44))="","",OFFSET('Water Data'!$D$28,0,10*ROW('Water Data'!D44)))</f>
        <v/>
      </c>
      <c r="BU50" s="383" t="str">
        <f ca="1">+IF(OFFSET('Water Data'!$D$29,0,10*ROW('Water Data'!D44))="","",OFFSET('Water Data'!$D$29,0,10*ROW('Water Data'!D44)))</f>
        <v/>
      </c>
      <c r="BV50" s="383" t="str">
        <f ca="1">+IF(OFFSET('Water Data'!$E$27,0,10*ROW('Water Data'!E44))="","",OFFSET('Water Data'!$E$27,0,10*ROW('Water Data'!E44)))</f>
        <v/>
      </c>
      <c r="BW50" s="383" t="str">
        <f ca="1">+IF(OFFSET('Water Data'!$E$28,0,10*ROW('Water Data'!E44))="","",OFFSET('Water Data'!$E$28,0,10*ROW('Water Data'!E44)))</f>
        <v/>
      </c>
      <c r="BX50" s="383" t="str">
        <f ca="1">+IF(OFFSET('Water Data'!$E$29,0,10*ROW('Water Data'!E44))="","",OFFSET('Water Data'!$E$29,0,10*ROW('Water Data'!E44)))</f>
        <v/>
      </c>
      <c r="BY50" s="383" t="str">
        <f ca="1">+IF(OFFSET('Water Data'!$F$27,0,10*ROW('Water Data'!F44))="","",OFFSET('Water Data'!$F$27,0,10*ROW('Water Data'!F44)))</f>
        <v/>
      </c>
      <c r="BZ50" s="383" t="str">
        <f ca="1">+IF(OFFSET('Water Data'!$F$28,0,10*ROW('Water Data'!F44))="","",OFFSET('Water Data'!$F$28,0,10*ROW('Water Data'!F44)))</f>
        <v/>
      </c>
      <c r="CA50" s="383" t="str">
        <f ca="1">+IF(OFFSET('Water Data'!$F$29,0,10*ROW('Water Data'!F44))="","",OFFSET('Water Data'!$F$29,0,10*ROW('Water Data'!F44)))</f>
        <v/>
      </c>
      <c r="CB50" s="383" t="str">
        <f ca="1">+IF(OFFSET('Water Data'!$G$27,0,10*ROW('Water Data'!G44))="","",OFFSET('Water Data'!$G$27,0,10*ROW('Water Data'!G44)))</f>
        <v/>
      </c>
      <c r="CC50" s="383" t="str">
        <f ca="1">+IF(OFFSET('Water Data'!$G$28,0,10*ROW('Water Data'!G44))="","",OFFSET('Water Data'!$G$28,0,10*ROW('Water Data'!G44)))</f>
        <v/>
      </c>
      <c r="CD50" s="383" t="str">
        <f ca="1">+IF(OFFSET('Water Data'!$G$29,0,10*ROW('Water Data'!G44))="","",OFFSET('Water Data'!$G$29,0,10*ROW('Water Data'!G44)))</f>
        <v/>
      </c>
      <c r="CE50" s="383" t="str">
        <f ca="1">+IF(OFFSET('Water Data'!$H$27,0,10*ROW('Water Data'!H44))="","",OFFSET('Water Data'!$H$27,0,10*ROW('Water Data'!H44)))</f>
        <v/>
      </c>
      <c r="CF50" s="383" t="str">
        <f ca="1">+IF(OFFSET('Water Data'!$H$28,0,10*ROW('Water Data'!H44))="","",OFFSET('Water Data'!$H$28,0,10*ROW('Water Data'!H44)))</f>
        <v/>
      </c>
      <c r="CG50" s="383" t="str">
        <f ca="1">+IF(OFFSET('Water Data'!$H$29,0,10*ROW('Water Data'!H44))="","",OFFSET('Water Data'!$H$29,0,10*ROW('Water Data'!H44)))</f>
        <v/>
      </c>
      <c r="CH50" s="383" t="str">
        <f ca="1">+IF(OFFSET('Water Data'!$I$27,0,10*ROW('Water Data'!I44))="","",OFFSET('Water Data'!$I$27,0,10*ROW('Water Data'!I44)))</f>
        <v/>
      </c>
      <c r="CI50" s="383" t="str">
        <f ca="1">+IF(OFFSET('Water Data'!$I$28,0,10*ROW('Water Data'!I44))="","",OFFSET('Water Data'!$I$28,0,10*ROW('Water Data'!I44)))</f>
        <v/>
      </c>
      <c r="CJ50" s="383" t="str">
        <f ca="1">+IF(OFFSET('Water Data'!$I$29,0,10*ROW('Water Data'!I44))="","",OFFSET('Water Data'!$I$29,0,10*ROW('Water Data'!I44)))</f>
        <v/>
      </c>
      <c r="CK50" s="383" t="str">
        <f ca="1">+IF(OFFSET('Sanitation Data'!$D$28,0,10*ROW('Sanitation Data'!D44))="","",OFFSET('Sanitation Data'!$D$28,0,10*ROW('Sanitation Data'!D44)))</f>
        <v/>
      </c>
      <c r="CL50" s="383" t="str">
        <f ca="1">+IF(OFFSET('Sanitation Data'!$D$29,0,10*ROW('Sanitation Data'!D44))="","",OFFSET('Sanitation Data'!$D$29,0,10*ROW('Sanitation Data'!D44)))</f>
        <v/>
      </c>
      <c r="CM50" s="383" t="str">
        <f ca="1">+IF(OFFSET('Sanitation Data'!$D$30,0,10*ROW('Sanitation Data'!D44))="","",OFFSET('Sanitation Data'!$D$30,0,10*ROW('Sanitation Data'!D44)))</f>
        <v/>
      </c>
      <c r="CN50" s="383" t="str">
        <f ca="1">+IF(OFFSET('Sanitation Data'!$D$31,0,10*ROW('Sanitation Data'!D44))="","",OFFSET('Sanitation Data'!$D$31,0,10*ROW('Sanitation Data'!D44)))</f>
        <v/>
      </c>
      <c r="CO50" s="383" t="str">
        <f ca="1">+IF(OFFSET('Sanitation Data'!$D$32,0,10*ROW('Sanitation Data'!D44))="","",OFFSET('Sanitation Data'!$D$32,0,10*ROW('Sanitation Data'!D44)))</f>
        <v/>
      </c>
      <c r="CP50" s="383" t="str">
        <f ca="1">+IF(OFFSET('Sanitation Data'!$E$28,0,10*ROW('Sanitation Data'!E44))="","",OFFSET('Sanitation Data'!$E$28,0,10*ROW('Sanitation Data'!E44)))</f>
        <v/>
      </c>
      <c r="CQ50" s="383" t="str">
        <f ca="1">+IF(OFFSET('Sanitation Data'!$E$29,0,10*ROW('Sanitation Data'!E44))="","",OFFSET('Sanitation Data'!$E$29,0,10*ROW('Sanitation Data'!E44)))</f>
        <v/>
      </c>
      <c r="CR50" s="383" t="str">
        <f ca="1">+IF(OFFSET('Sanitation Data'!$E$30,0,10*ROW('Sanitation Data'!E44))="","",OFFSET('Sanitation Data'!$E$30,0,10*ROW('Sanitation Data'!E44)))</f>
        <v/>
      </c>
      <c r="CS50" s="383" t="str">
        <f ca="1">+IF(OFFSET('Sanitation Data'!$E$31,0,10*ROW('Sanitation Data'!E44))="","",OFFSET('Sanitation Data'!$E$31,0,10*ROW('Sanitation Data'!E44)))</f>
        <v/>
      </c>
      <c r="CT50" s="383" t="str">
        <f ca="1">+IF(OFFSET('Sanitation Data'!$E$32,0,10*ROW('Sanitation Data'!E44))="","",OFFSET('Sanitation Data'!$E$32,0,10*ROW('Sanitation Data'!E44)))</f>
        <v/>
      </c>
      <c r="CU50" s="383" t="str">
        <f ca="1">+IF(OFFSET('Sanitation Data'!$F$28,0,10*ROW('Sanitation Data'!F44))="","",OFFSET('Sanitation Data'!$F$28,0,10*ROW('Sanitation Data'!F44)))</f>
        <v/>
      </c>
      <c r="CV50" s="383" t="str">
        <f ca="1">+IF(OFFSET('Sanitation Data'!$F$29,0,10*ROW('Sanitation Data'!F44))="","",OFFSET('Sanitation Data'!$F$29,0,10*ROW('Sanitation Data'!F44)))</f>
        <v/>
      </c>
      <c r="CW50" s="383" t="str">
        <f ca="1">+IF(OFFSET('Sanitation Data'!$F$30,0,10*ROW('Sanitation Data'!F44))="","",OFFSET('Sanitation Data'!$F$30,0,10*ROW('Sanitation Data'!F44)))</f>
        <v/>
      </c>
      <c r="CX50" s="383" t="str">
        <f ca="1">+IF(OFFSET('Sanitation Data'!$F$31,0,10*ROW('Sanitation Data'!F44))="","",OFFSET('Sanitation Data'!$F$31,0,10*ROW('Sanitation Data'!F44)))</f>
        <v/>
      </c>
      <c r="CY50" s="383" t="str">
        <f ca="1">+IF(OFFSET('Sanitation Data'!$F$32,0,10*ROW('Sanitation Data'!F44))="","",OFFSET('Sanitation Data'!$F$32,0,10*ROW('Sanitation Data'!F44)))</f>
        <v/>
      </c>
      <c r="CZ50" s="383" t="str">
        <f ca="1">+IF(OFFSET('Sanitation Data'!$G$28,0,10*ROW('Sanitation Data'!G44))="","",OFFSET('Sanitation Data'!$G$28,0,10*ROW('Sanitation Data'!G44)))</f>
        <v/>
      </c>
      <c r="DA50" s="383" t="str">
        <f ca="1">+IF(OFFSET('Sanitation Data'!$G$29,0,10*ROW('Sanitation Data'!G44))="","",OFFSET('Sanitation Data'!$G$29,0,10*ROW('Sanitation Data'!G44)))</f>
        <v/>
      </c>
      <c r="DB50" s="383" t="str">
        <f ca="1">+IF(OFFSET('Sanitation Data'!$G$30,0,10*ROW('Sanitation Data'!G44))="","",OFFSET('Sanitation Data'!$G$30,0,10*ROW('Sanitation Data'!G44)))</f>
        <v/>
      </c>
      <c r="DC50" s="383" t="str">
        <f ca="1">+IF(OFFSET('Sanitation Data'!$G$31,0,10*ROW('Sanitation Data'!G44))="","",OFFSET('Sanitation Data'!$G$31,0,10*ROW('Sanitation Data'!G44)))</f>
        <v/>
      </c>
      <c r="DD50" s="383" t="str">
        <f ca="1">+IF(OFFSET('Sanitation Data'!$G$32,0,10*ROW('Sanitation Data'!G44))="","",OFFSET('Sanitation Data'!$G$32,0,10*ROW('Sanitation Data'!G44)))</f>
        <v/>
      </c>
      <c r="DE50" s="383" t="str">
        <f ca="1">+IF(OFFSET('Sanitation Data'!$H$28,0,10*ROW('Sanitation Data'!H44))="","",OFFSET('Sanitation Data'!$H$28,0,10*ROW('Sanitation Data'!H44)))</f>
        <v/>
      </c>
      <c r="DF50" s="383" t="str">
        <f ca="1">+IF(OFFSET('Sanitation Data'!$H$29,0,10*ROW('Sanitation Data'!H44))="","",OFFSET('Sanitation Data'!$H$29,0,10*ROW('Sanitation Data'!H44)))</f>
        <v/>
      </c>
      <c r="DG50" s="383" t="str">
        <f ca="1">+IF(OFFSET('Sanitation Data'!$H$30,0,10*ROW('Sanitation Data'!H44))="","",OFFSET('Sanitation Data'!$H$30,0,10*ROW('Sanitation Data'!H44)))</f>
        <v/>
      </c>
      <c r="DH50" s="383" t="str">
        <f ca="1">+IF(OFFSET('Sanitation Data'!$H$31,0,10*ROW('Sanitation Data'!H44))="","",OFFSET('Sanitation Data'!$H$31,0,10*ROW('Sanitation Data'!H44)))</f>
        <v/>
      </c>
      <c r="DI50" s="383" t="str">
        <f ca="1">+IF(OFFSET('Sanitation Data'!$H$32,0,10*ROW('Sanitation Data'!H44))="","",OFFSET('Sanitation Data'!$H$32,0,10*ROW('Sanitation Data'!H44)))</f>
        <v/>
      </c>
      <c r="DJ50" s="383" t="str">
        <f ca="1">+IF(OFFSET('Sanitation Data'!$I$28,0,10*ROW('Sanitation Data'!I44))="","",OFFSET('Sanitation Data'!$I$28,0,10*ROW('Sanitation Data'!I44)))</f>
        <v/>
      </c>
      <c r="DK50" s="383" t="str">
        <f ca="1">+IF(OFFSET('Sanitation Data'!$I$29,0,10*ROW('Sanitation Data'!I44))="","",OFFSET('Sanitation Data'!$I$29,0,10*ROW('Sanitation Data'!I44)))</f>
        <v/>
      </c>
      <c r="DL50" s="383" t="str">
        <f ca="1">+IF(OFFSET('Sanitation Data'!$I$30,0,10*ROW('Sanitation Data'!I44))="","",OFFSET('Sanitation Data'!$I$30,0,10*ROW('Sanitation Data'!I44)))</f>
        <v/>
      </c>
      <c r="DM50" s="383" t="str">
        <f ca="1">+IF(OFFSET('Sanitation Data'!$I$31,0,10*ROW('Sanitation Data'!I44))="","",OFFSET('Sanitation Data'!$I$31,0,10*ROW('Sanitation Data'!I44)))</f>
        <v/>
      </c>
      <c r="DN50" s="383" t="str">
        <f ca="1">+IF(OFFSET('Sanitation Data'!$I$32,0,10*ROW('Sanitation Data'!I44))="","",OFFSET('Sanitation Data'!$I$32,0,10*ROW('Sanitation Data'!I44)))</f>
        <v/>
      </c>
      <c r="DO50" s="383" t="str">
        <f ca="1">+IF(OFFSET('Hygiene Data'!$D$11,0,10*ROW('Hygiene Data'!D44))="","",OFFSET('Hygiene Data'!$D$11,0,10*ROW('Hygiene Data'!D44)))</f>
        <v/>
      </c>
      <c r="DP50" s="383" t="str">
        <f ca="1">+IF(OFFSET('Hygiene Data'!$D$12,0,10*ROW('Hygiene Data'!D44))="","",OFFSET('Hygiene Data'!$D$12,0,10*ROW('Hygiene Data'!D44)))</f>
        <v/>
      </c>
      <c r="DQ50" s="383" t="str">
        <f ca="1">+IF(OFFSET('Hygiene Data'!$D$13,0,10*ROW('Hygiene Data'!D44))="","",OFFSET('Hygiene Data'!$D$13,0,10*ROW('Hygiene Data'!D44)))</f>
        <v/>
      </c>
      <c r="DR50" s="383" t="str">
        <f ca="1">+IF(OFFSET('Hygiene Data'!$E$11,0,10*ROW('Hygiene Data'!E44))="","",OFFSET('Hygiene Data'!$E$11,0,10*ROW('Hygiene Data'!E44)))</f>
        <v/>
      </c>
      <c r="DS50" s="383" t="str">
        <f ca="1">+IF(OFFSET('Hygiene Data'!$E$12,0,10*ROW('Hygiene Data'!E44))="","",OFFSET('Hygiene Data'!$E$12,0,10*ROW('Hygiene Data'!E44)))</f>
        <v/>
      </c>
      <c r="DT50" s="383" t="str">
        <f ca="1">+IF(OFFSET('Hygiene Data'!$E$13,0,10*ROW('Hygiene Data'!E44))="","",OFFSET('Hygiene Data'!$E$13,0,10*ROW('Hygiene Data'!E44)))</f>
        <v/>
      </c>
      <c r="DU50" s="383" t="str">
        <f ca="1">+IF(OFFSET('Hygiene Data'!$F$11,0,10*ROW('Hygiene Data'!F44))="","",OFFSET('Hygiene Data'!$F$11,0,10*ROW('Hygiene Data'!F44)))</f>
        <v/>
      </c>
      <c r="DV50" s="383" t="str">
        <f ca="1">+IF(OFFSET('Hygiene Data'!$F$12,0,10*ROW('Hygiene Data'!F44))="","",OFFSET('Hygiene Data'!$F$12,0,10*ROW('Hygiene Data'!F44)))</f>
        <v/>
      </c>
      <c r="DW50" s="383" t="str">
        <f ca="1">+IF(OFFSET('Hygiene Data'!$F$13,0,10*ROW('Hygiene Data'!F44))="","",OFFSET('Hygiene Data'!$F$13,0,10*ROW('Hygiene Data'!F44)))</f>
        <v/>
      </c>
      <c r="DX50" s="383" t="str">
        <f ca="1">+IF(OFFSET('Hygiene Data'!$G$11,0,10*ROW('Hygiene Data'!G44))="","",OFFSET('Hygiene Data'!$G$11,0,10*ROW('Hygiene Data'!G44)))</f>
        <v/>
      </c>
      <c r="DY50" s="383" t="str">
        <f ca="1">+IF(OFFSET('Hygiene Data'!$G$12,0,10*ROW('Hygiene Data'!G44))="","",OFFSET('Hygiene Data'!$G$12,0,10*ROW('Hygiene Data'!G44)))</f>
        <v/>
      </c>
      <c r="DZ50" s="383" t="str">
        <f ca="1">+IF(OFFSET('Hygiene Data'!$G$13,0,10*ROW('Hygiene Data'!G44))="","",OFFSET('Hygiene Data'!$G$13,0,10*ROW('Hygiene Data'!G44)))</f>
        <v/>
      </c>
      <c r="EA50" s="383" t="str">
        <f ca="1">+IF(OFFSET('Hygiene Data'!$H$11,0,10*ROW('Hygiene Data'!H44))="","",OFFSET('Hygiene Data'!$H$11,0,10*ROW('Hygiene Data'!H44)))</f>
        <v/>
      </c>
      <c r="EB50" s="383" t="str">
        <f ca="1">+IF(OFFSET('Hygiene Data'!$H$12,0,10*ROW('Hygiene Data'!H44))="","",OFFSET('Hygiene Data'!$H$12,0,10*ROW('Hygiene Data'!H44)))</f>
        <v/>
      </c>
      <c r="EC50" s="383" t="str">
        <f ca="1">+IF(OFFSET('Hygiene Data'!$H$13,0,10*ROW('Hygiene Data'!H44))="","",OFFSET('Hygiene Data'!$H$13,0,10*ROW('Hygiene Data'!H44)))</f>
        <v/>
      </c>
      <c r="ED50" s="383" t="str">
        <f ca="1">+IF(OFFSET('Hygiene Data'!$I$11,0,10*ROW('Hygiene Data'!I44))="","",OFFSET('Hygiene Data'!$I$11,0,10*ROW('Hygiene Data'!I44)))</f>
        <v/>
      </c>
      <c r="EE50" s="383" t="str">
        <f ca="1">+IF(OFFSET('Hygiene Data'!$I$12,0,10*ROW('Hygiene Data'!I44))="","",OFFSET('Hygiene Data'!$I$12,0,10*ROW('Hygiene Data'!I44)))</f>
        <v/>
      </c>
      <c r="EF50" s="383" t="str">
        <f ca="1">+IF(OFFSET('Hygiene Data'!$I$13,0,10*ROW('Hygiene Data'!I44))="","",OFFSET('Hygiene Data'!$I$13,0,10*ROW('Hygiene Data'!I44)))</f>
        <v/>
      </c>
    </row>
    <row r="51" spans="1:136" x14ac:dyDescent="0.25">
      <c r="A51" s="492" t="str">
        <f ca="1">+IF(OFFSET('Water Data'!$B$2,0,10*ROW('Water Data'!E45))="","",OFFSET('Water Data'!$B$2,0,10*ROW('Water Data'!E45)))</f>
        <v/>
      </c>
      <c r="B51" s="492"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19" t="str">
        <f t="shared" ca="1" si="0"/>
        <v/>
      </c>
      <c r="D51" s="520"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20"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20"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20"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20"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20"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20"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20"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20"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20"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20"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20"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20"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20"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20"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20"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20"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20"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21"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21"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21"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21"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21"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21"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21"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21"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21"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21"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21"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21"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21"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21"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21"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21"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21"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21"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21"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21"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21"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21"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21"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21"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21"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21"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21"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21"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21"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21"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22"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98"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22"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22"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22"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22"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22"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22"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22"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22"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22"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22"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22"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22"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22"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22"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22"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22"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83" t="str">
        <f ca="1">+IF(OFFSET('Water Data'!$D$27,0,10*ROW('Water Data'!D45))="","",OFFSET('Water Data'!$D$27,0,10*ROW('Water Data'!D45)))</f>
        <v/>
      </c>
      <c r="BT51" s="383" t="str">
        <f ca="1">+IF(OFFSET('Water Data'!$D$28,0,10*ROW('Water Data'!D45))="","",OFFSET('Water Data'!$D$28,0,10*ROW('Water Data'!D45)))</f>
        <v/>
      </c>
      <c r="BU51" s="383" t="str">
        <f ca="1">+IF(OFFSET('Water Data'!$D$29,0,10*ROW('Water Data'!D45))="","",OFFSET('Water Data'!$D$29,0,10*ROW('Water Data'!D45)))</f>
        <v/>
      </c>
      <c r="BV51" s="383" t="str">
        <f ca="1">+IF(OFFSET('Water Data'!$E$27,0,10*ROW('Water Data'!E45))="","",OFFSET('Water Data'!$E$27,0,10*ROW('Water Data'!E45)))</f>
        <v/>
      </c>
      <c r="BW51" s="383" t="str">
        <f ca="1">+IF(OFFSET('Water Data'!$E$28,0,10*ROW('Water Data'!E45))="","",OFFSET('Water Data'!$E$28,0,10*ROW('Water Data'!E45)))</f>
        <v/>
      </c>
      <c r="BX51" s="383" t="str">
        <f ca="1">+IF(OFFSET('Water Data'!$E$29,0,10*ROW('Water Data'!E45))="","",OFFSET('Water Data'!$E$29,0,10*ROW('Water Data'!E45)))</f>
        <v/>
      </c>
      <c r="BY51" s="383" t="str">
        <f ca="1">+IF(OFFSET('Water Data'!$F$27,0,10*ROW('Water Data'!F45))="","",OFFSET('Water Data'!$F$27,0,10*ROW('Water Data'!F45)))</f>
        <v/>
      </c>
      <c r="BZ51" s="383" t="str">
        <f ca="1">+IF(OFFSET('Water Data'!$F$28,0,10*ROW('Water Data'!F45))="","",OFFSET('Water Data'!$F$28,0,10*ROW('Water Data'!F45)))</f>
        <v/>
      </c>
      <c r="CA51" s="383" t="str">
        <f ca="1">+IF(OFFSET('Water Data'!$F$29,0,10*ROW('Water Data'!F45))="","",OFFSET('Water Data'!$F$29,0,10*ROW('Water Data'!F45)))</f>
        <v/>
      </c>
      <c r="CB51" s="383" t="str">
        <f ca="1">+IF(OFFSET('Water Data'!$G$27,0,10*ROW('Water Data'!G45))="","",OFFSET('Water Data'!$G$27,0,10*ROW('Water Data'!G45)))</f>
        <v/>
      </c>
      <c r="CC51" s="383" t="str">
        <f ca="1">+IF(OFFSET('Water Data'!$G$28,0,10*ROW('Water Data'!G45))="","",OFFSET('Water Data'!$G$28,0,10*ROW('Water Data'!G45)))</f>
        <v/>
      </c>
      <c r="CD51" s="383" t="str">
        <f ca="1">+IF(OFFSET('Water Data'!$G$29,0,10*ROW('Water Data'!G45))="","",OFFSET('Water Data'!$G$29,0,10*ROW('Water Data'!G45)))</f>
        <v/>
      </c>
      <c r="CE51" s="383" t="str">
        <f ca="1">+IF(OFFSET('Water Data'!$H$27,0,10*ROW('Water Data'!H45))="","",OFFSET('Water Data'!$H$27,0,10*ROW('Water Data'!H45)))</f>
        <v/>
      </c>
      <c r="CF51" s="383" t="str">
        <f ca="1">+IF(OFFSET('Water Data'!$H$28,0,10*ROW('Water Data'!H45))="","",OFFSET('Water Data'!$H$28,0,10*ROW('Water Data'!H45)))</f>
        <v/>
      </c>
      <c r="CG51" s="383" t="str">
        <f ca="1">+IF(OFFSET('Water Data'!$H$29,0,10*ROW('Water Data'!H45))="","",OFFSET('Water Data'!$H$29,0,10*ROW('Water Data'!H45)))</f>
        <v/>
      </c>
      <c r="CH51" s="383" t="str">
        <f ca="1">+IF(OFFSET('Water Data'!$I$27,0,10*ROW('Water Data'!I45))="","",OFFSET('Water Data'!$I$27,0,10*ROW('Water Data'!I45)))</f>
        <v/>
      </c>
      <c r="CI51" s="383" t="str">
        <f ca="1">+IF(OFFSET('Water Data'!$I$28,0,10*ROW('Water Data'!I45))="","",OFFSET('Water Data'!$I$28,0,10*ROW('Water Data'!I45)))</f>
        <v/>
      </c>
      <c r="CJ51" s="383" t="str">
        <f ca="1">+IF(OFFSET('Water Data'!$I$29,0,10*ROW('Water Data'!I45))="","",OFFSET('Water Data'!$I$29,0,10*ROW('Water Data'!I45)))</f>
        <v/>
      </c>
      <c r="CK51" s="383" t="str">
        <f ca="1">+IF(OFFSET('Sanitation Data'!$D$28,0,10*ROW('Sanitation Data'!D45))="","",OFFSET('Sanitation Data'!$D$28,0,10*ROW('Sanitation Data'!D45)))</f>
        <v/>
      </c>
      <c r="CL51" s="383" t="str">
        <f ca="1">+IF(OFFSET('Sanitation Data'!$D$29,0,10*ROW('Sanitation Data'!D45))="","",OFFSET('Sanitation Data'!$D$29,0,10*ROW('Sanitation Data'!D45)))</f>
        <v/>
      </c>
      <c r="CM51" s="383" t="str">
        <f ca="1">+IF(OFFSET('Sanitation Data'!$D$30,0,10*ROW('Sanitation Data'!D45))="","",OFFSET('Sanitation Data'!$D$30,0,10*ROW('Sanitation Data'!D45)))</f>
        <v/>
      </c>
      <c r="CN51" s="383" t="str">
        <f ca="1">+IF(OFFSET('Sanitation Data'!$D$31,0,10*ROW('Sanitation Data'!D45))="","",OFFSET('Sanitation Data'!$D$31,0,10*ROW('Sanitation Data'!D45)))</f>
        <v/>
      </c>
      <c r="CO51" s="383" t="str">
        <f ca="1">+IF(OFFSET('Sanitation Data'!$D$32,0,10*ROW('Sanitation Data'!D45))="","",OFFSET('Sanitation Data'!$D$32,0,10*ROW('Sanitation Data'!D45)))</f>
        <v/>
      </c>
      <c r="CP51" s="383" t="str">
        <f ca="1">+IF(OFFSET('Sanitation Data'!$E$28,0,10*ROW('Sanitation Data'!E45))="","",OFFSET('Sanitation Data'!$E$28,0,10*ROW('Sanitation Data'!E45)))</f>
        <v/>
      </c>
      <c r="CQ51" s="383" t="str">
        <f ca="1">+IF(OFFSET('Sanitation Data'!$E$29,0,10*ROW('Sanitation Data'!E45))="","",OFFSET('Sanitation Data'!$E$29,0,10*ROW('Sanitation Data'!E45)))</f>
        <v/>
      </c>
      <c r="CR51" s="383" t="str">
        <f ca="1">+IF(OFFSET('Sanitation Data'!$E$30,0,10*ROW('Sanitation Data'!E45))="","",OFFSET('Sanitation Data'!$E$30,0,10*ROW('Sanitation Data'!E45)))</f>
        <v/>
      </c>
      <c r="CS51" s="383" t="str">
        <f ca="1">+IF(OFFSET('Sanitation Data'!$E$31,0,10*ROW('Sanitation Data'!E45))="","",OFFSET('Sanitation Data'!$E$31,0,10*ROW('Sanitation Data'!E45)))</f>
        <v/>
      </c>
      <c r="CT51" s="383" t="str">
        <f ca="1">+IF(OFFSET('Sanitation Data'!$E$32,0,10*ROW('Sanitation Data'!E45))="","",OFFSET('Sanitation Data'!$E$32,0,10*ROW('Sanitation Data'!E45)))</f>
        <v/>
      </c>
      <c r="CU51" s="383" t="str">
        <f ca="1">+IF(OFFSET('Sanitation Data'!$F$28,0,10*ROW('Sanitation Data'!F45))="","",OFFSET('Sanitation Data'!$F$28,0,10*ROW('Sanitation Data'!F45)))</f>
        <v/>
      </c>
      <c r="CV51" s="383" t="str">
        <f ca="1">+IF(OFFSET('Sanitation Data'!$F$29,0,10*ROW('Sanitation Data'!F45))="","",OFFSET('Sanitation Data'!$F$29,0,10*ROW('Sanitation Data'!F45)))</f>
        <v/>
      </c>
      <c r="CW51" s="383" t="str">
        <f ca="1">+IF(OFFSET('Sanitation Data'!$F$30,0,10*ROW('Sanitation Data'!F45))="","",OFFSET('Sanitation Data'!$F$30,0,10*ROW('Sanitation Data'!F45)))</f>
        <v/>
      </c>
      <c r="CX51" s="383" t="str">
        <f ca="1">+IF(OFFSET('Sanitation Data'!$F$31,0,10*ROW('Sanitation Data'!F45))="","",OFFSET('Sanitation Data'!$F$31,0,10*ROW('Sanitation Data'!F45)))</f>
        <v/>
      </c>
      <c r="CY51" s="383" t="str">
        <f ca="1">+IF(OFFSET('Sanitation Data'!$F$32,0,10*ROW('Sanitation Data'!F45))="","",OFFSET('Sanitation Data'!$F$32,0,10*ROW('Sanitation Data'!F45)))</f>
        <v/>
      </c>
      <c r="CZ51" s="383" t="str">
        <f ca="1">+IF(OFFSET('Sanitation Data'!$G$28,0,10*ROW('Sanitation Data'!G45))="","",OFFSET('Sanitation Data'!$G$28,0,10*ROW('Sanitation Data'!G45)))</f>
        <v/>
      </c>
      <c r="DA51" s="383" t="str">
        <f ca="1">+IF(OFFSET('Sanitation Data'!$G$29,0,10*ROW('Sanitation Data'!G45))="","",OFFSET('Sanitation Data'!$G$29,0,10*ROW('Sanitation Data'!G45)))</f>
        <v/>
      </c>
      <c r="DB51" s="383" t="str">
        <f ca="1">+IF(OFFSET('Sanitation Data'!$G$30,0,10*ROW('Sanitation Data'!G45))="","",OFFSET('Sanitation Data'!$G$30,0,10*ROW('Sanitation Data'!G45)))</f>
        <v/>
      </c>
      <c r="DC51" s="383" t="str">
        <f ca="1">+IF(OFFSET('Sanitation Data'!$G$31,0,10*ROW('Sanitation Data'!G45))="","",OFFSET('Sanitation Data'!$G$31,0,10*ROW('Sanitation Data'!G45)))</f>
        <v/>
      </c>
      <c r="DD51" s="383" t="str">
        <f ca="1">+IF(OFFSET('Sanitation Data'!$G$32,0,10*ROW('Sanitation Data'!G45))="","",OFFSET('Sanitation Data'!$G$32,0,10*ROW('Sanitation Data'!G45)))</f>
        <v/>
      </c>
      <c r="DE51" s="383" t="str">
        <f ca="1">+IF(OFFSET('Sanitation Data'!$H$28,0,10*ROW('Sanitation Data'!H45))="","",OFFSET('Sanitation Data'!$H$28,0,10*ROW('Sanitation Data'!H45)))</f>
        <v/>
      </c>
      <c r="DF51" s="383" t="str">
        <f ca="1">+IF(OFFSET('Sanitation Data'!$H$29,0,10*ROW('Sanitation Data'!H45))="","",OFFSET('Sanitation Data'!$H$29,0,10*ROW('Sanitation Data'!H45)))</f>
        <v/>
      </c>
      <c r="DG51" s="383" t="str">
        <f ca="1">+IF(OFFSET('Sanitation Data'!$H$30,0,10*ROW('Sanitation Data'!H45))="","",OFFSET('Sanitation Data'!$H$30,0,10*ROW('Sanitation Data'!H45)))</f>
        <v/>
      </c>
      <c r="DH51" s="383" t="str">
        <f ca="1">+IF(OFFSET('Sanitation Data'!$H$31,0,10*ROW('Sanitation Data'!H45))="","",OFFSET('Sanitation Data'!$H$31,0,10*ROW('Sanitation Data'!H45)))</f>
        <v/>
      </c>
      <c r="DI51" s="383" t="str">
        <f ca="1">+IF(OFFSET('Sanitation Data'!$H$32,0,10*ROW('Sanitation Data'!H45))="","",OFFSET('Sanitation Data'!$H$32,0,10*ROW('Sanitation Data'!H45)))</f>
        <v/>
      </c>
      <c r="DJ51" s="383" t="str">
        <f ca="1">+IF(OFFSET('Sanitation Data'!$I$28,0,10*ROW('Sanitation Data'!I45))="","",OFFSET('Sanitation Data'!$I$28,0,10*ROW('Sanitation Data'!I45)))</f>
        <v/>
      </c>
      <c r="DK51" s="383" t="str">
        <f ca="1">+IF(OFFSET('Sanitation Data'!$I$29,0,10*ROW('Sanitation Data'!I45))="","",OFFSET('Sanitation Data'!$I$29,0,10*ROW('Sanitation Data'!I45)))</f>
        <v/>
      </c>
      <c r="DL51" s="383" t="str">
        <f ca="1">+IF(OFFSET('Sanitation Data'!$I$30,0,10*ROW('Sanitation Data'!I45))="","",OFFSET('Sanitation Data'!$I$30,0,10*ROW('Sanitation Data'!I45)))</f>
        <v/>
      </c>
      <c r="DM51" s="383" t="str">
        <f ca="1">+IF(OFFSET('Sanitation Data'!$I$31,0,10*ROW('Sanitation Data'!I45))="","",OFFSET('Sanitation Data'!$I$31,0,10*ROW('Sanitation Data'!I45)))</f>
        <v/>
      </c>
      <c r="DN51" s="383" t="str">
        <f ca="1">+IF(OFFSET('Sanitation Data'!$I$32,0,10*ROW('Sanitation Data'!I45))="","",OFFSET('Sanitation Data'!$I$32,0,10*ROW('Sanitation Data'!I45)))</f>
        <v/>
      </c>
      <c r="DO51" s="383" t="str">
        <f ca="1">+IF(OFFSET('Hygiene Data'!$D$11,0,10*ROW('Hygiene Data'!D45))="","",OFFSET('Hygiene Data'!$D$11,0,10*ROW('Hygiene Data'!D45)))</f>
        <v/>
      </c>
      <c r="DP51" s="383" t="str">
        <f ca="1">+IF(OFFSET('Hygiene Data'!$D$12,0,10*ROW('Hygiene Data'!D45))="","",OFFSET('Hygiene Data'!$D$12,0,10*ROW('Hygiene Data'!D45)))</f>
        <v/>
      </c>
      <c r="DQ51" s="383" t="str">
        <f ca="1">+IF(OFFSET('Hygiene Data'!$D$13,0,10*ROW('Hygiene Data'!D45))="","",OFFSET('Hygiene Data'!$D$13,0,10*ROW('Hygiene Data'!D45)))</f>
        <v/>
      </c>
      <c r="DR51" s="383" t="str">
        <f ca="1">+IF(OFFSET('Hygiene Data'!$E$11,0,10*ROW('Hygiene Data'!E45))="","",OFFSET('Hygiene Data'!$E$11,0,10*ROW('Hygiene Data'!E45)))</f>
        <v/>
      </c>
      <c r="DS51" s="383" t="str">
        <f ca="1">+IF(OFFSET('Hygiene Data'!$E$12,0,10*ROW('Hygiene Data'!E45))="","",OFFSET('Hygiene Data'!$E$12,0,10*ROW('Hygiene Data'!E45)))</f>
        <v/>
      </c>
      <c r="DT51" s="383" t="str">
        <f ca="1">+IF(OFFSET('Hygiene Data'!$E$13,0,10*ROW('Hygiene Data'!E45))="","",OFFSET('Hygiene Data'!$E$13,0,10*ROW('Hygiene Data'!E45)))</f>
        <v/>
      </c>
      <c r="DU51" s="383" t="str">
        <f ca="1">+IF(OFFSET('Hygiene Data'!$F$11,0,10*ROW('Hygiene Data'!F45))="","",OFFSET('Hygiene Data'!$F$11,0,10*ROW('Hygiene Data'!F45)))</f>
        <v/>
      </c>
      <c r="DV51" s="383" t="str">
        <f ca="1">+IF(OFFSET('Hygiene Data'!$F$12,0,10*ROW('Hygiene Data'!F45))="","",OFFSET('Hygiene Data'!$F$12,0,10*ROW('Hygiene Data'!F45)))</f>
        <v/>
      </c>
      <c r="DW51" s="383" t="str">
        <f ca="1">+IF(OFFSET('Hygiene Data'!$F$13,0,10*ROW('Hygiene Data'!F45))="","",OFFSET('Hygiene Data'!$F$13,0,10*ROW('Hygiene Data'!F45)))</f>
        <v/>
      </c>
      <c r="DX51" s="383" t="str">
        <f ca="1">+IF(OFFSET('Hygiene Data'!$G$11,0,10*ROW('Hygiene Data'!G45))="","",OFFSET('Hygiene Data'!$G$11,0,10*ROW('Hygiene Data'!G45)))</f>
        <v/>
      </c>
      <c r="DY51" s="383" t="str">
        <f ca="1">+IF(OFFSET('Hygiene Data'!$G$12,0,10*ROW('Hygiene Data'!G45))="","",OFFSET('Hygiene Data'!$G$12,0,10*ROW('Hygiene Data'!G45)))</f>
        <v/>
      </c>
      <c r="DZ51" s="383" t="str">
        <f ca="1">+IF(OFFSET('Hygiene Data'!$G$13,0,10*ROW('Hygiene Data'!G45))="","",OFFSET('Hygiene Data'!$G$13,0,10*ROW('Hygiene Data'!G45)))</f>
        <v/>
      </c>
      <c r="EA51" s="383" t="str">
        <f ca="1">+IF(OFFSET('Hygiene Data'!$H$11,0,10*ROW('Hygiene Data'!H45))="","",OFFSET('Hygiene Data'!$H$11,0,10*ROW('Hygiene Data'!H45)))</f>
        <v/>
      </c>
      <c r="EB51" s="383" t="str">
        <f ca="1">+IF(OFFSET('Hygiene Data'!$H$12,0,10*ROW('Hygiene Data'!H45))="","",OFFSET('Hygiene Data'!$H$12,0,10*ROW('Hygiene Data'!H45)))</f>
        <v/>
      </c>
      <c r="EC51" s="383" t="str">
        <f ca="1">+IF(OFFSET('Hygiene Data'!$H$13,0,10*ROW('Hygiene Data'!H45))="","",OFFSET('Hygiene Data'!$H$13,0,10*ROW('Hygiene Data'!H45)))</f>
        <v/>
      </c>
      <c r="ED51" s="383" t="str">
        <f ca="1">+IF(OFFSET('Hygiene Data'!$I$11,0,10*ROW('Hygiene Data'!I45))="","",OFFSET('Hygiene Data'!$I$11,0,10*ROW('Hygiene Data'!I45)))</f>
        <v/>
      </c>
      <c r="EE51" s="383" t="str">
        <f ca="1">+IF(OFFSET('Hygiene Data'!$I$12,0,10*ROW('Hygiene Data'!I45))="","",OFFSET('Hygiene Data'!$I$12,0,10*ROW('Hygiene Data'!I45)))</f>
        <v/>
      </c>
      <c r="EF51" s="383" t="str">
        <f ca="1">+IF(OFFSET('Hygiene Data'!$I$13,0,10*ROW('Hygiene Data'!I45))="","",OFFSET('Hygiene Data'!$I$13,0,10*ROW('Hygiene Data'!I45)))</f>
        <v/>
      </c>
    </row>
    <row r="52" spans="1:136" x14ac:dyDescent="0.25">
      <c r="A52" s="492" t="str">
        <f ca="1">+IF(OFFSET('Water Data'!$B$2,0,10*ROW('Water Data'!E46))="","",OFFSET('Water Data'!$B$2,0,10*ROW('Water Data'!E46)))</f>
        <v/>
      </c>
      <c r="B52" s="492"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19" t="str">
        <f t="shared" ca="1" si="0"/>
        <v/>
      </c>
      <c r="D52" s="520"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20"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20"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20"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20"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20"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20"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20"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20"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20"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20"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20"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20"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20"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20"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20"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20"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20"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21"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21"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21"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21"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21"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21"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21"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21"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21"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21"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21"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21"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21"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21"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21"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21"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21"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21"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21"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21"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21"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21"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21"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21"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21"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21"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21"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21"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21"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21"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22"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98"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22"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22"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22"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22"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22"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22"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22"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22"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22"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22"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22"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22"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22"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22"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22"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22"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83" t="str">
        <f ca="1">+IF(OFFSET('Water Data'!$D$27,0,10*ROW('Water Data'!D46))="","",OFFSET('Water Data'!$D$27,0,10*ROW('Water Data'!D46)))</f>
        <v/>
      </c>
      <c r="BT52" s="383" t="str">
        <f ca="1">+IF(OFFSET('Water Data'!$D$28,0,10*ROW('Water Data'!D46))="","",OFFSET('Water Data'!$D$28,0,10*ROW('Water Data'!D46)))</f>
        <v/>
      </c>
      <c r="BU52" s="383" t="str">
        <f ca="1">+IF(OFFSET('Water Data'!$D$29,0,10*ROW('Water Data'!D46))="","",OFFSET('Water Data'!$D$29,0,10*ROW('Water Data'!D46)))</f>
        <v/>
      </c>
      <c r="BV52" s="383" t="str">
        <f ca="1">+IF(OFFSET('Water Data'!$E$27,0,10*ROW('Water Data'!E46))="","",OFFSET('Water Data'!$E$27,0,10*ROW('Water Data'!E46)))</f>
        <v/>
      </c>
      <c r="BW52" s="383" t="str">
        <f ca="1">+IF(OFFSET('Water Data'!$E$28,0,10*ROW('Water Data'!E46))="","",OFFSET('Water Data'!$E$28,0,10*ROW('Water Data'!E46)))</f>
        <v/>
      </c>
      <c r="BX52" s="383" t="str">
        <f ca="1">+IF(OFFSET('Water Data'!$E$29,0,10*ROW('Water Data'!E46))="","",OFFSET('Water Data'!$E$29,0,10*ROW('Water Data'!E46)))</f>
        <v/>
      </c>
      <c r="BY52" s="383" t="str">
        <f ca="1">+IF(OFFSET('Water Data'!$F$27,0,10*ROW('Water Data'!F46))="","",OFFSET('Water Data'!$F$27,0,10*ROW('Water Data'!F46)))</f>
        <v/>
      </c>
      <c r="BZ52" s="383" t="str">
        <f ca="1">+IF(OFFSET('Water Data'!$F$28,0,10*ROW('Water Data'!F46))="","",OFFSET('Water Data'!$F$28,0,10*ROW('Water Data'!F46)))</f>
        <v/>
      </c>
      <c r="CA52" s="383" t="str">
        <f ca="1">+IF(OFFSET('Water Data'!$F$29,0,10*ROW('Water Data'!F46))="","",OFFSET('Water Data'!$F$29,0,10*ROW('Water Data'!F46)))</f>
        <v/>
      </c>
      <c r="CB52" s="383" t="str">
        <f ca="1">+IF(OFFSET('Water Data'!$G$27,0,10*ROW('Water Data'!G46))="","",OFFSET('Water Data'!$G$27,0,10*ROW('Water Data'!G46)))</f>
        <v/>
      </c>
      <c r="CC52" s="383" t="str">
        <f ca="1">+IF(OFFSET('Water Data'!$G$28,0,10*ROW('Water Data'!G46))="","",OFFSET('Water Data'!$G$28,0,10*ROW('Water Data'!G46)))</f>
        <v/>
      </c>
      <c r="CD52" s="383" t="str">
        <f ca="1">+IF(OFFSET('Water Data'!$G$29,0,10*ROW('Water Data'!G46))="","",OFFSET('Water Data'!$G$29,0,10*ROW('Water Data'!G46)))</f>
        <v/>
      </c>
      <c r="CE52" s="383" t="str">
        <f ca="1">+IF(OFFSET('Water Data'!$H$27,0,10*ROW('Water Data'!H46))="","",OFFSET('Water Data'!$H$27,0,10*ROW('Water Data'!H46)))</f>
        <v/>
      </c>
      <c r="CF52" s="383" t="str">
        <f ca="1">+IF(OFFSET('Water Data'!$H$28,0,10*ROW('Water Data'!H46))="","",OFFSET('Water Data'!$H$28,0,10*ROW('Water Data'!H46)))</f>
        <v/>
      </c>
      <c r="CG52" s="383" t="str">
        <f ca="1">+IF(OFFSET('Water Data'!$H$29,0,10*ROW('Water Data'!H46))="","",OFFSET('Water Data'!$H$29,0,10*ROW('Water Data'!H46)))</f>
        <v/>
      </c>
      <c r="CH52" s="383" t="str">
        <f ca="1">+IF(OFFSET('Water Data'!$I$27,0,10*ROW('Water Data'!I46))="","",OFFSET('Water Data'!$I$27,0,10*ROW('Water Data'!I46)))</f>
        <v/>
      </c>
      <c r="CI52" s="383" t="str">
        <f ca="1">+IF(OFFSET('Water Data'!$I$28,0,10*ROW('Water Data'!I46))="","",OFFSET('Water Data'!$I$28,0,10*ROW('Water Data'!I46)))</f>
        <v/>
      </c>
      <c r="CJ52" s="383" t="str">
        <f ca="1">+IF(OFFSET('Water Data'!$I$29,0,10*ROW('Water Data'!I46))="","",OFFSET('Water Data'!$I$29,0,10*ROW('Water Data'!I46)))</f>
        <v/>
      </c>
      <c r="CK52" s="383" t="str">
        <f ca="1">+IF(OFFSET('Sanitation Data'!$D$28,0,10*ROW('Sanitation Data'!D46))="","",OFFSET('Sanitation Data'!$D$28,0,10*ROW('Sanitation Data'!D46)))</f>
        <v/>
      </c>
      <c r="CL52" s="383" t="str">
        <f ca="1">+IF(OFFSET('Sanitation Data'!$D$29,0,10*ROW('Sanitation Data'!D46))="","",OFFSET('Sanitation Data'!$D$29,0,10*ROW('Sanitation Data'!D46)))</f>
        <v/>
      </c>
      <c r="CM52" s="383" t="str">
        <f ca="1">+IF(OFFSET('Sanitation Data'!$D$30,0,10*ROW('Sanitation Data'!D46))="","",OFFSET('Sanitation Data'!$D$30,0,10*ROW('Sanitation Data'!D46)))</f>
        <v/>
      </c>
      <c r="CN52" s="383" t="str">
        <f ca="1">+IF(OFFSET('Sanitation Data'!$D$31,0,10*ROW('Sanitation Data'!D46))="","",OFFSET('Sanitation Data'!$D$31,0,10*ROW('Sanitation Data'!D46)))</f>
        <v/>
      </c>
      <c r="CO52" s="383" t="str">
        <f ca="1">+IF(OFFSET('Sanitation Data'!$D$32,0,10*ROW('Sanitation Data'!D46))="","",OFFSET('Sanitation Data'!$D$32,0,10*ROW('Sanitation Data'!D46)))</f>
        <v/>
      </c>
      <c r="CP52" s="383" t="str">
        <f ca="1">+IF(OFFSET('Sanitation Data'!$E$28,0,10*ROW('Sanitation Data'!E46))="","",OFFSET('Sanitation Data'!$E$28,0,10*ROW('Sanitation Data'!E46)))</f>
        <v/>
      </c>
      <c r="CQ52" s="383" t="str">
        <f ca="1">+IF(OFFSET('Sanitation Data'!$E$29,0,10*ROW('Sanitation Data'!E46))="","",OFFSET('Sanitation Data'!$E$29,0,10*ROW('Sanitation Data'!E46)))</f>
        <v/>
      </c>
      <c r="CR52" s="383" t="str">
        <f ca="1">+IF(OFFSET('Sanitation Data'!$E$30,0,10*ROW('Sanitation Data'!E46))="","",OFFSET('Sanitation Data'!$E$30,0,10*ROW('Sanitation Data'!E46)))</f>
        <v/>
      </c>
      <c r="CS52" s="383" t="str">
        <f ca="1">+IF(OFFSET('Sanitation Data'!$E$31,0,10*ROW('Sanitation Data'!E46))="","",OFFSET('Sanitation Data'!$E$31,0,10*ROW('Sanitation Data'!E46)))</f>
        <v/>
      </c>
      <c r="CT52" s="383" t="str">
        <f ca="1">+IF(OFFSET('Sanitation Data'!$E$32,0,10*ROW('Sanitation Data'!E46))="","",OFFSET('Sanitation Data'!$E$32,0,10*ROW('Sanitation Data'!E46)))</f>
        <v/>
      </c>
      <c r="CU52" s="383" t="str">
        <f ca="1">+IF(OFFSET('Sanitation Data'!$F$28,0,10*ROW('Sanitation Data'!F46))="","",OFFSET('Sanitation Data'!$F$28,0,10*ROW('Sanitation Data'!F46)))</f>
        <v/>
      </c>
      <c r="CV52" s="383" t="str">
        <f ca="1">+IF(OFFSET('Sanitation Data'!$F$29,0,10*ROW('Sanitation Data'!F46))="","",OFFSET('Sanitation Data'!$F$29,0,10*ROW('Sanitation Data'!F46)))</f>
        <v/>
      </c>
      <c r="CW52" s="383" t="str">
        <f ca="1">+IF(OFFSET('Sanitation Data'!$F$30,0,10*ROW('Sanitation Data'!F46))="","",OFFSET('Sanitation Data'!$F$30,0,10*ROW('Sanitation Data'!F46)))</f>
        <v/>
      </c>
      <c r="CX52" s="383" t="str">
        <f ca="1">+IF(OFFSET('Sanitation Data'!$F$31,0,10*ROW('Sanitation Data'!F46))="","",OFFSET('Sanitation Data'!$F$31,0,10*ROW('Sanitation Data'!F46)))</f>
        <v/>
      </c>
      <c r="CY52" s="383" t="str">
        <f ca="1">+IF(OFFSET('Sanitation Data'!$F$32,0,10*ROW('Sanitation Data'!F46))="","",OFFSET('Sanitation Data'!$F$32,0,10*ROW('Sanitation Data'!F46)))</f>
        <v/>
      </c>
      <c r="CZ52" s="383" t="str">
        <f ca="1">+IF(OFFSET('Sanitation Data'!$G$28,0,10*ROW('Sanitation Data'!G46))="","",OFFSET('Sanitation Data'!$G$28,0,10*ROW('Sanitation Data'!G46)))</f>
        <v/>
      </c>
      <c r="DA52" s="383" t="str">
        <f ca="1">+IF(OFFSET('Sanitation Data'!$G$29,0,10*ROW('Sanitation Data'!G46))="","",OFFSET('Sanitation Data'!$G$29,0,10*ROW('Sanitation Data'!G46)))</f>
        <v/>
      </c>
      <c r="DB52" s="383" t="str">
        <f ca="1">+IF(OFFSET('Sanitation Data'!$G$30,0,10*ROW('Sanitation Data'!G46))="","",OFFSET('Sanitation Data'!$G$30,0,10*ROW('Sanitation Data'!G46)))</f>
        <v/>
      </c>
      <c r="DC52" s="383" t="str">
        <f ca="1">+IF(OFFSET('Sanitation Data'!$G$31,0,10*ROW('Sanitation Data'!G46))="","",OFFSET('Sanitation Data'!$G$31,0,10*ROW('Sanitation Data'!G46)))</f>
        <v/>
      </c>
      <c r="DD52" s="383" t="str">
        <f ca="1">+IF(OFFSET('Sanitation Data'!$G$32,0,10*ROW('Sanitation Data'!G46))="","",OFFSET('Sanitation Data'!$G$32,0,10*ROW('Sanitation Data'!G46)))</f>
        <v/>
      </c>
      <c r="DE52" s="383" t="str">
        <f ca="1">+IF(OFFSET('Sanitation Data'!$H$28,0,10*ROW('Sanitation Data'!H46))="","",OFFSET('Sanitation Data'!$H$28,0,10*ROW('Sanitation Data'!H46)))</f>
        <v/>
      </c>
      <c r="DF52" s="383" t="str">
        <f ca="1">+IF(OFFSET('Sanitation Data'!$H$29,0,10*ROW('Sanitation Data'!H46))="","",OFFSET('Sanitation Data'!$H$29,0,10*ROW('Sanitation Data'!H46)))</f>
        <v/>
      </c>
      <c r="DG52" s="383" t="str">
        <f ca="1">+IF(OFFSET('Sanitation Data'!$H$30,0,10*ROW('Sanitation Data'!H46))="","",OFFSET('Sanitation Data'!$H$30,0,10*ROW('Sanitation Data'!H46)))</f>
        <v/>
      </c>
      <c r="DH52" s="383" t="str">
        <f ca="1">+IF(OFFSET('Sanitation Data'!$H$31,0,10*ROW('Sanitation Data'!H46))="","",OFFSET('Sanitation Data'!$H$31,0,10*ROW('Sanitation Data'!H46)))</f>
        <v/>
      </c>
      <c r="DI52" s="383" t="str">
        <f ca="1">+IF(OFFSET('Sanitation Data'!$H$32,0,10*ROW('Sanitation Data'!H46))="","",OFFSET('Sanitation Data'!$H$32,0,10*ROW('Sanitation Data'!H46)))</f>
        <v/>
      </c>
      <c r="DJ52" s="383" t="str">
        <f ca="1">+IF(OFFSET('Sanitation Data'!$I$28,0,10*ROW('Sanitation Data'!I46))="","",OFFSET('Sanitation Data'!$I$28,0,10*ROW('Sanitation Data'!I46)))</f>
        <v/>
      </c>
      <c r="DK52" s="383" t="str">
        <f ca="1">+IF(OFFSET('Sanitation Data'!$I$29,0,10*ROW('Sanitation Data'!I46))="","",OFFSET('Sanitation Data'!$I$29,0,10*ROW('Sanitation Data'!I46)))</f>
        <v/>
      </c>
      <c r="DL52" s="383" t="str">
        <f ca="1">+IF(OFFSET('Sanitation Data'!$I$30,0,10*ROW('Sanitation Data'!I46))="","",OFFSET('Sanitation Data'!$I$30,0,10*ROW('Sanitation Data'!I46)))</f>
        <v/>
      </c>
      <c r="DM52" s="383" t="str">
        <f ca="1">+IF(OFFSET('Sanitation Data'!$I$31,0,10*ROW('Sanitation Data'!I46))="","",OFFSET('Sanitation Data'!$I$31,0,10*ROW('Sanitation Data'!I46)))</f>
        <v/>
      </c>
      <c r="DN52" s="383" t="str">
        <f ca="1">+IF(OFFSET('Sanitation Data'!$I$32,0,10*ROW('Sanitation Data'!I46))="","",OFFSET('Sanitation Data'!$I$32,0,10*ROW('Sanitation Data'!I46)))</f>
        <v/>
      </c>
      <c r="DO52" s="383" t="str">
        <f ca="1">+IF(OFFSET('Hygiene Data'!$D$11,0,10*ROW('Hygiene Data'!D46))="","",OFFSET('Hygiene Data'!$D$11,0,10*ROW('Hygiene Data'!D46)))</f>
        <v/>
      </c>
      <c r="DP52" s="383" t="str">
        <f ca="1">+IF(OFFSET('Hygiene Data'!$D$12,0,10*ROW('Hygiene Data'!D46))="","",OFFSET('Hygiene Data'!$D$12,0,10*ROW('Hygiene Data'!D46)))</f>
        <v/>
      </c>
      <c r="DQ52" s="383" t="str">
        <f ca="1">+IF(OFFSET('Hygiene Data'!$D$13,0,10*ROW('Hygiene Data'!D46))="","",OFFSET('Hygiene Data'!$D$13,0,10*ROW('Hygiene Data'!D46)))</f>
        <v/>
      </c>
      <c r="DR52" s="383" t="str">
        <f ca="1">+IF(OFFSET('Hygiene Data'!$E$11,0,10*ROW('Hygiene Data'!E46))="","",OFFSET('Hygiene Data'!$E$11,0,10*ROW('Hygiene Data'!E46)))</f>
        <v/>
      </c>
      <c r="DS52" s="383" t="str">
        <f ca="1">+IF(OFFSET('Hygiene Data'!$E$12,0,10*ROW('Hygiene Data'!E46))="","",OFFSET('Hygiene Data'!$E$12,0,10*ROW('Hygiene Data'!E46)))</f>
        <v/>
      </c>
      <c r="DT52" s="383" t="str">
        <f ca="1">+IF(OFFSET('Hygiene Data'!$E$13,0,10*ROW('Hygiene Data'!E46))="","",OFFSET('Hygiene Data'!$E$13,0,10*ROW('Hygiene Data'!E46)))</f>
        <v/>
      </c>
      <c r="DU52" s="383" t="str">
        <f ca="1">+IF(OFFSET('Hygiene Data'!$F$11,0,10*ROW('Hygiene Data'!F46))="","",OFFSET('Hygiene Data'!$F$11,0,10*ROW('Hygiene Data'!F46)))</f>
        <v/>
      </c>
      <c r="DV52" s="383" t="str">
        <f ca="1">+IF(OFFSET('Hygiene Data'!$F$12,0,10*ROW('Hygiene Data'!F46))="","",OFFSET('Hygiene Data'!$F$12,0,10*ROW('Hygiene Data'!F46)))</f>
        <v/>
      </c>
      <c r="DW52" s="383" t="str">
        <f ca="1">+IF(OFFSET('Hygiene Data'!$F$13,0,10*ROW('Hygiene Data'!F46))="","",OFFSET('Hygiene Data'!$F$13,0,10*ROW('Hygiene Data'!F46)))</f>
        <v/>
      </c>
      <c r="DX52" s="383" t="str">
        <f ca="1">+IF(OFFSET('Hygiene Data'!$G$11,0,10*ROW('Hygiene Data'!G46))="","",OFFSET('Hygiene Data'!$G$11,0,10*ROW('Hygiene Data'!G46)))</f>
        <v/>
      </c>
      <c r="DY52" s="383" t="str">
        <f ca="1">+IF(OFFSET('Hygiene Data'!$G$12,0,10*ROW('Hygiene Data'!G46))="","",OFFSET('Hygiene Data'!$G$12,0,10*ROW('Hygiene Data'!G46)))</f>
        <v/>
      </c>
      <c r="DZ52" s="383" t="str">
        <f ca="1">+IF(OFFSET('Hygiene Data'!$G$13,0,10*ROW('Hygiene Data'!G46))="","",OFFSET('Hygiene Data'!$G$13,0,10*ROW('Hygiene Data'!G46)))</f>
        <v/>
      </c>
      <c r="EA52" s="383" t="str">
        <f ca="1">+IF(OFFSET('Hygiene Data'!$H$11,0,10*ROW('Hygiene Data'!H46))="","",OFFSET('Hygiene Data'!$H$11,0,10*ROW('Hygiene Data'!H46)))</f>
        <v/>
      </c>
      <c r="EB52" s="383" t="str">
        <f ca="1">+IF(OFFSET('Hygiene Data'!$H$12,0,10*ROW('Hygiene Data'!H46))="","",OFFSET('Hygiene Data'!$H$12,0,10*ROW('Hygiene Data'!H46)))</f>
        <v/>
      </c>
      <c r="EC52" s="383" t="str">
        <f ca="1">+IF(OFFSET('Hygiene Data'!$H$13,0,10*ROW('Hygiene Data'!H46))="","",OFFSET('Hygiene Data'!$H$13,0,10*ROW('Hygiene Data'!H46)))</f>
        <v/>
      </c>
      <c r="ED52" s="383" t="str">
        <f ca="1">+IF(OFFSET('Hygiene Data'!$I$11,0,10*ROW('Hygiene Data'!I46))="","",OFFSET('Hygiene Data'!$I$11,0,10*ROW('Hygiene Data'!I46)))</f>
        <v/>
      </c>
      <c r="EE52" s="383" t="str">
        <f ca="1">+IF(OFFSET('Hygiene Data'!$I$12,0,10*ROW('Hygiene Data'!I46))="","",OFFSET('Hygiene Data'!$I$12,0,10*ROW('Hygiene Data'!I46)))</f>
        <v/>
      </c>
      <c r="EF52" s="383" t="str">
        <f ca="1">+IF(OFFSET('Hygiene Data'!$I$13,0,10*ROW('Hygiene Data'!I46))="","",OFFSET('Hygiene Data'!$I$13,0,10*ROW('Hygiene Data'!I46)))</f>
        <v/>
      </c>
    </row>
    <row r="53" spans="1:136" x14ac:dyDescent="0.25">
      <c r="A53" s="492" t="str">
        <f ca="1">+IF(OFFSET('Water Data'!$B$2,0,10*ROW('Water Data'!E47))="","",OFFSET('Water Data'!$B$2,0,10*ROW('Water Data'!E47)))</f>
        <v/>
      </c>
      <c r="B53" s="492"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19" t="str">
        <f t="shared" ca="1" si="0"/>
        <v/>
      </c>
      <c r="D53" s="520"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20"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20"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20"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20"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20"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20"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20"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20"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20"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20"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20"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20"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20"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20"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20"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20"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20"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21"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21"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21"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21"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21"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21"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21"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21"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21"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21"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21"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21"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21"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21"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21"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21"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21"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21"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21"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21"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21"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21"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21"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21"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21"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21"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21"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21"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21"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21"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22"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98"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22"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22"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22"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22"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22"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22"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22"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22"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22"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22"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22"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22"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22"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22"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22"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22"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83" t="str">
        <f ca="1">+IF(OFFSET('Water Data'!$D$27,0,10*ROW('Water Data'!D47))="","",OFFSET('Water Data'!$D$27,0,10*ROW('Water Data'!D47)))</f>
        <v/>
      </c>
      <c r="BT53" s="383" t="str">
        <f ca="1">+IF(OFFSET('Water Data'!$D$28,0,10*ROW('Water Data'!D47))="","",OFFSET('Water Data'!$D$28,0,10*ROW('Water Data'!D47)))</f>
        <v/>
      </c>
      <c r="BU53" s="383" t="str">
        <f ca="1">+IF(OFFSET('Water Data'!$D$29,0,10*ROW('Water Data'!D47))="","",OFFSET('Water Data'!$D$29,0,10*ROW('Water Data'!D47)))</f>
        <v/>
      </c>
      <c r="BV53" s="383" t="str">
        <f ca="1">+IF(OFFSET('Water Data'!$E$27,0,10*ROW('Water Data'!E47))="","",OFFSET('Water Data'!$E$27,0,10*ROW('Water Data'!E47)))</f>
        <v/>
      </c>
      <c r="BW53" s="383" t="str">
        <f ca="1">+IF(OFFSET('Water Data'!$E$28,0,10*ROW('Water Data'!E47))="","",OFFSET('Water Data'!$E$28,0,10*ROW('Water Data'!E47)))</f>
        <v/>
      </c>
      <c r="BX53" s="383" t="str">
        <f ca="1">+IF(OFFSET('Water Data'!$E$29,0,10*ROW('Water Data'!E47))="","",OFFSET('Water Data'!$E$29,0,10*ROW('Water Data'!E47)))</f>
        <v/>
      </c>
      <c r="BY53" s="383" t="str">
        <f ca="1">+IF(OFFSET('Water Data'!$F$27,0,10*ROW('Water Data'!F47))="","",OFFSET('Water Data'!$F$27,0,10*ROW('Water Data'!F47)))</f>
        <v/>
      </c>
      <c r="BZ53" s="383" t="str">
        <f ca="1">+IF(OFFSET('Water Data'!$F$28,0,10*ROW('Water Data'!F47))="","",OFFSET('Water Data'!$F$28,0,10*ROW('Water Data'!F47)))</f>
        <v/>
      </c>
      <c r="CA53" s="383" t="str">
        <f ca="1">+IF(OFFSET('Water Data'!$F$29,0,10*ROW('Water Data'!F47))="","",OFFSET('Water Data'!$F$29,0,10*ROW('Water Data'!F47)))</f>
        <v/>
      </c>
      <c r="CB53" s="383" t="str">
        <f ca="1">+IF(OFFSET('Water Data'!$G$27,0,10*ROW('Water Data'!G47))="","",OFFSET('Water Data'!$G$27,0,10*ROW('Water Data'!G47)))</f>
        <v/>
      </c>
      <c r="CC53" s="383" t="str">
        <f ca="1">+IF(OFFSET('Water Data'!$G$28,0,10*ROW('Water Data'!G47))="","",OFFSET('Water Data'!$G$28,0,10*ROW('Water Data'!G47)))</f>
        <v/>
      </c>
      <c r="CD53" s="383" t="str">
        <f ca="1">+IF(OFFSET('Water Data'!$G$29,0,10*ROW('Water Data'!G47))="","",OFFSET('Water Data'!$G$29,0,10*ROW('Water Data'!G47)))</f>
        <v/>
      </c>
      <c r="CE53" s="383" t="str">
        <f ca="1">+IF(OFFSET('Water Data'!$H$27,0,10*ROW('Water Data'!H47))="","",OFFSET('Water Data'!$H$27,0,10*ROW('Water Data'!H47)))</f>
        <v/>
      </c>
      <c r="CF53" s="383" t="str">
        <f ca="1">+IF(OFFSET('Water Data'!$H$28,0,10*ROW('Water Data'!H47))="","",OFFSET('Water Data'!$H$28,0,10*ROW('Water Data'!H47)))</f>
        <v/>
      </c>
      <c r="CG53" s="383" t="str">
        <f ca="1">+IF(OFFSET('Water Data'!$H$29,0,10*ROW('Water Data'!H47))="","",OFFSET('Water Data'!$H$29,0,10*ROW('Water Data'!H47)))</f>
        <v/>
      </c>
      <c r="CH53" s="383" t="str">
        <f ca="1">+IF(OFFSET('Water Data'!$I$27,0,10*ROW('Water Data'!I47))="","",OFFSET('Water Data'!$I$27,0,10*ROW('Water Data'!I47)))</f>
        <v/>
      </c>
      <c r="CI53" s="383" t="str">
        <f ca="1">+IF(OFFSET('Water Data'!$I$28,0,10*ROW('Water Data'!I47))="","",OFFSET('Water Data'!$I$28,0,10*ROW('Water Data'!I47)))</f>
        <v/>
      </c>
      <c r="CJ53" s="383" t="str">
        <f ca="1">+IF(OFFSET('Water Data'!$I$29,0,10*ROW('Water Data'!I47))="","",OFFSET('Water Data'!$I$29,0,10*ROW('Water Data'!I47)))</f>
        <v/>
      </c>
      <c r="CK53" s="383" t="str">
        <f ca="1">+IF(OFFSET('Sanitation Data'!$D$28,0,10*ROW('Sanitation Data'!D47))="","",OFFSET('Sanitation Data'!$D$28,0,10*ROW('Sanitation Data'!D47)))</f>
        <v/>
      </c>
      <c r="CL53" s="383" t="str">
        <f ca="1">+IF(OFFSET('Sanitation Data'!$D$29,0,10*ROW('Sanitation Data'!D47))="","",OFFSET('Sanitation Data'!$D$29,0,10*ROW('Sanitation Data'!D47)))</f>
        <v/>
      </c>
      <c r="CM53" s="383" t="str">
        <f ca="1">+IF(OFFSET('Sanitation Data'!$D$30,0,10*ROW('Sanitation Data'!D47))="","",OFFSET('Sanitation Data'!$D$30,0,10*ROW('Sanitation Data'!D47)))</f>
        <v/>
      </c>
      <c r="CN53" s="383" t="str">
        <f ca="1">+IF(OFFSET('Sanitation Data'!$D$31,0,10*ROW('Sanitation Data'!D47))="","",OFFSET('Sanitation Data'!$D$31,0,10*ROW('Sanitation Data'!D47)))</f>
        <v/>
      </c>
      <c r="CO53" s="383" t="str">
        <f ca="1">+IF(OFFSET('Sanitation Data'!$D$32,0,10*ROW('Sanitation Data'!D47))="","",OFFSET('Sanitation Data'!$D$32,0,10*ROW('Sanitation Data'!D47)))</f>
        <v/>
      </c>
      <c r="CP53" s="383" t="str">
        <f ca="1">+IF(OFFSET('Sanitation Data'!$E$28,0,10*ROW('Sanitation Data'!E47))="","",OFFSET('Sanitation Data'!$E$28,0,10*ROW('Sanitation Data'!E47)))</f>
        <v/>
      </c>
      <c r="CQ53" s="383" t="str">
        <f ca="1">+IF(OFFSET('Sanitation Data'!$E$29,0,10*ROW('Sanitation Data'!E47))="","",OFFSET('Sanitation Data'!$E$29,0,10*ROW('Sanitation Data'!E47)))</f>
        <v/>
      </c>
      <c r="CR53" s="383" t="str">
        <f ca="1">+IF(OFFSET('Sanitation Data'!$E$30,0,10*ROW('Sanitation Data'!E47))="","",OFFSET('Sanitation Data'!$E$30,0,10*ROW('Sanitation Data'!E47)))</f>
        <v/>
      </c>
      <c r="CS53" s="383" t="str">
        <f ca="1">+IF(OFFSET('Sanitation Data'!$E$31,0,10*ROW('Sanitation Data'!E47))="","",OFFSET('Sanitation Data'!$E$31,0,10*ROW('Sanitation Data'!E47)))</f>
        <v/>
      </c>
      <c r="CT53" s="383" t="str">
        <f ca="1">+IF(OFFSET('Sanitation Data'!$E$32,0,10*ROW('Sanitation Data'!E47))="","",OFFSET('Sanitation Data'!$E$32,0,10*ROW('Sanitation Data'!E47)))</f>
        <v/>
      </c>
      <c r="CU53" s="383" t="str">
        <f ca="1">+IF(OFFSET('Sanitation Data'!$F$28,0,10*ROW('Sanitation Data'!F47))="","",OFFSET('Sanitation Data'!$F$28,0,10*ROW('Sanitation Data'!F47)))</f>
        <v/>
      </c>
      <c r="CV53" s="383" t="str">
        <f ca="1">+IF(OFFSET('Sanitation Data'!$F$29,0,10*ROW('Sanitation Data'!F47))="","",OFFSET('Sanitation Data'!$F$29,0,10*ROW('Sanitation Data'!F47)))</f>
        <v/>
      </c>
      <c r="CW53" s="383" t="str">
        <f ca="1">+IF(OFFSET('Sanitation Data'!$F$30,0,10*ROW('Sanitation Data'!F47))="","",OFFSET('Sanitation Data'!$F$30,0,10*ROW('Sanitation Data'!F47)))</f>
        <v/>
      </c>
      <c r="CX53" s="383" t="str">
        <f ca="1">+IF(OFFSET('Sanitation Data'!$F$31,0,10*ROW('Sanitation Data'!F47))="","",OFFSET('Sanitation Data'!$F$31,0,10*ROW('Sanitation Data'!F47)))</f>
        <v/>
      </c>
      <c r="CY53" s="383" t="str">
        <f ca="1">+IF(OFFSET('Sanitation Data'!$F$32,0,10*ROW('Sanitation Data'!F47))="","",OFFSET('Sanitation Data'!$F$32,0,10*ROW('Sanitation Data'!F47)))</f>
        <v/>
      </c>
      <c r="CZ53" s="383" t="str">
        <f ca="1">+IF(OFFSET('Sanitation Data'!$G$28,0,10*ROW('Sanitation Data'!G47))="","",OFFSET('Sanitation Data'!$G$28,0,10*ROW('Sanitation Data'!G47)))</f>
        <v/>
      </c>
      <c r="DA53" s="383" t="str">
        <f ca="1">+IF(OFFSET('Sanitation Data'!$G$29,0,10*ROW('Sanitation Data'!G47))="","",OFFSET('Sanitation Data'!$G$29,0,10*ROW('Sanitation Data'!G47)))</f>
        <v/>
      </c>
      <c r="DB53" s="383" t="str">
        <f ca="1">+IF(OFFSET('Sanitation Data'!$G$30,0,10*ROW('Sanitation Data'!G47))="","",OFFSET('Sanitation Data'!$G$30,0,10*ROW('Sanitation Data'!G47)))</f>
        <v/>
      </c>
      <c r="DC53" s="383" t="str">
        <f ca="1">+IF(OFFSET('Sanitation Data'!$G$31,0,10*ROW('Sanitation Data'!G47))="","",OFFSET('Sanitation Data'!$G$31,0,10*ROW('Sanitation Data'!G47)))</f>
        <v/>
      </c>
      <c r="DD53" s="383" t="str">
        <f ca="1">+IF(OFFSET('Sanitation Data'!$G$32,0,10*ROW('Sanitation Data'!G47))="","",OFFSET('Sanitation Data'!$G$32,0,10*ROW('Sanitation Data'!G47)))</f>
        <v/>
      </c>
      <c r="DE53" s="383" t="str">
        <f ca="1">+IF(OFFSET('Sanitation Data'!$H$28,0,10*ROW('Sanitation Data'!H47))="","",OFFSET('Sanitation Data'!$H$28,0,10*ROW('Sanitation Data'!H47)))</f>
        <v/>
      </c>
      <c r="DF53" s="383" t="str">
        <f ca="1">+IF(OFFSET('Sanitation Data'!$H$29,0,10*ROW('Sanitation Data'!H47))="","",OFFSET('Sanitation Data'!$H$29,0,10*ROW('Sanitation Data'!H47)))</f>
        <v/>
      </c>
      <c r="DG53" s="383" t="str">
        <f ca="1">+IF(OFFSET('Sanitation Data'!$H$30,0,10*ROW('Sanitation Data'!H47))="","",OFFSET('Sanitation Data'!$H$30,0,10*ROW('Sanitation Data'!H47)))</f>
        <v/>
      </c>
      <c r="DH53" s="383" t="str">
        <f ca="1">+IF(OFFSET('Sanitation Data'!$H$31,0,10*ROW('Sanitation Data'!H47))="","",OFFSET('Sanitation Data'!$H$31,0,10*ROW('Sanitation Data'!H47)))</f>
        <v/>
      </c>
      <c r="DI53" s="383" t="str">
        <f ca="1">+IF(OFFSET('Sanitation Data'!$H$32,0,10*ROW('Sanitation Data'!H47))="","",OFFSET('Sanitation Data'!$H$32,0,10*ROW('Sanitation Data'!H47)))</f>
        <v/>
      </c>
      <c r="DJ53" s="383" t="str">
        <f ca="1">+IF(OFFSET('Sanitation Data'!$I$28,0,10*ROW('Sanitation Data'!I47))="","",OFFSET('Sanitation Data'!$I$28,0,10*ROW('Sanitation Data'!I47)))</f>
        <v/>
      </c>
      <c r="DK53" s="383" t="str">
        <f ca="1">+IF(OFFSET('Sanitation Data'!$I$29,0,10*ROW('Sanitation Data'!I47))="","",OFFSET('Sanitation Data'!$I$29,0,10*ROW('Sanitation Data'!I47)))</f>
        <v/>
      </c>
      <c r="DL53" s="383" t="str">
        <f ca="1">+IF(OFFSET('Sanitation Data'!$I$30,0,10*ROW('Sanitation Data'!I47))="","",OFFSET('Sanitation Data'!$I$30,0,10*ROW('Sanitation Data'!I47)))</f>
        <v/>
      </c>
      <c r="DM53" s="383" t="str">
        <f ca="1">+IF(OFFSET('Sanitation Data'!$I$31,0,10*ROW('Sanitation Data'!I47))="","",OFFSET('Sanitation Data'!$I$31,0,10*ROW('Sanitation Data'!I47)))</f>
        <v/>
      </c>
      <c r="DN53" s="383" t="str">
        <f ca="1">+IF(OFFSET('Sanitation Data'!$I$32,0,10*ROW('Sanitation Data'!I47))="","",OFFSET('Sanitation Data'!$I$32,0,10*ROW('Sanitation Data'!I47)))</f>
        <v/>
      </c>
      <c r="DO53" s="383" t="str">
        <f ca="1">+IF(OFFSET('Hygiene Data'!$D$11,0,10*ROW('Hygiene Data'!D47))="","",OFFSET('Hygiene Data'!$D$11,0,10*ROW('Hygiene Data'!D47)))</f>
        <v/>
      </c>
      <c r="DP53" s="383" t="str">
        <f ca="1">+IF(OFFSET('Hygiene Data'!$D$12,0,10*ROW('Hygiene Data'!D47))="","",OFFSET('Hygiene Data'!$D$12,0,10*ROW('Hygiene Data'!D47)))</f>
        <v/>
      </c>
      <c r="DQ53" s="383" t="str">
        <f ca="1">+IF(OFFSET('Hygiene Data'!$D$13,0,10*ROW('Hygiene Data'!D47))="","",OFFSET('Hygiene Data'!$D$13,0,10*ROW('Hygiene Data'!D47)))</f>
        <v/>
      </c>
      <c r="DR53" s="383" t="str">
        <f ca="1">+IF(OFFSET('Hygiene Data'!$E$11,0,10*ROW('Hygiene Data'!E47))="","",OFFSET('Hygiene Data'!$E$11,0,10*ROW('Hygiene Data'!E47)))</f>
        <v/>
      </c>
      <c r="DS53" s="383" t="str">
        <f ca="1">+IF(OFFSET('Hygiene Data'!$E$12,0,10*ROW('Hygiene Data'!E47))="","",OFFSET('Hygiene Data'!$E$12,0,10*ROW('Hygiene Data'!E47)))</f>
        <v/>
      </c>
      <c r="DT53" s="383" t="str">
        <f ca="1">+IF(OFFSET('Hygiene Data'!$E$13,0,10*ROW('Hygiene Data'!E47))="","",OFFSET('Hygiene Data'!$E$13,0,10*ROW('Hygiene Data'!E47)))</f>
        <v/>
      </c>
      <c r="DU53" s="383" t="str">
        <f ca="1">+IF(OFFSET('Hygiene Data'!$F$11,0,10*ROW('Hygiene Data'!F47))="","",OFFSET('Hygiene Data'!$F$11,0,10*ROW('Hygiene Data'!F47)))</f>
        <v/>
      </c>
      <c r="DV53" s="383" t="str">
        <f ca="1">+IF(OFFSET('Hygiene Data'!$F$12,0,10*ROW('Hygiene Data'!F47))="","",OFFSET('Hygiene Data'!$F$12,0,10*ROW('Hygiene Data'!F47)))</f>
        <v/>
      </c>
      <c r="DW53" s="383" t="str">
        <f ca="1">+IF(OFFSET('Hygiene Data'!$F$13,0,10*ROW('Hygiene Data'!F47))="","",OFFSET('Hygiene Data'!$F$13,0,10*ROW('Hygiene Data'!F47)))</f>
        <v/>
      </c>
      <c r="DX53" s="383" t="str">
        <f ca="1">+IF(OFFSET('Hygiene Data'!$G$11,0,10*ROW('Hygiene Data'!G47))="","",OFFSET('Hygiene Data'!$G$11,0,10*ROW('Hygiene Data'!G47)))</f>
        <v/>
      </c>
      <c r="DY53" s="383" t="str">
        <f ca="1">+IF(OFFSET('Hygiene Data'!$G$12,0,10*ROW('Hygiene Data'!G47))="","",OFFSET('Hygiene Data'!$G$12,0,10*ROW('Hygiene Data'!G47)))</f>
        <v/>
      </c>
      <c r="DZ53" s="383" t="str">
        <f ca="1">+IF(OFFSET('Hygiene Data'!$G$13,0,10*ROW('Hygiene Data'!G47))="","",OFFSET('Hygiene Data'!$G$13,0,10*ROW('Hygiene Data'!G47)))</f>
        <v/>
      </c>
      <c r="EA53" s="383" t="str">
        <f ca="1">+IF(OFFSET('Hygiene Data'!$H$11,0,10*ROW('Hygiene Data'!H47))="","",OFFSET('Hygiene Data'!$H$11,0,10*ROW('Hygiene Data'!H47)))</f>
        <v/>
      </c>
      <c r="EB53" s="383" t="str">
        <f ca="1">+IF(OFFSET('Hygiene Data'!$H$12,0,10*ROW('Hygiene Data'!H47))="","",OFFSET('Hygiene Data'!$H$12,0,10*ROW('Hygiene Data'!H47)))</f>
        <v/>
      </c>
      <c r="EC53" s="383" t="str">
        <f ca="1">+IF(OFFSET('Hygiene Data'!$H$13,0,10*ROW('Hygiene Data'!H47))="","",OFFSET('Hygiene Data'!$H$13,0,10*ROW('Hygiene Data'!H47)))</f>
        <v/>
      </c>
      <c r="ED53" s="383" t="str">
        <f ca="1">+IF(OFFSET('Hygiene Data'!$I$11,0,10*ROW('Hygiene Data'!I47))="","",OFFSET('Hygiene Data'!$I$11,0,10*ROW('Hygiene Data'!I47)))</f>
        <v/>
      </c>
      <c r="EE53" s="383" t="str">
        <f ca="1">+IF(OFFSET('Hygiene Data'!$I$12,0,10*ROW('Hygiene Data'!I47))="","",OFFSET('Hygiene Data'!$I$12,0,10*ROW('Hygiene Data'!I47)))</f>
        <v/>
      </c>
      <c r="EF53" s="383" t="str">
        <f ca="1">+IF(OFFSET('Hygiene Data'!$I$13,0,10*ROW('Hygiene Data'!I47))="","",OFFSET('Hygiene Data'!$I$13,0,10*ROW('Hygiene Data'!I47)))</f>
        <v/>
      </c>
    </row>
    <row r="54" spans="1:136" x14ac:dyDescent="0.25">
      <c r="A54" s="492" t="str">
        <f ca="1">+IF(OFFSET('Water Data'!$B$2,0,10*ROW('Water Data'!E48))="","",OFFSET('Water Data'!$B$2,0,10*ROW('Water Data'!E48)))</f>
        <v/>
      </c>
      <c r="B54" s="492"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19" t="str">
        <f t="shared" ca="1" si="0"/>
        <v/>
      </c>
      <c r="D54" s="520"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20"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20"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20"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20"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20"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20"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20"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20"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20"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20"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20"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20"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20"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20"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20"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20"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20"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21"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21"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21"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21"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21"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21"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21"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21"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21"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21"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21"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21"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21"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21"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21"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21"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21"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21"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21"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21"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21"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21"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21"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21"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21"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21"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21"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21"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21"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21"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22"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98"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22"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22"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22"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22"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22"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22"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22"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22"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22"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22"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22"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22"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22"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22"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22"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22"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83" t="str">
        <f ca="1">+IF(OFFSET('Water Data'!$D$27,0,10*ROW('Water Data'!D48))="","",OFFSET('Water Data'!$D$27,0,10*ROW('Water Data'!D48)))</f>
        <v/>
      </c>
      <c r="BT54" s="383" t="str">
        <f ca="1">+IF(OFFSET('Water Data'!$D$28,0,10*ROW('Water Data'!D48))="","",OFFSET('Water Data'!$D$28,0,10*ROW('Water Data'!D48)))</f>
        <v/>
      </c>
      <c r="BU54" s="383" t="str">
        <f ca="1">+IF(OFFSET('Water Data'!$D$29,0,10*ROW('Water Data'!D48))="","",OFFSET('Water Data'!$D$29,0,10*ROW('Water Data'!D48)))</f>
        <v/>
      </c>
      <c r="BV54" s="383" t="str">
        <f ca="1">+IF(OFFSET('Water Data'!$E$27,0,10*ROW('Water Data'!E48))="","",OFFSET('Water Data'!$E$27,0,10*ROW('Water Data'!E48)))</f>
        <v/>
      </c>
      <c r="BW54" s="383" t="str">
        <f ca="1">+IF(OFFSET('Water Data'!$E$28,0,10*ROW('Water Data'!E48))="","",OFFSET('Water Data'!$E$28,0,10*ROW('Water Data'!E48)))</f>
        <v/>
      </c>
      <c r="BX54" s="383" t="str">
        <f ca="1">+IF(OFFSET('Water Data'!$E$29,0,10*ROW('Water Data'!E48))="","",OFFSET('Water Data'!$E$29,0,10*ROW('Water Data'!E48)))</f>
        <v/>
      </c>
      <c r="BY54" s="383" t="str">
        <f ca="1">+IF(OFFSET('Water Data'!$F$27,0,10*ROW('Water Data'!F48))="","",OFFSET('Water Data'!$F$27,0,10*ROW('Water Data'!F48)))</f>
        <v/>
      </c>
      <c r="BZ54" s="383" t="str">
        <f ca="1">+IF(OFFSET('Water Data'!$F$28,0,10*ROW('Water Data'!F48))="","",OFFSET('Water Data'!$F$28,0,10*ROW('Water Data'!F48)))</f>
        <v/>
      </c>
      <c r="CA54" s="383" t="str">
        <f ca="1">+IF(OFFSET('Water Data'!$F$29,0,10*ROW('Water Data'!F48))="","",OFFSET('Water Data'!$F$29,0,10*ROW('Water Data'!F48)))</f>
        <v/>
      </c>
      <c r="CB54" s="383" t="str">
        <f ca="1">+IF(OFFSET('Water Data'!$G$27,0,10*ROW('Water Data'!G48))="","",OFFSET('Water Data'!$G$27,0,10*ROW('Water Data'!G48)))</f>
        <v/>
      </c>
      <c r="CC54" s="383" t="str">
        <f ca="1">+IF(OFFSET('Water Data'!$G$28,0,10*ROW('Water Data'!G48))="","",OFFSET('Water Data'!$G$28,0,10*ROW('Water Data'!G48)))</f>
        <v/>
      </c>
      <c r="CD54" s="383" t="str">
        <f ca="1">+IF(OFFSET('Water Data'!$G$29,0,10*ROW('Water Data'!G48))="","",OFFSET('Water Data'!$G$29,0,10*ROW('Water Data'!G48)))</f>
        <v/>
      </c>
      <c r="CE54" s="383" t="str">
        <f ca="1">+IF(OFFSET('Water Data'!$H$27,0,10*ROW('Water Data'!H48))="","",OFFSET('Water Data'!$H$27,0,10*ROW('Water Data'!H48)))</f>
        <v/>
      </c>
      <c r="CF54" s="383" t="str">
        <f ca="1">+IF(OFFSET('Water Data'!$H$28,0,10*ROW('Water Data'!H48))="","",OFFSET('Water Data'!$H$28,0,10*ROW('Water Data'!H48)))</f>
        <v/>
      </c>
      <c r="CG54" s="383" t="str">
        <f ca="1">+IF(OFFSET('Water Data'!$H$29,0,10*ROW('Water Data'!H48))="","",OFFSET('Water Data'!$H$29,0,10*ROW('Water Data'!H48)))</f>
        <v/>
      </c>
      <c r="CH54" s="383" t="str">
        <f ca="1">+IF(OFFSET('Water Data'!$I$27,0,10*ROW('Water Data'!I48))="","",OFFSET('Water Data'!$I$27,0,10*ROW('Water Data'!I48)))</f>
        <v/>
      </c>
      <c r="CI54" s="383" t="str">
        <f ca="1">+IF(OFFSET('Water Data'!$I$28,0,10*ROW('Water Data'!I48))="","",OFFSET('Water Data'!$I$28,0,10*ROW('Water Data'!I48)))</f>
        <v/>
      </c>
      <c r="CJ54" s="383" t="str">
        <f ca="1">+IF(OFFSET('Water Data'!$I$29,0,10*ROW('Water Data'!I48))="","",OFFSET('Water Data'!$I$29,0,10*ROW('Water Data'!I48)))</f>
        <v/>
      </c>
      <c r="CK54" s="383" t="str">
        <f ca="1">+IF(OFFSET('Sanitation Data'!$D$28,0,10*ROW('Sanitation Data'!D48))="","",OFFSET('Sanitation Data'!$D$28,0,10*ROW('Sanitation Data'!D48)))</f>
        <v/>
      </c>
      <c r="CL54" s="383" t="str">
        <f ca="1">+IF(OFFSET('Sanitation Data'!$D$29,0,10*ROW('Sanitation Data'!D48))="","",OFFSET('Sanitation Data'!$D$29,0,10*ROW('Sanitation Data'!D48)))</f>
        <v/>
      </c>
      <c r="CM54" s="383" t="str">
        <f ca="1">+IF(OFFSET('Sanitation Data'!$D$30,0,10*ROW('Sanitation Data'!D48))="","",OFFSET('Sanitation Data'!$D$30,0,10*ROW('Sanitation Data'!D48)))</f>
        <v/>
      </c>
      <c r="CN54" s="383" t="str">
        <f ca="1">+IF(OFFSET('Sanitation Data'!$D$31,0,10*ROW('Sanitation Data'!D48))="","",OFFSET('Sanitation Data'!$D$31,0,10*ROW('Sanitation Data'!D48)))</f>
        <v/>
      </c>
      <c r="CO54" s="383" t="str">
        <f ca="1">+IF(OFFSET('Sanitation Data'!$D$32,0,10*ROW('Sanitation Data'!D48))="","",OFFSET('Sanitation Data'!$D$32,0,10*ROW('Sanitation Data'!D48)))</f>
        <v/>
      </c>
      <c r="CP54" s="383" t="str">
        <f ca="1">+IF(OFFSET('Sanitation Data'!$E$28,0,10*ROW('Sanitation Data'!E48))="","",OFFSET('Sanitation Data'!$E$28,0,10*ROW('Sanitation Data'!E48)))</f>
        <v/>
      </c>
      <c r="CQ54" s="383" t="str">
        <f ca="1">+IF(OFFSET('Sanitation Data'!$E$29,0,10*ROW('Sanitation Data'!E48))="","",OFFSET('Sanitation Data'!$E$29,0,10*ROW('Sanitation Data'!E48)))</f>
        <v/>
      </c>
      <c r="CR54" s="383" t="str">
        <f ca="1">+IF(OFFSET('Sanitation Data'!$E$30,0,10*ROW('Sanitation Data'!E48))="","",OFFSET('Sanitation Data'!$E$30,0,10*ROW('Sanitation Data'!E48)))</f>
        <v/>
      </c>
      <c r="CS54" s="383" t="str">
        <f ca="1">+IF(OFFSET('Sanitation Data'!$E$31,0,10*ROW('Sanitation Data'!E48))="","",OFFSET('Sanitation Data'!$E$31,0,10*ROW('Sanitation Data'!E48)))</f>
        <v/>
      </c>
      <c r="CT54" s="383" t="str">
        <f ca="1">+IF(OFFSET('Sanitation Data'!$E$32,0,10*ROW('Sanitation Data'!E48))="","",OFFSET('Sanitation Data'!$E$32,0,10*ROW('Sanitation Data'!E48)))</f>
        <v/>
      </c>
      <c r="CU54" s="383" t="str">
        <f ca="1">+IF(OFFSET('Sanitation Data'!$F$28,0,10*ROW('Sanitation Data'!F48))="","",OFFSET('Sanitation Data'!$F$28,0,10*ROW('Sanitation Data'!F48)))</f>
        <v/>
      </c>
      <c r="CV54" s="383" t="str">
        <f ca="1">+IF(OFFSET('Sanitation Data'!$F$29,0,10*ROW('Sanitation Data'!F48))="","",OFFSET('Sanitation Data'!$F$29,0,10*ROW('Sanitation Data'!F48)))</f>
        <v/>
      </c>
      <c r="CW54" s="383" t="str">
        <f ca="1">+IF(OFFSET('Sanitation Data'!$F$30,0,10*ROW('Sanitation Data'!F48))="","",OFFSET('Sanitation Data'!$F$30,0,10*ROW('Sanitation Data'!F48)))</f>
        <v/>
      </c>
      <c r="CX54" s="383" t="str">
        <f ca="1">+IF(OFFSET('Sanitation Data'!$F$31,0,10*ROW('Sanitation Data'!F48))="","",OFFSET('Sanitation Data'!$F$31,0,10*ROW('Sanitation Data'!F48)))</f>
        <v/>
      </c>
      <c r="CY54" s="383" t="str">
        <f ca="1">+IF(OFFSET('Sanitation Data'!$F$32,0,10*ROW('Sanitation Data'!F48))="","",OFFSET('Sanitation Data'!$F$32,0,10*ROW('Sanitation Data'!F48)))</f>
        <v/>
      </c>
      <c r="CZ54" s="383" t="str">
        <f ca="1">+IF(OFFSET('Sanitation Data'!$G$28,0,10*ROW('Sanitation Data'!G48))="","",OFFSET('Sanitation Data'!$G$28,0,10*ROW('Sanitation Data'!G48)))</f>
        <v/>
      </c>
      <c r="DA54" s="383" t="str">
        <f ca="1">+IF(OFFSET('Sanitation Data'!$G$29,0,10*ROW('Sanitation Data'!G48))="","",OFFSET('Sanitation Data'!$G$29,0,10*ROW('Sanitation Data'!G48)))</f>
        <v/>
      </c>
      <c r="DB54" s="383" t="str">
        <f ca="1">+IF(OFFSET('Sanitation Data'!$G$30,0,10*ROW('Sanitation Data'!G48))="","",OFFSET('Sanitation Data'!$G$30,0,10*ROW('Sanitation Data'!G48)))</f>
        <v/>
      </c>
      <c r="DC54" s="383" t="str">
        <f ca="1">+IF(OFFSET('Sanitation Data'!$G$31,0,10*ROW('Sanitation Data'!G48))="","",OFFSET('Sanitation Data'!$G$31,0,10*ROW('Sanitation Data'!G48)))</f>
        <v/>
      </c>
      <c r="DD54" s="383" t="str">
        <f ca="1">+IF(OFFSET('Sanitation Data'!$G$32,0,10*ROW('Sanitation Data'!G48))="","",OFFSET('Sanitation Data'!$G$32,0,10*ROW('Sanitation Data'!G48)))</f>
        <v/>
      </c>
      <c r="DE54" s="383" t="str">
        <f ca="1">+IF(OFFSET('Sanitation Data'!$H$28,0,10*ROW('Sanitation Data'!H48))="","",OFFSET('Sanitation Data'!$H$28,0,10*ROW('Sanitation Data'!H48)))</f>
        <v/>
      </c>
      <c r="DF54" s="383" t="str">
        <f ca="1">+IF(OFFSET('Sanitation Data'!$H$29,0,10*ROW('Sanitation Data'!H48))="","",OFFSET('Sanitation Data'!$H$29,0,10*ROW('Sanitation Data'!H48)))</f>
        <v/>
      </c>
      <c r="DG54" s="383" t="str">
        <f ca="1">+IF(OFFSET('Sanitation Data'!$H$30,0,10*ROW('Sanitation Data'!H48))="","",OFFSET('Sanitation Data'!$H$30,0,10*ROW('Sanitation Data'!H48)))</f>
        <v/>
      </c>
      <c r="DH54" s="383" t="str">
        <f ca="1">+IF(OFFSET('Sanitation Data'!$H$31,0,10*ROW('Sanitation Data'!H48))="","",OFFSET('Sanitation Data'!$H$31,0,10*ROW('Sanitation Data'!H48)))</f>
        <v/>
      </c>
      <c r="DI54" s="383" t="str">
        <f ca="1">+IF(OFFSET('Sanitation Data'!$H$32,0,10*ROW('Sanitation Data'!H48))="","",OFFSET('Sanitation Data'!$H$32,0,10*ROW('Sanitation Data'!H48)))</f>
        <v/>
      </c>
      <c r="DJ54" s="383" t="str">
        <f ca="1">+IF(OFFSET('Sanitation Data'!$I$28,0,10*ROW('Sanitation Data'!I48))="","",OFFSET('Sanitation Data'!$I$28,0,10*ROW('Sanitation Data'!I48)))</f>
        <v/>
      </c>
      <c r="DK54" s="383" t="str">
        <f ca="1">+IF(OFFSET('Sanitation Data'!$I$29,0,10*ROW('Sanitation Data'!I48))="","",OFFSET('Sanitation Data'!$I$29,0,10*ROW('Sanitation Data'!I48)))</f>
        <v/>
      </c>
      <c r="DL54" s="383" t="str">
        <f ca="1">+IF(OFFSET('Sanitation Data'!$I$30,0,10*ROW('Sanitation Data'!I48))="","",OFFSET('Sanitation Data'!$I$30,0,10*ROW('Sanitation Data'!I48)))</f>
        <v/>
      </c>
      <c r="DM54" s="383" t="str">
        <f ca="1">+IF(OFFSET('Sanitation Data'!$I$31,0,10*ROW('Sanitation Data'!I48))="","",OFFSET('Sanitation Data'!$I$31,0,10*ROW('Sanitation Data'!I48)))</f>
        <v/>
      </c>
      <c r="DN54" s="383" t="str">
        <f ca="1">+IF(OFFSET('Sanitation Data'!$I$32,0,10*ROW('Sanitation Data'!I48))="","",OFFSET('Sanitation Data'!$I$32,0,10*ROW('Sanitation Data'!I48)))</f>
        <v/>
      </c>
      <c r="DO54" s="383" t="str">
        <f ca="1">+IF(OFFSET('Hygiene Data'!$D$11,0,10*ROW('Hygiene Data'!D48))="","",OFFSET('Hygiene Data'!$D$11,0,10*ROW('Hygiene Data'!D48)))</f>
        <v/>
      </c>
      <c r="DP54" s="383" t="str">
        <f ca="1">+IF(OFFSET('Hygiene Data'!$D$12,0,10*ROW('Hygiene Data'!D48))="","",OFFSET('Hygiene Data'!$D$12,0,10*ROW('Hygiene Data'!D48)))</f>
        <v/>
      </c>
      <c r="DQ54" s="383" t="str">
        <f ca="1">+IF(OFFSET('Hygiene Data'!$D$13,0,10*ROW('Hygiene Data'!D48))="","",OFFSET('Hygiene Data'!$D$13,0,10*ROW('Hygiene Data'!D48)))</f>
        <v/>
      </c>
      <c r="DR54" s="383" t="str">
        <f ca="1">+IF(OFFSET('Hygiene Data'!$E$11,0,10*ROW('Hygiene Data'!E48))="","",OFFSET('Hygiene Data'!$E$11,0,10*ROW('Hygiene Data'!E48)))</f>
        <v/>
      </c>
      <c r="DS54" s="383" t="str">
        <f ca="1">+IF(OFFSET('Hygiene Data'!$E$12,0,10*ROW('Hygiene Data'!E48))="","",OFFSET('Hygiene Data'!$E$12,0,10*ROW('Hygiene Data'!E48)))</f>
        <v/>
      </c>
      <c r="DT54" s="383" t="str">
        <f ca="1">+IF(OFFSET('Hygiene Data'!$E$13,0,10*ROW('Hygiene Data'!E48))="","",OFFSET('Hygiene Data'!$E$13,0,10*ROW('Hygiene Data'!E48)))</f>
        <v/>
      </c>
      <c r="DU54" s="383" t="str">
        <f ca="1">+IF(OFFSET('Hygiene Data'!$F$11,0,10*ROW('Hygiene Data'!F48))="","",OFFSET('Hygiene Data'!$F$11,0,10*ROW('Hygiene Data'!F48)))</f>
        <v/>
      </c>
      <c r="DV54" s="383" t="str">
        <f ca="1">+IF(OFFSET('Hygiene Data'!$F$12,0,10*ROW('Hygiene Data'!F48))="","",OFFSET('Hygiene Data'!$F$12,0,10*ROW('Hygiene Data'!F48)))</f>
        <v/>
      </c>
      <c r="DW54" s="383" t="str">
        <f ca="1">+IF(OFFSET('Hygiene Data'!$F$13,0,10*ROW('Hygiene Data'!F48))="","",OFFSET('Hygiene Data'!$F$13,0,10*ROW('Hygiene Data'!F48)))</f>
        <v/>
      </c>
      <c r="DX54" s="383" t="str">
        <f ca="1">+IF(OFFSET('Hygiene Data'!$G$11,0,10*ROW('Hygiene Data'!G48))="","",OFFSET('Hygiene Data'!$G$11,0,10*ROW('Hygiene Data'!G48)))</f>
        <v/>
      </c>
      <c r="DY54" s="383" t="str">
        <f ca="1">+IF(OFFSET('Hygiene Data'!$G$12,0,10*ROW('Hygiene Data'!G48))="","",OFFSET('Hygiene Data'!$G$12,0,10*ROW('Hygiene Data'!G48)))</f>
        <v/>
      </c>
      <c r="DZ54" s="383" t="str">
        <f ca="1">+IF(OFFSET('Hygiene Data'!$G$13,0,10*ROW('Hygiene Data'!G48))="","",OFFSET('Hygiene Data'!$G$13,0,10*ROW('Hygiene Data'!G48)))</f>
        <v/>
      </c>
      <c r="EA54" s="383" t="str">
        <f ca="1">+IF(OFFSET('Hygiene Data'!$H$11,0,10*ROW('Hygiene Data'!H48))="","",OFFSET('Hygiene Data'!$H$11,0,10*ROW('Hygiene Data'!H48)))</f>
        <v/>
      </c>
      <c r="EB54" s="383" t="str">
        <f ca="1">+IF(OFFSET('Hygiene Data'!$H$12,0,10*ROW('Hygiene Data'!H48))="","",OFFSET('Hygiene Data'!$H$12,0,10*ROW('Hygiene Data'!H48)))</f>
        <v/>
      </c>
      <c r="EC54" s="383" t="str">
        <f ca="1">+IF(OFFSET('Hygiene Data'!$H$13,0,10*ROW('Hygiene Data'!H48))="","",OFFSET('Hygiene Data'!$H$13,0,10*ROW('Hygiene Data'!H48)))</f>
        <v/>
      </c>
      <c r="ED54" s="383" t="str">
        <f ca="1">+IF(OFFSET('Hygiene Data'!$I$11,0,10*ROW('Hygiene Data'!I48))="","",OFFSET('Hygiene Data'!$I$11,0,10*ROW('Hygiene Data'!I48)))</f>
        <v/>
      </c>
      <c r="EE54" s="383" t="str">
        <f ca="1">+IF(OFFSET('Hygiene Data'!$I$12,0,10*ROW('Hygiene Data'!I48))="","",OFFSET('Hygiene Data'!$I$12,0,10*ROW('Hygiene Data'!I48)))</f>
        <v/>
      </c>
      <c r="EF54" s="383" t="str">
        <f ca="1">+IF(OFFSET('Hygiene Data'!$I$13,0,10*ROW('Hygiene Data'!I48))="","",OFFSET('Hygiene Data'!$I$13,0,10*ROW('Hygiene Data'!I48)))</f>
        <v/>
      </c>
    </row>
    <row r="55" spans="1:136" x14ac:dyDescent="0.25">
      <c r="A55" s="492" t="str">
        <f ca="1">+IF(OFFSET('Water Data'!$B$2,0,10*ROW('Water Data'!E49))="","",OFFSET('Water Data'!$B$2,0,10*ROW('Water Data'!E49)))</f>
        <v/>
      </c>
      <c r="B55" s="492"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19" t="str">
        <f t="shared" ca="1" si="0"/>
        <v/>
      </c>
      <c r="D55" s="520"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20"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20"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20"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20"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20"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20"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20"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20"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20"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20"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20"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20"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20"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20"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20"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20"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20"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21"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21"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21"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21"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21"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21"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21"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21"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21"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21"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21"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21"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21"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21"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21"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21"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21"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21"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21"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21"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21"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21"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21"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21"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21"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21"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21"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21"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21"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21"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22"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98"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22"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22"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22"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22"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22"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22"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22"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22"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22"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22"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22"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22"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22"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22"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22"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22"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83" t="str">
        <f ca="1">+IF(OFFSET('Water Data'!$D$27,0,10*ROW('Water Data'!D49))="","",OFFSET('Water Data'!$D$27,0,10*ROW('Water Data'!D49)))</f>
        <v/>
      </c>
      <c r="BT55" s="383" t="str">
        <f ca="1">+IF(OFFSET('Water Data'!$D$28,0,10*ROW('Water Data'!D49))="","",OFFSET('Water Data'!$D$28,0,10*ROW('Water Data'!D49)))</f>
        <v/>
      </c>
      <c r="BU55" s="383" t="str">
        <f ca="1">+IF(OFFSET('Water Data'!$D$29,0,10*ROW('Water Data'!D49))="","",OFFSET('Water Data'!$D$29,0,10*ROW('Water Data'!D49)))</f>
        <v/>
      </c>
      <c r="BV55" s="383" t="str">
        <f ca="1">+IF(OFFSET('Water Data'!$E$27,0,10*ROW('Water Data'!E49))="","",OFFSET('Water Data'!$E$27,0,10*ROW('Water Data'!E49)))</f>
        <v/>
      </c>
      <c r="BW55" s="383" t="str">
        <f ca="1">+IF(OFFSET('Water Data'!$E$28,0,10*ROW('Water Data'!E49))="","",OFFSET('Water Data'!$E$28,0,10*ROW('Water Data'!E49)))</f>
        <v/>
      </c>
      <c r="BX55" s="383" t="str">
        <f ca="1">+IF(OFFSET('Water Data'!$E$29,0,10*ROW('Water Data'!E49))="","",OFFSET('Water Data'!$E$29,0,10*ROW('Water Data'!E49)))</f>
        <v/>
      </c>
      <c r="BY55" s="383" t="str">
        <f ca="1">+IF(OFFSET('Water Data'!$F$27,0,10*ROW('Water Data'!F49))="","",OFFSET('Water Data'!$F$27,0,10*ROW('Water Data'!F49)))</f>
        <v/>
      </c>
      <c r="BZ55" s="383" t="str">
        <f ca="1">+IF(OFFSET('Water Data'!$F$28,0,10*ROW('Water Data'!F49))="","",OFFSET('Water Data'!$F$28,0,10*ROW('Water Data'!F49)))</f>
        <v/>
      </c>
      <c r="CA55" s="383" t="str">
        <f ca="1">+IF(OFFSET('Water Data'!$F$29,0,10*ROW('Water Data'!F49))="","",OFFSET('Water Data'!$F$29,0,10*ROW('Water Data'!F49)))</f>
        <v/>
      </c>
      <c r="CB55" s="383" t="str">
        <f ca="1">+IF(OFFSET('Water Data'!$G$27,0,10*ROW('Water Data'!G49))="","",OFFSET('Water Data'!$G$27,0,10*ROW('Water Data'!G49)))</f>
        <v/>
      </c>
      <c r="CC55" s="383" t="str">
        <f ca="1">+IF(OFFSET('Water Data'!$G$28,0,10*ROW('Water Data'!G49))="","",OFFSET('Water Data'!$G$28,0,10*ROW('Water Data'!G49)))</f>
        <v/>
      </c>
      <c r="CD55" s="383" t="str">
        <f ca="1">+IF(OFFSET('Water Data'!$G$29,0,10*ROW('Water Data'!G49))="","",OFFSET('Water Data'!$G$29,0,10*ROW('Water Data'!G49)))</f>
        <v/>
      </c>
      <c r="CE55" s="383" t="str">
        <f ca="1">+IF(OFFSET('Water Data'!$H$27,0,10*ROW('Water Data'!H49))="","",OFFSET('Water Data'!$H$27,0,10*ROW('Water Data'!H49)))</f>
        <v/>
      </c>
      <c r="CF55" s="383" t="str">
        <f ca="1">+IF(OFFSET('Water Data'!$H$28,0,10*ROW('Water Data'!H49))="","",OFFSET('Water Data'!$H$28,0,10*ROW('Water Data'!H49)))</f>
        <v/>
      </c>
      <c r="CG55" s="383" t="str">
        <f ca="1">+IF(OFFSET('Water Data'!$H$29,0,10*ROW('Water Data'!H49))="","",OFFSET('Water Data'!$H$29,0,10*ROW('Water Data'!H49)))</f>
        <v/>
      </c>
      <c r="CH55" s="383" t="str">
        <f ca="1">+IF(OFFSET('Water Data'!$I$27,0,10*ROW('Water Data'!I49))="","",OFFSET('Water Data'!$I$27,0,10*ROW('Water Data'!I49)))</f>
        <v/>
      </c>
      <c r="CI55" s="383" t="str">
        <f ca="1">+IF(OFFSET('Water Data'!$I$28,0,10*ROW('Water Data'!I49))="","",OFFSET('Water Data'!$I$28,0,10*ROW('Water Data'!I49)))</f>
        <v/>
      </c>
      <c r="CJ55" s="383" t="str">
        <f ca="1">+IF(OFFSET('Water Data'!$I$29,0,10*ROW('Water Data'!I49))="","",OFFSET('Water Data'!$I$29,0,10*ROW('Water Data'!I49)))</f>
        <v/>
      </c>
      <c r="CK55" s="383" t="str">
        <f ca="1">+IF(OFFSET('Sanitation Data'!$D$28,0,10*ROW('Sanitation Data'!D49))="","",OFFSET('Sanitation Data'!$D$28,0,10*ROW('Sanitation Data'!D49)))</f>
        <v/>
      </c>
      <c r="CL55" s="383" t="str">
        <f ca="1">+IF(OFFSET('Sanitation Data'!$D$29,0,10*ROW('Sanitation Data'!D49))="","",OFFSET('Sanitation Data'!$D$29,0,10*ROW('Sanitation Data'!D49)))</f>
        <v/>
      </c>
      <c r="CM55" s="383" t="str">
        <f ca="1">+IF(OFFSET('Sanitation Data'!$D$30,0,10*ROW('Sanitation Data'!D49))="","",OFFSET('Sanitation Data'!$D$30,0,10*ROW('Sanitation Data'!D49)))</f>
        <v/>
      </c>
      <c r="CN55" s="383" t="str">
        <f ca="1">+IF(OFFSET('Sanitation Data'!$D$31,0,10*ROW('Sanitation Data'!D49))="","",OFFSET('Sanitation Data'!$D$31,0,10*ROW('Sanitation Data'!D49)))</f>
        <v/>
      </c>
      <c r="CO55" s="383" t="str">
        <f ca="1">+IF(OFFSET('Sanitation Data'!$D$32,0,10*ROW('Sanitation Data'!D49))="","",OFFSET('Sanitation Data'!$D$32,0,10*ROW('Sanitation Data'!D49)))</f>
        <v/>
      </c>
      <c r="CP55" s="383" t="str">
        <f ca="1">+IF(OFFSET('Sanitation Data'!$E$28,0,10*ROW('Sanitation Data'!E49))="","",OFFSET('Sanitation Data'!$E$28,0,10*ROW('Sanitation Data'!E49)))</f>
        <v/>
      </c>
      <c r="CQ55" s="383" t="str">
        <f ca="1">+IF(OFFSET('Sanitation Data'!$E$29,0,10*ROW('Sanitation Data'!E49))="","",OFFSET('Sanitation Data'!$E$29,0,10*ROW('Sanitation Data'!E49)))</f>
        <v/>
      </c>
      <c r="CR55" s="383" t="str">
        <f ca="1">+IF(OFFSET('Sanitation Data'!$E$30,0,10*ROW('Sanitation Data'!E49))="","",OFFSET('Sanitation Data'!$E$30,0,10*ROW('Sanitation Data'!E49)))</f>
        <v/>
      </c>
      <c r="CS55" s="383" t="str">
        <f ca="1">+IF(OFFSET('Sanitation Data'!$E$31,0,10*ROW('Sanitation Data'!E49))="","",OFFSET('Sanitation Data'!$E$31,0,10*ROW('Sanitation Data'!E49)))</f>
        <v/>
      </c>
      <c r="CT55" s="383" t="str">
        <f ca="1">+IF(OFFSET('Sanitation Data'!$E$32,0,10*ROW('Sanitation Data'!E49))="","",OFFSET('Sanitation Data'!$E$32,0,10*ROW('Sanitation Data'!E49)))</f>
        <v/>
      </c>
      <c r="CU55" s="383" t="str">
        <f ca="1">+IF(OFFSET('Sanitation Data'!$F$28,0,10*ROW('Sanitation Data'!F49))="","",OFFSET('Sanitation Data'!$F$28,0,10*ROW('Sanitation Data'!F49)))</f>
        <v/>
      </c>
      <c r="CV55" s="383" t="str">
        <f ca="1">+IF(OFFSET('Sanitation Data'!$F$29,0,10*ROW('Sanitation Data'!F49))="","",OFFSET('Sanitation Data'!$F$29,0,10*ROW('Sanitation Data'!F49)))</f>
        <v/>
      </c>
      <c r="CW55" s="383" t="str">
        <f ca="1">+IF(OFFSET('Sanitation Data'!$F$30,0,10*ROW('Sanitation Data'!F49))="","",OFFSET('Sanitation Data'!$F$30,0,10*ROW('Sanitation Data'!F49)))</f>
        <v/>
      </c>
      <c r="CX55" s="383" t="str">
        <f ca="1">+IF(OFFSET('Sanitation Data'!$F$31,0,10*ROW('Sanitation Data'!F49))="","",OFFSET('Sanitation Data'!$F$31,0,10*ROW('Sanitation Data'!F49)))</f>
        <v/>
      </c>
      <c r="CY55" s="383" t="str">
        <f ca="1">+IF(OFFSET('Sanitation Data'!$F$32,0,10*ROW('Sanitation Data'!F49))="","",OFFSET('Sanitation Data'!$F$32,0,10*ROW('Sanitation Data'!F49)))</f>
        <v/>
      </c>
      <c r="CZ55" s="383" t="str">
        <f ca="1">+IF(OFFSET('Sanitation Data'!$G$28,0,10*ROW('Sanitation Data'!G49))="","",OFFSET('Sanitation Data'!$G$28,0,10*ROW('Sanitation Data'!G49)))</f>
        <v/>
      </c>
      <c r="DA55" s="383" t="str">
        <f ca="1">+IF(OFFSET('Sanitation Data'!$G$29,0,10*ROW('Sanitation Data'!G49))="","",OFFSET('Sanitation Data'!$G$29,0,10*ROW('Sanitation Data'!G49)))</f>
        <v/>
      </c>
      <c r="DB55" s="383" t="str">
        <f ca="1">+IF(OFFSET('Sanitation Data'!$G$30,0,10*ROW('Sanitation Data'!G49))="","",OFFSET('Sanitation Data'!$G$30,0,10*ROW('Sanitation Data'!G49)))</f>
        <v/>
      </c>
      <c r="DC55" s="383" t="str">
        <f ca="1">+IF(OFFSET('Sanitation Data'!$G$31,0,10*ROW('Sanitation Data'!G49))="","",OFFSET('Sanitation Data'!$G$31,0,10*ROW('Sanitation Data'!G49)))</f>
        <v/>
      </c>
      <c r="DD55" s="383" t="str">
        <f ca="1">+IF(OFFSET('Sanitation Data'!$G$32,0,10*ROW('Sanitation Data'!G49))="","",OFFSET('Sanitation Data'!$G$32,0,10*ROW('Sanitation Data'!G49)))</f>
        <v/>
      </c>
      <c r="DE55" s="383" t="str">
        <f ca="1">+IF(OFFSET('Sanitation Data'!$H$28,0,10*ROW('Sanitation Data'!H49))="","",OFFSET('Sanitation Data'!$H$28,0,10*ROW('Sanitation Data'!H49)))</f>
        <v/>
      </c>
      <c r="DF55" s="383" t="str">
        <f ca="1">+IF(OFFSET('Sanitation Data'!$H$29,0,10*ROW('Sanitation Data'!H49))="","",OFFSET('Sanitation Data'!$H$29,0,10*ROW('Sanitation Data'!H49)))</f>
        <v/>
      </c>
      <c r="DG55" s="383" t="str">
        <f ca="1">+IF(OFFSET('Sanitation Data'!$H$30,0,10*ROW('Sanitation Data'!H49))="","",OFFSET('Sanitation Data'!$H$30,0,10*ROW('Sanitation Data'!H49)))</f>
        <v/>
      </c>
      <c r="DH55" s="383" t="str">
        <f ca="1">+IF(OFFSET('Sanitation Data'!$H$31,0,10*ROW('Sanitation Data'!H49))="","",OFFSET('Sanitation Data'!$H$31,0,10*ROW('Sanitation Data'!H49)))</f>
        <v/>
      </c>
      <c r="DI55" s="383" t="str">
        <f ca="1">+IF(OFFSET('Sanitation Data'!$H$32,0,10*ROW('Sanitation Data'!H49))="","",OFFSET('Sanitation Data'!$H$32,0,10*ROW('Sanitation Data'!H49)))</f>
        <v/>
      </c>
      <c r="DJ55" s="383" t="str">
        <f ca="1">+IF(OFFSET('Sanitation Data'!$I$28,0,10*ROW('Sanitation Data'!I49))="","",OFFSET('Sanitation Data'!$I$28,0,10*ROW('Sanitation Data'!I49)))</f>
        <v/>
      </c>
      <c r="DK55" s="383" t="str">
        <f ca="1">+IF(OFFSET('Sanitation Data'!$I$29,0,10*ROW('Sanitation Data'!I49))="","",OFFSET('Sanitation Data'!$I$29,0,10*ROW('Sanitation Data'!I49)))</f>
        <v/>
      </c>
      <c r="DL55" s="383" t="str">
        <f ca="1">+IF(OFFSET('Sanitation Data'!$I$30,0,10*ROW('Sanitation Data'!I49))="","",OFFSET('Sanitation Data'!$I$30,0,10*ROW('Sanitation Data'!I49)))</f>
        <v/>
      </c>
      <c r="DM55" s="383" t="str">
        <f ca="1">+IF(OFFSET('Sanitation Data'!$I$31,0,10*ROW('Sanitation Data'!I49))="","",OFFSET('Sanitation Data'!$I$31,0,10*ROW('Sanitation Data'!I49)))</f>
        <v/>
      </c>
      <c r="DN55" s="383" t="str">
        <f ca="1">+IF(OFFSET('Sanitation Data'!$I$32,0,10*ROW('Sanitation Data'!I49))="","",OFFSET('Sanitation Data'!$I$32,0,10*ROW('Sanitation Data'!I49)))</f>
        <v/>
      </c>
      <c r="DO55" s="383" t="str">
        <f ca="1">+IF(OFFSET('Hygiene Data'!$D$11,0,10*ROW('Hygiene Data'!D49))="","",OFFSET('Hygiene Data'!$D$11,0,10*ROW('Hygiene Data'!D49)))</f>
        <v/>
      </c>
      <c r="DP55" s="383" t="str">
        <f ca="1">+IF(OFFSET('Hygiene Data'!$D$12,0,10*ROW('Hygiene Data'!D49))="","",OFFSET('Hygiene Data'!$D$12,0,10*ROW('Hygiene Data'!D49)))</f>
        <v/>
      </c>
      <c r="DQ55" s="383" t="str">
        <f ca="1">+IF(OFFSET('Hygiene Data'!$D$13,0,10*ROW('Hygiene Data'!D49))="","",OFFSET('Hygiene Data'!$D$13,0,10*ROW('Hygiene Data'!D49)))</f>
        <v/>
      </c>
      <c r="DR55" s="383" t="str">
        <f ca="1">+IF(OFFSET('Hygiene Data'!$E$11,0,10*ROW('Hygiene Data'!E49))="","",OFFSET('Hygiene Data'!$E$11,0,10*ROW('Hygiene Data'!E49)))</f>
        <v/>
      </c>
      <c r="DS55" s="383" t="str">
        <f ca="1">+IF(OFFSET('Hygiene Data'!$E$12,0,10*ROW('Hygiene Data'!E49))="","",OFFSET('Hygiene Data'!$E$12,0,10*ROW('Hygiene Data'!E49)))</f>
        <v/>
      </c>
      <c r="DT55" s="383" t="str">
        <f ca="1">+IF(OFFSET('Hygiene Data'!$E$13,0,10*ROW('Hygiene Data'!E49))="","",OFFSET('Hygiene Data'!$E$13,0,10*ROW('Hygiene Data'!E49)))</f>
        <v/>
      </c>
      <c r="DU55" s="383" t="str">
        <f ca="1">+IF(OFFSET('Hygiene Data'!$F$11,0,10*ROW('Hygiene Data'!F49))="","",OFFSET('Hygiene Data'!$F$11,0,10*ROW('Hygiene Data'!F49)))</f>
        <v/>
      </c>
      <c r="DV55" s="383" t="str">
        <f ca="1">+IF(OFFSET('Hygiene Data'!$F$12,0,10*ROW('Hygiene Data'!F49))="","",OFFSET('Hygiene Data'!$F$12,0,10*ROW('Hygiene Data'!F49)))</f>
        <v/>
      </c>
      <c r="DW55" s="383" t="str">
        <f ca="1">+IF(OFFSET('Hygiene Data'!$F$13,0,10*ROW('Hygiene Data'!F49))="","",OFFSET('Hygiene Data'!$F$13,0,10*ROW('Hygiene Data'!F49)))</f>
        <v/>
      </c>
      <c r="DX55" s="383" t="str">
        <f ca="1">+IF(OFFSET('Hygiene Data'!$G$11,0,10*ROW('Hygiene Data'!G49))="","",OFFSET('Hygiene Data'!$G$11,0,10*ROW('Hygiene Data'!G49)))</f>
        <v/>
      </c>
      <c r="DY55" s="383" t="str">
        <f ca="1">+IF(OFFSET('Hygiene Data'!$G$12,0,10*ROW('Hygiene Data'!G49))="","",OFFSET('Hygiene Data'!$G$12,0,10*ROW('Hygiene Data'!G49)))</f>
        <v/>
      </c>
      <c r="DZ55" s="383" t="str">
        <f ca="1">+IF(OFFSET('Hygiene Data'!$G$13,0,10*ROW('Hygiene Data'!G49))="","",OFFSET('Hygiene Data'!$G$13,0,10*ROW('Hygiene Data'!G49)))</f>
        <v/>
      </c>
      <c r="EA55" s="383" t="str">
        <f ca="1">+IF(OFFSET('Hygiene Data'!$H$11,0,10*ROW('Hygiene Data'!H49))="","",OFFSET('Hygiene Data'!$H$11,0,10*ROW('Hygiene Data'!H49)))</f>
        <v/>
      </c>
      <c r="EB55" s="383" t="str">
        <f ca="1">+IF(OFFSET('Hygiene Data'!$H$12,0,10*ROW('Hygiene Data'!H49))="","",OFFSET('Hygiene Data'!$H$12,0,10*ROW('Hygiene Data'!H49)))</f>
        <v/>
      </c>
      <c r="EC55" s="383" t="str">
        <f ca="1">+IF(OFFSET('Hygiene Data'!$H$13,0,10*ROW('Hygiene Data'!H49))="","",OFFSET('Hygiene Data'!$H$13,0,10*ROW('Hygiene Data'!H49)))</f>
        <v/>
      </c>
      <c r="ED55" s="383" t="str">
        <f ca="1">+IF(OFFSET('Hygiene Data'!$I$11,0,10*ROW('Hygiene Data'!I49))="","",OFFSET('Hygiene Data'!$I$11,0,10*ROW('Hygiene Data'!I49)))</f>
        <v/>
      </c>
      <c r="EE55" s="383" t="str">
        <f ca="1">+IF(OFFSET('Hygiene Data'!$I$12,0,10*ROW('Hygiene Data'!I49))="","",OFFSET('Hygiene Data'!$I$12,0,10*ROW('Hygiene Data'!I49)))</f>
        <v/>
      </c>
      <c r="EF55" s="383" t="str">
        <f ca="1">+IF(OFFSET('Hygiene Data'!$I$13,0,10*ROW('Hygiene Data'!I49))="","",OFFSET('Hygiene Data'!$I$13,0,10*ROW('Hygiene Data'!I49)))</f>
        <v/>
      </c>
    </row>
    <row r="56" spans="1:136" x14ac:dyDescent="0.25">
      <c r="A56" s="492" t="str">
        <f ca="1">+IF(OFFSET('Water Data'!$B$2,0,10*ROW('Water Data'!E50))="","",OFFSET('Water Data'!$B$2,0,10*ROW('Water Data'!E50)))</f>
        <v/>
      </c>
      <c r="B56" s="492"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19" t="str">
        <f t="shared" ca="1" si="0"/>
        <v/>
      </c>
      <c r="D56" s="520"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20"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20"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20"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20"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20"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20"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20"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20"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20"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20"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20"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20"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20"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20"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20"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20"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20"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21"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21"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21"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21"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21"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21"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21"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21"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21"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21"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21"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21"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21"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21"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21"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21"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21"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21"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21"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21"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21"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21"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21"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21"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21"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21"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21"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21"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21"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21"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22"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98"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22"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22"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22"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22"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22"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22"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22"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22"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22"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22"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22"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22"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22"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22"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22"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22"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83" t="str">
        <f ca="1">+IF(OFFSET('Water Data'!$D$27,0,10*ROW('Water Data'!D50))="","",OFFSET('Water Data'!$D$27,0,10*ROW('Water Data'!D50)))</f>
        <v/>
      </c>
      <c r="BT56" s="383" t="str">
        <f ca="1">+IF(OFFSET('Water Data'!$D$28,0,10*ROW('Water Data'!D50))="","",OFFSET('Water Data'!$D$28,0,10*ROW('Water Data'!D50)))</f>
        <v/>
      </c>
      <c r="BU56" s="383" t="str">
        <f ca="1">+IF(OFFSET('Water Data'!$D$29,0,10*ROW('Water Data'!D50))="","",OFFSET('Water Data'!$D$29,0,10*ROW('Water Data'!D50)))</f>
        <v/>
      </c>
      <c r="BV56" s="383" t="str">
        <f ca="1">+IF(OFFSET('Water Data'!$E$27,0,10*ROW('Water Data'!E50))="","",OFFSET('Water Data'!$E$27,0,10*ROW('Water Data'!E50)))</f>
        <v/>
      </c>
      <c r="BW56" s="383" t="str">
        <f ca="1">+IF(OFFSET('Water Data'!$E$28,0,10*ROW('Water Data'!E50))="","",OFFSET('Water Data'!$E$28,0,10*ROW('Water Data'!E50)))</f>
        <v/>
      </c>
      <c r="BX56" s="383" t="str">
        <f ca="1">+IF(OFFSET('Water Data'!$E$29,0,10*ROW('Water Data'!E50))="","",OFFSET('Water Data'!$E$29,0,10*ROW('Water Data'!E50)))</f>
        <v/>
      </c>
      <c r="BY56" s="383" t="str">
        <f ca="1">+IF(OFFSET('Water Data'!$F$27,0,10*ROW('Water Data'!F50))="","",OFFSET('Water Data'!$F$27,0,10*ROW('Water Data'!F50)))</f>
        <v/>
      </c>
      <c r="BZ56" s="383" t="str">
        <f ca="1">+IF(OFFSET('Water Data'!$F$28,0,10*ROW('Water Data'!F50))="","",OFFSET('Water Data'!$F$28,0,10*ROW('Water Data'!F50)))</f>
        <v/>
      </c>
      <c r="CA56" s="383" t="str">
        <f ca="1">+IF(OFFSET('Water Data'!$F$29,0,10*ROW('Water Data'!F50))="","",OFFSET('Water Data'!$F$29,0,10*ROW('Water Data'!F50)))</f>
        <v/>
      </c>
      <c r="CB56" s="383" t="str">
        <f ca="1">+IF(OFFSET('Water Data'!$G$27,0,10*ROW('Water Data'!G50))="","",OFFSET('Water Data'!$G$27,0,10*ROW('Water Data'!G50)))</f>
        <v/>
      </c>
      <c r="CC56" s="383" t="str">
        <f ca="1">+IF(OFFSET('Water Data'!$G$28,0,10*ROW('Water Data'!G50))="","",OFFSET('Water Data'!$G$28,0,10*ROW('Water Data'!G50)))</f>
        <v/>
      </c>
      <c r="CD56" s="383" t="str">
        <f ca="1">+IF(OFFSET('Water Data'!$G$29,0,10*ROW('Water Data'!G50))="","",OFFSET('Water Data'!$G$29,0,10*ROW('Water Data'!G50)))</f>
        <v/>
      </c>
      <c r="CE56" s="383" t="str">
        <f ca="1">+IF(OFFSET('Water Data'!$H$27,0,10*ROW('Water Data'!H50))="","",OFFSET('Water Data'!$H$27,0,10*ROW('Water Data'!H50)))</f>
        <v/>
      </c>
      <c r="CF56" s="383" t="str">
        <f ca="1">+IF(OFFSET('Water Data'!$H$28,0,10*ROW('Water Data'!H50))="","",OFFSET('Water Data'!$H$28,0,10*ROW('Water Data'!H50)))</f>
        <v/>
      </c>
      <c r="CG56" s="383" t="str">
        <f ca="1">+IF(OFFSET('Water Data'!$H$29,0,10*ROW('Water Data'!H50))="","",OFFSET('Water Data'!$H$29,0,10*ROW('Water Data'!H50)))</f>
        <v/>
      </c>
      <c r="CH56" s="383" t="str">
        <f ca="1">+IF(OFFSET('Water Data'!$I$27,0,10*ROW('Water Data'!I50))="","",OFFSET('Water Data'!$I$27,0,10*ROW('Water Data'!I50)))</f>
        <v/>
      </c>
      <c r="CI56" s="383" t="str">
        <f ca="1">+IF(OFFSET('Water Data'!$I$28,0,10*ROW('Water Data'!I50))="","",OFFSET('Water Data'!$I$28,0,10*ROW('Water Data'!I50)))</f>
        <v/>
      </c>
      <c r="CJ56" s="383" t="str">
        <f ca="1">+IF(OFFSET('Water Data'!$I$29,0,10*ROW('Water Data'!I50))="","",OFFSET('Water Data'!$I$29,0,10*ROW('Water Data'!I50)))</f>
        <v/>
      </c>
      <c r="CK56" s="383" t="str">
        <f ca="1">+IF(OFFSET('Sanitation Data'!$D$28,0,10*ROW('Sanitation Data'!D50))="","",OFFSET('Sanitation Data'!$D$28,0,10*ROW('Sanitation Data'!D50)))</f>
        <v/>
      </c>
      <c r="CL56" s="383" t="str">
        <f ca="1">+IF(OFFSET('Sanitation Data'!$D$29,0,10*ROW('Sanitation Data'!D50))="","",OFFSET('Sanitation Data'!$D$29,0,10*ROW('Sanitation Data'!D50)))</f>
        <v/>
      </c>
      <c r="CM56" s="383" t="str">
        <f ca="1">+IF(OFFSET('Sanitation Data'!$D$30,0,10*ROW('Sanitation Data'!D50))="","",OFFSET('Sanitation Data'!$D$30,0,10*ROW('Sanitation Data'!D50)))</f>
        <v/>
      </c>
      <c r="CN56" s="383" t="str">
        <f ca="1">+IF(OFFSET('Sanitation Data'!$D$31,0,10*ROW('Sanitation Data'!D50))="","",OFFSET('Sanitation Data'!$D$31,0,10*ROW('Sanitation Data'!D50)))</f>
        <v/>
      </c>
      <c r="CO56" s="383" t="str">
        <f ca="1">+IF(OFFSET('Sanitation Data'!$D$32,0,10*ROW('Sanitation Data'!D50))="","",OFFSET('Sanitation Data'!$D$32,0,10*ROW('Sanitation Data'!D50)))</f>
        <v/>
      </c>
      <c r="CP56" s="383" t="str">
        <f ca="1">+IF(OFFSET('Sanitation Data'!$E$28,0,10*ROW('Sanitation Data'!E50))="","",OFFSET('Sanitation Data'!$E$28,0,10*ROW('Sanitation Data'!E50)))</f>
        <v/>
      </c>
      <c r="CQ56" s="383" t="str">
        <f ca="1">+IF(OFFSET('Sanitation Data'!$E$29,0,10*ROW('Sanitation Data'!E50))="","",OFFSET('Sanitation Data'!$E$29,0,10*ROW('Sanitation Data'!E50)))</f>
        <v/>
      </c>
      <c r="CR56" s="383" t="str">
        <f ca="1">+IF(OFFSET('Sanitation Data'!$E$30,0,10*ROW('Sanitation Data'!E50))="","",OFFSET('Sanitation Data'!$E$30,0,10*ROW('Sanitation Data'!E50)))</f>
        <v/>
      </c>
      <c r="CS56" s="383" t="str">
        <f ca="1">+IF(OFFSET('Sanitation Data'!$E$31,0,10*ROW('Sanitation Data'!E50))="","",OFFSET('Sanitation Data'!$E$31,0,10*ROW('Sanitation Data'!E50)))</f>
        <v/>
      </c>
      <c r="CT56" s="383" t="str">
        <f ca="1">+IF(OFFSET('Sanitation Data'!$E$32,0,10*ROW('Sanitation Data'!E50))="","",OFFSET('Sanitation Data'!$E$32,0,10*ROW('Sanitation Data'!E50)))</f>
        <v/>
      </c>
      <c r="CU56" s="383" t="str">
        <f ca="1">+IF(OFFSET('Sanitation Data'!$F$28,0,10*ROW('Sanitation Data'!F50))="","",OFFSET('Sanitation Data'!$F$28,0,10*ROW('Sanitation Data'!F50)))</f>
        <v/>
      </c>
      <c r="CV56" s="383" t="str">
        <f ca="1">+IF(OFFSET('Sanitation Data'!$F$29,0,10*ROW('Sanitation Data'!F50))="","",OFFSET('Sanitation Data'!$F$29,0,10*ROW('Sanitation Data'!F50)))</f>
        <v/>
      </c>
      <c r="CW56" s="383" t="str">
        <f ca="1">+IF(OFFSET('Sanitation Data'!$F$30,0,10*ROW('Sanitation Data'!F50))="","",OFFSET('Sanitation Data'!$F$30,0,10*ROW('Sanitation Data'!F50)))</f>
        <v/>
      </c>
      <c r="CX56" s="383" t="str">
        <f ca="1">+IF(OFFSET('Sanitation Data'!$F$31,0,10*ROW('Sanitation Data'!F50))="","",OFFSET('Sanitation Data'!$F$31,0,10*ROW('Sanitation Data'!F50)))</f>
        <v/>
      </c>
      <c r="CY56" s="383" t="str">
        <f ca="1">+IF(OFFSET('Sanitation Data'!$F$32,0,10*ROW('Sanitation Data'!F50))="","",OFFSET('Sanitation Data'!$F$32,0,10*ROW('Sanitation Data'!F50)))</f>
        <v/>
      </c>
      <c r="CZ56" s="383" t="str">
        <f ca="1">+IF(OFFSET('Sanitation Data'!$G$28,0,10*ROW('Sanitation Data'!G50))="","",OFFSET('Sanitation Data'!$G$28,0,10*ROW('Sanitation Data'!G50)))</f>
        <v/>
      </c>
      <c r="DA56" s="383" t="str">
        <f ca="1">+IF(OFFSET('Sanitation Data'!$G$29,0,10*ROW('Sanitation Data'!G50))="","",OFFSET('Sanitation Data'!$G$29,0,10*ROW('Sanitation Data'!G50)))</f>
        <v/>
      </c>
      <c r="DB56" s="383" t="str">
        <f ca="1">+IF(OFFSET('Sanitation Data'!$G$30,0,10*ROW('Sanitation Data'!G50))="","",OFFSET('Sanitation Data'!$G$30,0,10*ROW('Sanitation Data'!G50)))</f>
        <v/>
      </c>
      <c r="DC56" s="383" t="str">
        <f ca="1">+IF(OFFSET('Sanitation Data'!$G$31,0,10*ROW('Sanitation Data'!G50))="","",OFFSET('Sanitation Data'!$G$31,0,10*ROW('Sanitation Data'!G50)))</f>
        <v/>
      </c>
      <c r="DD56" s="383" t="str">
        <f ca="1">+IF(OFFSET('Sanitation Data'!$G$32,0,10*ROW('Sanitation Data'!G50))="","",OFFSET('Sanitation Data'!$G$32,0,10*ROW('Sanitation Data'!G50)))</f>
        <v/>
      </c>
      <c r="DE56" s="383" t="str">
        <f ca="1">+IF(OFFSET('Sanitation Data'!$H$28,0,10*ROW('Sanitation Data'!H50))="","",OFFSET('Sanitation Data'!$H$28,0,10*ROW('Sanitation Data'!H50)))</f>
        <v/>
      </c>
      <c r="DF56" s="383" t="str">
        <f ca="1">+IF(OFFSET('Sanitation Data'!$H$29,0,10*ROW('Sanitation Data'!H50))="","",OFFSET('Sanitation Data'!$H$29,0,10*ROW('Sanitation Data'!H50)))</f>
        <v/>
      </c>
      <c r="DG56" s="383" t="str">
        <f ca="1">+IF(OFFSET('Sanitation Data'!$H$30,0,10*ROW('Sanitation Data'!H50))="","",OFFSET('Sanitation Data'!$H$30,0,10*ROW('Sanitation Data'!H50)))</f>
        <v/>
      </c>
      <c r="DH56" s="383" t="str">
        <f ca="1">+IF(OFFSET('Sanitation Data'!$H$31,0,10*ROW('Sanitation Data'!H50))="","",OFFSET('Sanitation Data'!$H$31,0,10*ROW('Sanitation Data'!H50)))</f>
        <v/>
      </c>
      <c r="DI56" s="383" t="str">
        <f ca="1">+IF(OFFSET('Sanitation Data'!$H$32,0,10*ROW('Sanitation Data'!H50))="","",OFFSET('Sanitation Data'!$H$32,0,10*ROW('Sanitation Data'!H50)))</f>
        <v/>
      </c>
      <c r="DJ56" s="383" t="str">
        <f ca="1">+IF(OFFSET('Sanitation Data'!$I$28,0,10*ROW('Sanitation Data'!I50))="","",OFFSET('Sanitation Data'!$I$28,0,10*ROW('Sanitation Data'!I50)))</f>
        <v/>
      </c>
      <c r="DK56" s="383" t="str">
        <f ca="1">+IF(OFFSET('Sanitation Data'!$I$29,0,10*ROW('Sanitation Data'!I50))="","",OFFSET('Sanitation Data'!$I$29,0,10*ROW('Sanitation Data'!I50)))</f>
        <v/>
      </c>
      <c r="DL56" s="383" t="str">
        <f ca="1">+IF(OFFSET('Sanitation Data'!$I$30,0,10*ROW('Sanitation Data'!I50))="","",OFFSET('Sanitation Data'!$I$30,0,10*ROW('Sanitation Data'!I50)))</f>
        <v/>
      </c>
      <c r="DM56" s="383" t="str">
        <f ca="1">+IF(OFFSET('Sanitation Data'!$I$31,0,10*ROW('Sanitation Data'!I50))="","",OFFSET('Sanitation Data'!$I$31,0,10*ROW('Sanitation Data'!I50)))</f>
        <v/>
      </c>
      <c r="DN56" s="383" t="str">
        <f ca="1">+IF(OFFSET('Sanitation Data'!$I$32,0,10*ROW('Sanitation Data'!I50))="","",OFFSET('Sanitation Data'!$I$32,0,10*ROW('Sanitation Data'!I50)))</f>
        <v/>
      </c>
      <c r="DO56" s="383" t="str">
        <f ca="1">+IF(OFFSET('Hygiene Data'!$D$11,0,10*ROW('Hygiene Data'!D50))="","",OFFSET('Hygiene Data'!$D$11,0,10*ROW('Hygiene Data'!D50)))</f>
        <v/>
      </c>
      <c r="DP56" s="383" t="str">
        <f ca="1">+IF(OFFSET('Hygiene Data'!$D$12,0,10*ROW('Hygiene Data'!D50))="","",OFFSET('Hygiene Data'!$D$12,0,10*ROW('Hygiene Data'!D50)))</f>
        <v/>
      </c>
      <c r="DQ56" s="383" t="str">
        <f ca="1">+IF(OFFSET('Hygiene Data'!$D$13,0,10*ROW('Hygiene Data'!D50))="","",OFFSET('Hygiene Data'!$D$13,0,10*ROW('Hygiene Data'!D50)))</f>
        <v/>
      </c>
      <c r="DR56" s="383" t="str">
        <f ca="1">+IF(OFFSET('Hygiene Data'!$E$11,0,10*ROW('Hygiene Data'!E50))="","",OFFSET('Hygiene Data'!$E$11,0,10*ROW('Hygiene Data'!E50)))</f>
        <v/>
      </c>
      <c r="DS56" s="383" t="str">
        <f ca="1">+IF(OFFSET('Hygiene Data'!$E$12,0,10*ROW('Hygiene Data'!E50))="","",OFFSET('Hygiene Data'!$E$12,0,10*ROW('Hygiene Data'!E50)))</f>
        <v/>
      </c>
      <c r="DT56" s="383" t="str">
        <f ca="1">+IF(OFFSET('Hygiene Data'!$E$13,0,10*ROW('Hygiene Data'!E50))="","",OFFSET('Hygiene Data'!$E$13,0,10*ROW('Hygiene Data'!E50)))</f>
        <v/>
      </c>
      <c r="DU56" s="383" t="str">
        <f ca="1">+IF(OFFSET('Hygiene Data'!$F$11,0,10*ROW('Hygiene Data'!F50))="","",OFFSET('Hygiene Data'!$F$11,0,10*ROW('Hygiene Data'!F50)))</f>
        <v/>
      </c>
      <c r="DV56" s="383" t="str">
        <f ca="1">+IF(OFFSET('Hygiene Data'!$F$12,0,10*ROW('Hygiene Data'!F50))="","",OFFSET('Hygiene Data'!$F$12,0,10*ROW('Hygiene Data'!F50)))</f>
        <v/>
      </c>
      <c r="DW56" s="383" t="str">
        <f ca="1">+IF(OFFSET('Hygiene Data'!$F$13,0,10*ROW('Hygiene Data'!F50))="","",OFFSET('Hygiene Data'!$F$13,0,10*ROW('Hygiene Data'!F50)))</f>
        <v/>
      </c>
      <c r="DX56" s="383" t="str">
        <f ca="1">+IF(OFFSET('Hygiene Data'!$G$11,0,10*ROW('Hygiene Data'!G50))="","",OFFSET('Hygiene Data'!$G$11,0,10*ROW('Hygiene Data'!G50)))</f>
        <v/>
      </c>
      <c r="DY56" s="383" t="str">
        <f ca="1">+IF(OFFSET('Hygiene Data'!$G$12,0,10*ROW('Hygiene Data'!G50))="","",OFFSET('Hygiene Data'!$G$12,0,10*ROW('Hygiene Data'!G50)))</f>
        <v/>
      </c>
      <c r="DZ56" s="383" t="str">
        <f ca="1">+IF(OFFSET('Hygiene Data'!$G$13,0,10*ROW('Hygiene Data'!G50))="","",OFFSET('Hygiene Data'!$G$13,0,10*ROW('Hygiene Data'!G50)))</f>
        <v/>
      </c>
      <c r="EA56" s="383" t="str">
        <f ca="1">+IF(OFFSET('Hygiene Data'!$H$11,0,10*ROW('Hygiene Data'!H50))="","",OFFSET('Hygiene Data'!$H$11,0,10*ROW('Hygiene Data'!H50)))</f>
        <v/>
      </c>
      <c r="EB56" s="383" t="str">
        <f ca="1">+IF(OFFSET('Hygiene Data'!$H$12,0,10*ROW('Hygiene Data'!H50))="","",OFFSET('Hygiene Data'!$H$12,0,10*ROW('Hygiene Data'!H50)))</f>
        <v/>
      </c>
      <c r="EC56" s="383" t="str">
        <f ca="1">+IF(OFFSET('Hygiene Data'!$H$13,0,10*ROW('Hygiene Data'!H50))="","",OFFSET('Hygiene Data'!$H$13,0,10*ROW('Hygiene Data'!H50)))</f>
        <v/>
      </c>
      <c r="ED56" s="383" t="str">
        <f ca="1">+IF(OFFSET('Hygiene Data'!$I$11,0,10*ROW('Hygiene Data'!I50))="","",OFFSET('Hygiene Data'!$I$11,0,10*ROW('Hygiene Data'!I50)))</f>
        <v/>
      </c>
      <c r="EE56" s="383" t="str">
        <f ca="1">+IF(OFFSET('Hygiene Data'!$I$12,0,10*ROW('Hygiene Data'!I50))="","",OFFSET('Hygiene Data'!$I$12,0,10*ROW('Hygiene Data'!I50)))</f>
        <v/>
      </c>
      <c r="EF56" s="383" t="str">
        <f ca="1">+IF(OFFSET('Hygiene Data'!$I$13,0,10*ROW('Hygiene Data'!I50))="","",OFFSET('Hygiene Data'!$I$13,0,10*ROW('Hygiene Data'!I50)))</f>
        <v/>
      </c>
    </row>
    <row r="57" spans="1:136" x14ac:dyDescent="0.25">
      <c r="A57" s="492" t="str">
        <f ca="1">+IF(OFFSET('Water Data'!$B$2,0,10*ROW('Water Data'!E51))="","",OFFSET('Water Data'!$B$2,0,10*ROW('Water Data'!E51)))</f>
        <v/>
      </c>
      <c r="B57" s="492"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19" t="str">
        <f t="shared" ca="1" si="0"/>
        <v/>
      </c>
      <c r="D57" s="520"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20"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20"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20"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20"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20"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20"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20"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20"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20"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20"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20"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20"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20"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20"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20"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20"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20"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21"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21"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21"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21"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21"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21"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21"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21"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21"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21"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21"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21"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21"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21"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21"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21"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21"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21"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21"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21"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21"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21"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21"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21"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21"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21"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21"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21"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21"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21"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22"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98"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22"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22"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22"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22"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22"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22"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22"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22"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22"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22"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22"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22"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22"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22"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22"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22"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83" t="str">
        <f ca="1">+IF(OFFSET('Water Data'!$D$27,0,10*ROW('Water Data'!D51))="","",OFFSET('Water Data'!$D$27,0,10*ROW('Water Data'!D51)))</f>
        <v/>
      </c>
      <c r="BT57" s="383" t="str">
        <f ca="1">+IF(OFFSET('Water Data'!$D$28,0,10*ROW('Water Data'!D51))="","",OFFSET('Water Data'!$D$28,0,10*ROW('Water Data'!D51)))</f>
        <v/>
      </c>
      <c r="BU57" s="383" t="str">
        <f ca="1">+IF(OFFSET('Water Data'!$D$29,0,10*ROW('Water Data'!D51))="","",OFFSET('Water Data'!$D$29,0,10*ROW('Water Data'!D51)))</f>
        <v/>
      </c>
      <c r="BV57" s="383" t="str">
        <f ca="1">+IF(OFFSET('Water Data'!$E$27,0,10*ROW('Water Data'!E51))="","",OFFSET('Water Data'!$E$27,0,10*ROW('Water Data'!E51)))</f>
        <v/>
      </c>
      <c r="BW57" s="383" t="str">
        <f ca="1">+IF(OFFSET('Water Data'!$E$28,0,10*ROW('Water Data'!E51))="","",OFFSET('Water Data'!$E$28,0,10*ROW('Water Data'!E51)))</f>
        <v/>
      </c>
      <c r="BX57" s="383" t="str">
        <f ca="1">+IF(OFFSET('Water Data'!$E$29,0,10*ROW('Water Data'!E51))="","",OFFSET('Water Data'!$E$29,0,10*ROW('Water Data'!E51)))</f>
        <v/>
      </c>
      <c r="BY57" s="383" t="str">
        <f ca="1">+IF(OFFSET('Water Data'!$F$27,0,10*ROW('Water Data'!F51))="","",OFFSET('Water Data'!$F$27,0,10*ROW('Water Data'!F51)))</f>
        <v/>
      </c>
      <c r="BZ57" s="383" t="str">
        <f ca="1">+IF(OFFSET('Water Data'!$F$28,0,10*ROW('Water Data'!F51))="","",OFFSET('Water Data'!$F$28,0,10*ROW('Water Data'!F51)))</f>
        <v/>
      </c>
      <c r="CA57" s="383" t="str">
        <f ca="1">+IF(OFFSET('Water Data'!$F$29,0,10*ROW('Water Data'!F51))="","",OFFSET('Water Data'!$F$29,0,10*ROW('Water Data'!F51)))</f>
        <v/>
      </c>
      <c r="CB57" s="383" t="str">
        <f ca="1">+IF(OFFSET('Water Data'!$G$27,0,10*ROW('Water Data'!G51))="","",OFFSET('Water Data'!$G$27,0,10*ROW('Water Data'!G51)))</f>
        <v/>
      </c>
      <c r="CC57" s="383" t="str">
        <f ca="1">+IF(OFFSET('Water Data'!$G$28,0,10*ROW('Water Data'!G51))="","",OFFSET('Water Data'!$G$28,0,10*ROW('Water Data'!G51)))</f>
        <v/>
      </c>
      <c r="CD57" s="383" t="str">
        <f ca="1">+IF(OFFSET('Water Data'!$G$29,0,10*ROW('Water Data'!G51))="","",OFFSET('Water Data'!$G$29,0,10*ROW('Water Data'!G51)))</f>
        <v/>
      </c>
      <c r="CE57" s="383" t="str">
        <f ca="1">+IF(OFFSET('Water Data'!$H$27,0,10*ROW('Water Data'!H51))="","",OFFSET('Water Data'!$H$27,0,10*ROW('Water Data'!H51)))</f>
        <v/>
      </c>
      <c r="CF57" s="383" t="str">
        <f ca="1">+IF(OFFSET('Water Data'!$H$28,0,10*ROW('Water Data'!H51))="","",OFFSET('Water Data'!$H$28,0,10*ROW('Water Data'!H51)))</f>
        <v/>
      </c>
      <c r="CG57" s="383" t="str">
        <f ca="1">+IF(OFFSET('Water Data'!$H$29,0,10*ROW('Water Data'!H51))="","",OFFSET('Water Data'!$H$29,0,10*ROW('Water Data'!H51)))</f>
        <v/>
      </c>
      <c r="CH57" s="383" t="str">
        <f ca="1">+IF(OFFSET('Water Data'!$I$27,0,10*ROW('Water Data'!I51))="","",OFFSET('Water Data'!$I$27,0,10*ROW('Water Data'!I51)))</f>
        <v/>
      </c>
      <c r="CI57" s="383" t="str">
        <f ca="1">+IF(OFFSET('Water Data'!$I$28,0,10*ROW('Water Data'!I51))="","",OFFSET('Water Data'!$I$28,0,10*ROW('Water Data'!I51)))</f>
        <v/>
      </c>
      <c r="CJ57" s="383" t="str">
        <f ca="1">+IF(OFFSET('Water Data'!$I$29,0,10*ROW('Water Data'!I51))="","",OFFSET('Water Data'!$I$29,0,10*ROW('Water Data'!I51)))</f>
        <v/>
      </c>
      <c r="CK57" s="383" t="str">
        <f ca="1">+IF(OFFSET('Sanitation Data'!$D$28,0,10*ROW('Sanitation Data'!D51))="","",OFFSET('Sanitation Data'!$D$28,0,10*ROW('Sanitation Data'!D51)))</f>
        <v/>
      </c>
      <c r="CL57" s="383" t="str">
        <f ca="1">+IF(OFFSET('Sanitation Data'!$D$29,0,10*ROW('Sanitation Data'!D51))="","",OFFSET('Sanitation Data'!$D$29,0,10*ROW('Sanitation Data'!D51)))</f>
        <v/>
      </c>
      <c r="CM57" s="383" t="str">
        <f ca="1">+IF(OFFSET('Sanitation Data'!$D$30,0,10*ROW('Sanitation Data'!D51))="","",OFFSET('Sanitation Data'!$D$30,0,10*ROW('Sanitation Data'!D51)))</f>
        <v/>
      </c>
      <c r="CN57" s="383" t="str">
        <f ca="1">+IF(OFFSET('Sanitation Data'!$D$31,0,10*ROW('Sanitation Data'!D51))="","",OFFSET('Sanitation Data'!$D$31,0,10*ROW('Sanitation Data'!D51)))</f>
        <v/>
      </c>
      <c r="CO57" s="383" t="str">
        <f ca="1">+IF(OFFSET('Sanitation Data'!$D$32,0,10*ROW('Sanitation Data'!D51))="","",OFFSET('Sanitation Data'!$D$32,0,10*ROW('Sanitation Data'!D51)))</f>
        <v/>
      </c>
      <c r="CP57" s="383" t="str">
        <f ca="1">+IF(OFFSET('Sanitation Data'!$E$28,0,10*ROW('Sanitation Data'!E51))="","",OFFSET('Sanitation Data'!$E$28,0,10*ROW('Sanitation Data'!E51)))</f>
        <v/>
      </c>
      <c r="CQ57" s="383" t="str">
        <f ca="1">+IF(OFFSET('Sanitation Data'!$E$29,0,10*ROW('Sanitation Data'!E51))="","",OFFSET('Sanitation Data'!$E$29,0,10*ROW('Sanitation Data'!E51)))</f>
        <v/>
      </c>
      <c r="CR57" s="383" t="str">
        <f ca="1">+IF(OFFSET('Sanitation Data'!$E$30,0,10*ROW('Sanitation Data'!E51))="","",OFFSET('Sanitation Data'!$E$30,0,10*ROW('Sanitation Data'!E51)))</f>
        <v/>
      </c>
      <c r="CS57" s="383" t="str">
        <f ca="1">+IF(OFFSET('Sanitation Data'!$E$31,0,10*ROW('Sanitation Data'!E51))="","",OFFSET('Sanitation Data'!$E$31,0,10*ROW('Sanitation Data'!E51)))</f>
        <v/>
      </c>
      <c r="CT57" s="383" t="str">
        <f ca="1">+IF(OFFSET('Sanitation Data'!$E$32,0,10*ROW('Sanitation Data'!E51))="","",OFFSET('Sanitation Data'!$E$32,0,10*ROW('Sanitation Data'!E51)))</f>
        <v/>
      </c>
      <c r="CU57" s="383" t="str">
        <f ca="1">+IF(OFFSET('Sanitation Data'!$F$28,0,10*ROW('Sanitation Data'!F51))="","",OFFSET('Sanitation Data'!$F$28,0,10*ROW('Sanitation Data'!F51)))</f>
        <v/>
      </c>
      <c r="CV57" s="383" t="str">
        <f ca="1">+IF(OFFSET('Sanitation Data'!$F$29,0,10*ROW('Sanitation Data'!F51))="","",OFFSET('Sanitation Data'!$F$29,0,10*ROW('Sanitation Data'!F51)))</f>
        <v/>
      </c>
      <c r="CW57" s="383" t="str">
        <f ca="1">+IF(OFFSET('Sanitation Data'!$F$30,0,10*ROW('Sanitation Data'!F51))="","",OFFSET('Sanitation Data'!$F$30,0,10*ROW('Sanitation Data'!F51)))</f>
        <v/>
      </c>
      <c r="CX57" s="383" t="str">
        <f ca="1">+IF(OFFSET('Sanitation Data'!$F$31,0,10*ROW('Sanitation Data'!F51))="","",OFFSET('Sanitation Data'!$F$31,0,10*ROW('Sanitation Data'!F51)))</f>
        <v/>
      </c>
      <c r="CY57" s="383" t="str">
        <f ca="1">+IF(OFFSET('Sanitation Data'!$F$32,0,10*ROW('Sanitation Data'!F51))="","",OFFSET('Sanitation Data'!$F$32,0,10*ROW('Sanitation Data'!F51)))</f>
        <v/>
      </c>
      <c r="CZ57" s="383" t="str">
        <f ca="1">+IF(OFFSET('Sanitation Data'!$G$28,0,10*ROW('Sanitation Data'!G51))="","",OFFSET('Sanitation Data'!$G$28,0,10*ROW('Sanitation Data'!G51)))</f>
        <v/>
      </c>
      <c r="DA57" s="383" t="str">
        <f ca="1">+IF(OFFSET('Sanitation Data'!$G$29,0,10*ROW('Sanitation Data'!G51))="","",OFFSET('Sanitation Data'!$G$29,0,10*ROW('Sanitation Data'!G51)))</f>
        <v/>
      </c>
      <c r="DB57" s="383" t="str">
        <f ca="1">+IF(OFFSET('Sanitation Data'!$G$30,0,10*ROW('Sanitation Data'!G51))="","",OFFSET('Sanitation Data'!$G$30,0,10*ROW('Sanitation Data'!G51)))</f>
        <v/>
      </c>
      <c r="DC57" s="383" t="str">
        <f ca="1">+IF(OFFSET('Sanitation Data'!$G$31,0,10*ROW('Sanitation Data'!G51))="","",OFFSET('Sanitation Data'!$G$31,0,10*ROW('Sanitation Data'!G51)))</f>
        <v/>
      </c>
      <c r="DD57" s="383" t="str">
        <f ca="1">+IF(OFFSET('Sanitation Data'!$G$32,0,10*ROW('Sanitation Data'!G51))="","",OFFSET('Sanitation Data'!$G$32,0,10*ROW('Sanitation Data'!G51)))</f>
        <v/>
      </c>
      <c r="DE57" s="383" t="str">
        <f ca="1">+IF(OFFSET('Sanitation Data'!$H$28,0,10*ROW('Sanitation Data'!H51))="","",OFFSET('Sanitation Data'!$H$28,0,10*ROW('Sanitation Data'!H51)))</f>
        <v/>
      </c>
      <c r="DF57" s="383" t="str">
        <f ca="1">+IF(OFFSET('Sanitation Data'!$H$29,0,10*ROW('Sanitation Data'!H51))="","",OFFSET('Sanitation Data'!$H$29,0,10*ROW('Sanitation Data'!H51)))</f>
        <v/>
      </c>
      <c r="DG57" s="383" t="str">
        <f ca="1">+IF(OFFSET('Sanitation Data'!$H$30,0,10*ROW('Sanitation Data'!H51))="","",OFFSET('Sanitation Data'!$H$30,0,10*ROW('Sanitation Data'!H51)))</f>
        <v/>
      </c>
      <c r="DH57" s="383" t="str">
        <f ca="1">+IF(OFFSET('Sanitation Data'!$H$31,0,10*ROW('Sanitation Data'!H51))="","",OFFSET('Sanitation Data'!$H$31,0,10*ROW('Sanitation Data'!H51)))</f>
        <v/>
      </c>
      <c r="DI57" s="383" t="str">
        <f ca="1">+IF(OFFSET('Sanitation Data'!$H$32,0,10*ROW('Sanitation Data'!H51))="","",OFFSET('Sanitation Data'!$H$32,0,10*ROW('Sanitation Data'!H51)))</f>
        <v/>
      </c>
      <c r="DJ57" s="383" t="str">
        <f ca="1">+IF(OFFSET('Sanitation Data'!$I$28,0,10*ROW('Sanitation Data'!I51))="","",OFFSET('Sanitation Data'!$I$28,0,10*ROW('Sanitation Data'!I51)))</f>
        <v/>
      </c>
      <c r="DK57" s="383" t="str">
        <f ca="1">+IF(OFFSET('Sanitation Data'!$I$29,0,10*ROW('Sanitation Data'!I51))="","",OFFSET('Sanitation Data'!$I$29,0,10*ROW('Sanitation Data'!I51)))</f>
        <v/>
      </c>
      <c r="DL57" s="383" t="str">
        <f ca="1">+IF(OFFSET('Sanitation Data'!$I$30,0,10*ROW('Sanitation Data'!I51))="","",OFFSET('Sanitation Data'!$I$30,0,10*ROW('Sanitation Data'!I51)))</f>
        <v/>
      </c>
      <c r="DM57" s="383" t="str">
        <f ca="1">+IF(OFFSET('Sanitation Data'!$I$31,0,10*ROW('Sanitation Data'!I51))="","",OFFSET('Sanitation Data'!$I$31,0,10*ROW('Sanitation Data'!I51)))</f>
        <v/>
      </c>
      <c r="DN57" s="383" t="str">
        <f ca="1">+IF(OFFSET('Sanitation Data'!$I$32,0,10*ROW('Sanitation Data'!I51))="","",OFFSET('Sanitation Data'!$I$32,0,10*ROW('Sanitation Data'!I51)))</f>
        <v/>
      </c>
      <c r="DO57" s="383" t="str">
        <f ca="1">+IF(OFFSET('Hygiene Data'!$D$11,0,10*ROW('Hygiene Data'!D51))="","",OFFSET('Hygiene Data'!$D$11,0,10*ROW('Hygiene Data'!D51)))</f>
        <v/>
      </c>
      <c r="DP57" s="383" t="str">
        <f ca="1">+IF(OFFSET('Hygiene Data'!$D$12,0,10*ROW('Hygiene Data'!D51))="","",OFFSET('Hygiene Data'!$D$12,0,10*ROW('Hygiene Data'!D51)))</f>
        <v/>
      </c>
      <c r="DQ57" s="383" t="str">
        <f ca="1">+IF(OFFSET('Hygiene Data'!$D$13,0,10*ROW('Hygiene Data'!D51))="","",OFFSET('Hygiene Data'!$D$13,0,10*ROW('Hygiene Data'!D51)))</f>
        <v/>
      </c>
      <c r="DR57" s="383" t="str">
        <f ca="1">+IF(OFFSET('Hygiene Data'!$E$11,0,10*ROW('Hygiene Data'!E51))="","",OFFSET('Hygiene Data'!$E$11,0,10*ROW('Hygiene Data'!E51)))</f>
        <v/>
      </c>
      <c r="DS57" s="383" t="str">
        <f ca="1">+IF(OFFSET('Hygiene Data'!$E$12,0,10*ROW('Hygiene Data'!E51))="","",OFFSET('Hygiene Data'!$E$12,0,10*ROW('Hygiene Data'!E51)))</f>
        <v/>
      </c>
      <c r="DT57" s="383" t="str">
        <f ca="1">+IF(OFFSET('Hygiene Data'!$E$13,0,10*ROW('Hygiene Data'!E51))="","",OFFSET('Hygiene Data'!$E$13,0,10*ROW('Hygiene Data'!E51)))</f>
        <v/>
      </c>
      <c r="DU57" s="383" t="str">
        <f ca="1">+IF(OFFSET('Hygiene Data'!$F$11,0,10*ROW('Hygiene Data'!F51))="","",OFFSET('Hygiene Data'!$F$11,0,10*ROW('Hygiene Data'!F51)))</f>
        <v/>
      </c>
      <c r="DV57" s="383" t="str">
        <f ca="1">+IF(OFFSET('Hygiene Data'!$F$12,0,10*ROW('Hygiene Data'!F51))="","",OFFSET('Hygiene Data'!$F$12,0,10*ROW('Hygiene Data'!F51)))</f>
        <v/>
      </c>
      <c r="DW57" s="383" t="str">
        <f ca="1">+IF(OFFSET('Hygiene Data'!$F$13,0,10*ROW('Hygiene Data'!F51))="","",OFFSET('Hygiene Data'!$F$13,0,10*ROW('Hygiene Data'!F51)))</f>
        <v/>
      </c>
      <c r="DX57" s="383" t="str">
        <f ca="1">+IF(OFFSET('Hygiene Data'!$G$11,0,10*ROW('Hygiene Data'!G51))="","",OFFSET('Hygiene Data'!$G$11,0,10*ROW('Hygiene Data'!G51)))</f>
        <v/>
      </c>
      <c r="DY57" s="383" t="str">
        <f ca="1">+IF(OFFSET('Hygiene Data'!$G$12,0,10*ROW('Hygiene Data'!G51))="","",OFFSET('Hygiene Data'!$G$12,0,10*ROW('Hygiene Data'!G51)))</f>
        <v/>
      </c>
      <c r="DZ57" s="383" t="str">
        <f ca="1">+IF(OFFSET('Hygiene Data'!$G$13,0,10*ROW('Hygiene Data'!G51))="","",OFFSET('Hygiene Data'!$G$13,0,10*ROW('Hygiene Data'!G51)))</f>
        <v/>
      </c>
      <c r="EA57" s="383" t="str">
        <f ca="1">+IF(OFFSET('Hygiene Data'!$H$11,0,10*ROW('Hygiene Data'!H51))="","",OFFSET('Hygiene Data'!$H$11,0,10*ROW('Hygiene Data'!H51)))</f>
        <v/>
      </c>
      <c r="EB57" s="383" t="str">
        <f ca="1">+IF(OFFSET('Hygiene Data'!$H$12,0,10*ROW('Hygiene Data'!H51))="","",OFFSET('Hygiene Data'!$H$12,0,10*ROW('Hygiene Data'!H51)))</f>
        <v/>
      </c>
      <c r="EC57" s="383" t="str">
        <f ca="1">+IF(OFFSET('Hygiene Data'!$H$13,0,10*ROW('Hygiene Data'!H51))="","",OFFSET('Hygiene Data'!$H$13,0,10*ROW('Hygiene Data'!H51)))</f>
        <v/>
      </c>
      <c r="ED57" s="383" t="str">
        <f ca="1">+IF(OFFSET('Hygiene Data'!$I$11,0,10*ROW('Hygiene Data'!I51))="","",OFFSET('Hygiene Data'!$I$11,0,10*ROW('Hygiene Data'!I51)))</f>
        <v/>
      </c>
      <c r="EE57" s="383" t="str">
        <f ca="1">+IF(OFFSET('Hygiene Data'!$I$12,0,10*ROW('Hygiene Data'!I51))="","",OFFSET('Hygiene Data'!$I$12,0,10*ROW('Hygiene Data'!I51)))</f>
        <v/>
      </c>
      <c r="EF57" s="383" t="str">
        <f ca="1">+IF(OFFSET('Hygiene Data'!$I$13,0,10*ROW('Hygiene Data'!I51))="","",OFFSET('Hygiene Data'!$I$13,0,10*ROW('Hygiene Data'!I51)))</f>
        <v/>
      </c>
    </row>
    <row r="58" spans="1:136" x14ac:dyDescent="0.25">
      <c r="A58" s="492" t="str">
        <f ca="1">+IF(OFFSET('Water Data'!$B$2,0,10*ROW('Water Data'!E52))="","",OFFSET('Water Data'!$B$2,0,10*ROW('Water Data'!E52)))</f>
        <v/>
      </c>
      <c r="B58" s="492"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19" t="str">
        <f t="shared" ca="1" si="0"/>
        <v/>
      </c>
      <c r="D58" s="520"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20"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20"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20"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20"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20"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20"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20"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20"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20"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20"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20"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20"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20"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20"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20"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20"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20"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21"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21"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21"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21"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21"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21"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21"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21"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21"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21"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21"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21"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21"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21"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21"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21"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21"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21"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21"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21"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21"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21"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21"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21"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21"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21"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21"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21"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21"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21"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22"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98"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22"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22"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22"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22"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22"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22"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22"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22"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22"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22"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22"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22"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22"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22"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22"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22"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83" t="str">
        <f ca="1">+IF(OFFSET('Water Data'!$D$27,0,10*ROW('Water Data'!D52))="","",OFFSET('Water Data'!$D$27,0,10*ROW('Water Data'!D52)))</f>
        <v/>
      </c>
      <c r="BT58" s="383" t="str">
        <f ca="1">+IF(OFFSET('Water Data'!$D$28,0,10*ROW('Water Data'!D52))="","",OFFSET('Water Data'!$D$28,0,10*ROW('Water Data'!D52)))</f>
        <v/>
      </c>
      <c r="BU58" s="383" t="str">
        <f ca="1">+IF(OFFSET('Water Data'!$D$29,0,10*ROW('Water Data'!D52))="","",OFFSET('Water Data'!$D$29,0,10*ROW('Water Data'!D52)))</f>
        <v/>
      </c>
      <c r="BV58" s="383" t="str">
        <f ca="1">+IF(OFFSET('Water Data'!$E$27,0,10*ROW('Water Data'!E52))="","",OFFSET('Water Data'!$E$27,0,10*ROW('Water Data'!E52)))</f>
        <v/>
      </c>
      <c r="BW58" s="383" t="str">
        <f ca="1">+IF(OFFSET('Water Data'!$E$28,0,10*ROW('Water Data'!E52))="","",OFFSET('Water Data'!$E$28,0,10*ROW('Water Data'!E52)))</f>
        <v/>
      </c>
      <c r="BX58" s="383" t="str">
        <f ca="1">+IF(OFFSET('Water Data'!$E$29,0,10*ROW('Water Data'!E52))="","",OFFSET('Water Data'!$E$29,0,10*ROW('Water Data'!E52)))</f>
        <v/>
      </c>
      <c r="BY58" s="383" t="str">
        <f ca="1">+IF(OFFSET('Water Data'!$F$27,0,10*ROW('Water Data'!F52))="","",OFFSET('Water Data'!$F$27,0,10*ROW('Water Data'!F52)))</f>
        <v/>
      </c>
      <c r="BZ58" s="383" t="str">
        <f ca="1">+IF(OFFSET('Water Data'!$F$28,0,10*ROW('Water Data'!F52))="","",OFFSET('Water Data'!$F$28,0,10*ROW('Water Data'!F52)))</f>
        <v/>
      </c>
      <c r="CA58" s="383" t="str">
        <f ca="1">+IF(OFFSET('Water Data'!$F$29,0,10*ROW('Water Data'!F52))="","",OFFSET('Water Data'!$F$29,0,10*ROW('Water Data'!F52)))</f>
        <v/>
      </c>
      <c r="CB58" s="383" t="str">
        <f ca="1">+IF(OFFSET('Water Data'!$G$27,0,10*ROW('Water Data'!G52))="","",OFFSET('Water Data'!$G$27,0,10*ROW('Water Data'!G52)))</f>
        <v/>
      </c>
      <c r="CC58" s="383" t="str">
        <f ca="1">+IF(OFFSET('Water Data'!$G$28,0,10*ROW('Water Data'!G52))="","",OFFSET('Water Data'!$G$28,0,10*ROW('Water Data'!G52)))</f>
        <v/>
      </c>
      <c r="CD58" s="383" t="str">
        <f ca="1">+IF(OFFSET('Water Data'!$G$29,0,10*ROW('Water Data'!G52))="","",OFFSET('Water Data'!$G$29,0,10*ROW('Water Data'!G52)))</f>
        <v/>
      </c>
      <c r="CE58" s="383" t="str">
        <f ca="1">+IF(OFFSET('Water Data'!$H$27,0,10*ROW('Water Data'!H52))="","",OFFSET('Water Data'!$H$27,0,10*ROW('Water Data'!H52)))</f>
        <v/>
      </c>
      <c r="CF58" s="383" t="str">
        <f ca="1">+IF(OFFSET('Water Data'!$H$28,0,10*ROW('Water Data'!H52))="","",OFFSET('Water Data'!$H$28,0,10*ROW('Water Data'!H52)))</f>
        <v/>
      </c>
      <c r="CG58" s="383" t="str">
        <f ca="1">+IF(OFFSET('Water Data'!$H$29,0,10*ROW('Water Data'!H52))="","",OFFSET('Water Data'!$H$29,0,10*ROW('Water Data'!H52)))</f>
        <v/>
      </c>
      <c r="CH58" s="383" t="str">
        <f ca="1">+IF(OFFSET('Water Data'!$I$27,0,10*ROW('Water Data'!I52))="","",OFFSET('Water Data'!$I$27,0,10*ROW('Water Data'!I52)))</f>
        <v/>
      </c>
      <c r="CI58" s="383" t="str">
        <f ca="1">+IF(OFFSET('Water Data'!$I$28,0,10*ROW('Water Data'!I52))="","",OFFSET('Water Data'!$I$28,0,10*ROW('Water Data'!I52)))</f>
        <v/>
      </c>
      <c r="CJ58" s="383" t="str">
        <f ca="1">+IF(OFFSET('Water Data'!$I$29,0,10*ROW('Water Data'!I52))="","",OFFSET('Water Data'!$I$29,0,10*ROW('Water Data'!I52)))</f>
        <v/>
      </c>
      <c r="CK58" s="383" t="str">
        <f ca="1">+IF(OFFSET('Sanitation Data'!$D$28,0,10*ROW('Sanitation Data'!D52))="","",OFFSET('Sanitation Data'!$D$28,0,10*ROW('Sanitation Data'!D52)))</f>
        <v/>
      </c>
      <c r="CL58" s="383" t="str">
        <f ca="1">+IF(OFFSET('Sanitation Data'!$D$29,0,10*ROW('Sanitation Data'!D52))="","",OFFSET('Sanitation Data'!$D$29,0,10*ROW('Sanitation Data'!D52)))</f>
        <v/>
      </c>
      <c r="CM58" s="383" t="str">
        <f ca="1">+IF(OFFSET('Sanitation Data'!$D$30,0,10*ROW('Sanitation Data'!D52))="","",OFFSET('Sanitation Data'!$D$30,0,10*ROW('Sanitation Data'!D52)))</f>
        <v/>
      </c>
      <c r="CN58" s="383" t="str">
        <f ca="1">+IF(OFFSET('Sanitation Data'!$D$31,0,10*ROW('Sanitation Data'!D52))="","",OFFSET('Sanitation Data'!$D$31,0,10*ROW('Sanitation Data'!D52)))</f>
        <v/>
      </c>
      <c r="CO58" s="383" t="str">
        <f ca="1">+IF(OFFSET('Sanitation Data'!$D$32,0,10*ROW('Sanitation Data'!D52))="","",OFFSET('Sanitation Data'!$D$32,0,10*ROW('Sanitation Data'!D52)))</f>
        <v/>
      </c>
      <c r="CP58" s="383" t="str">
        <f ca="1">+IF(OFFSET('Sanitation Data'!$E$28,0,10*ROW('Sanitation Data'!E52))="","",OFFSET('Sanitation Data'!$E$28,0,10*ROW('Sanitation Data'!E52)))</f>
        <v/>
      </c>
      <c r="CQ58" s="383" t="str">
        <f ca="1">+IF(OFFSET('Sanitation Data'!$E$29,0,10*ROW('Sanitation Data'!E52))="","",OFFSET('Sanitation Data'!$E$29,0,10*ROW('Sanitation Data'!E52)))</f>
        <v/>
      </c>
      <c r="CR58" s="383" t="str">
        <f ca="1">+IF(OFFSET('Sanitation Data'!$E$30,0,10*ROW('Sanitation Data'!E52))="","",OFFSET('Sanitation Data'!$E$30,0,10*ROW('Sanitation Data'!E52)))</f>
        <v/>
      </c>
      <c r="CS58" s="383" t="str">
        <f ca="1">+IF(OFFSET('Sanitation Data'!$E$31,0,10*ROW('Sanitation Data'!E52))="","",OFFSET('Sanitation Data'!$E$31,0,10*ROW('Sanitation Data'!E52)))</f>
        <v/>
      </c>
      <c r="CT58" s="383" t="str">
        <f ca="1">+IF(OFFSET('Sanitation Data'!$E$32,0,10*ROW('Sanitation Data'!E52))="","",OFFSET('Sanitation Data'!$E$32,0,10*ROW('Sanitation Data'!E52)))</f>
        <v/>
      </c>
      <c r="CU58" s="383" t="str">
        <f ca="1">+IF(OFFSET('Sanitation Data'!$F$28,0,10*ROW('Sanitation Data'!F52))="","",OFFSET('Sanitation Data'!$F$28,0,10*ROW('Sanitation Data'!F52)))</f>
        <v/>
      </c>
      <c r="CV58" s="383" t="str">
        <f ca="1">+IF(OFFSET('Sanitation Data'!$F$29,0,10*ROW('Sanitation Data'!F52))="","",OFFSET('Sanitation Data'!$F$29,0,10*ROW('Sanitation Data'!F52)))</f>
        <v/>
      </c>
      <c r="CW58" s="383" t="str">
        <f ca="1">+IF(OFFSET('Sanitation Data'!$F$30,0,10*ROW('Sanitation Data'!F52))="","",OFFSET('Sanitation Data'!$F$30,0,10*ROW('Sanitation Data'!F52)))</f>
        <v/>
      </c>
      <c r="CX58" s="383" t="str">
        <f ca="1">+IF(OFFSET('Sanitation Data'!$F$31,0,10*ROW('Sanitation Data'!F52))="","",OFFSET('Sanitation Data'!$F$31,0,10*ROW('Sanitation Data'!F52)))</f>
        <v/>
      </c>
      <c r="CY58" s="383" t="str">
        <f ca="1">+IF(OFFSET('Sanitation Data'!$F$32,0,10*ROW('Sanitation Data'!F52))="","",OFFSET('Sanitation Data'!$F$32,0,10*ROW('Sanitation Data'!F52)))</f>
        <v/>
      </c>
      <c r="CZ58" s="383" t="str">
        <f ca="1">+IF(OFFSET('Sanitation Data'!$G$28,0,10*ROW('Sanitation Data'!G52))="","",OFFSET('Sanitation Data'!$G$28,0,10*ROW('Sanitation Data'!G52)))</f>
        <v/>
      </c>
      <c r="DA58" s="383" t="str">
        <f ca="1">+IF(OFFSET('Sanitation Data'!$G$29,0,10*ROW('Sanitation Data'!G52))="","",OFFSET('Sanitation Data'!$G$29,0,10*ROW('Sanitation Data'!G52)))</f>
        <v/>
      </c>
      <c r="DB58" s="383" t="str">
        <f ca="1">+IF(OFFSET('Sanitation Data'!$G$30,0,10*ROW('Sanitation Data'!G52))="","",OFFSET('Sanitation Data'!$G$30,0,10*ROW('Sanitation Data'!G52)))</f>
        <v/>
      </c>
      <c r="DC58" s="383" t="str">
        <f ca="1">+IF(OFFSET('Sanitation Data'!$G$31,0,10*ROW('Sanitation Data'!G52))="","",OFFSET('Sanitation Data'!$G$31,0,10*ROW('Sanitation Data'!G52)))</f>
        <v/>
      </c>
      <c r="DD58" s="383" t="str">
        <f ca="1">+IF(OFFSET('Sanitation Data'!$G$32,0,10*ROW('Sanitation Data'!G52))="","",OFFSET('Sanitation Data'!$G$32,0,10*ROW('Sanitation Data'!G52)))</f>
        <v/>
      </c>
      <c r="DE58" s="383" t="str">
        <f ca="1">+IF(OFFSET('Sanitation Data'!$H$28,0,10*ROW('Sanitation Data'!H52))="","",OFFSET('Sanitation Data'!$H$28,0,10*ROW('Sanitation Data'!H52)))</f>
        <v/>
      </c>
      <c r="DF58" s="383" t="str">
        <f ca="1">+IF(OFFSET('Sanitation Data'!$H$29,0,10*ROW('Sanitation Data'!H52))="","",OFFSET('Sanitation Data'!$H$29,0,10*ROW('Sanitation Data'!H52)))</f>
        <v/>
      </c>
      <c r="DG58" s="383" t="str">
        <f ca="1">+IF(OFFSET('Sanitation Data'!$H$30,0,10*ROW('Sanitation Data'!H52))="","",OFFSET('Sanitation Data'!$H$30,0,10*ROW('Sanitation Data'!H52)))</f>
        <v/>
      </c>
      <c r="DH58" s="383" t="str">
        <f ca="1">+IF(OFFSET('Sanitation Data'!$H$31,0,10*ROW('Sanitation Data'!H52))="","",OFFSET('Sanitation Data'!$H$31,0,10*ROW('Sanitation Data'!H52)))</f>
        <v/>
      </c>
      <c r="DI58" s="383" t="str">
        <f ca="1">+IF(OFFSET('Sanitation Data'!$H$32,0,10*ROW('Sanitation Data'!H52))="","",OFFSET('Sanitation Data'!$H$32,0,10*ROW('Sanitation Data'!H52)))</f>
        <v/>
      </c>
      <c r="DJ58" s="383" t="str">
        <f ca="1">+IF(OFFSET('Sanitation Data'!$I$28,0,10*ROW('Sanitation Data'!I52))="","",OFFSET('Sanitation Data'!$I$28,0,10*ROW('Sanitation Data'!I52)))</f>
        <v/>
      </c>
      <c r="DK58" s="383" t="str">
        <f ca="1">+IF(OFFSET('Sanitation Data'!$I$29,0,10*ROW('Sanitation Data'!I52))="","",OFFSET('Sanitation Data'!$I$29,0,10*ROW('Sanitation Data'!I52)))</f>
        <v/>
      </c>
      <c r="DL58" s="383" t="str">
        <f ca="1">+IF(OFFSET('Sanitation Data'!$I$30,0,10*ROW('Sanitation Data'!I52))="","",OFFSET('Sanitation Data'!$I$30,0,10*ROW('Sanitation Data'!I52)))</f>
        <v/>
      </c>
      <c r="DM58" s="383" t="str">
        <f ca="1">+IF(OFFSET('Sanitation Data'!$I$31,0,10*ROW('Sanitation Data'!I52))="","",OFFSET('Sanitation Data'!$I$31,0,10*ROW('Sanitation Data'!I52)))</f>
        <v/>
      </c>
      <c r="DN58" s="383" t="str">
        <f ca="1">+IF(OFFSET('Sanitation Data'!$I$32,0,10*ROW('Sanitation Data'!I52))="","",OFFSET('Sanitation Data'!$I$32,0,10*ROW('Sanitation Data'!I52)))</f>
        <v/>
      </c>
      <c r="DO58" s="383" t="str">
        <f ca="1">+IF(OFFSET('Hygiene Data'!$D$11,0,10*ROW('Hygiene Data'!D52))="","",OFFSET('Hygiene Data'!$D$11,0,10*ROW('Hygiene Data'!D52)))</f>
        <v/>
      </c>
      <c r="DP58" s="383" t="str">
        <f ca="1">+IF(OFFSET('Hygiene Data'!$D$12,0,10*ROW('Hygiene Data'!D52))="","",OFFSET('Hygiene Data'!$D$12,0,10*ROW('Hygiene Data'!D52)))</f>
        <v/>
      </c>
      <c r="DQ58" s="383" t="str">
        <f ca="1">+IF(OFFSET('Hygiene Data'!$D$13,0,10*ROW('Hygiene Data'!D52))="","",OFFSET('Hygiene Data'!$D$13,0,10*ROW('Hygiene Data'!D52)))</f>
        <v/>
      </c>
      <c r="DR58" s="383" t="str">
        <f ca="1">+IF(OFFSET('Hygiene Data'!$E$11,0,10*ROW('Hygiene Data'!E52))="","",OFFSET('Hygiene Data'!$E$11,0,10*ROW('Hygiene Data'!E52)))</f>
        <v/>
      </c>
      <c r="DS58" s="383" t="str">
        <f ca="1">+IF(OFFSET('Hygiene Data'!$E$12,0,10*ROW('Hygiene Data'!E52))="","",OFFSET('Hygiene Data'!$E$12,0,10*ROW('Hygiene Data'!E52)))</f>
        <v/>
      </c>
      <c r="DT58" s="383" t="str">
        <f ca="1">+IF(OFFSET('Hygiene Data'!$E$13,0,10*ROW('Hygiene Data'!E52))="","",OFFSET('Hygiene Data'!$E$13,0,10*ROW('Hygiene Data'!E52)))</f>
        <v/>
      </c>
      <c r="DU58" s="383" t="str">
        <f ca="1">+IF(OFFSET('Hygiene Data'!$F$11,0,10*ROW('Hygiene Data'!F52))="","",OFFSET('Hygiene Data'!$F$11,0,10*ROW('Hygiene Data'!F52)))</f>
        <v/>
      </c>
      <c r="DV58" s="383" t="str">
        <f ca="1">+IF(OFFSET('Hygiene Data'!$F$12,0,10*ROW('Hygiene Data'!F52))="","",OFFSET('Hygiene Data'!$F$12,0,10*ROW('Hygiene Data'!F52)))</f>
        <v/>
      </c>
      <c r="DW58" s="383" t="str">
        <f ca="1">+IF(OFFSET('Hygiene Data'!$F$13,0,10*ROW('Hygiene Data'!F52))="","",OFFSET('Hygiene Data'!$F$13,0,10*ROW('Hygiene Data'!F52)))</f>
        <v/>
      </c>
      <c r="DX58" s="383" t="str">
        <f ca="1">+IF(OFFSET('Hygiene Data'!$G$11,0,10*ROW('Hygiene Data'!G52))="","",OFFSET('Hygiene Data'!$G$11,0,10*ROW('Hygiene Data'!G52)))</f>
        <v/>
      </c>
      <c r="DY58" s="383" t="str">
        <f ca="1">+IF(OFFSET('Hygiene Data'!$G$12,0,10*ROW('Hygiene Data'!G52))="","",OFFSET('Hygiene Data'!$G$12,0,10*ROW('Hygiene Data'!G52)))</f>
        <v/>
      </c>
      <c r="DZ58" s="383" t="str">
        <f ca="1">+IF(OFFSET('Hygiene Data'!$G$13,0,10*ROW('Hygiene Data'!G52))="","",OFFSET('Hygiene Data'!$G$13,0,10*ROW('Hygiene Data'!G52)))</f>
        <v/>
      </c>
      <c r="EA58" s="383" t="str">
        <f ca="1">+IF(OFFSET('Hygiene Data'!$H$11,0,10*ROW('Hygiene Data'!H52))="","",OFFSET('Hygiene Data'!$H$11,0,10*ROW('Hygiene Data'!H52)))</f>
        <v/>
      </c>
      <c r="EB58" s="383" t="str">
        <f ca="1">+IF(OFFSET('Hygiene Data'!$H$12,0,10*ROW('Hygiene Data'!H52))="","",OFFSET('Hygiene Data'!$H$12,0,10*ROW('Hygiene Data'!H52)))</f>
        <v/>
      </c>
      <c r="EC58" s="383" t="str">
        <f ca="1">+IF(OFFSET('Hygiene Data'!$H$13,0,10*ROW('Hygiene Data'!H52))="","",OFFSET('Hygiene Data'!$H$13,0,10*ROW('Hygiene Data'!H52)))</f>
        <v/>
      </c>
      <c r="ED58" s="383" t="str">
        <f ca="1">+IF(OFFSET('Hygiene Data'!$I$11,0,10*ROW('Hygiene Data'!I52))="","",OFFSET('Hygiene Data'!$I$11,0,10*ROW('Hygiene Data'!I52)))</f>
        <v/>
      </c>
      <c r="EE58" s="383" t="str">
        <f ca="1">+IF(OFFSET('Hygiene Data'!$I$12,0,10*ROW('Hygiene Data'!I52))="","",OFFSET('Hygiene Data'!$I$12,0,10*ROW('Hygiene Data'!I52)))</f>
        <v/>
      </c>
      <c r="EF58" s="383" t="str">
        <f ca="1">+IF(OFFSET('Hygiene Data'!$I$13,0,10*ROW('Hygiene Data'!I52))="","",OFFSET('Hygiene Data'!$I$13,0,10*ROW('Hygiene Data'!I52)))</f>
        <v/>
      </c>
    </row>
    <row r="59" spans="1:136" x14ac:dyDescent="0.25">
      <c r="A59" s="492" t="str">
        <f ca="1">+IF(OFFSET('Water Data'!$B$2,0,10*ROW('Water Data'!E53))="","",OFFSET('Water Data'!$B$2,0,10*ROW('Water Data'!E53)))</f>
        <v/>
      </c>
      <c r="B59" s="492"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19" t="str">
        <f t="shared" ca="1" si="0"/>
        <v/>
      </c>
      <c r="D59" s="520"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20"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20"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20"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20"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20"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20"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20"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20"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20"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20"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20"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20"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20"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20"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20"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20"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20"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21"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21"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21"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21"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21"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21"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21"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21"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21"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21"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21"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21"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21"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21"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21"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21"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21"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21"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21"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21"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21"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21"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21"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21"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21"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21"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21"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21"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21"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21"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22"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98"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22"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22"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22"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22"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22"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22"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22"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22"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22"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22"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22"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22"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22"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22"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22"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22"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83" t="str">
        <f ca="1">+IF(OFFSET('Water Data'!$D$27,0,10*ROW('Water Data'!D53))="","",OFFSET('Water Data'!$D$27,0,10*ROW('Water Data'!D53)))</f>
        <v/>
      </c>
      <c r="BT59" s="383" t="str">
        <f ca="1">+IF(OFFSET('Water Data'!$D$28,0,10*ROW('Water Data'!D53))="","",OFFSET('Water Data'!$D$28,0,10*ROW('Water Data'!D53)))</f>
        <v/>
      </c>
      <c r="BU59" s="383" t="str">
        <f ca="1">+IF(OFFSET('Water Data'!$D$29,0,10*ROW('Water Data'!D53))="","",OFFSET('Water Data'!$D$29,0,10*ROW('Water Data'!D53)))</f>
        <v/>
      </c>
      <c r="BV59" s="383" t="str">
        <f ca="1">+IF(OFFSET('Water Data'!$E$27,0,10*ROW('Water Data'!E53))="","",OFFSET('Water Data'!$E$27,0,10*ROW('Water Data'!E53)))</f>
        <v/>
      </c>
      <c r="BW59" s="383" t="str">
        <f ca="1">+IF(OFFSET('Water Data'!$E$28,0,10*ROW('Water Data'!E53))="","",OFFSET('Water Data'!$E$28,0,10*ROW('Water Data'!E53)))</f>
        <v/>
      </c>
      <c r="BX59" s="383" t="str">
        <f ca="1">+IF(OFFSET('Water Data'!$E$29,0,10*ROW('Water Data'!E53))="","",OFFSET('Water Data'!$E$29,0,10*ROW('Water Data'!E53)))</f>
        <v/>
      </c>
      <c r="BY59" s="383" t="str">
        <f ca="1">+IF(OFFSET('Water Data'!$F$27,0,10*ROW('Water Data'!F53))="","",OFFSET('Water Data'!$F$27,0,10*ROW('Water Data'!F53)))</f>
        <v/>
      </c>
      <c r="BZ59" s="383" t="str">
        <f ca="1">+IF(OFFSET('Water Data'!$F$28,0,10*ROW('Water Data'!F53))="","",OFFSET('Water Data'!$F$28,0,10*ROW('Water Data'!F53)))</f>
        <v/>
      </c>
      <c r="CA59" s="383" t="str">
        <f ca="1">+IF(OFFSET('Water Data'!$F$29,0,10*ROW('Water Data'!F53))="","",OFFSET('Water Data'!$F$29,0,10*ROW('Water Data'!F53)))</f>
        <v/>
      </c>
      <c r="CB59" s="383" t="str">
        <f ca="1">+IF(OFFSET('Water Data'!$G$27,0,10*ROW('Water Data'!G53))="","",OFFSET('Water Data'!$G$27,0,10*ROW('Water Data'!G53)))</f>
        <v/>
      </c>
      <c r="CC59" s="383" t="str">
        <f ca="1">+IF(OFFSET('Water Data'!$G$28,0,10*ROW('Water Data'!G53))="","",OFFSET('Water Data'!$G$28,0,10*ROW('Water Data'!G53)))</f>
        <v/>
      </c>
      <c r="CD59" s="383" t="str">
        <f ca="1">+IF(OFFSET('Water Data'!$G$29,0,10*ROW('Water Data'!G53))="","",OFFSET('Water Data'!$G$29,0,10*ROW('Water Data'!G53)))</f>
        <v/>
      </c>
      <c r="CE59" s="383" t="str">
        <f ca="1">+IF(OFFSET('Water Data'!$H$27,0,10*ROW('Water Data'!H53))="","",OFFSET('Water Data'!$H$27,0,10*ROW('Water Data'!H53)))</f>
        <v/>
      </c>
      <c r="CF59" s="383" t="str">
        <f ca="1">+IF(OFFSET('Water Data'!$H$28,0,10*ROW('Water Data'!H53))="","",OFFSET('Water Data'!$H$28,0,10*ROW('Water Data'!H53)))</f>
        <v/>
      </c>
      <c r="CG59" s="383" t="str">
        <f ca="1">+IF(OFFSET('Water Data'!$H$29,0,10*ROW('Water Data'!H53))="","",OFFSET('Water Data'!$H$29,0,10*ROW('Water Data'!H53)))</f>
        <v/>
      </c>
      <c r="CH59" s="383" t="str">
        <f ca="1">+IF(OFFSET('Water Data'!$I$27,0,10*ROW('Water Data'!I53))="","",OFFSET('Water Data'!$I$27,0,10*ROW('Water Data'!I53)))</f>
        <v/>
      </c>
      <c r="CI59" s="383" t="str">
        <f ca="1">+IF(OFFSET('Water Data'!$I$28,0,10*ROW('Water Data'!I53))="","",OFFSET('Water Data'!$I$28,0,10*ROW('Water Data'!I53)))</f>
        <v/>
      </c>
      <c r="CJ59" s="383" t="str">
        <f ca="1">+IF(OFFSET('Water Data'!$I$29,0,10*ROW('Water Data'!I53))="","",OFFSET('Water Data'!$I$29,0,10*ROW('Water Data'!I53)))</f>
        <v/>
      </c>
      <c r="CK59" s="383" t="str">
        <f ca="1">+IF(OFFSET('Sanitation Data'!$D$28,0,10*ROW('Sanitation Data'!D53))="","",OFFSET('Sanitation Data'!$D$28,0,10*ROW('Sanitation Data'!D53)))</f>
        <v/>
      </c>
      <c r="CL59" s="383" t="str">
        <f ca="1">+IF(OFFSET('Sanitation Data'!$D$29,0,10*ROW('Sanitation Data'!D53))="","",OFFSET('Sanitation Data'!$D$29,0,10*ROW('Sanitation Data'!D53)))</f>
        <v/>
      </c>
      <c r="CM59" s="383" t="str">
        <f ca="1">+IF(OFFSET('Sanitation Data'!$D$30,0,10*ROW('Sanitation Data'!D53))="","",OFFSET('Sanitation Data'!$D$30,0,10*ROW('Sanitation Data'!D53)))</f>
        <v/>
      </c>
      <c r="CN59" s="383" t="str">
        <f ca="1">+IF(OFFSET('Sanitation Data'!$D$31,0,10*ROW('Sanitation Data'!D53))="","",OFFSET('Sanitation Data'!$D$31,0,10*ROW('Sanitation Data'!D53)))</f>
        <v/>
      </c>
      <c r="CO59" s="383" t="str">
        <f ca="1">+IF(OFFSET('Sanitation Data'!$D$32,0,10*ROW('Sanitation Data'!D53))="","",OFFSET('Sanitation Data'!$D$32,0,10*ROW('Sanitation Data'!D53)))</f>
        <v/>
      </c>
      <c r="CP59" s="383" t="str">
        <f ca="1">+IF(OFFSET('Sanitation Data'!$E$28,0,10*ROW('Sanitation Data'!E53))="","",OFFSET('Sanitation Data'!$E$28,0,10*ROW('Sanitation Data'!E53)))</f>
        <v/>
      </c>
      <c r="CQ59" s="383" t="str">
        <f ca="1">+IF(OFFSET('Sanitation Data'!$E$29,0,10*ROW('Sanitation Data'!E53))="","",OFFSET('Sanitation Data'!$E$29,0,10*ROW('Sanitation Data'!E53)))</f>
        <v/>
      </c>
      <c r="CR59" s="383" t="str">
        <f ca="1">+IF(OFFSET('Sanitation Data'!$E$30,0,10*ROW('Sanitation Data'!E53))="","",OFFSET('Sanitation Data'!$E$30,0,10*ROW('Sanitation Data'!E53)))</f>
        <v/>
      </c>
      <c r="CS59" s="383" t="str">
        <f ca="1">+IF(OFFSET('Sanitation Data'!$E$31,0,10*ROW('Sanitation Data'!E53))="","",OFFSET('Sanitation Data'!$E$31,0,10*ROW('Sanitation Data'!E53)))</f>
        <v/>
      </c>
      <c r="CT59" s="383" t="str">
        <f ca="1">+IF(OFFSET('Sanitation Data'!$E$32,0,10*ROW('Sanitation Data'!E53))="","",OFFSET('Sanitation Data'!$E$32,0,10*ROW('Sanitation Data'!E53)))</f>
        <v/>
      </c>
      <c r="CU59" s="383" t="str">
        <f ca="1">+IF(OFFSET('Sanitation Data'!$F$28,0,10*ROW('Sanitation Data'!F53))="","",OFFSET('Sanitation Data'!$F$28,0,10*ROW('Sanitation Data'!F53)))</f>
        <v/>
      </c>
      <c r="CV59" s="383" t="str">
        <f ca="1">+IF(OFFSET('Sanitation Data'!$F$29,0,10*ROW('Sanitation Data'!F53))="","",OFFSET('Sanitation Data'!$F$29,0,10*ROW('Sanitation Data'!F53)))</f>
        <v/>
      </c>
      <c r="CW59" s="383" t="str">
        <f ca="1">+IF(OFFSET('Sanitation Data'!$F$30,0,10*ROW('Sanitation Data'!F53))="","",OFFSET('Sanitation Data'!$F$30,0,10*ROW('Sanitation Data'!F53)))</f>
        <v/>
      </c>
      <c r="CX59" s="383" t="str">
        <f ca="1">+IF(OFFSET('Sanitation Data'!$F$31,0,10*ROW('Sanitation Data'!F53))="","",OFFSET('Sanitation Data'!$F$31,0,10*ROW('Sanitation Data'!F53)))</f>
        <v/>
      </c>
      <c r="CY59" s="383" t="str">
        <f ca="1">+IF(OFFSET('Sanitation Data'!$F$32,0,10*ROW('Sanitation Data'!F53))="","",OFFSET('Sanitation Data'!$F$32,0,10*ROW('Sanitation Data'!F53)))</f>
        <v/>
      </c>
      <c r="CZ59" s="383" t="str">
        <f ca="1">+IF(OFFSET('Sanitation Data'!$G$28,0,10*ROW('Sanitation Data'!G53))="","",OFFSET('Sanitation Data'!$G$28,0,10*ROW('Sanitation Data'!G53)))</f>
        <v/>
      </c>
      <c r="DA59" s="383" t="str">
        <f ca="1">+IF(OFFSET('Sanitation Data'!$G$29,0,10*ROW('Sanitation Data'!G53))="","",OFFSET('Sanitation Data'!$G$29,0,10*ROW('Sanitation Data'!G53)))</f>
        <v/>
      </c>
      <c r="DB59" s="383" t="str">
        <f ca="1">+IF(OFFSET('Sanitation Data'!$G$30,0,10*ROW('Sanitation Data'!G53))="","",OFFSET('Sanitation Data'!$G$30,0,10*ROW('Sanitation Data'!G53)))</f>
        <v/>
      </c>
      <c r="DC59" s="383" t="str">
        <f ca="1">+IF(OFFSET('Sanitation Data'!$G$31,0,10*ROW('Sanitation Data'!G53))="","",OFFSET('Sanitation Data'!$G$31,0,10*ROW('Sanitation Data'!G53)))</f>
        <v/>
      </c>
      <c r="DD59" s="383" t="str">
        <f ca="1">+IF(OFFSET('Sanitation Data'!$G$32,0,10*ROW('Sanitation Data'!G53))="","",OFFSET('Sanitation Data'!$G$32,0,10*ROW('Sanitation Data'!G53)))</f>
        <v/>
      </c>
      <c r="DE59" s="383" t="str">
        <f ca="1">+IF(OFFSET('Sanitation Data'!$H$28,0,10*ROW('Sanitation Data'!H53))="","",OFFSET('Sanitation Data'!$H$28,0,10*ROW('Sanitation Data'!H53)))</f>
        <v/>
      </c>
      <c r="DF59" s="383" t="str">
        <f ca="1">+IF(OFFSET('Sanitation Data'!$H$29,0,10*ROW('Sanitation Data'!H53))="","",OFFSET('Sanitation Data'!$H$29,0,10*ROW('Sanitation Data'!H53)))</f>
        <v/>
      </c>
      <c r="DG59" s="383" t="str">
        <f ca="1">+IF(OFFSET('Sanitation Data'!$H$30,0,10*ROW('Sanitation Data'!H53))="","",OFFSET('Sanitation Data'!$H$30,0,10*ROW('Sanitation Data'!H53)))</f>
        <v/>
      </c>
      <c r="DH59" s="383" t="str">
        <f ca="1">+IF(OFFSET('Sanitation Data'!$H$31,0,10*ROW('Sanitation Data'!H53))="","",OFFSET('Sanitation Data'!$H$31,0,10*ROW('Sanitation Data'!H53)))</f>
        <v/>
      </c>
      <c r="DI59" s="383" t="str">
        <f ca="1">+IF(OFFSET('Sanitation Data'!$H$32,0,10*ROW('Sanitation Data'!H53))="","",OFFSET('Sanitation Data'!$H$32,0,10*ROW('Sanitation Data'!H53)))</f>
        <v/>
      </c>
      <c r="DJ59" s="383" t="str">
        <f ca="1">+IF(OFFSET('Sanitation Data'!$I$28,0,10*ROW('Sanitation Data'!I53))="","",OFFSET('Sanitation Data'!$I$28,0,10*ROW('Sanitation Data'!I53)))</f>
        <v/>
      </c>
      <c r="DK59" s="383" t="str">
        <f ca="1">+IF(OFFSET('Sanitation Data'!$I$29,0,10*ROW('Sanitation Data'!I53))="","",OFFSET('Sanitation Data'!$I$29,0,10*ROW('Sanitation Data'!I53)))</f>
        <v/>
      </c>
      <c r="DL59" s="383" t="str">
        <f ca="1">+IF(OFFSET('Sanitation Data'!$I$30,0,10*ROW('Sanitation Data'!I53))="","",OFFSET('Sanitation Data'!$I$30,0,10*ROW('Sanitation Data'!I53)))</f>
        <v/>
      </c>
      <c r="DM59" s="383" t="str">
        <f ca="1">+IF(OFFSET('Sanitation Data'!$I$31,0,10*ROW('Sanitation Data'!I53))="","",OFFSET('Sanitation Data'!$I$31,0,10*ROW('Sanitation Data'!I53)))</f>
        <v/>
      </c>
      <c r="DN59" s="383" t="str">
        <f ca="1">+IF(OFFSET('Sanitation Data'!$I$32,0,10*ROW('Sanitation Data'!I53))="","",OFFSET('Sanitation Data'!$I$32,0,10*ROW('Sanitation Data'!I53)))</f>
        <v/>
      </c>
      <c r="DO59" s="383" t="str">
        <f ca="1">+IF(OFFSET('Hygiene Data'!$D$11,0,10*ROW('Hygiene Data'!D53))="","",OFFSET('Hygiene Data'!$D$11,0,10*ROW('Hygiene Data'!D53)))</f>
        <v/>
      </c>
      <c r="DP59" s="383" t="str">
        <f ca="1">+IF(OFFSET('Hygiene Data'!$D$12,0,10*ROW('Hygiene Data'!D53))="","",OFFSET('Hygiene Data'!$D$12,0,10*ROW('Hygiene Data'!D53)))</f>
        <v/>
      </c>
      <c r="DQ59" s="383" t="str">
        <f ca="1">+IF(OFFSET('Hygiene Data'!$D$13,0,10*ROW('Hygiene Data'!D53))="","",OFFSET('Hygiene Data'!$D$13,0,10*ROW('Hygiene Data'!D53)))</f>
        <v/>
      </c>
      <c r="DR59" s="383" t="str">
        <f ca="1">+IF(OFFSET('Hygiene Data'!$E$11,0,10*ROW('Hygiene Data'!E53))="","",OFFSET('Hygiene Data'!$E$11,0,10*ROW('Hygiene Data'!E53)))</f>
        <v/>
      </c>
      <c r="DS59" s="383" t="str">
        <f ca="1">+IF(OFFSET('Hygiene Data'!$E$12,0,10*ROW('Hygiene Data'!E53))="","",OFFSET('Hygiene Data'!$E$12,0,10*ROW('Hygiene Data'!E53)))</f>
        <v/>
      </c>
      <c r="DT59" s="383" t="str">
        <f ca="1">+IF(OFFSET('Hygiene Data'!$E$13,0,10*ROW('Hygiene Data'!E53))="","",OFFSET('Hygiene Data'!$E$13,0,10*ROW('Hygiene Data'!E53)))</f>
        <v/>
      </c>
      <c r="DU59" s="383" t="str">
        <f ca="1">+IF(OFFSET('Hygiene Data'!$F$11,0,10*ROW('Hygiene Data'!F53))="","",OFFSET('Hygiene Data'!$F$11,0,10*ROW('Hygiene Data'!F53)))</f>
        <v/>
      </c>
      <c r="DV59" s="383" t="str">
        <f ca="1">+IF(OFFSET('Hygiene Data'!$F$12,0,10*ROW('Hygiene Data'!F53))="","",OFFSET('Hygiene Data'!$F$12,0,10*ROW('Hygiene Data'!F53)))</f>
        <v/>
      </c>
      <c r="DW59" s="383" t="str">
        <f ca="1">+IF(OFFSET('Hygiene Data'!$F$13,0,10*ROW('Hygiene Data'!F53))="","",OFFSET('Hygiene Data'!$F$13,0,10*ROW('Hygiene Data'!F53)))</f>
        <v/>
      </c>
      <c r="DX59" s="383" t="str">
        <f ca="1">+IF(OFFSET('Hygiene Data'!$G$11,0,10*ROW('Hygiene Data'!G53))="","",OFFSET('Hygiene Data'!$G$11,0,10*ROW('Hygiene Data'!G53)))</f>
        <v/>
      </c>
      <c r="DY59" s="383" t="str">
        <f ca="1">+IF(OFFSET('Hygiene Data'!$G$12,0,10*ROW('Hygiene Data'!G53))="","",OFFSET('Hygiene Data'!$G$12,0,10*ROW('Hygiene Data'!G53)))</f>
        <v/>
      </c>
      <c r="DZ59" s="383" t="str">
        <f ca="1">+IF(OFFSET('Hygiene Data'!$G$13,0,10*ROW('Hygiene Data'!G53))="","",OFFSET('Hygiene Data'!$G$13,0,10*ROW('Hygiene Data'!G53)))</f>
        <v/>
      </c>
      <c r="EA59" s="383" t="str">
        <f ca="1">+IF(OFFSET('Hygiene Data'!$H$11,0,10*ROW('Hygiene Data'!H53))="","",OFFSET('Hygiene Data'!$H$11,0,10*ROW('Hygiene Data'!H53)))</f>
        <v/>
      </c>
      <c r="EB59" s="383" t="str">
        <f ca="1">+IF(OFFSET('Hygiene Data'!$H$12,0,10*ROW('Hygiene Data'!H53))="","",OFFSET('Hygiene Data'!$H$12,0,10*ROW('Hygiene Data'!H53)))</f>
        <v/>
      </c>
      <c r="EC59" s="383" t="str">
        <f ca="1">+IF(OFFSET('Hygiene Data'!$H$13,0,10*ROW('Hygiene Data'!H53))="","",OFFSET('Hygiene Data'!$H$13,0,10*ROW('Hygiene Data'!H53)))</f>
        <v/>
      </c>
      <c r="ED59" s="383" t="str">
        <f ca="1">+IF(OFFSET('Hygiene Data'!$I$11,0,10*ROW('Hygiene Data'!I53))="","",OFFSET('Hygiene Data'!$I$11,0,10*ROW('Hygiene Data'!I53)))</f>
        <v/>
      </c>
      <c r="EE59" s="383" t="str">
        <f ca="1">+IF(OFFSET('Hygiene Data'!$I$12,0,10*ROW('Hygiene Data'!I53))="","",OFFSET('Hygiene Data'!$I$12,0,10*ROW('Hygiene Data'!I53)))</f>
        <v/>
      </c>
      <c r="EF59" s="383" t="str">
        <f ca="1">+IF(OFFSET('Hygiene Data'!$I$13,0,10*ROW('Hygiene Data'!I53))="","",OFFSET('Hygiene Data'!$I$13,0,10*ROW('Hygiene Data'!I53)))</f>
        <v/>
      </c>
    </row>
    <row r="60" spans="1:136" x14ac:dyDescent="0.25">
      <c r="A60" s="492" t="str">
        <f ca="1">+IF(OFFSET('Water Data'!$B$2,0,10*ROW('Water Data'!E54))="","",OFFSET('Water Data'!$B$2,0,10*ROW('Water Data'!E54)))</f>
        <v/>
      </c>
      <c r="B60" s="492"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19" t="str">
        <f t="shared" ca="1" si="0"/>
        <v/>
      </c>
      <c r="D60" s="520"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20"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20"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20"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20"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20"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20"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20"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20"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20"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20"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20"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20"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20"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20"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20"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20"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20"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21"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21"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21"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21"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21"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21"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21"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21"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21"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21"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21"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21"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21"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21"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21"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21"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21"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21"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21"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21"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21"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21"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21"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21"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21"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21"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21"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21"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21"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21"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22"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98"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22"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22"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22"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22"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22"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22"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22"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22"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22"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22"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22"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22"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22"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22"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22"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22"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83" t="str">
        <f ca="1">+IF(OFFSET('Water Data'!$D$27,0,10*ROW('Water Data'!D54))="","",OFFSET('Water Data'!$D$27,0,10*ROW('Water Data'!D54)))</f>
        <v/>
      </c>
      <c r="BT60" s="383" t="str">
        <f ca="1">+IF(OFFSET('Water Data'!$D$28,0,10*ROW('Water Data'!D54))="","",OFFSET('Water Data'!$D$28,0,10*ROW('Water Data'!D54)))</f>
        <v/>
      </c>
      <c r="BU60" s="383" t="str">
        <f ca="1">+IF(OFFSET('Water Data'!$D$29,0,10*ROW('Water Data'!D54))="","",OFFSET('Water Data'!$D$29,0,10*ROW('Water Data'!D54)))</f>
        <v/>
      </c>
      <c r="BV60" s="383" t="str">
        <f ca="1">+IF(OFFSET('Water Data'!$E$27,0,10*ROW('Water Data'!E54))="","",OFFSET('Water Data'!$E$27,0,10*ROW('Water Data'!E54)))</f>
        <v/>
      </c>
      <c r="BW60" s="383" t="str">
        <f ca="1">+IF(OFFSET('Water Data'!$E$28,0,10*ROW('Water Data'!E54))="","",OFFSET('Water Data'!$E$28,0,10*ROW('Water Data'!E54)))</f>
        <v/>
      </c>
      <c r="BX60" s="383" t="str">
        <f ca="1">+IF(OFFSET('Water Data'!$E$29,0,10*ROW('Water Data'!E54))="","",OFFSET('Water Data'!$E$29,0,10*ROW('Water Data'!E54)))</f>
        <v/>
      </c>
      <c r="BY60" s="383" t="str">
        <f ca="1">+IF(OFFSET('Water Data'!$F$27,0,10*ROW('Water Data'!F54))="","",OFFSET('Water Data'!$F$27,0,10*ROW('Water Data'!F54)))</f>
        <v/>
      </c>
      <c r="BZ60" s="383" t="str">
        <f ca="1">+IF(OFFSET('Water Data'!$F$28,0,10*ROW('Water Data'!F54))="","",OFFSET('Water Data'!$F$28,0,10*ROW('Water Data'!F54)))</f>
        <v/>
      </c>
      <c r="CA60" s="383" t="str">
        <f ca="1">+IF(OFFSET('Water Data'!$F$29,0,10*ROW('Water Data'!F54))="","",OFFSET('Water Data'!$F$29,0,10*ROW('Water Data'!F54)))</f>
        <v/>
      </c>
      <c r="CB60" s="383" t="str">
        <f ca="1">+IF(OFFSET('Water Data'!$G$27,0,10*ROW('Water Data'!G54))="","",OFFSET('Water Data'!$G$27,0,10*ROW('Water Data'!G54)))</f>
        <v/>
      </c>
      <c r="CC60" s="383" t="str">
        <f ca="1">+IF(OFFSET('Water Data'!$G$28,0,10*ROW('Water Data'!G54))="","",OFFSET('Water Data'!$G$28,0,10*ROW('Water Data'!G54)))</f>
        <v/>
      </c>
      <c r="CD60" s="383" t="str">
        <f ca="1">+IF(OFFSET('Water Data'!$G$29,0,10*ROW('Water Data'!G54))="","",OFFSET('Water Data'!$G$29,0,10*ROW('Water Data'!G54)))</f>
        <v/>
      </c>
      <c r="CE60" s="383" t="str">
        <f ca="1">+IF(OFFSET('Water Data'!$H$27,0,10*ROW('Water Data'!H54))="","",OFFSET('Water Data'!$H$27,0,10*ROW('Water Data'!H54)))</f>
        <v/>
      </c>
      <c r="CF60" s="383" t="str">
        <f ca="1">+IF(OFFSET('Water Data'!$H$28,0,10*ROW('Water Data'!H54))="","",OFFSET('Water Data'!$H$28,0,10*ROW('Water Data'!H54)))</f>
        <v/>
      </c>
      <c r="CG60" s="383" t="str">
        <f ca="1">+IF(OFFSET('Water Data'!$H$29,0,10*ROW('Water Data'!H54))="","",OFFSET('Water Data'!$H$29,0,10*ROW('Water Data'!H54)))</f>
        <v/>
      </c>
      <c r="CH60" s="383" t="str">
        <f ca="1">+IF(OFFSET('Water Data'!$I$27,0,10*ROW('Water Data'!I54))="","",OFFSET('Water Data'!$I$27,0,10*ROW('Water Data'!I54)))</f>
        <v/>
      </c>
      <c r="CI60" s="383" t="str">
        <f ca="1">+IF(OFFSET('Water Data'!$I$28,0,10*ROW('Water Data'!I54))="","",OFFSET('Water Data'!$I$28,0,10*ROW('Water Data'!I54)))</f>
        <v/>
      </c>
      <c r="CJ60" s="383" t="str">
        <f ca="1">+IF(OFFSET('Water Data'!$I$29,0,10*ROW('Water Data'!I54))="","",OFFSET('Water Data'!$I$29,0,10*ROW('Water Data'!I54)))</f>
        <v/>
      </c>
      <c r="CK60" s="383" t="str">
        <f ca="1">+IF(OFFSET('Sanitation Data'!$D$28,0,10*ROW('Sanitation Data'!D54))="","",OFFSET('Sanitation Data'!$D$28,0,10*ROW('Sanitation Data'!D54)))</f>
        <v/>
      </c>
      <c r="CL60" s="383" t="str">
        <f ca="1">+IF(OFFSET('Sanitation Data'!$D$29,0,10*ROW('Sanitation Data'!D54))="","",OFFSET('Sanitation Data'!$D$29,0,10*ROW('Sanitation Data'!D54)))</f>
        <v/>
      </c>
      <c r="CM60" s="383" t="str">
        <f ca="1">+IF(OFFSET('Sanitation Data'!$D$30,0,10*ROW('Sanitation Data'!D54))="","",OFFSET('Sanitation Data'!$D$30,0,10*ROW('Sanitation Data'!D54)))</f>
        <v/>
      </c>
      <c r="CN60" s="383" t="str">
        <f ca="1">+IF(OFFSET('Sanitation Data'!$D$31,0,10*ROW('Sanitation Data'!D54))="","",OFFSET('Sanitation Data'!$D$31,0,10*ROW('Sanitation Data'!D54)))</f>
        <v/>
      </c>
      <c r="CO60" s="383" t="str">
        <f ca="1">+IF(OFFSET('Sanitation Data'!$D$32,0,10*ROW('Sanitation Data'!D54))="","",OFFSET('Sanitation Data'!$D$32,0,10*ROW('Sanitation Data'!D54)))</f>
        <v/>
      </c>
      <c r="CP60" s="383" t="str">
        <f ca="1">+IF(OFFSET('Sanitation Data'!$E$28,0,10*ROW('Sanitation Data'!E54))="","",OFFSET('Sanitation Data'!$E$28,0,10*ROW('Sanitation Data'!E54)))</f>
        <v/>
      </c>
      <c r="CQ60" s="383" t="str">
        <f ca="1">+IF(OFFSET('Sanitation Data'!$E$29,0,10*ROW('Sanitation Data'!E54))="","",OFFSET('Sanitation Data'!$E$29,0,10*ROW('Sanitation Data'!E54)))</f>
        <v/>
      </c>
      <c r="CR60" s="383" t="str">
        <f ca="1">+IF(OFFSET('Sanitation Data'!$E$30,0,10*ROW('Sanitation Data'!E54))="","",OFFSET('Sanitation Data'!$E$30,0,10*ROW('Sanitation Data'!E54)))</f>
        <v/>
      </c>
      <c r="CS60" s="383" t="str">
        <f ca="1">+IF(OFFSET('Sanitation Data'!$E$31,0,10*ROW('Sanitation Data'!E54))="","",OFFSET('Sanitation Data'!$E$31,0,10*ROW('Sanitation Data'!E54)))</f>
        <v/>
      </c>
      <c r="CT60" s="383" t="str">
        <f ca="1">+IF(OFFSET('Sanitation Data'!$E$32,0,10*ROW('Sanitation Data'!E54))="","",OFFSET('Sanitation Data'!$E$32,0,10*ROW('Sanitation Data'!E54)))</f>
        <v/>
      </c>
      <c r="CU60" s="383" t="str">
        <f ca="1">+IF(OFFSET('Sanitation Data'!$F$28,0,10*ROW('Sanitation Data'!F54))="","",OFFSET('Sanitation Data'!$F$28,0,10*ROW('Sanitation Data'!F54)))</f>
        <v/>
      </c>
      <c r="CV60" s="383" t="str">
        <f ca="1">+IF(OFFSET('Sanitation Data'!$F$29,0,10*ROW('Sanitation Data'!F54))="","",OFFSET('Sanitation Data'!$F$29,0,10*ROW('Sanitation Data'!F54)))</f>
        <v/>
      </c>
      <c r="CW60" s="383" t="str">
        <f ca="1">+IF(OFFSET('Sanitation Data'!$F$30,0,10*ROW('Sanitation Data'!F54))="","",OFFSET('Sanitation Data'!$F$30,0,10*ROW('Sanitation Data'!F54)))</f>
        <v/>
      </c>
      <c r="CX60" s="383" t="str">
        <f ca="1">+IF(OFFSET('Sanitation Data'!$F$31,0,10*ROW('Sanitation Data'!F54))="","",OFFSET('Sanitation Data'!$F$31,0,10*ROW('Sanitation Data'!F54)))</f>
        <v/>
      </c>
      <c r="CY60" s="383" t="str">
        <f ca="1">+IF(OFFSET('Sanitation Data'!$F$32,0,10*ROW('Sanitation Data'!F54))="","",OFFSET('Sanitation Data'!$F$32,0,10*ROW('Sanitation Data'!F54)))</f>
        <v/>
      </c>
      <c r="CZ60" s="383" t="str">
        <f ca="1">+IF(OFFSET('Sanitation Data'!$G$28,0,10*ROW('Sanitation Data'!G54))="","",OFFSET('Sanitation Data'!$G$28,0,10*ROW('Sanitation Data'!G54)))</f>
        <v/>
      </c>
      <c r="DA60" s="383" t="str">
        <f ca="1">+IF(OFFSET('Sanitation Data'!$G$29,0,10*ROW('Sanitation Data'!G54))="","",OFFSET('Sanitation Data'!$G$29,0,10*ROW('Sanitation Data'!G54)))</f>
        <v/>
      </c>
      <c r="DB60" s="383" t="str">
        <f ca="1">+IF(OFFSET('Sanitation Data'!$G$30,0,10*ROW('Sanitation Data'!G54))="","",OFFSET('Sanitation Data'!$G$30,0,10*ROW('Sanitation Data'!G54)))</f>
        <v/>
      </c>
      <c r="DC60" s="383" t="str">
        <f ca="1">+IF(OFFSET('Sanitation Data'!$G$31,0,10*ROW('Sanitation Data'!G54))="","",OFFSET('Sanitation Data'!$G$31,0,10*ROW('Sanitation Data'!G54)))</f>
        <v/>
      </c>
      <c r="DD60" s="383" t="str">
        <f ca="1">+IF(OFFSET('Sanitation Data'!$G$32,0,10*ROW('Sanitation Data'!G54))="","",OFFSET('Sanitation Data'!$G$32,0,10*ROW('Sanitation Data'!G54)))</f>
        <v/>
      </c>
      <c r="DE60" s="383" t="str">
        <f ca="1">+IF(OFFSET('Sanitation Data'!$H$28,0,10*ROW('Sanitation Data'!H54))="","",OFFSET('Sanitation Data'!$H$28,0,10*ROW('Sanitation Data'!H54)))</f>
        <v/>
      </c>
      <c r="DF60" s="383" t="str">
        <f ca="1">+IF(OFFSET('Sanitation Data'!$H$29,0,10*ROW('Sanitation Data'!H54))="","",OFFSET('Sanitation Data'!$H$29,0,10*ROW('Sanitation Data'!H54)))</f>
        <v/>
      </c>
      <c r="DG60" s="383" t="str">
        <f ca="1">+IF(OFFSET('Sanitation Data'!$H$30,0,10*ROW('Sanitation Data'!H54))="","",OFFSET('Sanitation Data'!$H$30,0,10*ROW('Sanitation Data'!H54)))</f>
        <v/>
      </c>
      <c r="DH60" s="383" t="str">
        <f ca="1">+IF(OFFSET('Sanitation Data'!$H$31,0,10*ROW('Sanitation Data'!H54))="","",OFFSET('Sanitation Data'!$H$31,0,10*ROW('Sanitation Data'!H54)))</f>
        <v/>
      </c>
      <c r="DI60" s="383" t="str">
        <f ca="1">+IF(OFFSET('Sanitation Data'!$H$32,0,10*ROW('Sanitation Data'!H54))="","",OFFSET('Sanitation Data'!$H$32,0,10*ROW('Sanitation Data'!H54)))</f>
        <v/>
      </c>
      <c r="DJ60" s="383" t="str">
        <f ca="1">+IF(OFFSET('Sanitation Data'!$I$28,0,10*ROW('Sanitation Data'!I54))="","",OFFSET('Sanitation Data'!$I$28,0,10*ROW('Sanitation Data'!I54)))</f>
        <v/>
      </c>
      <c r="DK60" s="383" t="str">
        <f ca="1">+IF(OFFSET('Sanitation Data'!$I$29,0,10*ROW('Sanitation Data'!I54))="","",OFFSET('Sanitation Data'!$I$29,0,10*ROW('Sanitation Data'!I54)))</f>
        <v/>
      </c>
      <c r="DL60" s="383" t="str">
        <f ca="1">+IF(OFFSET('Sanitation Data'!$I$30,0,10*ROW('Sanitation Data'!I54))="","",OFFSET('Sanitation Data'!$I$30,0,10*ROW('Sanitation Data'!I54)))</f>
        <v/>
      </c>
      <c r="DM60" s="383" t="str">
        <f ca="1">+IF(OFFSET('Sanitation Data'!$I$31,0,10*ROW('Sanitation Data'!I54))="","",OFFSET('Sanitation Data'!$I$31,0,10*ROW('Sanitation Data'!I54)))</f>
        <v/>
      </c>
      <c r="DN60" s="383" t="str">
        <f ca="1">+IF(OFFSET('Sanitation Data'!$I$32,0,10*ROW('Sanitation Data'!I54))="","",OFFSET('Sanitation Data'!$I$32,0,10*ROW('Sanitation Data'!I54)))</f>
        <v/>
      </c>
      <c r="DO60" s="383" t="str">
        <f ca="1">+IF(OFFSET('Hygiene Data'!$D$11,0,10*ROW('Hygiene Data'!D54))="","",OFFSET('Hygiene Data'!$D$11,0,10*ROW('Hygiene Data'!D54)))</f>
        <v/>
      </c>
      <c r="DP60" s="383" t="str">
        <f ca="1">+IF(OFFSET('Hygiene Data'!$D$12,0,10*ROW('Hygiene Data'!D54))="","",OFFSET('Hygiene Data'!$D$12,0,10*ROW('Hygiene Data'!D54)))</f>
        <v/>
      </c>
      <c r="DQ60" s="383" t="str">
        <f ca="1">+IF(OFFSET('Hygiene Data'!$D$13,0,10*ROW('Hygiene Data'!D54))="","",OFFSET('Hygiene Data'!$D$13,0,10*ROW('Hygiene Data'!D54)))</f>
        <v/>
      </c>
      <c r="DR60" s="383" t="str">
        <f ca="1">+IF(OFFSET('Hygiene Data'!$E$11,0,10*ROW('Hygiene Data'!E54))="","",OFFSET('Hygiene Data'!$E$11,0,10*ROW('Hygiene Data'!E54)))</f>
        <v/>
      </c>
      <c r="DS60" s="383" t="str">
        <f ca="1">+IF(OFFSET('Hygiene Data'!$E$12,0,10*ROW('Hygiene Data'!E54))="","",OFFSET('Hygiene Data'!$E$12,0,10*ROW('Hygiene Data'!E54)))</f>
        <v/>
      </c>
      <c r="DT60" s="383" t="str">
        <f ca="1">+IF(OFFSET('Hygiene Data'!$E$13,0,10*ROW('Hygiene Data'!E54))="","",OFFSET('Hygiene Data'!$E$13,0,10*ROW('Hygiene Data'!E54)))</f>
        <v/>
      </c>
      <c r="DU60" s="383" t="str">
        <f ca="1">+IF(OFFSET('Hygiene Data'!$F$11,0,10*ROW('Hygiene Data'!F54))="","",OFFSET('Hygiene Data'!$F$11,0,10*ROW('Hygiene Data'!F54)))</f>
        <v/>
      </c>
      <c r="DV60" s="383" t="str">
        <f ca="1">+IF(OFFSET('Hygiene Data'!$F$12,0,10*ROW('Hygiene Data'!F54))="","",OFFSET('Hygiene Data'!$F$12,0,10*ROW('Hygiene Data'!F54)))</f>
        <v/>
      </c>
      <c r="DW60" s="383" t="str">
        <f ca="1">+IF(OFFSET('Hygiene Data'!$F$13,0,10*ROW('Hygiene Data'!F54))="","",OFFSET('Hygiene Data'!$F$13,0,10*ROW('Hygiene Data'!F54)))</f>
        <v/>
      </c>
      <c r="DX60" s="383" t="str">
        <f ca="1">+IF(OFFSET('Hygiene Data'!$G$11,0,10*ROW('Hygiene Data'!G54))="","",OFFSET('Hygiene Data'!$G$11,0,10*ROW('Hygiene Data'!G54)))</f>
        <v/>
      </c>
      <c r="DY60" s="383" t="str">
        <f ca="1">+IF(OFFSET('Hygiene Data'!$G$12,0,10*ROW('Hygiene Data'!G54))="","",OFFSET('Hygiene Data'!$G$12,0,10*ROW('Hygiene Data'!G54)))</f>
        <v/>
      </c>
      <c r="DZ60" s="383" t="str">
        <f ca="1">+IF(OFFSET('Hygiene Data'!$G$13,0,10*ROW('Hygiene Data'!G54))="","",OFFSET('Hygiene Data'!$G$13,0,10*ROW('Hygiene Data'!G54)))</f>
        <v/>
      </c>
      <c r="EA60" s="383" t="str">
        <f ca="1">+IF(OFFSET('Hygiene Data'!$H$11,0,10*ROW('Hygiene Data'!H54))="","",OFFSET('Hygiene Data'!$H$11,0,10*ROW('Hygiene Data'!H54)))</f>
        <v/>
      </c>
      <c r="EB60" s="383" t="str">
        <f ca="1">+IF(OFFSET('Hygiene Data'!$H$12,0,10*ROW('Hygiene Data'!H54))="","",OFFSET('Hygiene Data'!$H$12,0,10*ROW('Hygiene Data'!H54)))</f>
        <v/>
      </c>
      <c r="EC60" s="383" t="str">
        <f ca="1">+IF(OFFSET('Hygiene Data'!$H$13,0,10*ROW('Hygiene Data'!H54))="","",OFFSET('Hygiene Data'!$H$13,0,10*ROW('Hygiene Data'!H54)))</f>
        <v/>
      </c>
      <c r="ED60" s="383" t="str">
        <f ca="1">+IF(OFFSET('Hygiene Data'!$I$11,0,10*ROW('Hygiene Data'!I54))="","",OFFSET('Hygiene Data'!$I$11,0,10*ROW('Hygiene Data'!I54)))</f>
        <v/>
      </c>
      <c r="EE60" s="383" t="str">
        <f ca="1">+IF(OFFSET('Hygiene Data'!$I$12,0,10*ROW('Hygiene Data'!I54))="","",OFFSET('Hygiene Data'!$I$12,0,10*ROW('Hygiene Data'!I54)))</f>
        <v/>
      </c>
      <c r="EF60" s="383" t="str">
        <f ca="1">+IF(OFFSET('Hygiene Data'!$I$13,0,10*ROW('Hygiene Data'!I54))="","",OFFSET('Hygiene Data'!$I$13,0,10*ROW('Hygiene Data'!I54)))</f>
        <v/>
      </c>
    </row>
    <row r="61" spans="1:136" x14ac:dyDescent="0.25">
      <c r="A61" s="492" t="str">
        <f ca="1">+IF(OFFSET('Water Data'!$B$2,0,10*ROW('Water Data'!E55))="","",OFFSET('Water Data'!$B$2,0,10*ROW('Water Data'!E55)))</f>
        <v/>
      </c>
      <c r="B61" s="492"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19" t="str">
        <f t="shared" ca="1" si="0"/>
        <v/>
      </c>
      <c r="D61" s="520"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20"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20"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20"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20"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20"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20"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20"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20"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20"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20"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20"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20"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20"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20"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20"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20"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20"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21"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21"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21"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21"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21"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21"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21"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21"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21"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21"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21"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21"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21"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21"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21"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21"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21"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21"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21"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21"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21"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21"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21"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21"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21"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21"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21"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21"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21"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21"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22"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98"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22"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22"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22"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22"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22"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22"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22"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22"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22"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22"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22"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22"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22"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22"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22"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22"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83" t="str">
        <f ca="1">+IF(OFFSET('Water Data'!$D$27,0,10*ROW('Water Data'!D55))="","",OFFSET('Water Data'!$D$27,0,10*ROW('Water Data'!D55)))</f>
        <v/>
      </c>
      <c r="BT61" s="383" t="str">
        <f ca="1">+IF(OFFSET('Water Data'!$D$28,0,10*ROW('Water Data'!D55))="","",OFFSET('Water Data'!$D$28,0,10*ROW('Water Data'!D55)))</f>
        <v/>
      </c>
      <c r="BU61" s="383" t="str">
        <f ca="1">+IF(OFFSET('Water Data'!$D$29,0,10*ROW('Water Data'!D55))="","",OFFSET('Water Data'!$D$29,0,10*ROW('Water Data'!D55)))</f>
        <v/>
      </c>
      <c r="BV61" s="383" t="str">
        <f ca="1">+IF(OFFSET('Water Data'!$E$27,0,10*ROW('Water Data'!E55))="","",OFFSET('Water Data'!$E$27,0,10*ROW('Water Data'!E55)))</f>
        <v/>
      </c>
      <c r="BW61" s="383" t="str">
        <f ca="1">+IF(OFFSET('Water Data'!$E$28,0,10*ROW('Water Data'!E55))="","",OFFSET('Water Data'!$E$28,0,10*ROW('Water Data'!E55)))</f>
        <v/>
      </c>
      <c r="BX61" s="383" t="str">
        <f ca="1">+IF(OFFSET('Water Data'!$E$29,0,10*ROW('Water Data'!E55))="","",OFFSET('Water Data'!$E$29,0,10*ROW('Water Data'!E55)))</f>
        <v/>
      </c>
      <c r="BY61" s="383" t="str">
        <f ca="1">+IF(OFFSET('Water Data'!$F$27,0,10*ROW('Water Data'!F55))="","",OFFSET('Water Data'!$F$27,0,10*ROW('Water Data'!F55)))</f>
        <v/>
      </c>
      <c r="BZ61" s="383" t="str">
        <f ca="1">+IF(OFFSET('Water Data'!$F$28,0,10*ROW('Water Data'!F55))="","",OFFSET('Water Data'!$F$28,0,10*ROW('Water Data'!F55)))</f>
        <v/>
      </c>
      <c r="CA61" s="383" t="str">
        <f ca="1">+IF(OFFSET('Water Data'!$F$29,0,10*ROW('Water Data'!F55))="","",OFFSET('Water Data'!$F$29,0,10*ROW('Water Data'!F55)))</f>
        <v/>
      </c>
      <c r="CB61" s="383" t="str">
        <f ca="1">+IF(OFFSET('Water Data'!$G$27,0,10*ROW('Water Data'!G55))="","",OFFSET('Water Data'!$G$27,0,10*ROW('Water Data'!G55)))</f>
        <v/>
      </c>
      <c r="CC61" s="383" t="str">
        <f ca="1">+IF(OFFSET('Water Data'!$G$28,0,10*ROW('Water Data'!G55))="","",OFFSET('Water Data'!$G$28,0,10*ROW('Water Data'!G55)))</f>
        <v/>
      </c>
      <c r="CD61" s="383" t="str">
        <f ca="1">+IF(OFFSET('Water Data'!$G$29,0,10*ROW('Water Data'!G55))="","",OFFSET('Water Data'!$G$29,0,10*ROW('Water Data'!G55)))</f>
        <v/>
      </c>
      <c r="CE61" s="383" t="str">
        <f ca="1">+IF(OFFSET('Water Data'!$H$27,0,10*ROW('Water Data'!H55))="","",OFFSET('Water Data'!$H$27,0,10*ROW('Water Data'!H55)))</f>
        <v/>
      </c>
      <c r="CF61" s="383" t="str">
        <f ca="1">+IF(OFFSET('Water Data'!$H$28,0,10*ROW('Water Data'!H55))="","",OFFSET('Water Data'!$H$28,0,10*ROW('Water Data'!H55)))</f>
        <v/>
      </c>
      <c r="CG61" s="383" t="str">
        <f ca="1">+IF(OFFSET('Water Data'!$H$29,0,10*ROW('Water Data'!H55))="","",OFFSET('Water Data'!$H$29,0,10*ROW('Water Data'!H55)))</f>
        <v/>
      </c>
      <c r="CH61" s="383" t="str">
        <f ca="1">+IF(OFFSET('Water Data'!$I$27,0,10*ROW('Water Data'!I55))="","",OFFSET('Water Data'!$I$27,0,10*ROW('Water Data'!I55)))</f>
        <v/>
      </c>
      <c r="CI61" s="383" t="str">
        <f ca="1">+IF(OFFSET('Water Data'!$I$28,0,10*ROW('Water Data'!I55))="","",OFFSET('Water Data'!$I$28,0,10*ROW('Water Data'!I55)))</f>
        <v/>
      </c>
      <c r="CJ61" s="383" t="str">
        <f ca="1">+IF(OFFSET('Water Data'!$I$29,0,10*ROW('Water Data'!I55))="","",OFFSET('Water Data'!$I$29,0,10*ROW('Water Data'!I55)))</f>
        <v/>
      </c>
      <c r="CK61" s="383" t="str">
        <f ca="1">+IF(OFFSET('Sanitation Data'!$D$28,0,10*ROW('Sanitation Data'!D55))="","",OFFSET('Sanitation Data'!$D$28,0,10*ROW('Sanitation Data'!D55)))</f>
        <v/>
      </c>
      <c r="CL61" s="383" t="str">
        <f ca="1">+IF(OFFSET('Sanitation Data'!$D$29,0,10*ROW('Sanitation Data'!D55))="","",OFFSET('Sanitation Data'!$D$29,0,10*ROW('Sanitation Data'!D55)))</f>
        <v/>
      </c>
      <c r="CM61" s="383" t="str">
        <f ca="1">+IF(OFFSET('Sanitation Data'!$D$30,0,10*ROW('Sanitation Data'!D55))="","",OFFSET('Sanitation Data'!$D$30,0,10*ROW('Sanitation Data'!D55)))</f>
        <v/>
      </c>
      <c r="CN61" s="383" t="str">
        <f ca="1">+IF(OFFSET('Sanitation Data'!$D$31,0,10*ROW('Sanitation Data'!D55))="","",OFFSET('Sanitation Data'!$D$31,0,10*ROW('Sanitation Data'!D55)))</f>
        <v/>
      </c>
      <c r="CO61" s="383" t="str">
        <f ca="1">+IF(OFFSET('Sanitation Data'!$D$32,0,10*ROW('Sanitation Data'!D55))="","",OFFSET('Sanitation Data'!$D$32,0,10*ROW('Sanitation Data'!D55)))</f>
        <v/>
      </c>
      <c r="CP61" s="383" t="str">
        <f ca="1">+IF(OFFSET('Sanitation Data'!$E$28,0,10*ROW('Sanitation Data'!E55))="","",OFFSET('Sanitation Data'!$E$28,0,10*ROW('Sanitation Data'!E55)))</f>
        <v/>
      </c>
      <c r="CQ61" s="383" t="str">
        <f ca="1">+IF(OFFSET('Sanitation Data'!$E$29,0,10*ROW('Sanitation Data'!E55))="","",OFFSET('Sanitation Data'!$E$29,0,10*ROW('Sanitation Data'!E55)))</f>
        <v/>
      </c>
      <c r="CR61" s="383" t="str">
        <f ca="1">+IF(OFFSET('Sanitation Data'!$E$30,0,10*ROW('Sanitation Data'!E55))="","",OFFSET('Sanitation Data'!$E$30,0,10*ROW('Sanitation Data'!E55)))</f>
        <v/>
      </c>
      <c r="CS61" s="383" t="str">
        <f ca="1">+IF(OFFSET('Sanitation Data'!$E$31,0,10*ROW('Sanitation Data'!E55))="","",OFFSET('Sanitation Data'!$E$31,0,10*ROW('Sanitation Data'!E55)))</f>
        <v/>
      </c>
      <c r="CT61" s="383" t="str">
        <f ca="1">+IF(OFFSET('Sanitation Data'!$E$32,0,10*ROW('Sanitation Data'!E55))="","",OFFSET('Sanitation Data'!$E$32,0,10*ROW('Sanitation Data'!E55)))</f>
        <v/>
      </c>
      <c r="CU61" s="383" t="str">
        <f ca="1">+IF(OFFSET('Sanitation Data'!$F$28,0,10*ROW('Sanitation Data'!F55))="","",OFFSET('Sanitation Data'!$F$28,0,10*ROW('Sanitation Data'!F55)))</f>
        <v/>
      </c>
      <c r="CV61" s="383" t="str">
        <f ca="1">+IF(OFFSET('Sanitation Data'!$F$29,0,10*ROW('Sanitation Data'!F55))="","",OFFSET('Sanitation Data'!$F$29,0,10*ROW('Sanitation Data'!F55)))</f>
        <v/>
      </c>
      <c r="CW61" s="383" t="str">
        <f ca="1">+IF(OFFSET('Sanitation Data'!$F$30,0,10*ROW('Sanitation Data'!F55))="","",OFFSET('Sanitation Data'!$F$30,0,10*ROW('Sanitation Data'!F55)))</f>
        <v/>
      </c>
      <c r="CX61" s="383" t="str">
        <f ca="1">+IF(OFFSET('Sanitation Data'!$F$31,0,10*ROW('Sanitation Data'!F55))="","",OFFSET('Sanitation Data'!$F$31,0,10*ROW('Sanitation Data'!F55)))</f>
        <v/>
      </c>
      <c r="CY61" s="383" t="str">
        <f ca="1">+IF(OFFSET('Sanitation Data'!$F$32,0,10*ROW('Sanitation Data'!F55))="","",OFFSET('Sanitation Data'!$F$32,0,10*ROW('Sanitation Data'!F55)))</f>
        <v/>
      </c>
      <c r="CZ61" s="383" t="str">
        <f ca="1">+IF(OFFSET('Sanitation Data'!$G$28,0,10*ROW('Sanitation Data'!G55))="","",OFFSET('Sanitation Data'!$G$28,0,10*ROW('Sanitation Data'!G55)))</f>
        <v/>
      </c>
      <c r="DA61" s="383" t="str">
        <f ca="1">+IF(OFFSET('Sanitation Data'!$G$29,0,10*ROW('Sanitation Data'!G55))="","",OFFSET('Sanitation Data'!$G$29,0,10*ROW('Sanitation Data'!G55)))</f>
        <v/>
      </c>
      <c r="DB61" s="383" t="str">
        <f ca="1">+IF(OFFSET('Sanitation Data'!$G$30,0,10*ROW('Sanitation Data'!G55))="","",OFFSET('Sanitation Data'!$G$30,0,10*ROW('Sanitation Data'!G55)))</f>
        <v/>
      </c>
      <c r="DC61" s="383" t="str">
        <f ca="1">+IF(OFFSET('Sanitation Data'!$G$31,0,10*ROW('Sanitation Data'!G55))="","",OFFSET('Sanitation Data'!$G$31,0,10*ROW('Sanitation Data'!G55)))</f>
        <v/>
      </c>
      <c r="DD61" s="383" t="str">
        <f ca="1">+IF(OFFSET('Sanitation Data'!$G$32,0,10*ROW('Sanitation Data'!G55))="","",OFFSET('Sanitation Data'!$G$32,0,10*ROW('Sanitation Data'!G55)))</f>
        <v/>
      </c>
      <c r="DE61" s="383" t="str">
        <f ca="1">+IF(OFFSET('Sanitation Data'!$H$28,0,10*ROW('Sanitation Data'!H55))="","",OFFSET('Sanitation Data'!$H$28,0,10*ROW('Sanitation Data'!H55)))</f>
        <v/>
      </c>
      <c r="DF61" s="383" t="str">
        <f ca="1">+IF(OFFSET('Sanitation Data'!$H$29,0,10*ROW('Sanitation Data'!H55))="","",OFFSET('Sanitation Data'!$H$29,0,10*ROW('Sanitation Data'!H55)))</f>
        <v/>
      </c>
      <c r="DG61" s="383" t="str">
        <f ca="1">+IF(OFFSET('Sanitation Data'!$H$30,0,10*ROW('Sanitation Data'!H55))="","",OFFSET('Sanitation Data'!$H$30,0,10*ROW('Sanitation Data'!H55)))</f>
        <v/>
      </c>
      <c r="DH61" s="383" t="str">
        <f ca="1">+IF(OFFSET('Sanitation Data'!$H$31,0,10*ROW('Sanitation Data'!H55))="","",OFFSET('Sanitation Data'!$H$31,0,10*ROW('Sanitation Data'!H55)))</f>
        <v/>
      </c>
      <c r="DI61" s="383" t="str">
        <f ca="1">+IF(OFFSET('Sanitation Data'!$H$32,0,10*ROW('Sanitation Data'!H55))="","",OFFSET('Sanitation Data'!$H$32,0,10*ROW('Sanitation Data'!H55)))</f>
        <v/>
      </c>
      <c r="DJ61" s="383" t="str">
        <f ca="1">+IF(OFFSET('Sanitation Data'!$I$28,0,10*ROW('Sanitation Data'!I55))="","",OFFSET('Sanitation Data'!$I$28,0,10*ROW('Sanitation Data'!I55)))</f>
        <v/>
      </c>
      <c r="DK61" s="383" t="str">
        <f ca="1">+IF(OFFSET('Sanitation Data'!$I$29,0,10*ROW('Sanitation Data'!I55))="","",OFFSET('Sanitation Data'!$I$29,0,10*ROW('Sanitation Data'!I55)))</f>
        <v/>
      </c>
      <c r="DL61" s="383" t="str">
        <f ca="1">+IF(OFFSET('Sanitation Data'!$I$30,0,10*ROW('Sanitation Data'!I55))="","",OFFSET('Sanitation Data'!$I$30,0,10*ROW('Sanitation Data'!I55)))</f>
        <v/>
      </c>
      <c r="DM61" s="383" t="str">
        <f ca="1">+IF(OFFSET('Sanitation Data'!$I$31,0,10*ROW('Sanitation Data'!I55))="","",OFFSET('Sanitation Data'!$I$31,0,10*ROW('Sanitation Data'!I55)))</f>
        <v/>
      </c>
      <c r="DN61" s="383" t="str">
        <f ca="1">+IF(OFFSET('Sanitation Data'!$I$32,0,10*ROW('Sanitation Data'!I55))="","",OFFSET('Sanitation Data'!$I$32,0,10*ROW('Sanitation Data'!I55)))</f>
        <v/>
      </c>
      <c r="DO61" s="383" t="str">
        <f ca="1">+IF(OFFSET('Hygiene Data'!$D$11,0,10*ROW('Hygiene Data'!D55))="","",OFFSET('Hygiene Data'!$D$11,0,10*ROW('Hygiene Data'!D55)))</f>
        <v/>
      </c>
      <c r="DP61" s="383" t="str">
        <f ca="1">+IF(OFFSET('Hygiene Data'!$D$12,0,10*ROW('Hygiene Data'!D55))="","",OFFSET('Hygiene Data'!$D$12,0,10*ROW('Hygiene Data'!D55)))</f>
        <v/>
      </c>
      <c r="DQ61" s="383" t="str">
        <f ca="1">+IF(OFFSET('Hygiene Data'!$D$13,0,10*ROW('Hygiene Data'!D55))="","",OFFSET('Hygiene Data'!$D$13,0,10*ROW('Hygiene Data'!D55)))</f>
        <v/>
      </c>
      <c r="DR61" s="383" t="str">
        <f ca="1">+IF(OFFSET('Hygiene Data'!$E$11,0,10*ROW('Hygiene Data'!E55))="","",OFFSET('Hygiene Data'!$E$11,0,10*ROW('Hygiene Data'!E55)))</f>
        <v/>
      </c>
      <c r="DS61" s="383" t="str">
        <f ca="1">+IF(OFFSET('Hygiene Data'!$E$12,0,10*ROW('Hygiene Data'!E55))="","",OFFSET('Hygiene Data'!$E$12,0,10*ROW('Hygiene Data'!E55)))</f>
        <v/>
      </c>
      <c r="DT61" s="383" t="str">
        <f ca="1">+IF(OFFSET('Hygiene Data'!$E$13,0,10*ROW('Hygiene Data'!E55))="","",OFFSET('Hygiene Data'!$E$13,0,10*ROW('Hygiene Data'!E55)))</f>
        <v/>
      </c>
      <c r="DU61" s="383" t="str">
        <f ca="1">+IF(OFFSET('Hygiene Data'!$F$11,0,10*ROW('Hygiene Data'!F55))="","",OFFSET('Hygiene Data'!$F$11,0,10*ROW('Hygiene Data'!F55)))</f>
        <v/>
      </c>
      <c r="DV61" s="383" t="str">
        <f ca="1">+IF(OFFSET('Hygiene Data'!$F$12,0,10*ROW('Hygiene Data'!F55))="","",OFFSET('Hygiene Data'!$F$12,0,10*ROW('Hygiene Data'!F55)))</f>
        <v/>
      </c>
      <c r="DW61" s="383" t="str">
        <f ca="1">+IF(OFFSET('Hygiene Data'!$F$13,0,10*ROW('Hygiene Data'!F55))="","",OFFSET('Hygiene Data'!$F$13,0,10*ROW('Hygiene Data'!F55)))</f>
        <v/>
      </c>
      <c r="DX61" s="383" t="str">
        <f ca="1">+IF(OFFSET('Hygiene Data'!$G$11,0,10*ROW('Hygiene Data'!G55))="","",OFFSET('Hygiene Data'!$G$11,0,10*ROW('Hygiene Data'!G55)))</f>
        <v/>
      </c>
      <c r="DY61" s="383" t="str">
        <f ca="1">+IF(OFFSET('Hygiene Data'!$G$12,0,10*ROW('Hygiene Data'!G55))="","",OFFSET('Hygiene Data'!$G$12,0,10*ROW('Hygiene Data'!G55)))</f>
        <v/>
      </c>
      <c r="DZ61" s="383" t="str">
        <f ca="1">+IF(OFFSET('Hygiene Data'!$G$13,0,10*ROW('Hygiene Data'!G55))="","",OFFSET('Hygiene Data'!$G$13,0,10*ROW('Hygiene Data'!G55)))</f>
        <v/>
      </c>
      <c r="EA61" s="383" t="str">
        <f ca="1">+IF(OFFSET('Hygiene Data'!$H$11,0,10*ROW('Hygiene Data'!H55))="","",OFFSET('Hygiene Data'!$H$11,0,10*ROW('Hygiene Data'!H55)))</f>
        <v/>
      </c>
      <c r="EB61" s="383" t="str">
        <f ca="1">+IF(OFFSET('Hygiene Data'!$H$12,0,10*ROW('Hygiene Data'!H55))="","",OFFSET('Hygiene Data'!$H$12,0,10*ROW('Hygiene Data'!H55)))</f>
        <v/>
      </c>
      <c r="EC61" s="383" t="str">
        <f ca="1">+IF(OFFSET('Hygiene Data'!$H$13,0,10*ROW('Hygiene Data'!H55))="","",OFFSET('Hygiene Data'!$H$13,0,10*ROW('Hygiene Data'!H55)))</f>
        <v/>
      </c>
      <c r="ED61" s="383" t="str">
        <f ca="1">+IF(OFFSET('Hygiene Data'!$I$11,0,10*ROW('Hygiene Data'!I55))="","",OFFSET('Hygiene Data'!$I$11,0,10*ROW('Hygiene Data'!I55)))</f>
        <v/>
      </c>
      <c r="EE61" s="383" t="str">
        <f ca="1">+IF(OFFSET('Hygiene Data'!$I$12,0,10*ROW('Hygiene Data'!I55))="","",OFFSET('Hygiene Data'!$I$12,0,10*ROW('Hygiene Data'!I55)))</f>
        <v/>
      </c>
      <c r="EF61" s="383" t="str">
        <f ca="1">+IF(OFFSET('Hygiene Data'!$I$13,0,10*ROW('Hygiene Data'!I55))="","",OFFSET('Hygiene Data'!$I$13,0,10*ROW('Hygiene Data'!I55)))</f>
        <v/>
      </c>
    </row>
    <row r="62" spans="1:136" x14ac:dyDescent="0.25">
      <c r="A62" s="492" t="str">
        <f ca="1">+IF(OFFSET('Water Data'!$B$2,0,10*ROW('Water Data'!E56))="","",OFFSET('Water Data'!$B$2,0,10*ROW('Water Data'!E56)))</f>
        <v/>
      </c>
      <c r="B62" s="492"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19" t="str">
        <f t="shared" ca="1" si="0"/>
        <v/>
      </c>
      <c r="D62" s="520"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20"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20"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20"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20"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20"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20"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20"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20"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20"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20"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20"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20"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20"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20"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20"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20"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20"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21"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21"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21"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21"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21"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21"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21"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21"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21"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21"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21"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21"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21"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21"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21"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21"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21"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21"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21"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21"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21"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21"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21"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21"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21"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21"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21"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21"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21"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21"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22"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98"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22"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22"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22"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22"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22"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22"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22"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22"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22"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22"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22"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22"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22"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22"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22"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22"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83" t="str">
        <f ca="1">+IF(OFFSET('Water Data'!$D$27,0,10*ROW('Water Data'!D56))="","",OFFSET('Water Data'!$D$27,0,10*ROW('Water Data'!D56)))</f>
        <v/>
      </c>
      <c r="BT62" s="383" t="str">
        <f ca="1">+IF(OFFSET('Water Data'!$D$28,0,10*ROW('Water Data'!D56))="","",OFFSET('Water Data'!$D$28,0,10*ROW('Water Data'!D56)))</f>
        <v/>
      </c>
      <c r="BU62" s="383" t="str">
        <f ca="1">+IF(OFFSET('Water Data'!$D$29,0,10*ROW('Water Data'!D56))="","",OFFSET('Water Data'!$D$29,0,10*ROW('Water Data'!D56)))</f>
        <v/>
      </c>
      <c r="BV62" s="383" t="str">
        <f ca="1">+IF(OFFSET('Water Data'!$E$27,0,10*ROW('Water Data'!E56))="","",OFFSET('Water Data'!$E$27,0,10*ROW('Water Data'!E56)))</f>
        <v/>
      </c>
      <c r="BW62" s="383" t="str">
        <f ca="1">+IF(OFFSET('Water Data'!$E$28,0,10*ROW('Water Data'!E56))="","",OFFSET('Water Data'!$E$28,0,10*ROW('Water Data'!E56)))</f>
        <v/>
      </c>
      <c r="BX62" s="383" t="str">
        <f ca="1">+IF(OFFSET('Water Data'!$E$29,0,10*ROW('Water Data'!E56))="","",OFFSET('Water Data'!$E$29,0,10*ROW('Water Data'!E56)))</f>
        <v/>
      </c>
      <c r="BY62" s="383" t="str">
        <f ca="1">+IF(OFFSET('Water Data'!$F$27,0,10*ROW('Water Data'!F56))="","",OFFSET('Water Data'!$F$27,0,10*ROW('Water Data'!F56)))</f>
        <v/>
      </c>
      <c r="BZ62" s="383" t="str">
        <f ca="1">+IF(OFFSET('Water Data'!$F$28,0,10*ROW('Water Data'!F56))="","",OFFSET('Water Data'!$F$28,0,10*ROW('Water Data'!F56)))</f>
        <v/>
      </c>
      <c r="CA62" s="383" t="str">
        <f ca="1">+IF(OFFSET('Water Data'!$F$29,0,10*ROW('Water Data'!F56))="","",OFFSET('Water Data'!$F$29,0,10*ROW('Water Data'!F56)))</f>
        <v/>
      </c>
      <c r="CB62" s="383" t="str">
        <f ca="1">+IF(OFFSET('Water Data'!$G$27,0,10*ROW('Water Data'!G56))="","",OFFSET('Water Data'!$G$27,0,10*ROW('Water Data'!G56)))</f>
        <v/>
      </c>
      <c r="CC62" s="383" t="str">
        <f ca="1">+IF(OFFSET('Water Data'!$G$28,0,10*ROW('Water Data'!G56))="","",OFFSET('Water Data'!$G$28,0,10*ROW('Water Data'!G56)))</f>
        <v/>
      </c>
      <c r="CD62" s="383" t="str">
        <f ca="1">+IF(OFFSET('Water Data'!$G$29,0,10*ROW('Water Data'!G56))="","",OFFSET('Water Data'!$G$29,0,10*ROW('Water Data'!G56)))</f>
        <v/>
      </c>
      <c r="CE62" s="383" t="str">
        <f ca="1">+IF(OFFSET('Water Data'!$H$27,0,10*ROW('Water Data'!H56))="","",OFFSET('Water Data'!$H$27,0,10*ROW('Water Data'!H56)))</f>
        <v/>
      </c>
      <c r="CF62" s="383" t="str">
        <f ca="1">+IF(OFFSET('Water Data'!$H$28,0,10*ROW('Water Data'!H56))="","",OFFSET('Water Data'!$H$28,0,10*ROW('Water Data'!H56)))</f>
        <v/>
      </c>
      <c r="CG62" s="383" t="str">
        <f ca="1">+IF(OFFSET('Water Data'!$H$29,0,10*ROW('Water Data'!H56))="","",OFFSET('Water Data'!$H$29,0,10*ROW('Water Data'!H56)))</f>
        <v/>
      </c>
      <c r="CH62" s="383" t="str">
        <f ca="1">+IF(OFFSET('Water Data'!$I$27,0,10*ROW('Water Data'!I56))="","",OFFSET('Water Data'!$I$27,0,10*ROW('Water Data'!I56)))</f>
        <v/>
      </c>
      <c r="CI62" s="383" t="str">
        <f ca="1">+IF(OFFSET('Water Data'!$I$28,0,10*ROW('Water Data'!I56))="","",OFFSET('Water Data'!$I$28,0,10*ROW('Water Data'!I56)))</f>
        <v/>
      </c>
      <c r="CJ62" s="383" t="str">
        <f ca="1">+IF(OFFSET('Water Data'!$I$29,0,10*ROW('Water Data'!I56))="","",OFFSET('Water Data'!$I$29,0,10*ROW('Water Data'!I56)))</f>
        <v/>
      </c>
      <c r="CK62" s="383" t="str">
        <f ca="1">+IF(OFFSET('Sanitation Data'!$D$28,0,10*ROW('Sanitation Data'!D56))="","",OFFSET('Sanitation Data'!$D$28,0,10*ROW('Sanitation Data'!D56)))</f>
        <v/>
      </c>
      <c r="CL62" s="383" t="str">
        <f ca="1">+IF(OFFSET('Sanitation Data'!$D$29,0,10*ROW('Sanitation Data'!D56))="","",OFFSET('Sanitation Data'!$D$29,0,10*ROW('Sanitation Data'!D56)))</f>
        <v/>
      </c>
      <c r="CM62" s="383" t="str">
        <f ca="1">+IF(OFFSET('Sanitation Data'!$D$30,0,10*ROW('Sanitation Data'!D56))="","",OFFSET('Sanitation Data'!$D$30,0,10*ROW('Sanitation Data'!D56)))</f>
        <v/>
      </c>
      <c r="CN62" s="383" t="str">
        <f ca="1">+IF(OFFSET('Sanitation Data'!$D$31,0,10*ROW('Sanitation Data'!D56))="","",OFFSET('Sanitation Data'!$D$31,0,10*ROW('Sanitation Data'!D56)))</f>
        <v/>
      </c>
      <c r="CO62" s="383" t="str">
        <f ca="1">+IF(OFFSET('Sanitation Data'!$D$32,0,10*ROW('Sanitation Data'!D56))="","",OFFSET('Sanitation Data'!$D$32,0,10*ROW('Sanitation Data'!D56)))</f>
        <v/>
      </c>
      <c r="CP62" s="383" t="str">
        <f ca="1">+IF(OFFSET('Sanitation Data'!$E$28,0,10*ROW('Sanitation Data'!E56))="","",OFFSET('Sanitation Data'!$E$28,0,10*ROW('Sanitation Data'!E56)))</f>
        <v/>
      </c>
      <c r="CQ62" s="383" t="str">
        <f ca="1">+IF(OFFSET('Sanitation Data'!$E$29,0,10*ROW('Sanitation Data'!E56))="","",OFFSET('Sanitation Data'!$E$29,0,10*ROW('Sanitation Data'!E56)))</f>
        <v/>
      </c>
      <c r="CR62" s="383" t="str">
        <f ca="1">+IF(OFFSET('Sanitation Data'!$E$30,0,10*ROW('Sanitation Data'!E56))="","",OFFSET('Sanitation Data'!$E$30,0,10*ROW('Sanitation Data'!E56)))</f>
        <v/>
      </c>
      <c r="CS62" s="383" t="str">
        <f ca="1">+IF(OFFSET('Sanitation Data'!$E$31,0,10*ROW('Sanitation Data'!E56))="","",OFFSET('Sanitation Data'!$E$31,0,10*ROW('Sanitation Data'!E56)))</f>
        <v/>
      </c>
      <c r="CT62" s="383" t="str">
        <f ca="1">+IF(OFFSET('Sanitation Data'!$E$32,0,10*ROW('Sanitation Data'!E56))="","",OFFSET('Sanitation Data'!$E$32,0,10*ROW('Sanitation Data'!E56)))</f>
        <v/>
      </c>
      <c r="CU62" s="383" t="str">
        <f ca="1">+IF(OFFSET('Sanitation Data'!$F$28,0,10*ROW('Sanitation Data'!F56))="","",OFFSET('Sanitation Data'!$F$28,0,10*ROW('Sanitation Data'!F56)))</f>
        <v/>
      </c>
      <c r="CV62" s="383" t="str">
        <f ca="1">+IF(OFFSET('Sanitation Data'!$F$29,0,10*ROW('Sanitation Data'!F56))="","",OFFSET('Sanitation Data'!$F$29,0,10*ROW('Sanitation Data'!F56)))</f>
        <v/>
      </c>
      <c r="CW62" s="383" t="str">
        <f ca="1">+IF(OFFSET('Sanitation Data'!$F$30,0,10*ROW('Sanitation Data'!F56))="","",OFFSET('Sanitation Data'!$F$30,0,10*ROW('Sanitation Data'!F56)))</f>
        <v/>
      </c>
      <c r="CX62" s="383" t="str">
        <f ca="1">+IF(OFFSET('Sanitation Data'!$F$31,0,10*ROW('Sanitation Data'!F56))="","",OFFSET('Sanitation Data'!$F$31,0,10*ROW('Sanitation Data'!F56)))</f>
        <v/>
      </c>
      <c r="CY62" s="383" t="str">
        <f ca="1">+IF(OFFSET('Sanitation Data'!$F$32,0,10*ROW('Sanitation Data'!F56))="","",OFFSET('Sanitation Data'!$F$32,0,10*ROW('Sanitation Data'!F56)))</f>
        <v/>
      </c>
      <c r="CZ62" s="383" t="str">
        <f ca="1">+IF(OFFSET('Sanitation Data'!$G$28,0,10*ROW('Sanitation Data'!G56))="","",OFFSET('Sanitation Data'!$G$28,0,10*ROW('Sanitation Data'!G56)))</f>
        <v/>
      </c>
      <c r="DA62" s="383" t="str">
        <f ca="1">+IF(OFFSET('Sanitation Data'!$G$29,0,10*ROW('Sanitation Data'!G56))="","",OFFSET('Sanitation Data'!$G$29,0,10*ROW('Sanitation Data'!G56)))</f>
        <v/>
      </c>
      <c r="DB62" s="383" t="str">
        <f ca="1">+IF(OFFSET('Sanitation Data'!$G$30,0,10*ROW('Sanitation Data'!G56))="","",OFFSET('Sanitation Data'!$G$30,0,10*ROW('Sanitation Data'!G56)))</f>
        <v/>
      </c>
      <c r="DC62" s="383" t="str">
        <f ca="1">+IF(OFFSET('Sanitation Data'!$G$31,0,10*ROW('Sanitation Data'!G56))="","",OFFSET('Sanitation Data'!$G$31,0,10*ROW('Sanitation Data'!G56)))</f>
        <v/>
      </c>
      <c r="DD62" s="383" t="str">
        <f ca="1">+IF(OFFSET('Sanitation Data'!$G$32,0,10*ROW('Sanitation Data'!G56))="","",OFFSET('Sanitation Data'!$G$32,0,10*ROW('Sanitation Data'!G56)))</f>
        <v/>
      </c>
      <c r="DE62" s="383" t="str">
        <f ca="1">+IF(OFFSET('Sanitation Data'!$H$28,0,10*ROW('Sanitation Data'!H56))="","",OFFSET('Sanitation Data'!$H$28,0,10*ROW('Sanitation Data'!H56)))</f>
        <v/>
      </c>
      <c r="DF62" s="383" t="str">
        <f ca="1">+IF(OFFSET('Sanitation Data'!$H$29,0,10*ROW('Sanitation Data'!H56))="","",OFFSET('Sanitation Data'!$H$29,0,10*ROW('Sanitation Data'!H56)))</f>
        <v/>
      </c>
      <c r="DG62" s="383" t="str">
        <f ca="1">+IF(OFFSET('Sanitation Data'!$H$30,0,10*ROW('Sanitation Data'!H56))="","",OFFSET('Sanitation Data'!$H$30,0,10*ROW('Sanitation Data'!H56)))</f>
        <v/>
      </c>
      <c r="DH62" s="383" t="str">
        <f ca="1">+IF(OFFSET('Sanitation Data'!$H$31,0,10*ROW('Sanitation Data'!H56))="","",OFFSET('Sanitation Data'!$H$31,0,10*ROW('Sanitation Data'!H56)))</f>
        <v/>
      </c>
      <c r="DI62" s="383" t="str">
        <f ca="1">+IF(OFFSET('Sanitation Data'!$H$32,0,10*ROW('Sanitation Data'!H56))="","",OFFSET('Sanitation Data'!$H$32,0,10*ROW('Sanitation Data'!H56)))</f>
        <v/>
      </c>
      <c r="DJ62" s="383" t="str">
        <f ca="1">+IF(OFFSET('Sanitation Data'!$I$28,0,10*ROW('Sanitation Data'!I56))="","",OFFSET('Sanitation Data'!$I$28,0,10*ROW('Sanitation Data'!I56)))</f>
        <v/>
      </c>
      <c r="DK62" s="383" t="str">
        <f ca="1">+IF(OFFSET('Sanitation Data'!$I$29,0,10*ROW('Sanitation Data'!I56))="","",OFFSET('Sanitation Data'!$I$29,0,10*ROW('Sanitation Data'!I56)))</f>
        <v/>
      </c>
      <c r="DL62" s="383" t="str">
        <f ca="1">+IF(OFFSET('Sanitation Data'!$I$30,0,10*ROW('Sanitation Data'!I56))="","",OFFSET('Sanitation Data'!$I$30,0,10*ROW('Sanitation Data'!I56)))</f>
        <v/>
      </c>
      <c r="DM62" s="383" t="str">
        <f ca="1">+IF(OFFSET('Sanitation Data'!$I$31,0,10*ROW('Sanitation Data'!I56))="","",OFFSET('Sanitation Data'!$I$31,0,10*ROW('Sanitation Data'!I56)))</f>
        <v/>
      </c>
      <c r="DN62" s="383" t="str">
        <f ca="1">+IF(OFFSET('Sanitation Data'!$I$32,0,10*ROW('Sanitation Data'!I56))="","",OFFSET('Sanitation Data'!$I$32,0,10*ROW('Sanitation Data'!I56)))</f>
        <v/>
      </c>
      <c r="DO62" s="383" t="str">
        <f ca="1">+IF(OFFSET('Hygiene Data'!$D$11,0,10*ROW('Hygiene Data'!D56))="","",OFFSET('Hygiene Data'!$D$11,0,10*ROW('Hygiene Data'!D56)))</f>
        <v/>
      </c>
      <c r="DP62" s="383" t="str">
        <f ca="1">+IF(OFFSET('Hygiene Data'!$D$12,0,10*ROW('Hygiene Data'!D56))="","",OFFSET('Hygiene Data'!$D$12,0,10*ROW('Hygiene Data'!D56)))</f>
        <v/>
      </c>
      <c r="DQ62" s="383" t="str">
        <f ca="1">+IF(OFFSET('Hygiene Data'!$D$13,0,10*ROW('Hygiene Data'!D56))="","",OFFSET('Hygiene Data'!$D$13,0,10*ROW('Hygiene Data'!D56)))</f>
        <v/>
      </c>
      <c r="DR62" s="383" t="str">
        <f ca="1">+IF(OFFSET('Hygiene Data'!$E$11,0,10*ROW('Hygiene Data'!E56))="","",OFFSET('Hygiene Data'!$E$11,0,10*ROW('Hygiene Data'!E56)))</f>
        <v/>
      </c>
      <c r="DS62" s="383" t="str">
        <f ca="1">+IF(OFFSET('Hygiene Data'!$E$12,0,10*ROW('Hygiene Data'!E56))="","",OFFSET('Hygiene Data'!$E$12,0,10*ROW('Hygiene Data'!E56)))</f>
        <v/>
      </c>
      <c r="DT62" s="383" t="str">
        <f ca="1">+IF(OFFSET('Hygiene Data'!$E$13,0,10*ROW('Hygiene Data'!E56))="","",OFFSET('Hygiene Data'!$E$13,0,10*ROW('Hygiene Data'!E56)))</f>
        <v/>
      </c>
      <c r="DU62" s="383" t="str">
        <f ca="1">+IF(OFFSET('Hygiene Data'!$F$11,0,10*ROW('Hygiene Data'!F56))="","",OFFSET('Hygiene Data'!$F$11,0,10*ROW('Hygiene Data'!F56)))</f>
        <v/>
      </c>
      <c r="DV62" s="383" t="str">
        <f ca="1">+IF(OFFSET('Hygiene Data'!$F$12,0,10*ROW('Hygiene Data'!F56))="","",OFFSET('Hygiene Data'!$F$12,0,10*ROW('Hygiene Data'!F56)))</f>
        <v/>
      </c>
      <c r="DW62" s="383" t="str">
        <f ca="1">+IF(OFFSET('Hygiene Data'!$F$13,0,10*ROW('Hygiene Data'!F56))="","",OFFSET('Hygiene Data'!$F$13,0,10*ROW('Hygiene Data'!F56)))</f>
        <v/>
      </c>
      <c r="DX62" s="383" t="str">
        <f ca="1">+IF(OFFSET('Hygiene Data'!$G$11,0,10*ROW('Hygiene Data'!G56))="","",OFFSET('Hygiene Data'!$G$11,0,10*ROW('Hygiene Data'!G56)))</f>
        <v/>
      </c>
      <c r="DY62" s="383" t="str">
        <f ca="1">+IF(OFFSET('Hygiene Data'!$G$12,0,10*ROW('Hygiene Data'!G56))="","",OFFSET('Hygiene Data'!$G$12,0,10*ROW('Hygiene Data'!G56)))</f>
        <v/>
      </c>
      <c r="DZ62" s="383" t="str">
        <f ca="1">+IF(OFFSET('Hygiene Data'!$G$13,0,10*ROW('Hygiene Data'!G56))="","",OFFSET('Hygiene Data'!$G$13,0,10*ROW('Hygiene Data'!G56)))</f>
        <v/>
      </c>
      <c r="EA62" s="383" t="str">
        <f ca="1">+IF(OFFSET('Hygiene Data'!$H$11,0,10*ROW('Hygiene Data'!H56))="","",OFFSET('Hygiene Data'!$H$11,0,10*ROW('Hygiene Data'!H56)))</f>
        <v/>
      </c>
      <c r="EB62" s="383" t="str">
        <f ca="1">+IF(OFFSET('Hygiene Data'!$H$12,0,10*ROW('Hygiene Data'!H56))="","",OFFSET('Hygiene Data'!$H$12,0,10*ROW('Hygiene Data'!H56)))</f>
        <v/>
      </c>
      <c r="EC62" s="383" t="str">
        <f ca="1">+IF(OFFSET('Hygiene Data'!$H$13,0,10*ROW('Hygiene Data'!H56))="","",OFFSET('Hygiene Data'!$H$13,0,10*ROW('Hygiene Data'!H56)))</f>
        <v/>
      </c>
      <c r="ED62" s="383" t="str">
        <f ca="1">+IF(OFFSET('Hygiene Data'!$I$11,0,10*ROW('Hygiene Data'!I56))="","",OFFSET('Hygiene Data'!$I$11,0,10*ROW('Hygiene Data'!I56)))</f>
        <v/>
      </c>
      <c r="EE62" s="383" t="str">
        <f ca="1">+IF(OFFSET('Hygiene Data'!$I$12,0,10*ROW('Hygiene Data'!I56))="","",OFFSET('Hygiene Data'!$I$12,0,10*ROW('Hygiene Data'!I56)))</f>
        <v/>
      </c>
      <c r="EF62" s="383" t="str">
        <f ca="1">+IF(OFFSET('Hygiene Data'!$I$13,0,10*ROW('Hygiene Data'!I56))="","",OFFSET('Hygiene Data'!$I$13,0,10*ROW('Hygiene Data'!I56)))</f>
        <v/>
      </c>
    </row>
    <row r="63" spans="1:136" x14ac:dyDescent="0.25">
      <c r="A63" s="492" t="str">
        <f ca="1">+IF(OFFSET('Water Data'!$B$2,0,10*ROW('Water Data'!E57))="","",OFFSET('Water Data'!$B$2,0,10*ROW('Water Data'!E57)))</f>
        <v/>
      </c>
      <c r="B63" s="492"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19" t="str">
        <f t="shared" ca="1" si="0"/>
        <v/>
      </c>
      <c r="D63" s="520"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20"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20"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20"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20"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20"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20"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20"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20"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20"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20"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20"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20"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20"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20"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20"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20"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20"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21"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21"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21"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21"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21"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21"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21"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21"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21"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21"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21"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21"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21"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21"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21"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21"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21"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21"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21"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21"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21"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21"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21"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21"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21"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21"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21"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21"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21"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21"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22"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98"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22"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22"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22"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22"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22"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22"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22"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22"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22"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22"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22"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22"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22"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22"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22"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22"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83" t="str">
        <f ca="1">+IF(OFFSET('Water Data'!$D$27,0,10*ROW('Water Data'!D57))="","",OFFSET('Water Data'!$D$27,0,10*ROW('Water Data'!D57)))</f>
        <v/>
      </c>
      <c r="BT63" s="383" t="str">
        <f ca="1">+IF(OFFSET('Water Data'!$D$28,0,10*ROW('Water Data'!D57))="","",OFFSET('Water Data'!$D$28,0,10*ROW('Water Data'!D57)))</f>
        <v/>
      </c>
      <c r="BU63" s="383" t="str">
        <f ca="1">+IF(OFFSET('Water Data'!$D$29,0,10*ROW('Water Data'!D57))="","",OFFSET('Water Data'!$D$29,0,10*ROW('Water Data'!D57)))</f>
        <v/>
      </c>
      <c r="BV63" s="383" t="str">
        <f ca="1">+IF(OFFSET('Water Data'!$E$27,0,10*ROW('Water Data'!E57))="","",OFFSET('Water Data'!$E$27,0,10*ROW('Water Data'!E57)))</f>
        <v/>
      </c>
      <c r="BW63" s="383" t="str">
        <f ca="1">+IF(OFFSET('Water Data'!$E$28,0,10*ROW('Water Data'!E57))="","",OFFSET('Water Data'!$E$28,0,10*ROW('Water Data'!E57)))</f>
        <v/>
      </c>
      <c r="BX63" s="383" t="str">
        <f ca="1">+IF(OFFSET('Water Data'!$E$29,0,10*ROW('Water Data'!E57))="","",OFFSET('Water Data'!$E$29,0,10*ROW('Water Data'!E57)))</f>
        <v/>
      </c>
      <c r="BY63" s="383" t="str">
        <f ca="1">+IF(OFFSET('Water Data'!$F$27,0,10*ROW('Water Data'!F57))="","",OFFSET('Water Data'!$F$27,0,10*ROW('Water Data'!F57)))</f>
        <v/>
      </c>
      <c r="BZ63" s="383" t="str">
        <f ca="1">+IF(OFFSET('Water Data'!$F$28,0,10*ROW('Water Data'!F57))="","",OFFSET('Water Data'!$F$28,0,10*ROW('Water Data'!F57)))</f>
        <v/>
      </c>
      <c r="CA63" s="383" t="str">
        <f ca="1">+IF(OFFSET('Water Data'!$F$29,0,10*ROW('Water Data'!F57))="","",OFFSET('Water Data'!$F$29,0,10*ROW('Water Data'!F57)))</f>
        <v/>
      </c>
      <c r="CB63" s="383" t="str">
        <f ca="1">+IF(OFFSET('Water Data'!$G$27,0,10*ROW('Water Data'!G57))="","",OFFSET('Water Data'!$G$27,0,10*ROW('Water Data'!G57)))</f>
        <v/>
      </c>
      <c r="CC63" s="383" t="str">
        <f ca="1">+IF(OFFSET('Water Data'!$G$28,0,10*ROW('Water Data'!G57))="","",OFFSET('Water Data'!$G$28,0,10*ROW('Water Data'!G57)))</f>
        <v/>
      </c>
      <c r="CD63" s="383" t="str">
        <f ca="1">+IF(OFFSET('Water Data'!$G$29,0,10*ROW('Water Data'!G57))="","",OFFSET('Water Data'!$G$29,0,10*ROW('Water Data'!G57)))</f>
        <v/>
      </c>
      <c r="CE63" s="383" t="str">
        <f ca="1">+IF(OFFSET('Water Data'!$H$27,0,10*ROW('Water Data'!H57))="","",OFFSET('Water Data'!$H$27,0,10*ROW('Water Data'!H57)))</f>
        <v/>
      </c>
      <c r="CF63" s="383" t="str">
        <f ca="1">+IF(OFFSET('Water Data'!$H$28,0,10*ROW('Water Data'!H57))="","",OFFSET('Water Data'!$H$28,0,10*ROW('Water Data'!H57)))</f>
        <v/>
      </c>
      <c r="CG63" s="383" t="str">
        <f ca="1">+IF(OFFSET('Water Data'!$H$29,0,10*ROW('Water Data'!H57))="","",OFFSET('Water Data'!$H$29,0,10*ROW('Water Data'!H57)))</f>
        <v/>
      </c>
      <c r="CH63" s="383" t="str">
        <f ca="1">+IF(OFFSET('Water Data'!$I$27,0,10*ROW('Water Data'!I57))="","",OFFSET('Water Data'!$I$27,0,10*ROW('Water Data'!I57)))</f>
        <v/>
      </c>
      <c r="CI63" s="383" t="str">
        <f ca="1">+IF(OFFSET('Water Data'!$I$28,0,10*ROW('Water Data'!I57))="","",OFFSET('Water Data'!$I$28,0,10*ROW('Water Data'!I57)))</f>
        <v/>
      </c>
      <c r="CJ63" s="383" t="str">
        <f ca="1">+IF(OFFSET('Water Data'!$I$29,0,10*ROW('Water Data'!I57))="","",OFFSET('Water Data'!$I$29,0,10*ROW('Water Data'!I57)))</f>
        <v/>
      </c>
      <c r="CK63" s="383" t="str">
        <f ca="1">+IF(OFFSET('Sanitation Data'!$D$28,0,10*ROW('Sanitation Data'!D57))="","",OFFSET('Sanitation Data'!$D$28,0,10*ROW('Sanitation Data'!D57)))</f>
        <v/>
      </c>
      <c r="CL63" s="383" t="str">
        <f ca="1">+IF(OFFSET('Sanitation Data'!$D$29,0,10*ROW('Sanitation Data'!D57))="","",OFFSET('Sanitation Data'!$D$29,0,10*ROW('Sanitation Data'!D57)))</f>
        <v/>
      </c>
      <c r="CM63" s="383" t="str">
        <f ca="1">+IF(OFFSET('Sanitation Data'!$D$30,0,10*ROW('Sanitation Data'!D57))="","",OFFSET('Sanitation Data'!$D$30,0,10*ROW('Sanitation Data'!D57)))</f>
        <v/>
      </c>
      <c r="CN63" s="383" t="str">
        <f ca="1">+IF(OFFSET('Sanitation Data'!$D$31,0,10*ROW('Sanitation Data'!D57))="","",OFFSET('Sanitation Data'!$D$31,0,10*ROW('Sanitation Data'!D57)))</f>
        <v/>
      </c>
      <c r="CO63" s="383" t="str">
        <f ca="1">+IF(OFFSET('Sanitation Data'!$D$32,0,10*ROW('Sanitation Data'!D57))="","",OFFSET('Sanitation Data'!$D$32,0,10*ROW('Sanitation Data'!D57)))</f>
        <v/>
      </c>
      <c r="CP63" s="383" t="str">
        <f ca="1">+IF(OFFSET('Sanitation Data'!$E$28,0,10*ROW('Sanitation Data'!E57))="","",OFFSET('Sanitation Data'!$E$28,0,10*ROW('Sanitation Data'!E57)))</f>
        <v/>
      </c>
      <c r="CQ63" s="383" t="str">
        <f ca="1">+IF(OFFSET('Sanitation Data'!$E$29,0,10*ROW('Sanitation Data'!E57))="","",OFFSET('Sanitation Data'!$E$29,0,10*ROW('Sanitation Data'!E57)))</f>
        <v/>
      </c>
      <c r="CR63" s="383" t="str">
        <f ca="1">+IF(OFFSET('Sanitation Data'!$E$30,0,10*ROW('Sanitation Data'!E57))="","",OFFSET('Sanitation Data'!$E$30,0,10*ROW('Sanitation Data'!E57)))</f>
        <v/>
      </c>
      <c r="CS63" s="383" t="str">
        <f ca="1">+IF(OFFSET('Sanitation Data'!$E$31,0,10*ROW('Sanitation Data'!E57))="","",OFFSET('Sanitation Data'!$E$31,0,10*ROW('Sanitation Data'!E57)))</f>
        <v/>
      </c>
      <c r="CT63" s="383" t="str">
        <f ca="1">+IF(OFFSET('Sanitation Data'!$E$32,0,10*ROW('Sanitation Data'!E57))="","",OFFSET('Sanitation Data'!$E$32,0,10*ROW('Sanitation Data'!E57)))</f>
        <v/>
      </c>
      <c r="CU63" s="383" t="str">
        <f ca="1">+IF(OFFSET('Sanitation Data'!$F$28,0,10*ROW('Sanitation Data'!F57))="","",OFFSET('Sanitation Data'!$F$28,0,10*ROW('Sanitation Data'!F57)))</f>
        <v/>
      </c>
      <c r="CV63" s="383" t="str">
        <f ca="1">+IF(OFFSET('Sanitation Data'!$F$29,0,10*ROW('Sanitation Data'!F57))="","",OFFSET('Sanitation Data'!$F$29,0,10*ROW('Sanitation Data'!F57)))</f>
        <v/>
      </c>
      <c r="CW63" s="383" t="str">
        <f ca="1">+IF(OFFSET('Sanitation Data'!$F$30,0,10*ROW('Sanitation Data'!F57))="","",OFFSET('Sanitation Data'!$F$30,0,10*ROW('Sanitation Data'!F57)))</f>
        <v/>
      </c>
      <c r="CX63" s="383" t="str">
        <f ca="1">+IF(OFFSET('Sanitation Data'!$F$31,0,10*ROW('Sanitation Data'!F57))="","",OFFSET('Sanitation Data'!$F$31,0,10*ROW('Sanitation Data'!F57)))</f>
        <v/>
      </c>
      <c r="CY63" s="383" t="str">
        <f ca="1">+IF(OFFSET('Sanitation Data'!$F$32,0,10*ROW('Sanitation Data'!F57))="","",OFFSET('Sanitation Data'!$F$32,0,10*ROW('Sanitation Data'!F57)))</f>
        <v/>
      </c>
      <c r="CZ63" s="383" t="str">
        <f ca="1">+IF(OFFSET('Sanitation Data'!$G$28,0,10*ROW('Sanitation Data'!G57))="","",OFFSET('Sanitation Data'!$G$28,0,10*ROW('Sanitation Data'!G57)))</f>
        <v/>
      </c>
      <c r="DA63" s="383" t="str">
        <f ca="1">+IF(OFFSET('Sanitation Data'!$G$29,0,10*ROW('Sanitation Data'!G57))="","",OFFSET('Sanitation Data'!$G$29,0,10*ROW('Sanitation Data'!G57)))</f>
        <v/>
      </c>
      <c r="DB63" s="383" t="str">
        <f ca="1">+IF(OFFSET('Sanitation Data'!$G$30,0,10*ROW('Sanitation Data'!G57))="","",OFFSET('Sanitation Data'!$G$30,0,10*ROW('Sanitation Data'!G57)))</f>
        <v/>
      </c>
      <c r="DC63" s="383" t="str">
        <f ca="1">+IF(OFFSET('Sanitation Data'!$G$31,0,10*ROW('Sanitation Data'!G57))="","",OFFSET('Sanitation Data'!$G$31,0,10*ROW('Sanitation Data'!G57)))</f>
        <v/>
      </c>
      <c r="DD63" s="383" t="str">
        <f ca="1">+IF(OFFSET('Sanitation Data'!$G$32,0,10*ROW('Sanitation Data'!G57))="","",OFFSET('Sanitation Data'!$G$32,0,10*ROW('Sanitation Data'!G57)))</f>
        <v/>
      </c>
      <c r="DE63" s="383" t="str">
        <f ca="1">+IF(OFFSET('Sanitation Data'!$H$28,0,10*ROW('Sanitation Data'!H57))="","",OFFSET('Sanitation Data'!$H$28,0,10*ROW('Sanitation Data'!H57)))</f>
        <v/>
      </c>
      <c r="DF63" s="383" t="str">
        <f ca="1">+IF(OFFSET('Sanitation Data'!$H$29,0,10*ROW('Sanitation Data'!H57))="","",OFFSET('Sanitation Data'!$H$29,0,10*ROW('Sanitation Data'!H57)))</f>
        <v/>
      </c>
      <c r="DG63" s="383" t="str">
        <f ca="1">+IF(OFFSET('Sanitation Data'!$H$30,0,10*ROW('Sanitation Data'!H57))="","",OFFSET('Sanitation Data'!$H$30,0,10*ROW('Sanitation Data'!H57)))</f>
        <v/>
      </c>
      <c r="DH63" s="383" t="str">
        <f ca="1">+IF(OFFSET('Sanitation Data'!$H$31,0,10*ROW('Sanitation Data'!H57))="","",OFFSET('Sanitation Data'!$H$31,0,10*ROW('Sanitation Data'!H57)))</f>
        <v/>
      </c>
      <c r="DI63" s="383" t="str">
        <f ca="1">+IF(OFFSET('Sanitation Data'!$H$32,0,10*ROW('Sanitation Data'!H57))="","",OFFSET('Sanitation Data'!$H$32,0,10*ROW('Sanitation Data'!H57)))</f>
        <v/>
      </c>
      <c r="DJ63" s="383" t="str">
        <f ca="1">+IF(OFFSET('Sanitation Data'!$I$28,0,10*ROW('Sanitation Data'!I57))="","",OFFSET('Sanitation Data'!$I$28,0,10*ROW('Sanitation Data'!I57)))</f>
        <v/>
      </c>
      <c r="DK63" s="383" t="str">
        <f ca="1">+IF(OFFSET('Sanitation Data'!$I$29,0,10*ROW('Sanitation Data'!I57))="","",OFFSET('Sanitation Data'!$I$29,0,10*ROW('Sanitation Data'!I57)))</f>
        <v/>
      </c>
      <c r="DL63" s="383" t="str">
        <f ca="1">+IF(OFFSET('Sanitation Data'!$I$30,0,10*ROW('Sanitation Data'!I57))="","",OFFSET('Sanitation Data'!$I$30,0,10*ROW('Sanitation Data'!I57)))</f>
        <v/>
      </c>
      <c r="DM63" s="383" t="str">
        <f ca="1">+IF(OFFSET('Sanitation Data'!$I$31,0,10*ROW('Sanitation Data'!I57))="","",OFFSET('Sanitation Data'!$I$31,0,10*ROW('Sanitation Data'!I57)))</f>
        <v/>
      </c>
      <c r="DN63" s="383" t="str">
        <f ca="1">+IF(OFFSET('Sanitation Data'!$I$32,0,10*ROW('Sanitation Data'!I57))="","",OFFSET('Sanitation Data'!$I$32,0,10*ROW('Sanitation Data'!I57)))</f>
        <v/>
      </c>
      <c r="DO63" s="383" t="str">
        <f ca="1">+IF(OFFSET('Hygiene Data'!$D$11,0,10*ROW('Hygiene Data'!D57))="","",OFFSET('Hygiene Data'!$D$11,0,10*ROW('Hygiene Data'!D57)))</f>
        <v/>
      </c>
      <c r="DP63" s="383" t="str">
        <f ca="1">+IF(OFFSET('Hygiene Data'!$D$12,0,10*ROW('Hygiene Data'!D57))="","",OFFSET('Hygiene Data'!$D$12,0,10*ROW('Hygiene Data'!D57)))</f>
        <v/>
      </c>
      <c r="DQ63" s="383" t="str">
        <f ca="1">+IF(OFFSET('Hygiene Data'!$D$13,0,10*ROW('Hygiene Data'!D57))="","",OFFSET('Hygiene Data'!$D$13,0,10*ROW('Hygiene Data'!D57)))</f>
        <v/>
      </c>
      <c r="DR63" s="383" t="str">
        <f ca="1">+IF(OFFSET('Hygiene Data'!$E$11,0,10*ROW('Hygiene Data'!E57))="","",OFFSET('Hygiene Data'!$E$11,0,10*ROW('Hygiene Data'!E57)))</f>
        <v/>
      </c>
      <c r="DS63" s="383" t="str">
        <f ca="1">+IF(OFFSET('Hygiene Data'!$E$12,0,10*ROW('Hygiene Data'!E57))="","",OFFSET('Hygiene Data'!$E$12,0,10*ROW('Hygiene Data'!E57)))</f>
        <v/>
      </c>
      <c r="DT63" s="383" t="str">
        <f ca="1">+IF(OFFSET('Hygiene Data'!$E$13,0,10*ROW('Hygiene Data'!E57))="","",OFFSET('Hygiene Data'!$E$13,0,10*ROW('Hygiene Data'!E57)))</f>
        <v/>
      </c>
      <c r="DU63" s="383" t="str">
        <f ca="1">+IF(OFFSET('Hygiene Data'!$F$11,0,10*ROW('Hygiene Data'!F57))="","",OFFSET('Hygiene Data'!$F$11,0,10*ROW('Hygiene Data'!F57)))</f>
        <v/>
      </c>
      <c r="DV63" s="383" t="str">
        <f ca="1">+IF(OFFSET('Hygiene Data'!$F$12,0,10*ROW('Hygiene Data'!F57))="","",OFFSET('Hygiene Data'!$F$12,0,10*ROW('Hygiene Data'!F57)))</f>
        <v/>
      </c>
      <c r="DW63" s="383" t="str">
        <f ca="1">+IF(OFFSET('Hygiene Data'!$F$13,0,10*ROW('Hygiene Data'!F57))="","",OFFSET('Hygiene Data'!$F$13,0,10*ROW('Hygiene Data'!F57)))</f>
        <v/>
      </c>
      <c r="DX63" s="383" t="str">
        <f ca="1">+IF(OFFSET('Hygiene Data'!$G$11,0,10*ROW('Hygiene Data'!G57))="","",OFFSET('Hygiene Data'!$G$11,0,10*ROW('Hygiene Data'!G57)))</f>
        <v/>
      </c>
      <c r="DY63" s="383" t="str">
        <f ca="1">+IF(OFFSET('Hygiene Data'!$G$12,0,10*ROW('Hygiene Data'!G57))="","",OFFSET('Hygiene Data'!$G$12,0,10*ROW('Hygiene Data'!G57)))</f>
        <v/>
      </c>
      <c r="DZ63" s="383" t="str">
        <f ca="1">+IF(OFFSET('Hygiene Data'!$G$13,0,10*ROW('Hygiene Data'!G57))="","",OFFSET('Hygiene Data'!$G$13,0,10*ROW('Hygiene Data'!G57)))</f>
        <v/>
      </c>
      <c r="EA63" s="383" t="str">
        <f ca="1">+IF(OFFSET('Hygiene Data'!$H$11,0,10*ROW('Hygiene Data'!H57))="","",OFFSET('Hygiene Data'!$H$11,0,10*ROW('Hygiene Data'!H57)))</f>
        <v/>
      </c>
      <c r="EB63" s="383" t="str">
        <f ca="1">+IF(OFFSET('Hygiene Data'!$H$12,0,10*ROW('Hygiene Data'!H57))="","",OFFSET('Hygiene Data'!$H$12,0,10*ROW('Hygiene Data'!H57)))</f>
        <v/>
      </c>
      <c r="EC63" s="383" t="str">
        <f ca="1">+IF(OFFSET('Hygiene Data'!$H$13,0,10*ROW('Hygiene Data'!H57))="","",OFFSET('Hygiene Data'!$H$13,0,10*ROW('Hygiene Data'!H57)))</f>
        <v/>
      </c>
      <c r="ED63" s="383" t="str">
        <f ca="1">+IF(OFFSET('Hygiene Data'!$I$11,0,10*ROW('Hygiene Data'!I57))="","",OFFSET('Hygiene Data'!$I$11,0,10*ROW('Hygiene Data'!I57)))</f>
        <v/>
      </c>
      <c r="EE63" s="383" t="str">
        <f ca="1">+IF(OFFSET('Hygiene Data'!$I$12,0,10*ROW('Hygiene Data'!I57))="","",OFFSET('Hygiene Data'!$I$12,0,10*ROW('Hygiene Data'!I57)))</f>
        <v/>
      </c>
      <c r="EF63" s="383" t="str">
        <f ca="1">+IF(OFFSET('Hygiene Data'!$I$13,0,10*ROW('Hygiene Data'!I57))="","",OFFSET('Hygiene Data'!$I$13,0,10*ROW('Hygiene Data'!I57)))</f>
        <v/>
      </c>
    </row>
    <row r="64" spans="1:136" x14ac:dyDescent="0.25">
      <c r="A64" s="492" t="str">
        <f ca="1">+IF(OFFSET('Water Data'!$B$2,0,10*ROW('Water Data'!E58))="","",OFFSET('Water Data'!$B$2,0,10*ROW('Water Data'!E58)))</f>
        <v/>
      </c>
      <c r="B64" s="492"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19" t="str">
        <f t="shared" ca="1" si="0"/>
        <v/>
      </c>
      <c r="D64" s="520"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20"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20"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20"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20"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20"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20"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20"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20"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20"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20"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20"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20"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20"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20"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20"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20"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20"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21"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21"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21"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21"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21"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21"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21"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21"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21"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21"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21"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21"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21"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21"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21"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21"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21"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21"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21"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21"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21"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21"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21"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21"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21"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21"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21"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21"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21"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21"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22"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98"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22"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22"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22"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22"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22"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22"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22"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22"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22"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22"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22"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22"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22"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22"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22"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22"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83" t="str">
        <f ca="1">+IF(OFFSET('Water Data'!$D$27,0,10*ROW('Water Data'!D58))="","",OFFSET('Water Data'!$D$27,0,10*ROW('Water Data'!D58)))</f>
        <v/>
      </c>
      <c r="BT64" s="383" t="str">
        <f ca="1">+IF(OFFSET('Water Data'!$D$28,0,10*ROW('Water Data'!D58))="","",OFFSET('Water Data'!$D$28,0,10*ROW('Water Data'!D58)))</f>
        <v/>
      </c>
      <c r="BU64" s="383" t="str">
        <f ca="1">+IF(OFFSET('Water Data'!$D$29,0,10*ROW('Water Data'!D58))="","",OFFSET('Water Data'!$D$29,0,10*ROW('Water Data'!D58)))</f>
        <v/>
      </c>
      <c r="BV64" s="383" t="str">
        <f ca="1">+IF(OFFSET('Water Data'!$E$27,0,10*ROW('Water Data'!E58))="","",OFFSET('Water Data'!$E$27,0,10*ROW('Water Data'!E58)))</f>
        <v/>
      </c>
      <c r="BW64" s="383" t="str">
        <f ca="1">+IF(OFFSET('Water Data'!$E$28,0,10*ROW('Water Data'!E58))="","",OFFSET('Water Data'!$E$28,0,10*ROW('Water Data'!E58)))</f>
        <v/>
      </c>
      <c r="BX64" s="383" t="str">
        <f ca="1">+IF(OFFSET('Water Data'!$E$29,0,10*ROW('Water Data'!E58))="","",OFFSET('Water Data'!$E$29,0,10*ROW('Water Data'!E58)))</f>
        <v/>
      </c>
      <c r="BY64" s="383" t="str">
        <f ca="1">+IF(OFFSET('Water Data'!$F$27,0,10*ROW('Water Data'!F58))="","",OFFSET('Water Data'!$F$27,0,10*ROW('Water Data'!F58)))</f>
        <v/>
      </c>
      <c r="BZ64" s="383" t="str">
        <f ca="1">+IF(OFFSET('Water Data'!$F$28,0,10*ROW('Water Data'!F58))="","",OFFSET('Water Data'!$F$28,0,10*ROW('Water Data'!F58)))</f>
        <v/>
      </c>
      <c r="CA64" s="383" t="str">
        <f ca="1">+IF(OFFSET('Water Data'!$F$29,0,10*ROW('Water Data'!F58))="","",OFFSET('Water Data'!$F$29,0,10*ROW('Water Data'!F58)))</f>
        <v/>
      </c>
      <c r="CB64" s="383" t="str">
        <f ca="1">+IF(OFFSET('Water Data'!$G$27,0,10*ROW('Water Data'!G58))="","",OFFSET('Water Data'!$G$27,0,10*ROW('Water Data'!G58)))</f>
        <v/>
      </c>
      <c r="CC64" s="383" t="str">
        <f ca="1">+IF(OFFSET('Water Data'!$G$28,0,10*ROW('Water Data'!G58))="","",OFFSET('Water Data'!$G$28,0,10*ROW('Water Data'!G58)))</f>
        <v/>
      </c>
      <c r="CD64" s="383" t="str">
        <f ca="1">+IF(OFFSET('Water Data'!$G$29,0,10*ROW('Water Data'!G58))="","",OFFSET('Water Data'!$G$29,0,10*ROW('Water Data'!G58)))</f>
        <v/>
      </c>
      <c r="CE64" s="383" t="str">
        <f ca="1">+IF(OFFSET('Water Data'!$H$27,0,10*ROW('Water Data'!H58))="","",OFFSET('Water Data'!$H$27,0,10*ROW('Water Data'!H58)))</f>
        <v/>
      </c>
      <c r="CF64" s="383" t="str">
        <f ca="1">+IF(OFFSET('Water Data'!$H$28,0,10*ROW('Water Data'!H58))="","",OFFSET('Water Data'!$H$28,0,10*ROW('Water Data'!H58)))</f>
        <v/>
      </c>
      <c r="CG64" s="383" t="str">
        <f ca="1">+IF(OFFSET('Water Data'!$H$29,0,10*ROW('Water Data'!H58))="","",OFFSET('Water Data'!$H$29,0,10*ROW('Water Data'!H58)))</f>
        <v/>
      </c>
      <c r="CH64" s="383" t="str">
        <f ca="1">+IF(OFFSET('Water Data'!$I$27,0,10*ROW('Water Data'!I58))="","",OFFSET('Water Data'!$I$27,0,10*ROW('Water Data'!I58)))</f>
        <v/>
      </c>
      <c r="CI64" s="383" t="str">
        <f ca="1">+IF(OFFSET('Water Data'!$I$28,0,10*ROW('Water Data'!I58))="","",OFFSET('Water Data'!$I$28,0,10*ROW('Water Data'!I58)))</f>
        <v/>
      </c>
      <c r="CJ64" s="383" t="str">
        <f ca="1">+IF(OFFSET('Water Data'!$I$29,0,10*ROW('Water Data'!I58))="","",OFFSET('Water Data'!$I$29,0,10*ROW('Water Data'!I58)))</f>
        <v/>
      </c>
      <c r="CK64" s="383" t="str">
        <f ca="1">+IF(OFFSET('Sanitation Data'!$D$28,0,10*ROW('Sanitation Data'!D58))="","",OFFSET('Sanitation Data'!$D$28,0,10*ROW('Sanitation Data'!D58)))</f>
        <v/>
      </c>
      <c r="CL64" s="383" t="str">
        <f ca="1">+IF(OFFSET('Sanitation Data'!$D$29,0,10*ROW('Sanitation Data'!D58))="","",OFFSET('Sanitation Data'!$D$29,0,10*ROW('Sanitation Data'!D58)))</f>
        <v/>
      </c>
      <c r="CM64" s="383" t="str">
        <f ca="1">+IF(OFFSET('Sanitation Data'!$D$30,0,10*ROW('Sanitation Data'!D58))="","",OFFSET('Sanitation Data'!$D$30,0,10*ROW('Sanitation Data'!D58)))</f>
        <v/>
      </c>
      <c r="CN64" s="383" t="str">
        <f ca="1">+IF(OFFSET('Sanitation Data'!$D$31,0,10*ROW('Sanitation Data'!D58))="","",OFFSET('Sanitation Data'!$D$31,0,10*ROW('Sanitation Data'!D58)))</f>
        <v/>
      </c>
      <c r="CO64" s="383" t="str">
        <f ca="1">+IF(OFFSET('Sanitation Data'!$D$32,0,10*ROW('Sanitation Data'!D58))="","",OFFSET('Sanitation Data'!$D$32,0,10*ROW('Sanitation Data'!D58)))</f>
        <v/>
      </c>
      <c r="CP64" s="383" t="str">
        <f ca="1">+IF(OFFSET('Sanitation Data'!$E$28,0,10*ROW('Sanitation Data'!E58))="","",OFFSET('Sanitation Data'!$E$28,0,10*ROW('Sanitation Data'!E58)))</f>
        <v/>
      </c>
      <c r="CQ64" s="383" t="str">
        <f ca="1">+IF(OFFSET('Sanitation Data'!$E$29,0,10*ROW('Sanitation Data'!E58))="","",OFFSET('Sanitation Data'!$E$29,0,10*ROW('Sanitation Data'!E58)))</f>
        <v/>
      </c>
      <c r="CR64" s="383" t="str">
        <f ca="1">+IF(OFFSET('Sanitation Data'!$E$30,0,10*ROW('Sanitation Data'!E58))="","",OFFSET('Sanitation Data'!$E$30,0,10*ROW('Sanitation Data'!E58)))</f>
        <v/>
      </c>
      <c r="CS64" s="383" t="str">
        <f ca="1">+IF(OFFSET('Sanitation Data'!$E$31,0,10*ROW('Sanitation Data'!E58))="","",OFFSET('Sanitation Data'!$E$31,0,10*ROW('Sanitation Data'!E58)))</f>
        <v/>
      </c>
      <c r="CT64" s="383" t="str">
        <f ca="1">+IF(OFFSET('Sanitation Data'!$E$32,0,10*ROW('Sanitation Data'!E58))="","",OFFSET('Sanitation Data'!$E$32,0,10*ROW('Sanitation Data'!E58)))</f>
        <v/>
      </c>
      <c r="CU64" s="383" t="str">
        <f ca="1">+IF(OFFSET('Sanitation Data'!$F$28,0,10*ROW('Sanitation Data'!F58))="","",OFFSET('Sanitation Data'!$F$28,0,10*ROW('Sanitation Data'!F58)))</f>
        <v/>
      </c>
      <c r="CV64" s="383" t="str">
        <f ca="1">+IF(OFFSET('Sanitation Data'!$F$29,0,10*ROW('Sanitation Data'!F58))="","",OFFSET('Sanitation Data'!$F$29,0,10*ROW('Sanitation Data'!F58)))</f>
        <v/>
      </c>
      <c r="CW64" s="383" t="str">
        <f ca="1">+IF(OFFSET('Sanitation Data'!$F$30,0,10*ROW('Sanitation Data'!F58))="","",OFFSET('Sanitation Data'!$F$30,0,10*ROW('Sanitation Data'!F58)))</f>
        <v/>
      </c>
      <c r="CX64" s="383" t="str">
        <f ca="1">+IF(OFFSET('Sanitation Data'!$F$31,0,10*ROW('Sanitation Data'!F58))="","",OFFSET('Sanitation Data'!$F$31,0,10*ROW('Sanitation Data'!F58)))</f>
        <v/>
      </c>
      <c r="CY64" s="383" t="str">
        <f ca="1">+IF(OFFSET('Sanitation Data'!$F$32,0,10*ROW('Sanitation Data'!F58))="","",OFFSET('Sanitation Data'!$F$32,0,10*ROW('Sanitation Data'!F58)))</f>
        <v/>
      </c>
      <c r="CZ64" s="383" t="str">
        <f ca="1">+IF(OFFSET('Sanitation Data'!$G$28,0,10*ROW('Sanitation Data'!G58))="","",OFFSET('Sanitation Data'!$G$28,0,10*ROW('Sanitation Data'!G58)))</f>
        <v/>
      </c>
      <c r="DA64" s="383" t="str">
        <f ca="1">+IF(OFFSET('Sanitation Data'!$G$29,0,10*ROW('Sanitation Data'!G58))="","",OFFSET('Sanitation Data'!$G$29,0,10*ROW('Sanitation Data'!G58)))</f>
        <v/>
      </c>
      <c r="DB64" s="383" t="str">
        <f ca="1">+IF(OFFSET('Sanitation Data'!$G$30,0,10*ROW('Sanitation Data'!G58))="","",OFFSET('Sanitation Data'!$G$30,0,10*ROW('Sanitation Data'!G58)))</f>
        <v/>
      </c>
      <c r="DC64" s="383" t="str">
        <f ca="1">+IF(OFFSET('Sanitation Data'!$G$31,0,10*ROW('Sanitation Data'!G58))="","",OFFSET('Sanitation Data'!$G$31,0,10*ROW('Sanitation Data'!G58)))</f>
        <v/>
      </c>
      <c r="DD64" s="383" t="str">
        <f ca="1">+IF(OFFSET('Sanitation Data'!$G$32,0,10*ROW('Sanitation Data'!G58))="","",OFFSET('Sanitation Data'!$G$32,0,10*ROW('Sanitation Data'!G58)))</f>
        <v/>
      </c>
      <c r="DE64" s="383" t="str">
        <f ca="1">+IF(OFFSET('Sanitation Data'!$H$28,0,10*ROW('Sanitation Data'!H58))="","",OFFSET('Sanitation Data'!$H$28,0,10*ROW('Sanitation Data'!H58)))</f>
        <v/>
      </c>
      <c r="DF64" s="383" t="str">
        <f ca="1">+IF(OFFSET('Sanitation Data'!$H$29,0,10*ROW('Sanitation Data'!H58))="","",OFFSET('Sanitation Data'!$H$29,0,10*ROW('Sanitation Data'!H58)))</f>
        <v/>
      </c>
      <c r="DG64" s="383" t="str">
        <f ca="1">+IF(OFFSET('Sanitation Data'!$H$30,0,10*ROW('Sanitation Data'!H58))="","",OFFSET('Sanitation Data'!$H$30,0,10*ROW('Sanitation Data'!H58)))</f>
        <v/>
      </c>
      <c r="DH64" s="383" t="str">
        <f ca="1">+IF(OFFSET('Sanitation Data'!$H$31,0,10*ROW('Sanitation Data'!H58))="","",OFFSET('Sanitation Data'!$H$31,0,10*ROW('Sanitation Data'!H58)))</f>
        <v/>
      </c>
      <c r="DI64" s="383" t="str">
        <f ca="1">+IF(OFFSET('Sanitation Data'!$H$32,0,10*ROW('Sanitation Data'!H58))="","",OFFSET('Sanitation Data'!$H$32,0,10*ROW('Sanitation Data'!H58)))</f>
        <v/>
      </c>
      <c r="DJ64" s="383" t="str">
        <f ca="1">+IF(OFFSET('Sanitation Data'!$I$28,0,10*ROW('Sanitation Data'!I58))="","",OFFSET('Sanitation Data'!$I$28,0,10*ROW('Sanitation Data'!I58)))</f>
        <v/>
      </c>
      <c r="DK64" s="383" t="str">
        <f ca="1">+IF(OFFSET('Sanitation Data'!$I$29,0,10*ROW('Sanitation Data'!I58))="","",OFFSET('Sanitation Data'!$I$29,0,10*ROW('Sanitation Data'!I58)))</f>
        <v/>
      </c>
      <c r="DL64" s="383" t="str">
        <f ca="1">+IF(OFFSET('Sanitation Data'!$I$30,0,10*ROW('Sanitation Data'!I58))="","",OFFSET('Sanitation Data'!$I$30,0,10*ROW('Sanitation Data'!I58)))</f>
        <v/>
      </c>
      <c r="DM64" s="383" t="str">
        <f ca="1">+IF(OFFSET('Sanitation Data'!$I$31,0,10*ROW('Sanitation Data'!I58))="","",OFFSET('Sanitation Data'!$I$31,0,10*ROW('Sanitation Data'!I58)))</f>
        <v/>
      </c>
      <c r="DN64" s="383" t="str">
        <f ca="1">+IF(OFFSET('Sanitation Data'!$I$32,0,10*ROW('Sanitation Data'!I58))="","",OFFSET('Sanitation Data'!$I$32,0,10*ROW('Sanitation Data'!I58)))</f>
        <v/>
      </c>
      <c r="DO64" s="383" t="str">
        <f ca="1">+IF(OFFSET('Hygiene Data'!$D$11,0,10*ROW('Hygiene Data'!D58))="","",OFFSET('Hygiene Data'!$D$11,0,10*ROW('Hygiene Data'!D58)))</f>
        <v/>
      </c>
      <c r="DP64" s="383" t="str">
        <f ca="1">+IF(OFFSET('Hygiene Data'!$D$12,0,10*ROW('Hygiene Data'!D58))="","",OFFSET('Hygiene Data'!$D$12,0,10*ROW('Hygiene Data'!D58)))</f>
        <v/>
      </c>
      <c r="DQ64" s="383" t="str">
        <f ca="1">+IF(OFFSET('Hygiene Data'!$D$13,0,10*ROW('Hygiene Data'!D58))="","",OFFSET('Hygiene Data'!$D$13,0,10*ROW('Hygiene Data'!D58)))</f>
        <v/>
      </c>
      <c r="DR64" s="383" t="str">
        <f ca="1">+IF(OFFSET('Hygiene Data'!$E$11,0,10*ROW('Hygiene Data'!E58))="","",OFFSET('Hygiene Data'!$E$11,0,10*ROW('Hygiene Data'!E58)))</f>
        <v/>
      </c>
      <c r="DS64" s="383" t="str">
        <f ca="1">+IF(OFFSET('Hygiene Data'!$E$12,0,10*ROW('Hygiene Data'!E58))="","",OFFSET('Hygiene Data'!$E$12,0,10*ROW('Hygiene Data'!E58)))</f>
        <v/>
      </c>
      <c r="DT64" s="383" t="str">
        <f ca="1">+IF(OFFSET('Hygiene Data'!$E$13,0,10*ROW('Hygiene Data'!E58))="","",OFFSET('Hygiene Data'!$E$13,0,10*ROW('Hygiene Data'!E58)))</f>
        <v/>
      </c>
      <c r="DU64" s="383" t="str">
        <f ca="1">+IF(OFFSET('Hygiene Data'!$F$11,0,10*ROW('Hygiene Data'!F58))="","",OFFSET('Hygiene Data'!$F$11,0,10*ROW('Hygiene Data'!F58)))</f>
        <v/>
      </c>
      <c r="DV64" s="383" t="str">
        <f ca="1">+IF(OFFSET('Hygiene Data'!$F$12,0,10*ROW('Hygiene Data'!F58))="","",OFFSET('Hygiene Data'!$F$12,0,10*ROW('Hygiene Data'!F58)))</f>
        <v/>
      </c>
      <c r="DW64" s="383" t="str">
        <f ca="1">+IF(OFFSET('Hygiene Data'!$F$13,0,10*ROW('Hygiene Data'!F58))="","",OFFSET('Hygiene Data'!$F$13,0,10*ROW('Hygiene Data'!F58)))</f>
        <v/>
      </c>
      <c r="DX64" s="383" t="str">
        <f ca="1">+IF(OFFSET('Hygiene Data'!$G$11,0,10*ROW('Hygiene Data'!G58))="","",OFFSET('Hygiene Data'!$G$11,0,10*ROW('Hygiene Data'!G58)))</f>
        <v/>
      </c>
      <c r="DY64" s="383" t="str">
        <f ca="1">+IF(OFFSET('Hygiene Data'!$G$12,0,10*ROW('Hygiene Data'!G58))="","",OFFSET('Hygiene Data'!$G$12,0,10*ROW('Hygiene Data'!G58)))</f>
        <v/>
      </c>
      <c r="DZ64" s="383" t="str">
        <f ca="1">+IF(OFFSET('Hygiene Data'!$G$13,0,10*ROW('Hygiene Data'!G58))="","",OFFSET('Hygiene Data'!$G$13,0,10*ROW('Hygiene Data'!G58)))</f>
        <v/>
      </c>
      <c r="EA64" s="383" t="str">
        <f ca="1">+IF(OFFSET('Hygiene Data'!$H$11,0,10*ROW('Hygiene Data'!H58))="","",OFFSET('Hygiene Data'!$H$11,0,10*ROW('Hygiene Data'!H58)))</f>
        <v/>
      </c>
      <c r="EB64" s="383" t="str">
        <f ca="1">+IF(OFFSET('Hygiene Data'!$H$12,0,10*ROW('Hygiene Data'!H58))="","",OFFSET('Hygiene Data'!$H$12,0,10*ROW('Hygiene Data'!H58)))</f>
        <v/>
      </c>
      <c r="EC64" s="383" t="str">
        <f ca="1">+IF(OFFSET('Hygiene Data'!$H$13,0,10*ROW('Hygiene Data'!H58))="","",OFFSET('Hygiene Data'!$H$13,0,10*ROW('Hygiene Data'!H58)))</f>
        <v/>
      </c>
      <c r="ED64" s="383" t="str">
        <f ca="1">+IF(OFFSET('Hygiene Data'!$I$11,0,10*ROW('Hygiene Data'!I58))="","",OFFSET('Hygiene Data'!$I$11,0,10*ROW('Hygiene Data'!I58)))</f>
        <v/>
      </c>
      <c r="EE64" s="383" t="str">
        <f ca="1">+IF(OFFSET('Hygiene Data'!$I$12,0,10*ROW('Hygiene Data'!I58))="","",OFFSET('Hygiene Data'!$I$12,0,10*ROW('Hygiene Data'!I58)))</f>
        <v/>
      </c>
      <c r="EF64" s="383" t="str">
        <f ca="1">+IF(OFFSET('Hygiene Data'!$I$13,0,10*ROW('Hygiene Data'!I58))="","",OFFSET('Hygiene Data'!$I$13,0,10*ROW('Hygiene Data'!I58)))</f>
        <v/>
      </c>
    </row>
    <row r="65" spans="1:136" x14ac:dyDescent="0.25">
      <c r="A65" s="492" t="str">
        <f ca="1">+IF(OFFSET('Water Data'!$B$2,0,10*ROW('Water Data'!E59))="","",OFFSET('Water Data'!$B$2,0,10*ROW('Water Data'!E59)))</f>
        <v/>
      </c>
      <c r="B65" s="492"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19" t="str">
        <f t="shared" ca="1" si="0"/>
        <v/>
      </c>
      <c r="D65" s="520"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20"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20"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20"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20"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20"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20"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20"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20"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20"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20"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20"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20"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20"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20"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20"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20"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20"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21"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21"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21"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21"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21"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21"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21"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21"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21"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21"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21"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21"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21"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21"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21"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21"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21"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21"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21"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21"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21"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21"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21"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21"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21"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21"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21"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21"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21"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21"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22"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98"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22"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22"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22"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22"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22"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22"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22"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22"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22"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22"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22"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22"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22"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22"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22"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22"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83" t="str">
        <f ca="1">+IF(OFFSET('Water Data'!$D$27,0,10*ROW('Water Data'!D59))="","",OFFSET('Water Data'!$D$27,0,10*ROW('Water Data'!D59)))</f>
        <v/>
      </c>
      <c r="BT65" s="383" t="str">
        <f ca="1">+IF(OFFSET('Water Data'!$D$28,0,10*ROW('Water Data'!D59))="","",OFFSET('Water Data'!$D$28,0,10*ROW('Water Data'!D59)))</f>
        <v/>
      </c>
      <c r="BU65" s="383" t="str">
        <f ca="1">+IF(OFFSET('Water Data'!$D$29,0,10*ROW('Water Data'!D59))="","",OFFSET('Water Data'!$D$29,0,10*ROW('Water Data'!D59)))</f>
        <v/>
      </c>
      <c r="BV65" s="383" t="str">
        <f ca="1">+IF(OFFSET('Water Data'!$E$27,0,10*ROW('Water Data'!E59))="","",OFFSET('Water Data'!$E$27,0,10*ROW('Water Data'!E59)))</f>
        <v/>
      </c>
      <c r="BW65" s="383" t="str">
        <f ca="1">+IF(OFFSET('Water Data'!$E$28,0,10*ROW('Water Data'!E59))="","",OFFSET('Water Data'!$E$28,0,10*ROW('Water Data'!E59)))</f>
        <v/>
      </c>
      <c r="BX65" s="383" t="str">
        <f ca="1">+IF(OFFSET('Water Data'!$E$29,0,10*ROW('Water Data'!E59))="","",OFFSET('Water Data'!$E$29,0,10*ROW('Water Data'!E59)))</f>
        <v/>
      </c>
      <c r="BY65" s="383" t="str">
        <f ca="1">+IF(OFFSET('Water Data'!$F$27,0,10*ROW('Water Data'!F59))="","",OFFSET('Water Data'!$F$27,0,10*ROW('Water Data'!F59)))</f>
        <v/>
      </c>
      <c r="BZ65" s="383" t="str">
        <f ca="1">+IF(OFFSET('Water Data'!$F$28,0,10*ROW('Water Data'!F59))="","",OFFSET('Water Data'!$F$28,0,10*ROW('Water Data'!F59)))</f>
        <v/>
      </c>
      <c r="CA65" s="383" t="str">
        <f ca="1">+IF(OFFSET('Water Data'!$F$29,0,10*ROW('Water Data'!F59))="","",OFFSET('Water Data'!$F$29,0,10*ROW('Water Data'!F59)))</f>
        <v/>
      </c>
      <c r="CB65" s="383" t="str">
        <f ca="1">+IF(OFFSET('Water Data'!$G$27,0,10*ROW('Water Data'!G59))="","",OFFSET('Water Data'!$G$27,0,10*ROW('Water Data'!G59)))</f>
        <v/>
      </c>
      <c r="CC65" s="383" t="str">
        <f ca="1">+IF(OFFSET('Water Data'!$G$28,0,10*ROW('Water Data'!G59))="","",OFFSET('Water Data'!$G$28,0,10*ROW('Water Data'!G59)))</f>
        <v/>
      </c>
      <c r="CD65" s="383" t="str">
        <f ca="1">+IF(OFFSET('Water Data'!$G$29,0,10*ROW('Water Data'!G59))="","",OFFSET('Water Data'!$G$29,0,10*ROW('Water Data'!G59)))</f>
        <v/>
      </c>
      <c r="CE65" s="383" t="str">
        <f ca="1">+IF(OFFSET('Water Data'!$H$27,0,10*ROW('Water Data'!H59))="","",OFFSET('Water Data'!$H$27,0,10*ROW('Water Data'!H59)))</f>
        <v/>
      </c>
      <c r="CF65" s="383" t="str">
        <f ca="1">+IF(OFFSET('Water Data'!$H$28,0,10*ROW('Water Data'!H59))="","",OFFSET('Water Data'!$H$28,0,10*ROW('Water Data'!H59)))</f>
        <v/>
      </c>
      <c r="CG65" s="383" t="str">
        <f ca="1">+IF(OFFSET('Water Data'!$H$29,0,10*ROW('Water Data'!H59))="","",OFFSET('Water Data'!$H$29,0,10*ROW('Water Data'!H59)))</f>
        <v/>
      </c>
      <c r="CH65" s="383" t="str">
        <f ca="1">+IF(OFFSET('Water Data'!$I$27,0,10*ROW('Water Data'!I59))="","",OFFSET('Water Data'!$I$27,0,10*ROW('Water Data'!I59)))</f>
        <v/>
      </c>
      <c r="CI65" s="383" t="str">
        <f ca="1">+IF(OFFSET('Water Data'!$I$28,0,10*ROW('Water Data'!I59))="","",OFFSET('Water Data'!$I$28,0,10*ROW('Water Data'!I59)))</f>
        <v/>
      </c>
      <c r="CJ65" s="383" t="str">
        <f ca="1">+IF(OFFSET('Water Data'!$I$29,0,10*ROW('Water Data'!I59))="","",OFFSET('Water Data'!$I$29,0,10*ROW('Water Data'!I59)))</f>
        <v/>
      </c>
      <c r="CK65" s="383" t="str">
        <f ca="1">+IF(OFFSET('Sanitation Data'!$D$28,0,10*ROW('Sanitation Data'!D59))="","",OFFSET('Sanitation Data'!$D$28,0,10*ROW('Sanitation Data'!D59)))</f>
        <v/>
      </c>
      <c r="CL65" s="383" t="str">
        <f ca="1">+IF(OFFSET('Sanitation Data'!$D$29,0,10*ROW('Sanitation Data'!D59))="","",OFFSET('Sanitation Data'!$D$29,0,10*ROW('Sanitation Data'!D59)))</f>
        <v/>
      </c>
      <c r="CM65" s="383" t="str">
        <f ca="1">+IF(OFFSET('Sanitation Data'!$D$30,0,10*ROW('Sanitation Data'!D59))="","",OFFSET('Sanitation Data'!$D$30,0,10*ROW('Sanitation Data'!D59)))</f>
        <v/>
      </c>
      <c r="CN65" s="383" t="str">
        <f ca="1">+IF(OFFSET('Sanitation Data'!$D$31,0,10*ROW('Sanitation Data'!D59))="","",OFFSET('Sanitation Data'!$D$31,0,10*ROW('Sanitation Data'!D59)))</f>
        <v/>
      </c>
      <c r="CO65" s="383" t="str">
        <f ca="1">+IF(OFFSET('Sanitation Data'!$D$32,0,10*ROW('Sanitation Data'!D59))="","",OFFSET('Sanitation Data'!$D$32,0,10*ROW('Sanitation Data'!D59)))</f>
        <v/>
      </c>
      <c r="CP65" s="383" t="str">
        <f ca="1">+IF(OFFSET('Sanitation Data'!$E$28,0,10*ROW('Sanitation Data'!E59))="","",OFFSET('Sanitation Data'!$E$28,0,10*ROW('Sanitation Data'!E59)))</f>
        <v/>
      </c>
      <c r="CQ65" s="383" t="str">
        <f ca="1">+IF(OFFSET('Sanitation Data'!$E$29,0,10*ROW('Sanitation Data'!E59))="","",OFFSET('Sanitation Data'!$E$29,0,10*ROW('Sanitation Data'!E59)))</f>
        <v/>
      </c>
      <c r="CR65" s="383" t="str">
        <f ca="1">+IF(OFFSET('Sanitation Data'!$E$30,0,10*ROW('Sanitation Data'!E59))="","",OFFSET('Sanitation Data'!$E$30,0,10*ROW('Sanitation Data'!E59)))</f>
        <v/>
      </c>
      <c r="CS65" s="383" t="str">
        <f ca="1">+IF(OFFSET('Sanitation Data'!$E$31,0,10*ROW('Sanitation Data'!E59))="","",OFFSET('Sanitation Data'!$E$31,0,10*ROW('Sanitation Data'!E59)))</f>
        <v/>
      </c>
      <c r="CT65" s="383" t="str">
        <f ca="1">+IF(OFFSET('Sanitation Data'!$E$32,0,10*ROW('Sanitation Data'!E59))="","",OFFSET('Sanitation Data'!$E$32,0,10*ROW('Sanitation Data'!E59)))</f>
        <v/>
      </c>
      <c r="CU65" s="383" t="str">
        <f ca="1">+IF(OFFSET('Sanitation Data'!$F$28,0,10*ROW('Sanitation Data'!F59))="","",OFFSET('Sanitation Data'!$F$28,0,10*ROW('Sanitation Data'!F59)))</f>
        <v/>
      </c>
      <c r="CV65" s="383" t="str">
        <f ca="1">+IF(OFFSET('Sanitation Data'!$F$29,0,10*ROW('Sanitation Data'!F59))="","",OFFSET('Sanitation Data'!$F$29,0,10*ROW('Sanitation Data'!F59)))</f>
        <v/>
      </c>
      <c r="CW65" s="383" t="str">
        <f ca="1">+IF(OFFSET('Sanitation Data'!$F$30,0,10*ROW('Sanitation Data'!F59))="","",OFFSET('Sanitation Data'!$F$30,0,10*ROW('Sanitation Data'!F59)))</f>
        <v/>
      </c>
      <c r="CX65" s="383" t="str">
        <f ca="1">+IF(OFFSET('Sanitation Data'!$F$31,0,10*ROW('Sanitation Data'!F59))="","",OFFSET('Sanitation Data'!$F$31,0,10*ROW('Sanitation Data'!F59)))</f>
        <v/>
      </c>
      <c r="CY65" s="383" t="str">
        <f ca="1">+IF(OFFSET('Sanitation Data'!$F$32,0,10*ROW('Sanitation Data'!F59))="","",OFFSET('Sanitation Data'!$F$32,0,10*ROW('Sanitation Data'!F59)))</f>
        <v/>
      </c>
      <c r="CZ65" s="383" t="str">
        <f ca="1">+IF(OFFSET('Sanitation Data'!$G$28,0,10*ROW('Sanitation Data'!G59))="","",OFFSET('Sanitation Data'!$G$28,0,10*ROW('Sanitation Data'!G59)))</f>
        <v/>
      </c>
      <c r="DA65" s="383" t="str">
        <f ca="1">+IF(OFFSET('Sanitation Data'!$G$29,0,10*ROW('Sanitation Data'!G59))="","",OFFSET('Sanitation Data'!$G$29,0,10*ROW('Sanitation Data'!G59)))</f>
        <v/>
      </c>
      <c r="DB65" s="383" t="str">
        <f ca="1">+IF(OFFSET('Sanitation Data'!$G$30,0,10*ROW('Sanitation Data'!G59))="","",OFFSET('Sanitation Data'!$G$30,0,10*ROW('Sanitation Data'!G59)))</f>
        <v/>
      </c>
      <c r="DC65" s="383" t="str">
        <f ca="1">+IF(OFFSET('Sanitation Data'!$G$31,0,10*ROW('Sanitation Data'!G59))="","",OFFSET('Sanitation Data'!$G$31,0,10*ROW('Sanitation Data'!G59)))</f>
        <v/>
      </c>
      <c r="DD65" s="383" t="str">
        <f ca="1">+IF(OFFSET('Sanitation Data'!$G$32,0,10*ROW('Sanitation Data'!G59))="","",OFFSET('Sanitation Data'!$G$32,0,10*ROW('Sanitation Data'!G59)))</f>
        <v/>
      </c>
      <c r="DE65" s="383" t="str">
        <f ca="1">+IF(OFFSET('Sanitation Data'!$H$28,0,10*ROW('Sanitation Data'!H59))="","",OFFSET('Sanitation Data'!$H$28,0,10*ROW('Sanitation Data'!H59)))</f>
        <v/>
      </c>
      <c r="DF65" s="383" t="str">
        <f ca="1">+IF(OFFSET('Sanitation Data'!$H$29,0,10*ROW('Sanitation Data'!H59))="","",OFFSET('Sanitation Data'!$H$29,0,10*ROW('Sanitation Data'!H59)))</f>
        <v/>
      </c>
      <c r="DG65" s="383" t="str">
        <f ca="1">+IF(OFFSET('Sanitation Data'!$H$30,0,10*ROW('Sanitation Data'!H59))="","",OFFSET('Sanitation Data'!$H$30,0,10*ROW('Sanitation Data'!H59)))</f>
        <v/>
      </c>
      <c r="DH65" s="383" t="str">
        <f ca="1">+IF(OFFSET('Sanitation Data'!$H$31,0,10*ROW('Sanitation Data'!H59))="","",OFFSET('Sanitation Data'!$H$31,0,10*ROW('Sanitation Data'!H59)))</f>
        <v/>
      </c>
      <c r="DI65" s="383" t="str">
        <f ca="1">+IF(OFFSET('Sanitation Data'!$H$32,0,10*ROW('Sanitation Data'!H59))="","",OFFSET('Sanitation Data'!$H$32,0,10*ROW('Sanitation Data'!H59)))</f>
        <v/>
      </c>
      <c r="DJ65" s="383" t="str">
        <f ca="1">+IF(OFFSET('Sanitation Data'!$I$28,0,10*ROW('Sanitation Data'!I59))="","",OFFSET('Sanitation Data'!$I$28,0,10*ROW('Sanitation Data'!I59)))</f>
        <v/>
      </c>
      <c r="DK65" s="383" t="str">
        <f ca="1">+IF(OFFSET('Sanitation Data'!$I$29,0,10*ROW('Sanitation Data'!I59))="","",OFFSET('Sanitation Data'!$I$29,0,10*ROW('Sanitation Data'!I59)))</f>
        <v/>
      </c>
      <c r="DL65" s="383" t="str">
        <f ca="1">+IF(OFFSET('Sanitation Data'!$I$30,0,10*ROW('Sanitation Data'!I59))="","",OFFSET('Sanitation Data'!$I$30,0,10*ROW('Sanitation Data'!I59)))</f>
        <v/>
      </c>
      <c r="DM65" s="383" t="str">
        <f ca="1">+IF(OFFSET('Sanitation Data'!$I$31,0,10*ROW('Sanitation Data'!I59))="","",OFFSET('Sanitation Data'!$I$31,0,10*ROW('Sanitation Data'!I59)))</f>
        <v/>
      </c>
      <c r="DN65" s="383" t="str">
        <f ca="1">+IF(OFFSET('Sanitation Data'!$I$32,0,10*ROW('Sanitation Data'!I59))="","",OFFSET('Sanitation Data'!$I$32,0,10*ROW('Sanitation Data'!I59)))</f>
        <v/>
      </c>
      <c r="DO65" s="383" t="str">
        <f ca="1">+IF(OFFSET('Hygiene Data'!$D$11,0,10*ROW('Hygiene Data'!D59))="","",OFFSET('Hygiene Data'!$D$11,0,10*ROW('Hygiene Data'!D59)))</f>
        <v/>
      </c>
      <c r="DP65" s="383" t="str">
        <f ca="1">+IF(OFFSET('Hygiene Data'!$D$12,0,10*ROW('Hygiene Data'!D59))="","",OFFSET('Hygiene Data'!$D$12,0,10*ROW('Hygiene Data'!D59)))</f>
        <v/>
      </c>
      <c r="DQ65" s="383" t="str">
        <f ca="1">+IF(OFFSET('Hygiene Data'!$D$13,0,10*ROW('Hygiene Data'!D59))="","",OFFSET('Hygiene Data'!$D$13,0,10*ROW('Hygiene Data'!D59)))</f>
        <v/>
      </c>
      <c r="DR65" s="383" t="str">
        <f ca="1">+IF(OFFSET('Hygiene Data'!$E$11,0,10*ROW('Hygiene Data'!E59))="","",OFFSET('Hygiene Data'!$E$11,0,10*ROW('Hygiene Data'!E59)))</f>
        <v/>
      </c>
      <c r="DS65" s="383" t="str">
        <f ca="1">+IF(OFFSET('Hygiene Data'!$E$12,0,10*ROW('Hygiene Data'!E59))="","",OFFSET('Hygiene Data'!$E$12,0,10*ROW('Hygiene Data'!E59)))</f>
        <v/>
      </c>
      <c r="DT65" s="383" t="str">
        <f ca="1">+IF(OFFSET('Hygiene Data'!$E$13,0,10*ROW('Hygiene Data'!E59))="","",OFFSET('Hygiene Data'!$E$13,0,10*ROW('Hygiene Data'!E59)))</f>
        <v/>
      </c>
      <c r="DU65" s="383" t="str">
        <f ca="1">+IF(OFFSET('Hygiene Data'!$F$11,0,10*ROW('Hygiene Data'!F59))="","",OFFSET('Hygiene Data'!$F$11,0,10*ROW('Hygiene Data'!F59)))</f>
        <v/>
      </c>
      <c r="DV65" s="383" t="str">
        <f ca="1">+IF(OFFSET('Hygiene Data'!$F$12,0,10*ROW('Hygiene Data'!F59))="","",OFFSET('Hygiene Data'!$F$12,0,10*ROW('Hygiene Data'!F59)))</f>
        <v/>
      </c>
      <c r="DW65" s="383" t="str">
        <f ca="1">+IF(OFFSET('Hygiene Data'!$F$13,0,10*ROW('Hygiene Data'!F59))="","",OFFSET('Hygiene Data'!$F$13,0,10*ROW('Hygiene Data'!F59)))</f>
        <v/>
      </c>
      <c r="DX65" s="383" t="str">
        <f ca="1">+IF(OFFSET('Hygiene Data'!$G$11,0,10*ROW('Hygiene Data'!G59))="","",OFFSET('Hygiene Data'!$G$11,0,10*ROW('Hygiene Data'!G59)))</f>
        <v/>
      </c>
      <c r="DY65" s="383" t="str">
        <f ca="1">+IF(OFFSET('Hygiene Data'!$G$12,0,10*ROW('Hygiene Data'!G59))="","",OFFSET('Hygiene Data'!$G$12,0,10*ROW('Hygiene Data'!G59)))</f>
        <v/>
      </c>
      <c r="DZ65" s="383" t="str">
        <f ca="1">+IF(OFFSET('Hygiene Data'!$G$13,0,10*ROW('Hygiene Data'!G59))="","",OFFSET('Hygiene Data'!$G$13,0,10*ROW('Hygiene Data'!G59)))</f>
        <v/>
      </c>
      <c r="EA65" s="383" t="str">
        <f ca="1">+IF(OFFSET('Hygiene Data'!$H$11,0,10*ROW('Hygiene Data'!H59))="","",OFFSET('Hygiene Data'!$H$11,0,10*ROW('Hygiene Data'!H59)))</f>
        <v/>
      </c>
      <c r="EB65" s="383" t="str">
        <f ca="1">+IF(OFFSET('Hygiene Data'!$H$12,0,10*ROW('Hygiene Data'!H59))="","",OFFSET('Hygiene Data'!$H$12,0,10*ROW('Hygiene Data'!H59)))</f>
        <v/>
      </c>
      <c r="EC65" s="383" t="str">
        <f ca="1">+IF(OFFSET('Hygiene Data'!$H$13,0,10*ROW('Hygiene Data'!H59))="","",OFFSET('Hygiene Data'!$H$13,0,10*ROW('Hygiene Data'!H59)))</f>
        <v/>
      </c>
      <c r="ED65" s="383" t="str">
        <f ca="1">+IF(OFFSET('Hygiene Data'!$I$11,0,10*ROW('Hygiene Data'!I59))="","",OFFSET('Hygiene Data'!$I$11,0,10*ROW('Hygiene Data'!I59)))</f>
        <v/>
      </c>
      <c r="EE65" s="383" t="str">
        <f ca="1">+IF(OFFSET('Hygiene Data'!$I$12,0,10*ROW('Hygiene Data'!I59))="","",OFFSET('Hygiene Data'!$I$12,0,10*ROW('Hygiene Data'!I59)))</f>
        <v/>
      </c>
      <c r="EF65" s="383" t="str">
        <f ca="1">+IF(OFFSET('Hygiene Data'!$I$13,0,10*ROW('Hygiene Data'!I59))="","",OFFSET('Hygiene Data'!$I$13,0,10*ROW('Hygiene Data'!I59)))</f>
        <v/>
      </c>
    </row>
    <row r="66" spans="1:136" x14ac:dyDescent="0.25">
      <c r="A66" s="492" t="str">
        <f ca="1">+IF(OFFSET('Water Data'!$B$2,0,10*ROW('Water Data'!E60))="","",OFFSET('Water Data'!$B$2,0,10*ROW('Water Data'!E60)))</f>
        <v/>
      </c>
      <c r="B66" s="492"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19" t="str">
        <f t="shared" ca="1" si="0"/>
        <v/>
      </c>
      <c r="D66" s="520"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20"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20"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20"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20"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20"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20"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20"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20"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20"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20"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20"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20"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20"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20"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20"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20"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20"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21"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21"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21"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21"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21"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21"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21"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21"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21"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21"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21"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21"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21"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21"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21"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21"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21"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21"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21"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21"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21"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21"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21"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21"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21"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21"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21"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21"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21"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21"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22"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98"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22"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22"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22"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22"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22"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22"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22"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22"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22"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22"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22"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22"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22"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22"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22"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22"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83" t="str">
        <f ca="1">+IF(OFFSET('Water Data'!$D$27,0,10*ROW('Water Data'!D60))="","",OFFSET('Water Data'!$D$27,0,10*ROW('Water Data'!D60)))</f>
        <v/>
      </c>
      <c r="BT66" s="383" t="str">
        <f ca="1">+IF(OFFSET('Water Data'!$D$28,0,10*ROW('Water Data'!D60))="","",OFFSET('Water Data'!$D$28,0,10*ROW('Water Data'!D60)))</f>
        <v/>
      </c>
      <c r="BU66" s="383" t="str">
        <f ca="1">+IF(OFFSET('Water Data'!$D$29,0,10*ROW('Water Data'!D60))="","",OFFSET('Water Data'!$D$29,0,10*ROW('Water Data'!D60)))</f>
        <v/>
      </c>
      <c r="BV66" s="383" t="str">
        <f ca="1">+IF(OFFSET('Water Data'!$E$27,0,10*ROW('Water Data'!E60))="","",OFFSET('Water Data'!$E$27,0,10*ROW('Water Data'!E60)))</f>
        <v/>
      </c>
      <c r="BW66" s="383" t="str">
        <f ca="1">+IF(OFFSET('Water Data'!$E$28,0,10*ROW('Water Data'!E60))="","",OFFSET('Water Data'!$E$28,0,10*ROW('Water Data'!E60)))</f>
        <v/>
      </c>
      <c r="BX66" s="383" t="str">
        <f ca="1">+IF(OFFSET('Water Data'!$E$29,0,10*ROW('Water Data'!E60))="","",OFFSET('Water Data'!$E$29,0,10*ROW('Water Data'!E60)))</f>
        <v/>
      </c>
      <c r="BY66" s="383" t="str">
        <f ca="1">+IF(OFFSET('Water Data'!$F$27,0,10*ROW('Water Data'!F60))="","",OFFSET('Water Data'!$F$27,0,10*ROW('Water Data'!F60)))</f>
        <v/>
      </c>
      <c r="BZ66" s="383" t="str">
        <f ca="1">+IF(OFFSET('Water Data'!$F$28,0,10*ROW('Water Data'!F60))="","",OFFSET('Water Data'!$F$28,0,10*ROW('Water Data'!F60)))</f>
        <v/>
      </c>
      <c r="CA66" s="383" t="str">
        <f ca="1">+IF(OFFSET('Water Data'!$F$29,0,10*ROW('Water Data'!F60))="","",OFFSET('Water Data'!$F$29,0,10*ROW('Water Data'!F60)))</f>
        <v/>
      </c>
      <c r="CB66" s="383" t="str">
        <f ca="1">+IF(OFFSET('Water Data'!$G$27,0,10*ROW('Water Data'!G60))="","",OFFSET('Water Data'!$G$27,0,10*ROW('Water Data'!G60)))</f>
        <v/>
      </c>
      <c r="CC66" s="383" t="str">
        <f ca="1">+IF(OFFSET('Water Data'!$G$28,0,10*ROW('Water Data'!G60))="","",OFFSET('Water Data'!$G$28,0,10*ROW('Water Data'!G60)))</f>
        <v/>
      </c>
      <c r="CD66" s="383" t="str">
        <f ca="1">+IF(OFFSET('Water Data'!$G$29,0,10*ROW('Water Data'!G60))="","",OFFSET('Water Data'!$G$29,0,10*ROW('Water Data'!G60)))</f>
        <v/>
      </c>
      <c r="CE66" s="383" t="str">
        <f ca="1">+IF(OFFSET('Water Data'!$H$27,0,10*ROW('Water Data'!H60))="","",OFFSET('Water Data'!$H$27,0,10*ROW('Water Data'!H60)))</f>
        <v/>
      </c>
      <c r="CF66" s="383" t="str">
        <f ca="1">+IF(OFFSET('Water Data'!$H$28,0,10*ROW('Water Data'!H60))="","",OFFSET('Water Data'!$H$28,0,10*ROW('Water Data'!H60)))</f>
        <v/>
      </c>
      <c r="CG66" s="383" t="str">
        <f ca="1">+IF(OFFSET('Water Data'!$H$29,0,10*ROW('Water Data'!H60))="","",OFFSET('Water Data'!$H$29,0,10*ROW('Water Data'!H60)))</f>
        <v/>
      </c>
      <c r="CH66" s="383" t="str">
        <f ca="1">+IF(OFFSET('Water Data'!$I$27,0,10*ROW('Water Data'!I60))="","",OFFSET('Water Data'!$I$27,0,10*ROW('Water Data'!I60)))</f>
        <v/>
      </c>
      <c r="CI66" s="383" t="str">
        <f ca="1">+IF(OFFSET('Water Data'!$I$28,0,10*ROW('Water Data'!I60))="","",OFFSET('Water Data'!$I$28,0,10*ROW('Water Data'!I60)))</f>
        <v/>
      </c>
      <c r="CJ66" s="383" t="str">
        <f ca="1">+IF(OFFSET('Water Data'!$I$29,0,10*ROW('Water Data'!I60))="","",OFFSET('Water Data'!$I$29,0,10*ROW('Water Data'!I60)))</f>
        <v/>
      </c>
      <c r="CK66" s="383" t="str">
        <f ca="1">+IF(OFFSET('Sanitation Data'!$D$28,0,10*ROW('Sanitation Data'!D60))="","",OFFSET('Sanitation Data'!$D$28,0,10*ROW('Sanitation Data'!D60)))</f>
        <v/>
      </c>
      <c r="CL66" s="383" t="str">
        <f ca="1">+IF(OFFSET('Sanitation Data'!$D$29,0,10*ROW('Sanitation Data'!D60))="","",OFFSET('Sanitation Data'!$D$29,0,10*ROW('Sanitation Data'!D60)))</f>
        <v/>
      </c>
      <c r="CM66" s="383" t="str">
        <f ca="1">+IF(OFFSET('Sanitation Data'!$D$30,0,10*ROW('Sanitation Data'!D60))="","",OFFSET('Sanitation Data'!$D$30,0,10*ROW('Sanitation Data'!D60)))</f>
        <v/>
      </c>
      <c r="CN66" s="383" t="str">
        <f ca="1">+IF(OFFSET('Sanitation Data'!$D$31,0,10*ROW('Sanitation Data'!D60))="","",OFFSET('Sanitation Data'!$D$31,0,10*ROW('Sanitation Data'!D60)))</f>
        <v/>
      </c>
      <c r="CO66" s="383" t="str">
        <f ca="1">+IF(OFFSET('Sanitation Data'!$D$32,0,10*ROW('Sanitation Data'!D60))="","",OFFSET('Sanitation Data'!$D$32,0,10*ROW('Sanitation Data'!D60)))</f>
        <v/>
      </c>
      <c r="CP66" s="383" t="str">
        <f ca="1">+IF(OFFSET('Sanitation Data'!$E$28,0,10*ROW('Sanitation Data'!E60))="","",OFFSET('Sanitation Data'!$E$28,0,10*ROW('Sanitation Data'!E60)))</f>
        <v/>
      </c>
      <c r="CQ66" s="383" t="str">
        <f ca="1">+IF(OFFSET('Sanitation Data'!$E$29,0,10*ROW('Sanitation Data'!E60))="","",OFFSET('Sanitation Data'!$E$29,0,10*ROW('Sanitation Data'!E60)))</f>
        <v/>
      </c>
      <c r="CR66" s="383" t="str">
        <f ca="1">+IF(OFFSET('Sanitation Data'!$E$30,0,10*ROW('Sanitation Data'!E60))="","",OFFSET('Sanitation Data'!$E$30,0,10*ROW('Sanitation Data'!E60)))</f>
        <v/>
      </c>
      <c r="CS66" s="383" t="str">
        <f ca="1">+IF(OFFSET('Sanitation Data'!$E$31,0,10*ROW('Sanitation Data'!E60))="","",OFFSET('Sanitation Data'!$E$31,0,10*ROW('Sanitation Data'!E60)))</f>
        <v/>
      </c>
      <c r="CT66" s="383" t="str">
        <f ca="1">+IF(OFFSET('Sanitation Data'!$E$32,0,10*ROW('Sanitation Data'!E60))="","",OFFSET('Sanitation Data'!$E$32,0,10*ROW('Sanitation Data'!E60)))</f>
        <v/>
      </c>
      <c r="CU66" s="383" t="str">
        <f ca="1">+IF(OFFSET('Sanitation Data'!$F$28,0,10*ROW('Sanitation Data'!F60))="","",OFFSET('Sanitation Data'!$F$28,0,10*ROW('Sanitation Data'!F60)))</f>
        <v/>
      </c>
      <c r="CV66" s="383" t="str">
        <f ca="1">+IF(OFFSET('Sanitation Data'!$F$29,0,10*ROW('Sanitation Data'!F60))="","",OFFSET('Sanitation Data'!$F$29,0,10*ROW('Sanitation Data'!F60)))</f>
        <v/>
      </c>
      <c r="CW66" s="383" t="str">
        <f ca="1">+IF(OFFSET('Sanitation Data'!$F$30,0,10*ROW('Sanitation Data'!F60))="","",OFFSET('Sanitation Data'!$F$30,0,10*ROW('Sanitation Data'!F60)))</f>
        <v/>
      </c>
      <c r="CX66" s="383" t="str">
        <f ca="1">+IF(OFFSET('Sanitation Data'!$F$31,0,10*ROW('Sanitation Data'!F60))="","",OFFSET('Sanitation Data'!$F$31,0,10*ROW('Sanitation Data'!F60)))</f>
        <v/>
      </c>
      <c r="CY66" s="383" t="str">
        <f ca="1">+IF(OFFSET('Sanitation Data'!$F$32,0,10*ROW('Sanitation Data'!F60))="","",OFFSET('Sanitation Data'!$F$32,0,10*ROW('Sanitation Data'!F60)))</f>
        <v/>
      </c>
      <c r="CZ66" s="383" t="str">
        <f ca="1">+IF(OFFSET('Sanitation Data'!$G$28,0,10*ROW('Sanitation Data'!G60))="","",OFFSET('Sanitation Data'!$G$28,0,10*ROW('Sanitation Data'!G60)))</f>
        <v/>
      </c>
      <c r="DA66" s="383" t="str">
        <f ca="1">+IF(OFFSET('Sanitation Data'!$G$29,0,10*ROW('Sanitation Data'!G60))="","",OFFSET('Sanitation Data'!$G$29,0,10*ROW('Sanitation Data'!G60)))</f>
        <v/>
      </c>
      <c r="DB66" s="383" t="str">
        <f ca="1">+IF(OFFSET('Sanitation Data'!$G$30,0,10*ROW('Sanitation Data'!G60))="","",OFFSET('Sanitation Data'!$G$30,0,10*ROW('Sanitation Data'!G60)))</f>
        <v/>
      </c>
      <c r="DC66" s="383" t="str">
        <f ca="1">+IF(OFFSET('Sanitation Data'!$G$31,0,10*ROW('Sanitation Data'!G60))="","",OFFSET('Sanitation Data'!$G$31,0,10*ROW('Sanitation Data'!G60)))</f>
        <v/>
      </c>
      <c r="DD66" s="383" t="str">
        <f ca="1">+IF(OFFSET('Sanitation Data'!$G$32,0,10*ROW('Sanitation Data'!G60))="","",OFFSET('Sanitation Data'!$G$32,0,10*ROW('Sanitation Data'!G60)))</f>
        <v/>
      </c>
      <c r="DE66" s="383" t="str">
        <f ca="1">+IF(OFFSET('Sanitation Data'!$H$28,0,10*ROW('Sanitation Data'!H60))="","",OFFSET('Sanitation Data'!$H$28,0,10*ROW('Sanitation Data'!H60)))</f>
        <v/>
      </c>
      <c r="DF66" s="383" t="str">
        <f ca="1">+IF(OFFSET('Sanitation Data'!$H$29,0,10*ROW('Sanitation Data'!H60))="","",OFFSET('Sanitation Data'!$H$29,0,10*ROW('Sanitation Data'!H60)))</f>
        <v/>
      </c>
      <c r="DG66" s="383" t="str">
        <f ca="1">+IF(OFFSET('Sanitation Data'!$H$30,0,10*ROW('Sanitation Data'!H60))="","",OFFSET('Sanitation Data'!$H$30,0,10*ROW('Sanitation Data'!H60)))</f>
        <v/>
      </c>
      <c r="DH66" s="383" t="str">
        <f ca="1">+IF(OFFSET('Sanitation Data'!$H$31,0,10*ROW('Sanitation Data'!H60))="","",OFFSET('Sanitation Data'!$H$31,0,10*ROW('Sanitation Data'!H60)))</f>
        <v/>
      </c>
      <c r="DI66" s="383" t="str">
        <f ca="1">+IF(OFFSET('Sanitation Data'!$H$32,0,10*ROW('Sanitation Data'!H60))="","",OFFSET('Sanitation Data'!$H$32,0,10*ROW('Sanitation Data'!H60)))</f>
        <v/>
      </c>
      <c r="DJ66" s="383" t="str">
        <f ca="1">+IF(OFFSET('Sanitation Data'!$I$28,0,10*ROW('Sanitation Data'!I60))="","",OFFSET('Sanitation Data'!$I$28,0,10*ROW('Sanitation Data'!I60)))</f>
        <v/>
      </c>
      <c r="DK66" s="383" t="str">
        <f ca="1">+IF(OFFSET('Sanitation Data'!$I$29,0,10*ROW('Sanitation Data'!I60))="","",OFFSET('Sanitation Data'!$I$29,0,10*ROW('Sanitation Data'!I60)))</f>
        <v/>
      </c>
      <c r="DL66" s="383" t="str">
        <f ca="1">+IF(OFFSET('Sanitation Data'!$I$30,0,10*ROW('Sanitation Data'!I60))="","",OFFSET('Sanitation Data'!$I$30,0,10*ROW('Sanitation Data'!I60)))</f>
        <v/>
      </c>
      <c r="DM66" s="383" t="str">
        <f ca="1">+IF(OFFSET('Sanitation Data'!$I$31,0,10*ROW('Sanitation Data'!I60))="","",OFFSET('Sanitation Data'!$I$31,0,10*ROW('Sanitation Data'!I60)))</f>
        <v/>
      </c>
      <c r="DN66" s="383" t="str">
        <f ca="1">+IF(OFFSET('Sanitation Data'!$I$32,0,10*ROW('Sanitation Data'!I60))="","",OFFSET('Sanitation Data'!$I$32,0,10*ROW('Sanitation Data'!I60)))</f>
        <v/>
      </c>
      <c r="DO66" s="383" t="str">
        <f ca="1">+IF(OFFSET('Hygiene Data'!$D$11,0,10*ROW('Hygiene Data'!D60))="","",OFFSET('Hygiene Data'!$D$11,0,10*ROW('Hygiene Data'!D60)))</f>
        <v/>
      </c>
      <c r="DP66" s="383" t="str">
        <f ca="1">+IF(OFFSET('Hygiene Data'!$D$12,0,10*ROW('Hygiene Data'!D60))="","",OFFSET('Hygiene Data'!$D$12,0,10*ROW('Hygiene Data'!D60)))</f>
        <v/>
      </c>
      <c r="DQ66" s="383" t="str">
        <f ca="1">+IF(OFFSET('Hygiene Data'!$D$13,0,10*ROW('Hygiene Data'!D60))="","",OFFSET('Hygiene Data'!$D$13,0,10*ROW('Hygiene Data'!D60)))</f>
        <v/>
      </c>
      <c r="DR66" s="383" t="str">
        <f ca="1">+IF(OFFSET('Hygiene Data'!$E$11,0,10*ROW('Hygiene Data'!E60))="","",OFFSET('Hygiene Data'!$E$11,0,10*ROW('Hygiene Data'!E60)))</f>
        <v/>
      </c>
      <c r="DS66" s="383" t="str">
        <f ca="1">+IF(OFFSET('Hygiene Data'!$E$12,0,10*ROW('Hygiene Data'!E60))="","",OFFSET('Hygiene Data'!$E$12,0,10*ROW('Hygiene Data'!E60)))</f>
        <v/>
      </c>
      <c r="DT66" s="383" t="str">
        <f ca="1">+IF(OFFSET('Hygiene Data'!$E$13,0,10*ROW('Hygiene Data'!E60))="","",OFFSET('Hygiene Data'!$E$13,0,10*ROW('Hygiene Data'!E60)))</f>
        <v/>
      </c>
      <c r="DU66" s="383" t="str">
        <f ca="1">+IF(OFFSET('Hygiene Data'!$F$11,0,10*ROW('Hygiene Data'!F60))="","",OFFSET('Hygiene Data'!$F$11,0,10*ROW('Hygiene Data'!F60)))</f>
        <v/>
      </c>
      <c r="DV66" s="383" t="str">
        <f ca="1">+IF(OFFSET('Hygiene Data'!$F$12,0,10*ROW('Hygiene Data'!F60))="","",OFFSET('Hygiene Data'!$F$12,0,10*ROW('Hygiene Data'!F60)))</f>
        <v/>
      </c>
      <c r="DW66" s="383" t="str">
        <f ca="1">+IF(OFFSET('Hygiene Data'!$F$13,0,10*ROW('Hygiene Data'!F60))="","",OFFSET('Hygiene Data'!$F$13,0,10*ROW('Hygiene Data'!F60)))</f>
        <v/>
      </c>
      <c r="DX66" s="383" t="str">
        <f ca="1">+IF(OFFSET('Hygiene Data'!$G$11,0,10*ROW('Hygiene Data'!G60))="","",OFFSET('Hygiene Data'!$G$11,0,10*ROW('Hygiene Data'!G60)))</f>
        <v/>
      </c>
      <c r="DY66" s="383" t="str">
        <f ca="1">+IF(OFFSET('Hygiene Data'!$G$12,0,10*ROW('Hygiene Data'!G60))="","",OFFSET('Hygiene Data'!$G$12,0,10*ROW('Hygiene Data'!G60)))</f>
        <v/>
      </c>
      <c r="DZ66" s="383" t="str">
        <f ca="1">+IF(OFFSET('Hygiene Data'!$G$13,0,10*ROW('Hygiene Data'!G60))="","",OFFSET('Hygiene Data'!$G$13,0,10*ROW('Hygiene Data'!G60)))</f>
        <v/>
      </c>
      <c r="EA66" s="383" t="str">
        <f ca="1">+IF(OFFSET('Hygiene Data'!$H$11,0,10*ROW('Hygiene Data'!H60))="","",OFFSET('Hygiene Data'!$H$11,0,10*ROW('Hygiene Data'!H60)))</f>
        <v/>
      </c>
      <c r="EB66" s="383" t="str">
        <f ca="1">+IF(OFFSET('Hygiene Data'!$H$12,0,10*ROW('Hygiene Data'!H60))="","",OFFSET('Hygiene Data'!$H$12,0,10*ROW('Hygiene Data'!H60)))</f>
        <v/>
      </c>
      <c r="EC66" s="383" t="str">
        <f ca="1">+IF(OFFSET('Hygiene Data'!$H$13,0,10*ROW('Hygiene Data'!H60))="","",OFFSET('Hygiene Data'!$H$13,0,10*ROW('Hygiene Data'!H60)))</f>
        <v/>
      </c>
      <c r="ED66" s="383" t="str">
        <f ca="1">+IF(OFFSET('Hygiene Data'!$I$11,0,10*ROW('Hygiene Data'!I60))="","",OFFSET('Hygiene Data'!$I$11,0,10*ROW('Hygiene Data'!I60)))</f>
        <v/>
      </c>
      <c r="EE66" s="383" t="str">
        <f ca="1">+IF(OFFSET('Hygiene Data'!$I$12,0,10*ROW('Hygiene Data'!I60))="","",OFFSET('Hygiene Data'!$I$12,0,10*ROW('Hygiene Data'!I60)))</f>
        <v/>
      </c>
      <c r="EF66" s="383" t="str">
        <f ca="1">+IF(OFFSET('Hygiene Data'!$I$13,0,10*ROW('Hygiene Data'!I60))="","",OFFSET('Hygiene Data'!$I$13,0,10*ROW('Hygiene Data'!I60)))</f>
        <v/>
      </c>
    </row>
    <row r="67" spans="1:136" x14ac:dyDescent="0.25">
      <c r="A67" s="492" t="str">
        <f ca="1">+IF(OFFSET('Water Data'!$B$2,0,10*ROW('Water Data'!E61))="","",OFFSET('Water Data'!$B$2,0,10*ROW('Water Data'!E61)))</f>
        <v/>
      </c>
      <c r="B67" s="492"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19" t="str">
        <f t="shared" ca="1" si="0"/>
        <v/>
      </c>
      <c r="D67" s="520"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20"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20"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20"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20"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20"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20"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20"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20"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20"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20"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20"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20"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20"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20"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20"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20"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20"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21"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21"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21"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21"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21"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21"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21"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21"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21"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21"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21"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21"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21"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21"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21"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21"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21"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21"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21"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21"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21"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21"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21"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21"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21"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21"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21"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21"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21"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21"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22"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98"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22"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22"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22"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22"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22"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22"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22"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22"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22"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22"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22"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22"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22"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22"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22"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22"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83" t="str">
        <f ca="1">+IF(OFFSET('Water Data'!$D$27,0,10*ROW('Water Data'!D61))="","",OFFSET('Water Data'!$D$27,0,10*ROW('Water Data'!D61)))</f>
        <v/>
      </c>
      <c r="BT67" s="383" t="str">
        <f ca="1">+IF(OFFSET('Water Data'!$D$28,0,10*ROW('Water Data'!D61))="","",OFFSET('Water Data'!$D$28,0,10*ROW('Water Data'!D61)))</f>
        <v/>
      </c>
      <c r="BU67" s="383" t="str">
        <f ca="1">+IF(OFFSET('Water Data'!$D$29,0,10*ROW('Water Data'!D61))="","",OFFSET('Water Data'!$D$29,0,10*ROW('Water Data'!D61)))</f>
        <v/>
      </c>
      <c r="BV67" s="383" t="str">
        <f ca="1">+IF(OFFSET('Water Data'!$E$27,0,10*ROW('Water Data'!E61))="","",OFFSET('Water Data'!$E$27,0,10*ROW('Water Data'!E61)))</f>
        <v/>
      </c>
      <c r="BW67" s="383" t="str">
        <f ca="1">+IF(OFFSET('Water Data'!$E$28,0,10*ROW('Water Data'!E61))="","",OFFSET('Water Data'!$E$28,0,10*ROW('Water Data'!E61)))</f>
        <v/>
      </c>
      <c r="BX67" s="383" t="str">
        <f ca="1">+IF(OFFSET('Water Data'!$E$29,0,10*ROW('Water Data'!E61))="","",OFFSET('Water Data'!$E$29,0,10*ROW('Water Data'!E61)))</f>
        <v/>
      </c>
      <c r="BY67" s="383" t="str">
        <f ca="1">+IF(OFFSET('Water Data'!$F$27,0,10*ROW('Water Data'!F61))="","",OFFSET('Water Data'!$F$27,0,10*ROW('Water Data'!F61)))</f>
        <v/>
      </c>
      <c r="BZ67" s="383" t="str">
        <f ca="1">+IF(OFFSET('Water Data'!$F$28,0,10*ROW('Water Data'!F61))="","",OFFSET('Water Data'!$F$28,0,10*ROW('Water Data'!F61)))</f>
        <v/>
      </c>
      <c r="CA67" s="383" t="str">
        <f ca="1">+IF(OFFSET('Water Data'!$F$29,0,10*ROW('Water Data'!F61))="","",OFFSET('Water Data'!$F$29,0,10*ROW('Water Data'!F61)))</f>
        <v/>
      </c>
      <c r="CB67" s="383" t="str">
        <f ca="1">+IF(OFFSET('Water Data'!$G$27,0,10*ROW('Water Data'!G61))="","",OFFSET('Water Data'!$G$27,0,10*ROW('Water Data'!G61)))</f>
        <v/>
      </c>
      <c r="CC67" s="383" t="str">
        <f ca="1">+IF(OFFSET('Water Data'!$G$28,0,10*ROW('Water Data'!G61))="","",OFFSET('Water Data'!$G$28,0,10*ROW('Water Data'!G61)))</f>
        <v/>
      </c>
      <c r="CD67" s="383" t="str">
        <f ca="1">+IF(OFFSET('Water Data'!$G$29,0,10*ROW('Water Data'!G61))="","",OFFSET('Water Data'!$G$29,0,10*ROW('Water Data'!G61)))</f>
        <v/>
      </c>
      <c r="CE67" s="383" t="str">
        <f ca="1">+IF(OFFSET('Water Data'!$H$27,0,10*ROW('Water Data'!H61))="","",OFFSET('Water Data'!$H$27,0,10*ROW('Water Data'!H61)))</f>
        <v/>
      </c>
      <c r="CF67" s="383" t="str">
        <f ca="1">+IF(OFFSET('Water Data'!$H$28,0,10*ROW('Water Data'!H61))="","",OFFSET('Water Data'!$H$28,0,10*ROW('Water Data'!H61)))</f>
        <v/>
      </c>
      <c r="CG67" s="383" t="str">
        <f ca="1">+IF(OFFSET('Water Data'!$H$29,0,10*ROW('Water Data'!H61))="","",OFFSET('Water Data'!$H$29,0,10*ROW('Water Data'!H61)))</f>
        <v/>
      </c>
      <c r="CH67" s="383" t="str">
        <f ca="1">+IF(OFFSET('Water Data'!$I$27,0,10*ROW('Water Data'!I61))="","",OFFSET('Water Data'!$I$27,0,10*ROW('Water Data'!I61)))</f>
        <v/>
      </c>
      <c r="CI67" s="383" t="str">
        <f ca="1">+IF(OFFSET('Water Data'!$I$28,0,10*ROW('Water Data'!I61))="","",OFFSET('Water Data'!$I$28,0,10*ROW('Water Data'!I61)))</f>
        <v/>
      </c>
      <c r="CJ67" s="383" t="str">
        <f ca="1">+IF(OFFSET('Water Data'!$I$29,0,10*ROW('Water Data'!I61))="","",OFFSET('Water Data'!$I$29,0,10*ROW('Water Data'!I61)))</f>
        <v/>
      </c>
      <c r="CK67" s="383" t="str">
        <f ca="1">+IF(OFFSET('Sanitation Data'!$D$28,0,10*ROW('Sanitation Data'!D61))="","",OFFSET('Sanitation Data'!$D$28,0,10*ROW('Sanitation Data'!D61)))</f>
        <v/>
      </c>
      <c r="CL67" s="383" t="str">
        <f ca="1">+IF(OFFSET('Sanitation Data'!$D$29,0,10*ROW('Sanitation Data'!D61))="","",OFFSET('Sanitation Data'!$D$29,0,10*ROW('Sanitation Data'!D61)))</f>
        <v/>
      </c>
      <c r="CM67" s="383" t="str">
        <f ca="1">+IF(OFFSET('Sanitation Data'!$D$30,0,10*ROW('Sanitation Data'!D61))="","",OFFSET('Sanitation Data'!$D$30,0,10*ROW('Sanitation Data'!D61)))</f>
        <v/>
      </c>
      <c r="CN67" s="383" t="str">
        <f ca="1">+IF(OFFSET('Sanitation Data'!$D$31,0,10*ROW('Sanitation Data'!D61))="","",OFFSET('Sanitation Data'!$D$31,0,10*ROW('Sanitation Data'!D61)))</f>
        <v/>
      </c>
      <c r="CO67" s="383" t="str">
        <f ca="1">+IF(OFFSET('Sanitation Data'!$D$32,0,10*ROW('Sanitation Data'!D61))="","",OFFSET('Sanitation Data'!$D$32,0,10*ROW('Sanitation Data'!D61)))</f>
        <v/>
      </c>
      <c r="CP67" s="383" t="str">
        <f ca="1">+IF(OFFSET('Sanitation Data'!$E$28,0,10*ROW('Sanitation Data'!E61))="","",OFFSET('Sanitation Data'!$E$28,0,10*ROW('Sanitation Data'!E61)))</f>
        <v/>
      </c>
      <c r="CQ67" s="383" t="str">
        <f ca="1">+IF(OFFSET('Sanitation Data'!$E$29,0,10*ROW('Sanitation Data'!E61))="","",OFFSET('Sanitation Data'!$E$29,0,10*ROW('Sanitation Data'!E61)))</f>
        <v/>
      </c>
      <c r="CR67" s="383" t="str">
        <f ca="1">+IF(OFFSET('Sanitation Data'!$E$30,0,10*ROW('Sanitation Data'!E61))="","",OFFSET('Sanitation Data'!$E$30,0,10*ROW('Sanitation Data'!E61)))</f>
        <v/>
      </c>
      <c r="CS67" s="383" t="str">
        <f ca="1">+IF(OFFSET('Sanitation Data'!$E$31,0,10*ROW('Sanitation Data'!E61))="","",OFFSET('Sanitation Data'!$E$31,0,10*ROW('Sanitation Data'!E61)))</f>
        <v/>
      </c>
      <c r="CT67" s="383" t="str">
        <f ca="1">+IF(OFFSET('Sanitation Data'!$E$32,0,10*ROW('Sanitation Data'!E61))="","",OFFSET('Sanitation Data'!$E$32,0,10*ROW('Sanitation Data'!E61)))</f>
        <v/>
      </c>
      <c r="CU67" s="383" t="str">
        <f ca="1">+IF(OFFSET('Sanitation Data'!$F$28,0,10*ROW('Sanitation Data'!F61))="","",OFFSET('Sanitation Data'!$F$28,0,10*ROW('Sanitation Data'!F61)))</f>
        <v/>
      </c>
      <c r="CV67" s="383" t="str">
        <f ca="1">+IF(OFFSET('Sanitation Data'!$F$29,0,10*ROW('Sanitation Data'!F61))="","",OFFSET('Sanitation Data'!$F$29,0,10*ROW('Sanitation Data'!F61)))</f>
        <v/>
      </c>
      <c r="CW67" s="383" t="str">
        <f ca="1">+IF(OFFSET('Sanitation Data'!$F$30,0,10*ROW('Sanitation Data'!F61))="","",OFFSET('Sanitation Data'!$F$30,0,10*ROW('Sanitation Data'!F61)))</f>
        <v/>
      </c>
      <c r="CX67" s="383" t="str">
        <f ca="1">+IF(OFFSET('Sanitation Data'!$F$31,0,10*ROW('Sanitation Data'!F61))="","",OFFSET('Sanitation Data'!$F$31,0,10*ROW('Sanitation Data'!F61)))</f>
        <v/>
      </c>
      <c r="CY67" s="383" t="str">
        <f ca="1">+IF(OFFSET('Sanitation Data'!$F$32,0,10*ROW('Sanitation Data'!F61))="","",OFFSET('Sanitation Data'!$F$32,0,10*ROW('Sanitation Data'!F61)))</f>
        <v/>
      </c>
      <c r="CZ67" s="383" t="str">
        <f ca="1">+IF(OFFSET('Sanitation Data'!$G$28,0,10*ROW('Sanitation Data'!G61))="","",OFFSET('Sanitation Data'!$G$28,0,10*ROW('Sanitation Data'!G61)))</f>
        <v/>
      </c>
      <c r="DA67" s="383" t="str">
        <f ca="1">+IF(OFFSET('Sanitation Data'!$G$29,0,10*ROW('Sanitation Data'!G61))="","",OFFSET('Sanitation Data'!$G$29,0,10*ROW('Sanitation Data'!G61)))</f>
        <v/>
      </c>
      <c r="DB67" s="383" t="str">
        <f ca="1">+IF(OFFSET('Sanitation Data'!$G$30,0,10*ROW('Sanitation Data'!G61))="","",OFFSET('Sanitation Data'!$G$30,0,10*ROW('Sanitation Data'!G61)))</f>
        <v/>
      </c>
      <c r="DC67" s="383" t="str">
        <f ca="1">+IF(OFFSET('Sanitation Data'!$G$31,0,10*ROW('Sanitation Data'!G61))="","",OFFSET('Sanitation Data'!$G$31,0,10*ROW('Sanitation Data'!G61)))</f>
        <v/>
      </c>
      <c r="DD67" s="383" t="str">
        <f ca="1">+IF(OFFSET('Sanitation Data'!$G$32,0,10*ROW('Sanitation Data'!G61))="","",OFFSET('Sanitation Data'!$G$32,0,10*ROW('Sanitation Data'!G61)))</f>
        <v/>
      </c>
      <c r="DE67" s="383" t="str">
        <f ca="1">+IF(OFFSET('Sanitation Data'!$H$28,0,10*ROW('Sanitation Data'!H61))="","",OFFSET('Sanitation Data'!$H$28,0,10*ROW('Sanitation Data'!H61)))</f>
        <v/>
      </c>
      <c r="DF67" s="383" t="str">
        <f ca="1">+IF(OFFSET('Sanitation Data'!$H$29,0,10*ROW('Sanitation Data'!H61))="","",OFFSET('Sanitation Data'!$H$29,0,10*ROW('Sanitation Data'!H61)))</f>
        <v/>
      </c>
      <c r="DG67" s="383" t="str">
        <f ca="1">+IF(OFFSET('Sanitation Data'!$H$30,0,10*ROW('Sanitation Data'!H61))="","",OFFSET('Sanitation Data'!$H$30,0,10*ROW('Sanitation Data'!H61)))</f>
        <v/>
      </c>
      <c r="DH67" s="383" t="str">
        <f ca="1">+IF(OFFSET('Sanitation Data'!$H$31,0,10*ROW('Sanitation Data'!H61))="","",OFFSET('Sanitation Data'!$H$31,0,10*ROW('Sanitation Data'!H61)))</f>
        <v/>
      </c>
      <c r="DI67" s="383" t="str">
        <f ca="1">+IF(OFFSET('Sanitation Data'!$H$32,0,10*ROW('Sanitation Data'!H61))="","",OFFSET('Sanitation Data'!$H$32,0,10*ROW('Sanitation Data'!H61)))</f>
        <v/>
      </c>
      <c r="DJ67" s="383" t="str">
        <f ca="1">+IF(OFFSET('Sanitation Data'!$I$28,0,10*ROW('Sanitation Data'!I61))="","",OFFSET('Sanitation Data'!$I$28,0,10*ROW('Sanitation Data'!I61)))</f>
        <v/>
      </c>
      <c r="DK67" s="383" t="str">
        <f ca="1">+IF(OFFSET('Sanitation Data'!$I$29,0,10*ROW('Sanitation Data'!I61))="","",OFFSET('Sanitation Data'!$I$29,0,10*ROW('Sanitation Data'!I61)))</f>
        <v/>
      </c>
      <c r="DL67" s="383" t="str">
        <f ca="1">+IF(OFFSET('Sanitation Data'!$I$30,0,10*ROW('Sanitation Data'!I61))="","",OFFSET('Sanitation Data'!$I$30,0,10*ROW('Sanitation Data'!I61)))</f>
        <v/>
      </c>
      <c r="DM67" s="383" t="str">
        <f ca="1">+IF(OFFSET('Sanitation Data'!$I$31,0,10*ROW('Sanitation Data'!I61))="","",OFFSET('Sanitation Data'!$I$31,0,10*ROW('Sanitation Data'!I61)))</f>
        <v/>
      </c>
      <c r="DN67" s="383" t="str">
        <f ca="1">+IF(OFFSET('Sanitation Data'!$I$32,0,10*ROW('Sanitation Data'!I61))="","",OFFSET('Sanitation Data'!$I$32,0,10*ROW('Sanitation Data'!I61)))</f>
        <v/>
      </c>
      <c r="DO67" s="383" t="str">
        <f ca="1">+IF(OFFSET('Hygiene Data'!$D$11,0,10*ROW('Hygiene Data'!D61))="","",OFFSET('Hygiene Data'!$D$11,0,10*ROW('Hygiene Data'!D61)))</f>
        <v/>
      </c>
      <c r="DP67" s="383" t="str">
        <f ca="1">+IF(OFFSET('Hygiene Data'!$D$12,0,10*ROW('Hygiene Data'!D61))="","",OFFSET('Hygiene Data'!$D$12,0,10*ROW('Hygiene Data'!D61)))</f>
        <v/>
      </c>
      <c r="DQ67" s="383" t="str">
        <f ca="1">+IF(OFFSET('Hygiene Data'!$D$13,0,10*ROW('Hygiene Data'!D61))="","",OFFSET('Hygiene Data'!$D$13,0,10*ROW('Hygiene Data'!D61)))</f>
        <v/>
      </c>
      <c r="DR67" s="383" t="str">
        <f ca="1">+IF(OFFSET('Hygiene Data'!$E$11,0,10*ROW('Hygiene Data'!E61))="","",OFFSET('Hygiene Data'!$E$11,0,10*ROW('Hygiene Data'!E61)))</f>
        <v/>
      </c>
      <c r="DS67" s="383" t="str">
        <f ca="1">+IF(OFFSET('Hygiene Data'!$E$12,0,10*ROW('Hygiene Data'!E61))="","",OFFSET('Hygiene Data'!$E$12,0,10*ROW('Hygiene Data'!E61)))</f>
        <v/>
      </c>
      <c r="DT67" s="383" t="str">
        <f ca="1">+IF(OFFSET('Hygiene Data'!$E$13,0,10*ROW('Hygiene Data'!E61))="","",OFFSET('Hygiene Data'!$E$13,0,10*ROW('Hygiene Data'!E61)))</f>
        <v/>
      </c>
      <c r="DU67" s="383" t="str">
        <f ca="1">+IF(OFFSET('Hygiene Data'!$F$11,0,10*ROW('Hygiene Data'!F61))="","",OFFSET('Hygiene Data'!$F$11,0,10*ROW('Hygiene Data'!F61)))</f>
        <v/>
      </c>
      <c r="DV67" s="383" t="str">
        <f ca="1">+IF(OFFSET('Hygiene Data'!$F$12,0,10*ROW('Hygiene Data'!F61))="","",OFFSET('Hygiene Data'!$F$12,0,10*ROW('Hygiene Data'!F61)))</f>
        <v/>
      </c>
      <c r="DW67" s="383" t="str">
        <f ca="1">+IF(OFFSET('Hygiene Data'!$F$13,0,10*ROW('Hygiene Data'!F61))="","",OFFSET('Hygiene Data'!$F$13,0,10*ROW('Hygiene Data'!F61)))</f>
        <v/>
      </c>
      <c r="DX67" s="383" t="str">
        <f ca="1">+IF(OFFSET('Hygiene Data'!$G$11,0,10*ROW('Hygiene Data'!G61))="","",OFFSET('Hygiene Data'!$G$11,0,10*ROW('Hygiene Data'!G61)))</f>
        <v/>
      </c>
      <c r="DY67" s="383" t="str">
        <f ca="1">+IF(OFFSET('Hygiene Data'!$G$12,0,10*ROW('Hygiene Data'!G61))="","",OFFSET('Hygiene Data'!$G$12,0,10*ROW('Hygiene Data'!G61)))</f>
        <v/>
      </c>
      <c r="DZ67" s="383" t="str">
        <f ca="1">+IF(OFFSET('Hygiene Data'!$G$13,0,10*ROW('Hygiene Data'!G61))="","",OFFSET('Hygiene Data'!$G$13,0,10*ROW('Hygiene Data'!G61)))</f>
        <v/>
      </c>
      <c r="EA67" s="383" t="str">
        <f ca="1">+IF(OFFSET('Hygiene Data'!$H$11,0,10*ROW('Hygiene Data'!H61))="","",OFFSET('Hygiene Data'!$H$11,0,10*ROW('Hygiene Data'!H61)))</f>
        <v/>
      </c>
      <c r="EB67" s="383" t="str">
        <f ca="1">+IF(OFFSET('Hygiene Data'!$H$12,0,10*ROW('Hygiene Data'!H61))="","",OFFSET('Hygiene Data'!$H$12,0,10*ROW('Hygiene Data'!H61)))</f>
        <v/>
      </c>
      <c r="EC67" s="383" t="str">
        <f ca="1">+IF(OFFSET('Hygiene Data'!$H$13,0,10*ROW('Hygiene Data'!H61))="","",OFFSET('Hygiene Data'!$H$13,0,10*ROW('Hygiene Data'!H61)))</f>
        <v/>
      </c>
      <c r="ED67" s="383" t="str">
        <f ca="1">+IF(OFFSET('Hygiene Data'!$I$11,0,10*ROW('Hygiene Data'!I61))="","",OFFSET('Hygiene Data'!$I$11,0,10*ROW('Hygiene Data'!I61)))</f>
        <v/>
      </c>
      <c r="EE67" s="383" t="str">
        <f ca="1">+IF(OFFSET('Hygiene Data'!$I$12,0,10*ROW('Hygiene Data'!I61))="","",OFFSET('Hygiene Data'!$I$12,0,10*ROW('Hygiene Data'!I61)))</f>
        <v/>
      </c>
      <c r="EF67" s="383" t="str">
        <f ca="1">+IF(OFFSET('Hygiene Data'!$I$13,0,10*ROW('Hygiene Data'!I61))="","",OFFSET('Hygiene Data'!$I$13,0,10*ROW('Hygiene Data'!I61)))</f>
        <v/>
      </c>
    </row>
    <row r="68" spans="1:136" x14ac:dyDescent="0.25">
      <c r="A68" s="492" t="str">
        <f ca="1">+IF(OFFSET('Water Data'!$B$2,0,10*ROW('Water Data'!E62))="","",OFFSET('Water Data'!$B$2,0,10*ROW('Water Data'!E62)))</f>
        <v/>
      </c>
      <c r="B68" s="492"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19" t="str">
        <f t="shared" ca="1" si="0"/>
        <v/>
      </c>
      <c r="D68" s="520"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20"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20"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20"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20"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20"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20"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20"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20"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20"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20"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20"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20"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20"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20"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20"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20"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20"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21"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21"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21"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21"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21"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21"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21"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21"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21"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21"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21"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21"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21"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21"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21"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21"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21"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21"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21"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21"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21"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21"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21"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21"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21"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21"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21"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21"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21"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21"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22"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98"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22"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22"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22"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22"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22"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22"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22"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22"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22"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22"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22"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22"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22"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22"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22"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22"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83" t="str">
        <f ca="1">+IF(OFFSET('Water Data'!$D$27,0,10*ROW('Water Data'!D62))="","",OFFSET('Water Data'!$D$27,0,10*ROW('Water Data'!D62)))</f>
        <v/>
      </c>
      <c r="BT68" s="383" t="str">
        <f ca="1">+IF(OFFSET('Water Data'!$D$28,0,10*ROW('Water Data'!D62))="","",OFFSET('Water Data'!$D$28,0,10*ROW('Water Data'!D62)))</f>
        <v/>
      </c>
      <c r="BU68" s="383" t="str">
        <f ca="1">+IF(OFFSET('Water Data'!$D$29,0,10*ROW('Water Data'!D62))="","",OFFSET('Water Data'!$D$29,0,10*ROW('Water Data'!D62)))</f>
        <v/>
      </c>
      <c r="BV68" s="383" t="str">
        <f ca="1">+IF(OFFSET('Water Data'!$E$27,0,10*ROW('Water Data'!E62))="","",OFFSET('Water Data'!$E$27,0,10*ROW('Water Data'!E62)))</f>
        <v/>
      </c>
      <c r="BW68" s="383" t="str">
        <f ca="1">+IF(OFFSET('Water Data'!$E$28,0,10*ROW('Water Data'!E62))="","",OFFSET('Water Data'!$E$28,0,10*ROW('Water Data'!E62)))</f>
        <v/>
      </c>
      <c r="BX68" s="383" t="str">
        <f ca="1">+IF(OFFSET('Water Data'!$E$29,0,10*ROW('Water Data'!E62))="","",OFFSET('Water Data'!$E$29,0,10*ROW('Water Data'!E62)))</f>
        <v/>
      </c>
      <c r="BY68" s="383" t="str">
        <f ca="1">+IF(OFFSET('Water Data'!$F$27,0,10*ROW('Water Data'!F62))="","",OFFSET('Water Data'!$F$27,0,10*ROW('Water Data'!F62)))</f>
        <v/>
      </c>
      <c r="BZ68" s="383" t="str">
        <f ca="1">+IF(OFFSET('Water Data'!$F$28,0,10*ROW('Water Data'!F62))="","",OFFSET('Water Data'!$F$28,0,10*ROW('Water Data'!F62)))</f>
        <v/>
      </c>
      <c r="CA68" s="383" t="str">
        <f ca="1">+IF(OFFSET('Water Data'!$F$29,0,10*ROW('Water Data'!F62))="","",OFFSET('Water Data'!$F$29,0,10*ROW('Water Data'!F62)))</f>
        <v/>
      </c>
      <c r="CB68" s="383" t="str">
        <f ca="1">+IF(OFFSET('Water Data'!$G$27,0,10*ROW('Water Data'!G62))="","",OFFSET('Water Data'!$G$27,0,10*ROW('Water Data'!G62)))</f>
        <v/>
      </c>
      <c r="CC68" s="383" t="str">
        <f ca="1">+IF(OFFSET('Water Data'!$G$28,0,10*ROW('Water Data'!G62))="","",OFFSET('Water Data'!$G$28,0,10*ROW('Water Data'!G62)))</f>
        <v/>
      </c>
      <c r="CD68" s="383" t="str">
        <f ca="1">+IF(OFFSET('Water Data'!$G$29,0,10*ROW('Water Data'!G62))="","",OFFSET('Water Data'!$G$29,0,10*ROW('Water Data'!G62)))</f>
        <v/>
      </c>
      <c r="CE68" s="383" t="str">
        <f ca="1">+IF(OFFSET('Water Data'!$H$27,0,10*ROW('Water Data'!H62))="","",OFFSET('Water Data'!$H$27,0,10*ROW('Water Data'!H62)))</f>
        <v/>
      </c>
      <c r="CF68" s="383" t="str">
        <f ca="1">+IF(OFFSET('Water Data'!$H$28,0,10*ROW('Water Data'!H62))="","",OFFSET('Water Data'!$H$28,0,10*ROW('Water Data'!H62)))</f>
        <v/>
      </c>
      <c r="CG68" s="383" t="str">
        <f ca="1">+IF(OFFSET('Water Data'!$H$29,0,10*ROW('Water Data'!H62))="","",OFFSET('Water Data'!$H$29,0,10*ROW('Water Data'!H62)))</f>
        <v/>
      </c>
      <c r="CH68" s="383" t="str">
        <f ca="1">+IF(OFFSET('Water Data'!$I$27,0,10*ROW('Water Data'!I62))="","",OFFSET('Water Data'!$I$27,0,10*ROW('Water Data'!I62)))</f>
        <v/>
      </c>
      <c r="CI68" s="383" t="str">
        <f ca="1">+IF(OFFSET('Water Data'!$I$28,0,10*ROW('Water Data'!I62))="","",OFFSET('Water Data'!$I$28,0,10*ROW('Water Data'!I62)))</f>
        <v/>
      </c>
      <c r="CJ68" s="383" t="str">
        <f ca="1">+IF(OFFSET('Water Data'!$I$29,0,10*ROW('Water Data'!I62))="","",OFFSET('Water Data'!$I$29,0,10*ROW('Water Data'!I62)))</f>
        <v/>
      </c>
      <c r="CK68" s="383" t="str">
        <f ca="1">+IF(OFFSET('Sanitation Data'!$D$28,0,10*ROW('Sanitation Data'!D62))="","",OFFSET('Sanitation Data'!$D$28,0,10*ROW('Sanitation Data'!D62)))</f>
        <v/>
      </c>
      <c r="CL68" s="383" t="str">
        <f ca="1">+IF(OFFSET('Sanitation Data'!$D$29,0,10*ROW('Sanitation Data'!D62))="","",OFFSET('Sanitation Data'!$D$29,0,10*ROW('Sanitation Data'!D62)))</f>
        <v/>
      </c>
      <c r="CM68" s="383" t="str">
        <f ca="1">+IF(OFFSET('Sanitation Data'!$D$30,0,10*ROW('Sanitation Data'!D62))="","",OFFSET('Sanitation Data'!$D$30,0,10*ROW('Sanitation Data'!D62)))</f>
        <v/>
      </c>
      <c r="CN68" s="383" t="str">
        <f ca="1">+IF(OFFSET('Sanitation Data'!$D$31,0,10*ROW('Sanitation Data'!D62))="","",OFFSET('Sanitation Data'!$D$31,0,10*ROW('Sanitation Data'!D62)))</f>
        <v/>
      </c>
      <c r="CO68" s="383" t="str">
        <f ca="1">+IF(OFFSET('Sanitation Data'!$D$32,0,10*ROW('Sanitation Data'!D62))="","",OFFSET('Sanitation Data'!$D$32,0,10*ROW('Sanitation Data'!D62)))</f>
        <v/>
      </c>
      <c r="CP68" s="383" t="str">
        <f ca="1">+IF(OFFSET('Sanitation Data'!$E$28,0,10*ROW('Sanitation Data'!E62))="","",OFFSET('Sanitation Data'!$E$28,0,10*ROW('Sanitation Data'!E62)))</f>
        <v/>
      </c>
      <c r="CQ68" s="383" t="str">
        <f ca="1">+IF(OFFSET('Sanitation Data'!$E$29,0,10*ROW('Sanitation Data'!E62))="","",OFFSET('Sanitation Data'!$E$29,0,10*ROW('Sanitation Data'!E62)))</f>
        <v/>
      </c>
      <c r="CR68" s="383" t="str">
        <f ca="1">+IF(OFFSET('Sanitation Data'!$E$30,0,10*ROW('Sanitation Data'!E62))="","",OFFSET('Sanitation Data'!$E$30,0,10*ROW('Sanitation Data'!E62)))</f>
        <v/>
      </c>
      <c r="CS68" s="383" t="str">
        <f ca="1">+IF(OFFSET('Sanitation Data'!$E$31,0,10*ROW('Sanitation Data'!E62))="","",OFFSET('Sanitation Data'!$E$31,0,10*ROW('Sanitation Data'!E62)))</f>
        <v/>
      </c>
      <c r="CT68" s="383" t="str">
        <f ca="1">+IF(OFFSET('Sanitation Data'!$E$32,0,10*ROW('Sanitation Data'!E62))="","",OFFSET('Sanitation Data'!$E$32,0,10*ROW('Sanitation Data'!E62)))</f>
        <v/>
      </c>
      <c r="CU68" s="383" t="str">
        <f ca="1">+IF(OFFSET('Sanitation Data'!$F$28,0,10*ROW('Sanitation Data'!F62))="","",OFFSET('Sanitation Data'!$F$28,0,10*ROW('Sanitation Data'!F62)))</f>
        <v/>
      </c>
      <c r="CV68" s="383" t="str">
        <f ca="1">+IF(OFFSET('Sanitation Data'!$F$29,0,10*ROW('Sanitation Data'!F62))="","",OFFSET('Sanitation Data'!$F$29,0,10*ROW('Sanitation Data'!F62)))</f>
        <v/>
      </c>
      <c r="CW68" s="383" t="str">
        <f ca="1">+IF(OFFSET('Sanitation Data'!$F$30,0,10*ROW('Sanitation Data'!F62))="","",OFFSET('Sanitation Data'!$F$30,0,10*ROW('Sanitation Data'!F62)))</f>
        <v/>
      </c>
      <c r="CX68" s="383" t="str">
        <f ca="1">+IF(OFFSET('Sanitation Data'!$F$31,0,10*ROW('Sanitation Data'!F62))="","",OFFSET('Sanitation Data'!$F$31,0,10*ROW('Sanitation Data'!F62)))</f>
        <v/>
      </c>
      <c r="CY68" s="383" t="str">
        <f ca="1">+IF(OFFSET('Sanitation Data'!$F$32,0,10*ROW('Sanitation Data'!F62))="","",OFFSET('Sanitation Data'!$F$32,0,10*ROW('Sanitation Data'!F62)))</f>
        <v/>
      </c>
      <c r="CZ68" s="383" t="str">
        <f ca="1">+IF(OFFSET('Sanitation Data'!$G$28,0,10*ROW('Sanitation Data'!G62))="","",OFFSET('Sanitation Data'!$G$28,0,10*ROW('Sanitation Data'!G62)))</f>
        <v/>
      </c>
      <c r="DA68" s="383" t="str">
        <f ca="1">+IF(OFFSET('Sanitation Data'!$G$29,0,10*ROW('Sanitation Data'!G62))="","",OFFSET('Sanitation Data'!$G$29,0,10*ROW('Sanitation Data'!G62)))</f>
        <v/>
      </c>
      <c r="DB68" s="383" t="str">
        <f ca="1">+IF(OFFSET('Sanitation Data'!$G$30,0,10*ROW('Sanitation Data'!G62))="","",OFFSET('Sanitation Data'!$G$30,0,10*ROW('Sanitation Data'!G62)))</f>
        <v/>
      </c>
      <c r="DC68" s="383" t="str">
        <f ca="1">+IF(OFFSET('Sanitation Data'!$G$31,0,10*ROW('Sanitation Data'!G62))="","",OFFSET('Sanitation Data'!$G$31,0,10*ROW('Sanitation Data'!G62)))</f>
        <v/>
      </c>
      <c r="DD68" s="383" t="str">
        <f ca="1">+IF(OFFSET('Sanitation Data'!$G$32,0,10*ROW('Sanitation Data'!G62))="","",OFFSET('Sanitation Data'!$G$32,0,10*ROW('Sanitation Data'!G62)))</f>
        <v/>
      </c>
      <c r="DE68" s="383" t="str">
        <f ca="1">+IF(OFFSET('Sanitation Data'!$H$28,0,10*ROW('Sanitation Data'!H62))="","",OFFSET('Sanitation Data'!$H$28,0,10*ROW('Sanitation Data'!H62)))</f>
        <v/>
      </c>
      <c r="DF68" s="383" t="str">
        <f ca="1">+IF(OFFSET('Sanitation Data'!$H$29,0,10*ROW('Sanitation Data'!H62))="","",OFFSET('Sanitation Data'!$H$29,0,10*ROW('Sanitation Data'!H62)))</f>
        <v/>
      </c>
      <c r="DG68" s="383" t="str">
        <f ca="1">+IF(OFFSET('Sanitation Data'!$H$30,0,10*ROW('Sanitation Data'!H62))="","",OFFSET('Sanitation Data'!$H$30,0,10*ROW('Sanitation Data'!H62)))</f>
        <v/>
      </c>
      <c r="DH68" s="383" t="str">
        <f ca="1">+IF(OFFSET('Sanitation Data'!$H$31,0,10*ROW('Sanitation Data'!H62))="","",OFFSET('Sanitation Data'!$H$31,0,10*ROW('Sanitation Data'!H62)))</f>
        <v/>
      </c>
      <c r="DI68" s="383" t="str">
        <f ca="1">+IF(OFFSET('Sanitation Data'!$H$32,0,10*ROW('Sanitation Data'!H62))="","",OFFSET('Sanitation Data'!$H$32,0,10*ROW('Sanitation Data'!H62)))</f>
        <v/>
      </c>
      <c r="DJ68" s="383" t="str">
        <f ca="1">+IF(OFFSET('Sanitation Data'!$I$28,0,10*ROW('Sanitation Data'!I62))="","",OFFSET('Sanitation Data'!$I$28,0,10*ROW('Sanitation Data'!I62)))</f>
        <v/>
      </c>
      <c r="DK68" s="383" t="str">
        <f ca="1">+IF(OFFSET('Sanitation Data'!$I$29,0,10*ROW('Sanitation Data'!I62))="","",OFFSET('Sanitation Data'!$I$29,0,10*ROW('Sanitation Data'!I62)))</f>
        <v/>
      </c>
      <c r="DL68" s="383" t="str">
        <f ca="1">+IF(OFFSET('Sanitation Data'!$I$30,0,10*ROW('Sanitation Data'!I62))="","",OFFSET('Sanitation Data'!$I$30,0,10*ROW('Sanitation Data'!I62)))</f>
        <v/>
      </c>
      <c r="DM68" s="383" t="str">
        <f ca="1">+IF(OFFSET('Sanitation Data'!$I$31,0,10*ROW('Sanitation Data'!I62))="","",OFFSET('Sanitation Data'!$I$31,0,10*ROW('Sanitation Data'!I62)))</f>
        <v/>
      </c>
      <c r="DN68" s="383" t="str">
        <f ca="1">+IF(OFFSET('Sanitation Data'!$I$32,0,10*ROW('Sanitation Data'!I62))="","",OFFSET('Sanitation Data'!$I$32,0,10*ROW('Sanitation Data'!I62)))</f>
        <v/>
      </c>
      <c r="DO68" s="383" t="str">
        <f ca="1">+IF(OFFSET('Hygiene Data'!$D$11,0,10*ROW('Hygiene Data'!D62))="","",OFFSET('Hygiene Data'!$D$11,0,10*ROW('Hygiene Data'!D62)))</f>
        <v/>
      </c>
      <c r="DP68" s="383" t="str">
        <f ca="1">+IF(OFFSET('Hygiene Data'!$D$12,0,10*ROW('Hygiene Data'!D62))="","",OFFSET('Hygiene Data'!$D$12,0,10*ROW('Hygiene Data'!D62)))</f>
        <v/>
      </c>
      <c r="DQ68" s="383" t="str">
        <f ca="1">+IF(OFFSET('Hygiene Data'!$D$13,0,10*ROW('Hygiene Data'!D62))="","",OFFSET('Hygiene Data'!$D$13,0,10*ROW('Hygiene Data'!D62)))</f>
        <v/>
      </c>
      <c r="DR68" s="383" t="str">
        <f ca="1">+IF(OFFSET('Hygiene Data'!$E$11,0,10*ROW('Hygiene Data'!E62))="","",OFFSET('Hygiene Data'!$E$11,0,10*ROW('Hygiene Data'!E62)))</f>
        <v/>
      </c>
      <c r="DS68" s="383" t="str">
        <f ca="1">+IF(OFFSET('Hygiene Data'!$E$12,0,10*ROW('Hygiene Data'!E62))="","",OFFSET('Hygiene Data'!$E$12,0,10*ROW('Hygiene Data'!E62)))</f>
        <v/>
      </c>
      <c r="DT68" s="383" t="str">
        <f ca="1">+IF(OFFSET('Hygiene Data'!$E$13,0,10*ROW('Hygiene Data'!E62))="","",OFFSET('Hygiene Data'!$E$13,0,10*ROW('Hygiene Data'!E62)))</f>
        <v/>
      </c>
      <c r="DU68" s="383" t="str">
        <f ca="1">+IF(OFFSET('Hygiene Data'!$F$11,0,10*ROW('Hygiene Data'!F62))="","",OFFSET('Hygiene Data'!$F$11,0,10*ROW('Hygiene Data'!F62)))</f>
        <v/>
      </c>
      <c r="DV68" s="383" t="str">
        <f ca="1">+IF(OFFSET('Hygiene Data'!$F$12,0,10*ROW('Hygiene Data'!F62))="","",OFFSET('Hygiene Data'!$F$12,0,10*ROW('Hygiene Data'!F62)))</f>
        <v/>
      </c>
      <c r="DW68" s="383" t="str">
        <f ca="1">+IF(OFFSET('Hygiene Data'!$F$13,0,10*ROW('Hygiene Data'!F62))="","",OFFSET('Hygiene Data'!$F$13,0,10*ROW('Hygiene Data'!F62)))</f>
        <v/>
      </c>
      <c r="DX68" s="383" t="str">
        <f ca="1">+IF(OFFSET('Hygiene Data'!$G$11,0,10*ROW('Hygiene Data'!G62))="","",OFFSET('Hygiene Data'!$G$11,0,10*ROW('Hygiene Data'!G62)))</f>
        <v/>
      </c>
      <c r="DY68" s="383" t="str">
        <f ca="1">+IF(OFFSET('Hygiene Data'!$G$12,0,10*ROW('Hygiene Data'!G62))="","",OFFSET('Hygiene Data'!$G$12,0,10*ROW('Hygiene Data'!G62)))</f>
        <v/>
      </c>
      <c r="DZ68" s="383" t="str">
        <f ca="1">+IF(OFFSET('Hygiene Data'!$G$13,0,10*ROW('Hygiene Data'!G62))="","",OFFSET('Hygiene Data'!$G$13,0,10*ROW('Hygiene Data'!G62)))</f>
        <v/>
      </c>
      <c r="EA68" s="383" t="str">
        <f ca="1">+IF(OFFSET('Hygiene Data'!$H$11,0,10*ROW('Hygiene Data'!H62))="","",OFFSET('Hygiene Data'!$H$11,0,10*ROW('Hygiene Data'!H62)))</f>
        <v/>
      </c>
      <c r="EB68" s="383" t="str">
        <f ca="1">+IF(OFFSET('Hygiene Data'!$H$12,0,10*ROW('Hygiene Data'!H62))="","",OFFSET('Hygiene Data'!$H$12,0,10*ROW('Hygiene Data'!H62)))</f>
        <v/>
      </c>
      <c r="EC68" s="383" t="str">
        <f ca="1">+IF(OFFSET('Hygiene Data'!$H$13,0,10*ROW('Hygiene Data'!H62))="","",OFFSET('Hygiene Data'!$H$13,0,10*ROW('Hygiene Data'!H62)))</f>
        <v/>
      </c>
      <c r="ED68" s="383" t="str">
        <f ca="1">+IF(OFFSET('Hygiene Data'!$I$11,0,10*ROW('Hygiene Data'!I62))="","",OFFSET('Hygiene Data'!$I$11,0,10*ROW('Hygiene Data'!I62)))</f>
        <v/>
      </c>
      <c r="EE68" s="383" t="str">
        <f ca="1">+IF(OFFSET('Hygiene Data'!$I$12,0,10*ROW('Hygiene Data'!I62))="","",OFFSET('Hygiene Data'!$I$12,0,10*ROW('Hygiene Data'!I62)))</f>
        <v/>
      </c>
      <c r="EF68" s="383" t="str">
        <f ca="1">+IF(OFFSET('Hygiene Data'!$I$13,0,10*ROW('Hygiene Data'!I62))="","",OFFSET('Hygiene Data'!$I$13,0,10*ROW('Hygiene Data'!I62)))</f>
        <v/>
      </c>
    </row>
    <row r="69" spans="1:136" x14ac:dyDescent="0.25">
      <c r="A69" s="492" t="str">
        <f ca="1">+IF(OFFSET('Water Data'!$B$2,0,10*ROW('Water Data'!E63))="","",OFFSET('Water Data'!$B$2,0,10*ROW('Water Data'!E63)))</f>
        <v/>
      </c>
      <c r="B69" s="492"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19" t="str">
        <f t="shared" ca="1" si="0"/>
        <v/>
      </c>
      <c r="D69" s="520"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20"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20"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20"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20"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20"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20"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20"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20"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20"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20"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20"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20"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20"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20"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20"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20"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20"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21"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21"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21"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21"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21"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21"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21"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21"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21"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21"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21"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21"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21"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21"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21"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21"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21"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21"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21"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21"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21"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21"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21"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21"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21"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21"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21"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21"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21"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21"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22"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98"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22"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22"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22"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22"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22"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22"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22"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22"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22"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22"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22"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22"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22"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22"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22"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22"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83" t="str">
        <f ca="1">+IF(OFFSET('Water Data'!$D$27,0,10*ROW('Water Data'!D63))="","",OFFSET('Water Data'!$D$27,0,10*ROW('Water Data'!D63)))</f>
        <v/>
      </c>
      <c r="BT69" s="383" t="str">
        <f ca="1">+IF(OFFSET('Water Data'!$D$28,0,10*ROW('Water Data'!D63))="","",OFFSET('Water Data'!$D$28,0,10*ROW('Water Data'!D63)))</f>
        <v/>
      </c>
      <c r="BU69" s="383" t="str">
        <f ca="1">+IF(OFFSET('Water Data'!$D$29,0,10*ROW('Water Data'!D63))="","",OFFSET('Water Data'!$D$29,0,10*ROW('Water Data'!D63)))</f>
        <v/>
      </c>
      <c r="BV69" s="383" t="str">
        <f ca="1">+IF(OFFSET('Water Data'!$E$27,0,10*ROW('Water Data'!E63))="","",OFFSET('Water Data'!$E$27,0,10*ROW('Water Data'!E63)))</f>
        <v/>
      </c>
      <c r="BW69" s="383" t="str">
        <f ca="1">+IF(OFFSET('Water Data'!$E$28,0,10*ROW('Water Data'!E63))="","",OFFSET('Water Data'!$E$28,0,10*ROW('Water Data'!E63)))</f>
        <v/>
      </c>
      <c r="BX69" s="383" t="str">
        <f ca="1">+IF(OFFSET('Water Data'!$E$29,0,10*ROW('Water Data'!E63))="","",OFFSET('Water Data'!$E$29,0,10*ROW('Water Data'!E63)))</f>
        <v/>
      </c>
      <c r="BY69" s="383" t="str">
        <f ca="1">+IF(OFFSET('Water Data'!$F$27,0,10*ROW('Water Data'!F63))="","",OFFSET('Water Data'!$F$27,0,10*ROW('Water Data'!F63)))</f>
        <v/>
      </c>
      <c r="BZ69" s="383" t="str">
        <f ca="1">+IF(OFFSET('Water Data'!$F$28,0,10*ROW('Water Data'!F63))="","",OFFSET('Water Data'!$F$28,0,10*ROW('Water Data'!F63)))</f>
        <v/>
      </c>
      <c r="CA69" s="383" t="str">
        <f ca="1">+IF(OFFSET('Water Data'!$F$29,0,10*ROW('Water Data'!F63))="","",OFFSET('Water Data'!$F$29,0,10*ROW('Water Data'!F63)))</f>
        <v/>
      </c>
      <c r="CB69" s="383" t="str">
        <f ca="1">+IF(OFFSET('Water Data'!$G$27,0,10*ROW('Water Data'!G63))="","",OFFSET('Water Data'!$G$27,0,10*ROW('Water Data'!G63)))</f>
        <v/>
      </c>
      <c r="CC69" s="383" t="str">
        <f ca="1">+IF(OFFSET('Water Data'!$G$28,0,10*ROW('Water Data'!G63))="","",OFFSET('Water Data'!$G$28,0,10*ROW('Water Data'!G63)))</f>
        <v/>
      </c>
      <c r="CD69" s="383" t="str">
        <f ca="1">+IF(OFFSET('Water Data'!$G$29,0,10*ROW('Water Data'!G63))="","",OFFSET('Water Data'!$G$29,0,10*ROW('Water Data'!G63)))</f>
        <v/>
      </c>
      <c r="CE69" s="383" t="str">
        <f ca="1">+IF(OFFSET('Water Data'!$H$27,0,10*ROW('Water Data'!H63))="","",OFFSET('Water Data'!$H$27,0,10*ROW('Water Data'!H63)))</f>
        <v/>
      </c>
      <c r="CF69" s="383" t="str">
        <f ca="1">+IF(OFFSET('Water Data'!$H$28,0,10*ROW('Water Data'!H63))="","",OFFSET('Water Data'!$H$28,0,10*ROW('Water Data'!H63)))</f>
        <v/>
      </c>
      <c r="CG69" s="383" t="str">
        <f ca="1">+IF(OFFSET('Water Data'!$H$29,0,10*ROW('Water Data'!H63))="","",OFFSET('Water Data'!$H$29,0,10*ROW('Water Data'!H63)))</f>
        <v/>
      </c>
      <c r="CH69" s="383" t="str">
        <f ca="1">+IF(OFFSET('Water Data'!$I$27,0,10*ROW('Water Data'!I63))="","",OFFSET('Water Data'!$I$27,0,10*ROW('Water Data'!I63)))</f>
        <v/>
      </c>
      <c r="CI69" s="383" t="str">
        <f ca="1">+IF(OFFSET('Water Data'!$I$28,0,10*ROW('Water Data'!I63))="","",OFFSET('Water Data'!$I$28,0,10*ROW('Water Data'!I63)))</f>
        <v/>
      </c>
      <c r="CJ69" s="383" t="str">
        <f ca="1">+IF(OFFSET('Water Data'!$I$29,0,10*ROW('Water Data'!I63))="","",OFFSET('Water Data'!$I$29,0,10*ROW('Water Data'!I63)))</f>
        <v/>
      </c>
      <c r="CK69" s="383" t="str">
        <f ca="1">+IF(OFFSET('Sanitation Data'!$D$28,0,10*ROW('Sanitation Data'!D63))="","",OFFSET('Sanitation Data'!$D$28,0,10*ROW('Sanitation Data'!D63)))</f>
        <v/>
      </c>
      <c r="CL69" s="383" t="str">
        <f ca="1">+IF(OFFSET('Sanitation Data'!$D$29,0,10*ROW('Sanitation Data'!D63))="","",OFFSET('Sanitation Data'!$D$29,0,10*ROW('Sanitation Data'!D63)))</f>
        <v/>
      </c>
      <c r="CM69" s="383" t="str">
        <f ca="1">+IF(OFFSET('Sanitation Data'!$D$30,0,10*ROW('Sanitation Data'!D63))="","",OFFSET('Sanitation Data'!$D$30,0,10*ROW('Sanitation Data'!D63)))</f>
        <v/>
      </c>
      <c r="CN69" s="383" t="str">
        <f ca="1">+IF(OFFSET('Sanitation Data'!$D$31,0,10*ROW('Sanitation Data'!D63))="","",OFFSET('Sanitation Data'!$D$31,0,10*ROW('Sanitation Data'!D63)))</f>
        <v/>
      </c>
      <c r="CO69" s="383" t="str">
        <f ca="1">+IF(OFFSET('Sanitation Data'!$D$32,0,10*ROW('Sanitation Data'!D63))="","",OFFSET('Sanitation Data'!$D$32,0,10*ROW('Sanitation Data'!D63)))</f>
        <v/>
      </c>
      <c r="CP69" s="383" t="str">
        <f ca="1">+IF(OFFSET('Sanitation Data'!$E$28,0,10*ROW('Sanitation Data'!E63))="","",OFFSET('Sanitation Data'!$E$28,0,10*ROW('Sanitation Data'!E63)))</f>
        <v/>
      </c>
      <c r="CQ69" s="383" t="str">
        <f ca="1">+IF(OFFSET('Sanitation Data'!$E$29,0,10*ROW('Sanitation Data'!E63))="","",OFFSET('Sanitation Data'!$E$29,0,10*ROW('Sanitation Data'!E63)))</f>
        <v/>
      </c>
      <c r="CR69" s="383" t="str">
        <f ca="1">+IF(OFFSET('Sanitation Data'!$E$30,0,10*ROW('Sanitation Data'!E63))="","",OFFSET('Sanitation Data'!$E$30,0,10*ROW('Sanitation Data'!E63)))</f>
        <v/>
      </c>
      <c r="CS69" s="383" t="str">
        <f ca="1">+IF(OFFSET('Sanitation Data'!$E$31,0,10*ROW('Sanitation Data'!E63))="","",OFFSET('Sanitation Data'!$E$31,0,10*ROW('Sanitation Data'!E63)))</f>
        <v/>
      </c>
      <c r="CT69" s="383" t="str">
        <f ca="1">+IF(OFFSET('Sanitation Data'!$E$32,0,10*ROW('Sanitation Data'!E63))="","",OFFSET('Sanitation Data'!$E$32,0,10*ROW('Sanitation Data'!E63)))</f>
        <v/>
      </c>
      <c r="CU69" s="383" t="str">
        <f ca="1">+IF(OFFSET('Sanitation Data'!$F$28,0,10*ROW('Sanitation Data'!F63))="","",OFFSET('Sanitation Data'!$F$28,0,10*ROW('Sanitation Data'!F63)))</f>
        <v/>
      </c>
      <c r="CV69" s="383" t="str">
        <f ca="1">+IF(OFFSET('Sanitation Data'!$F$29,0,10*ROW('Sanitation Data'!F63))="","",OFFSET('Sanitation Data'!$F$29,0,10*ROW('Sanitation Data'!F63)))</f>
        <v/>
      </c>
      <c r="CW69" s="383" t="str">
        <f ca="1">+IF(OFFSET('Sanitation Data'!$F$30,0,10*ROW('Sanitation Data'!F63))="","",OFFSET('Sanitation Data'!$F$30,0,10*ROW('Sanitation Data'!F63)))</f>
        <v/>
      </c>
      <c r="CX69" s="383" t="str">
        <f ca="1">+IF(OFFSET('Sanitation Data'!$F$31,0,10*ROW('Sanitation Data'!F63))="","",OFFSET('Sanitation Data'!$F$31,0,10*ROW('Sanitation Data'!F63)))</f>
        <v/>
      </c>
      <c r="CY69" s="383" t="str">
        <f ca="1">+IF(OFFSET('Sanitation Data'!$F$32,0,10*ROW('Sanitation Data'!F63))="","",OFFSET('Sanitation Data'!$F$32,0,10*ROW('Sanitation Data'!F63)))</f>
        <v/>
      </c>
      <c r="CZ69" s="383" t="str">
        <f ca="1">+IF(OFFSET('Sanitation Data'!$G$28,0,10*ROW('Sanitation Data'!G63))="","",OFFSET('Sanitation Data'!$G$28,0,10*ROW('Sanitation Data'!G63)))</f>
        <v/>
      </c>
      <c r="DA69" s="383" t="str">
        <f ca="1">+IF(OFFSET('Sanitation Data'!$G$29,0,10*ROW('Sanitation Data'!G63))="","",OFFSET('Sanitation Data'!$G$29,0,10*ROW('Sanitation Data'!G63)))</f>
        <v/>
      </c>
      <c r="DB69" s="383" t="str">
        <f ca="1">+IF(OFFSET('Sanitation Data'!$G$30,0,10*ROW('Sanitation Data'!G63))="","",OFFSET('Sanitation Data'!$G$30,0,10*ROW('Sanitation Data'!G63)))</f>
        <v/>
      </c>
      <c r="DC69" s="383" t="str">
        <f ca="1">+IF(OFFSET('Sanitation Data'!$G$31,0,10*ROW('Sanitation Data'!G63))="","",OFFSET('Sanitation Data'!$G$31,0,10*ROW('Sanitation Data'!G63)))</f>
        <v/>
      </c>
      <c r="DD69" s="383" t="str">
        <f ca="1">+IF(OFFSET('Sanitation Data'!$G$32,0,10*ROW('Sanitation Data'!G63))="","",OFFSET('Sanitation Data'!$G$32,0,10*ROW('Sanitation Data'!G63)))</f>
        <v/>
      </c>
      <c r="DE69" s="383" t="str">
        <f ca="1">+IF(OFFSET('Sanitation Data'!$H$28,0,10*ROW('Sanitation Data'!H63))="","",OFFSET('Sanitation Data'!$H$28,0,10*ROW('Sanitation Data'!H63)))</f>
        <v/>
      </c>
      <c r="DF69" s="383" t="str">
        <f ca="1">+IF(OFFSET('Sanitation Data'!$H$29,0,10*ROW('Sanitation Data'!H63))="","",OFFSET('Sanitation Data'!$H$29,0,10*ROW('Sanitation Data'!H63)))</f>
        <v/>
      </c>
      <c r="DG69" s="383" t="str">
        <f ca="1">+IF(OFFSET('Sanitation Data'!$H$30,0,10*ROW('Sanitation Data'!H63))="","",OFFSET('Sanitation Data'!$H$30,0,10*ROW('Sanitation Data'!H63)))</f>
        <v/>
      </c>
      <c r="DH69" s="383" t="str">
        <f ca="1">+IF(OFFSET('Sanitation Data'!$H$31,0,10*ROW('Sanitation Data'!H63))="","",OFFSET('Sanitation Data'!$H$31,0,10*ROW('Sanitation Data'!H63)))</f>
        <v/>
      </c>
      <c r="DI69" s="383" t="str">
        <f ca="1">+IF(OFFSET('Sanitation Data'!$H$32,0,10*ROW('Sanitation Data'!H63))="","",OFFSET('Sanitation Data'!$H$32,0,10*ROW('Sanitation Data'!H63)))</f>
        <v/>
      </c>
      <c r="DJ69" s="383" t="str">
        <f ca="1">+IF(OFFSET('Sanitation Data'!$I$28,0,10*ROW('Sanitation Data'!I63))="","",OFFSET('Sanitation Data'!$I$28,0,10*ROW('Sanitation Data'!I63)))</f>
        <v/>
      </c>
      <c r="DK69" s="383" t="str">
        <f ca="1">+IF(OFFSET('Sanitation Data'!$I$29,0,10*ROW('Sanitation Data'!I63))="","",OFFSET('Sanitation Data'!$I$29,0,10*ROW('Sanitation Data'!I63)))</f>
        <v/>
      </c>
      <c r="DL69" s="383" t="str">
        <f ca="1">+IF(OFFSET('Sanitation Data'!$I$30,0,10*ROW('Sanitation Data'!I63))="","",OFFSET('Sanitation Data'!$I$30,0,10*ROW('Sanitation Data'!I63)))</f>
        <v/>
      </c>
      <c r="DM69" s="383" t="str">
        <f ca="1">+IF(OFFSET('Sanitation Data'!$I$31,0,10*ROW('Sanitation Data'!I63))="","",OFFSET('Sanitation Data'!$I$31,0,10*ROW('Sanitation Data'!I63)))</f>
        <v/>
      </c>
      <c r="DN69" s="383" t="str">
        <f ca="1">+IF(OFFSET('Sanitation Data'!$I$32,0,10*ROW('Sanitation Data'!I63))="","",OFFSET('Sanitation Data'!$I$32,0,10*ROW('Sanitation Data'!I63)))</f>
        <v/>
      </c>
      <c r="DO69" s="383" t="str">
        <f ca="1">+IF(OFFSET('Hygiene Data'!$D$11,0,10*ROW('Hygiene Data'!D63))="","",OFFSET('Hygiene Data'!$D$11,0,10*ROW('Hygiene Data'!D63)))</f>
        <v/>
      </c>
      <c r="DP69" s="383" t="str">
        <f ca="1">+IF(OFFSET('Hygiene Data'!$D$12,0,10*ROW('Hygiene Data'!D63))="","",OFFSET('Hygiene Data'!$D$12,0,10*ROW('Hygiene Data'!D63)))</f>
        <v/>
      </c>
      <c r="DQ69" s="383" t="str">
        <f ca="1">+IF(OFFSET('Hygiene Data'!$D$13,0,10*ROW('Hygiene Data'!D63))="","",OFFSET('Hygiene Data'!$D$13,0,10*ROW('Hygiene Data'!D63)))</f>
        <v/>
      </c>
      <c r="DR69" s="383" t="str">
        <f ca="1">+IF(OFFSET('Hygiene Data'!$E$11,0,10*ROW('Hygiene Data'!E63))="","",OFFSET('Hygiene Data'!$E$11,0,10*ROW('Hygiene Data'!E63)))</f>
        <v/>
      </c>
      <c r="DS69" s="383" t="str">
        <f ca="1">+IF(OFFSET('Hygiene Data'!$E$12,0,10*ROW('Hygiene Data'!E63))="","",OFFSET('Hygiene Data'!$E$12,0,10*ROW('Hygiene Data'!E63)))</f>
        <v/>
      </c>
      <c r="DT69" s="383" t="str">
        <f ca="1">+IF(OFFSET('Hygiene Data'!$E$13,0,10*ROW('Hygiene Data'!E63))="","",OFFSET('Hygiene Data'!$E$13,0,10*ROW('Hygiene Data'!E63)))</f>
        <v/>
      </c>
      <c r="DU69" s="383" t="str">
        <f ca="1">+IF(OFFSET('Hygiene Data'!$F$11,0,10*ROW('Hygiene Data'!F63))="","",OFFSET('Hygiene Data'!$F$11,0,10*ROW('Hygiene Data'!F63)))</f>
        <v/>
      </c>
      <c r="DV69" s="383" t="str">
        <f ca="1">+IF(OFFSET('Hygiene Data'!$F$12,0,10*ROW('Hygiene Data'!F63))="","",OFFSET('Hygiene Data'!$F$12,0,10*ROW('Hygiene Data'!F63)))</f>
        <v/>
      </c>
      <c r="DW69" s="383" t="str">
        <f ca="1">+IF(OFFSET('Hygiene Data'!$F$13,0,10*ROW('Hygiene Data'!F63))="","",OFFSET('Hygiene Data'!$F$13,0,10*ROW('Hygiene Data'!F63)))</f>
        <v/>
      </c>
      <c r="DX69" s="383" t="str">
        <f ca="1">+IF(OFFSET('Hygiene Data'!$G$11,0,10*ROW('Hygiene Data'!G63))="","",OFFSET('Hygiene Data'!$G$11,0,10*ROW('Hygiene Data'!G63)))</f>
        <v/>
      </c>
      <c r="DY69" s="383" t="str">
        <f ca="1">+IF(OFFSET('Hygiene Data'!$G$12,0,10*ROW('Hygiene Data'!G63))="","",OFFSET('Hygiene Data'!$G$12,0,10*ROW('Hygiene Data'!G63)))</f>
        <v/>
      </c>
      <c r="DZ69" s="383" t="str">
        <f ca="1">+IF(OFFSET('Hygiene Data'!$G$13,0,10*ROW('Hygiene Data'!G63))="","",OFFSET('Hygiene Data'!$G$13,0,10*ROW('Hygiene Data'!G63)))</f>
        <v/>
      </c>
      <c r="EA69" s="383" t="str">
        <f ca="1">+IF(OFFSET('Hygiene Data'!$H$11,0,10*ROW('Hygiene Data'!H63))="","",OFFSET('Hygiene Data'!$H$11,0,10*ROW('Hygiene Data'!H63)))</f>
        <v/>
      </c>
      <c r="EB69" s="383" t="str">
        <f ca="1">+IF(OFFSET('Hygiene Data'!$H$12,0,10*ROW('Hygiene Data'!H63))="","",OFFSET('Hygiene Data'!$H$12,0,10*ROW('Hygiene Data'!H63)))</f>
        <v/>
      </c>
      <c r="EC69" s="383" t="str">
        <f ca="1">+IF(OFFSET('Hygiene Data'!$H$13,0,10*ROW('Hygiene Data'!H63))="","",OFFSET('Hygiene Data'!$H$13,0,10*ROW('Hygiene Data'!H63)))</f>
        <v/>
      </c>
      <c r="ED69" s="383" t="str">
        <f ca="1">+IF(OFFSET('Hygiene Data'!$I$11,0,10*ROW('Hygiene Data'!I63))="","",OFFSET('Hygiene Data'!$I$11,0,10*ROW('Hygiene Data'!I63)))</f>
        <v/>
      </c>
      <c r="EE69" s="383" t="str">
        <f ca="1">+IF(OFFSET('Hygiene Data'!$I$12,0,10*ROW('Hygiene Data'!I63))="","",OFFSET('Hygiene Data'!$I$12,0,10*ROW('Hygiene Data'!I63)))</f>
        <v/>
      </c>
      <c r="EF69" s="383" t="str">
        <f ca="1">+IF(OFFSET('Hygiene Data'!$I$13,0,10*ROW('Hygiene Data'!I63))="","",OFFSET('Hygiene Data'!$I$13,0,10*ROW('Hygiene Data'!I63)))</f>
        <v/>
      </c>
    </row>
    <row r="70" spans="1:136" x14ac:dyDescent="0.25">
      <c r="A70" s="492" t="str">
        <f ca="1">+IF(OFFSET('Water Data'!$B$2,0,10*ROW('Water Data'!E64))="","",OFFSET('Water Data'!$B$2,0,10*ROW('Water Data'!E64)))</f>
        <v/>
      </c>
      <c r="B70" s="492"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19" t="str">
        <f t="shared" ca="1" si="0"/>
        <v/>
      </c>
      <c r="D70" s="520"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20"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20"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20"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20"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20"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20"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20"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20"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20"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20"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20"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20"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20"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20"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20"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20"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20"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21"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21"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21"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21"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21"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21"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21"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21"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21"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21"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21"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21"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21"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21"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21"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21"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21"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21"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21"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21"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21"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21"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21"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21"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21"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21"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21"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21"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21"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21"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22"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98"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22"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22"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22"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22"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22"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22"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22"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22"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22"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22"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22"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22"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22"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22"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22"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22"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83" t="str">
        <f ca="1">+IF(OFFSET('Water Data'!$D$27,0,10*ROW('Water Data'!D64))="","",OFFSET('Water Data'!$D$27,0,10*ROW('Water Data'!D64)))</f>
        <v/>
      </c>
      <c r="BT70" s="383" t="str">
        <f ca="1">+IF(OFFSET('Water Data'!$D$28,0,10*ROW('Water Data'!D64))="","",OFFSET('Water Data'!$D$28,0,10*ROW('Water Data'!D64)))</f>
        <v/>
      </c>
      <c r="BU70" s="383" t="str">
        <f ca="1">+IF(OFFSET('Water Data'!$D$29,0,10*ROW('Water Data'!D64))="","",OFFSET('Water Data'!$D$29,0,10*ROW('Water Data'!D64)))</f>
        <v/>
      </c>
      <c r="BV70" s="383" t="str">
        <f ca="1">+IF(OFFSET('Water Data'!$E$27,0,10*ROW('Water Data'!E64))="","",OFFSET('Water Data'!$E$27,0,10*ROW('Water Data'!E64)))</f>
        <v/>
      </c>
      <c r="BW70" s="383" t="str">
        <f ca="1">+IF(OFFSET('Water Data'!$E$28,0,10*ROW('Water Data'!E64))="","",OFFSET('Water Data'!$E$28,0,10*ROW('Water Data'!E64)))</f>
        <v/>
      </c>
      <c r="BX70" s="383" t="str">
        <f ca="1">+IF(OFFSET('Water Data'!$E$29,0,10*ROW('Water Data'!E64))="","",OFFSET('Water Data'!$E$29,0,10*ROW('Water Data'!E64)))</f>
        <v/>
      </c>
      <c r="BY70" s="383" t="str">
        <f ca="1">+IF(OFFSET('Water Data'!$F$27,0,10*ROW('Water Data'!F64))="","",OFFSET('Water Data'!$F$27,0,10*ROW('Water Data'!F64)))</f>
        <v/>
      </c>
      <c r="BZ70" s="383" t="str">
        <f ca="1">+IF(OFFSET('Water Data'!$F$28,0,10*ROW('Water Data'!F64))="","",OFFSET('Water Data'!$F$28,0,10*ROW('Water Data'!F64)))</f>
        <v/>
      </c>
      <c r="CA70" s="383" t="str">
        <f ca="1">+IF(OFFSET('Water Data'!$F$29,0,10*ROW('Water Data'!F64))="","",OFFSET('Water Data'!$F$29,0,10*ROW('Water Data'!F64)))</f>
        <v/>
      </c>
      <c r="CB70" s="383" t="str">
        <f ca="1">+IF(OFFSET('Water Data'!$G$27,0,10*ROW('Water Data'!G64))="","",OFFSET('Water Data'!$G$27,0,10*ROW('Water Data'!G64)))</f>
        <v/>
      </c>
      <c r="CC70" s="383" t="str">
        <f ca="1">+IF(OFFSET('Water Data'!$G$28,0,10*ROW('Water Data'!G64))="","",OFFSET('Water Data'!$G$28,0,10*ROW('Water Data'!G64)))</f>
        <v/>
      </c>
      <c r="CD70" s="383" t="str">
        <f ca="1">+IF(OFFSET('Water Data'!$G$29,0,10*ROW('Water Data'!G64))="","",OFFSET('Water Data'!$G$29,0,10*ROW('Water Data'!G64)))</f>
        <v/>
      </c>
      <c r="CE70" s="383" t="str">
        <f ca="1">+IF(OFFSET('Water Data'!$H$27,0,10*ROW('Water Data'!H64))="","",OFFSET('Water Data'!$H$27,0,10*ROW('Water Data'!H64)))</f>
        <v/>
      </c>
      <c r="CF70" s="383" t="str">
        <f ca="1">+IF(OFFSET('Water Data'!$H$28,0,10*ROW('Water Data'!H64))="","",OFFSET('Water Data'!$H$28,0,10*ROW('Water Data'!H64)))</f>
        <v/>
      </c>
      <c r="CG70" s="383" t="str">
        <f ca="1">+IF(OFFSET('Water Data'!$H$29,0,10*ROW('Water Data'!H64))="","",OFFSET('Water Data'!$H$29,0,10*ROW('Water Data'!H64)))</f>
        <v/>
      </c>
      <c r="CH70" s="383" t="str">
        <f ca="1">+IF(OFFSET('Water Data'!$I$27,0,10*ROW('Water Data'!I64))="","",OFFSET('Water Data'!$I$27,0,10*ROW('Water Data'!I64)))</f>
        <v/>
      </c>
      <c r="CI70" s="383" t="str">
        <f ca="1">+IF(OFFSET('Water Data'!$I$28,0,10*ROW('Water Data'!I64))="","",OFFSET('Water Data'!$I$28,0,10*ROW('Water Data'!I64)))</f>
        <v/>
      </c>
      <c r="CJ70" s="383" t="str">
        <f ca="1">+IF(OFFSET('Water Data'!$I$29,0,10*ROW('Water Data'!I64))="","",OFFSET('Water Data'!$I$29,0,10*ROW('Water Data'!I64)))</f>
        <v/>
      </c>
      <c r="CK70" s="383" t="str">
        <f ca="1">+IF(OFFSET('Sanitation Data'!$D$28,0,10*ROW('Sanitation Data'!D64))="","",OFFSET('Sanitation Data'!$D$28,0,10*ROW('Sanitation Data'!D64)))</f>
        <v/>
      </c>
      <c r="CL70" s="383" t="str">
        <f ca="1">+IF(OFFSET('Sanitation Data'!$D$29,0,10*ROW('Sanitation Data'!D64))="","",OFFSET('Sanitation Data'!$D$29,0,10*ROW('Sanitation Data'!D64)))</f>
        <v/>
      </c>
      <c r="CM70" s="383" t="str">
        <f ca="1">+IF(OFFSET('Sanitation Data'!$D$30,0,10*ROW('Sanitation Data'!D64))="","",OFFSET('Sanitation Data'!$D$30,0,10*ROW('Sanitation Data'!D64)))</f>
        <v/>
      </c>
      <c r="CN70" s="383" t="str">
        <f ca="1">+IF(OFFSET('Sanitation Data'!$D$31,0,10*ROW('Sanitation Data'!D64))="","",OFFSET('Sanitation Data'!$D$31,0,10*ROW('Sanitation Data'!D64)))</f>
        <v/>
      </c>
      <c r="CO70" s="383" t="str">
        <f ca="1">+IF(OFFSET('Sanitation Data'!$D$32,0,10*ROW('Sanitation Data'!D64))="","",OFFSET('Sanitation Data'!$D$32,0,10*ROW('Sanitation Data'!D64)))</f>
        <v/>
      </c>
      <c r="CP70" s="383" t="str">
        <f ca="1">+IF(OFFSET('Sanitation Data'!$E$28,0,10*ROW('Sanitation Data'!E64))="","",OFFSET('Sanitation Data'!$E$28,0,10*ROW('Sanitation Data'!E64)))</f>
        <v/>
      </c>
      <c r="CQ70" s="383" t="str">
        <f ca="1">+IF(OFFSET('Sanitation Data'!$E$29,0,10*ROW('Sanitation Data'!E64))="","",OFFSET('Sanitation Data'!$E$29,0,10*ROW('Sanitation Data'!E64)))</f>
        <v/>
      </c>
      <c r="CR70" s="383" t="str">
        <f ca="1">+IF(OFFSET('Sanitation Data'!$E$30,0,10*ROW('Sanitation Data'!E64))="","",OFFSET('Sanitation Data'!$E$30,0,10*ROW('Sanitation Data'!E64)))</f>
        <v/>
      </c>
      <c r="CS70" s="383" t="str">
        <f ca="1">+IF(OFFSET('Sanitation Data'!$E$31,0,10*ROW('Sanitation Data'!E64))="","",OFFSET('Sanitation Data'!$E$31,0,10*ROW('Sanitation Data'!E64)))</f>
        <v/>
      </c>
      <c r="CT70" s="383" t="str">
        <f ca="1">+IF(OFFSET('Sanitation Data'!$E$32,0,10*ROW('Sanitation Data'!E64))="","",OFFSET('Sanitation Data'!$E$32,0,10*ROW('Sanitation Data'!E64)))</f>
        <v/>
      </c>
      <c r="CU70" s="383" t="str">
        <f ca="1">+IF(OFFSET('Sanitation Data'!$F$28,0,10*ROW('Sanitation Data'!F64))="","",OFFSET('Sanitation Data'!$F$28,0,10*ROW('Sanitation Data'!F64)))</f>
        <v/>
      </c>
      <c r="CV70" s="383" t="str">
        <f ca="1">+IF(OFFSET('Sanitation Data'!$F$29,0,10*ROW('Sanitation Data'!F64))="","",OFFSET('Sanitation Data'!$F$29,0,10*ROW('Sanitation Data'!F64)))</f>
        <v/>
      </c>
      <c r="CW70" s="383" t="str">
        <f ca="1">+IF(OFFSET('Sanitation Data'!$F$30,0,10*ROW('Sanitation Data'!F64))="","",OFFSET('Sanitation Data'!$F$30,0,10*ROW('Sanitation Data'!F64)))</f>
        <v/>
      </c>
      <c r="CX70" s="383" t="str">
        <f ca="1">+IF(OFFSET('Sanitation Data'!$F$31,0,10*ROW('Sanitation Data'!F64))="","",OFFSET('Sanitation Data'!$F$31,0,10*ROW('Sanitation Data'!F64)))</f>
        <v/>
      </c>
      <c r="CY70" s="383" t="str">
        <f ca="1">+IF(OFFSET('Sanitation Data'!$F$32,0,10*ROW('Sanitation Data'!F64))="","",OFFSET('Sanitation Data'!$F$32,0,10*ROW('Sanitation Data'!F64)))</f>
        <v/>
      </c>
      <c r="CZ70" s="383" t="str">
        <f ca="1">+IF(OFFSET('Sanitation Data'!$G$28,0,10*ROW('Sanitation Data'!G64))="","",OFFSET('Sanitation Data'!$G$28,0,10*ROW('Sanitation Data'!G64)))</f>
        <v/>
      </c>
      <c r="DA70" s="383" t="str">
        <f ca="1">+IF(OFFSET('Sanitation Data'!$G$29,0,10*ROW('Sanitation Data'!G64))="","",OFFSET('Sanitation Data'!$G$29,0,10*ROW('Sanitation Data'!G64)))</f>
        <v/>
      </c>
      <c r="DB70" s="383" t="str">
        <f ca="1">+IF(OFFSET('Sanitation Data'!$G$30,0,10*ROW('Sanitation Data'!G64))="","",OFFSET('Sanitation Data'!$G$30,0,10*ROW('Sanitation Data'!G64)))</f>
        <v/>
      </c>
      <c r="DC70" s="383" t="str">
        <f ca="1">+IF(OFFSET('Sanitation Data'!$G$31,0,10*ROW('Sanitation Data'!G64))="","",OFFSET('Sanitation Data'!$G$31,0,10*ROW('Sanitation Data'!G64)))</f>
        <v/>
      </c>
      <c r="DD70" s="383" t="str">
        <f ca="1">+IF(OFFSET('Sanitation Data'!$G$32,0,10*ROW('Sanitation Data'!G64))="","",OFFSET('Sanitation Data'!$G$32,0,10*ROW('Sanitation Data'!G64)))</f>
        <v/>
      </c>
      <c r="DE70" s="383" t="str">
        <f ca="1">+IF(OFFSET('Sanitation Data'!$H$28,0,10*ROW('Sanitation Data'!H64))="","",OFFSET('Sanitation Data'!$H$28,0,10*ROW('Sanitation Data'!H64)))</f>
        <v/>
      </c>
      <c r="DF70" s="383" t="str">
        <f ca="1">+IF(OFFSET('Sanitation Data'!$H$29,0,10*ROW('Sanitation Data'!H64))="","",OFFSET('Sanitation Data'!$H$29,0,10*ROW('Sanitation Data'!H64)))</f>
        <v/>
      </c>
      <c r="DG70" s="383" t="str">
        <f ca="1">+IF(OFFSET('Sanitation Data'!$H$30,0,10*ROW('Sanitation Data'!H64))="","",OFFSET('Sanitation Data'!$H$30,0,10*ROW('Sanitation Data'!H64)))</f>
        <v/>
      </c>
      <c r="DH70" s="383" t="str">
        <f ca="1">+IF(OFFSET('Sanitation Data'!$H$31,0,10*ROW('Sanitation Data'!H64))="","",OFFSET('Sanitation Data'!$H$31,0,10*ROW('Sanitation Data'!H64)))</f>
        <v/>
      </c>
      <c r="DI70" s="383" t="str">
        <f ca="1">+IF(OFFSET('Sanitation Data'!$H$32,0,10*ROW('Sanitation Data'!H64))="","",OFFSET('Sanitation Data'!$H$32,0,10*ROW('Sanitation Data'!H64)))</f>
        <v/>
      </c>
      <c r="DJ70" s="383" t="str">
        <f ca="1">+IF(OFFSET('Sanitation Data'!$I$28,0,10*ROW('Sanitation Data'!I64))="","",OFFSET('Sanitation Data'!$I$28,0,10*ROW('Sanitation Data'!I64)))</f>
        <v/>
      </c>
      <c r="DK70" s="383" t="str">
        <f ca="1">+IF(OFFSET('Sanitation Data'!$I$29,0,10*ROW('Sanitation Data'!I64))="","",OFFSET('Sanitation Data'!$I$29,0,10*ROW('Sanitation Data'!I64)))</f>
        <v/>
      </c>
      <c r="DL70" s="383" t="str">
        <f ca="1">+IF(OFFSET('Sanitation Data'!$I$30,0,10*ROW('Sanitation Data'!I64))="","",OFFSET('Sanitation Data'!$I$30,0,10*ROW('Sanitation Data'!I64)))</f>
        <v/>
      </c>
      <c r="DM70" s="383" t="str">
        <f ca="1">+IF(OFFSET('Sanitation Data'!$I$31,0,10*ROW('Sanitation Data'!I64))="","",OFFSET('Sanitation Data'!$I$31,0,10*ROW('Sanitation Data'!I64)))</f>
        <v/>
      </c>
      <c r="DN70" s="383" t="str">
        <f ca="1">+IF(OFFSET('Sanitation Data'!$I$32,0,10*ROW('Sanitation Data'!I64))="","",OFFSET('Sanitation Data'!$I$32,0,10*ROW('Sanitation Data'!I64)))</f>
        <v/>
      </c>
      <c r="DO70" s="383" t="str">
        <f ca="1">+IF(OFFSET('Hygiene Data'!$D$11,0,10*ROW('Hygiene Data'!D64))="","",OFFSET('Hygiene Data'!$D$11,0,10*ROW('Hygiene Data'!D64)))</f>
        <v/>
      </c>
      <c r="DP70" s="383" t="str">
        <f ca="1">+IF(OFFSET('Hygiene Data'!$D$12,0,10*ROW('Hygiene Data'!D64))="","",OFFSET('Hygiene Data'!$D$12,0,10*ROW('Hygiene Data'!D64)))</f>
        <v/>
      </c>
      <c r="DQ70" s="383" t="str">
        <f ca="1">+IF(OFFSET('Hygiene Data'!$D$13,0,10*ROW('Hygiene Data'!D64))="","",OFFSET('Hygiene Data'!$D$13,0,10*ROW('Hygiene Data'!D64)))</f>
        <v/>
      </c>
      <c r="DR70" s="383" t="str">
        <f ca="1">+IF(OFFSET('Hygiene Data'!$E$11,0,10*ROW('Hygiene Data'!E64))="","",OFFSET('Hygiene Data'!$E$11,0,10*ROW('Hygiene Data'!E64)))</f>
        <v/>
      </c>
      <c r="DS70" s="383" t="str">
        <f ca="1">+IF(OFFSET('Hygiene Data'!$E$12,0,10*ROW('Hygiene Data'!E64))="","",OFFSET('Hygiene Data'!$E$12,0,10*ROW('Hygiene Data'!E64)))</f>
        <v/>
      </c>
      <c r="DT70" s="383" t="str">
        <f ca="1">+IF(OFFSET('Hygiene Data'!$E$13,0,10*ROW('Hygiene Data'!E64))="","",OFFSET('Hygiene Data'!$E$13,0,10*ROW('Hygiene Data'!E64)))</f>
        <v/>
      </c>
      <c r="DU70" s="383" t="str">
        <f ca="1">+IF(OFFSET('Hygiene Data'!$F$11,0,10*ROW('Hygiene Data'!F64))="","",OFFSET('Hygiene Data'!$F$11,0,10*ROW('Hygiene Data'!F64)))</f>
        <v/>
      </c>
      <c r="DV70" s="383" t="str">
        <f ca="1">+IF(OFFSET('Hygiene Data'!$F$12,0,10*ROW('Hygiene Data'!F64))="","",OFFSET('Hygiene Data'!$F$12,0,10*ROW('Hygiene Data'!F64)))</f>
        <v/>
      </c>
      <c r="DW70" s="383" t="str">
        <f ca="1">+IF(OFFSET('Hygiene Data'!$F$13,0,10*ROW('Hygiene Data'!F64))="","",OFFSET('Hygiene Data'!$F$13,0,10*ROW('Hygiene Data'!F64)))</f>
        <v/>
      </c>
      <c r="DX70" s="383" t="str">
        <f ca="1">+IF(OFFSET('Hygiene Data'!$G$11,0,10*ROW('Hygiene Data'!G64))="","",OFFSET('Hygiene Data'!$G$11,0,10*ROW('Hygiene Data'!G64)))</f>
        <v/>
      </c>
      <c r="DY70" s="383" t="str">
        <f ca="1">+IF(OFFSET('Hygiene Data'!$G$12,0,10*ROW('Hygiene Data'!G64))="","",OFFSET('Hygiene Data'!$G$12,0,10*ROW('Hygiene Data'!G64)))</f>
        <v/>
      </c>
      <c r="DZ70" s="383" t="str">
        <f ca="1">+IF(OFFSET('Hygiene Data'!$G$13,0,10*ROW('Hygiene Data'!G64))="","",OFFSET('Hygiene Data'!$G$13,0,10*ROW('Hygiene Data'!G64)))</f>
        <v/>
      </c>
      <c r="EA70" s="383" t="str">
        <f ca="1">+IF(OFFSET('Hygiene Data'!$H$11,0,10*ROW('Hygiene Data'!H64))="","",OFFSET('Hygiene Data'!$H$11,0,10*ROW('Hygiene Data'!H64)))</f>
        <v/>
      </c>
      <c r="EB70" s="383" t="str">
        <f ca="1">+IF(OFFSET('Hygiene Data'!$H$12,0,10*ROW('Hygiene Data'!H64))="","",OFFSET('Hygiene Data'!$H$12,0,10*ROW('Hygiene Data'!H64)))</f>
        <v/>
      </c>
      <c r="EC70" s="383" t="str">
        <f ca="1">+IF(OFFSET('Hygiene Data'!$H$13,0,10*ROW('Hygiene Data'!H64))="","",OFFSET('Hygiene Data'!$H$13,0,10*ROW('Hygiene Data'!H64)))</f>
        <v/>
      </c>
      <c r="ED70" s="383" t="str">
        <f ca="1">+IF(OFFSET('Hygiene Data'!$I$11,0,10*ROW('Hygiene Data'!I64))="","",OFFSET('Hygiene Data'!$I$11,0,10*ROW('Hygiene Data'!I64)))</f>
        <v/>
      </c>
      <c r="EE70" s="383" t="str">
        <f ca="1">+IF(OFFSET('Hygiene Data'!$I$12,0,10*ROW('Hygiene Data'!I64))="","",OFFSET('Hygiene Data'!$I$12,0,10*ROW('Hygiene Data'!I64)))</f>
        <v/>
      </c>
      <c r="EF70" s="383" t="str">
        <f ca="1">+IF(OFFSET('Hygiene Data'!$I$13,0,10*ROW('Hygiene Data'!I64))="","",OFFSET('Hygiene Data'!$I$13,0,10*ROW('Hygiene Data'!I64)))</f>
        <v/>
      </c>
    </row>
    <row r="71" spans="1:136" x14ac:dyDescent="0.25">
      <c r="A71" s="492" t="str">
        <f ca="1">+IF(OFFSET('Water Data'!$B$2,0,10*ROW('Water Data'!E65))="","",OFFSET('Water Data'!$B$2,0,10*ROW('Water Data'!E65)))</f>
        <v/>
      </c>
      <c r="B71" s="492"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19" t="str">
        <f t="shared" ref="C71:C134" ca="1" si="1">+IF(ISNUMBER(VALUE(MID(A71,5,4))), VALUE(MID(A71, 5,4)),"")</f>
        <v/>
      </c>
      <c r="D71" s="520"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20"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20"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20"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20"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20"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20"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20"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20"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20"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20"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20"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20"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20"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20"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20"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20"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20"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21"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21"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21"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21"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21"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21"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21"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21"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21"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21"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21"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21"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21"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21"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21"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21"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21"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21"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21"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21"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21"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21"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21"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21"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21"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21"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21"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21"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21"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21"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22"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98"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22"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22"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22"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22"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22"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22"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22"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22"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22"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22"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22"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22"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22"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22"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22"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22"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83" t="str">
        <f ca="1">+IF(OFFSET('Water Data'!$D$27,0,10*ROW('Water Data'!D65))="","",OFFSET('Water Data'!$D$27,0,10*ROW('Water Data'!D65)))</f>
        <v/>
      </c>
      <c r="BT71" s="383" t="str">
        <f ca="1">+IF(OFFSET('Water Data'!$D$28,0,10*ROW('Water Data'!D65))="","",OFFSET('Water Data'!$D$28,0,10*ROW('Water Data'!D65)))</f>
        <v/>
      </c>
      <c r="BU71" s="383" t="str">
        <f ca="1">+IF(OFFSET('Water Data'!$D$29,0,10*ROW('Water Data'!D65))="","",OFFSET('Water Data'!$D$29,0,10*ROW('Water Data'!D65)))</f>
        <v/>
      </c>
      <c r="BV71" s="383" t="str">
        <f ca="1">+IF(OFFSET('Water Data'!$E$27,0,10*ROW('Water Data'!E65))="","",OFFSET('Water Data'!$E$27,0,10*ROW('Water Data'!E65)))</f>
        <v/>
      </c>
      <c r="BW71" s="383" t="str">
        <f ca="1">+IF(OFFSET('Water Data'!$E$28,0,10*ROW('Water Data'!E65))="","",OFFSET('Water Data'!$E$28,0,10*ROW('Water Data'!E65)))</f>
        <v/>
      </c>
      <c r="BX71" s="383" t="str">
        <f ca="1">+IF(OFFSET('Water Data'!$E$29,0,10*ROW('Water Data'!E65))="","",OFFSET('Water Data'!$E$29,0,10*ROW('Water Data'!E65)))</f>
        <v/>
      </c>
      <c r="BY71" s="383" t="str">
        <f ca="1">+IF(OFFSET('Water Data'!$F$27,0,10*ROW('Water Data'!F65))="","",OFFSET('Water Data'!$F$27,0,10*ROW('Water Data'!F65)))</f>
        <v/>
      </c>
      <c r="BZ71" s="383" t="str">
        <f ca="1">+IF(OFFSET('Water Data'!$F$28,0,10*ROW('Water Data'!F65))="","",OFFSET('Water Data'!$F$28,0,10*ROW('Water Data'!F65)))</f>
        <v/>
      </c>
      <c r="CA71" s="383" t="str">
        <f ca="1">+IF(OFFSET('Water Data'!$F$29,0,10*ROW('Water Data'!F65))="","",OFFSET('Water Data'!$F$29,0,10*ROW('Water Data'!F65)))</f>
        <v/>
      </c>
      <c r="CB71" s="383" t="str">
        <f ca="1">+IF(OFFSET('Water Data'!$G$27,0,10*ROW('Water Data'!G65))="","",OFFSET('Water Data'!$G$27,0,10*ROW('Water Data'!G65)))</f>
        <v/>
      </c>
      <c r="CC71" s="383" t="str">
        <f ca="1">+IF(OFFSET('Water Data'!$G$28,0,10*ROW('Water Data'!G65))="","",OFFSET('Water Data'!$G$28,0,10*ROW('Water Data'!G65)))</f>
        <v/>
      </c>
      <c r="CD71" s="383" t="str">
        <f ca="1">+IF(OFFSET('Water Data'!$G$29,0,10*ROW('Water Data'!G65))="","",OFFSET('Water Data'!$G$29,0,10*ROW('Water Data'!G65)))</f>
        <v/>
      </c>
      <c r="CE71" s="383" t="str">
        <f ca="1">+IF(OFFSET('Water Data'!$H$27,0,10*ROW('Water Data'!H65))="","",OFFSET('Water Data'!$H$27,0,10*ROW('Water Data'!H65)))</f>
        <v/>
      </c>
      <c r="CF71" s="383" t="str">
        <f ca="1">+IF(OFFSET('Water Data'!$H$28,0,10*ROW('Water Data'!H65))="","",OFFSET('Water Data'!$H$28,0,10*ROW('Water Data'!H65)))</f>
        <v/>
      </c>
      <c r="CG71" s="383" t="str">
        <f ca="1">+IF(OFFSET('Water Data'!$H$29,0,10*ROW('Water Data'!H65))="","",OFFSET('Water Data'!$H$29,0,10*ROW('Water Data'!H65)))</f>
        <v/>
      </c>
      <c r="CH71" s="383" t="str">
        <f ca="1">+IF(OFFSET('Water Data'!$I$27,0,10*ROW('Water Data'!I65))="","",OFFSET('Water Data'!$I$27,0,10*ROW('Water Data'!I65)))</f>
        <v/>
      </c>
      <c r="CI71" s="383" t="str">
        <f ca="1">+IF(OFFSET('Water Data'!$I$28,0,10*ROW('Water Data'!I65))="","",OFFSET('Water Data'!$I$28,0,10*ROW('Water Data'!I65)))</f>
        <v/>
      </c>
      <c r="CJ71" s="383" t="str">
        <f ca="1">+IF(OFFSET('Water Data'!$I$29,0,10*ROW('Water Data'!I65))="","",OFFSET('Water Data'!$I$29,0,10*ROW('Water Data'!I65)))</f>
        <v/>
      </c>
      <c r="CK71" s="383" t="str">
        <f ca="1">+IF(OFFSET('Sanitation Data'!$D$28,0,10*ROW('Sanitation Data'!D65))="","",OFFSET('Sanitation Data'!$D$28,0,10*ROW('Sanitation Data'!D65)))</f>
        <v/>
      </c>
      <c r="CL71" s="383" t="str">
        <f ca="1">+IF(OFFSET('Sanitation Data'!$D$29,0,10*ROW('Sanitation Data'!D65))="","",OFFSET('Sanitation Data'!$D$29,0,10*ROW('Sanitation Data'!D65)))</f>
        <v/>
      </c>
      <c r="CM71" s="383" t="str">
        <f ca="1">+IF(OFFSET('Sanitation Data'!$D$30,0,10*ROW('Sanitation Data'!D65))="","",OFFSET('Sanitation Data'!$D$30,0,10*ROW('Sanitation Data'!D65)))</f>
        <v/>
      </c>
      <c r="CN71" s="383" t="str">
        <f ca="1">+IF(OFFSET('Sanitation Data'!$D$31,0,10*ROW('Sanitation Data'!D65))="","",OFFSET('Sanitation Data'!$D$31,0,10*ROW('Sanitation Data'!D65)))</f>
        <v/>
      </c>
      <c r="CO71" s="383" t="str">
        <f ca="1">+IF(OFFSET('Sanitation Data'!$D$32,0,10*ROW('Sanitation Data'!D65))="","",OFFSET('Sanitation Data'!$D$32,0,10*ROW('Sanitation Data'!D65)))</f>
        <v/>
      </c>
      <c r="CP71" s="383" t="str">
        <f ca="1">+IF(OFFSET('Sanitation Data'!$E$28,0,10*ROW('Sanitation Data'!E65))="","",OFFSET('Sanitation Data'!$E$28,0,10*ROW('Sanitation Data'!E65)))</f>
        <v/>
      </c>
      <c r="CQ71" s="383" t="str">
        <f ca="1">+IF(OFFSET('Sanitation Data'!$E$29,0,10*ROW('Sanitation Data'!E65))="","",OFFSET('Sanitation Data'!$E$29,0,10*ROW('Sanitation Data'!E65)))</f>
        <v/>
      </c>
      <c r="CR71" s="383" t="str">
        <f ca="1">+IF(OFFSET('Sanitation Data'!$E$30,0,10*ROW('Sanitation Data'!E65))="","",OFFSET('Sanitation Data'!$E$30,0,10*ROW('Sanitation Data'!E65)))</f>
        <v/>
      </c>
      <c r="CS71" s="383" t="str">
        <f ca="1">+IF(OFFSET('Sanitation Data'!$E$31,0,10*ROW('Sanitation Data'!E65))="","",OFFSET('Sanitation Data'!$E$31,0,10*ROW('Sanitation Data'!E65)))</f>
        <v/>
      </c>
      <c r="CT71" s="383" t="str">
        <f ca="1">+IF(OFFSET('Sanitation Data'!$E$32,0,10*ROW('Sanitation Data'!E65))="","",OFFSET('Sanitation Data'!$E$32,0,10*ROW('Sanitation Data'!E65)))</f>
        <v/>
      </c>
      <c r="CU71" s="383" t="str">
        <f ca="1">+IF(OFFSET('Sanitation Data'!$F$28,0,10*ROW('Sanitation Data'!F65))="","",OFFSET('Sanitation Data'!$F$28,0,10*ROW('Sanitation Data'!F65)))</f>
        <v/>
      </c>
      <c r="CV71" s="383" t="str">
        <f ca="1">+IF(OFFSET('Sanitation Data'!$F$29,0,10*ROW('Sanitation Data'!F65))="","",OFFSET('Sanitation Data'!$F$29,0,10*ROW('Sanitation Data'!F65)))</f>
        <v/>
      </c>
      <c r="CW71" s="383" t="str">
        <f ca="1">+IF(OFFSET('Sanitation Data'!$F$30,0,10*ROW('Sanitation Data'!F65))="","",OFFSET('Sanitation Data'!$F$30,0,10*ROW('Sanitation Data'!F65)))</f>
        <v/>
      </c>
      <c r="CX71" s="383" t="str">
        <f ca="1">+IF(OFFSET('Sanitation Data'!$F$31,0,10*ROW('Sanitation Data'!F65))="","",OFFSET('Sanitation Data'!$F$31,0,10*ROW('Sanitation Data'!F65)))</f>
        <v/>
      </c>
      <c r="CY71" s="383" t="str">
        <f ca="1">+IF(OFFSET('Sanitation Data'!$F$32,0,10*ROW('Sanitation Data'!F65))="","",OFFSET('Sanitation Data'!$F$32,0,10*ROW('Sanitation Data'!F65)))</f>
        <v/>
      </c>
      <c r="CZ71" s="383" t="str">
        <f ca="1">+IF(OFFSET('Sanitation Data'!$G$28,0,10*ROW('Sanitation Data'!G65))="","",OFFSET('Sanitation Data'!$G$28,0,10*ROW('Sanitation Data'!G65)))</f>
        <v/>
      </c>
      <c r="DA71" s="383" t="str">
        <f ca="1">+IF(OFFSET('Sanitation Data'!$G$29,0,10*ROW('Sanitation Data'!G65))="","",OFFSET('Sanitation Data'!$G$29,0,10*ROW('Sanitation Data'!G65)))</f>
        <v/>
      </c>
      <c r="DB71" s="383" t="str">
        <f ca="1">+IF(OFFSET('Sanitation Data'!$G$30,0,10*ROW('Sanitation Data'!G65))="","",OFFSET('Sanitation Data'!$G$30,0,10*ROW('Sanitation Data'!G65)))</f>
        <v/>
      </c>
      <c r="DC71" s="383" t="str">
        <f ca="1">+IF(OFFSET('Sanitation Data'!$G$31,0,10*ROW('Sanitation Data'!G65))="","",OFFSET('Sanitation Data'!$G$31,0,10*ROW('Sanitation Data'!G65)))</f>
        <v/>
      </c>
      <c r="DD71" s="383" t="str">
        <f ca="1">+IF(OFFSET('Sanitation Data'!$G$32,0,10*ROW('Sanitation Data'!G65))="","",OFFSET('Sanitation Data'!$G$32,0,10*ROW('Sanitation Data'!G65)))</f>
        <v/>
      </c>
      <c r="DE71" s="383" t="str">
        <f ca="1">+IF(OFFSET('Sanitation Data'!$H$28,0,10*ROW('Sanitation Data'!H65))="","",OFFSET('Sanitation Data'!$H$28,0,10*ROW('Sanitation Data'!H65)))</f>
        <v/>
      </c>
      <c r="DF71" s="383" t="str">
        <f ca="1">+IF(OFFSET('Sanitation Data'!$H$29,0,10*ROW('Sanitation Data'!H65))="","",OFFSET('Sanitation Data'!$H$29,0,10*ROW('Sanitation Data'!H65)))</f>
        <v/>
      </c>
      <c r="DG71" s="383" t="str">
        <f ca="1">+IF(OFFSET('Sanitation Data'!$H$30,0,10*ROW('Sanitation Data'!H65))="","",OFFSET('Sanitation Data'!$H$30,0,10*ROW('Sanitation Data'!H65)))</f>
        <v/>
      </c>
      <c r="DH71" s="383" t="str">
        <f ca="1">+IF(OFFSET('Sanitation Data'!$H$31,0,10*ROW('Sanitation Data'!H65))="","",OFFSET('Sanitation Data'!$H$31,0,10*ROW('Sanitation Data'!H65)))</f>
        <v/>
      </c>
      <c r="DI71" s="383" t="str">
        <f ca="1">+IF(OFFSET('Sanitation Data'!$H$32,0,10*ROW('Sanitation Data'!H65))="","",OFFSET('Sanitation Data'!$H$32,0,10*ROW('Sanitation Data'!H65)))</f>
        <v/>
      </c>
      <c r="DJ71" s="383" t="str">
        <f ca="1">+IF(OFFSET('Sanitation Data'!$I$28,0,10*ROW('Sanitation Data'!I65))="","",OFFSET('Sanitation Data'!$I$28,0,10*ROW('Sanitation Data'!I65)))</f>
        <v/>
      </c>
      <c r="DK71" s="383" t="str">
        <f ca="1">+IF(OFFSET('Sanitation Data'!$I$29,0,10*ROW('Sanitation Data'!I65))="","",OFFSET('Sanitation Data'!$I$29,0,10*ROW('Sanitation Data'!I65)))</f>
        <v/>
      </c>
      <c r="DL71" s="383" t="str">
        <f ca="1">+IF(OFFSET('Sanitation Data'!$I$30,0,10*ROW('Sanitation Data'!I65))="","",OFFSET('Sanitation Data'!$I$30,0,10*ROW('Sanitation Data'!I65)))</f>
        <v/>
      </c>
      <c r="DM71" s="383" t="str">
        <f ca="1">+IF(OFFSET('Sanitation Data'!$I$31,0,10*ROW('Sanitation Data'!I65))="","",OFFSET('Sanitation Data'!$I$31,0,10*ROW('Sanitation Data'!I65)))</f>
        <v/>
      </c>
      <c r="DN71" s="383" t="str">
        <f ca="1">+IF(OFFSET('Sanitation Data'!$I$32,0,10*ROW('Sanitation Data'!I65))="","",OFFSET('Sanitation Data'!$I$32,0,10*ROW('Sanitation Data'!I65)))</f>
        <v/>
      </c>
      <c r="DO71" s="383" t="str">
        <f ca="1">+IF(OFFSET('Hygiene Data'!$D$11,0,10*ROW('Hygiene Data'!D65))="","",OFFSET('Hygiene Data'!$D$11,0,10*ROW('Hygiene Data'!D65)))</f>
        <v/>
      </c>
      <c r="DP71" s="383" t="str">
        <f ca="1">+IF(OFFSET('Hygiene Data'!$D$12,0,10*ROW('Hygiene Data'!D65))="","",OFFSET('Hygiene Data'!$D$12,0,10*ROW('Hygiene Data'!D65)))</f>
        <v/>
      </c>
      <c r="DQ71" s="383" t="str">
        <f ca="1">+IF(OFFSET('Hygiene Data'!$D$13,0,10*ROW('Hygiene Data'!D65))="","",OFFSET('Hygiene Data'!$D$13,0,10*ROW('Hygiene Data'!D65)))</f>
        <v/>
      </c>
      <c r="DR71" s="383" t="str">
        <f ca="1">+IF(OFFSET('Hygiene Data'!$E$11,0,10*ROW('Hygiene Data'!E65))="","",OFFSET('Hygiene Data'!$E$11,0,10*ROW('Hygiene Data'!E65)))</f>
        <v/>
      </c>
      <c r="DS71" s="383" t="str">
        <f ca="1">+IF(OFFSET('Hygiene Data'!$E$12,0,10*ROW('Hygiene Data'!E65))="","",OFFSET('Hygiene Data'!$E$12,0,10*ROW('Hygiene Data'!E65)))</f>
        <v/>
      </c>
      <c r="DT71" s="383" t="str">
        <f ca="1">+IF(OFFSET('Hygiene Data'!$E$13,0,10*ROW('Hygiene Data'!E65))="","",OFFSET('Hygiene Data'!$E$13,0,10*ROW('Hygiene Data'!E65)))</f>
        <v/>
      </c>
      <c r="DU71" s="383" t="str">
        <f ca="1">+IF(OFFSET('Hygiene Data'!$F$11,0,10*ROW('Hygiene Data'!F65))="","",OFFSET('Hygiene Data'!$F$11,0,10*ROW('Hygiene Data'!F65)))</f>
        <v/>
      </c>
      <c r="DV71" s="383" t="str">
        <f ca="1">+IF(OFFSET('Hygiene Data'!$F$12,0,10*ROW('Hygiene Data'!F65))="","",OFFSET('Hygiene Data'!$F$12,0,10*ROW('Hygiene Data'!F65)))</f>
        <v/>
      </c>
      <c r="DW71" s="383" t="str">
        <f ca="1">+IF(OFFSET('Hygiene Data'!$F$13,0,10*ROW('Hygiene Data'!F65))="","",OFFSET('Hygiene Data'!$F$13,0,10*ROW('Hygiene Data'!F65)))</f>
        <v/>
      </c>
      <c r="DX71" s="383" t="str">
        <f ca="1">+IF(OFFSET('Hygiene Data'!$G$11,0,10*ROW('Hygiene Data'!G65))="","",OFFSET('Hygiene Data'!$G$11,0,10*ROW('Hygiene Data'!G65)))</f>
        <v/>
      </c>
      <c r="DY71" s="383" t="str">
        <f ca="1">+IF(OFFSET('Hygiene Data'!$G$12,0,10*ROW('Hygiene Data'!G65))="","",OFFSET('Hygiene Data'!$G$12,0,10*ROW('Hygiene Data'!G65)))</f>
        <v/>
      </c>
      <c r="DZ71" s="383" t="str">
        <f ca="1">+IF(OFFSET('Hygiene Data'!$G$13,0,10*ROW('Hygiene Data'!G65))="","",OFFSET('Hygiene Data'!$G$13,0,10*ROW('Hygiene Data'!G65)))</f>
        <v/>
      </c>
      <c r="EA71" s="383" t="str">
        <f ca="1">+IF(OFFSET('Hygiene Data'!$H$11,0,10*ROW('Hygiene Data'!H65))="","",OFFSET('Hygiene Data'!$H$11,0,10*ROW('Hygiene Data'!H65)))</f>
        <v/>
      </c>
      <c r="EB71" s="383" t="str">
        <f ca="1">+IF(OFFSET('Hygiene Data'!$H$12,0,10*ROW('Hygiene Data'!H65))="","",OFFSET('Hygiene Data'!$H$12,0,10*ROW('Hygiene Data'!H65)))</f>
        <v/>
      </c>
      <c r="EC71" s="383" t="str">
        <f ca="1">+IF(OFFSET('Hygiene Data'!$H$13,0,10*ROW('Hygiene Data'!H65))="","",OFFSET('Hygiene Data'!$H$13,0,10*ROW('Hygiene Data'!H65)))</f>
        <v/>
      </c>
      <c r="ED71" s="383" t="str">
        <f ca="1">+IF(OFFSET('Hygiene Data'!$I$11,0,10*ROW('Hygiene Data'!I65))="","",OFFSET('Hygiene Data'!$I$11,0,10*ROW('Hygiene Data'!I65)))</f>
        <v/>
      </c>
      <c r="EE71" s="383" t="str">
        <f ca="1">+IF(OFFSET('Hygiene Data'!$I$12,0,10*ROW('Hygiene Data'!I65))="","",OFFSET('Hygiene Data'!$I$12,0,10*ROW('Hygiene Data'!I65)))</f>
        <v/>
      </c>
      <c r="EF71" s="383" t="str">
        <f ca="1">+IF(OFFSET('Hygiene Data'!$I$13,0,10*ROW('Hygiene Data'!I65))="","",OFFSET('Hygiene Data'!$I$13,0,10*ROW('Hygiene Data'!I65)))</f>
        <v/>
      </c>
    </row>
    <row r="72" spans="1:136" x14ac:dyDescent="0.25">
      <c r="A72" s="492" t="str">
        <f ca="1">+IF(OFFSET('Water Data'!$B$2,0,10*ROW('Water Data'!E66))="","",OFFSET('Water Data'!$B$2,0,10*ROW('Water Data'!E66)))</f>
        <v/>
      </c>
      <c r="B72" s="492"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19" t="str">
        <f t="shared" ca="1" si="1"/>
        <v/>
      </c>
      <c r="D72" s="520"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20"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20"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20"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20"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20"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20"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20"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20"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20"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20"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20"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20"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20"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20"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20"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20"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20"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21"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21"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21"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21"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21"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21"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21"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21"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21"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21"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21"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21"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21"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21"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21"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21"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21"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21"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21"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21"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21"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21"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21"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21"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21"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21"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21"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21"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21"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21"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22"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98"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22"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22"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22"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22"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22"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22"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22"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22"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22"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22"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22"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22"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22"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22"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22"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22"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83" t="str">
        <f ca="1">+IF(OFFSET('Water Data'!$D$27,0,10*ROW('Water Data'!D66))="","",OFFSET('Water Data'!$D$27,0,10*ROW('Water Data'!D66)))</f>
        <v/>
      </c>
      <c r="BT72" s="383" t="str">
        <f ca="1">+IF(OFFSET('Water Data'!$D$28,0,10*ROW('Water Data'!D66))="","",OFFSET('Water Data'!$D$28,0,10*ROW('Water Data'!D66)))</f>
        <v/>
      </c>
      <c r="BU72" s="383" t="str">
        <f ca="1">+IF(OFFSET('Water Data'!$D$29,0,10*ROW('Water Data'!D66))="","",OFFSET('Water Data'!$D$29,0,10*ROW('Water Data'!D66)))</f>
        <v/>
      </c>
      <c r="BV72" s="383" t="str">
        <f ca="1">+IF(OFFSET('Water Data'!$E$27,0,10*ROW('Water Data'!E66))="","",OFFSET('Water Data'!$E$27,0,10*ROW('Water Data'!E66)))</f>
        <v/>
      </c>
      <c r="BW72" s="383" t="str">
        <f ca="1">+IF(OFFSET('Water Data'!$E$28,0,10*ROW('Water Data'!E66))="","",OFFSET('Water Data'!$E$28,0,10*ROW('Water Data'!E66)))</f>
        <v/>
      </c>
      <c r="BX72" s="383" t="str">
        <f ca="1">+IF(OFFSET('Water Data'!$E$29,0,10*ROW('Water Data'!E66))="","",OFFSET('Water Data'!$E$29,0,10*ROW('Water Data'!E66)))</f>
        <v/>
      </c>
      <c r="BY72" s="383" t="str">
        <f ca="1">+IF(OFFSET('Water Data'!$F$27,0,10*ROW('Water Data'!F66))="","",OFFSET('Water Data'!$F$27,0,10*ROW('Water Data'!F66)))</f>
        <v/>
      </c>
      <c r="BZ72" s="383" t="str">
        <f ca="1">+IF(OFFSET('Water Data'!$F$28,0,10*ROW('Water Data'!F66))="","",OFFSET('Water Data'!$F$28,0,10*ROW('Water Data'!F66)))</f>
        <v/>
      </c>
      <c r="CA72" s="383" t="str">
        <f ca="1">+IF(OFFSET('Water Data'!$F$29,0,10*ROW('Water Data'!F66))="","",OFFSET('Water Data'!$F$29,0,10*ROW('Water Data'!F66)))</f>
        <v/>
      </c>
      <c r="CB72" s="383" t="str">
        <f ca="1">+IF(OFFSET('Water Data'!$G$27,0,10*ROW('Water Data'!G66))="","",OFFSET('Water Data'!$G$27,0,10*ROW('Water Data'!G66)))</f>
        <v/>
      </c>
      <c r="CC72" s="383" t="str">
        <f ca="1">+IF(OFFSET('Water Data'!$G$28,0,10*ROW('Water Data'!G66))="","",OFFSET('Water Data'!$G$28,0,10*ROW('Water Data'!G66)))</f>
        <v/>
      </c>
      <c r="CD72" s="383" t="str">
        <f ca="1">+IF(OFFSET('Water Data'!$G$29,0,10*ROW('Water Data'!G66))="","",OFFSET('Water Data'!$G$29,0,10*ROW('Water Data'!G66)))</f>
        <v/>
      </c>
      <c r="CE72" s="383" t="str">
        <f ca="1">+IF(OFFSET('Water Data'!$H$27,0,10*ROW('Water Data'!H66))="","",OFFSET('Water Data'!$H$27,0,10*ROW('Water Data'!H66)))</f>
        <v/>
      </c>
      <c r="CF72" s="383" t="str">
        <f ca="1">+IF(OFFSET('Water Data'!$H$28,0,10*ROW('Water Data'!H66))="","",OFFSET('Water Data'!$H$28,0,10*ROW('Water Data'!H66)))</f>
        <v/>
      </c>
      <c r="CG72" s="383" t="str">
        <f ca="1">+IF(OFFSET('Water Data'!$H$29,0,10*ROW('Water Data'!H66))="","",OFFSET('Water Data'!$H$29,0,10*ROW('Water Data'!H66)))</f>
        <v/>
      </c>
      <c r="CH72" s="383" t="str">
        <f ca="1">+IF(OFFSET('Water Data'!$I$27,0,10*ROW('Water Data'!I66))="","",OFFSET('Water Data'!$I$27,0,10*ROW('Water Data'!I66)))</f>
        <v/>
      </c>
      <c r="CI72" s="383" t="str">
        <f ca="1">+IF(OFFSET('Water Data'!$I$28,0,10*ROW('Water Data'!I66))="","",OFFSET('Water Data'!$I$28,0,10*ROW('Water Data'!I66)))</f>
        <v/>
      </c>
      <c r="CJ72" s="383" t="str">
        <f ca="1">+IF(OFFSET('Water Data'!$I$29,0,10*ROW('Water Data'!I66))="","",OFFSET('Water Data'!$I$29,0,10*ROW('Water Data'!I66)))</f>
        <v/>
      </c>
      <c r="CK72" s="383" t="str">
        <f ca="1">+IF(OFFSET('Sanitation Data'!$D$28,0,10*ROW('Sanitation Data'!D66))="","",OFFSET('Sanitation Data'!$D$28,0,10*ROW('Sanitation Data'!D66)))</f>
        <v/>
      </c>
      <c r="CL72" s="383" t="str">
        <f ca="1">+IF(OFFSET('Sanitation Data'!$D$29,0,10*ROW('Sanitation Data'!D66))="","",OFFSET('Sanitation Data'!$D$29,0,10*ROW('Sanitation Data'!D66)))</f>
        <v/>
      </c>
      <c r="CM72" s="383" t="str">
        <f ca="1">+IF(OFFSET('Sanitation Data'!$D$30,0,10*ROW('Sanitation Data'!D66))="","",OFFSET('Sanitation Data'!$D$30,0,10*ROW('Sanitation Data'!D66)))</f>
        <v/>
      </c>
      <c r="CN72" s="383" t="str">
        <f ca="1">+IF(OFFSET('Sanitation Data'!$D$31,0,10*ROW('Sanitation Data'!D66))="","",OFFSET('Sanitation Data'!$D$31,0,10*ROW('Sanitation Data'!D66)))</f>
        <v/>
      </c>
      <c r="CO72" s="383" t="str">
        <f ca="1">+IF(OFFSET('Sanitation Data'!$D$32,0,10*ROW('Sanitation Data'!D66))="","",OFFSET('Sanitation Data'!$D$32,0,10*ROW('Sanitation Data'!D66)))</f>
        <v/>
      </c>
      <c r="CP72" s="383" t="str">
        <f ca="1">+IF(OFFSET('Sanitation Data'!$E$28,0,10*ROW('Sanitation Data'!E66))="","",OFFSET('Sanitation Data'!$E$28,0,10*ROW('Sanitation Data'!E66)))</f>
        <v/>
      </c>
      <c r="CQ72" s="383" t="str">
        <f ca="1">+IF(OFFSET('Sanitation Data'!$E$29,0,10*ROW('Sanitation Data'!E66))="","",OFFSET('Sanitation Data'!$E$29,0,10*ROW('Sanitation Data'!E66)))</f>
        <v/>
      </c>
      <c r="CR72" s="383" t="str">
        <f ca="1">+IF(OFFSET('Sanitation Data'!$E$30,0,10*ROW('Sanitation Data'!E66))="","",OFFSET('Sanitation Data'!$E$30,0,10*ROW('Sanitation Data'!E66)))</f>
        <v/>
      </c>
      <c r="CS72" s="383" t="str">
        <f ca="1">+IF(OFFSET('Sanitation Data'!$E$31,0,10*ROW('Sanitation Data'!E66))="","",OFFSET('Sanitation Data'!$E$31,0,10*ROW('Sanitation Data'!E66)))</f>
        <v/>
      </c>
      <c r="CT72" s="383" t="str">
        <f ca="1">+IF(OFFSET('Sanitation Data'!$E$32,0,10*ROW('Sanitation Data'!E66))="","",OFFSET('Sanitation Data'!$E$32,0,10*ROW('Sanitation Data'!E66)))</f>
        <v/>
      </c>
      <c r="CU72" s="383" t="str">
        <f ca="1">+IF(OFFSET('Sanitation Data'!$F$28,0,10*ROW('Sanitation Data'!F66))="","",OFFSET('Sanitation Data'!$F$28,0,10*ROW('Sanitation Data'!F66)))</f>
        <v/>
      </c>
      <c r="CV72" s="383" t="str">
        <f ca="1">+IF(OFFSET('Sanitation Data'!$F$29,0,10*ROW('Sanitation Data'!F66))="","",OFFSET('Sanitation Data'!$F$29,0,10*ROW('Sanitation Data'!F66)))</f>
        <v/>
      </c>
      <c r="CW72" s="383" t="str">
        <f ca="1">+IF(OFFSET('Sanitation Data'!$F$30,0,10*ROW('Sanitation Data'!F66))="","",OFFSET('Sanitation Data'!$F$30,0,10*ROW('Sanitation Data'!F66)))</f>
        <v/>
      </c>
      <c r="CX72" s="383" t="str">
        <f ca="1">+IF(OFFSET('Sanitation Data'!$F$31,0,10*ROW('Sanitation Data'!F66))="","",OFFSET('Sanitation Data'!$F$31,0,10*ROW('Sanitation Data'!F66)))</f>
        <v/>
      </c>
      <c r="CY72" s="383" t="str">
        <f ca="1">+IF(OFFSET('Sanitation Data'!$F$32,0,10*ROW('Sanitation Data'!F66))="","",OFFSET('Sanitation Data'!$F$32,0,10*ROW('Sanitation Data'!F66)))</f>
        <v/>
      </c>
      <c r="CZ72" s="383" t="str">
        <f ca="1">+IF(OFFSET('Sanitation Data'!$G$28,0,10*ROW('Sanitation Data'!G66))="","",OFFSET('Sanitation Data'!$G$28,0,10*ROW('Sanitation Data'!G66)))</f>
        <v/>
      </c>
      <c r="DA72" s="383" t="str">
        <f ca="1">+IF(OFFSET('Sanitation Data'!$G$29,0,10*ROW('Sanitation Data'!G66))="","",OFFSET('Sanitation Data'!$G$29,0,10*ROW('Sanitation Data'!G66)))</f>
        <v/>
      </c>
      <c r="DB72" s="383" t="str">
        <f ca="1">+IF(OFFSET('Sanitation Data'!$G$30,0,10*ROW('Sanitation Data'!G66))="","",OFFSET('Sanitation Data'!$G$30,0,10*ROW('Sanitation Data'!G66)))</f>
        <v/>
      </c>
      <c r="DC72" s="383" t="str">
        <f ca="1">+IF(OFFSET('Sanitation Data'!$G$31,0,10*ROW('Sanitation Data'!G66))="","",OFFSET('Sanitation Data'!$G$31,0,10*ROW('Sanitation Data'!G66)))</f>
        <v/>
      </c>
      <c r="DD72" s="383" t="str">
        <f ca="1">+IF(OFFSET('Sanitation Data'!$G$32,0,10*ROW('Sanitation Data'!G66))="","",OFFSET('Sanitation Data'!$G$32,0,10*ROW('Sanitation Data'!G66)))</f>
        <v/>
      </c>
      <c r="DE72" s="383" t="str">
        <f ca="1">+IF(OFFSET('Sanitation Data'!$H$28,0,10*ROW('Sanitation Data'!H66))="","",OFFSET('Sanitation Data'!$H$28,0,10*ROW('Sanitation Data'!H66)))</f>
        <v/>
      </c>
      <c r="DF72" s="383" t="str">
        <f ca="1">+IF(OFFSET('Sanitation Data'!$H$29,0,10*ROW('Sanitation Data'!H66))="","",OFFSET('Sanitation Data'!$H$29,0,10*ROW('Sanitation Data'!H66)))</f>
        <v/>
      </c>
      <c r="DG72" s="383" t="str">
        <f ca="1">+IF(OFFSET('Sanitation Data'!$H$30,0,10*ROW('Sanitation Data'!H66))="","",OFFSET('Sanitation Data'!$H$30,0,10*ROW('Sanitation Data'!H66)))</f>
        <v/>
      </c>
      <c r="DH72" s="383" t="str">
        <f ca="1">+IF(OFFSET('Sanitation Data'!$H$31,0,10*ROW('Sanitation Data'!H66))="","",OFFSET('Sanitation Data'!$H$31,0,10*ROW('Sanitation Data'!H66)))</f>
        <v/>
      </c>
      <c r="DI72" s="383" t="str">
        <f ca="1">+IF(OFFSET('Sanitation Data'!$H$32,0,10*ROW('Sanitation Data'!H66))="","",OFFSET('Sanitation Data'!$H$32,0,10*ROW('Sanitation Data'!H66)))</f>
        <v/>
      </c>
      <c r="DJ72" s="383" t="str">
        <f ca="1">+IF(OFFSET('Sanitation Data'!$I$28,0,10*ROW('Sanitation Data'!I66))="","",OFFSET('Sanitation Data'!$I$28,0,10*ROW('Sanitation Data'!I66)))</f>
        <v/>
      </c>
      <c r="DK72" s="383" t="str">
        <f ca="1">+IF(OFFSET('Sanitation Data'!$I$29,0,10*ROW('Sanitation Data'!I66))="","",OFFSET('Sanitation Data'!$I$29,0,10*ROW('Sanitation Data'!I66)))</f>
        <v/>
      </c>
      <c r="DL72" s="383" t="str">
        <f ca="1">+IF(OFFSET('Sanitation Data'!$I$30,0,10*ROW('Sanitation Data'!I66))="","",OFFSET('Sanitation Data'!$I$30,0,10*ROW('Sanitation Data'!I66)))</f>
        <v/>
      </c>
      <c r="DM72" s="383" t="str">
        <f ca="1">+IF(OFFSET('Sanitation Data'!$I$31,0,10*ROW('Sanitation Data'!I66))="","",OFFSET('Sanitation Data'!$I$31,0,10*ROW('Sanitation Data'!I66)))</f>
        <v/>
      </c>
      <c r="DN72" s="383" t="str">
        <f ca="1">+IF(OFFSET('Sanitation Data'!$I$32,0,10*ROW('Sanitation Data'!I66))="","",OFFSET('Sanitation Data'!$I$32,0,10*ROW('Sanitation Data'!I66)))</f>
        <v/>
      </c>
      <c r="DO72" s="383" t="str">
        <f ca="1">+IF(OFFSET('Hygiene Data'!$D$11,0,10*ROW('Hygiene Data'!D66))="","",OFFSET('Hygiene Data'!$D$11,0,10*ROW('Hygiene Data'!D66)))</f>
        <v/>
      </c>
      <c r="DP72" s="383" t="str">
        <f ca="1">+IF(OFFSET('Hygiene Data'!$D$12,0,10*ROW('Hygiene Data'!D66))="","",OFFSET('Hygiene Data'!$D$12,0,10*ROW('Hygiene Data'!D66)))</f>
        <v/>
      </c>
      <c r="DQ72" s="383" t="str">
        <f ca="1">+IF(OFFSET('Hygiene Data'!$D$13,0,10*ROW('Hygiene Data'!D66))="","",OFFSET('Hygiene Data'!$D$13,0,10*ROW('Hygiene Data'!D66)))</f>
        <v/>
      </c>
      <c r="DR72" s="383" t="str">
        <f ca="1">+IF(OFFSET('Hygiene Data'!$E$11,0,10*ROW('Hygiene Data'!E66))="","",OFFSET('Hygiene Data'!$E$11,0,10*ROW('Hygiene Data'!E66)))</f>
        <v/>
      </c>
      <c r="DS72" s="383" t="str">
        <f ca="1">+IF(OFFSET('Hygiene Data'!$E$12,0,10*ROW('Hygiene Data'!E66))="","",OFFSET('Hygiene Data'!$E$12,0,10*ROW('Hygiene Data'!E66)))</f>
        <v/>
      </c>
      <c r="DT72" s="383" t="str">
        <f ca="1">+IF(OFFSET('Hygiene Data'!$E$13,0,10*ROW('Hygiene Data'!E66))="","",OFFSET('Hygiene Data'!$E$13,0,10*ROW('Hygiene Data'!E66)))</f>
        <v/>
      </c>
      <c r="DU72" s="383" t="str">
        <f ca="1">+IF(OFFSET('Hygiene Data'!$F$11,0,10*ROW('Hygiene Data'!F66))="","",OFFSET('Hygiene Data'!$F$11,0,10*ROW('Hygiene Data'!F66)))</f>
        <v/>
      </c>
      <c r="DV72" s="383" t="str">
        <f ca="1">+IF(OFFSET('Hygiene Data'!$F$12,0,10*ROW('Hygiene Data'!F66))="","",OFFSET('Hygiene Data'!$F$12,0,10*ROW('Hygiene Data'!F66)))</f>
        <v/>
      </c>
      <c r="DW72" s="383" t="str">
        <f ca="1">+IF(OFFSET('Hygiene Data'!$F$13,0,10*ROW('Hygiene Data'!F66))="","",OFFSET('Hygiene Data'!$F$13,0,10*ROW('Hygiene Data'!F66)))</f>
        <v/>
      </c>
      <c r="DX72" s="383" t="str">
        <f ca="1">+IF(OFFSET('Hygiene Data'!$G$11,0,10*ROW('Hygiene Data'!G66))="","",OFFSET('Hygiene Data'!$G$11,0,10*ROW('Hygiene Data'!G66)))</f>
        <v/>
      </c>
      <c r="DY72" s="383" t="str">
        <f ca="1">+IF(OFFSET('Hygiene Data'!$G$12,0,10*ROW('Hygiene Data'!G66))="","",OFFSET('Hygiene Data'!$G$12,0,10*ROW('Hygiene Data'!G66)))</f>
        <v/>
      </c>
      <c r="DZ72" s="383" t="str">
        <f ca="1">+IF(OFFSET('Hygiene Data'!$G$13,0,10*ROW('Hygiene Data'!G66))="","",OFFSET('Hygiene Data'!$G$13,0,10*ROW('Hygiene Data'!G66)))</f>
        <v/>
      </c>
      <c r="EA72" s="383" t="str">
        <f ca="1">+IF(OFFSET('Hygiene Data'!$H$11,0,10*ROW('Hygiene Data'!H66))="","",OFFSET('Hygiene Data'!$H$11,0,10*ROW('Hygiene Data'!H66)))</f>
        <v/>
      </c>
      <c r="EB72" s="383" t="str">
        <f ca="1">+IF(OFFSET('Hygiene Data'!$H$12,0,10*ROW('Hygiene Data'!H66))="","",OFFSET('Hygiene Data'!$H$12,0,10*ROW('Hygiene Data'!H66)))</f>
        <v/>
      </c>
      <c r="EC72" s="383" t="str">
        <f ca="1">+IF(OFFSET('Hygiene Data'!$H$13,0,10*ROW('Hygiene Data'!H66))="","",OFFSET('Hygiene Data'!$H$13,0,10*ROW('Hygiene Data'!H66)))</f>
        <v/>
      </c>
      <c r="ED72" s="383" t="str">
        <f ca="1">+IF(OFFSET('Hygiene Data'!$I$11,0,10*ROW('Hygiene Data'!I66))="","",OFFSET('Hygiene Data'!$I$11,0,10*ROW('Hygiene Data'!I66)))</f>
        <v/>
      </c>
      <c r="EE72" s="383" t="str">
        <f ca="1">+IF(OFFSET('Hygiene Data'!$I$12,0,10*ROW('Hygiene Data'!I66))="","",OFFSET('Hygiene Data'!$I$12,0,10*ROW('Hygiene Data'!I66)))</f>
        <v/>
      </c>
      <c r="EF72" s="383" t="str">
        <f ca="1">+IF(OFFSET('Hygiene Data'!$I$13,0,10*ROW('Hygiene Data'!I66))="","",OFFSET('Hygiene Data'!$I$13,0,10*ROW('Hygiene Data'!I66)))</f>
        <v/>
      </c>
    </row>
    <row r="73" spans="1:136" x14ac:dyDescent="0.25">
      <c r="A73" s="492" t="str">
        <f ca="1">+IF(OFFSET('Water Data'!$B$2,0,10*ROW('Water Data'!E67))="","",OFFSET('Water Data'!$B$2,0,10*ROW('Water Data'!E67)))</f>
        <v/>
      </c>
      <c r="B73" s="492"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19" t="str">
        <f t="shared" ca="1" si="1"/>
        <v/>
      </c>
      <c r="D73" s="520"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20"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20"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20"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20"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20"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20"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20"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20"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20"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20"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20"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20"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20"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20"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20"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20"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20"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21"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21"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21"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21"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21"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21"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21"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21"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21"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21"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21"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21"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21"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21"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21"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21"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21"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21"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21"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21"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21"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21"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21"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21"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21"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21"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21"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21"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21"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21"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22"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98"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22"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22"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22"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22"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22"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22"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22"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22"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22"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22"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22"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22"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22"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22"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22"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22"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83" t="str">
        <f ca="1">+IF(OFFSET('Water Data'!$D$27,0,10*ROW('Water Data'!D67))="","",OFFSET('Water Data'!$D$27,0,10*ROW('Water Data'!D67)))</f>
        <v/>
      </c>
      <c r="BT73" s="383" t="str">
        <f ca="1">+IF(OFFSET('Water Data'!$D$28,0,10*ROW('Water Data'!D67))="","",OFFSET('Water Data'!$D$28,0,10*ROW('Water Data'!D67)))</f>
        <v/>
      </c>
      <c r="BU73" s="383" t="str">
        <f ca="1">+IF(OFFSET('Water Data'!$D$29,0,10*ROW('Water Data'!D67))="","",OFFSET('Water Data'!$D$29,0,10*ROW('Water Data'!D67)))</f>
        <v/>
      </c>
      <c r="BV73" s="383" t="str">
        <f ca="1">+IF(OFFSET('Water Data'!$E$27,0,10*ROW('Water Data'!E67))="","",OFFSET('Water Data'!$E$27,0,10*ROW('Water Data'!E67)))</f>
        <v/>
      </c>
      <c r="BW73" s="383" t="str">
        <f ca="1">+IF(OFFSET('Water Data'!$E$28,0,10*ROW('Water Data'!E67))="","",OFFSET('Water Data'!$E$28,0,10*ROW('Water Data'!E67)))</f>
        <v/>
      </c>
      <c r="BX73" s="383" t="str">
        <f ca="1">+IF(OFFSET('Water Data'!$E$29,0,10*ROW('Water Data'!E67))="","",OFFSET('Water Data'!$E$29,0,10*ROW('Water Data'!E67)))</f>
        <v/>
      </c>
      <c r="BY73" s="383" t="str">
        <f ca="1">+IF(OFFSET('Water Data'!$F$27,0,10*ROW('Water Data'!F67))="","",OFFSET('Water Data'!$F$27,0,10*ROW('Water Data'!F67)))</f>
        <v/>
      </c>
      <c r="BZ73" s="383" t="str">
        <f ca="1">+IF(OFFSET('Water Data'!$F$28,0,10*ROW('Water Data'!F67))="","",OFFSET('Water Data'!$F$28,0,10*ROW('Water Data'!F67)))</f>
        <v/>
      </c>
      <c r="CA73" s="383" t="str">
        <f ca="1">+IF(OFFSET('Water Data'!$F$29,0,10*ROW('Water Data'!F67))="","",OFFSET('Water Data'!$F$29,0,10*ROW('Water Data'!F67)))</f>
        <v/>
      </c>
      <c r="CB73" s="383" t="str">
        <f ca="1">+IF(OFFSET('Water Data'!$G$27,0,10*ROW('Water Data'!G67))="","",OFFSET('Water Data'!$G$27,0,10*ROW('Water Data'!G67)))</f>
        <v/>
      </c>
      <c r="CC73" s="383" t="str">
        <f ca="1">+IF(OFFSET('Water Data'!$G$28,0,10*ROW('Water Data'!G67))="","",OFFSET('Water Data'!$G$28,0,10*ROW('Water Data'!G67)))</f>
        <v/>
      </c>
      <c r="CD73" s="383" t="str">
        <f ca="1">+IF(OFFSET('Water Data'!$G$29,0,10*ROW('Water Data'!G67))="","",OFFSET('Water Data'!$G$29,0,10*ROW('Water Data'!G67)))</f>
        <v/>
      </c>
      <c r="CE73" s="383" t="str">
        <f ca="1">+IF(OFFSET('Water Data'!$H$27,0,10*ROW('Water Data'!H67))="","",OFFSET('Water Data'!$H$27,0,10*ROW('Water Data'!H67)))</f>
        <v/>
      </c>
      <c r="CF73" s="383" t="str">
        <f ca="1">+IF(OFFSET('Water Data'!$H$28,0,10*ROW('Water Data'!H67))="","",OFFSET('Water Data'!$H$28,0,10*ROW('Water Data'!H67)))</f>
        <v/>
      </c>
      <c r="CG73" s="383" t="str">
        <f ca="1">+IF(OFFSET('Water Data'!$H$29,0,10*ROW('Water Data'!H67))="","",OFFSET('Water Data'!$H$29,0,10*ROW('Water Data'!H67)))</f>
        <v/>
      </c>
      <c r="CH73" s="383" t="str">
        <f ca="1">+IF(OFFSET('Water Data'!$I$27,0,10*ROW('Water Data'!I67))="","",OFFSET('Water Data'!$I$27,0,10*ROW('Water Data'!I67)))</f>
        <v/>
      </c>
      <c r="CI73" s="383" t="str">
        <f ca="1">+IF(OFFSET('Water Data'!$I$28,0,10*ROW('Water Data'!I67))="","",OFFSET('Water Data'!$I$28,0,10*ROW('Water Data'!I67)))</f>
        <v/>
      </c>
      <c r="CJ73" s="383" t="str">
        <f ca="1">+IF(OFFSET('Water Data'!$I$29,0,10*ROW('Water Data'!I67))="","",OFFSET('Water Data'!$I$29,0,10*ROW('Water Data'!I67)))</f>
        <v/>
      </c>
      <c r="CK73" s="383" t="str">
        <f ca="1">+IF(OFFSET('Sanitation Data'!$D$28,0,10*ROW('Sanitation Data'!D67))="","",OFFSET('Sanitation Data'!$D$28,0,10*ROW('Sanitation Data'!D67)))</f>
        <v/>
      </c>
      <c r="CL73" s="383" t="str">
        <f ca="1">+IF(OFFSET('Sanitation Data'!$D$29,0,10*ROW('Sanitation Data'!D67))="","",OFFSET('Sanitation Data'!$D$29,0,10*ROW('Sanitation Data'!D67)))</f>
        <v/>
      </c>
      <c r="CM73" s="383" t="str">
        <f ca="1">+IF(OFFSET('Sanitation Data'!$D$30,0,10*ROW('Sanitation Data'!D67))="","",OFFSET('Sanitation Data'!$D$30,0,10*ROW('Sanitation Data'!D67)))</f>
        <v/>
      </c>
      <c r="CN73" s="383" t="str">
        <f ca="1">+IF(OFFSET('Sanitation Data'!$D$31,0,10*ROW('Sanitation Data'!D67))="","",OFFSET('Sanitation Data'!$D$31,0,10*ROW('Sanitation Data'!D67)))</f>
        <v/>
      </c>
      <c r="CO73" s="383" t="str">
        <f ca="1">+IF(OFFSET('Sanitation Data'!$D$32,0,10*ROW('Sanitation Data'!D67))="","",OFFSET('Sanitation Data'!$D$32,0,10*ROW('Sanitation Data'!D67)))</f>
        <v/>
      </c>
      <c r="CP73" s="383" t="str">
        <f ca="1">+IF(OFFSET('Sanitation Data'!$E$28,0,10*ROW('Sanitation Data'!E67))="","",OFFSET('Sanitation Data'!$E$28,0,10*ROW('Sanitation Data'!E67)))</f>
        <v/>
      </c>
      <c r="CQ73" s="383" t="str">
        <f ca="1">+IF(OFFSET('Sanitation Data'!$E$29,0,10*ROW('Sanitation Data'!E67))="","",OFFSET('Sanitation Data'!$E$29,0,10*ROW('Sanitation Data'!E67)))</f>
        <v/>
      </c>
      <c r="CR73" s="383" t="str">
        <f ca="1">+IF(OFFSET('Sanitation Data'!$E$30,0,10*ROW('Sanitation Data'!E67))="","",OFFSET('Sanitation Data'!$E$30,0,10*ROW('Sanitation Data'!E67)))</f>
        <v/>
      </c>
      <c r="CS73" s="383" t="str">
        <f ca="1">+IF(OFFSET('Sanitation Data'!$E$31,0,10*ROW('Sanitation Data'!E67))="","",OFFSET('Sanitation Data'!$E$31,0,10*ROW('Sanitation Data'!E67)))</f>
        <v/>
      </c>
      <c r="CT73" s="383" t="str">
        <f ca="1">+IF(OFFSET('Sanitation Data'!$E$32,0,10*ROW('Sanitation Data'!E67))="","",OFFSET('Sanitation Data'!$E$32,0,10*ROW('Sanitation Data'!E67)))</f>
        <v/>
      </c>
      <c r="CU73" s="383" t="str">
        <f ca="1">+IF(OFFSET('Sanitation Data'!$F$28,0,10*ROW('Sanitation Data'!F67))="","",OFFSET('Sanitation Data'!$F$28,0,10*ROW('Sanitation Data'!F67)))</f>
        <v/>
      </c>
      <c r="CV73" s="383" t="str">
        <f ca="1">+IF(OFFSET('Sanitation Data'!$F$29,0,10*ROW('Sanitation Data'!F67))="","",OFFSET('Sanitation Data'!$F$29,0,10*ROW('Sanitation Data'!F67)))</f>
        <v/>
      </c>
      <c r="CW73" s="383" t="str">
        <f ca="1">+IF(OFFSET('Sanitation Data'!$F$30,0,10*ROW('Sanitation Data'!F67))="","",OFFSET('Sanitation Data'!$F$30,0,10*ROW('Sanitation Data'!F67)))</f>
        <v/>
      </c>
      <c r="CX73" s="383" t="str">
        <f ca="1">+IF(OFFSET('Sanitation Data'!$F$31,0,10*ROW('Sanitation Data'!F67))="","",OFFSET('Sanitation Data'!$F$31,0,10*ROW('Sanitation Data'!F67)))</f>
        <v/>
      </c>
      <c r="CY73" s="383" t="str">
        <f ca="1">+IF(OFFSET('Sanitation Data'!$F$32,0,10*ROW('Sanitation Data'!F67))="","",OFFSET('Sanitation Data'!$F$32,0,10*ROW('Sanitation Data'!F67)))</f>
        <v/>
      </c>
      <c r="CZ73" s="383" t="str">
        <f ca="1">+IF(OFFSET('Sanitation Data'!$G$28,0,10*ROW('Sanitation Data'!G67))="","",OFFSET('Sanitation Data'!$G$28,0,10*ROW('Sanitation Data'!G67)))</f>
        <v/>
      </c>
      <c r="DA73" s="383" t="str">
        <f ca="1">+IF(OFFSET('Sanitation Data'!$G$29,0,10*ROW('Sanitation Data'!G67))="","",OFFSET('Sanitation Data'!$G$29,0,10*ROW('Sanitation Data'!G67)))</f>
        <v/>
      </c>
      <c r="DB73" s="383" t="str">
        <f ca="1">+IF(OFFSET('Sanitation Data'!$G$30,0,10*ROW('Sanitation Data'!G67))="","",OFFSET('Sanitation Data'!$G$30,0,10*ROW('Sanitation Data'!G67)))</f>
        <v/>
      </c>
      <c r="DC73" s="383" t="str">
        <f ca="1">+IF(OFFSET('Sanitation Data'!$G$31,0,10*ROW('Sanitation Data'!G67))="","",OFFSET('Sanitation Data'!$G$31,0,10*ROW('Sanitation Data'!G67)))</f>
        <v/>
      </c>
      <c r="DD73" s="383" t="str">
        <f ca="1">+IF(OFFSET('Sanitation Data'!$G$32,0,10*ROW('Sanitation Data'!G67))="","",OFFSET('Sanitation Data'!$G$32,0,10*ROW('Sanitation Data'!G67)))</f>
        <v/>
      </c>
      <c r="DE73" s="383" t="str">
        <f ca="1">+IF(OFFSET('Sanitation Data'!$H$28,0,10*ROW('Sanitation Data'!H67))="","",OFFSET('Sanitation Data'!$H$28,0,10*ROW('Sanitation Data'!H67)))</f>
        <v/>
      </c>
      <c r="DF73" s="383" t="str">
        <f ca="1">+IF(OFFSET('Sanitation Data'!$H$29,0,10*ROW('Sanitation Data'!H67))="","",OFFSET('Sanitation Data'!$H$29,0,10*ROW('Sanitation Data'!H67)))</f>
        <v/>
      </c>
      <c r="DG73" s="383" t="str">
        <f ca="1">+IF(OFFSET('Sanitation Data'!$H$30,0,10*ROW('Sanitation Data'!H67))="","",OFFSET('Sanitation Data'!$H$30,0,10*ROW('Sanitation Data'!H67)))</f>
        <v/>
      </c>
      <c r="DH73" s="383" t="str">
        <f ca="1">+IF(OFFSET('Sanitation Data'!$H$31,0,10*ROW('Sanitation Data'!H67))="","",OFFSET('Sanitation Data'!$H$31,0,10*ROW('Sanitation Data'!H67)))</f>
        <v/>
      </c>
      <c r="DI73" s="383" t="str">
        <f ca="1">+IF(OFFSET('Sanitation Data'!$H$32,0,10*ROW('Sanitation Data'!H67))="","",OFFSET('Sanitation Data'!$H$32,0,10*ROW('Sanitation Data'!H67)))</f>
        <v/>
      </c>
      <c r="DJ73" s="383" t="str">
        <f ca="1">+IF(OFFSET('Sanitation Data'!$I$28,0,10*ROW('Sanitation Data'!I67))="","",OFFSET('Sanitation Data'!$I$28,0,10*ROW('Sanitation Data'!I67)))</f>
        <v/>
      </c>
      <c r="DK73" s="383" t="str">
        <f ca="1">+IF(OFFSET('Sanitation Data'!$I$29,0,10*ROW('Sanitation Data'!I67))="","",OFFSET('Sanitation Data'!$I$29,0,10*ROW('Sanitation Data'!I67)))</f>
        <v/>
      </c>
      <c r="DL73" s="383" t="str">
        <f ca="1">+IF(OFFSET('Sanitation Data'!$I$30,0,10*ROW('Sanitation Data'!I67))="","",OFFSET('Sanitation Data'!$I$30,0,10*ROW('Sanitation Data'!I67)))</f>
        <v/>
      </c>
      <c r="DM73" s="383" t="str">
        <f ca="1">+IF(OFFSET('Sanitation Data'!$I$31,0,10*ROW('Sanitation Data'!I67))="","",OFFSET('Sanitation Data'!$I$31,0,10*ROW('Sanitation Data'!I67)))</f>
        <v/>
      </c>
      <c r="DN73" s="383" t="str">
        <f ca="1">+IF(OFFSET('Sanitation Data'!$I$32,0,10*ROW('Sanitation Data'!I67))="","",OFFSET('Sanitation Data'!$I$32,0,10*ROW('Sanitation Data'!I67)))</f>
        <v/>
      </c>
      <c r="DO73" s="383" t="str">
        <f ca="1">+IF(OFFSET('Hygiene Data'!$D$11,0,10*ROW('Hygiene Data'!D67))="","",OFFSET('Hygiene Data'!$D$11,0,10*ROW('Hygiene Data'!D67)))</f>
        <v/>
      </c>
      <c r="DP73" s="383" t="str">
        <f ca="1">+IF(OFFSET('Hygiene Data'!$D$12,0,10*ROW('Hygiene Data'!D67))="","",OFFSET('Hygiene Data'!$D$12,0,10*ROW('Hygiene Data'!D67)))</f>
        <v/>
      </c>
      <c r="DQ73" s="383" t="str">
        <f ca="1">+IF(OFFSET('Hygiene Data'!$D$13,0,10*ROW('Hygiene Data'!D67))="","",OFFSET('Hygiene Data'!$D$13,0,10*ROW('Hygiene Data'!D67)))</f>
        <v/>
      </c>
      <c r="DR73" s="383" t="str">
        <f ca="1">+IF(OFFSET('Hygiene Data'!$E$11,0,10*ROW('Hygiene Data'!E67))="","",OFFSET('Hygiene Data'!$E$11,0,10*ROW('Hygiene Data'!E67)))</f>
        <v/>
      </c>
      <c r="DS73" s="383" t="str">
        <f ca="1">+IF(OFFSET('Hygiene Data'!$E$12,0,10*ROW('Hygiene Data'!E67))="","",OFFSET('Hygiene Data'!$E$12,0,10*ROW('Hygiene Data'!E67)))</f>
        <v/>
      </c>
      <c r="DT73" s="383" t="str">
        <f ca="1">+IF(OFFSET('Hygiene Data'!$E$13,0,10*ROW('Hygiene Data'!E67))="","",OFFSET('Hygiene Data'!$E$13,0,10*ROW('Hygiene Data'!E67)))</f>
        <v/>
      </c>
      <c r="DU73" s="383" t="str">
        <f ca="1">+IF(OFFSET('Hygiene Data'!$F$11,0,10*ROW('Hygiene Data'!F67))="","",OFFSET('Hygiene Data'!$F$11,0,10*ROW('Hygiene Data'!F67)))</f>
        <v/>
      </c>
      <c r="DV73" s="383" t="str">
        <f ca="1">+IF(OFFSET('Hygiene Data'!$F$12,0,10*ROW('Hygiene Data'!F67))="","",OFFSET('Hygiene Data'!$F$12,0,10*ROW('Hygiene Data'!F67)))</f>
        <v/>
      </c>
      <c r="DW73" s="383" t="str">
        <f ca="1">+IF(OFFSET('Hygiene Data'!$F$13,0,10*ROW('Hygiene Data'!F67))="","",OFFSET('Hygiene Data'!$F$13,0,10*ROW('Hygiene Data'!F67)))</f>
        <v/>
      </c>
      <c r="DX73" s="383" t="str">
        <f ca="1">+IF(OFFSET('Hygiene Data'!$G$11,0,10*ROW('Hygiene Data'!G67))="","",OFFSET('Hygiene Data'!$G$11,0,10*ROW('Hygiene Data'!G67)))</f>
        <v/>
      </c>
      <c r="DY73" s="383" t="str">
        <f ca="1">+IF(OFFSET('Hygiene Data'!$G$12,0,10*ROW('Hygiene Data'!G67))="","",OFFSET('Hygiene Data'!$G$12,0,10*ROW('Hygiene Data'!G67)))</f>
        <v/>
      </c>
      <c r="DZ73" s="383" t="str">
        <f ca="1">+IF(OFFSET('Hygiene Data'!$G$13,0,10*ROW('Hygiene Data'!G67))="","",OFFSET('Hygiene Data'!$G$13,0,10*ROW('Hygiene Data'!G67)))</f>
        <v/>
      </c>
      <c r="EA73" s="383" t="str">
        <f ca="1">+IF(OFFSET('Hygiene Data'!$H$11,0,10*ROW('Hygiene Data'!H67))="","",OFFSET('Hygiene Data'!$H$11,0,10*ROW('Hygiene Data'!H67)))</f>
        <v/>
      </c>
      <c r="EB73" s="383" t="str">
        <f ca="1">+IF(OFFSET('Hygiene Data'!$H$12,0,10*ROW('Hygiene Data'!H67))="","",OFFSET('Hygiene Data'!$H$12,0,10*ROW('Hygiene Data'!H67)))</f>
        <v/>
      </c>
      <c r="EC73" s="383" t="str">
        <f ca="1">+IF(OFFSET('Hygiene Data'!$H$13,0,10*ROW('Hygiene Data'!H67))="","",OFFSET('Hygiene Data'!$H$13,0,10*ROW('Hygiene Data'!H67)))</f>
        <v/>
      </c>
      <c r="ED73" s="383" t="str">
        <f ca="1">+IF(OFFSET('Hygiene Data'!$I$11,0,10*ROW('Hygiene Data'!I67))="","",OFFSET('Hygiene Data'!$I$11,0,10*ROW('Hygiene Data'!I67)))</f>
        <v/>
      </c>
      <c r="EE73" s="383" t="str">
        <f ca="1">+IF(OFFSET('Hygiene Data'!$I$12,0,10*ROW('Hygiene Data'!I67))="","",OFFSET('Hygiene Data'!$I$12,0,10*ROW('Hygiene Data'!I67)))</f>
        <v/>
      </c>
      <c r="EF73" s="383" t="str">
        <f ca="1">+IF(OFFSET('Hygiene Data'!$I$13,0,10*ROW('Hygiene Data'!I67))="","",OFFSET('Hygiene Data'!$I$13,0,10*ROW('Hygiene Data'!I67)))</f>
        <v/>
      </c>
    </row>
    <row r="74" spans="1:136" x14ac:dyDescent="0.25">
      <c r="A74" s="492" t="str">
        <f ca="1">+IF(OFFSET('Water Data'!$B$2,0,10*ROW('Water Data'!E68))="","",OFFSET('Water Data'!$B$2,0,10*ROW('Water Data'!E68)))</f>
        <v/>
      </c>
      <c r="B74" s="492"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19" t="str">
        <f t="shared" ca="1" si="1"/>
        <v/>
      </c>
      <c r="D74" s="520"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20"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20"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20"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20"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20"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20"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20"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20"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20"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20"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20"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20"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20"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20"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20"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20"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20"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21"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21"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21"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21"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21"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21"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21"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21"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21"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21"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21"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21"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21"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21"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21"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21"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21"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21"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21"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21"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21"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21"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21"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21"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21"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21"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21"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21"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21"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21"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22"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98"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22"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22"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22"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22"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22"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22"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22"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22"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22"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22"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22"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22"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22"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22"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22"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22"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83" t="str">
        <f ca="1">+IF(OFFSET('Water Data'!$D$27,0,10*ROW('Water Data'!D68))="","",OFFSET('Water Data'!$D$27,0,10*ROW('Water Data'!D68)))</f>
        <v/>
      </c>
      <c r="BT74" s="383" t="str">
        <f ca="1">+IF(OFFSET('Water Data'!$D$28,0,10*ROW('Water Data'!D68))="","",OFFSET('Water Data'!$D$28,0,10*ROW('Water Data'!D68)))</f>
        <v/>
      </c>
      <c r="BU74" s="383" t="str">
        <f ca="1">+IF(OFFSET('Water Data'!$D$29,0,10*ROW('Water Data'!D68))="","",OFFSET('Water Data'!$D$29,0,10*ROW('Water Data'!D68)))</f>
        <v/>
      </c>
      <c r="BV74" s="383" t="str">
        <f ca="1">+IF(OFFSET('Water Data'!$E$27,0,10*ROW('Water Data'!E68))="","",OFFSET('Water Data'!$E$27,0,10*ROW('Water Data'!E68)))</f>
        <v/>
      </c>
      <c r="BW74" s="383" t="str">
        <f ca="1">+IF(OFFSET('Water Data'!$E$28,0,10*ROW('Water Data'!E68))="","",OFFSET('Water Data'!$E$28,0,10*ROW('Water Data'!E68)))</f>
        <v/>
      </c>
      <c r="BX74" s="383" t="str">
        <f ca="1">+IF(OFFSET('Water Data'!$E$29,0,10*ROW('Water Data'!E68))="","",OFFSET('Water Data'!$E$29,0,10*ROW('Water Data'!E68)))</f>
        <v/>
      </c>
      <c r="BY74" s="383" t="str">
        <f ca="1">+IF(OFFSET('Water Data'!$F$27,0,10*ROW('Water Data'!F68))="","",OFFSET('Water Data'!$F$27,0,10*ROW('Water Data'!F68)))</f>
        <v/>
      </c>
      <c r="BZ74" s="383" t="str">
        <f ca="1">+IF(OFFSET('Water Data'!$F$28,0,10*ROW('Water Data'!F68))="","",OFFSET('Water Data'!$F$28,0,10*ROW('Water Data'!F68)))</f>
        <v/>
      </c>
      <c r="CA74" s="383" t="str">
        <f ca="1">+IF(OFFSET('Water Data'!$F$29,0,10*ROW('Water Data'!F68))="","",OFFSET('Water Data'!$F$29,0,10*ROW('Water Data'!F68)))</f>
        <v/>
      </c>
      <c r="CB74" s="383" t="str">
        <f ca="1">+IF(OFFSET('Water Data'!$G$27,0,10*ROW('Water Data'!G68))="","",OFFSET('Water Data'!$G$27,0,10*ROW('Water Data'!G68)))</f>
        <v/>
      </c>
      <c r="CC74" s="383" t="str">
        <f ca="1">+IF(OFFSET('Water Data'!$G$28,0,10*ROW('Water Data'!G68))="","",OFFSET('Water Data'!$G$28,0,10*ROW('Water Data'!G68)))</f>
        <v/>
      </c>
      <c r="CD74" s="383" t="str">
        <f ca="1">+IF(OFFSET('Water Data'!$G$29,0,10*ROW('Water Data'!G68))="","",OFFSET('Water Data'!$G$29,0,10*ROW('Water Data'!G68)))</f>
        <v/>
      </c>
      <c r="CE74" s="383" t="str">
        <f ca="1">+IF(OFFSET('Water Data'!$H$27,0,10*ROW('Water Data'!H68))="","",OFFSET('Water Data'!$H$27,0,10*ROW('Water Data'!H68)))</f>
        <v/>
      </c>
      <c r="CF74" s="383" t="str">
        <f ca="1">+IF(OFFSET('Water Data'!$H$28,0,10*ROW('Water Data'!H68))="","",OFFSET('Water Data'!$H$28,0,10*ROW('Water Data'!H68)))</f>
        <v/>
      </c>
      <c r="CG74" s="383" t="str">
        <f ca="1">+IF(OFFSET('Water Data'!$H$29,0,10*ROW('Water Data'!H68))="","",OFFSET('Water Data'!$H$29,0,10*ROW('Water Data'!H68)))</f>
        <v/>
      </c>
      <c r="CH74" s="383" t="str">
        <f ca="1">+IF(OFFSET('Water Data'!$I$27,0,10*ROW('Water Data'!I68))="","",OFFSET('Water Data'!$I$27,0,10*ROW('Water Data'!I68)))</f>
        <v/>
      </c>
      <c r="CI74" s="383" t="str">
        <f ca="1">+IF(OFFSET('Water Data'!$I$28,0,10*ROW('Water Data'!I68))="","",OFFSET('Water Data'!$I$28,0,10*ROW('Water Data'!I68)))</f>
        <v/>
      </c>
      <c r="CJ74" s="383" t="str">
        <f ca="1">+IF(OFFSET('Water Data'!$I$29,0,10*ROW('Water Data'!I68))="","",OFFSET('Water Data'!$I$29,0,10*ROW('Water Data'!I68)))</f>
        <v/>
      </c>
      <c r="CK74" s="383" t="str">
        <f ca="1">+IF(OFFSET('Sanitation Data'!$D$28,0,10*ROW('Sanitation Data'!D68))="","",OFFSET('Sanitation Data'!$D$28,0,10*ROW('Sanitation Data'!D68)))</f>
        <v/>
      </c>
      <c r="CL74" s="383" t="str">
        <f ca="1">+IF(OFFSET('Sanitation Data'!$D$29,0,10*ROW('Sanitation Data'!D68))="","",OFFSET('Sanitation Data'!$D$29,0,10*ROW('Sanitation Data'!D68)))</f>
        <v/>
      </c>
      <c r="CM74" s="383" t="str">
        <f ca="1">+IF(OFFSET('Sanitation Data'!$D$30,0,10*ROW('Sanitation Data'!D68))="","",OFFSET('Sanitation Data'!$D$30,0,10*ROW('Sanitation Data'!D68)))</f>
        <v/>
      </c>
      <c r="CN74" s="383" t="str">
        <f ca="1">+IF(OFFSET('Sanitation Data'!$D$31,0,10*ROW('Sanitation Data'!D68))="","",OFFSET('Sanitation Data'!$D$31,0,10*ROW('Sanitation Data'!D68)))</f>
        <v/>
      </c>
      <c r="CO74" s="383" t="str">
        <f ca="1">+IF(OFFSET('Sanitation Data'!$D$32,0,10*ROW('Sanitation Data'!D68))="","",OFFSET('Sanitation Data'!$D$32,0,10*ROW('Sanitation Data'!D68)))</f>
        <v/>
      </c>
      <c r="CP74" s="383" t="str">
        <f ca="1">+IF(OFFSET('Sanitation Data'!$E$28,0,10*ROW('Sanitation Data'!E68))="","",OFFSET('Sanitation Data'!$E$28,0,10*ROW('Sanitation Data'!E68)))</f>
        <v/>
      </c>
      <c r="CQ74" s="383" t="str">
        <f ca="1">+IF(OFFSET('Sanitation Data'!$E$29,0,10*ROW('Sanitation Data'!E68))="","",OFFSET('Sanitation Data'!$E$29,0,10*ROW('Sanitation Data'!E68)))</f>
        <v/>
      </c>
      <c r="CR74" s="383" t="str">
        <f ca="1">+IF(OFFSET('Sanitation Data'!$E$30,0,10*ROW('Sanitation Data'!E68))="","",OFFSET('Sanitation Data'!$E$30,0,10*ROW('Sanitation Data'!E68)))</f>
        <v/>
      </c>
      <c r="CS74" s="383" t="str">
        <f ca="1">+IF(OFFSET('Sanitation Data'!$E$31,0,10*ROW('Sanitation Data'!E68))="","",OFFSET('Sanitation Data'!$E$31,0,10*ROW('Sanitation Data'!E68)))</f>
        <v/>
      </c>
      <c r="CT74" s="383" t="str">
        <f ca="1">+IF(OFFSET('Sanitation Data'!$E$32,0,10*ROW('Sanitation Data'!E68))="","",OFFSET('Sanitation Data'!$E$32,0,10*ROW('Sanitation Data'!E68)))</f>
        <v/>
      </c>
      <c r="CU74" s="383" t="str">
        <f ca="1">+IF(OFFSET('Sanitation Data'!$F$28,0,10*ROW('Sanitation Data'!F68))="","",OFFSET('Sanitation Data'!$F$28,0,10*ROW('Sanitation Data'!F68)))</f>
        <v/>
      </c>
      <c r="CV74" s="383" t="str">
        <f ca="1">+IF(OFFSET('Sanitation Data'!$F$29,0,10*ROW('Sanitation Data'!F68))="","",OFFSET('Sanitation Data'!$F$29,0,10*ROW('Sanitation Data'!F68)))</f>
        <v/>
      </c>
      <c r="CW74" s="383" t="str">
        <f ca="1">+IF(OFFSET('Sanitation Data'!$F$30,0,10*ROW('Sanitation Data'!F68))="","",OFFSET('Sanitation Data'!$F$30,0,10*ROW('Sanitation Data'!F68)))</f>
        <v/>
      </c>
      <c r="CX74" s="383" t="str">
        <f ca="1">+IF(OFFSET('Sanitation Data'!$F$31,0,10*ROW('Sanitation Data'!F68))="","",OFFSET('Sanitation Data'!$F$31,0,10*ROW('Sanitation Data'!F68)))</f>
        <v/>
      </c>
      <c r="CY74" s="383" t="str">
        <f ca="1">+IF(OFFSET('Sanitation Data'!$F$32,0,10*ROW('Sanitation Data'!F68))="","",OFFSET('Sanitation Data'!$F$32,0,10*ROW('Sanitation Data'!F68)))</f>
        <v/>
      </c>
      <c r="CZ74" s="383" t="str">
        <f ca="1">+IF(OFFSET('Sanitation Data'!$G$28,0,10*ROW('Sanitation Data'!G68))="","",OFFSET('Sanitation Data'!$G$28,0,10*ROW('Sanitation Data'!G68)))</f>
        <v/>
      </c>
      <c r="DA74" s="383" t="str">
        <f ca="1">+IF(OFFSET('Sanitation Data'!$G$29,0,10*ROW('Sanitation Data'!G68))="","",OFFSET('Sanitation Data'!$G$29,0,10*ROW('Sanitation Data'!G68)))</f>
        <v/>
      </c>
      <c r="DB74" s="383" t="str">
        <f ca="1">+IF(OFFSET('Sanitation Data'!$G$30,0,10*ROW('Sanitation Data'!G68))="","",OFFSET('Sanitation Data'!$G$30,0,10*ROW('Sanitation Data'!G68)))</f>
        <v/>
      </c>
      <c r="DC74" s="383" t="str">
        <f ca="1">+IF(OFFSET('Sanitation Data'!$G$31,0,10*ROW('Sanitation Data'!G68))="","",OFFSET('Sanitation Data'!$G$31,0,10*ROW('Sanitation Data'!G68)))</f>
        <v/>
      </c>
      <c r="DD74" s="383" t="str">
        <f ca="1">+IF(OFFSET('Sanitation Data'!$G$32,0,10*ROW('Sanitation Data'!G68))="","",OFFSET('Sanitation Data'!$G$32,0,10*ROW('Sanitation Data'!G68)))</f>
        <v/>
      </c>
      <c r="DE74" s="383" t="str">
        <f ca="1">+IF(OFFSET('Sanitation Data'!$H$28,0,10*ROW('Sanitation Data'!H68))="","",OFFSET('Sanitation Data'!$H$28,0,10*ROW('Sanitation Data'!H68)))</f>
        <v/>
      </c>
      <c r="DF74" s="383" t="str">
        <f ca="1">+IF(OFFSET('Sanitation Data'!$H$29,0,10*ROW('Sanitation Data'!H68))="","",OFFSET('Sanitation Data'!$H$29,0,10*ROW('Sanitation Data'!H68)))</f>
        <v/>
      </c>
      <c r="DG74" s="383" t="str">
        <f ca="1">+IF(OFFSET('Sanitation Data'!$H$30,0,10*ROW('Sanitation Data'!H68))="","",OFFSET('Sanitation Data'!$H$30,0,10*ROW('Sanitation Data'!H68)))</f>
        <v/>
      </c>
      <c r="DH74" s="383" t="str">
        <f ca="1">+IF(OFFSET('Sanitation Data'!$H$31,0,10*ROW('Sanitation Data'!H68))="","",OFFSET('Sanitation Data'!$H$31,0,10*ROW('Sanitation Data'!H68)))</f>
        <v/>
      </c>
      <c r="DI74" s="383" t="str">
        <f ca="1">+IF(OFFSET('Sanitation Data'!$H$32,0,10*ROW('Sanitation Data'!H68))="","",OFFSET('Sanitation Data'!$H$32,0,10*ROW('Sanitation Data'!H68)))</f>
        <v/>
      </c>
      <c r="DJ74" s="383" t="str">
        <f ca="1">+IF(OFFSET('Sanitation Data'!$I$28,0,10*ROW('Sanitation Data'!I68))="","",OFFSET('Sanitation Data'!$I$28,0,10*ROW('Sanitation Data'!I68)))</f>
        <v/>
      </c>
      <c r="DK74" s="383" t="str">
        <f ca="1">+IF(OFFSET('Sanitation Data'!$I$29,0,10*ROW('Sanitation Data'!I68))="","",OFFSET('Sanitation Data'!$I$29,0,10*ROW('Sanitation Data'!I68)))</f>
        <v/>
      </c>
      <c r="DL74" s="383" t="str">
        <f ca="1">+IF(OFFSET('Sanitation Data'!$I$30,0,10*ROW('Sanitation Data'!I68))="","",OFFSET('Sanitation Data'!$I$30,0,10*ROW('Sanitation Data'!I68)))</f>
        <v/>
      </c>
      <c r="DM74" s="383" t="str">
        <f ca="1">+IF(OFFSET('Sanitation Data'!$I$31,0,10*ROW('Sanitation Data'!I68))="","",OFFSET('Sanitation Data'!$I$31,0,10*ROW('Sanitation Data'!I68)))</f>
        <v/>
      </c>
      <c r="DN74" s="383" t="str">
        <f ca="1">+IF(OFFSET('Sanitation Data'!$I$32,0,10*ROW('Sanitation Data'!I68))="","",OFFSET('Sanitation Data'!$I$32,0,10*ROW('Sanitation Data'!I68)))</f>
        <v/>
      </c>
      <c r="DO74" s="383" t="str">
        <f ca="1">+IF(OFFSET('Hygiene Data'!$D$11,0,10*ROW('Hygiene Data'!D68))="","",OFFSET('Hygiene Data'!$D$11,0,10*ROW('Hygiene Data'!D68)))</f>
        <v/>
      </c>
      <c r="DP74" s="383" t="str">
        <f ca="1">+IF(OFFSET('Hygiene Data'!$D$12,0,10*ROW('Hygiene Data'!D68))="","",OFFSET('Hygiene Data'!$D$12,0,10*ROW('Hygiene Data'!D68)))</f>
        <v/>
      </c>
      <c r="DQ74" s="383" t="str">
        <f ca="1">+IF(OFFSET('Hygiene Data'!$D$13,0,10*ROW('Hygiene Data'!D68))="","",OFFSET('Hygiene Data'!$D$13,0,10*ROW('Hygiene Data'!D68)))</f>
        <v/>
      </c>
      <c r="DR74" s="383" t="str">
        <f ca="1">+IF(OFFSET('Hygiene Data'!$E$11,0,10*ROW('Hygiene Data'!E68))="","",OFFSET('Hygiene Data'!$E$11,0,10*ROW('Hygiene Data'!E68)))</f>
        <v/>
      </c>
      <c r="DS74" s="383" t="str">
        <f ca="1">+IF(OFFSET('Hygiene Data'!$E$12,0,10*ROW('Hygiene Data'!E68))="","",OFFSET('Hygiene Data'!$E$12,0,10*ROW('Hygiene Data'!E68)))</f>
        <v/>
      </c>
      <c r="DT74" s="383" t="str">
        <f ca="1">+IF(OFFSET('Hygiene Data'!$E$13,0,10*ROW('Hygiene Data'!E68))="","",OFFSET('Hygiene Data'!$E$13,0,10*ROW('Hygiene Data'!E68)))</f>
        <v/>
      </c>
      <c r="DU74" s="383" t="str">
        <f ca="1">+IF(OFFSET('Hygiene Data'!$F$11,0,10*ROW('Hygiene Data'!F68))="","",OFFSET('Hygiene Data'!$F$11,0,10*ROW('Hygiene Data'!F68)))</f>
        <v/>
      </c>
      <c r="DV74" s="383" t="str">
        <f ca="1">+IF(OFFSET('Hygiene Data'!$F$12,0,10*ROW('Hygiene Data'!F68))="","",OFFSET('Hygiene Data'!$F$12,0,10*ROW('Hygiene Data'!F68)))</f>
        <v/>
      </c>
      <c r="DW74" s="383" t="str">
        <f ca="1">+IF(OFFSET('Hygiene Data'!$F$13,0,10*ROW('Hygiene Data'!F68))="","",OFFSET('Hygiene Data'!$F$13,0,10*ROW('Hygiene Data'!F68)))</f>
        <v/>
      </c>
      <c r="DX74" s="383" t="str">
        <f ca="1">+IF(OFFSET('Hygiene Data'!$G$11,0,10*ROW('Hygiene Data'!G68))="","",OFFSET('Hygiene Data'!$G$11,0,10*ROW('Hygiene Data'!G68)))</f>
        <v/>
      </c>
      <c r="DY74" s="383" t="str">
        <f ca="1">+IF(OFFSET('Hygiene Data'!$G$12,0,10*ROW('Hygiene Data'!G68))="","",OFFSET('Hygiene Data'!$G$12,0,10*ROW('Hygiene Data'!G68)))</f>
        <v/>
      </c>
      <c r="DZ74" s="383" t="str">
        <f ca="1">+IF(OFFSET('Hygiene Data'!$G$13,0,10*ROW('Hygiene Data'!G68))="","",OFFSET('Hygiene Data'!$G$13,0,10*ROW('Hygiene Data'!G68)))</f>
        <v/>
      </c>
      <c r="EA74" s="383" t="str">
        <f ca="1">+IF(OFFSET('Hygiene Data'!$H$11,0,10*ROW('Hygiene Data'!H68))="","",OFFSET('Hygiene Data'!$H$11,0,10*ROW('Hygiene Data'!H68)))</f>
        <v/>
      </c>
      <c r="EB74" s="383" t="str">
        <f ca="1">+IF(OFFSET('Hygiene Data'!$H$12,0,10*ROW('Hygiene Data'!H68))="","",OFFSET('Hygiene Data'!$H$12,0,10*ROW('Hygiene Data'!H68)))</f>
        <v/>
      </c>
      <c r="EC74" s="383" t="str">
        <f ca="1">+IF(OFFSET('Hygiene Data'!$H$13,0,10*ROW('Hygiene Data'!H68))="","",OFFSET('Hygiene Data'!$H$13,0,10*ROW('Hygiene Data'!H68)))</f>
        <v/>
      </c>
      <c r="ED74" s="383" t="str">
        <f ca="1">+IF(OFFSET('Hygiene Data'!$I$11,0,10*ROW('Hygiene Data'!I68))="","",OFFSET('Hygiene Data'!$I$11,0,10*ROW('Hygiene Data'!I68)))</f>
        <v/>
      </c>
      <c r="EE74" s="383" t="str">
        <f ca="1">+IF(OFFSET('Hygiene Data'!$I$12,0,10*ROW('Hygiene Data'!I68))="","",OFFSET('Hygiene Data'!$I$12,0,10*ROW('Hygiene Data'!I68)))</f>
        <v/>
      </c>
      <c r="EF74" s="383" t="str">
        <f ca="1">+IF(OFFSET('Hygiene Data'!$I$13,0,10*ROW('Hygiene Data'!I68))="","",OFFSET('Hygiene Data'!$I$13,0,10*ROW('Hygiene Data'!I68)))</f>
        <v/>
      </c>
    </row>
    <row r="75" spans="1:136" x14ac:dyDescent="0.25">
      <c r="A75" s="492" t="str">
        <f ca="1">+IF(OFFSET('Water Data'!$B$2,0,10*ROW('Water Data'!E69))="","",OFFSET('Water Data'!$B$2,0,10*ROW('Water Data'!E69)))</f>
        <v/>
      </c>
      <c r="B75" s="492"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19" t="str">
        <f t="shared" ca="1" si="1"/>
        <v/>
      </c>
      <c r="D75" s="520"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20"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20"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20"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20"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20"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20"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20"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20"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20"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20"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20"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20"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20"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20"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20"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20"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20"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21"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21"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21"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21"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21"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21"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21"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21"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21"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21"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21"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21"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21"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21"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21"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21"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21"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21"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21"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21"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21"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21"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21"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21"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21"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21"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21"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21"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21"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21"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22"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98"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22"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22"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22"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22"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22"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22"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22"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22"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22"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22"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22"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22"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22"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22"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22"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22"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83" t="str">
        <f ca="1">+IF(OFFSET('Water Data'!$D$27,0,10*ROW('Water Data'!D69))="","",OFFSET('Water Data'!$D$27,0,10*ROW('Water Data'!D69)))</f>
        <v/>
      </c>
      <c r="BT75" s="383" t="str">
        <f ca="1">+IF(OFFSET('Water Data'!$D$28,0,10*ROW('Water Data'!D69))="","",OFFSET('Water Data'!$D$28,0,10*ROW('Water Data'!D69)))</f>
        <v/>
      </c>
      <c r="BU75" s="383" t="str">
        <f ca="1">+IF(OFFSET('Water Data'!$D$29,0,10*ROW('Water Data'!D69))="","",OFFSET('Water Data'!$D$29,0,10*ROW('Water Data'!D69)))</f>
        <v/>
      </c>
      <c r="BV75" s="383" t="str">
        <f ca="1">+IF(OFFSET('Water Data'!$E$27,0,10*ROW('Water Data'!E69))="","",OFFSET('Water Data'!$E$27,0,10*ROW('Water Data'!E69)))</f>
        <v/>
      </c>
      <c r="BW75" s="383" t="str">
        <f ca="1">+IF(OFFSET('Water Data'!$E$28,0,10*ROW('Water Data'!E69))="","",OFFSET('Water Data'!$E$28,0,10*ROW('Water Data'!E69)))</f>
        <v/>
      </c>
      <c r="BX75" s="383" t="str">
        <f ca="1">+IF(OFFSET('Water Data'!$E$29,0,10*ROW('Water Data'!E69))="","",OFFSET('Water Data'!$E$29,0,10*ROW('Water Data'!E69)))</f>
        <v/>
      </c>
      <c r="BY75" s="383" t="str">
        <f ca="1">+IF(OFFSET('Water Data'!$F$27,0,10*ROW('Water Data'!F69))="","",OFFSET('Water Data'!$F$27,0,10*ROW('Water Data'!F69)))</f>
        <v/>
      </c>
      <c r="BZ75" s="383" t="str">
        <f ca="1">+IF(OFFSET('Water Data'!$F$28,0,10*ROW('Water Data'!F69))="","",OFFSET('Water Data'!$F$28,0,10*ROW('Water Data'!F69)))</f>
        <v/>
      </c>
      <c r="CA75" s="383" t="str">
        <f ca="1">+IF(OFFSET('Water Data'!$F$29,0,10*ROW('Water Data'!F69))="","",OFFSET('Water Data'!$F$29,0,10*ROW('Water Data'!F69)))</f>
        <v/>
      </c>
      <c r="CB75" s="383" t="str">
        <f ca="1">+IF(OFFSET('Water Data'!$G$27,0,10*ROW('Water Data'!G69))="","",OFFSET('Water Data'!$G$27,0,10*ROW('Water Data'!G69)))</f>
        <v/>
      </c>
      <c r="CC75" s="383" t="str">
        <f ca="1">+IF(OFFSET('Water Data'!$G$28,0,10*ROW('Water Data'!G69))="","",OFFSET('Water Data'!$G$28,0,10*ROW('Water Data'!G69)))</f>
        <v/>
      </c>
      <c r="CD75" s="383" t="str">
        <f ca="1">+IF(OFFSET('Water Data'!$G$29,0,10*ROW('Water Data'!G69))="","",OFFSET('Water Data'!$G$29,0,10*ROW('Water Data'!G69)))</f>
        <v/>
      </c>
      <c r="CE75" s="383" t="str">
        <f ca="1">+IF(OFFSET('Water Data'!$H$27,0,10*ROW('Water Data'!H69))="","",OFFSET('Water Data'!$H$27,0,10*ROW('Water Data'!H69)))</f>
        <v/>
      </c>
      <c r="CF75" s="383" t="str">
        <f ca="1">+IF(OFFSET('Water Data'!$H$28,0,10*ROW('Water Data'!H69))="","",OFFSET('Water Data'!$H$28,0,10*ROW('Water Data'!H69)))</f>
        <v/>
      </c>
      <c r="CG75" s="383" t="str">
        <f ca="1">+IF(OFFSET('Water Data'!$H$29,0,10*ROW('Water Data'!H69))="","",OFFSET('Water Data'!$H$29,0,10*ROW('Water Data'!H69)))</f>
        <v/>
      </c>
      <c r="CH75" s="383" t="str">
        <f ca="1">+IF(OFFSET('Water Data'!$I$27,0,10*ROW('Water Data'!I69))="","",OFFSET('Water Data'!$I$27,0,10*ROW('Water Data'!I69)))</f>
        <v/>
      </c>
      <c r="CI75" s="383" t="str">
        <f ca="1">+IF(OFFSET('Water Data'!$I$28,0,10*ROW('Water Data'!I69))="","",OFFSET('Water Data'!$I$28,0,10*ROW('Water Data'!I69)))</f>
        <v/>
      </c>
      <c r="CJ75" s="383" t="str">
        <f ca="1">+IF(OFFSET('Water Data'!$I$29,0,10*ROW('Water Data'!I69))="","",OFFSET('Water Data'!$I$29,0,10*ROW('Water Data'!I69)))</f>
        <v/>
      </c>
      <c r="CK75" s="383" t="str">
        <f ca="1">+IF(OFFSET('Sanitation Data'!$D$28,0,10*ROW('Sanitation Data'!D69))="","",OFFSET('Sanitation Data'!$D$28,0,10*ROW('Sanitation Data'!D69)))</f>
        <v/>
      </c>
      <c r="CL75" s="383" t="str">
        <f ca="1">+IF(OFFSET('Sanitation Data'!$D$29,0,10*ROW('Sanitation Data'!D69))="","",OFFSET('Sanitation Data'!$D$29,0,10*ROW('Sanitation Data'!D69)))</f>
        <v/>
      </c>
      <c r="CM75" s="383" t="str">
        <f ca="1">+IF(OFFSET('Sanitation Data'!$D$30,0,10*ROW('Sanitation Data'!D69))="","",OFFSET('Sanitation Data'!$D$30,0,10*ROW('Sanitation Data'!D69)))</f>
        <v/>
      </c>
      <c r="CN75" s="383" t="str">
        <f ca="1">+IF(OFFSET('Sanitation Data'!$D$31,0,10*ROW('Sanitation Data'!D69))="","",OFFSET('Sanitation Data'!$D$31,0,10*ROW('Sanitation Data'!D69)))</f>
        <v/>
      </c>
      <c r="CO75" s="383" t="str">
        <f ca="1">+IF(OFFSET('Sanitation Data'!$D$32,0,10*ROW('Sanitation Data'!D69))="","",OFFSET('Sanitation Data'!$D$32,0,10*ROW('Sanitation Data'!D69)))</f>
        <v/>
      </c>
      <c r="CP75" s="383" t="str">
        <f ca="1">+IF(OFFSET('Sanitation Data'!$E$28,0,10*ROW('Sanitation Data'!E69))="","",OFFSET('Sanitation Data'!$E$28,0,10*ROW('Sanitation Data'!E69)))</f>
        <v/>
      </c>
      <c r="CQ75" s="383" t="str">
        <f ca="1">+IF(OFFSET('Sanitation Data'!$E$29,0,10*ROW('Sanitation Data'!E69))="","",OFFSET('Sanitation Data'!$E$29,0,10*ROW('Sanitation Data'!E69)))</f>
        <v/>
      </c>
      <c r="CR75" s="383" t="str">
        <f ca="1">+IF(OFFSET('Sanitation Data'!$E$30,0,10*ROW('Sanitation Data'!E69))="","",OFFSET('Sanitation Data'!$E$30,0,10*ROW('Sanitation Data'!E69)))</f>
        <v/>
      </c>
      <c r="CS75" s="383" t="str">
        <f ca="1">+IF(OFFSET('Sanitation Data'!$E$31,0,10*ROW('Sanitation Data'!E69))="","",OFFSET('Sanitation Data'!$E$31,0,10*ROW('Sanitation Data'!E69)))</f>
        <v/>
      </c>
      <c r="CT75" s="383" t="str">
        <f ca="1">+IF(OFFSET('Sanitation Data'!$E$32,0,10*ROW('Sanitation Data'!E69))="","",OFFSET('Sanitation Data'!$E$32,0,10*ROW('Sanitation Data'!E69)))</f>
        <v/>
      </c>
      <c r="CU75" s="383" t="str">
        <f ca="1">+IF(OFFSET('Sanitation Data'!$F$28,0,10*ROW('Sanitation Data'!F69))="","",OFFSET('Sanitation Data'!$F$28,0,10*ROW('Sanitation Data'!F69)))</f>
        <v/>
      </c>
      <c r="CV75" s="383" t="str">
        <f ca="1">+IF(OFFSET('Sanitation Data'!$F$29,0,10*ROW('Sanitation Data'!F69))="","",OFFSET('Sanitation Data'!$F$29,0,10*ROW('Sanitation Data'!F69)))</f>
        <v/>
      </c>
      <c r="CW75" s="383" t="str">
        <f ca="1">+IF(OFFSET('Sanitation Data'!$F$30,0,10*ROW('Sanitation Data'!F69))="","",OFFSET('Sanitation Data'!$F$30,0,10*ROW('Sanitation Data'!F69)))</f>
        <v/>
      </c>
      <c r="CX75" s="383" t="str">
        <f ca="1">+IF(OFFSET('Sanitation Data'!$F$31,0,10*ROW('Sanitation Data'!F69))="","",OFFSET('Sanitation Data'!$F$31,0,10*ROW('Sanitation Data'!F69)))</f>
        <v/>
      </c>
      <c r="CY75" s="383" t="str">
        <f ca="1">+IF(OFFSET('Sanitation Data'!$F$32,0,10*ROW('Sanitation Data'!F69))="","",OFFSET('Sanitation Data'!$F$32,0,10*ROW('Sanitation Data'!F69)))</f>
        <v/>
      </c>
      <c r="CZ75" s="383" t="str">
        <f ca="1">+IF(OFFSET('Sanitation Data'!$G$28,0,10*ROW('Sanitation Data'!G69))="","",OFFSET('Sanitation Data'!$G$28,0,10*ROW('Sanitation Data'!G69)))</f>
        <v/>
      </c>
      <c r="DA75" s="383" t="str">
        <f ca="1">+IF(OFFSET('Sanitation Data'!$G$29,0,10*ROW('Sanitation Data'!G69))="","",OFFSET('Sanitation Data'!$G$29,0,10*ROW('Sanitation Data'!G69)))</f>
        <v/>
      </c>
      <c r="DB75" s="383" t="str">
        <f ca="1">+IF(OFFSET('Sanitation Data'!$G$30,0,10*ROW('Sanitation Data'!G69))="","",OFFSET('Sanitation Data'!$G$30,0,10*ROW('Sanitation Data'!G69)))</f>
        <v/>
      </c>
      <c r="DC75" s="383" t="str">
        <f ca="1">+IF(OFFSET('Sanitation Data'!$G$31,0,10*ROW('Sanitation Data'!G69))="","",OFFSET('Sanitation Data'!$G$31,0,10*ROW('Sanitation Data'!G69)))</f>
        <v/>
      </c>
      <c r="DD75" s="383" t="str">
        <f ca="1">+IF(OFFSET('Sanitation Data'!$G$32,0,10*ROW('Sanitation Data'!G69))="","",OFFSET('Sanitation Data'!$G$32,0,10*ROW('Sanitation Data'!G69)))</f>
        <v/>
      </c>
      <c r="DE75" s="383" t="str">
        <f ca="1">+IF(OFFSET('Sanitation Data'!$H$28,0,10*ROW('Sanitation Data'!H69))="","",OFFSET('Sanitation Data'!$H$28,0,10*ROW('Sanitation Data'!H69)))</f>
        <v/>
      </c>
      <c r="DF75" s="383" t="str">
        <f ca="1">+IF(OFFSET('Sanitation Data'!$H$29,0,10*ROW('Sanitation Data'!H69))="","",OFFSET('Sanitation Data'!$H$29,0,10*ROW('Sanitation Data'!H69)))</f>
        <v/>
      </c>
      <c r="DG75" s="383" t="str">
        <f ca="1">+IF(OFFSET('Sanitation Data'!$H$30,0,10*ROW('Sanitation Data'!H69))="","",OFFSET('Sanitation Data'!$H$30,0,10*ROW('Sanitation Data'!H69)))</f>
        <v/>
      </c>
      <c r="DH75" s="383" t="str">
        <f ca="1">+IF(OFFSET('Sanitation Data'!$H$31,0,10*ROW('Sanitation Data'!H69))="","",OFFSET('Sanitation Data'!$H$31,0,10*ROW('Sanitation Data'!H69)))</f>
        <v/>
      </c>
      <c r="DI75" s="383" t="str">
        <f ca="1">+IF(OFFSET('Sanitation Data'!$H$32,0,10*ROW('Sanitation Data'!H69))="","",OFFSET('Sanitation Data'!$H$32,0,10*ROW('Sanitation Data'!H69)))</f>
        <v/>
      </c>
      <c r="DJ75" s="383" t="str">
        <f ca="1">+IF(OFFSET('Sanitation Data'!$I$28,0,10*ROW('Sanitation Data'!I69))="","",OFFSET('Sanitation Data'!$I$28,0,10*ROW('Sanitation Data'!I69)))</f>
        <v/>
      </c>
      <c r="DK75" s="383" t="str">
        <f ca="1">+IF(OFFSET('Sanitation Data'!$I$29,0,10*ROW('Sanitation Data'!I69))="","",OFFSET('Sanitation Data'!$I$29,0,10*ROW('Sanitation Data'!I69)))</f>
        <v/>
      </c>
      <c r="DL75" s="383" t="str">
        <f ca="1">+IF(OFFSET('Sanitation Data'!$I$30,0,10*ROW('Sanitation Data'!I69))="","",OFFSET('Sanitation Data'!$I$30,0,10*ROW('Sanitation Data'!I69)))</f>
        <v/>
      </c>
      <c r="DM75" s="383" t="str">
        <f ca="1">+IF(OFFSET('Sanitation Data'!$I$31,0,10*ROW('Sanitation Data'!I69))="","",OFFSET('Sanitation Data'!$I$31,0,10*ROW('Sanitation Data'!I69)))</f>
        <v/>
      </c>
      <c r="DN75" s="383" t="str">
        <f ca="1">+IF(OFFSET('Sanitation Data'!$I$32,0,10*ROW('Sanitation Data'!I69))="","",OFFSET('Sanitation Data'!$I$32,0,10*ROW('Sanitation Data'!I69)))</f>
        <v/>
      </c>
      <c r="DO75" s="383" t="str">
        <f ca="1">+IF(OFFSET('Hygiene Data'!$D$11,0,10*ROW('Hygiene Data'!D69))="","",OFFSET('Hygiene Data'!$D$11,0,10*ROW('Hygiene Data'!D69)))</f>
        <v/>
      </c>
      <c r="DP75" s="383" t="str">
        <f ca="1">+IF(OFFSET('Hygiene Data'!$D$12,0,10*ROW('Hygiene Data'!D69))="","",OFFSET('Hygiene Data'!$D$12,0,10*ROW('Hygiene Data'!D69)))</f>
        <v/>
      </c>
      <c r="DQ75" s="383" t="str">
        <f ca="1">+IF(OFFSET('Hygiene Data'!$D$13,0,10*ROW('Hygiene Data'!D69))="","",OFFSET('Hygiene Data'!$D$13,0,10*ROW('Hygiene Data'!D69)))</f>
        <v/>
      </c>
      <c r="DR75" s="383" t="str">
        <f ca="1">+IF(OFFSET('Hygiene Data'!$E$11,0,10*ROW('Hygiene Data'!E69))="","",OFFSET('Hygiene Data'!$E$11,0,10*ROW('Hygiene Data'!E69)))</f>
        <v/>
      </c>
      <c r="DS75" s="383" t="str">
        <f ca="1">+IF(OFFSET('Hygiene Data'!$E$12,0,10*ROW('Hygiene Data'!E69))="","",OFFSET('Hygiene Data'!$E$12,0,10*ROW('Hygiene Data'!E69)))</f>
        <v/>
      </c>
      <c r="DT75" s="383" t="str">
        <f ca="1">+IF(OFFSET('Hygiene Data'!$E$13,0,10*ROW('Hygiene Data'!E69))="","",OFFSET('Hygiene Data'!$E$13,0,10*ROW('Hygiene Data'!E69)))</f>
        <v/>
      </c>
      <c r="DU75" s="383" t="str">
        <f ca="1">+IF(OFFSET('Hygiene Data'!$F$11,0,10*ROW('Hygiene Data'!F69))="","",OFFSET('Hygiene Data'!$F$11,0,10*ROW('Hygiene Data'!F69)))</f>
        <v/>
      </c>
      <c r="DV75" s="383" t="str">
        <f ca="1">+IF(OFFSET('Hygiene Data'!$F$12,0,10*ROW('Hygiene Data'!F69))="","",OFFSET('Hygiene Data'!$F$12,0,10*ROW('Hygiene Data'!F69)))</f>
        <v/>
      </c>
      <c r="DW75" s="383" t="str">
        <f ca="1">+IF(OFFSET('Hygiene Data'!$F$13,0,10*ROW('Hygiene Data'!F69))="","",OFFSET('Hygiene Data'!$F$13,0,10*ROW('Hygiene Data'!F69)))</f>
        <v/>
      </c>
      <c r="DX75" s="383" t="str">
        <f ca="1">+IF(OFFSET('Hygiene Data'!$G$11,0,10*ROW('Hygiene Data'!G69))="","",OFFSET('Hygiene Data'!$G$11,0,10*ROW('Hygiene Data'!G69)))</f>
        <v/>
      </c>
      <c r="DY75" s="383" t="str">
        <f ca="1">+IF(OFFSET('Hygiene Data'!$G$12,0,10*ROW('Hygiene Data'!G69))="","",OFFSET('Hygiene Data'!$G$12,0,10*ROW('Hygiene Data'!G69)))</f>
        <v/>
      </c>
      <c r="DZ75" s="383" t="str">
        <f ca="1">+IF(OFFSET('Hygiene Data'!$G$13,0,10*ROW('Hygiene Data'!G69))="","",OFFSET('Hygiene Data'!$G$13,0,10*ROW('Hygiene Data'!G69)))</f>
        <v/>
      </c>
      <c r="EA75" s="383" t="str">
        <f ca="1">+IF(OFFSET('Hygiene Data'!$H$11,0,10*ROW('Hygiene Data'!H69))="","",OFFSET('Hygiene Data'!$H$11,0,10*ROW('Hygiene Data'!H69)))</f>
        <v/>
      </c>
      <c r="EB75" s="383" t="str">
        <f ca="1">+IF(OFFSET('Hygiene Data'!$H$12,0,10*ROW('Hygiene Data'!H69))="","",OFFSET('Hygiene Data'!$H$12,0,10*ROW('Hygiene Data'!H69)))</f>
        <v/>
      </c>
      <c r="EC75" s="383" t="str">
        <f ca="1">+IF(OFFSET('Hygiene Data'!$H$13,0,10*ROW('Hygiene Data'!H69))="","",OFFSET('Hygiene Data'!$H$13,0,10*ROW('Hygiene Data'!H69)))</f>
        <v/>
      </c>
      <c r="ED75" s="383" t="str">
        <f ca="1">+IF(OFFSET('Hygiene Data'!$I$11,0,10*ROW('Hygiene Data'!I69))="","",OFFSET('Hygiene Data'!$I$11,0,10*ROW('Hygiene Data'!I69)))</f>
        <v/>
      </c>
      <c r="EE75" s="383" t="str">
        <f ca="1">+IF(OFFSET('Hygiene Data'!$I$12,0,10*ROW('Hygiene Data'!I69))="","",OFFSET('Hygiene Data'!$I$12,0,10*ROW('Hygiene Data'!I69)))</f>
        <v/>
      </c>
      <c r="EF75" s="383" t="str">
        <f ca="1">+IF(OFFSET('Hygiene Data'!$I$13,0,10*ROW('Hygiene Data'!I69))="","",OFFSET('Hygiene Data'!$I$13,0,10*ROW('Hygiene Data'!I69)))</f>
        <v/>
      </c>
    </row>
    <row r="76" spans="1:136" x14ac:dyDescent="0.25">
      <c r="A76" s="492" t="str">
        <f ca="1">+IF(OFFSET('Water Data'!$B$2,0,10*ROW('Water Data'!E70))="","",OFFSET('Water Data'!$B$2,0,10*ROW('Water Data'!E70)))</f>
        <v/>
      </c>
      <c r="B76" s="492"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19" t="str">
        <f t="shared" ca="1" si="1"/>
        <v/>
      </c>
      <c r="D76" s="520"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20"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20"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20"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20"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20"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20"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20"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20"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20"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20"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20"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20"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20"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20"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20"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20"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20"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21"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21"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21"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21"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21"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21"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21"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21"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21"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21"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21"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21"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21"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21"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21"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21"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21"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21"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21"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21"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21"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21"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21"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21"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21"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21"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21"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21"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21"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21"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22"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98"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22"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22"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22"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22"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22"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22"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22"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22"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22"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22"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22"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22"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22"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22"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22"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22"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83" t="str">
        <f ca="1">+IF(OFFSET('Water Data'!$D$27,0,10*ROW('Water Data'!D70))="","",OFFSET('Water Data'!$D$27,0,10*ROW('Water Data'!D70)))</f>
        <v/>
      </c>
      <c r="BT76" s="383" t="str">
        <f ca="1">+IF(OFFSET('Water Data'!$D$28,0,10*ROW('Water Data'!D70))="","",OFFSET('Water Data'!$D$28,0,10*ROW('Water Data'!D70)))</f>
        <v/>
      </c>
      <c r="BU76" s="383" t="str">
        <f ca="1">+IF(OFFSET('Water Data'!$D$29,0,10*ROW('Water Data'!D70))="","",OFFSET('Water Data'!$D$29,0,10*ROW('Water Data'!D70)))</f>
        <v/>
      </c>
      <c r="BV76" s="383" t="str">
        <f ca="1">+IF(OFFSET('Water Data'!$E$27,0,10*ROW('Water Data'!E70))="","",OFFSET('Water Data'!$E$27,0,10*ROW('Water Data'!E70)))</f>
        <v/>
      </c>
      <c r="BW76" s="383" t="str">
        <f ca="1">+IF(OFFSET('Water Data'!$E$28,0,10*ROW('Water Data'!E70))="","",OFFSET('Water Data'!$E$28,0,10*ROW('Water Data'!E70)))</f>
        <v/>
      </c>
      <c r="BX76" s="383" t="str">
        <f ca="1">+IF(OFFSET('Water Data'!$E$29,0,10*ROW('Water Data'!E70))="","",OFFSET('Water Data'!$E$29,0,10*ROW('Water Data'!E70)))</f>
        <v/>
      </c>
      <c r="BY76" s="383" t="str">
        <f ca="1">+IF(OFFSET('Water Data'!$F$27,0,10*ROW('Water Data'!F70))="","",OFFSET('Water Data'!$F$27,0,10*ROW('Water Data'!F70)))</f>
        <v/>
      </c>
      <c r="BZ76" s="383" t="str">
        <f ca="1">+IF(OFFSET('Water Data'!$F$28,0,10*ROW('Water Data'!F70))="","",OFFSET('Water Data'!$F$28,0,10*ROW('Water Data'!F70)))</f>
        <v/>
      </c>
      <c r="CA76" s="383" t="str">
        <f ca="1">+IF(OFFSET('Water Data'!$F$29,0,10*ROW('Water Data'!F70))="","",OFFSET('Water Data'!$F$29,0,10*ROW('Water Data'!F70)))</f>
        <v/>
      </c>
      <c r="CB76" s="383" t="str">
        <f ca="1">+IF(OFFSET('Water Data'!$G$27,0,10*ROW('Water Data'!G70))="","",OFFSET('Water Data'!$G$27,0,10*ROW('Water Data'!G70)))</f>
        <v/>
      </c>
      <c r="CC76" s="383" t="str">
        <f ca="1">+IF(OFFSET('Water Data'!$G$28,0,10*ROW('Water Data'!G70))="","",OFFSET('Water Data'!$G$28,0,10*ROW('Water Data'!G70)))</f>
        <v/>
      </c>
      <c r="CD76" s="383" t="str">
        <f ca="1">+IF(OFFSET('Water Data'!$G$29,0,10*ROW('Water Data'!G70))="","",OFFSET('Water Data'!$G$29,0,10*ROW('Water Data'!G70)))</f>
        <v/>
      </c>
      <c r="CE76" s="383" t="str">
        <f ca="1">+IF(OFFSET('Water Data'!$H$27,0,10*ROW('Water Data'!H70))="","",OFFSET('Water Data'!$H$27,0,10*ROW('Water Data'!H70)))</f>
        <v/>
      </c>
      <c r="CF76" s="383" t="str">
        <f ca="1">+IF(OFFSET('Water Data'!$H$28,0,10*ROW('Water Data'!H70))="","",OFFSET('Water Data'!$H$28,0,10*ROW('Water Data'!H70)))</f>
        <v/>
      </c>
      <c r="CG76" s="383" t="str">
        <f ca="1">+IF(OFFSET('Water Data'!$H$29,0,10*ROW('Water Data'!H70))="","",OFFSET('Water Data'!$H$29,0,10*ROW('Water Data'!H70)))</f>
        <v/>
      </c>
      <c r="CH76" s="383" t="str">
        <f ca="1">+IF(OFFSET('Water Data'!$I$27,0,10*ROW('Water Data'!I70))="","",OFFSET('Water Data'!$I$27,0,10*ROW('Water Data'!I70)))</f>
        <v/>
      </c>
      <c r="CI76" s="383" t="str">
        <f ca="1">+IF(OFFSET('Water Data'!$I$28,0,10*ROW('Water Data'!I70))="","",OFFSET('Water Data'!$I$28,0,10*ROW('Water Data'!I70)))</f>
        <v/>
      </c>
      <c r="CJ76" s="383" t="str">
        <f ca="1">+IF(OFFSET('Water Data'!$I$29,0,10*ROW('Water Data'!I70))="","",OFFSET('Water Data'!$I$29,0,10*ROW('Water Data'!I70)))</f>
        <v/>
      </c>
      <c r="CK76" s="383" t="str">
        <f ca="1">+IF(OFFSET('Sanitation Data'!$D$28,0,10*ROW('Sanitation Data'!D70))="","",OFFSET('Sanitation Data'!$D$28,0,10*ROW('Sanitation Data'!D70)))</f>
        <v/>
      </c>
      <c r="CL76" s="383" t="str">
        <f ca="1">+IF(OFFSET('Sanitation Data'!$D$29,0,10*ROW('Sanitation Data'!D70))="","",OFFSET('Sanitation Data'!$D$29,0,10*ROW('Sanitation Data'!D70)))</f>
        <v/>
      </c>
      <c r="CM76" s="383" t="str">
        <f ca="1">+IF(OFFSET('Sanitation Data'!$D$30,0,10*ROW('Sanitation Data'!D70))="","",OFFSET('Sanitation Data'!$D$30,0,10*ROW('Sanitation Data'!D70)))</f>
        <v/>
      </c>
      <c r="CN76" s="383" t="str">
        <f ca="1">+IF(OFFSET('Sanitation Data'!$D$31,0,10*ROW('Sanitation Data'!D70))="","",OFFSET('Sanitation Data'!$D$31,0,10*ROW('Sanitation Data'!D70)))</f>
        <v/>
      </c>
      <c r="CO76" s="383" t="str">
        <f ca="1">+IF(OFFSET('Sanitation Data'!$D$32,0,10*ROW('Sanitation Data'!D70))="","",OFFSET('Sanitation Data'!$D$32,0,10*ROW('Sanitation Data'!D70)))</f>
        <v/>
      </c>
      <c r="CP76" s="383" t="str">
        <f ca="1">+IF(OFFSET('Sanitation Data'!$E$28,0,10*ROW('Sanitation Data'!E70))="","",OFFSET('Sanitation Data'!$E$28,0,10*ROW('Sanitation Data'!E70)))</f>
        <v/>
      </c>
      <c r="CQ76" s="383" t="str">
        <f ca="1">+IF(OFFSET('Sanitation Data'!$E$29,0,10*ROW('Sanitation Data'!E70))="","",OFFSET('Sanitation Data'!$E$29,0,10*ROW('Sanitation Data'!E70)))</f>
        <v/>
      </c>
      <c r="CR76" s="383" t="str">
        <f ca="1">+IF(OFFSET('Sanitation Data'!$E$30,0,10*ROW('Sanitation Data'!E70))="","",OFFSET('Sanitation Data'!$E$30,0,10*ROW('Sanitation Data'!E70)))</f>
        <v/>
      </c>
      <c r="CS76" s="383" t="str">
        <f ca="1">+IF(OFFSET('Sanitation Data'!$E$31,0,10*ROW('Sanitation Data'!E70))="","",OFFSET('Sanitation Data'!$E$31,0,10*ROW('Sanitation Data'!E70)))</f>
        <v/>
      </c>
      <c r="CT76" s="383" t="str">
        <f ca="1">+IF(OFFSET('Sanitation Data'!$E$32,0,10*ROW('Sanitation Data'!E70))="","",OFFSET('Sanitation Data'!$E$32,0,10*ROW('Sanitation Data'!E70)))</f>
        <v/>
      </c>
      <c r="CU76" s="383" t="str">
        <f ca="1">+IF(OFFSET('Sanitation Data'!$F$28,0,10*ROW('Sanitation Data'!F70))="","",OFFSET('Sanitation Data'!$F$28,0,10*ROW('Sanitation Data'!F70)))</f>
        <v/>
      </c>
      <c r="CV76" s="383" t="str">
        <f ca="1">+IF(OFFSET('Sanitation Data'!$F$29,0,10*ROW('Sanitation Data'!F70))="","",OFFSET('Sanitation Data'!$F$29,0,10*ROW('Sanitation Data'!F70)))</f>
        <v/>
      </c>
      <c r="CW76" s="383" t="str">
        <f ca="1">+IF(OFFSET('Sanitation Data'!$F$30,0,10*ROW('Sanitation Data'!F70))="","",OFFSET('Sanitation Data'!$F$30,0,10*ROW('Sanitation Data'!F70)))</f>
        <v/>
      </c>
      <c r="CX76" s="383" t="str">
        <f ca="1">+IF(OFFSET('Sanitation Data'!$F$31,0,10*ROW('Sanitation Data'!F70))="","",OFFSET('Sanitation Data'!$F$31,0,10*ROW('Sanitation Data'!F70)))</f>
        <v/>
      </c>
      <c r="CY76" s="383" t="str">
        <f ca="1">+IF(OFFSET('Sanitation Data'!$F$32,0,10*ROW('Sanitation Data'!F70))="","",OFFSET('Sanitation Data'!$F$32,0,10*ROW('Sanitation Data'!F70)))</f>
        <v/>
      </c>
      <c r="CZ76" s="383" t="str">
        <f ca="1">+IF(OFFSET('Sanitation Data'!$G$28,0,10*ROW('Sanitation Data'!G70))="","",OFFSET('Sanitation Data'!$G$28,0,10*ROW('Sanitation Data'!G70)))</f>
        <v/>
      </c>
      <c r="DA76" s="383" t="str">
        <f ca="1">+IF(OFFSET('Sanitation Data'!$G$29,0,10*ROW('Sanitation Data'!G70))="","",OFFSET('Sanitation Data'!$G$29,0,10*ROW('Sanitation Data'!G70)))</f>
        <v/>
      </c>
      <c r="DB76" s="383" t="str">
        <f ca="1">+IF(OFFSET('Sanitation Data'!$G$30,0,10*ROW('Sanitation Data'!G70))="","",OFFSET('Sanitation Data'!$G$30,0,10*ROW('Sanitation Data'!G70)))</f>
        <v/>
      </c>
      <c r="DC76" s="383" t="str">
        <f ca="1">+IF(OFFSET('Sanitation Data'!$G$31,0,10*ROW('Sanitation Data'!G70))="","",OFFSET('Sanitation Data'!$G$31,0,10*ROW('Sanitation Data'!G70)))</f>
        <v/>
      </c>
      <c r="DD76" s="383" t="str">
        <f ca="1">+IF(OFFSET('Sanitation Data'!$G$32,0,10*ROW('Sanitation Data'!G70))="","",OFFSET('Sanitation Data'!$G$32,0,10*ROW('Sanitation Data'!G70)))</f>
        <v/>
      </c>
      <c r="DE76" s="383" t="str">
        <f ca="1">+IF(OFFSET('Sanitation Data'!$H$28,0,10*ROW('Sanitation Data'!H70))="","",OFFSET('Sanitation Data'!$H$28,0,10*ROW('Sanitation Data'!H70)))</f>
        <v/>
      </c>
      <c r="DF76" s="383" t="str">
        <f ca="1">+IF(OFFSET('Sanitation Data'!$H$29,0,10*ROW('Sanitation Data'!H70))="","",OFFSET('Sanitation Data'!$H$29,0,10*ROW('Sanitation Data'!H70)))</f>
        <v/>
      </c>
      <c r="DG76" s="383" t="str">
        <f ca="1">+IF(OFFSET('Sanitation Data'!$H$30,0,10*ROW('Sanitation Data'!H70))="","",OFFSET('Sanitation Data'!$H$30,0,10*ROW('Sanitation Data'!H70)))</f>
        <v/>
      </c>
      <c r="DH76" s="383" t="str">
        <f ca="1">+IF(OFFSET('Sanitation Data'!$H$31,0,10*ROW('Sanitation Data'!H70))="","",OFFSET('Sanitation Data'!$H$31,0,10*ROW('Sanitation Data'!H70)))</f>
        <v/>
      </c>
      <c r="DI76" s="383" t="str">
        <f ca="1">+IF(OFFSET('Sanitation Data'!$H$32,0,10*ROW('Sanitation Data'!H70))="","",OFFSET('Sanitation Data'!$H$32,0,10*ROW('Sanitation Data'!H70)))</f>
        <v/>
      </c>
      <c r="DJ76" s="383" t="str">
        <f ca="1">+IF(OFFSET('Sanitation Data'!$I$28,0,10*ROW('Sanitation Data'!I70))="","",OFFSET('Sanitation Data'!$I$28,0,10*ROW('Sanitation Data'!I70)))</f>
        <v/>
      </c>
      <c r="DK76" s="383" t="str">
        <f ca="1">+IF(OFFSET('Sanitation Data'!$I$29,0,10*ROW('Sanitation Data'!I70))="","",OFFSET('Sanitation Data'!$I$29,0,10*ROW('Sanitation Data'!I70)))</f>
        <v/>
      </c>
      <c r="DL76" s="383" t="str">
        <f ca="1">+IF(OFFSET('Sanitation Data'!$I$30,0,10*ROW('Sanitation Data'!I70))="","",OFFSET('Sanitation Data'!$I$30,0,10*ROW('Sanitation Data'!I70)))</f>
        <v/>
      </c>
      <c r="DM76" s="383" t="str">
        <f ca="1">+IF(OFFSET('Sanitation Data'!$I$31,0,10*ROW('Sanitation Data'!I70))="","",OFFSET('Sanitation Data'!$I$31,0,10*ROW('Sanitation Data'!I70)))</f>
        <v/>
      </c>
      <c r="DN76" s="383" t="str">
        <f ca="1">+IF(OFFSET('Sanitation Data'!$I$32,0,10*ROW('Sanitation Data'!I70))="","",OFFSET('Sanitation Data'!$I$32,0,10*ROW('Sanitation Data'!I70)))</f>
        <v/>
      </c>
      <c r="DO76" s="383" t="str">
        <f ca="1">+IF(OFFSET('Hygiene Data'!$D$11,0,10*ROW('Hygiene Data'!D70))="","",OFFSET('Hygiene Data'!$D$11,0,10*ROW('Hygiene Data'!D70)))</f>
        <v/>
      </c>
      <c r="DP76" s="383" t="str">
        <f ca="1">+IF(OFFSET('Hygiene Data'!$D$12,0,10*ROW('Hygiene Data'!D70))="","",OFFSET('Hygiene Data'!$D$12,0,10*ROW('Hygiene Data'!D70)))</f>
        <v/>
      </c>
      <c r="DQ76" s="383" t="str">
        <f ca="1">+IF(OFFSET('Hygiene Data'!$D$13,0,10*ROW('Hygiene Data'!D70))="","",OFFSET('Hygiene Data'!$D$13,0,10*ROW('Hygiene Data'!D70)))</f>
        <v/>
      </c>
      <c r="DR76" s="383" t="str">
        <f ca="1">+IF(OFFSET('Hygiene Data'!$E$11,0,10*ROW('Hygiene Data'!E70))="","",OFFSET('Hygiene Data'!$E$11,0,10*ROW('Hygiene Data'!E70)))</f>
        <v/>
      </c>
      <c r="DS76" s="383" t="str">
        <f ca="1">+IF(OFFSET('Hygiene Data'!$E$12,0,10*ROW('Hygiene Data'!E70))="","",OFFSET('Hygiene Data'!$E$12,0,10*ROW('Hygiene Data'!E70)))</f>
        <v/>
      </c>
      <c r="DT76" s="383" t="str">
        <f ca="1">+IF(OFFSET('Hygiene Data'!$E$13,0,10*ROW('Hygiene Data'!E70))="","",OFFSET('Hygiene Data'!$E$13,0,10*ROW('Hygiene Data'!E70)))</f>
        <v/>
      </c>
      <c r="DU76" s="383" t="str">
        <f ca="1">+IF(OFFSET('Hygiene Data'!$F$11,0,10*ROW('Hygiene Data'!F70))="","",OFFSET('Hygiene Data'!$F$11,0,10*ROW('Hygiene Data'!F70)))</f>
        <v/>
      </c>
      <c r="DV76" s="383" t="str">
        <f ca="1">+IF(OFFSET('Hygiene Data'!$F$12,0,10*ROW('Hygiene Data'!F70))="","",OFFSET('Hygiene Data'!$F$12,0,10*ROW('Hygiene Data'!F70)))</f>
        <v/>
      </c>
      <c r="DW76" s="383" t="str">
        <f ca="1">+IF(OFFSET('Hygiene Data'!$F$13,0,10*ROW('Hygiene Data'!F70))="","",OFFSET('Hygiene Data'!$F$13,0,10*ROW('Hygiene Data'!F70)))</f>
        <v/>
      </c>
      <c r="DX76" s="383" t="str">
        <f ca="1">+IF(OFFSET('Hygiene Data'!$G$11,0,10*ROW('Hygiene Data'!G70))="","",OFFSET('Hygiene Data'!$G$11,0,10*ROW('Hygiene Data'!G70)))</f>
        <v/>
      </c>
      <c r="DY76" s="383" t="str">
        <f ca="1">+IF(OFFSET('Hygiene Data'!$G$12,0,10*ROW('Hygiene Data'!G70))="","",OFFSET('Hygiene Data'!$G$12,0,10*ROW('Hygiene Data'!G70)))</f>
        <v/>
      </c>
      <c r="DZ76" s="383" t="str">
        <f ca="1">+IF(OFFSET('Hygiene Data'!$G$13,0,10*ROW('Hygiene Data'!G70))="","",OFFSET('Hygiene Data'!$G$13,0,10*ROW('Hygiene Data'!G70)))</f>
        <v/>
      </c>
      <c r="EA76" s="383" t="str">
        <f ca="1">+IF(OFFSET('Hygiene Data'!$H$11,0,10*ROW('Hygiene Data'!H70))="","",OFFSET('Hygiene Data'!$H$11,0,10*ROW('Hygiene Data'!H70)))</f>
        <v/>
      </c>
      <c r="EB76" s="383" t="str">
        <f ca="1">+IF(OFFSET('Hygiene Data'!$H$12,0,10*ROW('Hygiene Data'!H70))="","",OFFSET('Hygiene Data'!$H$12,0,10*ROW('Hygiene Data'!H70)))</f>
        <v/>
      </c>
      <c r="EC76" s="383" t="str">
        <f ca="1">+IF(OFFSET('Hygiene Data'!$H$13,0,10*ROW('Hygiene Data'!H70))="","",OFFSET('Hygiene Data'!$H$13,0,10*ROW('Hygiene Data'!H70)))</f>
        <v/>
      </c>
      <c r="ED76" s="383" t="str">
        <f ca="1">+IF(OFFSET('Hygiene Data'!$I$11,0,10*ROW('Hygiene Data'!I70))="","",OFFSET('Hygiene Data'!$I$11,0,10*ROW('Hygiene Data'!I70)))</f>
        <v/>
      </c>
      <c r="EE76" s="383" t="str">
        <f ca="1">+IF(OFFSET('Hygiene Data'!$I$12,0,10*ROW('Hygiene Data'!I70))="","",OFFSET('Hygiene Data'!$I$12,0,10*ROW('Hygiene Data'!I70)))</f>
        <v/>
      </c>
      <c r="EF76" s="383" t="str">
        <f ca="1">+IF(OFFSET('Hygiene Data'!$I$13,0,10*ROW('Hygiene Data'!I70))="","",OFFSET('Hygiene Data'!$I$13,0,10*ROW('Hygiene Data'!I70)))</f>
        <v/>
      </c>
    </row>
    <row r="77" spans="1:136" x14ac:dyDescent="0.25">
      <c r="A77" s="492" t="str">
        <f ca="1">+IF(OFFSET('Water Data'!$B$2,0,10*ROW('Water Data'!E71))="","",OFFSET('Water Data'!$B$2,0,10*ROW('Water Data'!E71)))</f>
        <v/>
      </c>
      <c r="B77" s="492"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19" t="str">
        <f t="shared" ca="1" si="1"/>
        <v/>
      </c>
      <c r="D77" s="520"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20"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20"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20"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20"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20"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20"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20"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20"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20"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20"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20"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20"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20"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20"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20"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20"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20"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21"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21"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21"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21"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21"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21"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21"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21"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21"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21"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21"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21"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21"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21"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21"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21"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21"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21"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21"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21"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21"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21"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21"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21"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21"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21"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21"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21"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21"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21"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22"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98"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22"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22"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22"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22"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22"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22"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22"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22"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22"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22"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22"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22"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22"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22"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22"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22"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83" t="str">
        <f ca="1">+IF(OFFSET('Water Data'!$D$27,0,10*ROW('Water Data'!D71))="","",OFFSET('Water Data'!$D$27,0,10*ROW('Water Data'!D71)))</f>
        <v/>
      </c>
      <c r="BT77" s="383" t="str">
        <f ca="1">+IF(OFFSET('Water Data'!$D$28,0,10*ROW('Water Data'!D71))="","",OFFSET('Water Data'!$D$28,0,10*ROW('Water Data'!D71)))</f>
        <v/>
      </c>
      <c r="BU77" s="383" t="str">
        <f ca="1">+IF(OFFSET('Water Data'!$D$29,0,10*ROW('Water Data'!D71))="","",OFFSET('Water Data'!$D$29,0,10*ROW('Water Data'!D71)))</f>
        <v/>
      </c>
      <c r="BV77" s="383" t="str">
        <f ca="1">+IF(OFFSET('Water Data'!$E$27,0,10*ROW('Water Data'!E71))="","",OFFSET('Water Data'!$E$27,0,10*ROW('Water Data'!E71)))</f>
        <v/>
      </c>
      <c r="BW77" s="383" t="str">
        <f ca="1">+IF(OFFSET('Water Data'!$E$28,0,10*ROW('Water Data'!E71))="","",OFFSET('Water Data'!$E$28,0,10*ROW('Water Data'!E71)))</f>
        <v/>
      </c>
      <c r="BX77" s="383" t="str">
        <f ca="1">+IF(OFFSET('Water Data'!$E$29,0,10*ROW('Water Data'!E71))="","",OFFSET('Water Data'!$E$29,0,10*ROW('Water Data'!E71)))</f>
        <v/>
      </c>
      <c r="BY77" s="383" t="str">
        <f ca="1">+IF(OFFSET('Water Data'!$F$27,0,10*ROW('Water Data'!F71))="","",OFFSET('Water Data'!$F$27,0,10*ROW('Water Data'!F71)))</f>
        <v/>
      </c>
      <c r="BZ77" s="383" t="str">
        <f ca="1">+IF(OFFSET('Water Data'!$F$28,0,10*ROW('Water Data'!F71))="","",OFFSET('Water Data'!$F$28,0,10*ROW('Water Data'!F71)))</f>
        <v/>
      </c>
      <c r="CA77" s="383" t="str">
        <f ca="1">+IF(OFFSET('Water Data'!$F$29,0,10*ROW('Water Data'!F71))="","",OFFSET('Water Data'!$F$29,0,10*ROW('Water Data'!F71)))</f>
        <v/>
      </c>
      <c r="CB77" s="383" t="str">
        <f ca="1">+IF(OFFSET('Water Data'!$G$27,0,10*ROW('Water Data'!G71))="","",OFFSET('Water Data'!$G$27,0,10*ROW('Water Data'!G71)))</f>
        <v/>
      </c>
      <c r="CC77" s="383" t="str">
        <f ca="1">+IF(OFFSET('Water Data'!$G$28,0,10*ROW('Water Data'!G71))="","",OFFSET('Water Data'!$G$28,0,10*ROW('Water Data'!G71)))</f>
        <v/>
      </c>
      <c r="CD77" s="383" t="str">
        <f ca="1">+IF(OFFSET('Water Data'!$G$29,0,10*ROW('Water Data'!G71))="","",OFFSET('Water Data'!$G$29,0,10*ROW('Water Data'!G71)))</f>
        <v/>
      </c>
      <c r="CE77" s="383" t="str">
        <f ca="1">+IF(OFFSET('Water Data'!$H$27,0,10*ROW('Water Data'!H71))="","",OFFSET('Water Data'!$H$27,0,10*ROW('Water Data'!H71)))</f>
        <v/>
      </c>
      <c r="CF77" s="383" t="str">
        <f ca="1">+IF(OFFSET('Water Data'!$H$28,0,10*ROW('Water Data'!H71))="","",OFFSET('Water Data'!$H$28,0,10*ROW('Water Data'!H71)))</f>
        <v/>
      </c>
      <c r="CG77" s="383" t="str">
        <f ca="1">+IF(OFFSET('Water Data'!$H$29,0,10*ROW('Water Data'!H71))="","",OFFSET('Water Data'!$H$29,0,10*ROW('Water Data'!H71)))</f>
        <v/>
      </c>
      <c r="CH77" s="383" t="str">
        <f ca="1">+IF(OFFSET('Water Data'!$I$27,0,10*ROW('Water Data'!I71))="","",OFFSET('Water Data'!$I$27,0,10*ROW('Water Data'!I71)))</f>
        <v/>
      </c>
      <c r="CI77" s="383" t="str">
        <f ca="1">+IF(OFFSET('Water Data'!$I$28,0,10*ROW('Water Data'!I71))="","",OFFSET('Water Data'!$I$28,0,10*ROW('Water Data'!I71)))</f>
        <v/>
      </c>
      <c r="CJ77" s="383" t="str">
        <f ca="1">+IF(OFFSET('Water Data'!$I$29,0,10*ROW('Water Data'!I71))="","",OFFSET('Water Data'!$I$29,0,10*ROW('Water Data'!I71)))</f>
        <v/>
      </c>
      <c r="CK77" s="383" t="str">
        <f ca="1">+IF(OFFSET('Sanitation Data'!$D$28,0,10*ROW('Sanitation Data'!D71))="","",OFFSET('Sanitation Data'!$D$28,0,10*ROW('Sanitation Data'!D71)))</f>
        <v/>
      </c>
      <c r="CL77" s="383" t="str">
        <f ca="1">+IF(OFFSET('Sanitation Data'!$D$29,0,10*ROW('Sanitation Data'!D71))="","",OFFSET('Sanitation Data'!$D$29,0,10*ROW('Sanitation Data'!D71)))</f>
        <v/>
      </c>
      <c r="CM77" s="383" t="str">
        <f ca="1">+IF(OFFSET('Sanitation Data'!$D$30,0,10*ROW('Sanitation Data'!D71))="","",OFFSET('Sanitation Data'!$D$30,0,10*ROW('Sanitation Data'!D71)))</f>
        <v/>
      </c>
      <c r="CN77" s="383" t="str">
        <f ca="1">+IF(OFFSET('Sanitation Data'!$D$31,0,10*ROW('Sanitation Data'!D71))="","",OFFSET('Sanitation Data'!$D$31,0,10*ROW('Sanitation Data'!D71)))</f>
        <v/>
      </c>
      <c r="CO77" s="383" t="str">
        <f ca="1">+IF(OFFSET('Sanitation Data'!$D$32,0,10*ROW('Sanitation Data'!D71))="","",OFFSET('Sanitation Data'!$D$32,0,10*ROW('Sanitation Data'!D71)))</f>
        <v/>
      </c>
      <c r="CP77" s="383" t="str">
        <f ca="1">+IF(OFFSET('Sanitation Data'!$E$28,0,10*ROW('Sanitation Data'!E71))="","",OFFSET('Sanitation Data'!$E$28,0,10*ROW('Sanitation Data'!E71)))</f>
        <v/>
      </c>
      <c r="CQ77" s="383" t="str">
        <f ca="1">+IF(OFFSET('Sanitation Data'!$E$29,0,10*ROW('Sanitation Data'!E71))="","",OFFSET('Sanitation Data'!$E$29,0,10*ROW('Sanitation Data'!E71)))</f>
        <v/>
      </c>
      <c r="CR77" s="383" t="str">
        <f ca="1">+IF(OFFSET('Sanitation Data'!$E$30,0,10*ROW('Sanitation Data'!E71))="","",OFFSET('Sanitation Data'!$E$30,0,10*ROW('Sanitation Data'!E71)))</f>
        <v/>
      </c>
      <c r="CS77" s="383" t="str">
        <f ca="1">+IF(OFFSET('Sanitation Data'!$E$31,0,10*ROW('Sanitation Data'!E71))="","",OFFSET('Sanitation Data'!$E$31,0,10*ROW('Sanitation Data'!E71)))</f>
        <v/>
      </c>
      <c r="CT77" s="383" t="str">
        <f ca="1">+IF(OFFSET('Sanitation Data'!$E$32,0,10*ROW('Sanitation Data'!E71))="","",OFFSET('Sanitation Data'!$E$32,0,10*ROW('Sanitation Data'!E71)))</f>
        <v/>
      </c>
      <c r="CU77" s="383" t="str">
        <f ca="1">+IF(OFFSET('Sanitation Data'!$F$28,0,10*ROW('Sanitation Data'!F71))="","",OFFSET('Sanitation Data'!$F$28,0,10*ROW('Sanitation Data'!F71)))</f>
        <v/>
      </c>
      <c r="CV77" s="383" t="str">
        <f ca="1">+IF(OFFSET('Sanitation Data'!$F$29,0,10*ROW('Sanitation Data'!F71))="","",OFFSET('Sanitation Data'!$F$29,0,10*ROW('Sanitation Data'!F71)))</f>
        <v/>
      </c>
      <c r="CW77" s="383" t="str">
        <f ca="1">+IF(OFFSET('Sanitation Data'!$F$30,0,10*ROW('Sanitation Data'!F71))="","",OFFSET('Sanitation Data'!$F$30,0,10*ROW('Sanitation Data'!F71)))</f>
        <v/>
      </c>
      <c r="CX77" s="383" t="str">
        <f ca="1">+IF(OFFSET('Sanitation Data'!$F$31,0,10*ROW('Sanitation Data'!F71))="","",OFFSET('Sanitation Data'!$F$31,0,10*ROW('Sanitation Data'!F71)))</f>
        <v/>
      </c>
      <c r="CY77" s="383" t="str">
        <f ca="1">+IF(OFFSET('Sanitation Data'!$F$32,0,10*ROW('Sanitation Data'!F71))="","",OFFSET('Sanitation Data'!$F$32,0,10*ROW('Sanitation Data'!F71)))</f>
        <v/>
      </c>
      <c r="CZ77" s="383" t="str">
        <f ca="1">+IF(OFFSET('Sanitation Data'!$G$28,0,10*ROW('Sanitation Data'!G71))="","",OFFSET('Sanitation Data'!$G$28,0,10*ROW('Sanitation Data'!G71)))</f>
        <v/>
      </c>
      <c r="DA77" s="383" t="str">
        <f ca="1">+IF(OFFSET('Sanitation Data'!$G$29,0,10*ROW('Sanitation Data'!G71))="","",OFFSET('Sanitation Data'!$G$29,0,10*ROW('Sanitation Data'!G71)))</f>
        <v/>
      </c>
      <c r="DB77" s="383" t="str">
        <f ca="1">+IF(OFFSET('Sanitation Data'!$G$30,0,10*ROW('Sanitation Data'!G71))="","",OFFSET('Sanitation Data'!$G$30,0,10*ROW('Sanitation Data'!G71)))</f>
        <v/>
      </c>
      <c r="DC77" s="383" t="str">
        <f ca="1">+IF(OFFSET('Sanitation Data'!$G$31,0,10*ROW('Sanitation Data'!G71))="","",OFFSET('Sanitation Data'!$G$31,0,10*ROW('Sanitation Data'!G71)))</f>
        <v/>
      </c>
      <c r="DD77" s="383" t="str">
        <f ca="1">+IF(OFFSET('Sanitation Data'!$G$32,0,10*ROW('Sanitation Data'!G71))="","",OFFSET('Sanitation Data'!$G$32,0,10*ROW('Sanitation Data'!G71)))</f>
        <v/>
      </c>
      <c r="DE77" s="383" t="str">
        <f ca="1">+IF(OFFSET('Sanitation Data'!$H$28,0,10*ROW('Sanitation Data'!H71))="","",OFFSET('Sanitation Data'!$H$28,0,10*ROW('Sanitation Data'!H71)))</f>
        <v/>
      </c>
      <c r="DF77" s="383" t="str">
        <f ca="1">+IF(OFFSET('Sanitation Data'!$H$29,0,10*ROW('Sanitation Data'!H71))="","",OFFSET('Sanitation Data'!$H$29,0,10*ROW('Sanitation Data'!H71)))</f>
        <v/>
      </c>
      <c r="DG77" s="383" t="str">
        <f ca="1">+IF(OFFSET('Sanitation Data'!$H$30,0,10*ROW('Sanitation Data'!H71))="","",OFFSET('Sanitation Data'!$H$30,0,10*ROW('Sanitation Data'!H71)))</f>
        <v/>
      </c>
      <c r="DH77" s="383" t="str">
        <f ca="1">+IF(OFFSET('Sanitation Data'!$H$31,0,10*ROW('Sanitation Data'!H71))="","",OFFSET('Sanitation Data'!$H$31,0,10*ROW('Sanitation Data'!H71)))</f>
        <v/>
      </c>
      <c r="DI77" s="383" t="str">
        <f ca="1">+IF(OFFSET('Sanitation Data'!$H$32,0,10*ROW('Sanitation Data'!H71))="","",OFFSET('Sanitation Data'!$H$32,0,10*ROW('Sanitation Data'!H71)))</f>
        <v/>
      </c>
      <c r="DJ77" s="383" t="str">
        <f ca="1">+IF(OFFSET('Sanitation Data'!$I$28,0,10*ROW('Sanitation Data'!I71))="","",OFFSET('Sanitation Data'!$I$28,0,10*ROW('Sanitation Data'!I71)))</f>
        <v/>
      </c>
      <c r="DK77" s="383" t="str">
        <f ca="1">+IF(OFFSET('Sanitation Data'!$I$29,0,10*ROW('Sanitation Data'!I71))="","",OFFSET('Sanitation Data'!$I$29,0,10*ROW('Sanitation Data'!I71)))</f>
        <v/>
      </c>
      <c r="DL77" s="383" t="str">
        <f ca="1">+IF(OFFSET('Sanitation Data'!$I$30,0,10*ROW('Sanitation Data'!I71))="","",OFFSET('Sanitation Data'!$I$30,0,10*ROW('Sanitation Data'!I71)))</f>
        <v/>
      </c>
      <c r="DM77" s="383" t="str">
        <f ca="1">+IF(OFFSET('Sanitation Data'!$I$31,0,10*ROW('Sanitation Data'!I71))="","",OFFSET('Sanitation Data'!$I$31,0,10*ROW('Sanitation Data'!I71)))</f>
        <v/>
      </c>
      <c r="DN77" s="383" t="str">
        <f ca="1">+IF(OFFSET('Sanitation Data'!$I$32,0,10*ROW('Sanitation Data'!I71))="","",OFFSET('Sanitation Data'!$I$32,0,10*ROW('Sanitation Data'!I71)))</f>
        <v/>
      </c>
      <c r="DO77" s="383" t="str">
        <f ca="1">+IF(OFFSET('Hygiene Data'!$D$11,0,10*ROW('Hygiene Data'!D71))="","",OFFSET('Hygiene Data'!$D$11,0,10*ROW('Hygiene Data'!D71)))</f>
        <v/>
      </c>
      <c r="DP77" s="383" t="str">
        <f ca="1">+IF(OFFSET('Hygiene Data'!$D$12,0,10*ROW('Hygiene Data'!D71))="","",OFFSET('Hygiene Data'!$D$12,0,10*ROW('Hygiene Data'!D71)))</f>
        <v/>
      </c>
      <c r="DQ77" s="383" t="str">
        <f ca="1">+IF(OFFSET('Hygiene Data'!$D$13,0,10*ROW('Hygiene Data'!D71))="","",OFFSET('Hygiene Data'!$D$13,0,10*ROW('Hygiene Data'!D71)))</f>
        <v/>
      </c>
      <c r="DR77" s="383" t="str">
        <f ca="1">+IF(OFFSET('Hygiene Data'!$E$11,0,10*ROW('Hygiene Data'!E71))="","",OFFSET('Hygiene Data'!$E$11,0,10*ROW('Hygiene Data'!E71)))</f>
        <v/>
      </c>
      <c r="DS77" s="383" t="str">
        <f ca="1">+IF(OFFSET('Hygiene Data'!$E$12,0,10*ROW('Hygiene Data'!E71))="","",OFFSET('Hygiene Data'!$E$12,0,10*ROW('Hygiene Data'!E71)))</f>
        <v/>
      </c>
      <c r="DT77" s="383" t="str">
        <f ca="1">+IF(OFFSET('Hygiene Data'!$E$13,0,10*ROW('Hygiene Data'!E71))="","",OFFSET('Hygiene Data'!$E$13,0,10*ROW('Hygiene Data'!E71)))</f>
        <v/>
      </c>
      <c r="DU77" s="383" t="str">
        <f ca="1">+IF(OFFSET('Hygiene Data'!$F$11,0,10*ROW('Hygiene Data'!F71))="","",OFFSET('Hygiene Data'!$F$11,0,10*ROW('Hygiene Data'!F71)))</f>
        <v/>
      </c>
      <c r="DV77" s="383" t="str">
        <f ca="1">+IF(OFFSET('Hygiene Data'!$F$12,0,10*ROW('Hygiene Data'!F71))="","",OFFSET('Hygiene Data'!$F$12,0,10*ROW('Hygiene Data'!F71)))</f>
        <v/>
      </c>
      <c r="DW77" s="383" t="str">
        <f ca="1">+IF(OFFSET('Hygiene Data'!$F$13,0,10*ROW('Hygiene Data'!F71))="","",OFFSET('Hygiene Data'!$F$13,0,10*ROW('Hygiene Data'!F71)))</f>
        <v/>
      </c>
      <c r="DX77" s="383" t="str">
        <f ca="1">+IF(OFFSET('Hygiene Data'!$G$11,0,10*ROW('Hygiene Data'!G71))="","",OFFSET('Hygiene Data'!$G$11,0,10*ROW('Hygiene Data'!G71)))</f>
        <v/>
      </c>
      <c r="DY77" s="383" t="str">
        <f ca="1">+IF(OFFSET('Hygiene Data'!$G$12,0,10*ROW('Hygiene Data'!G71))="","",OFFSET('Hygiene Data'!$G$12,0,10*ROW('Hygiene Data'!G71)))</f>
        <v/>
      </c>
      <c r="DZ77" s="383" t="str">
        <f ca="1">+IF(OFFSET('Hygiene Data'!$G$13,0,10*ROW('Hygiene Data'!G71))="","",OFFSET('Hygiene Data'!$G$13,0,10*ROW('Hygiene Data'!G71)))</f>
        <v/>
      </c>
      <c r="EA77" s="383" t="str">
        <f ca="1">+IF(OFFSET('Hygiene Data'!$H$11,0,10*ROW('Hygiene Data'!H71))="","",OFFSET('Hygiene Data'!$H$11,0,10*ROW('Hygiene Data'!H71)))</f>
        <v/>
      </c>
      <c r="EB77" s="383" t="str">
        <f ca="1">+IF(OFFSET('Hygiene Data'!$H$12,0,10*ROW('Hygiene Data'!H71))="","",OFFSET('Hygiene Data'!$H$12,0,10*ROW('Hygiene Data'!H71)))</f>
        <v/>
      </c>
      <c r="EC77" s="383" t="str">
        <f ca="1">+IF(OFFSET('Hygiene Data'!$H$13,0,10*ROW('Hygiene Data'!H71))="","",OFFSET('Hygiene Data'!$H$13,0,10*ROW('Hygiene Data'!H71)))</f>
        <v/>
      </c>
      <c r="ED77" s="383" t="str">
        <f ca="1">+IF(OFFSET('Hygiene Data'!$I$11,0,10*ROW('Hygiene Data'!I71))="","",OFFSET('Hygiene Data'!$I$11,0,10*ROW('Hygiene Data'!I71)))</f>
        <v/>
      </c>
      <c r="EE77" s="383" t="str">
        <f ca="1">+IF(OFFSET('Hygiene Data'!$I$12,0,10*ROW('Hygiene Data'!I71))="","",OFFSET('Hygiene Data'!$I$12,0,10*ROW('Hygiene Data'!I71)))</f>
        <v/>
      </c>
      <c r="EF77" s="383" t="str">
        <f ca="1">+IF(OFFSET('Hygiene Data'!$I$13,0,10*ROW('Hygiene Data'!I71))="","",OFFSET('Hygiene Data'!$I$13,0,10*ROW('Hygiene Data'!I71)))</f>
        <v/>
      </c>
    </row>
    <row r="78" spans="1:136" x14ac:dyDescent="0.25">
      <c r="A78" s="492" t="str">
        <f ca="1">+IF(OFFSET('Water Data'!$B$2,0,10*ROW('Water Data'!E72))="","",OFFSET('Water Data'!$B$2,0,10*ROW('Water Data'!E72)))</f>
        <v/>
      </c>
      <c r="B78" s="492"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19" t="str">
        <f t="shared" ca="1" si="1"/>
        <v/>
      </c>
      <c r="D78" s="520"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20"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20"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20"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20"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20"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20"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20"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20"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20"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20"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20"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20"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20"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20"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20"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20"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20"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21"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21"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21"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21"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21"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21"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21"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21"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21"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21"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21"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21"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21"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21"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21"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21"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21"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21"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21"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21"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21"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21"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21"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21"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21"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21"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21"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21"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21"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21"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22"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98"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22"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22"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22"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22"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22"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22"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22"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22"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22"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22"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22"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22"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22"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22"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22"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22"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83" t="str">
        <f ca="1">+IF(OFFSET('Water Data'!$D$27,0,10*ROW('Water Data'!D72))="","",OFFSET('Water Data'!$D$27,0,10*ROW('Water Data'!D72)))</f>
        <v/>
      </c>
      <c r="BT78" s="383" t="str">
        <f ca="1">+IF(OFFSET('Water Data'!$D$28,0,10*ROW('Water Data'!D72))="","",OFFSET('Water Data'!$D$28,0,10*ROW('Water Data'!D72)))</f>
        <v/>
      </c>
      <c r="BU78" s="383" t="str">
        <f ca="1">+IF(OFFSET('Water Data'!$D$29,0,10*ROW('Water Data'!D72))="","",OFFSET('Water Data'!$D$29,0,10*ROW('Water Data'!D72)))</f>
        <v/>
      </c>
      <c r="BV78" s="383" t="str">
        <f ca="1">+IF(OFFSET('Water Data'!$E$27,0,10*ROW('Water Data'!E72))="","",OFFSET('Water Data'!$E$27,0,10*ROW('Water Data'!E72)))</f>
        <v/>
      </c>
      <c r="BW78" s="383" t="str">
        <f ca="1">+IF(OFFSET('Water Data'!$E$28,0,10*ROW('Water Data'!E72))="","",OFFSET('Water Data'!$E$28,0,10*ROW('Water Data'!E72)))</f>
        <v/>
      </c>
      <c r="BX78" s="383" t="str">
        <f ca="1">+IF(OFFSET('Water Data'!$E$29,0,10*ROW('Water Data'!E72))="","",OFFSET('Water Data'!$E$29,0,10*ROW('Water Data'!E72)))</f>
        <v/>
      </c>
      <c r="BY78" s="383" t="str">
        <f ca="1">+IF(OFFSET('Water Data'!$F$27,0,10*ROW('Water Data'!F72))="","",OFFSET('Water Data'!$F$27,0,10*ROW('Water Data'!F72)))</f>
        <v/>
      </c>
      <c r="BZ78" s="383" t="str">
        <f ca="1">+IF(OFFSET('Water Data'!$F$28,0,10*ROW('Water Data'!F72))="","",OFFSET('Water Data'!$F$28,0,10*ROW('Water Data'!F72)))</f>
        <v/>
      </c>
      <c r="CA78" s="383" t="str">
        <f ca="1">+IF(OFFSET('Water Data'!$F$29,0,10*ROW('Water Data'!F72))="","",OFFSET('Water Data'!$F$29,0,10*ROW('Water Data'!F72)))</f>
        <v/>
      </c>
      <c r="CB78" s="383" t="str">
        <f ca="1">+IF(OFFSET('Water Data'!$G$27,0,10*ROW('Water Data'!G72))="","",OFFSET('Water Data'!$G$27,0,10*ROW('Water Data'!G72)))</f>
        <v/>
      </c>
      <c r="CC78" s="383" t="str">
        <f ca="1">+IF(OFFSET('Water Data'!$G$28,0,10*ROW('Water Data'!G72))="","",OFFSET('Water Data'!$G$28,0,10*ROW('Water Data'!G72)))</f>
        <v/>
      </c>
      <c r="CD78" s="383" t="str">
        <f ca="1">+IF(OFFSET('Water Data'!$G$29,0,10*ROW('Water Data'!G72))="","",OFFSET('Water Data'!$G$29,0,10*ROW('Water Data'!G72)))</f>
        <v/>
      </c>
      <c r="CE78" s="383" t="str">
        <f ca="1">+IF(OFFSET('Water Data'!$H$27,0,10*ROW('Water Data'!H72))="","",OFFSET('Water Data'!$H$27,0,10*ROW('Water Data'!H72)))</f>
        <v/>
      </c>
      <c r="CF78" s="383" t="str">
        <f ca="1">+IF(OFFSET('Water Data'!$H$28,0,10*ROW('Water Data'!H72))="","",OFFSET('Water Data'!$H$28,0,10*ROW('Water Data'!H72)))</f>
        <v/>
      </c>
      <c r="CG78" s="383" t="str">
        <f ca="1">+IF(OFFSET('Water Data'!$H$29,0,10*ROW('Water Data'!H72))="","",OFFSET('Water Data'!$H$29,0,10*ROW('Water Data'!H72)))</f>
        <v/>
      </c>
      <c r="CH78" s="383" t="str">
        <f ca="1">+IF(OFFSET('Water Data'!$I$27,0,10*ROW('Water Data'!I72))="","",OFFSET('Water Data'!$I$27,0,10*ROW('Water Data'!I72)))</f>
        <v/>
      </c>
      <c r="CI78" s="383" t="str">
        <f ca="1">+IF(OFFSET('Water Data'!$I$28,0,10*ROW('Water Data'!I72))="","",OFFSET('Water Data'!$I$28,0,10*ROW('Water Data'!I72)))</f>
        <v/>
      </c>
      <c r="CJ78" s="383" t="str">
        <f ca="1">+IF(OFFSET('Water Data'!$I$29,0,10*ROW('Water Data'!I72))="","",OFFSET('Water Data'!$I$29,0,10*ROW('Water Data'!I72)))</f>
        <v/>
      </c>
      <c r="CK78" s="383" t="str">
        <f ca="1">+IF(OFFSET('Sanitation Data'!$D$28,0,10*ROW('Sanitation Data'!D72))="","",OFFSET('Sanitation Data'!$D$28,0,10*ROW('Sanitation Data'!D72)))</f>
        <v/>
      </c>
      <c r="CL78" s="383" t="str">
        <f ca="1">+IF(OFFSET('Sanitation Data'!$D$29,0,10*ROW('Sanitation Data'!D72))="","",OFFSET('Sanitation Data'!$D$29,0,10*ROW('Sanitation Data'!D72)))</f>
        <v/>
      </c>
      <c r="CM78" s="383" t="str">
        <f ca="1">+IF(OFFSET('Sanitation Data'!$D$30,0,10*ROW('Sanitation Data'!D72))="","",OFFSET('Sanitation Data'!$D$30,0,10*ROW('Sanitation Data'!D72)))</f>
        <v/>
      </c>
      <c r="CN78" s="383" t="str">
        <f ca="1">+IF(OFFSET('Sanitation Data'!$D$31,0,10*ROW('Sanitation Data'!D72))="","",OFFSET('Sanitation Data'!$D$31,0,10*ROW('Sanitation Data'!D72)))</f>
        <v/>
      </c>
      <c r="CO78" s="383" t="str">
        <f ca="1">+IF(OFFSET('Sanitation Data'!$D$32,0,10*ROW('Sanitation Data'!D72))="","",OFFSET('Sanitation Data'!$D$32,0,10*ROW('Sanitation Data'!D72)))</f>
        <v/>
      </c>
      <c r="CP78" s="383" t="str">
        <f ca="1">+IF(OFFSET('Sanitation Data'!$E$28,0,10*ROW('Sanitation Data'!E72))="","",OFFSET('Sanitation Data'!$E$28,0,10*ROW('Sanitation Data'!E72)))</f>
        <v/>
      </c>
      <c r="CQ78" s="383" t="str">
        <f ca="1">+IF(OFFSET('Sanitation Data'!$E$29,0,10*ROW('Sanitation Data'!E72))="","",OFFSET('Sanitation Data'!$E$29,0,10*ROW('Sanitation Data'!E72)))</f>
        <v/>
      </c>
      <c r="CR78" s="383" t="str">
        <f ca="1">+IF(OFFSET('Sanitation Data'!$E$30,0,10*ROW('Sanitation Data'!E72))="","",OFFSET('Sanitation Data'!$E$30,0,10*ROW('Sanitation Data'!E72)))</f>
        <v/>
      </c>
      <c r="CS78" s="383" t="str">
        <f ca="1">+IF(OFFSET('Sanitation Data'!$E$31,0,10*ROW('Sanitation Data'!E72))="","",OFFSET('Sanitation Data'!$E$31,0,10*ROW('Sanitation Data'!E72)))</f>
        <v/>
      </c>
      <c r="CT78" s="383" t="str">
        <f ca="1">+IF(OFFSET('Sanitation Data'!$E$32,0,10*ROW('Sanitation Data'!E72))="","",OFFSET('Sanitation Data'!$E$32,0,10*ROW('Sanitation Data'!E72)))</f>
        <v/>
      </c>
      <c r="CU78" s="383" t="str">
        <f ca="1">+IF(OFFSET('Sanitation Data'!$F$28,0,10*ROW('Sanitation Data'!F72))="","",OFFSET('Sanitation Data'!$F$28,0,10*ROW('Sanitation Data'!F72)))</f>
        <v/>
      </c>
      <c r="CV78" s="383" t="str">
        <f ca="1">+IF(OFFSET('Sanitation Data'!$F$29,0,10*ROW('Sanitation Data'!F72))="","",OFFSET('Sanitation Data'!$F$29,0,10*ROW('Sanitation Data'!F72)))</f>
        <v/>
      </c>
      <c r="CW78" s="383" t="str">
        <f ca="1">+IF(OFFSET('Sanitation Data'!$F$30,0,10*ROW('Sanitation Data'!F72))="","",OFFSET('Sanitation Data'!$F$30,0,10*ROW('Sanitation Data'!F72)))</f>
        <v/>
      </c>
      <c r="CX78" s="383" t="str">
        <f ca="1">+IF(OFFSET('Sanitation Data'!$F$31,0,10*ROW('Sanitation Data'!F72))="","",OFFSET('Sanitation Data'!$F$31,0,10*ROW('Sanitation Data'!F72)))</f>
        <v/>
      </c>
      <c r="CY78" s="383" t="str">
        <f ca="1">+IF(OFFSET('Sanitation Data'!$F$32,0,10*ROW('Sanitation Data'!F72))="","",OFFSET('Sanitation Data'!$F$32,0,10*ROW('Sanitation Data'!F72)))</f>
        <v/>
      </c>
      <c r="CZ78" s="383" t="str">
        <f ca="1">+IF(OFFSET('Sanitation Data'!$G$28,0,10*ROW('Sanitation Data'!G72))="","",OFFSET('Sanitation Data'!$G$28,0,10*ROW('Sanitation Data'!G72)))</f>
        <v/>
      </c>
      <c r="DA78" s="383" t="str">
        <f ca="1">+IF(OFFSET('Sanitation Data'!$G$29,0,10*ROW('Sanitation Data'!G72))="","",OFFSET('Sanitation Data'!$G$29,0,10*ROW('Sanitation Data'!G72)))</f>
        <v/>
      </c>
      <c r="DB78" s="383" t="str">
        <f ca="1">+IF(OFFSET('Sanitation Data'!$G$30,0,10*ROW('Sanitation Data'!G72))="","",OFFSET('Sanitation Data'!$G$30,0,10*ROW('Sanitation Data'!G72)))</f>
        <v/>
      </c>
      <c r="DC78" s="383" t="str">
        <f ca="1">+IF(OFFSET('Sanitation Data'!$G$31,0,10*ROW('Sanitation Data'!G72))="","",OFFSET('Sanitation Data'!$G$31,0,10*ROW('Sanitation Data'!G72)))</f>
        <v/>
      </c>
      <c r="DD78" s="383" t="str">
        <f ca="1">+IF(OFFSET('Sanitation Data'!$G$32,0,10*ROW('Sanitation Data'!G72))="","",OFFSET('Sanitation Data'!$G$32,0,10*ROW('Sanitation Data'!G72)))</f>
        <v/>
      </c>
      <c r="DE78" s="383" t="str">
        <f ca="1">+IF(OFFSET('Sanitation Data'!$H$28,0,10*ROW('Sanitation Data'!H72))="","",OFFSET('Sanitation Data'!$H$28,0,10*ROW('Sanitation Data'!H72)))</f>
        <v/>
      </c>
      <c r="DF78" s="383" t="str">
        <f ca="1">+IF(OFFSET('Sanitation Data'!$H$29,0,10*ROW('Sanitation Data'!H72))="","",OFFSET('Sanitation Data'!$H$29,0,10*ROW('Sanitation Data'!H72)))</f>
        <v/>
      </c>
      <c r="DG78" s="383" t="str">
        <f ca="1">+IF(OFFSET('Sanitation Data'!$H$30,0,10*ROW('Sanitation Data'!H72))="","",OFFSET('Sanitation Data'!$H$30,0,10*ROW('Sanitation Data'!H72)))</f>
        <v/>
      </c>
      <c r="DH78" s="383" t="str">
        <f ca="1">+IF(OFFSET('Sanitation Data'!$H$31,0,10*ROW('Sanitation Data'!H72))="","",OFFSET('Sanitation Data'!$H$31,0,10*ROW('Sanitation Data'!H72)))</f>
        <v/>
      </c>
      <c r="DI78" s="383" t="str">
        <f ca="1">+IF(OFFSET('Sanitation Data'!$H$32,0,10*ROW('Sanitation Data'!H72))="","",OFFSET('Sanitation Data'!$H$32,0,10*ROW('Sanitation Data'!H72)))</f>
        <v/>
      </c>
      <c r="DJ78" s="383" t="str">
        <f ca="1">+IF(OFFSET('Sanitation Data'!$I$28,0,10*ROW('Sanitation Data'!I72))="","",OFFSET('Sanitation Data'!$I$28,0,10*ROW('Sanitation Data'!I72)))</f>
        <v/>
      </c>
      <c r="DK78" s="383" t="str">
        <f ca="1">+IF(OFFSET('Sanitation Data'!$I$29,0,10*ROW('Sanitation Data'!I72))="","",OFFSET('Sanitation Data'!$I$29,0,10*ROW('Sanitation Data'!I72)))</f>
        <v/>
      </c>
      <c r="DL78" s="383" t="str">
        <f ca="1">+IF(OFFSET('Sanitation Data'!$I$30,0,10*ROW('Sanitation Data'!I72))="","",OFFSET('Sanitation Data'!$I$30,0,10*ROW('Sanitation Data'!I72)))</f>
        <v/>
      </c>
      <c r="DM78" s="383" t="str">
        <f ca="1">+IF(OFFSET('Sanitation Data'!$I$31,0,10*ROW('Sanitation Data'!I72))="","",OFFSET('Sanitation Data'!$I$31,0,10*ROW('Sanitation Data'!I72)))</f>
        <v/>
      </c>
      <c r="DN78" s="383" t="str">
        <f ca="1">+IF(OFFSET('Sanitation Data'!$I$32,0,10*ROW('Sanitation Data'!I72))="","",OFFSET('Sanitation Data'!$I$32,0,10*ROW('Sanitation Data'!I72)))</f>
        <v/>
      </c>
      <c r="DO78" s="383" t="str">
        <f ca="1">+IF(OFFSET('Hygiene Data'!$D$11,0,10*ROW('Hygiene Data'!D72))="","",OFFSET('Hygiene Data'!$D$11,0,10*ROW('Hygiene Data'!D72)))</f>
        <v/>
      </c>
      <c r="DP78" s="383" t="str">
        <f ca="1">+IF(OFFSET('Hygiene Data'!$D$12,0,10*ROW('Hygiene Data'!D72))="","",OFFSET('Hygiene Data'!$D$12,0,10*ROW('Hygiene Data'!D72)))</f>
        <v/>
      </c>
      <c r="DQ78" s="383" t="str">
        <f ca="1">+IF(OFFSET('Hygiene Data'!$D$13,0,10*ROW('Hygiene Data'!D72))="","",OFFSET('Hygiene Data'!$D$13,0,10*ROW('Hygiene Data'!D72)))</f>
        <v/>
      </c>
      <c r="DR78" s="383" t="str">
        <f ca="1">+IF(OFFSET('Hygiene Data'!$E$11,0,10*ROW('Hygiene Data'!E72))="","",OFFSET('Hygiene Data'!$E$11,0,10*ROW('Hygiene Data'!E72)))</f>
        <v/>
      </c>
      <c r="DS78" s="383" t="str">
        <f ca="1">+IF(OFFSET('Hygiene Data'!$E$12,0,10*ROW('Hygiene Data'!E72))="","",OFFSET('Hygiene Data'!$E$12,0,10*ROW('Hygiene Data'!E72)))</f>
        <v/>
      </c>
      <c r="DT78" s="383" t="str">
        <f ca="1">+IF(OFFSET('Hygiene Data'!$E$13,0,10*ROW('Hygiene Data'!E72))="","",OFFSET('Hygiene Data'!$E$13,0,10*ROW('Hygiene Data'!E72)))</f>
        <v/>
      </c>
      <c r="DU78" s="383" t="str">
        <f ca="1">+IF(OFFSET('Hygiene Data'!$F$11,0,10*ROW('Hygiene Data'!F72))="","",OFFSET('Hygiene Data'!$F$11,0,10*ROW('Hygiene Data'!F72)))</f>
        <v/>
      </c>
      <c r="DV78" s="383" t="str">
        <f ca="1">+IF(OFFSET('Hygiene Data'!$F$12,0,10*ROW('Hygiene Data'!F72))="","",OFFSET('Hygiene Data'!$F$12,0,10*ROW('Hygiene Data'!F72)))</f>
        <v/>
      </c>
      <c r="DW78" s="383" t="str">
        <f ca="1">+IF(OFFSET('Hygiene Data'!$F$13,0,10*ROW('Hygiene Data'!F72))="","",OFFSET('Hygiene Data'!$F$13,0,10*ROW('Hygiene Data'!F72)))</f>
        <v/>
      </c>
      <c r="DX78" s="383" t="str">
        <f ca="1">+IF(OFFSET('Hygiene Data'!$G$11,0,10*ROW('Hygiene Data'!G72))="","",OFFSET('Hygiene Data'!$G$11,0,10*ROW('Hygiene Data'!G72)))</f>
        <v/>
      </c>
      <c r="DY78" s="383" t="str">
        <f ca="1">+IF(OFFSET('Hygiene Data'!$G$12,0,10*ROW('Hygiene Data'!G72))="","",OFFSET('Hygiene Data'!$G$12,0,10*ROW('Hygiene Data'!G72)))</f>
        <v/>
      </c>
      <c r="DZ78" s="383" t="str">
        <f ca="1">+IF(OFFSET('Hygiene Data'!$G$13,0,10*ROW('Hygiene Data'!G72))="","",OFFSET('Hygiene Data'!$G$13,0,10*ROW('Hygiene Data'!G72)))</f>
        <v/>
      </c>
      <c r="EA78" s="383" t="str">
        <f ca="1">+IF(OFFSET('Hygiene Data'!$H$11,0,10*ROW('Hygiene Data'!H72))="","",OFFSET('Hygiene Data'!$H$11,0,10*ROW('Hygiene Data'!H72)))</f>
        <v/>
      </c>
      <c r="EB78" s="383" t="str">
        <f ca="1">+IF(OFFSET('Hygiene Data'!$H$12,0,10*ROW('Hygiene Data'!H72))="","",OFFSET('Hygiene Data'!$H$12,0,10*ROW('Hygiene Data'!H72)))</f>
        <v/>
      </c>
      <c r="EC78" s="383" t="str">
        <f ca="1">+IF(OFFSET('Hygiene Data'!$H$13,0,10*ROW('Hygiene Data'!H72))="","",OFFSET('Hygiene Data'!$H$13,0,10*ROW('Hygiene Data'!H72)))</f>
        <v/>
      </c>
      <c r="ED78" s="383" t="str">
        <f ca="1">+IF(OFFSET('Hygiene Data'!$I$11,0,10*ROW('Hygiene Data'!I72))="","",OFFSET('Hygiene Data'!$I$11,0,10*ROW('Hygiene Data'!I72)))</f>
        <v/>
      </c>
      <c r="EE78" s="383" t="str">
        <f ca="1">+IF(OFFSET('Hygiene Data'!$I$12,0,10*ROW('Hygiene Data'!I72))="","",OFFSET('Hygiene Data'!$I$12,0,10*ROW('Hygiene Data'!I72)))</f>
        <v/>
      </c>
      <c r="EF78" s="383" t="str">
        <f ca="1">+IF(OFFSET('Hygiene Data'!$I$13,0,10*ROW('Hygiene Data'!I72))="","",OFFSET('Hygiene Data'!$I$13,0,10*ROW('Hygiene Data'!I72)))</f>
        <v/>
      </c>
    </row>
    <row r="79" spans="1:136" x14ac:dyDescent="0.25">
      <c r="A79" s="492" t="str">
        <f ca="1">+IF(OFFSET('Water Data'!$B$2,0,10*ROW('Water Data'!E73))="","",OFFSET('Water Data'!$B$2,0,10*ROW('Water Data'!E73)))</f>
        <v/>
      </c>
      <c r="B79" s="492"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19" t="str">
        <f t="shared" ca="1" si="1"/>
        <v/>
      </c>
      <c r="D79" s="520"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20"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20"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20"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20"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20"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20"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20"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20"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20"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20"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20"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20"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20"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20"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20"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20"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20"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21"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21"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21"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21"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21"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21"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21"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21"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21"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21"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21"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21"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21"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21"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21"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21"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21"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21"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21"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21"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21"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21"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21"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21"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21"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21"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21"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21"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21"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21"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22"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98"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22"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22"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22"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22"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22"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22"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22"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22"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22"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22"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22"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22"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22"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22"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22"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22"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83" t="str">
        <f ca="1">+IF(OFFSET('Water Data'!$D$27,0,10*ROW('Water Data'!D73))="","",OFFSET('Water Data'!$D$27,0,10*ROW('Water Data'!D73)))</f>
        <v/>
      </c>
      <c r="BT79" s="383" t="str">
        <f ca="1">+IF(OFFSET('Water Data'!$D$28,0,10*ROW('Water Data'!D73))="","",OFFSET('Water Data'!$D$28,0,10*ROW('Water Data'!D73)))</f>
        <v/>
      </c>
      <c r="BU79" s="383" t="str">
        <f ca="1">+IF(OFFSET('Water Data'!$D$29,0,10*ROW('Water Data'!D73))="","",OFFSET('Water Data'!$D$29,0,10*ROW('Water Data'!D73)))</f>
        <v/>
      </c>
      <c r="BV79" s="383" t="str">
        <f ca="1">+IF(OFFSET('Water Data'!$E$27,0,10*ROW('Water Data'!E73))="","",OFFSET('Water Data'!$E$27,0,10*ROW('Water Data'!E73)))</f>
        <v/>
      </c>
      <c r="BW79" s="383" t="str">
        <f ca="1">+IF(OFFSET('Water Data'!$E$28,0,10*ROW('Water Data'!E73))="","",OFFSET('Water Data'!$E$28,0,10*ROW('Water Data'!E73)))</f>
        <v/>
      </c>
      <c r="BX79" s="383" t="str">
        <f ca="1">+IF(OFFSET('Water Data'!$E$29,0,10*ROW('Water Data'!E73))="","",OFFSET('Water Data'!$E$29,0,10*ROW('Water Data'!E73)))</f>
        <v/>
      </c>
      <c r="BY79" s="383" t="str">
        <f ca="1">+IF(OFFSET('Water Data'!$F$27,0,10*ROW('Water Data'!F73))="","",OFFSET('Water Data'!$F$27,0,10*ROW('Water Data'!F73)))</f>
        <v/>
      </c>
      <c r="BZ79" s="383" t="str">
        <f ca="1">+IF(OFFSET('Water Data'!$F$28,0,10*ROW('Water Data'!F73))="","",OFFSET('Water Data'!$F$28,0,10*ROW('Water Data'!F73)))</f>
        <v/>
      </c>
      <c r="CA79" s="383" t="str">
        <f ca="1">+IF(OFFSET('Water Data'!$F$29,0,10*ROW('Water Data'!F73))="","",OFFSET('Water Data'!$F$29,0,10*ROW('Water Data'!F73)))</f>
        <v/>
      </c>
      <c r="CB79" s="383" t="str">
        <f ca="1">+IF(OFFSET('Water Data'!$G$27,0,10*ROW('Water Data'!G73))="","",OFFSET('Water Data'!$G$27,0,10*ROW('Water Data'!G73)))</f>
        <v/>
      </c>
      <c r="CC79" s="383" t="str">
        <f ca="1">+IF(OFFSET('Water Data'!$G$28,0,10*ROW('Water Data'!G73))="","",OFFSET('Water Data'!$G$28,0,10*ROW('Water Data'!G73)))</f>
        <v/>
      </c>
      <c r="CD79" s="383" t="str">
        <f ca="1">+IF(OFFSET('Water Data'!$G$29,0,10*ROW('Water Data'!G73))="","",OFFSET('Water Data'!$G$29,0,10*ROW('Water Data'!G73)))</f>
        <v/>
      </c>
      <c r="CE79" s="383" t="str">
        <f ca="1">+IF(OFFSET('Water Data'!$H$27,0,10*ROW('Water Data'!H73))="","",OFFSET('Water Data'!$H$27,0,10*ROW('Water Data'!H73)))</f>
        <v/>
      </c>
      <c r="CF79" s="383" t="str">
        <f ca="1">+IF(OFFSET('Water Data'!$H$28,0,10*ROW('Water Data'!H73))="","",OFFSET('Water Data'!$H$28,0,10*ROW('Water Data'!H73)))</f>
        <v/>
      </c>
      <c r="CG79" s="383" t="str">
        <f ca="1">+IF(OFFSET('Water Data'!$H$29,0,10*ROW('Water Data'!H73))="","",OFFSET('Water Data'!$H$29,0,10*ROW('Water Data'!H73)))</f>
        <v/>
      </c>
      <c r="CH79" s="383" t="str">
        <f ca="1">+IF(OFFSET('Water Data'!$I$27,0,10*ROW('Water Data'!I73))="","",OFFSET('Water Data'!$I$27,0,10*ROW('Water Data'!I73)))</f>
        <v/>
      </c>
      <c r="CI79" s="383" t="str">
        <f ca="1">+IF(OFFSET('Water Data'!$I$28,0,10*ROW('Water Data'!I73))="","",OFFSET('Water Data'!$I$28,0,10*ROW('Water Data'!I73)))</f>
        <v/>
      </c>
      <c r="CJ79" s="383" t="str">
        <f ca="1">+IF(OFFSET('Water Data'!$I$29,0,10*ROW('Water Data'!I73))="","",OFFSET('Water Data'!$I$29,0,10*ROW('Water Data'!I73)))</f>
        <v/>
      </c>
      <c r="CK79" s="383" t="str">
        <f ca="1">+IF(OFFSET('Sanitation Data'!$D$28,0,10*ROW('Sanitation Data'!D73))="","",OFFSET('Sanitation Data'!$D$28,0,10*ROW('Sanitation Data'!D73)))</f>
        <v/>
      </c>
      <c r="CL79" s="383" t="str">
        <f ca="1">+IF(OFFSET('Sanitation Data'!$D$29,0,10*ROW('Sanitation Data'!D73))="","",OFFSET('Sanitation Data'!$D$29,0,10*ROW('Sanitation Data'!D73)))</f>
        <v/>
      </c>
      <c r="CM79" s="383" t="str">
        <f ca="1">+IF(OFFSET('Sanitation Data'!$D$30,0,10*ROW('Sanitation Data'!D73))="","",OFFSET('Sanitation Data'!$D$30,0,10*ROW('Sanitation Data'!D73)))</f>
        <v/>
      </c>
      <c r="CN79" s="383" t="str">
        <f ca="1">+IF(OFFSET('Sanitation Data'!$D$31,0,10*ROW('Sanitation Data'!D73))="","",OFFSET('Sanitation Data'!$D$31,0,10*ROW('Sanitation Data'!D73)))</f>
        <v/>
      </c>
      <c r="CO79" s="383" t="str">
        <f ca="1">+IF(OFFSET('Sanitation Data'!$D$32,0,10*ROW('Sanitation Data'!D73))="","",OFFSET('Sanitation Data'!$D$32,0,10*ROW('Sanitation Data'!D73)))</f>
        <v/>
      </c>
      <c r="CP79" s="383" t="str">
        <f ca="1">+IF(OFFSET('Sanitation Data'!$E$28,0,10*ROW('Sanitation Data'!E73))="","",OFFSET('Sanitation Data'!$E$28,0,10*ROW('Sanitation Data'!E73)))</f>
        <v/>
      </c>
      <c r="CQ79" s="383" t="str">
        <f ca="1">+IF(OFFSET('Sanitation Data'!$E$29,0,10*ROW('Sanitation Data'!E73))="","",OFFSET('Sanitation Data'!$E$29,0,10*ROW('Sanitation Data'!E73)))</f>
        <v/>
      </c>
      <c r="CR79" s="383" t="str">
        <f ca="1">+IF(OFFSET('Sanitation Data'!$E$30,0,10*ROW('Sanitation Data'!E73))="","",OFFSET('Sanitation Data'!$E$30,0,10*ROW('Sanitation Data'!E73)))</f>
        <v/>
      </c>
      <c r="CS79" s="383" t="str">
        <f ca="1">+IF(OFFSET('Sanitation Data'!$E$31,0,10*ROW('Sanitation Data'!E73))="","",OFFSET('Sanitation Data'!$E$31,0,10*ROW('Sanitation Data'!E73)))</f>
        <v/>
      </c>
      <c r="CT79" s="383" t="str">
        <f ca="1">+IF(OFFSET('Sanitation Data'!$E$32,0,10*ROW('Sanitation Data'!E73))="","",OFFSET('Sanitation Data'!$E$32,0,10*ROW('Sanitation Data'!E73)))</f>
        <v/>
      </c>
      <c r="CU79" s="383" t="str">
        <f ca="1">+IF(OFFSET('Sanitation Data'!$F$28,0,10*ROW('Sanitation Data'!F73))="","",OFFSET('Sanitation Data'!$F$28,0,10*ROW('Sanitation Data'!F73)))</f>
        <v/>
      </c>
      <c r="CV79" s="383" t="str">
        <f ca="1">+IF(OFFSET('Sanitation Data'!$F$29,0,10*ROW('Sanitation Data'!F73))="","",OFFSET('Sanitation Data'!$F$29,0,10*ROW('Sanitation Data'!F73)))</f>
        <v/>
      </c>
      <c r="CW79" s="383" t="str">
        <f ca="1">+IF(OFFSET('Sanitation Data'!$F$30,0,10*ROW('Sanitation Data'!F73))="","",OFFSET('Sanitation Data'!$F$30,0,10*ROW('Sanitation Data'!F73)))</f>
        <v/>
      </c>
      <c r="CX79" s="383" t="str">
        <f ca="1">+IF(OFFSET('Sanitation Data'!$F$31,0,10*ROW('Sanitation Data'!F73))="","",OFFSET('Sanitation Data'!$F$31,0,10*ROW('Sanitation Data'!F73)))</f>
        <v/>
      </c>
      <c r="CY79" s="383" t="str">
        <f ca="1">+IF(OFFSET('Sanitation Data'!$F$32,0,10*ROW('Sanitation Data'!F73))="","",OFFSET('Sanitation Data'!$F$32,0,10*ROW('Sanitation Data'!F73)))</f>
        <v/>
      </c>
      <c r="CZ79" s="383" t="str">
        <f ca="1">+IF(OFFSET('Sanitation Data'!$G$28,0,10*ROW('Sanitation Data'!G73))="","",OFFSET('Sanitation Data'!$G$28,0,10*ROW('Sanitation Data'!G73)))</f>
        <v/>
      </c>
      <c r="DA79" s="383" t="str">
        <f ca="1">+IF(OFFSET('Sanitation Data'!$G$29,0,10*ROW('Sanitation Data'!G73))="","",OFFSET('Sanitation Data'!$G$29,0,10*ROW('Sanitation Data'!G73)))</f>
        <v/>
      </c>
      <c r="DB79" s="383" t="str">
        <f ca="1">+IF(OFFSET('Sanitation Data'!$G$30,0,10*ROW('Sanitation Data'!G73))="","",OFFSET('Sanitation Data'!$G$30,0,10*ROW('Sanitation Data'!G73)))</f>
        <v/>
      </c>
      <c r="DC79" s="383" t="str">
        <f ca="1">+IF(OFFSET('Sanitation Data'!$G$31,0,10*ROW('Sanitation Data'!G73))="","",OFFSET('Sanitation Data'!$G$31,0,10*ROW('Sanitation Data'!G73)))</f>
        <v/>
      </c>
      <c r="DD79" s="383" t="str">
        <f ca="1">+IF(OFFSET('Sanitation Data'!$G$32,0,10*ROW('Sanitation Data'!G73))="","",OFFSET('Sanitation Data'!$G$32,0,10*ROW('Sanitation Data'!G73)))</f>
        <v/>
      </c>
      <c r="DE79" s="383" t="str">
        <f ca="1">+IF(OFFSET('Sanitation Data'!$H$28,0,10*ROW('Sanitation Data'!H73))="","",OFFSET('Sanitation Data'!$H$28,0,10*ROW('Sanitation Data'!H73)))</f>
        <v/>
      </c>
      <c r="DF79" s="383" t="str">
        <f ca="1">+IF(OFFSET('Sanitation Data'!$H$29,0,10*ROW('Sanitation Data'!H73))="","",OFFSET('Sanitation Data'!$H$29,0,10*ROW('Sanitation Data'!H73)))</f>
        <v/>
      </c>
      <c r="DG79" s="383" t="str">
        <f ca="1">+IF(OFFSET('Sanitation Data'!$H$30,0,10*ROW('Sanitation Data'!H73))="","",OFFSET('Sanitation Data'!$H$30,0,10*ROW('Sanitation Data'!H73)))</f>
        <v/>
      </c>
      <c r="DH79" s="383" t="str">
        <f ca="1">+IF(OFFSET('Sanitation Data'!$H$31,0,10*ROW('Sanitation Data'!H73))="","",OFFSET('Sanitation Data'!$H$31,0,10*ROW('Sanitation Data'!H73)))</f>
        <v/>
      </c>
      <c r="DI79" s="383" t="str">
        <f ca="1">+IF(OFFSET('Sanitation Data'!$H$32,0,10*ROW('Sanitation Data'!H73))="","",OFFSET('Sanitation Data'!$H$32,0,10*ROW('Sanitation Data'!H73)))</f>
        <v/>
      </c>
      <c r="DJ79" s="383" t="str">
        <f ca="1">+IF(OFFSET('Sanitation Data'!$I$28,0,10*ROW('Sanitation Data'!I73))="","",OFFSET('Sanitation Data'!$I$28,0,10*ROW('Sanitation Data'!I73)))</f>
        <v/>
      </c>
      <c r="DK79" s="383" t="str">
        <f ca="1">+IF(OFFSET('Sanitation Data'!$I$29,0,10*ROW('Sanitation Data'!I73))="","",OFFSET('Sanitation Data'!$I$29,0,10*ROW('Sanitation Data'!I73)))</f>
        <v/>
      </c>
      <c r="DL79" s="383" t="str">
        <f ca="1">+IF(OFFSET('Sanitation Data'!$I$30,0,10*ROW('Sanitation Data'!I73))="","",OFFSET('Sanitation Data'!$I$30,0,10*ROW('Sanitation Data'!I73)))</f>
        <v/>
      </c>
      <c r="DM79" s="383" t="str">
        <f ca="1">+IF(OFFSET('Sanitation Data'!$I$31,0,10*ROW('Sanitation Data'!I73))="","",OFFSET('Sanitation Data'!$I$31,0,10*ROW('Sanitation Data'!I73)))</f>
        <v/>
      </c>
      <c r="DN79" s="383" t="str">
        <f ca="1">+IF(OFFSET('Sanitation Data'!$I$32,0,10*ROW('Sanitation Data'!I73))="","",OFFSET('Sanitation Data'!$I$32,0,10*ROW('Sanitation Data'!I73)))</f>
        <v/>
      </c>
      <c r="DO79" s="383" t="str">
        <f ca="1">+IF(OFFSET('Hygiene Data'!$D$11,0,10*ROW('Hygiene Data'!D73))="","",OFFSET('Hygiene Data'!$D$11,0,10*ROW('Hygiene Data'!D73)))</f>
        <v/>
      </c>
      <c r="DP79" s="383" t="str">
        <f ca="1">+IF(OFFSET('Hygiene Data'!$D$12,0,10*ROW('Hygiene Data'!D73))="","",OFFSET('Hygiene Data'!$D$12,0,10*ROW('Hygiene Data'!D73)))</f>
        <v/>
      </c>
      <c r="DQ79" s="383" t="str">
        <f ca="1">+IF(OFFSET('Hygiene Data'!$D$13,0,10*ROW('Hygiene Data'!D73))="","",OFFSET('Hygiene Data'!$D$13,0,10*ROW('Hygiene Data'!D73)))</f>
        <v/>
      </c>
      <c r="DR79" s="383" t="str">
        <f ca="1">+IF(OFFSET('Hygiene Data'!$E$11,0,10*ROW('Hygiene Data'!E73))="","",OFFSET('Hygiene Data'!$E$11,0,10*ROW('Hygiene Data'!E73)))</f>
        <v/>
      </c>
      <c r="DS79" s="383" t="str">
        <f ca="1">+IF(OFFSET('Hygiene Data'!$E$12,0,10*ROW('Hygiene Data'!E73))="","",OFFSET('Hygiene Data'!$E$12,0,10*ROW('Hygiene Data'!E73)))</f>
        <v/>
      </c>
      <c r="DT79" s="383" t="str">
        <f ca="1">+IF(OFFSET('Hygiene Data'!$E$13,0,10*ROW('Hygiene Data'!E73))="","",OFFSET('Hygiene Data'!$E$13,0,10*ROW('Hygiene Data'!E73)))</f>
        <v/>
      </c>
      <c r="DU79" s="383" t="str">
        <f ca="1">+IF(OFFSET('Hygiene Data'!$F$11,0,10*ROW('Hygiene Data'!F73))="","",OFFSET('Hygiene Data'!$F$11,0,10*ROW('Hygiene Data'!F73)))</f>
        <v/>
      </c>
      <c r="DV79" s="383" t="str">
        <f ca="1">+IF(OFFSET('Hygiene Data'!$F$12,0,10*ROW('Hygiene Data'!F73))="","",OFFSET('Hygiene Data'!$F$12,0,10*ROW('Hygiene Data'!F73)))</f>
        <v/>
      </c>
      <c r="DW79" s="383" t="str">
        <f ca="1">+IF(OFFSET('Hygiene Data'!$F$13,0,10*ROW('Hygiene Data'!F73))="","",OFFSET('Hygiene Data'!$F$13,0,10*ROW('Hygiene Data'!F73)))</f>
        <v/>
      </c>
      <c r="DX79" s="383" t="str">
        <f ca="1">+IF(OFFSET('Hygiene Data'!$G$11,0,10*ROW('Hygiene Data'!G73))="","",OFFSET('Hygiene Data'!$G$11,0,10*ROW('Hygiene Data'!G73)))</f>
        <v/>
      </c>
      <c r="DY79" s="383" t="str">
        <f ca="1">+IF(OFFSET('Hygiene Data'!$G$12,0,10*ROW('Hygiene Data'!G73))="","",OFFSET('Hygiene Data'!$G$12,0,10*ROW('Hygiene Data'!G73)))</f>
        <v/>
      </c>
      <c r="DZ79" s="383" t="str">
        <f ca="1">+IF(OFFSET('Hygiene Data'!$G$13,0,10*ROW('Hygiene Data'!G73))="","",OFFSET('Hygiene Data'!$G$13,0,10*ROW('Hygiene Data'!G73)))</f>
        <v/>
      </c>
      <c r="EA79" s="383" t="str">
        <f ca="1">+IF(OFFSET('Hygiene Data'!$H$11,0,10*ROW('Hygiene Data'!H73))="","",OFFSET('Hygiene Data'!$H$11,0,10*ROW('Hygiene Data'!H73)))</f>
        <v/>
      </c>
      <c r="EB79" s="383" t="str">
        <f ca="1">+IF(OFFSET('Hygiene Data'!$H$12,0,10*ROW('Hygiene Data'!H73))="","",OFFSET('Hygiene Data'!$H$12,0,10*ROW('Hygiene Data'!H73)))</f>
        <v/>
      </c>
      <c r="EC79" s="383" t="str">
        <f ca="1">+IF(OFFSET('Hygiene Data'!$H$13,0,10*ROW('Hygiene Data'!H73))="","",OFFSET('Hygiene Data'!$H$13,0,10*ROW('Hygiene Data'!H73)))</f>
        <v/>
      </c>
      <c r="ED79" s="383" t="str">
        <f ca="1">+IF(OFFSET('Hygiene Data'!$I$11,0,10*ROW('Hygiene Data'!I73))="","",OFFSET('Hygiene Data'!$I$11,0,10*ROW('Hygiene Data'!I73)))</f>
        <v/>
      </c>
      <c r="EE79" s="383" t="str">
        <f ca="1">+IF(OFFSET('Hygiene Data'!$I$12,0,10*ROW('Hygiene Data'!I73))="","",OFFSET('Hygiene Data'!$I$12,0,10*ROW('Hygiene Data'!I73)))</f>
        <v/>
      </c>
      <c r="EF79" s="383" t="str">
        <f ca="1">+IF(OFFSET('Hygiene Data'!$I$13,0,10*ROW('Hygiene Data'!I73))="","",OFFSET('Hygiene Data'!$I$13,0,10*ROW('Hygiene Data'!I73)))</f>
        <v/>
      </c>
    </row>
    <row r="80" spans="1:136" x14ac:dyDescent="0.25">
      <c r="A80" s="492" t="str">
        <f ca="1">+IF(OFFSET('Water Data'!$B$2,0,10*ROW('Water Data'!E74))="","",OFFSET('Water Data'!$B$2,0,10*ROW('Water Data'!E74)))</f>
        <v/>
      </c>
      <c r="B80" s="492"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19" t="str">
        <f t="shared" ca="1" si="1"/>
        <v/>
      </c>
      <c r="D80" s="520"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20"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20"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20"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20"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20"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20"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20"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20"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20"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20"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20"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20"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20"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20"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20"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20"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20"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21"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21"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21"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21"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21"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21"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21"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21"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21"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21"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21"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21"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21"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21"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21"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21"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21"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21"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21"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21"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21"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21"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21"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21"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21"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21"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21"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21"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21"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21"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22"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98"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22"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22"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22"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22"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22"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22"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22"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22"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22"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22"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22"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22"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22"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22"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22"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22"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83" t="str">
        <f ca="1">+IF(OFFSET('Water Data'!$D$27,0,10*ROW('Water Data'!D74))="","",OFFSET('Water Data'!$D$27,0,10*ROW('Water Data'!D74)))</f>
        <v/>
      </c>
      <c r="BT80" s="383" t="str">
        <f ca="1">+IF(OFFSET('Water Data'!$D$28,0,10*ROW('Water Data'!D74))="","",OFFSET('Water Data'!$D$28,0,10*ROW('Water Data'!D74)))</f>
        <v/>
      </c>
      <c r="BU80" s="383" t="str">
        <f ca="1">+IF(OFFSET('Water Data'!$D$29,0,10*ROW('Water Data'!D74))="","",OFFSET('Water Data'!$D$29,0,10*ROW('Water Data'!D74)))</f>
        <v/>
      </c>
      <c r="BV80" s="383" t="str">
        <f ca="1">+IF(OFFSET('Water Data'!$E$27,0,10*ROW('Water Data'!E74))="","",OFFSET('Water Data'!$E$27,0,10*ROW('Water Data'!E74)))</f>
        <v/>
      </c>
      <c r="BW80" s="383" t="str">
        <f ca="1">+IF(OFFSET('Water Data'!$E$28,0,10*ROW('Water Data'!E74))="","",OFFSET('Water Data'!$E$28,0,10*ROW('Water Data'!E74)))</f>
        <v/>
      </c>
      <c r="BX80" s="383" t="str">
        <f ca="1">+IF(OFFSET('Water Data'!$E$29,0,10*ROW('Water Data'!E74))="","",OFFSET('Water Data'!$E$29,0,10*ROW('Water Data'!E74)))</f>
        <v/>
      </c>
      <c r="BY80" s="383" t="str">
        <f ca="1">+IF(OFFSET('Water Data'!$F$27,0,10*ROW('Water Data'!F74))="","",OFFSET('Water Data'!$F$27,0,10*ROW('Water Data'!F74)))</f>
        <v/>
      </c>
      <c r="BZ80" s="383" t="str">
        <f ca="1">+IF(OFFSET('Water Data'!$F$28,0,10*ROW('Water Data'!F74))="","",OFFSET('Water Data'!$F$28,0,10*ROW('Water Data'!F74)))</f>
        <v/>
      </c>
      <c r="CA80" s="383" t="str">
        <f ca="1">+IF(OFFSET('Water Data'!$F$29,0,10*ROW('Water Data'!F74))="","",OFFSET('Water Data'!$F$29,0,10*ROW('Water Data'!F74)))</f>
        <v/>
      </c>
      <c r="CB80" s="383" t="str">
        <f ca="1">+IF(OFFSET('Water Data'!$G$27,0,10*ROW('Water Data'!G74))="","",OFFSET('Water Data'!$G$27,0,10*ROW('Water Data'!G74)))</f>
        <v/>
      </c>
      <c r="CC80" s="383" t="str">
        <f ca="1">+IF(OFFSET('Water Data'!$G$28,0,10*ROW('Water Data'!G74))="","",OFFSET('Water Data'!$G$28,0,10*ROW('Water Data'!G74)))</f>
        <v/>
      </c>
      <c r="CD80" s="383" t="str">
        <f ca="1">+IF(OFFSET('Water Data'!$G$29,0,10*ROW('Water Data'!G74))="","",OFFSET('Water Data'!$G$29,0,10*ROW('Water Data'!G74)))</f>
        <v/>
      </c>
      <c r="CE80" s="383" t="str">
        <f ca="1">+IF(OFFSET('Water Data'!$H$27,0,10*ROW('Water Data'!H74))="","",OFFSET('Water Data'!$H$27,0,10*ROW('Water Data'!H74)))</f>
        <v/>
      </c>
      <c r="CF80" s="383" t="str">
        <f ca="1">+IF(OFFSET('Water Data'!$H$28,0,10*ROW('Water Data'!H74))="","",OFFSET('Water Data'!$H$28,0,10*ROW('Water Data'!H74)))</f>
        <v/>
      </c>
      <c r="CG80" s="383" t="str">
        <f ca="1">+IF(OFFSET('Water Data'!$H$29,0,10*ROW('Water Data'!H74))="","",OFFSET('Water Data'!$H$29,0,10*ROW('Water Data'!H74)))</f>
        <v/>
      </c>
      <c r="CH80" s="383" t="str">
        <f ca="1">+IF(OFFSET('Water Data'!$I$27,0,10*ROW('Water Data'!I74))="","",OFFSET('Water Data'!$I$27,0,10*ROW('Water Data'!I74)))</f>
        <v/>
      </c>
      <c r="CI80" s="383" t="str">
        <f ca="1">+IF(OFFSET('Water Data'!$I$28,0,10*ROW('Water Data'!I74))="","",OFFSET('Water Data'!$I$28,0,10*ROW('Water Data'!I74)))</f>
        <v/>
      </c>
      <c r="CJ80" s="383" t="str">
        <f ca="1">+IF(OFFSET('Water Data'!$I$29,0,10*ROW('Water Data'!I74))="","",OFFSET('Water Data'!$I$29,0,10*ROW('Water Data'!I74)))</f>
        <v/>
      </c>
      <c r="CK80" s="383" t="str">
        <f ca="1">+IF(OFFSET('Sanitation Data'!$D$28,0,10*ROW('Sanitation Data'!D74))="","",OFFSET('Sanitation Data'!$D$28,0,10*ROW('Sanitation Data'!D74)))</f>
        <v/>
      </c>
      <c r="CL80" s="383" t="str">
        <f ca="1">+IF(OFFSET('Sanitation Data'!$D$29,0,10*ROW('Sanitation Data'!D74))="","",OFFSET('Sanitation Data'!$D$29,0,10*ROW('Sanitation Data'!D74)))</f>
        <v/>
      </c>
      <c r="CM80" s="383" t="str">
        <f ca="1">+IF(OFFSET('Sanitation Data'!$D$30,0,10*ROW('Sanitation Data'!D74))="","",OFFSET('Sanitation Data'!$D$30,0,10*ROW('Sanitation Data'!D74)))</f>
        <v/>
      </c>
      <c r="CN80" s="383" t="str">
        <f ca="1">+IF(OFFSET('Sanitation Data'!$D$31,0,10*ROW('Sanitation Data'!D74))="","",OFFSET('Sanitation Data'!$D$31,0,10*ROW('Sanitation Data'!D74)))</f>
        <v/>
      </c>
      <c r="CO80" s="383" t="str">
        <f ca="1">+IF(OFFSET('Sanitation Data'!$D$32,0,10*ROW('Sanitation Data'!D74))="","",OFFSET('Sanitation Data'!$D$32,0,10*ROW('Sanitation Data'!D74)))</f>
        <v/>
      </c>
      <c r="CP80" s="383" t="str">
        <f ca="1">+IF(OFFSET('Sanitation Data'!$E$28,0,10*ROW('Sanitation Data'!E74))="","",OFFSET('Sanitation Data'!$E$28,0,10*ROW('Sanitation Data'!E74)))</f>
        <v/>
      </c>
      <c r="CQ80" s="383" t="str">
        <f ca="1">+IF(OFFSET('Sanitation Data'!$E$29,0,10*ROW('Sanitation Data'!E74))="","",OFFSET('Sanitation Data'!$E$29,0,10*ROW('Sanitation Data'!E74)))</f>
        <v/>
      </c>
      <c r="CR80" s="383" t="str">
        <f ca="1">+IF(OFFSET('Sanitation Data'!$E$30,0,10*ROW('Sanitation Data'!E74))="","",OFFSET('Sanitation Data'!$E$30,0,10*ROW('Sanitation Data'!E74)))</f>
        <v/>
      </c>
      <c r="CS80" s="383" t="str">
        <f ca="1">+IF(OFFSET('Sanitation Data'!$E$31,0,10*ROW('Sanitation Data'!E74))="","",OFFSET('Sanitation Data'!$E$31,0,10*ROW('Sanitation Data'!E74)))</f>
        <v/>
      </c>
      <c r="CT80" s="383" t="str">
        <f ca="1">+IF(OFFSET('Sanitation Data'!$E$32,0,10*ROW('Sanitation Data'!E74))="","",OFFSET('Sanitation Data'!$E$32,0,10*ROW('Sanitation Data'!E74)))</f>
        <v/>
      </c>
      <c r="CU80" s="383" t="str">
        <f ca="1">+IF(OFFSET('Sanitation Data'!$F$28,0,10*ROW('Sanitation Data'!F74))="","",OFFSET('Sanitation Data'!$F$28,0,10*ROW('Sanitation Data'!F74)))</f>
        <v/>
      </c>
      <c r="CV80" s="383" t="str">
        <f ca="1">+IF(OFFSET('Sanitation Data'!$F$29,0,10*ROW('Sanitation Data'!F74))="","",OFFSET('Sanitation Data'!$F$29,0,10*ROW('Sanitation Data'!F74)))</f>
        <v/>
      </c>
      <c r="CW80" s="383" t="str">
        <f ca="1">+IF(OFFSET('Sanitation Data'!$F$30,0,10*ROW('Sanitation Data'!F74))="","",OFFSET('Sanitation Data'!$F$30,0,10*ROW('Sanitation Data'!F74)))</f>
        <v/>
      </c>
      <c r="CX80" s="383" t="str">
        <f ca="1">+IF(OFFSET('Sanitation Data'!$F$31,0,10*ROW('Sanitation Data'!F74))="","",OFFSET('Sanitation Data'!$F$31,0,10*ROW('Sanitation Data'!F74)))</f>
        <v/>
      </c>
      <c r="CY80" s="383" t="str">
        <f ca="1">+IF(OFFSET('Sanitation Data'!$F$32,0,10*ROW('Sanitation Data'!F74))="","",OFFSET('Sanitation Data'!$F$32,0,10*ROW('Sanitation Data'!F74)))</f>
        <v/>
      </c>
      <c r="CZ80" s="383" t="str">
        <f ca="1">+IF(OFFSET('Sanitation Data'!$G$28,0,10*ROW('Sanitation Data'!G74))="","",OFFSET('Sanitation Data'!$G$28,0,10*ROW('Sanitation Data'!G74)))</f>
        <v/>
      </c>
      <c r="DA80" s="383" t="str">
        <f ca="1">+IF(OFFSET('Sanitation Data'!$G$29,0,10*ROW('Sanitation Data'!G74))="","",OFFSET('Sanitation Data'!$G$29,0,10*ROW('Sanitation Data'!G74)))</f>
        <v/>
      </c>
      <c r="DB80" s="383" t="str">
        <f ca="1">+IF(OFFSET('Sanitation Data'!$G$30,0,10*ROW('Sanitation Data'!G74))="","",OFFSET('Sanitation Data'!$G$30,0,10*ROW('Sanitation Data'!G74)))</f>
        <v/>
      </c>
      <c r="DC80" s="383" t="str">
        <f ca="1">+IF(OFFSET('Sanitation Data'!$G$31,0,10*ROW('Sanitation Data'!G74))="","",OFFSET('Sanitation Data'!$G$31,0,10*ROW('Sanitation Data'!G74)))</f>
        <v/>
      </c>
      <c r="DD80" s="383" t="str">
        <f ca="1">+IF(OFFSET('Sanitation Data'!$G$32,0,10*ROW('Sanitation Data'!G74))="","",OFFSET('Sanitation Data'!$G$32,0,10*ROW('Sanitation Data'!G74)))</f>
        <v/>
      </c>
      <c r="DE80" s="383" t="str">
        <f ca="1">+IF(OFFSET('Sanitation Data'!$H$28,0,10*ROW('Sanitation Data'!H74))="","",OFFSET('Sanitation Data'!$H$28,0,10*ROW('Sanitation Data'!H74)))</f>
        <v/>
      </c>
      <c r="DF80" s="383" t="str">
        <f ca="1">+IF(OFFSET('Sanitation Data'!$H$29,0,10*ROW('Sanitation Data'!H74))="","",OFFSET('Sanitation Data'!$H$29,0,10*ROW('Sanitation Data'!H74)))</f>
        <v/>
      </c>
      <c r="DG80" s="383" t="str">
        <f ca="1">+IF(OFFSET('Sanitation Data'!$H$30,0,10*ROW('Sanitation Data'!H74))="","",OFFSET('Sanitation Data'!$H$30,0,10*ROW('Sanitation Data'!H74)))</f>
        <v/>
      </c>
      <c r="DH80" s="383" t="str">
        <f ca="1">+IF(OFFSET('Sanitation Data'!$H$31,0,10*ROW('Sanitation Data'!H74))="","",OFFSET('Sanitation Data'!$H$31,0,10*ROW('Sanitation Data'!H74)))</f>
        <v/>
      </c>
      <c r="DI80" s="383" t="str">
        <f ca="1">+IF(OFFSET('Sanitation Data'!$H$32,0,10*ROW('Sanitation Data'!H74))="","",OFFSET('Sanitation Data'!$H$32,0,10*ROW('Sanitation Data'!H74)))</f>
        <v/>
      </c>
      <c r="DJ80" s="383" t="str">
        <f ca="1">+IF(OFFSET('Sanitation Data'!$I$28,0,10*ROW('Sanitation Data'!I74))="","",OFFSET('Sanitation Data'!$I$28,0,10*ROW('Sanitation Data'!I74)))</f>
        <v/>
      </c>
      <c r="DK80" s="383" t="str">
        <f ca="1">+IF(OFFSET('Sanitation Data'!$I$29,0,10*ROW('Sanitation Data'!I74))="","",OFFSET('Sanitation Data'!$I$29,0,10*ROW('Sanitation Data'!I74)))</f>
        <v/>
      </c>
      <c r="DL80" s="383" t="str">
        <f ca="1">+IF(OFFSET('Sanitation Data'!$I$30,0,10*ROW('Sanitation Data'!I74))="","",OFFSET('Sanitation Data'!$I$30,0,10*ROW('Sanitation Data'!I74)))</f>
        <v/>
      </c>
      <c r="DM80" s="383" t="str">
        <f ca="1">+IF(OFFSET('Sanitation Data'!$I$31,0,10*ROW('Sanitation Data'!I74))="","",OFFSET('Sanitation Data'!$I$31,0,10*ROW('Sanitation Data'!I74)))</f>
        <v/>
      </c>
      <c r="DN80" s="383" t="str">
        <f ca="1">+IF(OFFSET('Sanitation Data'!$I$32,0,10*ROW('Sanitation Data'!I74))="","",OFFSET('Sanitation Data'!$I$32,0,10*ROW('Sanitation Data'!I74)))</f>
        <v/>
      </c>
      <c r="DO80" s="383" t="str">
        <f ca="1">+IF(OFFSET('Hygiene Data'!$D$11,0,10*ROW('Hygiene Data'!D74))="","",OFFSET('Hygiene Data'!$D$11,0,10*ROW('Hygiene Data'!D74)))</f>
        <v/>
      </c>
      <c r="DP80" s="383" t="str">
        <f ca="1">+IF(OFFSET('Hygiene Data'!$D$12,0,10*ROW('Hygiene Data'!D74))="","",OFFSET('Hygiene Data'!$D$12,0,10*ROW('Hygiene Data'!D74)))</f>
        <v/>
      </c>
      <c r="DQ80" s="383" t="str">
        <f ca="1">+IF(OFFSET('Hygiene Data'!$D$13,0,10*ROW('Hygiene Data'!D74))="","",OFFSET('Hygiene Data'!$D$13,0,10*ROW('Hygiene Data'!D74)))</f>
        <v/>
      </c>
      <c r="DR80" s="383" t="str">
        <f ca="1">+IF(OFFSET('Hygiene Data'!$E$11,0,10*ROW('Hygiene Data'!E74))="","",OFFSET('Hygiene Data'!$E$11,0,10*ROW('Hygiene Data'!E74)))</f>
        <v/>
      </c>
      <c r="DS80" s="383" t="str">
        <f ca="1">+IF(OFFSET('Hygiene Data'!$E$12,0,10*ROW('Hygiene Data'!E74))="","",OFFSET('Hygiene Data'!$E$12,0,10*ROW('Hygiene Data'!E74)))</f>
        <v/>
      </c>
      <c r="DT80" s="383" t="str">
        <f ca="1">+IF(OFFSET('Hygiene Data'!$E$13,0,10*ROW('Hygiene Data'!E74))="","",OFFSET('Hygiene Data'!$E$13,0,10*ROW('Hygiene Data'!E74)))</f>
        <v/>
      </c>
      <c r="DU80" s="383" t="str">
        <f ca="1">+IF(OFFSET('Hygiene Data'!$F$11,0,10*ROW('Hygiene Data'!F74))="","",OFFSET('Hygiene Data'!$F$11,0,10*ROW('Hygiene Data'!F74)))</f>
        <v/>
      </c>
      <c r="DV80" s="383" t="str">
        <f ca="1">+IF(OFFSET('Hygiene Data'!$F$12,0,10*ROW('Hygiene Data'!F74))="","",OFFSET('Hygiene Data'!$F$12,0,10*ROW('Hygiene Data'!F74)))</f>
        <v/>
      </c>
      <c r="DW80" s="383" t="str">
        <f ca="1">+IF(OFFSET('Hygiene Data'!$F$13,0,10*ROW('Hygiene Data'!F74))="","",OFFSET('Hygiene Data'!$F$13,0,10*ROW('Hygiene Data'!F74)))</f>
        <v/>
      </c>
      <c r="DX80" s="383" t="str">
        <f ca="1">+IF(OFFSET('Hygiene Data'!$G$11,0,10*ROW('Hygiene Data'!G74))="","",OFFSET('Hygiene Data'!$G$11,0,10*ROW('Hygiene Data'!G74)))</f>
        <v/>
      </c>
      <c r="DY80" s="383" t="str">
        <f ca="1">+IF(OFFSET('Hygiene Data'!$G$12,0,10*ROW('Hygiene Data'!G74))="","",OFFSET('Hygiene Data'!$G$12,0,10*ROW('Hygiene Data'!G74)))</f>
        <v/>
      </c>
      <c r="DZ80" s="383" t="str">
        <f ca="1">+IF(OFFSET('Hygiene Data'!$G$13,0,10*ROW('Hygiene Data'!G74))="","",OFFSET('Hygiene Data'!$G$13,0,10*ROW('Hygiene Data'!G74)))</f>
        <v/>
      </c>
      <c r="EA80" s="383" t="str">
        <f ca="1">+IF(OFFSET('Hygiene Data'!$H$11,0,10*ROW('Hygiene Data'!H74))="","",OFFSET('Hygiene Data'!$H$11,0,10*ROW('Hygiene Data'!H74)))</f>
        <v/>
      </c>
      <c r="EB80" s="383" t="str">
        <f ca="1">+IF(OFFSET('Hygiene Data'!$H$12,0,10*ROW('Hygiene Data'!H74))="","",OFFSET('Hygiene Data'!$H$12,0,10*ROW('Hygiene Data'!H74)))</f>
        <v/>
      </c>
      <c r="EC80" s="383" t="str">
        <f ca="1">+IF(OFFSET('Hygiene Data'!$H$13,0,10*ROW('Hygiene Data'!H74))="","",OFFSET('Hygiene Data'!$H$13,0,10*ROW('Hygiene Data'!H74)))</f>
        <v/>
      </c>
      <c r="ED80" s="383" t="str">
        <f ca="1">+IF(OFFSET('Hygiene Data'!$I$11,0,10*ROW('Hygiene Data'!I74))="","",OFFSET('Hygiene Data'!$I$11,0,10*ROW('Hygiene Data'!I74)))</f>
        <v/>
      </c>
      <c r="EE80" s="383" t="str">
        <f ca="1">+IF(OFFSET('Hygiene Data'!$I$12,0,10*ROW('Hygiene Data'!I74))="","",OFFSET('Hygiene Data'!$I$12,0,10*ROW('Hygiene Data'!I74)))</f>
        <v/>
      </c>
      <c r="EF80" s="383" t="str">
        <f ca="1">+IF(OFFSET('Hygiene Data'!$I$13,0,10*ROW('Hygiene Data'!I74))="","",OFFSET('Hygiene Data'!$I$13,0,10*ROW('Hygiene Data'!I74)))</f>
        <v/>
      </c>
    </row>
    <row r="81" spans="1:136" x14ac:dyDescent="0.25">
      <c r="A81" s="492" t="str">
        <f ca="1">+IF(OFFSET('Water Data'!$B$2,0,10*ROW('Water Data'!E75))="","",OFFSET('Water Data'!$B$2,0,10*ROW('Water Data'!E75)))</f>
        <v/>
      </c>
      <c r="B81" s="492"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19" t="str">
        <f t="shared" ca="1" si="1"/>
        <v/>
      </c>
      <c r="D81" s="520"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20"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20"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20"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20"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20"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20"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20"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20"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20"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20"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20"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20"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20"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20"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20"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20"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20"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21"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21"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21"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21"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21"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21"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21"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21"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21"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21"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21"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21"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21"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21"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21"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21"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21"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21"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21"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21"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21"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21"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21"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21"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21"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21"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21"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21"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21"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21"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22"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98"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22"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22"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22"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22"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22"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22"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22"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22"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22"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22"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22"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22"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22"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22"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22"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22"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83" t="str">
        <f ca="1">+IF(OFFSET('Water Data'!$D$27,0,10*ROW('Water Data'!D75))="","",OFFSET('Water Data'!$D$27,0,10*ROW('Water Data'!D75)))</f>
        <v/>
      </c>
      <c r="BT81" s="383" t="str">
        <f ca="1">+IF(OFFSET('Water Data'!$D$28,0,10*ROW('Water Data'!D75))="","",OFFSET('Water Data'!$D$28,0,10*ROW('Water Data'!D75)))</f>
        <v/>
      </c>
      <c r="BU81" s="383" t="str">
        <f ca="1">+IF(OFFSET('Water Data'!$D$29,0,10*ROW('Water Data'!D75))="","",OFFSET('Water Data'!$D$29,0,10*ROW('Water Data'!D75)))</f>
        <v/>
      </c>
      <c r="BV81" s="383" t="str">
        <f ca="1">+IF(OFFSET('Water Data'!$E$27,0,10*ROW('Water Data'!E75))="","",OFFSET('Water Data'!$E$27,0,10*ROW('Water Data'!E75)))</f>
        <v/>
      </c>
      <c r="BW81" s="383" t="str">
        <f ca="1">+IF(OFFSET('Water Data'!$E$28,0,10*ROW('Water Data'!E75))="","",OFFSET('Water Data'!$E$28,0,10*ROW('Water Data'!E75)))</f>
        <v/>
      </c>
      <c r="BX81" s="383" t="str">
        <f ca="1">+IF(OFFSET('Water Data'!$E$29,0,10*ROW('Water Data'!E75))="","",OFFSET('Water Data'!$E$29,0,10*ROW('Water Data'!E75)))</f>
        <v/>
      </c>
      <c r="BY81" s="383" t="str">
        <f ca="1">+IF(OFFSET('Water Data'!$F$27,0,10*ROW('Water Data'!F75))="","",OFFSET('Water Data'!$F$27,0,10*ROW('Water Data'!F75)))</f>
        <v/>
      </c>
      <c r="BZ81" s="383" t="str">
        <f ca="1">+IF(OFFSET('Water Data'!$F$28,0,10*ROW('Water Data'!F75))="","",OFFSET('Water Data'!$F$28,0,10*ROW('Water Data'!F75)))</f>
        <v/>
      </c>
      <c r="CA81" s="383" t="str">
        <f ca="1">+IF(OFFSET('Water Data'!$F$29,0,10*ROW('Water Data'!F75))="","",OFFSET('Water Data'!$F$29,0,10*ROW('Water Data'!F75)))</f>
        <v/>
      </c>
      <c r="CB81" s="383" t="str">
        <f ca="1">+IF(OFFSET('Water Data'!$G$27,0,10*ROW('Water Data'!G75))="","",OFFSET('Water Data'!$G$27,0,10*ROW('Water Data'!G75)))</f>
        <v/>
      </c>
      <c r="CC81" s="383" t="str">
        <f ca="1">+IF(OFFSET('Water Data'!$G$28,0,10*ROW('Water Data'!G75))="","",OFFSET('Water Data'!$G$28,0,10*ROW('Water Data'!G75)))</f>
        <v/>
      </c>
      <c r="CD81" s="383" t="str">
        <f ca="1">+IF(OFFSET('Water Data'!$G$29,0,10*ROW('Water Data'!G75))="","",OFFSET('Water Data'!$G$29,0,10*ROW('Water Data'!G75)))</f>
        <v/>
      </c>
      <c r="CE81" s="383" t="str">
        <f ca="1">+IF(OFFSET('Water Data'!$H$27,0,10*ROW('Water Data'!H75))="","",OFFSET('Water Data'!$H$27,0,10*ROW('Water Data'!H75)))</f>
        <v/>
      </c>
      <c r="CF81" s="383" t="str">
        <f ca="1">+IF(OFFSET('Water Data'!$H$28,0,10*ROW('Water Data'!H75))="","",OFFSET('Water Data'!$H$28,0,10*ROW('Water Data'!H75)))</f>
        <v/>
      </c>
      <c r="CG81" s="383" t="str">
        <f ca="1">+IF(OFFSET('Water Data'!$H$29,0,10*ROW('Water Data'!H75))="","",OFFSET('Water Data'!$H$29,0,10*ROW('Water Data'!H75)))</f>
        <v/>
      </c>
      <c r="CH81" s="383" t="str">
        <f ca="1">+IF(OFFSET('Water Data'!$I$27,0,10*ROW('Water Data'!I75))="","",OFFSET('Water Data'!$I$27,0,10*ROW('Water Data'!I75)))</f>
        <v/>
      </c>
      <c r="CI81" s="383" t="str">
        <f ca="1">+IF(OFFSET('Water Data'!$I$28,0,10*ROW('Water Data'!I75))="","",OFFSET('Water Data'!$I$28,0,10*ROW('Water Data'!I75)))</f>
        <v/>
      </c>
      <c r="CJ81" s="383" t="str">
        <f ca="1">+IF(OFFSET('Water Data'!$I$29,0,10*ROW('Water Data'!I75))="","",OFFSET('Water Data'!$I$29,0,10*ROW('Water Data'!I75)))</f>
        <v/>
      </c>
      <c r="CK81" s="383" t="str">
        <f ca="1">+IF(OFFSET('Sanitation Data'!$D$28,0,10*ROW('Sanitation Data'!D75))="","",OFFSET('Sanitation Data'!$D$28,0,10*ROW('Sanitation Data'!D75)))</f>
        <v/>
      </c>
      <c r="CL81" s="383" t="str">
        <f ca="1">+IF(OFFSET('Sanitation Data'!$D$29,0,10*ROW('Sanitation Data'!D75))="","",OFFSET('Sanitation Data'!$D$29,0,10*ROW('Sanitation Data'!D75)))</f>
        <v/>
      </c>
      <c r="CM81" s="383" t="str">
        <f ca="1">+IF(OFFSET('Sanitation Data'!$D$30,0,10*ROW('Sanitation Data'!D75))="","",OFFSET('Sanitation Data'!$D$30,0,10*ROW('Sanitation Data'!D75)))</f>
        <v/>
      </c>
      <c r="CN81" s="383" t="str">
        <f ca="1">+IF(OFFSET('Sanitation Data'!$D$31,0,10*ROW('Sanitation Data'!D75))="","",OFFSET('Sanitation Data'!$D$31,0,10*ROW('Sanitation Data'!D75)))</f>
        <v/>
      </c>
      <c r="CO81" s="383" t="str">
        <f ca="1">+IF(OFFSET('Sanitation Data'!$D$32,0,10*ROW('Sanitation Data'!D75))="","",OFFSET('Sanitation Data'!$D$32,0,10*ROW('Sanitation Data'!D75)))</f>
        <v/>
      </c>
      <c r="CP81" s="383" t="str">
        <f ca="1">+IF(OFFSET('Sanitation Data'!$E$28,0,10*ROW('Sanitation Data'!E75))="","",OFFSET('Sanitation Data'!$E$28,0,10*ROW('Sanitation Data'!E75)))</f>
        <v/>
      </c>
      <c r="CQ81" s="383" t="str">
        <f ca="1">+IF(OFFSET('Sanitation Data'!$E$29,0,10*ROW('Sanitation Data'!E75))="","",OFFSET('Sanitation Data'!$E$29,0,10*ROW('Sanitation Data'!E75)))</f>
        <v/>
      </c>
      <c r="CR81" s="383" t="str">
        <f ca="1">+IF(OFFSET('Sanitation Data'!$E$30,0,10*ROW('Sanitation Data'!E75))="","",OFFSET('Sanitation Data'!$E$30,0,10*ROW('Sanitation Data'!E75)))</f>
        <v/>
      </c>
      <c r="CS81" s="383" t="str">
        <f ca="1">+IF(OFFSET('Sanitation Data'!$E$31,0,10*ROW('Sanitation Data'!E75))="","",OFFSET('Sanitation Data'!$E$31,0,10*ROW('Sanitation Data'!E75)))</f>
        <v/>
      </c>
      <c r="CT81" s="383" t="str">
        <f ca="1">+IF(OFFSET('Sanitation Data'!$E$32,0,10*ROW('Sanitation Data'!E75))="","",OFFSET('Sanitation Data'!$E$32,0,10*ROW('Sanitation Data'!E75)))</f>
        <v/>
      </c>
      <c r="CU81" s="383" t="str">
        <f ca="1">+IF(OFFSET('Sanitation Data'!$F$28,0,10*ROW('Sanitation Data'!F75))="","",OFFSET('Sanitation Data'!$F$28,0,10*ROW('Sanitation Data'!F75)))</f>
        <v/>
      </c>
      <c r="CV81" s="383" t="str">
        <f ca="1">+IF(OFFSET('Sanitation Data'!$F$29,0,10*ROW('Sanitation Data'!F75))="","",OFFSET('Sanitation Data'!$F$29,0,10*ROW('Sanitation Data'!F75)))</f>
        <v/>
      </c>
      <c r="CW81" s="383" t="str">
        <f ca="1">+IF(OFFSET('Sanitation Data'!$F$30,0,10*ROW('Sanitation Data'!F75))="","",OFFSET('Sanitation Data'!$F$30,0,10*ROW('Sanitation Data'!F75)))</f>
        <v/>
      </c>
      <c r="CX81" s="383" t="str">
        <f ca="1">+IF(OFFSET('Sanitation Data'!$F$31,0,10*ROW('Sanitation Data'!F75))="","",OFFSET('Sanitation Data'!$F$31,0,10*ROW('Sanitation Data'!F75)))</f>
        <v/>
      </c>
      <c r="CY81" s="383" t="str">
        <f ca="1">+IF(OFFSET('Sanitation Data'!$F$32,0,10*ROW('Sanitation Data'!F75))="","",OFFSET('Sanitation Data'!$F$32,0,10*ROW('Sanitation Data'!F75)))</f>
        <v/>
      </c>
      <c r="CZ81" s="383" t="str">
        <f ca="1">+IF(OFFSET('Sanitation Data'!$G$28,0,10*ROW('Sanitation Data'!G75))="","",OFFSET('Sanitation Data'!$G$28,0,10*ROW('Sanitation Data'!G75)))</f>
        <v/>
      </c>
      <c r="DA81" s="383" t="str">
        <f ca="1">+IF(OFFSET('Sanitation Data'!$G$29,0,10*ROW('Sanitation Data'!G75))="","",OFFSET('Sanitation Data'!$G$29,0,10*ROW('Sanitation Data'!G75)))</f>
        <v/>
      </c>
      <c r="DB81" s="383" t="str">
        <f ca="1">+IF(OFFSET('Sanitation Data'!$G$30,0,10*ROW('Sanitation Data'!G75))="","",OFFSET('Sanitation Data'!$G$30,0,10*ROW('Sanitation Data'!G75)))</f>
        <v/>
      </c>
      <c r="DC81" s="383" t="str">
        <f ca="1">+IF(OFFSET('Sanitation Data'!$G$31,0,10*ROW('Sanitation Data'!G75))="","",OFFSET('Sanitation Data'!$G$31,0,10*ROW('Sanitation Data'!G75)))</f>
        <v/>
      </c>
      <c r="DD81" s="383" t="str">
        <f ca="1">+IF(OFFSET('Sanitation Data'!$G$32,0,10*ROW('Sanitation Data'!G75))="","",OFFSET('Sanitation Data'!$G$32,0,10*ROW('Sanitation Data'!G75)))</f>
        <v/>
      </c>
      <c r="DE81" s="383" t="str">
        <f ca="1">+IF(OFFSET('Sanitation Data'!$H$28,0,10*ROW('Sanitation Data'!H75))="","",OFFSET('Sanitation Data'!$H$28,0,10*ROW('Sanitation Data'!H75)))</f>
        <v/>
      </c>
      <c r="DF81" s="383" t="str">
        <f ca="1">+IF(OFFSET('Sanitation Data'!$H$29,0,10*ROW('Sanitation Data'!H75))="","",OFFSET('Sanitation Data'!$H$29,0,10*ROW('Sanitation Data'!H75)))</f>
        <v/>
      </c>
      <c r="DG81" s="383" t="str">
        <f ca="1">+IF(OFFSET('Sanitation Data'!$H$30,0,10*ROW('Sanitation Data'!H75))="","",OFFSET('Sanitation Data'!$H$30,0,10*ROW('Sanitation Data'!H75)))</f>
        <v/>
      </c>
      <c r="DH81" s="383" t="str">
        <f ca="1">+IF(OFFSET('Sanitation Data'!$H$31,0,10*ROW('Sanitation Data'!H75))="","",OFFSET('Sanitation Data'!$H$31,0,10*ROW('Sanitation Data'!H75)))</f>
        <v/>
      </c>
      <c r="DI81" s="383" t="str">
        <f ca="1">+IF(OFFSET('Sanitation Data'!$H$32,0,10*ROW('Sanitation Data'!H75))="","",OFFSET('Sanitation Data'!$H$32,0,10*ROW('Sanitation Data'!H75)))</f>
        <v/>
      </c>
      <c r="DJ81" s="383" t="str">
        <f ca="1">+IF(OFFSET('Sanitation Data'!$I$28,0,10*ROW('Sanitation Data'!I75))="","",OFFSET('Sanitation Data'!$I$28,0,10*ROW('Sanitation Data'!I75)))</f>
        <v/>
      </c>
      <c r="DK81" s="383" t="str">
        <f ca="1">+IF(OFFSET('Sanitation Data'!$I$29,0,10*ROW('Sanitation Data'!I75))="","",OFFSET('Sanitation Data'!$I$29,0,10*ROW('Sanitation Data'!I75)))</f>
        <v/>
      </c>
      <c r="DL81" s="383" t="str">
        <f ca="1">+IF(OFFSET('Sanitation Data'!$I$30,0,10*ROW('Sanitation Data'!I75))="","",OFFSET('Sanitation Data'!$I$30,0,10*ROW('Sanitation Data'!I75)))</f>
        <v/>
      </c>
      <c r="DM81" s="383" t="str">
        <f ca="1">+IF(OFFSET('Sanitation Data'!$I$31,0,10*ROW('Sanitation Data'!I75))="","",OFFSET('Sanitation Data'!$I$31,0,10*ROW('Sanitation Data'!I75)))</f>
        <v/>
      </c>
      <c r="DN81" s="383" t="str">
        <f ca="1">+IF(OFFSET('Sanitation Data'!$I$32,0,10*ROW('Sanitation Data'!I75))="","",OFFSET('Sanitation Data'!$I$32,0,10*ROW('Sanitation Data'!I75)))</f>
        <v/>
      </c>
      <c r="DO81" s="383" t="str">
        <f ca="1">+IF(OFFSET('Hygiene Data'!$D$11,0,10*ROW('Hygiene Data'!D75))="","",OFFSET('Hygiene Data'!$D$11,0,10*ROW('Hygiene Data'!D75)))</f>
        <v/>
      </c>
      <c r="DP81" s="383" t="str">
        <f ca="1">+IF(OFFSET('Hygiene Data'!$D$12,0,10*ROW('Hygiene Data'!D75))="","",OFFSET('Hygiene Data'!$D$12,0,10*ROW('Hygiene Data'!D75)))</f>
        <v/>
      </c>
      <c r="DQ81" s="383" t="str">
        <f ca="1">+IF(OFFSET('Hygiene Data'!$D$13,0,10*ROW('Hygiene Data'!D75))="","",OFFSET('Hygiene Data'!$D$13,0,10*ROW('Hygiene Data'!D75)))</f>
        <v/>
      </c>
      <c r="DR81" s="383" t="str">
        <f ca="1">+IF(OFFSET('Hygiene Data'!$E$11,0,10*ROW('Hygiene Data'!E75))="","",OFFSET('Hygiene Data'!$E$11,0,10*ROW('Hygiene Data'!E75)))</f>
        <v/>
      </c>
      <c r="DS81" s="383" t="str">
        <f ca="1">+IF(OFFSET('Hygiene Data'!$E$12,0,10*ROW('Hygiene Data'!E75))="","",OFFSET('Hygiene Data'!$E$12,0,10*ROW('Hygiene Data'!E75)))</f>
        <v/>
      </c>
      <c r="DT81" s="383" t="str">
        <f ca="1">+IF(OFFSET('Hygiene Data'!$E$13,0,10*ROW('Hygiene Data'!E75))="","",OFFSET('Hygiene Data'!$E$13,0,10*ROW('Hygiene Data'!E75)))</f>
        <v/>
      </c>
      <c r="DU81" s="383" t="str">
        <f ca="1">+IF(OFFSET('Hygiene Data'!$F$11,0,10*ROW('Hygiene Data'!F75))="","",OFFSET('Hygiene Data'!$F$11,0,10*ROW('Hygiene Data'!F75)))</f>
        <v/>
      </c>
      <c r="DV81" s="383" t="str">
        <f ca="1">+IF(OFFSET('Hygiene Data'!$F$12,0,10*ROW('Hygiene Data'!F75))="","",OFFSET('Hygiene Data'!$F$12,0,10*ROW('Hygiene Data'!F75)))</f>
        <v/>
      </c>
      <c r="DW81" s="383" t="str">
        <f ca="1">+IF(OFFSET('Hygiene Data'!$F$13,0,10*ROW('Hygiene Data'!F75))="","",OFFSET('Hygiene Data'!$F$13,0,10*ROW('Hygiene Data'!F75)))</f>
        <v/>
      </c>
      <c r="DX81" s="383" t="str">
        <f ca="1">+IF(OFFSET('Hygiene Data'!$G$11,0,10*ROW('Hygiene Data'!G75))="","",OFFSET('Hygiene Data'!$G$11,0,10*ROW('Hygiene Data'!G75)))</f>
        <v/>
      </c>
      <c r="DY81" s="383" t="str">
        <f ca="1">+IF(OFFSET('Hygiene Data'!$G$12,0,10*ROW('Hygiene Data'!G75))="","",OFFSET('Hygiene Data'!$G$12,0,10*ROW('Hygiene Data'!G75)))</f>
        <v/>
      </c>
      <c r="DZ81" s="383" t="str">
        <f ca="1">+IF(OFFSET('Hygiene Data'!$G$13,0,10*ROW('Hygiene Data'!G75))="","",OFFSET('Hygiene Data'!$G$13,0,10*ROW('Hygiene Data'!G75)))</f>
        <v/>
      </c>
      <c r="EA81" s="383" t="str">
        <f ca="1">+IF(OFFSET('Hygiene Data'!$H$11,0,10*ROW('Hygiene Data'!H75))="","",OFFSET('Hygiene Data'!$H$11,0,10*ROW('Hygiene Data'!H75)))</f>
        <v/>
      </c>
      <c r="EB81" s="383" t="str">
        <f ca="1">+IF(OFFSET('Hygiene Data'!$H$12,0,10*ROW('Hygiene Data'!H75))="","",OFFSET('Hygiene Data'!$H$12,0,10*ROW('Hygiene Data'!H75)))</f>
        <v/>
      </c>
      <c r="EC81" s="383" t="str">
        <f ca="1">+IF(OFFSET('Hygiene Data'!$H$13,0,10*ROW('Hygiene Data'!H75))="","",OFFSET('Hygiene Data'!$H$13,0,10*ROW('Hygiene Data'!H75)))</f>
        <v/>
      </c>
      <c r="ED81" s="383" t="str">
        <f ca="1">+IF(OFFSET('Hygiene Data'!$I$11,0,10*ROW('Hygiene Data'!I75))="","",OFFSET('Hygiene Data'!$I$11,0,10*ROW('Hygiene Data'!I75)))</f>
        <v/>
      </c>
      <c r="EE81" s="383" t="str">
        <f ca="1">+IF(OFFSET('Hygiene Data'!$I$12,0,10*ROW('Hygiene Data'!I75))="","",OFFSET('Hygiene Data'!$I$12,0,10*ROW('Hygiene Data'!I75)))</f>
        <v/>
      </c>
      <c r="EF81" s="383" t="str">
        <f ca="1">+IF(OFFSET('Hygiene Data'!$I$13,0,10*ROW('Hygiene Data'!I75))="","",OFFSET('Hygiene Data'!$I$13,0,10*ROW('Hygiene Data'!I75)))</f>
        <v/>
      </c>
    </row>
    <row r="82" spans="1:136" x14ac:dyDescent="0.25">
      <c r="A82" s="492" t="str">
        <f ca="1">+IF(OFFSET('Water Data'!$B$2,0,10*ROW('Water Data'!E76))="","",OFFSET('Water Data'!$B$2,0,10*ROW('Water Data'!E76)))</f>
        <v/>
      </c>
      <c r="B82" s="492"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19" t="str">
        <f t="shared" ca="1" si="1"/>
        <v/>
      </c>
      <c r="D82" s="520"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20"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20"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20"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20"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20"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20"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20"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20"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20"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20"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20"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20"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20"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20"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20"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20"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20"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21"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21"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21"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21"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21"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21"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21"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21"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21"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21"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21"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21"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21"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21"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21"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21"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21"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21"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21"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21"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21"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21"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21"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21"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21"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21"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21"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21"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21"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21"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22"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98"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22"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22"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22"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22"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22"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22"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22"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22"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22"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22"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22"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22"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22"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22"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22"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22"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83" t="str">
        <f ca="1">+IF(OFFSET('Water Data'!$D$27,0,10*ROW('Water Data'!D76))="","",OFFSET('Water Data'!$D$27,0,10*ROW('Water Data'!D76)))</f>
        <v/>
      </c>
      <c r="BT82" s="383" t="str">
        <f ca="1">+IF(OFFSET('Water Data'!$D$28,0,10*ROW('Water Data'!D76))="","",OFFSET('Water Data'!$D$28,0,10*ROW('Water Data'!D76)))</f>
        <v/>
      </c>
      <c r="BU82" s="383" t="str">
        <f ca="1">+IF(OFFSET('Water Data'!$D$29,0,10*ROW('Water Data'!D76))="","",OFFSET('Water Data'!$D$29,0,10*ROW('Water Data'!D76)))</f>
        <v/>
      </c>
      <c r="BV82" s="383" t="str">
        <f ca="1">+IF(OFFSET('Water Data'!$E$27,0,10*ROW('Water Data'!E76))="","",OFFSET('Water Data'!$E$27,0,10*ROW('Water Data'!E76)))</f>
        <v/>
      </c>
      <c r="BW82" s="383" t="str">
        <f ca="1">+IF(OFFSET('Water Data'!$E$28,0,10*ROW('Water Data'!E76))="","",OFFSET('Water Data'!$E$28,0,10*ROW('Water Data'!E76)))</f>
        <v/>
      </c>
      <c r="BX82" s="383" t="str">
        <f ca="1">+IF(OFFSET('Water Data'!$E$29,0,10*ROW('Water Data'!E76))="","",OFFSET('Water Data'!$E$29,0,10*ROW('Water Data'!E76)))</f>
        <v/>
      </c>
      <c r="BY82" s="383" t="str">
        <f ca="1">+IF(OFFSET('Water Data'!$F$27,0,10*ROW('Water Data'!F76))="","",OFFSET('Water Data'!$F$27,0,10*ROW('Water Data'!F76)))</f>
        <v/>
      </c>
      <c r="BZ82" s="383" t="str">
        <f ca="1">+IF(OFFSET('Water Data'!$F$28,0,10*ROW('Water Data'!F76))="","",OFFSET('Water Data'!$F$28,0,10*ROW('Water Data'!F76)))</f>
        <v/>
      </c>
      <c r="CA82" s="383" t="str">
        <f ca="1">+IF(OFFSET('Water Data'!$F$29,0,10*ROW('Water Data'!F76))="","",OFFSET('Water Data'!$F$29,0,10*ROW('Water Data'!F76)))</f>
        <v/>
      </c>
      <c r="CB82" s="383" t="str">
        <f ca="1">+IF(OFFSET('Water Data'!$G$27,0,10*ROW('Water Data'!G76))="","",OFFSET('Water Data'!$G$27,0,10*ROW('Water Data'!G76)))</f>
        <v/>
      </c>
      <c r="CC82" s="383" t="str">
        <f ca="1">+IF(OFFSET('Water Data'!$G$28,0,10*ROW('Water Data'!G76))="","",OFFSET('Water Data'!$G$28,0,10*ROW('Water Data'!G76)))</f>
        <v/>
      </c>
      <c r="CD82" s="383" t="str">
        <f ca="1">+IF(OFFSET('Water Data'!$G$29,0,10*ROW('Water Data'!G76))="","",OFFSET('Water Data'!$G$29,0,10*ROW('Water Data'!G76)))</f>
        <v/>
      </c>
      <c r="CE82" s="383" t="str">
        <f ca="1">+IF(OFFSET('Water Data'!$H$27,0,10*ROW('Water Data'!H76))="","",OFFSET('Water Data'!$H$27,0,10*ROW('Water Data'!H76)))</f>
        <v/>
      </c>
      <c r="CF82" s="383" t="str">
        <f ca="1">+IF(OFFSET('Water Data'!$H$28,0,10*ROW('Water Data'!H76))="","",OFFSET('Water Data'!$H$28,0,10*ROW('Water Data'!H76)))</f>
        <v/>
      </c>
      <c r="CG82" s="383" t="str">
        <f ca="1">+IF(OFFSET('Water Data'!$H$29,0,10*ROW('Water Data'!H76))="","",OFFSET('Water Data'!$H$29,0,10*ROW('Water Data'!H76)))</f>
        <v/>
      </c>
      <c r="CH82" s="383" t="str">
        <f ca="1">+IF(OFFSET('Water Data'!$I$27,0,10*ROW('Water Data'!I76))="","",OFFSET('Water Data'!$I$27,0,10*ROW('Water Data'!I76)))</f>
        <v/>
      </c>
      <c r="CI82" s="383" t="str">
        <f ca="1">+IF(OFFSET('Water Data'!$I$28,0,10*ROW('Water Data'!I76))="","",OFFSET('Water Data'!$I$28,0,10*ROW('Water Data'!I76)))</f>
        <v/>
      </c>
      <c r="CJ82" s="383" t="str">
        <f ca="1">+IF(OFFSET('Water Data'!$I$29,0,10*ROW('Water Data'!I76))="","",OFFSET('Water Data'!$I$29,0,10*ROW('Water Data'!I76)))</f>
        <v/>
      </c>
      <c r="CK82" s="383" t="str">
        <f ca="1">+IF(OFFSET('Sanitation Data'!$D$28,0,10*ROW('Sanitation Data'!D76))="","",OFFSET('Sanitation Data'!$D$28,0,10*ROW('Sanitation Data'!D76)))</f>
        <v/>
      </c>
      <c r="CL82" s="383" t="str">
        <f ca="1">+IF(OFFSET('Sanitation Data'!$D$29,0,10*ROW('Sanitation Data'!D76))="","",OFFSET('Sanitation Data'!$D$29,0,10*ROW('Sanitation Data'!D76)))</f>
        <v/>
      </c>
      <c r="CM82" s="383" t="str">
        <f ca="1">+IF(OFFSET('Sanitation Data'!$D$30,0,10*ROW('Sanitation Data'!D76))="","",OFFSET('Sanitation Data'!$D$30,0,10*ROW('Sanitation Data'!D76)))</f>
        <v/>
      </c>
      <c r="CN82" s="383" t="str">
        <f ca="1">+IF(OFFSET('Sanitation Data'!$D$31,0,10*ROW('Sanitation Data'!D76))="","",OFFSET('Sanitation Data'!$D$31,0,10*ROW('Sanitation Data'!D76)))</f>
        <v/>
      </c>
      <c r="CO82" s="383" t="str">
        <f ca="1">+IF(OFFSET('Sanitation Data'!$D$32,0,10*ROW('Sanitation Data'!D76))="","",OFFSET('Sanitation Data'!$D$32,0,10*ROW('Sanitation Data'!D76)))</f>
        <v/>
      </c>
      <c r="CP82" s="383" t="str">
        <f ca="1">+IF(OFFSET('Sanitation Data'!$E$28,0,10*ROW('Sanitation Data'!E76))="","",OFFSET('Sanitation Data'!$E$28,0,10*ROW('Sanitation Data'!E76)))</f>
        <v/>
      </c>
      <c r="CQ82" s="383" t="str">
        <f ca="1">+IF(OFFSET('Sanitation Data'!$E$29,0,10*ROW('Sanitation Data'!E76))="","",OFFSET('Sanitation Data'!$E$29,0,10*ROW('Sanitation Data'!E76)))</f>
        <v/>
      </c>
      <c r="CR82" s="383" t="str">
        <f ca="1">+IF(OFFSET('Sanitation Data'!$E$30,0,10*ROW('Sanitation Data'!E76))="","",OFFSET('Sanitation Data'!$E$30,0,10*ROW('Sanitation Data'!E76)))</f>
        <v/>
      </c>
      <c r="CS82" s="383" t="str">
        <f ca="1">+IF(OFFSET('Sanitation Data'!$E$31,0,10*ROW('Sanitation Data'!E76))="","",OFFSET('Sanitation Data'!$E$31,0,10*ROW('Sanitation Data'!E76)))</f>
        <v/>
      </c>
      <c r="CT82" s="383" t="str">
        <f ca="1">+IF(OFFSET('Sanitation Data'!$E$32,0,10*ROW('Sanitation Data'!E76))="","",OFFSET('Sanitation Data'!$E$32,0,10*ROW('Sanitation Data'!E76)))</f>
        <v/>
      </c>
      <c r="CU82" s="383" t="str">
        <f ca="1">+IF(OFFSET('Sanitation Data'!$F$28,0,10*ROW('Sanitation Data'!F76))="","",OFFSET('Sanitation Data'!$F$28,0,10*ROW('Sanitation Data'!F76)))</f>
        <v/>
      </c>
      <c r="CV82" s="383" t="str">
        <f ca="1">+IF(OFFSET('Sanitation Data'!$F$29,0,10*ROW('Sanitation Data'!F76))="","",OFFSET('Sanitation Data'!$F$29,0,10*ROW('Sanitation Data'!F76)))</f>
        <v/>
      </c>
      <c r="CW82" s="383" t="str">
        <f ca="1">+IF(OFFSET('Sanitation Data'!$F$30,0,10*ROW('Sanitation Data'!F76))="","",OFFSET('Sanitation Data'!$F$30,0,10*ROW('Sanitation Data'!F76)))</f>
        <v/>
      </c>
      <c r="CX82" s="383" t="str">
        <f ca="1">+IF(OFFSET('Sanitation Data'!$F$31,0,10*ROW('Sanitation Data'!F76))="","",OFFSET('Sanitation Data'!$F$31,0,10*ROW('Sanitation Data'!F76)))</f>
        <v/>
      </c>
      <c r="CY82" s="383" t="str">
        <f ca="1">+IF(OFFSET('Sanitation Data'!$F$32,0,10*ROW('Sanitation Data'!F76))="","",OFFSET('Sanitation Data'!$F$32,0,10*ROW('Sanitation Data'!F76)))</f>
        <v/>
      </c>
      <c r="CZ82" s="383" t="str">
        <f ca="1">+IF(OFFSET('Sanitation Data'!$G$28,0,10*ROW('Sanitation Data'!G76))="","",OFFSET('Sanitation Data'!$G$28,0,10*ROW('Sanitation Data'!G76)))</f>
        <v/>
      </c>
      <c r="DA82" s="383" t="str">
        <f ca="1">+IF(OFFSET('Sanitation Data'!$G$29,0,10*ROW('Sanitation Data'!G76))="","",OFFSET('Sanitation Data'!$G$29,0,10*ROW('Sanitation Data'!G76)))</f>
        <v/>
      </c>
      <c r="DB82" s="383" t="str">
        <f ca="1">+IF(OFFSET('Sanitation Data'!$G$30,0,10*ROW('Sanitation Data'!G76))="","",OFFSET('Sanitation Data'!$G$30,0,10*ROW('Sanitation Data'!G76)))</f>
        <v/>
      </c>
      <c r="DC82" s="383" t="str">
        <f ca="1">+IF(OFFSET('Sanitation Data'!$G$31,0,10*ROW('Sanitation Data'!G76))="","",OFFSET('Sanitation Data'!$G$31,0,10*ROW('Sanitation Data'!G76)))</f>
        <v/>
      </c>
      <c r="DD82" s="383" t="str">
        <f ca="1">+IF(OFFSET('Sanitation Data'!$G$32,0,10*ROW('Sanitation Data'!G76))="","",OFFSET('Sanitation Data'!$G$32,0,10*ROW('Sanitation Data'!G76)))</f>
        <v/>
      </c>
      <c r="DE82" s="383" t="str">
        <f ca="1">+IF(OFFSET('Sanitation Data'!$H$28,0,10*ROW('Sanitation Data'!H76))="","",OFFSET('Sanitation Data'!$H$28,0,10*ROW('Sanitation Data'!H76)))</f>
        <v/>
      </c>
      <c r="DF82" s="383" t="str">
        <f ca="1">+IF(OFFSET('Sanitation Data'!$H$29,0,10*ROW('Sanitation Data'!H76))="","",OFFSET('Sanitation Data'!$H$29,0,10*ROW('Sanitation Data'!H76)))</f>
        <v/>
      </c>
      <c r="DG82" s="383" t="str">
        <f ca="1">+IF(OFFSET('Sanitation Data'!$H$30,0,10*ROW('Sanitation Data'!H76))="","",OFFSET('Sanitation Data'!$H$30,0,10*ROW('Sanitation Data'!H76)))</f>
        <v/>
      </c>
      <c r="DH82" s="383" t="str">
        <f ca="1">+IF(OFFSET('Sanitation Data'!$H$31,0,10*ROW('Sanitation Data'!H76))="","",OFFSET('Sanitation Data'!$H$31,0,10*ROW('Sanitation Data'!H76)))</f>
        <v/>
      </c>
      <c r="DI82" s="383" t="str">
        <f ca="1">+IF(OFFSET('Sanitation Data'!$H$32,0,10*ROW('Sanitation Data'!H76))="","",OFFSET('Sanitation Data'!$H$32,0,10*ROW('Sanitation Data'!H76)))</f>
        <v/>
      </c>
      <c r="DJ82" s="383" t="str">
        <f ca="1">+IF(OFFSET('Sanitation Data'!$I$28,0,10*ROW('Sanitation Data'!I76))="","",OFFSET('Sanitation Data'!$I$28,0,10*ROW('Sanitation Data'!I76)))</f>
        <v/>
      </c>
      <c r="DK82" s="383" t="str">
        <f ca="1">+IF(OFFSET('Sanitation Data'!$I$29,0,10*ROW('Sanitation Data'!I76))="","",OFFSET('Sanitation Data'!$I$29,0,10*ROW('Sanitation Data'!I76)))</f>
        <v/>
      </c>
      <c r="DL82" s="383" t="str">
        <f ca="1">+IF(OFFSET('Sanitation Data'!$I$30,0,10*ROW('Sanitation Data'!I76))="","",OFFSET('Sanitation Data'!$I$30,0,10*ROW('Sanitation Data'!I76)))</f>
        <v/>
      </c>
      <c r="DM82" s="383" t="str">
        <f ca="1">+IF(OFFSET('Sanitation Data'!$I$31,0,10*ROW('Sanitation Data'!I76))="","",OFFSET('Sanitation Data'!$I$31,0,10*ROW('Sanitation Data'!I76)))</f>
        <v/>
      </c>
      <c r="DN82" s="383" t="str">
        <f ca="1">+IF(OFFSET('Sanitation Data'!$I$32,0,10*ROW('Sanitation Data'!I76))="","",OFFSET('Sanitation Data'!$I$32,0,10*ROW('Sanitation Data'!I76)))</f>
        <v/>
      </c>
      <c r="DO82" s="383" t="str">
        <f ca="1">+IF(OFFSET('Hygiene Data'!$D$11,0,10*ROW('Hygiene Data'!D76))="","",OFFSET('Hygiene Data'!$D$11,0,10*ROW('Hygiene Data'!D76)))</f>
        <v/>
      </c>
      <c r="DP82" s="383" t="str">
        <f ca="1">+IF(OFFSET('Hygiene Data'!$D$12,0,10*ROW('Hygiene Data'!D76))="","",OFFSET('Hygiene Data'!$D$12,0,10*ROW('Hygiene Data'!D76)))</f>
        <v/>
      </c>
      <c r="DQ82" s="383" t="str">
        <f ca="1">+IF(OFFSET('Hygiene Data'!$D$13,0,10*ROW('Hygiene Data'!D76))="","",OFFSET('Hygiene Data'!$D$13,0,10*ROW('Hygiene Data'!D76)))</f>
        <v/>
      </c>
      <c r="DR82" s="383" t="str">
        <f ca="1">+IF(OFFSET('Hygiene Data'!$E$11,0,10*ROW('Hygiene Data'!E76))="","",OFFSET('Hygiene Data'!$E$11,0,10*ROW('Hygiene Data'!E76)))</f>
        <v/>
      </c>
      <c r="DS82" s="383" t="str">
        <f ca="1">+IF(OFFSET('Hygiene Data'!$E$12,0,10*ROW('Hygiene Data'!E76))="","",OFFSET('Hygiene Data'!$E$12,0,10*ROW('Hygiene Data'!E76)))</f>
        <v/>
      </c>
      <c r="DT82" s="383" t="str">
        <f ca="1">+IF(OFFSET('Hygiene Data'!$E$13,0,10*ROW('Hygiene Data'!E76))="","",OFFSET('Hygiene Data'!$E$13,0,10*ROW('Hygiene Data'!E76)))</f>
        <v/>
      </c>
      <c r="DU82" s="383" t="str">
        <f ca="1">+IF(OFFSET('Hygiene Data'!$F$11,0,10*ROW('Hygiene Data'!F76))="","",OFFSET('Hygiene Data'!$F$11,0,10*ROW('Hygiene Data'!F76)))</f>
        <v/>
      </c>
      <c r="DV82" s="383" t="str">
        <f ca="1">+IF(OFFSET('Hygiene Data'!$F$12,0,10*ROW('Hygiene Data'!F76))="","",OFFSET('Hygiene Data'!$F$12,0,10*ROW('Hygiene Data'!F76)))</f>
        <v/>
      </c>
      <c r="DW82" s="383" t="str">
        <f ca="1">+IF(OFFSET('Hygiene Data'!$F$13,0,10*ROW('Hygiene Data'!F76))="","",OFFSET('Hygiene Data'!$F$13,0,10*ROW('Hygiene Data'!F76)))</f>
        <v/>
      </c>
      <c r="DX82" s="383" t="str">
        <f ca="1">+IF(OFFSET('Hygiene Data'!$G$11,0,10*ROW('Hygiene Data'!G76))="","",OFFSET('Hygiene Data'!$G$11,0,10*ROW('Hygiene Data'!G76)))</f>
        <v/>
      </c>
      <c r="DY82" s="383" t="str">
        <f ca="1">+IF(OFFSET('Hygiene Data'!$G$12,0,10*ROW('Hygiene Data'!G76))="","",OFFSET('Hygiene Data'!$G$12,0,10*ROW('Hygiene Data'!G76)))</f>
        <v/>
      </c>
      <c r="DZ82" s="383" t="str">
        <f ca="1">+IF(OFFSET('Hygiene Data'!$G$13,0,10*ROW('Hygiene Data'!G76))="","",OFFSET('Hygiene Data'!$G$13,0,10*ROW('Hygiene Data'!G76)))</f>
        <v/>
      </c>
      <c r="EA82" s="383" t="str">
        <f ca="1">+IF(OFFSET('Hygiene Data'!$H$11,0,10*ROW('Hygiene Data'!H76))="","",OFFSET('Hygiene Data'!$H$11,0,10*ROW('Hygiene Data'!H76)))</f>
        <v/>
      </c>
      <c r="EB82" s="383" t="str">
        <f ca="1">+IF(OFFSET('Hygiene Data'!$H$12,0,10*ROW('Hygiene Data'!H76))="","",OFFSET('Hygiene Data'!$H$12,0,10*ROW('Hygiene Data'!H76)))</f>
        <v/>
      </c>
      <c r="EC82" s="383" t="str">
        <f ca="1">+IF(OFFSET('Hygiene Data'!$H$13,0,10*ROW('Hygiene Data'!H76))="","",OFFSET('Hygiene Data'!$H$13,0,10*ROW('Hygiene Data'!H76)))</f>
        <v/>
      </c>
      <c r="ED82" s="383" t="str">
        <f ca="1">+IF(OFFSET('Hygiene Data'!$I$11,0,10*ROW('Hygiene Data'!I76))="","",OFFSET('Hygiene Data'!$I$11,0,10*ROW('Hygiene Data'!I76)))</f>
        <v/>
      </c>
      <c r="EE82" s="383" t="str">
        <f ca="1">+IF(OFFSET('Hygiene Data'!$I$12,0,10*ROW('Hygiene Data'!I76))="","",OFFSET('Hygiene Data'!$I$12,0,10*ROW('Hygiene Data'!I76)))</f>
        <v/>
      </c>
      <c r="EF82" s="383" t="str">
        <f ca="1">+IF(OFFSET('Hygiene Data'!$I$13,0,10*ROW('Hygiene Data'!I76))="","",OFFSET('Hygiene Data'!$I$13,0,10*ROW('Hygiene Data'!I76)))</f>
        <v/>
      </c>
    </row>
    <row r="83" spans="1:136" x14ac:dyDescent="0.25">
      <c r="A83" s="492" t="str">
        <f ca="1">+IF(OFFSET('Water Data'!$B$2,0,10*ROW('Water Data'!E77))="","",OFFSET('Water Data'!$B$2,0,10*ROW('Water Data'!E77)))</f>
        <v/>
      </c>
      <c r="B83" s="492"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19" t="str">
        <f t="shared" ca="1" si="1"/>
        <v/>
      </c>
      <c r="D83" s="520"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20"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20"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20"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20"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20"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20"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20"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20"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20"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20"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20"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20"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20"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20"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20"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20"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20"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21"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21"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21"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21"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21"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21"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21"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21"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21"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21"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21"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21"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21"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21"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21"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21"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21"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21"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21"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21"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21"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21"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21"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21"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21"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21"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21"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21"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21"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21"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22"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98"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22"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22"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22"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22"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22"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22"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22"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22"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22"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22"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22"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22"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22"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22"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22"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22"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83" t="str">
        <f ca="1">+IF(OFFSET('Water Data'!$D$27,0,10*ROW('Water Data'!D77))="","",OFFSET('Water Data'!$D$27,0,10*ROW('Water Data'!D77)))</f>
        <v/>
      </c>
      <c r="BT83" s="383" t="str">
        <f ca="1">+IF(OFFSET('Water Data'!$D$28,0,10*ROW('Water Data'!D77))="","",OFFSET('Water Data'!$D$28,0,10*ROW('Water Data'!D77)))</f>
        <v/>
      </c>
      <c r="BU83" s="383" t="str">
        <f ca="1">+IF(OFFSET('Water Data'!$D$29,0,10*ROW('Water Data'!D77))="","",OFFSET('Water Data'!$D$29,0,10*ROW('Water Data'!D77)))</f>
        <v/>
      </c>
      <c r="BV83" s="383" t="str">
        <f ca="1">+IF(OFFSET('Water Data'!$E$27,0,10*ROW('Water Data'!E77))="","",OFFSET('Water Data'!$E$27,0,10*ROW('Water Data'!E77)))</f>
        <v/>
      </c>
      <c r="BW83" s="383" t="str">
        <f ca="1">+IF(OFFSET('Water Data'!$E$28,0,10*ROW('Water Data'!E77))="","",OFFSET('Water Data'!$E$28,0,10*ROW('Water Data'!E77)))</f>
        <v/>
      </c>
      <c r="BX83" s="383" t="str">
        <f ca="1">+IF(OFFSET('Water Data'!$E$29,0,10*ROW('Water Data'!E77))="","",OFFSET('Water Data'!$E$29,0,10*ROW('Water Data'!E77)))</f>
        <v/>
      </c>
      <c r="BY83" s="383" t="str">
        <f ca="1">+IF(OFFSET('Water Data'!$F$27,0,10*ROW('Water Data'!F77))="","",OFFSET('Water Data'!$F$27,0,10*ROW('Water Data'!F77)))</f>
        <v/>
      </c>
      <c r="BZ83" s="383" t="str">
        <f ca="1">+IF(OFFSET('Water Data'!$F$28,0,10*ROW('Water Data'!F77))="","",OFFSET('Water Data'!$F$28,0,10*ROW('Water Data'!F77)))</f>
        <v/>
      </c>
      <c r="CA83" s="383" t="str">
        <f ca="1">+IF(OFFSET('Water Data'!$F$29,0,10*ROW('Water Data'!F77))="","",OFFSET('Water Data'!$F$29,0,10*ROW('Water Data'!F77)))</f>
        <v/>
      </c>
      <c r="CB83" s="383" t="str">
        <f ca="1">+IF(OFFSET('Water Data'!$G$27,0,10*ROW('Water Data'!G77))="","",OFFSET('Water Data'!$G$27,0,10*ROW('Water Data'!G77)))</f>
        <v/>
      </c>
      <c r="CC83" s="383" t="str">
        <f ca="1">+IF(OFFSET('Water Data'!$G$28,0,10*ROW('Water Data'!G77))="","",OFFSET('Water Data'!$G$28,0,10*ROW('Water Data'!G77)))</f>
        <v/>
      </c>
      <c r="CD83" s="383" t="str">
        <f ca="1">+IF(OFFSET('Water Data'!$G$29,0,10*ROW('Water Data'!G77))="","",OFFSET('Water Data'!$G$29,0,10*ROW('Water Data'!G77)))</f>
        <v/>
      </c>
      <c r="CE83" s="383" t="str">
        <f ca="1">+IF(OFFSET('Water Data'!$H$27,0,10*ROW('Water Data'!H77))="","",OFFSET('Water Data'!$H$27,0,10*ROW('Water Data'!H77)))</f>
        <v/>
      </c>
      <c r="CF83" s="383" t="str">
        <f ca="1">+IF(OFFSET('Water Data'!$H$28,0,10*ROW('Water Data'!H77))="","",OFFSET('Water Data'!$H$28,0,10*ROW('Water Data'!H77)))</f>
        <v/>
      </c>
      <c r="CG83" s="383" t="str">
        <f ca="1">+IF(OFFSET('Water Data'!$H$29,0,10*ROW('Water Data'!H77))="","",OFFSET('Water Data'!$H$29,0,10*ROW('Water Data'!H77)))</f>
        <v/>
      </c>
      <c r="CH83" s="383" t="str">
        <f ca="1">+IF(OFFSET('Water Data'!$I$27,0,10*ROW('Water Data'!I77))="","",OFFSET('Water Data'!$I$27,0,10*ROW('Water Data'!I77)))</f>
        <v/>
      </c>
      <c r="CI83" s="383" t="str">
        <f ca="1">+IF(OFFSET('Water Data'!$I$28,0,10*ROW('Water Data'!I77))="","",OFFSET('Water Data'!$I$28,0,10*ROW('Water Data'!I77)))</f>
        <v/>
      </c>
      <c r="CJ83" s="383" t="str">
        <f ca="1">+IF(OFFSET('Water Data'!$I$29,0,10*ROW('Water Data'!I77))="","",OFFSET('Water Data'!$I$29,0,10*ROW('Water Data'!I77)))</f>
        <v/>
      </c>
      <c r="CK83" s="383" t="str">
        <f ca="1">+IF(OFFSET('Sanitation Data'!$D$28,0,10*ROW('Sanitation Data'!D77))="","",OFFSET('Sanitation Data'!$D$28,0,10*ROW('Sanitation Data'!D77)))</f>
        <v/>
      </c>
      <c r="CL83" s="383" t="str">
        <f ca="1">+IF(OFFSET('Sanitation Data'!$D$29,0,10*ROW('Sanitation Data'!D77))="","",OFFSET('Sanitation Data'!$D$29,0,10*ROW('Sanitation Data'!D77)))</f>
        <v/>
      </c>
      <c r="CM83" s="383" t="str">
        <f ca="1">+IF(OFFSET('Sanitation Data'!$D$30,0,10*ROW('Sanitation Data'!D77))="","",OFFSET('Sanitation Data'!$D$30,0,10*ROW('Sanitation Data'!D77)))</f>
        <v/>
      </c>
      <c r="CN83" s="383" t="str">
        <f ca="1">+IF(OFFSET('Sanitation Data'!$D$31,0,10*ROW('Sanitation Data'!D77))="","",OFFSET('Sanitation Data'!$D$31,0,10*ROW('Sanitation Data'!D77)))</f>
        <v/>
      </c>
      <c r="CO83" s="383" t="str">
        <f ca="1">+IF(OFFSET('Sanitation Data'!$D$32,0,10*ROW('Sanitation Data'!D77))="","",OFFSET('Sanitation Data'!$D$32,0,10*ROW('Sanitation Data'!D77)))</f>
        <v/>
      </c>
      <c r="CP83" s="383" t="str">
        <f ca="1">+IF(OFFSET('Sanitation Data'!$E$28,0,10*ROW('Sanitation Data'!E77))="","",OFFSET('Sanitation Data'!$E$28,0,10*ROW('Sanitation Data'!E77)))</f>
        <v/>
      </c>
      <c r="CQ83" s="383" t="str">
        <f ca="1">+IF(OFFSET('Sanitation Data'!$E$29,0,10*ROW('Sanitation Data'!E77))="","",OFFSET('Sanitation Data'!$E$29,0,10*ROW('Sanitation Data'!E77)))</f>
        <v/>
      </c>
      <c r="CR83" s="383" t="str">
        <f ca="1">+IF(OFFSET('Sanitation Data'!$E$30,0,10*ROW('Sanitation Data'!E77))="","",OFFSET('Sanitation Data'!$E$30,0,10*ROW('Sanitation Data'!E77)))</f>
        <v/>
      </c>
      <c r="CS83" s="383" t="str">
        <f ca="1">+IF(OFFSET('Sanitation Data'!$E$31,0,10*ROW('Sanitation Data'!E77))="","",OFFSET('Sanitation Data'!$E$31,0,10*ROW('Sanitation Data'!E77)))</f>
        <v/>
      </c>
      <c r="CT83" s="383" t="str">
        <f ca="1">+IF(OFFSET('Sanitation Data'!$E$32,0,10*ROW('Sanitation Data'!E77))="","",OFFSET('Sanitation Data'!$E$32,0,10*ROW('Sanitation Data'!E77)))</f>
        <v/>
      </c>
      <c r="CU83" s="383" t="str">
        <f ca="1">+IF(OFFSET('Sanitation Data'!$F$28,0,10*ROW('Sanitation Data'!F77))="","",OFFSET('Sanitation Data'!$F$28,0,10*ROW('Sanitation Data'!F77)))</f>
        <v/>
      </c>
      <c r="CV83" s="383" t="str">
        <f ca="1">+IF(OFFSET('Sanitation Data'!$F$29,0,10*ROW('Sanitation Data'!F77))="","",OFFSET('Sanitation Data'!$F$29,0,10*ROW('Sanitation Data'!F77)))</f>
        <v/>
      </c>
      <c r="CW83" s="383" t="str">
        <f ca="1">+IF(OFFSET('Sanitation Data'!$F$30,0,10*ROW('Sanitation Data'!F77))="","",OFFSET('Sanitation Data'!$F$30,0,10*ROW('Sanitation Data'!F77)))</f>
        <v/>
      </c>
      <c r="CX83" s="383" t="str">
        <f ca="1">+IF(OFFSET('Sanitation Data'!$F$31,0,10*ROW('Sanitation Data'!F77))="","",OFFSET('Sanitation Data'!$F$31,0,10*ROW('Sanitation Data'!F77)))</f>
        <v/>
      </c>
      <c r="CY83" s="383" t="str">
        <f ca="1">+IF(OFFSET('Sanitation Data'!$F$32,0,10*ROW('Sanitation Data'!F77))="","",OFFSET('Sanitation Data'!$F$32,0,10*ROW('Sanitation Data'!F77)))</f>
        <v/>
      </c>
      <c r="CZ83" s="383" t="str">
        <f ca="1">+IF(OFFSET('Sanitation Data'!$G$28,0,10*ROW('Sanitation Data'!G77))="","",OFFSET('Sanitation Data'!$G$28,0,10*ROW('Sanitation Data'!G77)))</f>
        <v/>
      </c>
      <c r="DA83" s="383" t="str">
        <f ca="1">+IF(OFFSET('Sanitation Data'!$G$29,0,10*ROW('Sanitation Data'!G77))="","",OFFSET('Sanitation Data'!$G$29,0,10*ROW('Sanitation Data'!G77)))</f>
        <v/>
      </c>
      <c r="DB83" s="383" t="str">
        <f ca="1">+IF(OFFSET('Sanitation Data'!$G$30,0,10*ROW('Sanitation Data'!G77))="","",OFFSET('Sanitation Data'!$G$30,0,10*ROW('Sanitation Data'!G77)))</f>
        <v/>
      </c>
      <c r="DC83" s="383" t="str">
        <f ca="1">+IF(OFFSET('Sanitation Data'!$G$31,0,10*ROW('Sanitation Data'!G77))="","",OFFSET('Sanitation Data'!$G$31,0,10*ROW('Sanitation Data'!G77)))</f>
        <v/>
      </c>
      <c r="DD83" s="383" t="str">
        <f ca="1">+IF(OFFSET('Sanitation Data'!$G$32,0,10*ROW('Sanitation Data'!G77))="","",OFFSET('Sanitation Data'!$G$32,0,10*ROW('Sanitation Data'!G77)))</f>
        <v/>
      </c>
      <c r="DE83" s="383" t="str">
        <f ca="1">+IF(OFFSET('Sanitation Data'!$H$28,0,10*ROW('Sanitation Data'!H77))="","",OFFSET('Sanitation Data'!$H$28,0,10*ROW('Sanitation Data'!H77)))</f>
        <v/>
      </c>
      <c r="DF83" s="383" t="str">
        <f ca="1">+IF(OFFSET('Sanitation Data'!$H$29,0,10*ROW('Sanitation Data'!H77))="","",OFFSET('Sanitation Data'!$H$29,0,10*ROW('Sanitation Data'!H77)))</f>
        <v/>
      </c>
      <c r="DG83" s="383" t="str">
        <f ca="1">+IF(OFFSET('Sanitation Data'!$H$30,0,10*ROW('Sanitation Data'!H77))="","",OFFSET('Sanitation Data'!$H$30,0,10*ROW('Sanitation Data'!H77)))</f>
        <v/>
      </c>
      <c r="DH83" s="383" t="str">
        <f ca="1">+IF(OFFSET('Sanitation Data'!$H$31,0,10*ROW('Sanitation Data'!H77))="","",OFFSET('Sanitation Data'!$H$31,0,10*ROW('Sanitation Data'!H77)))</f>
        <v/>
      </c>
      <c r="DI83" s="383" t="str">
        <f ca="1">+IF(OFFSET('Sanitation Data'!$H$32,0,10*ROW('Sanitation Data'!H77))="","",OFFSET('Sanitation Data'!$H$32,0,10*ROW('Sanitation Data'!H77)))</f>
        <v/>
      </c>
      <c r="DJ83" s="383" t="str">
        <f ca="1">+IF(OFFSET('Sanitation Data'!$I$28,0,10*ROW('Sanitation Data'!I77))="","",OFFSET('Sanitation Data'!$I$28,0,10*ROW('Sanitation Data'!I77)))</f>
        <v/>
      </c>
      <c r="DK83" s="383" t="str">
        <f ca="1">+IF(OFFSET('Sanitation Data'!$I$29,0,10*ROW('Sanitation Data'!I77))="","",OFFSET('Sanitation Data'!$I$29,0,10*ROW('Sanitation Data'!I77)))</f>
        <v/>
      </c>
      <c r="DL83" s="383" t="str">
        <f ca="1">+IF(OFFSET('Sanitation Data'!$I$30,0,10*ROW('Sanitation Data'!I77))="","",OFFSET('Sanitation Data'!$I$30,0,10*ROW('Sanitation Data'!I77)))</f>
        <v/>
      </c>
      <c r="DM83" s="383" t="str">
        <f ca="1">+IF(OFFSET('Sanitation Data'!$I$31,0,10*ROW('Sanitation Data'!I77))="","",OFFSET('Sanitation Data'!$I$31,0,10*ROW('Sanitation Data'!I77)))</f>
        <v/>
      </c>
      <c r="DN83" s="383" t="str">
        <f ca="1">+IF(OFFSET('Sanitation Data'!$I$32,0,10*ROW('Sanitation Data'!I77))="","",OFFSET('Sanitation Data'!$I$32,0,10*ROW('Sanitation Data'!I77)))</f>
        <v/>
      </c>
      <c r="DO83" s="383" t="str">
        <f ca="1">+IF(OFFSET('Hygiene Data'!$D$11,0,10*ROW('Hygiene Data'!D77))="","",OFFSET('Hygiene Data'!$D$11,0,10*ROW('Hygiene Data'!D77)))</f>
        <v/>
      </c>
      <c r="DP83" s="383" t="str">
        <f ca="1">+IF(OFFSET('Hygiene Data'!$D$12,0,10*ROW('Hygiene Data'!D77))="","",OFFSET('Hygiene Data'!$D$12,0,10*ROW('Hygiene Data'!D77)))</f>
        <v/>
      </c>
      <c r="DQ83" s="383" t="str">
        <f ca="1">+IF(OFFSET('Hygiene Data'!$D$13,0,10*ROW('Hygiene Data'!D77))="","",OFFSET('Hygiene Data'!$D$13,0,10*ROW('Hygiene Data'!D77)))</f>
        <v/>
      </c>
      <c r="DR83" s="383" t="str">
        <f ca="1">+IF(OFFSET('Hygiene Data'!$E$11,0,10*ROW('Hygiene Data'!E77))="","",OFFSET('Hygiene Data'!$E$11,0,10*ROW('Hygiene Data'!E77)))</f>
        <v/>
      </c>
      <c r="DS83" s="383" t="str">
        <f ca="1">+IF(OFFSET('Hygiene Data'!$E$12,0,10*ROW('Hygiene Data'!E77))="","",OFFSET('Hygiene Data'!$E$12,0,10*ROW('Hygiene Data'!E77)))</f>
        <v/>
      </c>
      <c r="DT83" s="383" t="str">
        <f ca="1">+IF(OFFSET('Hygiene Data'!$E$13,0,10*ROW('Hygiene Data'!E77))="","",OFFSET('Hygiene Data'!$E$13,0,10*ROW('Hygiene Data'!E77)))</f>
        <v/>
      </c>
      <c r="DU83" s="383" t="str">
        <f ca="1">+IF(OFFSET('Hygiene Data'!$F$11,0,10*ROW('Hygiene Data'!F77))="","",OFFSET('Hygiene Data'!$F$11,0,10*ROW('Hygiene Data'!F77)))</f>
        <v/>
      </c>
      <c r="DV83" s="383" t="str">
        <f ca="1">+IF(OFFSET('Hygiene Data'!$F$12,0,10*ROW('Hygiene Data'!F77))="","",OFFSET('Hygiene Data'!$F$12,0,10*ROW('Hygiene Data'!F77)))</f>
        <v/>
      </c>
      <c r="DW83" s="383" t="str">
        <f ca="1">+IF(OFFSET('Hygiene Data'!$F$13,0,10*ROW('Hygiene Data'!F77))="","",OFFSET('Hygiene Data'!$F$13,0,10*ROW('Hygiene Data'!F77)))</f>
        <v/>
      </c>
      <c r="DX83" s="383" t="str">
        <f ca="1">+IF(OFFSET('Hygiene Data'!$G$11,0,10*ROW('Hygiene Data'!G77))="","",OFFSET('Hygiene Data'!$G$11,0,10*ROW('Hygiene Data'!G77)))</f>
        <v/>
      </c>
      <c r="DY83" s="383" t="str">
        <f ca="1">+IF(OFFSET('Hygiene Data'!$G$12,0,10*ROW('Hygiene Data'!G77))="","",OFFSET('Hygiene Data'!$G$12,0,10*ROW('Hygiene Data'!G77)))</f>
        <v/>
      </c>
      <c r="DZ83" s="383" t="str">
        <f ca="1">+IF(OFFSET('Hygiene Data'!$G$13,0,10*ROW('Hygiene Data'!G77))="","",OFFSET('Hygiene Data'!$G$13,0,10*ROW('Hygiene Data'!G77)))</f>
        <v/>
      </c>
      <c r="EA83" s="383" t="str">
        <f ca="1">+IF(OFFSET('Hygiene Data'!$H$11,0,10*ROW('Hygiene Data'!H77))="","",OFFSET('Hygiene Data'!$H$11,0,10*ROW('Hygiene Data'!H77)))</f>
        <v/>
      </c>
      <c r="EB83" s="383" t="str">
        <f ca="1">+IF(OFFSET('Hygiene Data'!$H$12,0,10*ROW('Hygiene Data'!H77))="","",OFFSET('Hygiene Data'!$H$12,0,10*ROW('Hygiene Data'!H77)))</f>
        <v/>
      </c>
      <c r="EC83" s="383" t="str">
        <f ca="1">+IF(OFFSET('Hygiene Data'!$H$13,0,10*ROW('Hygiene Data'!H77))="","",OFFSET('Hygiene Data'!$H$13,0,10*ROW('Hygiene Data'!H77)))</f>
        <v/>
      </c>
      <c r="ED83" s="383" t="str">
        <f ca="1">+IF(OFFSET('Hygiene Data'!$I$11,0,10*ROW('Hygiene Data'!I77))="","",OFFSET('Hygiene Data'!$I$11,0,10*ROW('Hygiene Data'!I77)))</f>
        <v/>
      </c>
      <c r="EE83" s="383" t="str">
        <f ca="1">+IF(OFFSET('Hygiene Data'!$I$12,0,10*ROW('Hygiene Data'!I77))="","",OFFSET('Hygiene Data'!$I$12,0,10*ROW('Hygiene Data'!I77)))</f>
        <v/>
      </c>
      <c r="EF83" s="383" t="str">
        <f ca="1">+IF(OFFSET('Hygiene Data'!$I$13,0,10*ROW('Hygiene Data'!I77))="","",OFFSET('Hygiene Data'!$I$13,0,10*ROW('Hygiene Data'!I77)))</f>
        <v/>
      </c>
    </row>
    <row r="84" spans="1:136" x14ac:dyDescent="0.25">
      <c r="A84" s="492" t="str">
        <f ca="1">+IF(OFFSET('Water Data'!$B$2,0,10*ROW('Water Data'!E78))="","",OFFSET('Water Data'!$B$2,0,10*ROW('Water Data'!E78)))</f>
        <v/>
      </c>
      <c r="B84" s="492"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19" t="str">
        <f t="shared" ca="1" si="1"/>
        <v/>
      </c>
      <c r="D84" s="520"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20"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20"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20"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20"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20"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20"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20"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20"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20"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20"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20"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20"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20"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20"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20"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20"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20"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21"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21"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21"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21"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21"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21"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21"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21"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21"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21"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21"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21"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21"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21"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21"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21"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21"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21"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21"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21"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21"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21"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21"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21"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21"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21"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21"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21"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21"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21"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22"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98"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22"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22"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22"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22"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22"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22"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22"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22"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22"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22"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22"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22"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22"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22"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22"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22"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83" t="str">
        <f ca="1">+IF(OFFSET('Water Data'!$D$27,0,10*ROW('Water Data'!D78))="","",OFFSET('Water Data'!$D$27,0,10*ROW('Water Data'!D78)))</f>
        <v/>
      </c>
      <c r="BT84" s="383" t="str">
        <f ca="1">+IF(OFFSET('Water Data'!$D$28,0,10*ROW('Water Data'!D78))="","",OFFSET('Water Data'!$D$28,0,10*ROW('Water Data'!D78)))</f>
        <v/>
      </c>
      <c r="BU84" s="383" t="str">
        <f ca="1">+IF(OFFSET('Water Data'!$D$29,0,10*ROW('Water Data'!D78))="","",OFFSET('Water Data'!$D$29,0,10*ROW('Water Data'!D78)))</f>
        <v/>
      </c>
      <c r="BV84" s="383" t="str">
        <f ca="1">+IF(OFFSET('Water Data'!$E$27,0,10*ROW('Water Data'!E78))="","",OFFSET('Water Data'!$E$27,0,10*ROW('Water Data'!E78)))</f>
        <v/>
      </c>
      <c r="BW84" s="383" t="str">
        <f ca="1">+IF(OFFSET('Water Data'!$E$28,0,10*ROW('Water Data'!E78))="","",OFFSET('Water Data'!$E$28,0,10*ROW('Water Data'!E78)))</f>
        <v/>
      </c>
      <c r="BX84" s="383" t="str">
        <f ca="1">+IF(OFFSET('Water Data'!$E$29,0,10*ROW('Water Data'!E78))="","",OFFSET('Water Data'!$E$29,0,10*ROW('Water Data'!E78)))</f>
        <v/>
      </c>
      <c r="BY84" s="383" t="str">
        <f ca="1">+IF(OFFSET('Water Data'!$F$27,0,10*ROW('Water Data'!F78))="","",OFFSET('Water Data'!$F$27,0,10*ROW('Water Data'!F78)))</f>
        <v/>
      </c>
      <c r="BZ84" s="383" t="str">
        <f ca="1">+IF(OFFSET('Water Data'!$F$28,0,10*ROW('Water Data'!F78))="","",OFFSET('Water Data'!$F$28,0,10*ROW('Water Data'!F78)))</f>
        <v/>
      </c>
      <c r="CA84" s="383" t="str">
        <f ca="1">+IF(OFFSET('Water Data'!$F$29,0,10*ROW('Water Data'!F78))="","",OFFSET('Water Data'!$F$29,0,10*ROW('Water Data'!F78)))</f>
        <v/>
      </c>
      <c r="CB84" s="383" t="str">
        <f ca="1">+IF(OFFSET('Water Data'!$G$27,0,10*ROW('Water Data'!G78))="","",OFFSET('Water Data'!$G$27,0,10*ROW('Water Data'!G78)))</f>
        <v/>
      </c>
      <c r="CC84" s="383" t="str">
        <f ca="1">+IF(OFFSET('Water Data'!$G$28,0,10*ROW('Water Data'!G78))="","",OFFSET('Water Data'!$G$28,0,10*ROW('Water Data'!G78)))</f>
        <v/>
      </c>
      <c r="CD84" s="383" t="str">
        <f ca="1">+IF(OFFSET('Water Data'!$G$29,0,10*ROW('Water Data'!G78))="","",OFFSET('Water Data'!$G$29,0,10*ROW('Water Data'!G78)))</f>
        <v/>
      </c>
      <c r="CE84" s="383" t="str">
        <f ca="1">+IF(OFFSET('Water Data'!$H$27,0,10*ROW('Water Data'!H78))="","",OFFSET('Water Data'!$H$27,0,10*ROW('Water Data'!H78)))</f>
        <v/>
      </c>
      <c r="CF84" s="383" t="str">
        <f ca="1">+IF(OFFSET('Water Data'!$H$28,0,10*ROW('Water Data'!H78))="","",OFFSET('Water Data'!$H$28,0,10*ROW('Water Data'!H78)))</f>
        <v/>
      </c>
      <c r="CG84" s="383" t="str">
        <f ca="1">+IF(OFFSET('Water Data'!$H$29,0,10*ROW('Water Data'!H78))="","",OFFSET('Water Data'!$H$29,0,10*ROW('Water Data'!H78)))</f>
        <v/>
      </c>
      <c r="CH84" s="383" t="str">
        <f ca="1">+IF(OFFSET('Water Data'!$I$27,0,10*ROW('Water Data'!I78))="","",OFFSET('Water Data'!$I$27,0,10*ROW('Water Data'!I78)))</f>
        <v/>
      </c>
      <c r="CI84" s="383" t="str">
        <f ca="1">+IF(OFFSET('Water Data'!$I$28,0,10*ROW('Water Data'!I78))="","",OFFSET('Water Data'!$I$28,0,10*ROW('Water Data'!I78)))</f>
        <v/>
      </c>
      <c r="CJ84" s="383" t="str">
        <f ca="1">+IF(OFFSET('Water Data'!$I$29,0,10*ROW('Water Data'!I78))="","",OFFSET('Water Data'!$I$29,0,10*ROW('Water Data'!I78)))</f>
        <v/>
      </c>
      <c r="CK84" s="383" t="str">
        <f ca="1">+IF(OFFSET('Sanitation Data'!$D$28,0,10*ROW('Sanitation Data'!D78))="","",OFFSET('Sanitation Data'!$D$28,0,10*ROW('Sanitation Data'!D78)))</f>
        <v/>
      </c>
      <c r="CL84" s="383" t="str">
        <f ca="1">+IF(OFFSET('Sanitation Data'!$D$29,0,10*ROW('Sanitation Data'!D78))="","",OFFSET('Sanitation Data'!$D$29,0,10*ROW('Sanitation Data'!D78)))</f>
        <v/>
      </c>
      <c r="CM84" s="383" t="str">
        <f ca="1">+IF(OFFSET('Sanitation Data'!$D$30,0,10*ROW('Sanitation Data'!D78))="","",OFFSET('Sanitation Data'!$D$30,0,10*ROW('Sanitation Data'!D78)))</f>
        <v/>
      </c>
      <c r="CN84" s="383" t="str">
        <f ca="1">+IF(OFFSET('Sanitation Data'!$D$31,0,10*ROW('Sanitation Data'!D78))="","",OFFSET('Sanitation Data'!$D$31,0,10*ROW('Sanitation Data'!D78)))</f>
        <v/>
      </c>
      <c r="CO84" s="383" t="str">
        <f ca="1">+IF(OFFSET('Sanitation Data'!$D$32,0,10*ROW('Sanitation Data'!D78))="","",OFFSET('Sanitation Data'!$D$32,0,10*ROW('Sanitation Data'!D78)))</f>
        <v/>
      </c>
      <c r="CP84" s="383" t="str">
        <f ca="1">+IF(OFFSET('Sanitation Data'!$E$28,0,10*ROW('Sanitation Data'!E78))="","",OFFSET('Sanitation Data'!$E$28,0,10*ROW('Sanitation Data'!E78)))</f>
        <v/>
      </c>
      <c r="CQ84" s="383" t="str">
        <f ca="1">+IF(OFFSET('Sanitation Data'!$E$29,0,10*ROW('Sanitation Data'!E78))="","",OFFSET('Sanitation Data'!$E$29,0,10*ROW('Sanitation Data'!E78)))</f>
        <v/>
      </c>
      <c r="CR84" s="383" t="str">
        <f ca="1">+IF(OFFSET('Sanitation Data'!$E$30,0,10*ROW('Sanitation Data'!E78))="","",OFFSET('Sanitation Data'!$E$30,0,10*ROW('Sanitation Data'!E78)))</f>
        <v/>
      </c>
      <c r="CS84" s="383" t="str">
        <f ca="1">+IF(OFFSET('Sanitation Data'!$E$31,0,10*ROW('Sanitation Data'!E78))="","",OFFSET('Sanitation Data'!$E$31,0,10*ROW('Sanitation Data'!E78)))</f>
        <v/>
      </c>
      <c r="CT84" s="383" t="str">
        <f ca="1">+IF(OFFSET('Sanitation Data'!$E$32,0,10*ROW('Sanitation Data'!E78))="","",OFFSET('Sanitation Data'!$E$32,0,10*ROW('Sanitation Data'!E78)))</f>
        <v/>
      </c>
      <c r="CU84" s="383" t="str">
        <f ca="1">+IF(OFFSET('Sanitation Data'!$F$28,0,10*ROW('Sanitation Data'!F78))="","",OFFSET('Sanitation Data'!$F$28,0,10*ROW('Sanitation Data'!F78)))</f>
        <v/>
      </c>
      <c r="CV84" s="383" t="str">
        <f ca="1">+IF(OFFSET('Sanitation Data'!$F$29,0,10*ROW('Sanitation Data'!F78))="","",OFFSET('Sanitation Data'!$F$29,0,10*ROW('Sanitation Data'!F78)))</f>
        <v/>
      </c>
      <c r="CW84" s="383" t="str">
        <f ca="1">+IF(OFFSET('Sanitation Data'!$F$30,0,10*ROW('Sanitation Data'!F78))="","",OFFSET('Sanitation Data'!$F$30,0,10*ROW('Sanitation Data'!F78)))</f>
        <v/>
      </c>
      <c r="CX84" s="383" t="str">
        <f ca="1">+IF(OFFSET('Sanitation Data'!$F$31,0,10*ROW('Sanitation Data'!F78))="","",OFFSET('Sanitation Data'!$F$31,0,10*ROW('Sanitation Data'!F78)))</f>
        <v/>
      </c>
      <c r="CY84" s="383" t="str">
        <f ca="1">+IF(OFFSET('Sanitation Data'!$F$32,0,10*ROW('Sanitation Data'!F78))="","",OFFSET('Sanitation Data'!$F$32,0,10*ROW('Sanitation Data'!F78)))</f>
        <v/>
      </c>
      <c r="CZ84" s="383" t="str">
        <f ca="1">+IF(OFFSET('Sanitation Data'!$G$28,0,10*ROW('Sanitation Data'!G78))="","",OFFSET('Sanitation Data'!$G$28,0,10*ROW('Sanitation Data'!G78)))</f>
        <v/>
      </c>
      <c r="DA84" s="383" t="str">
        <f ca="1">+IF(OFFSET('Sanitation Data'!$G$29,0,10*ROW('Sanitation Data'!G78))="","",OFFSET('Sanitation Data'!$G$29,0,10*ROW('Sanitation Data'!G78)))</f>
        <v/>
      </c>
      <c r="DB84" s="383" t="str">
        <f ca="1">+IF(OFFSET('Sanitation Data'!$G$30,0,10*ROW('Sanitation Data'!G78))="","",OFFSET('Sanitation Data'!$G$30,0,10*ROW('Sanitation Data'!G78)))</f>
        <v/>
      </c>
      <c r="DC84" s="383" t="str">
        <f ca="1">+IF(OFFSET('Sanitation Data'!$G$31,0,10*ROW('Sanitation Data'!G78))="","",OFFSET('Sanitation Data'!$G$31,0,10*ROW('Sanitation Data'!G78)))</f>
        <v/>
      </c>
      <c r="DD84" s="383" t="str">
        <f ca="1">+IF(OFFSET('Sanitation Data'!$G$32,0,10*ROW('Sanitation Data'!G78))="","",OFFSET('Sanitation Data'!$G$32,0,10*ROW('Sanitation Data'!G78)))</f>
        <v/>
      </c>
      <c r="DE84" s="383" t="str">
        <f ca="1">+IF(OFFSET('Sanitation Data'!$H$28,0,10*ROW('Sanitation Data'!H78))="","",OFFSET('Sanitation Data'!$H$28,0,10*ROW('Sanitation Data'!H78)))</f>
        <v/>
      </c>
      <c r="DF84" s="383" t="str">
        <f ca="1">+IF(OFFSET('Sanitation Data'!$H$29,0,10*ROW('Sanitation Data'!H78))="","",OFFSET('Sanitation Data'!$H$29,0,10*ROW('Sanitation Data'!H78)))</f>
        <v/>
      </c>
      <c r="DG84" s="383" t="str">
        <f ca="1">+IF(OFFSET('Sanitation Data'!$H$30,0,10*ROW('Sanitation Data'!H78))="","",OFFSET('Sanitation Data'!$H$30,0,10*ROW('Sanitation Data'!H78)))</f>
        <v/>
      </c>
      <c r="DH84" s="383" t="str">
        <f ca="1">+IF(OFFSET('Sanitation Data'!$H$31,0,10*ROW('Sanitation Data'!H78))="","",OFFSET('Sanitation Data'!$H$31,0,10*ROW('Sanitation Data'!H78)))</f>
        <v/>
      </c>
      <c r="DI84" s="383" t="str">
        <f ca="1">+IF(OFFSET('Sanitation Data'!$H$32,0,10*ROW('Sanitation Data'!H78))="","",OFFSET('Sanitation Data'!$H$32,0,10*ROW('Sanitation Data'!H78)))</f>
        <v/>
      </c>
      <c r="DJ84" s="383" t="str">
        <f ca="1">+IF(OFFSET('Sanitation Data'!$I$28,0,10*ROW('Sanitation Data'!I78))="","",OFFSET('Sanitation Data'!$I$28,0,10*ROW('Sanitation Data'!I78)))</f>
        <v/>
      </c>
      <c r="DK84" s="383" t="str">
        <f ca="1">+IF(OFFSET('Sanitation Data'!$I$29,0,10*ROW('Sanitation Data'!I78))="","",OFFSET('Sanitation Data'!$I$29,0,10*ROW('Sanitation Data'!I78)))</f>
        <v/>
      </c>
      <c r="DL84" s="383" t="str">
        <f ca="1">+IF(OFFSET('Sanitation Data'!$I$30,0,10*ROW('Sanitation Data'!I78))="","",OFFSET('Sanitation Data'!$I$30,0,10*ROW('Sanitation Data'!I78)))</f>
        <v/>
      </c>
      <c r="DM84" s="383" t="str">
        <f ca="1">+IF(OFFSET('Sanitation Data'!$I$31,0,10*ROW('Sanitation Data'!I78))="","",OFFSET('Sanitation Data'!$I$31,0,10*ROW('Sanitation Data'!I78)))</f>
        <v/>
      </c>
      <c r="DN84" s="383" t="str">
        <f ca="1">+IF(OFFSET('Sanitation Data'!$I$32,0,10*ROW('Sanitation Data'!I78))="","",OFFSET('Sanitation Data'!$I$32,0,10*ROW('Sanitation Data'!I78)))</f>
        <v/>
      </c>
      <c r="DO84" s="383" t="str">
        <f ca="1">+IF(OFFSET('Hygiene Data'!$D$11,0,10*ROW('Hygiene Data'!D78))="","",OFFSET('Hygiene Data'!$D$11,0,10*ROW('Hygiene Data'!D78)))</f>
        <v/>
      </c>
      <c r="DP84" s="383" t="str">
        <f ca="1">+IF(OFFSET('Hygiene Data'!$D$12,0,10*ROW('Hygiene Data'!D78))="","",OFFSET('Hygiene Data'!$D$12,0,10*ROW('Hygiene Data'!D78)))</f>
        <v/>
      </c>
      <c r="DQ84" s="383" t="str">
        <f ca="1">+IF(OFFSET('Hygiene Data'!$D$13,0,10*ROW('Hygiene Data'!D78))="","",OFFSET('Hygiene Data'!$D$13,0,10*ROW('Hygiene Data'!D78)))</f>
        <v/>
      </c>
      <c r="DR84" s="383" t="str">
        <f ca="1">+IF(OFFSET('Hygiene Data'!$E$11,0,10*ROW('Hygiene Data'!E78))="","",OFFSET('Hygiene Data'!$E$11,0,10*ROW('Hygiene Data'!E78)))</f>
        <v/>
      </c>
      <c r="DS84" s="383" t="str">
        <f ca="1">+IF(OFFSET('Hygiene Data'!$E$12,0,10*ROW('Hygiene Data'!E78))="","",OFFSET('Hygiene Data'!$E$12,0,10*ROW('Hygiene Data'!E78)))</f>
        <v/>
      </c>
      <c r="DT84" s="383" t="str">
        <f ca="1">+IF(OFFSET('Hygiene Data'!$E$13,0,10*ROW('Hygiene Data'!E78))="","",OFFSET('Hygiene Data'!$E$13,0,10*ROW('Hygiene Data'!E78)))</f>
        <v/>
      </c>
      <c r="DU84" s="383" t="str">
        <f ca="1">+IF(OFFSET('Hygiene Data'!$F$11,0,10*ROW('Hygiene Data'!F78))="","",OFFSET('Hygiene Data'!$F$11,0,10*ROW('Hygiene Data'!F78)))</f>
        <v/>
      </c>
      <c r="DV84" s="383" t="str">
        <f ca="1">+IF(OFFSET('Hygiene Data'!$F$12,0,10*ROW('Hygiene Data'!F78))="","",OFFSET('Hygiene Data'!$F$12,0,10*ROW('Hygiene Data'!F78)))</f>
        <v/>
      </c>
      <c r="DW84" s="383" t="str">
        <f ca="1">+IF(OFFSET('Hygiene Data'!$F$13,0,10*ROW('Hygiene Data'!F78))="","",OFFSET('Hygiene Data'!$F$13,0,10*ROW('Hygiene Data'!F78)))</f>
        <v/>
      </c>
      <c r="DX84" s="383" t="str">
        <f ca="1">+IF(OFFSET('Hygiene Data'!$G$11,0,10*ROW('Hygiene Data'!G78))="","",OFFSET('Hygiene Data'!$G$11,0,10*ROW('Hygiene Data'!G78)))</f>
        <v/>
      </c>
      <c r="DY84" s="383" t="str">
        <f ca="1">+IF(OFFSET('Hygiene Data'!$G$12,0,10*ROW('Hygiene Data'!G78))="","",OFFSET('Hygiene Data'!$G$12,0,10*ROW('Hygiene Data'!G78)))</f>
        <v/>
      </c>
      <c r="DZ84" s="383" t="str">
        <f ca="1">+IF(OFFSET('Hygiene Data'!$G$13,0,10*ROW('Hygiene Data'!G78))="","",OFFSET('Hygiene Data'!$G$13,0,10*ROW('Hygiene Data'!G78)))</f>
        <v/>
      </c>
      <c r="EA84" s="383" t="str">
        <f ca="1">+IF(OFFSET('Hygiene Data'!$H$11,0,10*ROW('Hygiene Data'!H78))="","",OFFSET('Hygiene Data'!$H$11,0,10*ROW('Hygiene Data'!H78)))</f>
        <v/>
      </c>
      <c r="EB84" s="383" t="str">
        <f ca="1">+IF(OFFSET('Hygiene Data'!$H$12,0,10*ROW('Hygiene Data'!H78))="","",OFFSET('Hygiene Data'!$H$12,0,10*ROW('Hygiene Data'!H78)))</f>
        <v/>
      </c>
      <c r="EC84" s="383" t="str">
        <f ca="1">+IF(OFFSET('Hygiene Data'!$H$13,0,10*ROW('Hygiene Data'!H78))="","",OFFSET('Hygiene Data'!$H$13,0,10*ROW('Hygiene Data'!H78)))</f>
        <v/>
      </c>
      <c r="ED84" s="383" t="str">
        <f ca="1">+IF(OFFSET('Hygiene Data'!$I$11,0,10*ROW('Hygiene Data'!I78))="","",OFFSET('Hygiene Data'!$I$11,0,10*ROW('Hygiene Data'!I78)))</f>
        <v/>
      </c>
      <c r="EE84" s="383" t="str">
        <f ca="1">+IF(OFFSET('Hygiene Data'!$I$12,0,10*ROW('Hygiene Data'!I78))="","",OFFSET('Hygiene Data'!$I$12,0,10*ROW('Hygiene Data'!I78)))</f>
        <v/>
      </c>
      <c r="EF84" s="383" t="str">
        <f ca="1">+IF(OFFSET('Hygiene Data'!$I$13,0,10*ROW('Hygiene Data'!I78))="","",OFFSET('Hygiene Data'!$I$13,0,10*ROW('Hygiene Data'!I78)))</f>
        <v/>
      </c>
    </row>
    <row r="85" spans="1:136" x14ac:dyDescent="0.25">
      <c r="A85" s="492" t="str">
        <f ca="1">+IF(OFFSET('Water Data'!$B$2,0,10*ROW('Water Data'!E79))="","",OFFSET('Water Data'!$B$2,0,10*ROW('Water Data'!E79)))</f>
        <v/>
      </c>
      <c r="B85" s="492"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19" t="str">
        <f t="shared" ca="1" si="1"/>
        <v/>
      </c>
      <c r="D85" s="520"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20"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20"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20"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20"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20"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20"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20"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20"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20"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20"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20"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20"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20"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20"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20"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20"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20"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21"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21"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21"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21"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21"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21"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21"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21"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21"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21"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21"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21"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21"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21"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21"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21"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21"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21"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21"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21"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21"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21"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21"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21"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21"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21"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21"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21"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21"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21"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22"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98"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22"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22"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22"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22"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22"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22"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22"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22"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22"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22"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22"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22"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22"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22"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22"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22"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83" t="str">
        <f ca="1">+IF(OFFSET('Water Data'!$D$27,0,10*ROW('Water Data'!D79))="","",OFFSET('Water Data'!$D$27,0,10*ROW('Water Data'!D79)))</f>
        <v/>
      </c>
      <c r="BT85" s="383" t="str">
        <f ca="1">+IF(OFFSET('Water Data'!$D$28,0,10*ROW('Water Data'!D79))="","",OFFSET('Water Data'!$D$28,0,10*ROW('Water Data'!D79)))</f>
        <v/>
      </c>
      <c r="BU85" s="383" t="str">
        <f ca="1">+IF(OFFSET('Water Data'!$D$29,0,10*ROW('Water Data'!D79))="","",OFFSET('Water Data'!$D$29,0,10*ROW('Water Data'!D79)))</f>
        <v/>
      </c>
      <c r="BV85" s="383" t="str">
        <f ca="1">+IF(OFFSET('Water Data'!$E$27,0,10*ROW('Water Data'!E79))="","",OFFSET('Water Data'!$E$27,0,10*ROW('Water Data'!E79)))</f>
        <v/>
      </c>
      <c r="BW85" s="383" t="str">
        <f ca="1">+IF(OFFSET('Water Data'!$E$28,0,10*ROW('Water Data'!E79))="","",OFFSET('Water Data'!$E$28,0,10*ROW('Water Data'!E79)))</f>
        <v/>
      </c>
      <c r="BX85" s="383" t="str">
        <f ca="1">+IF(OFFSET('Water Data'!$E$29,0,10*ROW('Water Data'!E79))="","",OFFSET('Water Data'!$E$29,0,10*ROW('Water Data'!E79)))</f>
        <v/>
      </c>
      <c r="BY85" s="383" t="str">
        <f ca="1">+IF(OFFSET('Water Data'!$F$27,0,10*ROW('Water Data'!F79))="","",OFFSET('Water Data'!$F$27,0,10*ROW('Water Data'!F79)))</f>
        <v/>
      </c>
      <c r="BZ85" s="383" t="str">
        <f ca="1">+IF(OFFSET('Water Data'!$F$28,0,10*ROW('Water Data'!F79))="","",OFFSET('Water Data'!$F$28,0,10*ROW('Water Data'!F79)))</f>
        <v/>
      </c>
      <c r="CA85" s="383" t="str">
        <f ca="1">+IF(OFFSET('Water Data'!$F$29,0,10*ROW('Water Data'!F79))="","",OFFSET('Water Data'!$F$29,0,10*ROW('Water Data'!F79)))</f>
        <v/>
      </c>
      <c r="CB85" s="383" t="str">
        <f ca="1">+IF(OFFSET('Water Data'!$G$27,0,10*ROW('Water Data'!G79))="","",OFFSET('Water Data'!$G$27,0,10*ROW('Water Data'!G79)))</f>
        <v/>
      </c>
      <c r="CC85" s="383" t="str">
        <f ca="1">+IF(OFFSET('Water Data'!$G$28,0,10*ROW('Water Data'!G79))="","",OFFSET('Water Data'!$G$28,0,10*ROW('Water Data'!G79)))</f>
        <v/>
      </c>
      <c r="CD85" s="383" t="str">
        <f ca="1">+IF(OFFSET('Water Data'!$G$29,0,10*ROW('Water Data'!G79))="","",OFFSET('Water Data'!$G$29,0,10*ROW('Water Data'!G79)))</f>
        <v/>
      </c>
      <c r="CE85" s="383" t="str">
        <f ca="1">+IF(OFFSET('Water Data'!$H$27,0,10*ROW('Water Data'!H79))="","",OFFSET('Water Data'!$H$27,0,10*ROW('Water Data'!H79)))</f>
        <v/>
      </c>
      <c r="CF85" s="383" t="str">
        <f ca="1">+IF(OFFSET('Water Data'!$H$28,0,10*ROW('Water Data'!H79))="","",OFFSET('Water Data'!$H$28,0,10*ROW('Water Data'!H79)))</f>
        <v/>
      </c>
      <c r="CG85" s="383" t="str">
        <f ca="1">+IF(OFFSET('Water Data'!$H$29,0,10*ROW('Water Data'!H79))="","",OFFSET('Water Data'!$H$29,0,10*ROW('Water Data'!H79)))</f>
        <v/>
      </c>
      <c r="CH85" s="383" t="str">
        <f ca="1">+IF(OFFSET('Water Data'!$I$27,0,10*ROW('Water Data'!I79))="","",OFFSET('Water Data'!$I$27,0,10*ROW('Water Data'!I79)))</f>
        <v/>
      </c>
      <c r="CI85" s="383" t="str">
        <f ca="1">+IF(OFFSET('Water Data'!$I$28,0,10*ROW('Water Data'!I79))="","",OFFSET('Water Data'!$I$28,0,10*ROW('Water Data'!I79)))</f>
        <v/>
      </c>
      <c r="CJ85" s="383" t="str">
        <f ca="1">+IF(OFFSET('Water Data'!$I$29,0,10*ROW('Water Data'!I79))="","",OFFSET('Water Data'!$I$29,0,10*ROW('Water Data'!I79)))</f>
        <v/>
      </c>
      <c r="CK85" s="383" t="str">
        <f ca="1">+IF(OFFSET('Sanitation Data'!$D$28,0,10*ROW('Sanitation Data'!D79))="","",OFFSET('Sanitation Data'!$D$28,0,10*ROW('Sanitation Data'!D79)))</f>
        <v/>
      </c>
      <c r="CL85" s="383" t="str">
        <f ca="1">+IF(OFFSET('Sanitation Data'!$D$29,0,10*ROW('Sanitation Data'!D79))="","",OFFSET('Sanitation Data'!$D$29,0,10*ROW('Sanitation Data'!D79)))</f>
        <v/>
      </c>
      <c r="CM85" s="383" t="str">
        <f ca="1">+IF(OFFSET('Sanitation Data'!$D$30,0,10*ROW('Sanitation Data'!D79))="","",OFFSET('Sanitation Data'!$D$30,0,10*ROW('Sanitation Data'!D79)))</f>
        <v/>
      </c>
      <c r="CN85" s="383" t="str">
        <f ca="1">+IF(OFFSET('Sanitation Data'!$D$31,0,10*ROW('Sanitation Data'!D79))="","",OFFSET('Sanitation Data'!$D$31,0,10*ROW('Sanitation Data'!D79)))</f>
        <v/>
      </c>
      <c r="CO85" s="383" t="str">
        <f ca="1">+IF(OFFSET('Sanitation Data'!$D$32,0,10*ROW('Sanitation Data'!D79))="","",OFFSET('Sanitation Data'!$D$32,0,10*ROW('Sanitation Data'!D79)))</f>
        <v/>
      </c>
      <c r="CP85" s="383" t="str">
        <f ca="1">+IF(OFFSET('Sanitation Data'!$E$28,0,10*ROW('Sanitation Data'!E79))="","",OFFSET('Sanitation Data'!$E$28,0,10*ROW('Sanitation Data'!E79)))</f>
        <v/>
      </c>
      <c r="CQ85" s="383" t="str">
        <f ca="1">+IF(OFFSET('Sanitation Data'!$E$29,0,10*ROW('Sanitation Data'!E79))="","",OFFSET('Sanitation Data'!$E$29,0,10*ROW('Sanitation Data'!E79)))</f>
        <v/>
      </c>
      <c r="CR85" s="383" t="str">
        <f ca="1">+IF(OFFSET('Sanitation Data'!$E$30,0,10*ROW('Sanitation Data'!E79))="","",OFFSET('Sanitation Data'!$E$30,0,10*ROW('Sanitation Data'!E79)))</f>
        <v/>
      </c>
      <c r="CS85" s="383" t="str">
        <f ca="1">+IF(OFFSET('Sanitation Data'!$E$31,0,10*ROW('Sanitation Data'!E79))="","",OFFSET('Sanitation Data'!$E$31,0,10*ROW('Sanitation Data'!E79)))</f>
        <v/>
      </c>
      <c r="CT85" s="383" t="str">
        <f ca="1">+IF(OFFSET('Sanitation Data'!$E$32,0,10*ROW('Sanitation Data'!E79))="","",OFFSET('Sanitation Data'!$E$32,0,10*ROW('Sanitation Data'!E79)))</f>
        <v/>
      </c>
      <c r="CU85" s="383" t="str">
        <f ca="1">+IF(OFFSET('Sanitation Data'!$F$28,0,10*ROW('Sanitation Data'!F79))="","",OFFSET('Sanitation Data'!$F$28,0,10*ROW('Sanitation Data'!F79)))</f>
        <v/>
      </c>
      <c r="CV85" s="383" t="str">
        <f ca="1">+IF(OFFSET('Sanitation Data'!$F$29,0,10*ROW('Sanitation Data'!F79))="","",OFFSET('Sanitation Data'!$F$29,0,10*ROW('Sanitation Data'!F79)))</f>
        <v/>
      </c>
      <c r="CW85" s="383" t="str">
        <f ca="1">+IF(OFFSET('Sanitation Data'!$F$30,0,10*ROW('Sanitation Data'!F79))="","",OFFSET('Sanitation Data'!$F$30,0,10*ROW('Sanitation Data'!F79)))</f>
        <v/>
      </c>
      <c r="CX85" s="383" t="str">
        <f ca="1">+IF(OFFSET('Sanitation Data'!$F$31,0,10*ROW('Sanitation Data'!F79))="","",OFFSET('Sanitation Data'!$F$31,0,10*ROW('Sanitation Data'!F79)))</f>
        <v/>
      </c>
      <c r="CY85" s="383" t="str">
        <f ca="1">+IF(OFFSET('Sanitation Data'!$F$32,0,10*ROW('Sanitation Data'!F79))="","",OFFSET('Sanitation Data'!$F$32,0,10*ROW('Sanitation Data'!F79)))</f>
        <v/>
      </c>
      <c r="CZ85" s="383" t="str">
        <f ca="1">+IF(OFFSET('Sanitation Data'!$G$28,0,10*ROW('Sanitation Data'!G79))="","",OFFSET('Sanitation Data'!$G$28,0,10*ROW('Sanitation Data'!G79)))</f>
        <v/>
      </c>
      <c r="DA85" s="383" t="str">
        <f ca="1">+IF(OFFSET('Sanitation Data'!$G$29,0,10*ROW('Sanitation Data'!G79))="","",OFFSET('Sanitation Data'!$G$29,0,10*ROW('Sanitation Data'!G79)))</f>
        <v/>
      </c>
      <c r="DB85" s="383" t="str">
        <f ca="1">+IF(OFFSET('Sanitation Data'!$G$30,0,10*ROW('Sanitation Data'!G79))="","",OFFSET('Sanitation Data'!$G$30,0,10*ROW('Sanitation Data'!G79)))</f>
        <v/>
      </c>
      <c r="DC85" s="383" t="str">
        <f ca="1">+IF(OFFSET('Sanitation Data'!$G$31,0,10*ROW('Sanitation Data'!G79))="","",OFFSET('Sanitation Data'!$G$31,0,10*ROW('Sanitation Data'!G79)))</f>
        <v/>
      </c>
      <c r="DD85" s="383" t="str">
        <f ca="1">+IF(OFFSET('Sanitation Data'!$G$32,0,10*ROW('Sanitation Data'!G79))="","",OFFSET('Sanitation Data'!$G$32,0,10*ROW('Sanitation Data'!G79)))</f>
        <v/>
      </c>
      <c r="DE85" s="383" t="str">
        <f ca="1">+IF(OFFSET('Sanitation Data'!$H$28,0,10*ROW('Sanitation Data'!H79))="","",OFFSET('Sanitation Data'!$H$28,0,10*ROW('Sanitation Data'!H79)))</f>
        <v/>
      </c>
      <c r="DF85" s="383" t="str">
        <f ca="1">+IF(OFFSET('Sanitation Data'!$H$29,0,10*ROW('Sanitation Data'!H79))="","",OFFSET('Sanitation Data'!$H$29,0,10*ROW('Sanitation Data'!H79)))</f>
        <v/>
      </c>
      <c r="DG85" s="383" t="str">
        <f ca="1">+IF(OFFSET('Sanitation Data'!$H$30,0,10*ROW('Sanitation Data'!H79))="","",OFFSET('Sanitation Data'!$H$30,0,10*ROW('Sanitation Data'!H79)))</f>
        <v/>
      </c>
      <c r="DH85" s="383" t="str">
        <f ca="1">+IF(OFFSET('Sanitation Data'!$H$31,0,10*ROW('Sanitation Data'!H79))="","",OFFSET('Sanitation Data'!$H$31,0,10*ROW('Sanitation Data'!H79)))</f>
        <v/>
      </c>
      <c r="DI85" s="383" t="str">
        <f ca="1">+IF(OFFSET('Sanitation Data'!$H$32,0,10*ROW('Sanitation Data'!H79))="","",OFFSET('Sanitation Data'!$H$32,0,10*ROW('Sanitation Data'!H79)))</f>
        <v/>
      </c>
      <c r="DJ85" s="383" t="str">
        <f ca="1">+IF(OFFSET('Sanitation Data'!$I$28,0,10*ROW('Sanitation Data'!I79))="","",OFFSET('Sanitation Data'!$I$28,0,10*ROW('Sanitation Data'!I79)))</f>
        <v/>
      </c>
      <c r="DK85" s="383" t="str">
        <f ca="1">+IF(OFFSET('Sanitation Data'!$I$29,0,10*ROW('Sanitation Data'!I79))="","",OFFSET('Sanitation Data'!$I$29,0,10*ROW('Sanitation Data'!I79)))</f>
        <v/>
      </c>
      <c r="DL85" s="383" t="str">
        <f ca="1">+IF(OFFSET('Sanitation Data'!$I$30,0,10*ROW('Sanitation Data'!I79))="","",OFFSET('Sanitation Data'!$I$30,0,10*ROW('Sanitation Data'!I79)))</f>
        <v/>
      </c>
      <c r="DM85" s="383" t="str">
        <f ca="1">+IF(OFFSET('Sanitation Data'!$I$31,0,10*ROW('Sanitation Data'!I79))="","",OFFSET('Sanitation Data'!$I$31,0,10*ROW('Sanitation Data'!I79)))</f>
        <v/>
      </c>
      <c r="DN85" s="383" t="str">
        <f ca="1">+IF(OFFSET('Sanitation Data'!$I$32,0,10*ROW('Sanitation Data'!I79))="","",OFFSET('Sanitation Data'!$I$32,0,10*ROW('Sanitation Data'!I79)))</f>
        <v/>
      </c>
      <c r="DO85" s="383" t="str">
        <f ca="1">+IF(OFFSET('Hygiene Data'!$D$11,0,10*ROW('Hygiene Data'!D79))="","",OFFSET('Hygiene Data'!$D$11,0,10*ROW('Hygiene Data'!D79)))</f>
        <v/>
      </c>
      <c r="DP85" s="383" t="str">
        <f ca="1">+IF(OFFSET('Hygiene Data'!$D$12,0,10*ROW('Hygiene Data'!D79))="","",OFFSET('Hygiene Data'!$D$12,0,10*ROW('Hygiene Data'!D79)))</f>
        <v/>
      </c>
      <c r="DQ85" s="383" t="str">
        <f ca="1">+IF(OFFSET('Hygiene Data'!$D$13,0,10*ROW('Hygiene Data'!D79))="","",OFFSET('Hygiene Data'!$D$13,0,10*ROW('Hygiene Data'!D79)))</f>
        <v/>
      </c>
      <c r="DR85" s="383" t="str">
        <f ca="1">+IF(OFFSET('Hygiene Data'!$E$11,0,10*ROW('Hygiene Data'!E79))="","",OFFSET('Hygiene Data'!$E$11,0,10*ROW('Hygiene Data'!E79)))</f>
        <v/>
      </c>
      <c r="DS85" s="383" t="str">
        <f ca="1">+IF(OFFSET('Hygiene Data'!$E$12,0,10*ROW('Hygiene Data'!E79))="","",OFFSET('Hygiene Data'!$E$12,0,10*ROW('Hygiene Data'!E79)))</f>
        <v/>
      </c>
      <c r="DT85" s="383" t="str">
        <f ca="1">+IF(OFFSET('Hygiene Data'!$E$13,0,10*ROW('Hygiene Data'!E79))="","",OFFSET('Hygiene Data'!$E$13,0,10*ROW('Hygiene Data'!E79)))</f>
        <v/>
      </c>
      <c r="DU85" s="383" t="str">
        <f ca="1">+IF(OFFSET('Hygiene Data'!$F$11,0,10*ROW('Hygiene Data'!F79))="","",OFFSET('Hygiene Data'!$F$11,0,10*ROW('Hygiene Data'!F79)))</f>
        <v/>
      </c>
      <c r="DV85" s="383" t="str">
        <f ca="1">+IF(OFFSET('Hygiene Data'!$F$12,0,10*ROW('Hygiene Data'!F79))="","",OFFSET('Hygiene Data'!$F$12,0,10*ROW('Hygiene Data'!F79)))</f>
        <v/>
      </c>
      <c r="DW85" s="383" t="str">
        <f ca="1">+IF(OFFSET('Hygiene Data'!$F$13,0,10*ROW('Hygiene Data'!F79))="","",OFFSET('Hygiene Data'!$F$13,0,10*ROW('Hygiene Data'!F79)))</f>
        <v/>
      </c>
      <c r="DX85" s="383" t="str">
        <f ca="1">+IF(OFFSET('Hygiene Data'!$G$11,0,10*ROW('Hygiene Data'!G79))="","",OFFSET('Hygiene Data'!$G$11,0,10*ROW('Hygiene Data'!G79)))</f>
        <v/>
      </c>
      <c r="DY85" s="383" t="str">
        <f ca="1">+IF(OFFSET('Hygiene Data'!$G$12,0,10*ROW('Hygiene Data'!G79))="","",OFFSET('Hygiene Data'!$G$12,0,10*ROW('Hygiene Data'!G79)))</f>
        <v/>
      </c>
      <c r="DZ85" s="383" t="str">
        <f ca="1">+IF(OFFSET('Hygiene Data'!$G$13,0,10*ROW('Hygiene Data'!G79))="","",OFFSET('Hygiene Data'!$G$13,0,10*ROW('Hygiene Data'!G79)))</f>
        <v/>
      </c>
      <c r="EA85" s="383" t="str">
        <f ca="1">+IF(OFFSET('Hygiene Data'!$H$11,0,10*ROW('Hygiene Data'!H79))="","",OFFSET('Hygiene Data'!$H$11,0,10*ROW('Hygiene Data'!H79)))</f>
        <v/>
      </c>
      <c r="EB85" s="383" t="str">
        <f ca="1">+IF(OFFSET('Hygiene Data'!$H$12,0,10*ROW('Hygiene Data'!H79))="","",OFFSET('Hygiene Data'!$H$12,0,10*ROW('Hygiene Data'!H79)))</f>
        <v/>
      </c>
      <c r="EC85" s="383" t="str">
        <f ca="1">+IF(OFFSET('Hygiene Data'!$H$13,0,10*ROW('Hygiene Data'!H79))="","",OFFSET('Hygiene Data'!$H$13,0,10*ROW('Hygiene Data'!H79)))</f>
        <v/>
      </c>
      <c r="ED85" s="383" t="str">
        <f ca="1">+IF(OFFSET('Hygiene Data'!$I$11,0,10*ROW('Hygiene Data'!I79))="","",OFFSET('Hygiene Data'!$I$11,0,10*ROW('Hygiene Data'!I79)))</f>
        <v/>
      </c>
      <c r="EE85" s="383" t="str">
        <f ca="1">+IF(OFFSET('Hygiene Data'!$I$12,0,10*ROW('Hygiene Data'!I79))="","",OFFSET('Hygiene Data'!$I$12,0,10*ROW('Hygiene Data'!I79)))</f>
        <v/>
      </c>
      <c r="EF85" s="383" t="str">
        <f ca="1">+IF(OFFSET('Hygiene Data'!$I$13,0,10*ROW('Hygiene Data'!I79))="","",OFFSET('Hygiene Data'!$I$13,0,10*ROW('Hygiene Data'!I79)))</f>
        <v/>
      </c>
    </row>
    <row r="86" spans="1:136" x14ac:dyDescent="0.25">
      <c r="A86" s="492" t="str">
        <f ca="1">+IF(OFFSET('Water Data'!$B$2,0,10*ROW('Water Data'!E80))="","",OFFSET('Water Data'!$B$2,0,10*ROW('Water Data'!E80)))</f>
        <v/>
      </c>
      <c r="B86" s="492"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19" t="str">
        <f t="shared" ca="1" si="1"/>
        <v/>
      </c>
      <c r="D86" s="520"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20"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20"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20"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20"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20"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20"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20"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20"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20"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20"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20"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20"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20"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20"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20"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20"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20"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21"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21"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21"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21"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21"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21"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21"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21"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21"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21"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21"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21"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21"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21"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21"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21"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21"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21"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21"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21"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21"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21"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21"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21"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21"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21"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21"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21"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21"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21"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22"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98"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22"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22"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22"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22"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22"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22"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22"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22"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22"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22"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22"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22"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22"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22"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22"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22"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83" t="str">
        <f ca="1">+IF(OFFSET('Water Data'!$D$27,0,10*ROW('Water Data'!D80))="","",OFFSET('Water Data'!$D$27,0,10*ROW('Water Data'!D80)))</f>
        <v/>
      </c>
      <c r="BT86" s="383" t="str">
        <f ca="1">+IF(OFFSET('Water Data'!$D$28,0,10*ROW('Water Data'!D80))="","",OFFSET('Water Data'!$D$28,0,10*ROW('Water Data'!D80)))</f>
        <v/>
      </c>
      <c r="BU86" s="383" t="str">
        <f ca="1">+IF(OFFSET('Water Data'!$D$29,0,10*ROW('Water Data'!D80))="","",OFFSET('Water Data'!$D$29,0,10*ROW('Water Data'!D80)))</f>
        <v/>
      </c>
      <c r="BV86" s="383" t="str">
        <f ca="1">+IF(OFFSET('Water Data'!$E$27,0,10*ROW('Water Data'!E80))="","",OFFSET('Water Data'!$E$27,0,10*ROW('Water Data'!E80)))</f>
        <v/>
      </c>
      <c r="BW86" s="383" t="str">
        <f ca="1">+IF(OFFSET('Water Data'!$E$28,0,10*ROW('Water Data'!E80))="","",OFFSET('Water Data'!$E$28,0,10*ROW('Water Data'!E80)))</f>
        <v/>
      </c>
      <c r="BX86" s="383" t="str">
        <f ca="1">+IF(OFFSET('Water Data'!$E$29,0,10*ROW('Water Data'!E80))="","",OFFSET('Water Data'!$E$29,0,10*ROW('Water Data'!E80)))</f>
        <v/>
      </c>
      <c r="BY86" s="383" t="str">
        <f ca="1">+IF(OFFSET('Water Data'!$F$27,0,10*ROW('Water Data'!F80))="","",OFFSET('Water Data'!$F$27,0,10*ROW('Water Data'!F80)))</f>
        <v/>
      </c>
      <c r="BZ86" s="383" t="str">
        <f ca="1">+IF(OFFSET('Water Data'!$F$28,0,10*ROW('Water Data'!F80))="","",OFFSET('Water Data'!$F$28,0,10*ROW('Water Data'!F80)))</f>
        <v/>
      </c>
      <c r="CA86" s="383" t="str">
        <f ca="1">+IF(OFFSET('Water Data'!$F$29,0,10*ROW('Water Data'!F80))="","",OFFSET('Water Data'!$F$29,0,10*ROW('Water Data'!F80)))</f>
        <v/>
      </c>
      <c r="CB86" s="383" t="str">
        <f ca="1">+IF(OFFSET('Water Data'!$G$27,0,10*ROW('Water Data'!G80))="","",OFFSET('Water Data'!$G$27,0,10*ROW('Water Data'!G80)))</f>
        <v/>
      </c>
      <c r="CC86" s="383" t="str">
        <f ca="1">+IF(OFFSET('Water Data'!$G$28,0,10*ROW('Water Data'!G80))="","",OFFSET('Water Data'!$G$28,0,10*ROW('Water Data'!G80)))</f>
        <v/>
      </c>
      <c r="CD86" s="383" t="str">
        <f ca="1">+IF(OFFSET('Water Data'!$G$29,0,10*ROW('Water Data'!G80))="","",OFFSET('Water Data'!$G$29,0,10*ROW('Water Data'!G80)))</f>
        <v/>
      </c>
      <c r="CE86" s="383" t="str">
        <f ca="1">+IF(OFFSET('Water Data'!$H$27,0,10*ROW('Water Data'!H80))="","",OFFSET('Water Data'!$H$27,0,10*ROW('Water Data'!H80)))</f>
        <v/>
      </c>
      <c r="CF86" s="383" t="str">
        <f ca="1">+IF(OFFSET('Water Data'!$H$28,0,10*ROW('Water Data'!H80))="","",OFFSET('Water Data'!$H$28,0,10*ROW('Water Data'!H80)))</f>
        <v/>
      </c>
      <c r="CG86" s="383" t="str">
        <f ca="1">+IF(OFFSET('Water Data'!$H$29,0,10*ROW('Water Data'!H80))="","",OFFSET('Water Data'!$H$29,0,10*ROW('Water Data'!H80)))</f>
        <v/>
      </c>
      <c r="CH86" s="383" t="str">
        <f ca="1">+IF(OFFSET('Water Data'!$I$27,0,10*ROW('Water Data'!I80))="","",OFFSET('Water Data'!$I$27,0,10*ROW('Water Data'!I80)))</f>
        <v/>
      </c>
      <c r="CI86" s="383" t="str">
        <f ca="1">+IF(OFFSET('Water Data'!$I$28,0,10*ROW('Water Data'!I80))="","",OFFSET('Water Data'!$I$28,0,10*ROW('Water Data'!I80)))</f>
        <v/>
      </c>
      <c r="CJ86" s="383" t="str">
        <f ca="1">+IF(OFFSET('Water Data'!$I$29,0,10*ROW('Water Data'!I80))="","",OFFSET('Water Data'!$I$29,0,10*ROW('Water Data'!I80)))</f>
        <v/>
      </c>
      <c r="CK86" s="383" t="str">
        <f ca="1">+IF(OFFSET('Sanitation Data'!$D$28,0,10*ROW('Sanitation Data'!D80))="","",OFFSET('Sanitation Data'!$D$28,0,10*ROW('Sanitation Data'!D80)))</f>
        <v/>
      </c>
      <c r="CL86" s="383" t="str">
        <f ca="1">+IF(OFFSET('Sanitation Data'!$D$29,0,10*ROW('Sanitation Data'!D80))="","",OFFSET('Sanitation Data'!$D$29,0,10*ROW('Sanitation Data'!D80)))</f>
        <v/>
      </c>
      <c r="CM86" s="383" t="str">
        <f ca="1">+IF(OFFSET('Sanitation Data'!$D$30,0,10*ROW('Sanitation Data'!D80))="","",OFFSET('Sanitation Data'!$D$30,0,10*ROW('Sanitation Data'!D80)))</f>
        <v/>
      </c>
      <c r="CN86" s="383" t="str">
        <f ca="1">+IF(OFFSET('Sanitation Data'!$D$31,0,10*ROW('Sanitation Data'!D80))="","",OFFSET('Sanitation Data'!$D$31,0,10*ROW('Sanitation Data'!D80)))</f>
        <v/>
      </c>
      <c r="CO86" s="383" t="str">
        <f ca="1">+IF(OFFSET('Sanitation Data'!$D$32,0,10*ROW('Sanitation Data'!D80))="","",OFFSET('Sanitation Data'!$D$32,0,10*ROW('Sanitation Data'!D80)))</f>
        <v/>
      </c>
      <c r="CP86" s="383" t="str">
        <f ca="1">+IF(OFFSET('Sanitation Data'!$E$28,0,10*ROW('Sanitation Data'!E80))="","",OFFSET('Sanitation Data'!$E$28,0,10*ROW('Sanitation Data'!E80)))</f>
        <v/>
      </c>
      <c r="CQ86" s="383" t="str">
        <f ca="1">+IF(OFFSET('Sanitation Data'!$E$29,0,10*ROW('Sanitation Data'!E80))="","",OFFSET('Sanitation Data'!$E$29,0,10*ROW('Sanitation Data'!E80)))</f>
        <v/>
      </c>
      <c r="CR86" s="383" t="str">
        <f ca="1">+IF(OFFSET('Sanitation Data'!$E$30,0,10*ROW('Sanitation Data'!E80))="","",OFFSET('Sanitation Data'!$E$30,0,10*ROW('Sanitation Data'!E80)))</f>
        <v/>
      </c>
      <c r="CS86" s="383" t="str">
        <f ca="1">+IF(OFFSET('Sanitation Data'!$E$31,0,10*ROW('Sanitation Data'!E80))="","",OFFSET('Sanitation Data'!$E$31,0,10*ROW('Sanitation Data'!E80)))</f>
        <v/>
      </c>
      <c r="CT86" s="383" t="str">
        <f ca="1">+IF(OFFSET('Sanitation Data'!$E$32,0,10*ROW('Sanitation Data'!E80))="","",OFFSET('Sanitation Data'!$E$32,0,10*ROW('Sanitation Data'!E80)))</f>
        <v/>
      </c>
      <c r="CU86" s="383" t="str">
        <f ca="1">+IF(OFFSET('Sanitation Data'!$F$28,0,10*ROW('Sanitation Data'!F80))="","",OFFSET('Sanitation Data'!$F$28,0,10*ROW('Sanitation Data'!F80)))</f>
        <v/>
      </c>
      <c r="CV86" s="383" t="str">
        <f ca="1">+IF(OFFSET('Sanitation Data'!$F$29,0,10*ROW('Sanitation Data'!F80))="","",OFFSET('Sanitation Data'!$F$29,0,10*ROW('Sanitation Data'!F80)))</f>
        <v/>
      </c>
      <c r="CW86" s="383" t="str">
        <f ca="1">+IF(OFFSET('Sanitation Data'!$F$30,0,10*ROW('Sanitation Data'!F80))="","",OFFSET('Sanitation Data'!$F$30,0,10*ROW('Sanitation Data'!F80)))</f>
        <v/>
      </c>
      <c r="CX86" s="383" t="str">
        <f ca="1">+IF(OFFSET('Sanitation Data'!$F$31,0,10*ROW('Sanitation Data'!F80))="","",OFFSET('Sanitation Data'!$F$31,0,10*ROW('Sanitation Data'!F80)))</f>
        <v/>
      </c>
      <c r="CY86" s="383" t="str">
        <f ca="1">+IF(OFFSET('Sanitation Data'!$F$32,0,10*ROW('Sanitation Data'!F80))="","",OFFSET('Sanitation Data'!$F$32,0,10*ROW('Sanitation Data'!F80)))</f>
        <v/>
      </c>
      <c r="CZ86" s="383" t="str">
        <f ca="1">+IF(OFFSET('Sanitation Data'!$G$28,0,10*ROW('Sanitation Data'!G80))="","",OFFSET('Sanitation Data'!$G$28,0,10*ROW('Sanitation Data'!G80)))</f>
        <v/>
      </c>
      <c r="DA86" s="383" t="str">
        <f ca="1">+IF(OFFSET('Sanitation Data'!$G$29,0,10*ROW('Sanitation Data'!G80))="","",OFFSET('Sanitation Data'!$G$29,0,10*ROW('Sanitation Data'!G80)))</f>
        <v/>
      </c>
      <c r="DB86" s="383" t="str">
        <f ca="1">+IF(OFFSET('Sanitation Data'!$G$30,0,10*ROW('Sanitation Data'!G80))="","",OFFSET('Sanitation Data'!$G$30,0,10*ROW('Sanitation Data'!G80)))</f>
        <v/>
      </c>
      <c r="DC86" s="383" t="str">
        <f ca="1">+IF(OFFSET('Sanitation Data'!$G$31,0,10*ROW('Sanitation Data'!G80))="","",OFFSET('Sanitation Data'!$G$31,0,10*ROW('Sanitation Data'!G80)))</f>
        <v/>
      </c>
      <c r="DD86" s="383" t="str">
        <f ca="1">+IF(OFFSET('Sanitation Data'!$G$32,0,10*ROW('Sanitation Data'!G80))="","",OFFSET('Sanitation Data'!$G$32,0,10*ROW('Sanitation Data'!G80)))</f>
        <v/>
      </c>
      <c r="DE86" s="383" t="str">
        <f ca="1">+IF(OFFSET('Sanitation Data'!$H$28,0,10*ROW('Sanitation Data'!H80))="","",OFFSET('Sanitation Data'!$H$28,0,10*ROW('Sanitation Data'!H80)))</f>
        <v/>
      </c>
      <c r="DF86" s="383" t="str">
        <f ca="1">+IF(OFFSET('Sanitation Data'!$H$29,0,10*ROW('Sanitation Data'!H80))="","",OFFSET('Sanitation Data'!$H$29,0,10*ROW('Sanitation Data'!H80)))</f>
        <v/>
      </c>
      <c r="DG86" s="383" t="str">
        <f ca="1">+IF(OFFSET('Sanitation Data'!$H$30,0,10*ROW('Sanitation Data'!H80))="","",OFFSET('Sanitation Data'!$H$30,0,10*ROW('Sanitation Data'!H80)))</f>
        <v/>
      </c>
      <c r="DH86" s="383" t="str">
        <f ca="1">+IF(OFFSET('Sanitation Data'!$H$31,0,10*ROW('Sanitation Data'!H80))="","",OFFSET('Sanitation Data'!$H$31,0,10*ROW('Sanitation Data'!H80)))</f>
        <v/>
      </c>
      <c r="DI86" s="383" t="str">
        <f ca="1">+IF(OFFSET('Sanitation Data'!$H$32,0,10*ROW('Sanitation Data'!H80))="","",OFFSET('Sanitation Data'!$H$32,0,10*ROW('Sanitation Data'!H80)))</f>
        <v/>
      </c>
      <c r="DJ86" s="383" t="str">
        <f ca="1">+IF(OFFSET('Sanitation Data'!$I$28,0,10*ROW('Sanitation Data'!I80))="","",OFFSET('Sanitation Data'!$I$28,0,10*ROW('Sanitation Data'!I80)))</f>
        <v/>
      </c>
      <c r="DK86" s="383" t="str">
        <f ca="1">+IF(OFFSET('Sanitation Data'!$I$29,0,10*ROW('Sanitation Data'!I80))="","",OFFSET('Sanitation Data'!$I$29,0,10*ROW('Sanitation Data'!I80)))</f>
        <v/>
      </c>
      <c r="DL86" s="383" t="str">
        <f ca="1">+IF(OFFSET('Sanitation Data'!$I$30,0,10*ROW('Sanitation Data'!I80))="","",OFFSET('Sanitation Data'!$I$30,0,10*ROW('Sanitation Data'!I80)))</f>
        <v/>
      </c>
      <c r="DM86" s="383" t="str">
        <f ca="1">+IF(OFFSET('Sanitation Data'!$I$31,0,10*ROW('Sanitation Data'!I80))="","",OFFSET('Sanitation Data'!$I$31,0,10*ROW('Sanitation Data'!I80)))</f>
        <v/>
      </c>
      <c r="DN86" s="383" t="str">
        <f ca="1">+IF(OFFSET('Sanitation Data'!$I$32,0,10*ROW('Sanitation Data'!I80))="","",OFFSET('Sanitation Data'!$I$32,0,10*ROW('Sanitation Data'!I80)))</f>
        <v/>
      </c>
      <c r="DO86" s="383" t="str">
        <f ca="1">+IF(OFFSET('Hygiene Data'!$D$11,0,10*ROW('Hygiene Data'!D80))="","",OFFSET('Hygiene Data'!$D$11,0,10*ROW('Hygiene Data'!D80)))</f>
        <v/>
      </c>
      <c r="DP86" s="383" t="str">
        <f ca="1">+IF(OFFSET('Hygiene Data'!$D$12,0,10*ROW('Hygiene Data'!D80))="","",OFFSET('Hygiene Data'!$D$12,0,10*ROW('Hygiene Data'!D80)))</f>
        <v/>
      </c>
      <c r="DQ86" s="383" t="str">
        <f ca="1">+IF(OFFSET('Hygiene Data'!$D$13,0,10*ROW('Hygiene Data'!D80))="","",OFFSET('Hygiene Data'!$D$13,0,10*ROW('Hygiene Data'!D80)))</f>
        <v/>
      </c>
      <c r="DR86" s="383" t="str">
        <f ca="1">+IF(OFFSET('Hygiene Data'!$E$11,0,10*ROW('Hygiene Data'!E80))="","",OFFSET('Hygiene Data'!$E$11,0,10*ROW('Hygiene Data'!E80)))</f>
        <v/>
      </c>
      <c r="DS86" s="383" t="str">
        <f ca="1">+IF(OFFSET('Hygiene Data'!$E$12,0,10*ROW('Hygiene Data'!E80))="","",OFFSET('Hygiene Data'!$E$12,0,10*ROW('Hygiene Data'!E80)))</f>
        <v/>
      </c>
      <c r="DT86" s="383" t="str">
        <f ca="1">+IF(OFFSET('Hygiene Data'!$E$13,0,10*ROW('Hygiene Data'!E80))="","",OFFSET('Hygiene Data'!$E$13,0,10*ROW('Hygiene Data'!E80)))</f>
        <v/>
      </c>
      <c r="DU86" s="383" t="str">
        <f ca="1">+IF(OFFSET('Hygiene Data'!$F$11,0,10*ROW('Hygiene Data'!F80))="","",OFFSET('Hygiene Data'!$F$11,0,10*ROW('Hygiene Data'!F80)))</f>
        <v/>
      </c>
      <c r="DV86" s="383" t="str">
        <f ca="1">+IF(OFFSET('Hygiene Data'!$F$12,0,10*ROW('Hygiene Data'!F80))="","",OFFSET('Hygiene Data'!$F$12,0,10*ROW('Hygiene Data'!F80)))</f>
        <v/>
      </c>
      <c r="DW86" s="383" t="str">
        <f ca="1">+IF(OFFSET('Hygiene Data'!$F$13,0,10*ROW('Hygiene Data'!F80))="","",OFFSET('Hygiene Data'!$F$13,0,10*ROW('Hygiene Data'!F80)))</f>
        <v/>
      </c>
      <c r="DX86" s="383" t="str">
        <f ca="1">+IF(OFFSET('Hygiene Data'!$G$11,0,10*ROW('Hygiene Data'!G80))="","",OFFSET('Hygiene Data'!$G$11,0,10*ROW('Hygiene Data'!G80)))</f>
        <v/>
      </c>
      <c r="DY86" s="383" t="str">
        <f ca="1">+IF(OFFSET('Hygiene Data'!$G$12,0,10*ROW('Hygiene Data'!G80))="","",OFFSET('Hygiene Data'!$G$12,0,10*ROW('Hygiene Data'!G80)))</f>
        <v/>
      </c>
      <c r="DZ86" s="383" t="str">
        <f ca="1">+IF(OFFSET('Hygiene Data'!$G$13,0,10*ROW('Hygiene Data'!G80))="","",OFFSET('Hygiene Data'!$G$13,0,10*ROW('Hygiene Data'!G80)))</f>
        <v/>
      </c>
      <c r="EA86" s="383" t="str">
        <f ca="1">+IF(OFFSET('Hygiene Data'!$H$11,0,10*ROW('Hygiene Data'!H80))="","",OFFSET('Hygiene Data'!$H$11,0,10*ROW('Hygiene Data'!H80)))</f>
        <v/>
      </c>
      <c r="EB86" s="383" t="str">
        <f ca="1">+IF(OFFSET('Hygiene Data'!$H$12,0,10*ROW('Hygiene Data'!H80))="","",OFFSET('Hygiene Data'!$H$12,0,10*ROW('Hygiene Data'!H80)))</f>
        <v/>
      </c>
      <c r="EC86" s="383" t="str">
        <f ca="1">+IF(OFFSET('Hygiene Data'!$H$13,0,10*ROW('Hygiene Data'!H80))="","",OFFSET('Hygiene Data'!$H$13,0,10*ROW('Hygiene Data'!H80)))</f>
        <v/>
      </c>
      <c r="ED86" s="383" t="str">
        <f ca="1">+IF(OFFSET('Hygiene Data'!$I$11,0,10*ROW('Hygiene Data'!I80))="","",OFFSET('Hygiene Data'!$I$11,0,10*ROW('Hygiene Data'!I80)))</f>
        <v/>
      </c>
      <c r="EE86" s="383" t="str">
        <f ca="1">+IF(OFFSET('Hygiene Data'!$I$12,0,10*ROW('Hygiene Data'!I80))="","",OFFSET('Hygiene Data'!$I$12,0,10*ROW('Hygiene Data'!I80)))</f>
        <v/>
      </c>
      <c r="EF86" s="383" t="str">
        <f ca="1">+IF(OFFSET('Hygiene Data'!$I$13,0,10*ROW('Hygiene Data'!I80))="","",OFFSET('Hygiene Data'!$I$13,0,10*ROW('Hygiene Data'!I80)))</f>
        <v/>
      </c>
    </row>
    <row r="87" spans="1:136" x14ac:dyDescent="0.25">
      <c r="A87" s="492" t="str">
        <f ca="1">+IF(OFFSET('Water Data'!$B$2,0,10*ROW('Water Data'!E81))="","",OFFSET('Water Data'!$B$2,0,10*ROW('Water Data'!E81)))</f>
        <v/>
      </c>
      <c r="B87" s="492"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19" t="str">
        <f t="shared" ca="1" si="1"/>
        <v/>
      </c>
      <c r="D87" s="520"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20"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20"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20"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20"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20"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20"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20"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20"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20"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20"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20"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20"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20"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20"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20"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20"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20"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21"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21"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21"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21"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21"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21"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21"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21"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21"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21"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21"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21"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21"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21"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21"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21"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21"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21"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21"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21"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21"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21"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21"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21"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21"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21"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21"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21"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21"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21"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22"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98"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22"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22"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22"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22"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22"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22"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22"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22"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22"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22"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22"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22"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22"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22"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22"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22"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83" t="str">
        <f ca="1">+IF(OFFSET('Water Data'!$D$27,0,10*ROW('Water Data'!D81))="","",OFFSET('Water Data'!$D$27,0,10*ROW('Water Data'!D81)))</f>
        <v/>
      </c>
      <c r="BT87" s="383" t="str">
        <f ca="1">+IF(OFFSET('Water Data'!$D$28,0,10*ROW('Water Data'!D81))="","",OFFSET('Water Data'!$D$28,0,10*ROW('Water Data'!D81)))</f>
        <v/>
      </c>
      <c r="BU87" s="383" t="str">
        <f ca="1">+IF(OFFSET('Water Data'!$D$29,0,10*ROW('Water Data'!D81))="","",OFFSET('Water Data'!$D$29,0,10*ROW('Water Data'!D81)))</f>
        <v/>
      </c>
      <c r="BV87" s="383" t="str">
        <f ca="1">+IF(OFFSET('Water Data'!$E$27,0,10*ROW('Water Data'!E81))="","",OFFSET('Water Data'!$E$27,0,10*ROW('Water Data'!E81)))</f>
        <v/>
      </c>
      <c r="BW87" s="383" t="str">
        <f ca="1">+IF(OFFSET('Water Data'!$E$28,0,10*ROW('Water Data'!E81))="","",OFFSET('Water Data'!$E$28,0,10*ROW('Water Data'!E81)))</f>
        <v/>
      </c>
      <c r="BX87" s="383" t="str">
        <f ca="1">+IF(OFFSET('Water Data'!$E$29,0,10*ROW('Water Data'!E81))="","",OFFSET('Water Data'!$E$29,0,10*ROW('Water Data'!E81)))</f>
        <v/>
      </c>
      <c r="BY87" s="383" t="str">
        <f ca="1">+IF(OFFSET('Water Data'!$F$27,0,10*ROW('Water Data'!F81))="","",OFFSET('Water Data'!$F$27,0,10*ROW('Water Data'!F81)))</f>
        <v/>
      </c>
      <c r="BZ87" s="383" t="str">
        <f ca="1">+IF(OFFSET('Water Data'!$F$28,0,10*ROW('Water Data'!F81))="","",OFFSET('Water Data'!$F$28,0,10*ROW('Water Data'!F81)))</f>
        <v/>
      </c>
      <c r="CA87" s="383" t="str">
        <f ca="1">+IF(OFFSET('Water Data'!$F$29,0,10*ROW('Water Data'!F81))="","",OFFSET('Water Data'!$F$29,0,10*ROW('Water Data'!F81)))</f>
        <v/>
      </c>
      <c r="CB87" s="383" t="str">
        <f ca="1">+IF(OFFSET('Water Data'!$G$27,0,10*ROW('Water Data'!G81))="","",OFFSET('Water Data'!$G$27,0,10*ROW('Water Data'!G81)))</f>
        <v/>
      </c>
      <c r="CC87" s="383" t="str">
        <f ca="1">+IF(OFFSET('Water Data'!$G$28,0,10*ROW('Water Data'!G81))="","",OFFSET('Water Data'!$G$28,0,10*ROW('Water Data'!G81)))</f>
        <v/>
      </c>
      <c r="CD87" s="383" t="str">
        <f ca="1">+IF(OFFSET('Water Data'!$G$29,0,10*ROW('Water Data'!G81))="","",OFFSET('Water Data'!$G$29,0,10*ROW('Water Data'!G81)))</f>
        <v/>
      </c>
      <c r="CE87" s="383" t="str">
        <f ca="1">+IF(OFFSET('Water Data'!$H$27,0,10*ROW('Water Data'!H81))="","",OFFSET('Water Data'!$H$27,0,10*ROW('Water Data'!H81)))</f>
        <v/>
      </c>
      <c r="CF87" s="383" t="str">
        <f ca="1">+IF(OFFSET('Water Data'!$H$28,0,10*ROW('Water Data'!H81))="","",OFFSET('Water Data'!$H$28,0,10*ROW('Water Data'!H81)))</f>
        <v/>
      </c>
      <c r="CG87" s="383" t="str">
        <f ca="1">+IF(OFFSET('Water Data'!$H$29,0,10*ROW('Water Data'!H81))="","",OFFSET('Water Data'!$H$29,0,10*ROW('Water Data'!H81)))</f>
        <v/>
      </c>
      <c r="CH87" s="383" t="str">
        <f ca="1">+IF(OFFSET('Water Data'!$I$27,0,10*ROW('Water Data'!I81))="","",OFFSET('Water Data'!$I$27,0,10*ROW('Water Data'!I81)))</f>
        <v/>
      </c>
      <c r="CI87" s="383" t="str">
        <f ca="1">+IF(OFFSET('Water Data'!$I$28,0,10*ROW('Water Data'!I81))="","",OFFSET('Water Data'!$I$28,0,10*ROW('Water Data'!I81)))</f>
        <v/>
      </c>
      <c r="CJ87" s="383" t="str">
        <f ca="1">+IF(OFFSET('Water Data'!$I$29,0,10*ROW('Water Data'!I81))="","",OFFSET('Water Data'!$I$29,0,10*ROW('Water Data'!I81)))</f>
        <v/>
      </c>
      <c r="CK87" s="383" t="str">
        <f ca="1">+IF(OFFSET('Sanitation Data'!$D$28,0,10*ROW('Sanitation Data'!D81))="","",OFFSET('Sanitation Data'!$D$28,0,10*ROW('Sanitation Data'!D81)))</f>
        <v/>
      </c>
      <c r="CL87" s="383" t="str">
        <f ca="1">+IF(OFFSET('Sanitation Data'!$D$29,0,10*ROW('Sanitation Data'!D81))="","",OFFSET('Sanitation Data'!$D$29,0,10*ROW('Sanitation Data'!D81)))</f>
        <v/>
      </c>
      <c r="CM87" s="383" t="str">
        <f ca="1">+IF(OFFSET('Sanitation Data'!$D$30,0,10*ROW('Sanitation Data'!D81))="","",OFFSET('Sanitation Data'!$D$30,0,10*ROW('Sanitation Data'!D81)))</f>
        <v/>
      </c>
      <c r="CN87" s="383" t="str">
        <f ca="1">+IF(OFFSET('Sanitation Data'!$D$31,0,10*ROW('Sanitation Data'!D81))="","",OFFSET('Sanitation Data'!$D$31,0,10*ROW('Sanitation Data'!D81)))</f>
        <v/>
      </c>
      <c r="CO87" s="383" t="str">
        <f ca="1">+IF(OFFSET('Sanitation Data'!$D$32,0,10*ROW('Sanitation Data'!D81))="","",OFFSET('Sanitation Data'!$D$32,0,10*ROW('Sanitation Data'!D81)))</f>
        <v/>
      </c>
      <c r="CP87" s="383" t="str">
        <f ca="1">+IF(OFFSET('Sanitation Data'!$E$28,0,10*ROW('Sanitation Data'!E81))="","",OFFSET('Sanitation Data'!$E$28,0,10*ROW('Sanitation Data'!E81)))</f>
        <v/>
      </c>
      <c r="CQ87" s="383" t="str">
        <f ca="1">+IF(OFFSET('Sanitation Data'!$E$29,0,10*ROW('Sanitation Data'!E81))="","",OFFSET('Sanitation Data'!$E$29,0,10*ROW('Sanitation Data'!E81)))</f>
        <v/>
      </c>
      <c r="CR87" s="383" t="str">
        <f ca="1">+IF(OFFSET('Sanitation Data'!$E$30,0,10*ROW('Sanitation Data'!E81))="","",OFFSET('Sanitation Data'!$E$30,0,10*ROW('Sanitation Data'!E81)))</f>
        <v/>
      </c>
      <c r="CS87" s="383" t="str">
        <f ca="1">+IF(OFFSET('Sanitation Data'!$E$31,0,10*ROW('Sanitation Data'!E81))="","",OFFSET('Sanitation Data'!$E$31,0,10*ROW('Sanitation Data'!E81)))</f>
        <v/>
      </c>
      <c r="CT87" s="383" t="str">
        <f ca="1">+IF(OFFSET('Sanitation Data'!$E$32,0,10*ROW('Sanitation Data'!E81))="","",OFFSET('Sanitation Data'!$E$32,0,10*ROW('Sanitation Data'!E81)))</f>
        <v/>
      </c>
      <c r="CU87" s="383" t="str">
        <f ca="1">+IF(OFFSET('Sanitation Data'!$F$28,0,10*ROW('Sanitation Data'!F81))="","",OFFSET('Sanitation Data'!$F$28,0,10*ROW('Sanitation Data'!F81)))</f>
        <v/>
      </c>
      <c r="CV87" s="383" t="str">
        <f ca="1">+IF(OFFSET('Sanitation Data'!$F$29,0,10*ROW('Sanitation Data'!F81))="","",OFFSET('Sanitation Data'!$F$29,0,10*ROW('Sanitation Data'!F81)))</f>
        <v/>
      </c>
      <c r="CW87" s="383" t="str">
        <f ca="1">+IF(OFFSET('Sanitation Data'!$F$30,0,10*ROW('Sanitation Data'!F81))="","",OFFSET('Sanitation Data'!$F$30,0,10*ROW('Sanitation Data'!F81)))</f>
        <v/>
      </c>
      <c r="CX87" s="383" t="str">
        <f ca="1">+IF(OFFSET('Sanitation Data'!$F$31,0,10*ROW('Sanitation Data'!F81))="","",OFFSET('Sanitation Data'!$F$31,0,10*ROW('Sanitation Data'!F81)))</f>
        <v/>
      </c>
      <c r="CY87" s="383" t="str">
        <f ca="1">+IF(OFFSET('Sanitation Data'!$F$32,0,10*ROW('Sanitation Data'!F81))="","",OFFSET('Sanitation Data'!$F$32,0,10*ROW('Sanitation Data'!F81)))</f>
        <v/>
      </c>
      <c r="CZ87" s="383" t="str">
        <f ca="1">+IF(OFFSET('Sanitation Data'!$G$28,0,10*ROW('Sanitation Data'!G81))="","",OFFSET('Sanitation Data'!$G$28,0,10*ROW('Sanitation Data'!G81)))</f>
        <v/>
      </c>
      <c r="DA87" s="383" t="str">
        <f ca="1">+IF(OFFSET('Sanitation Data'!$G$29,0,10*ROW('Sanitation Data'!G81))="","",OFFSET('Sanitation Data'!$G$29,0,10*ROW('Sanitation Data'!G81)))</f>
        <v/>
      </c>
      <c r="DB87" s="383" t="str">
        <f ca="1">+IF(OFFSET('Sanitation Data'!$G$30,0,10*ROW('Sanitation Data'!G81))="","",OFFSET('Sanitation Data'!$G$30,0,10*ROW('Sanitation Data'!G81)))</f>
        <v/>
      </c>
      <c r="DC87" s="383" t="str">
        <f ca="1">+IF(OFFSET('Sanitation Data'!$G$31,0,10*ROW('Sanitation Data'!G81))="","",OFFSET('Sanitation Data'!$G$31,0,10*ROW('Sanitation Data'!G81)))</f>
        <v/>
      </c>
      <c r="DD87" s="383" t="str">
        <f ca="1">+IF(OFFSET('Sanitation Data'!$G$32,0,10*ROW('Sanitation Data'!G81))="","",OFFSET('Sanitation Data'!$G$32,0,10*ROW('Sanitation Data'!G81)))</f>
        <v/>
      </c>
      <c r="DE87" s="383" t="str">
        <f ca="1">+IF(OFFSET('Sanitation Data'!$H$28,0,10*ROW('Sanitation Data'!H81))="","",OFFSET('Sanitation Data'!$H$28,0,10*ROW('Sanitation Data'!H81)))</f>
        <v/>
      </c>
      <c r="DF87" s="383" t="str">
        <f ca="1">+IF(OFFSET('Sanitation Data'!$H$29,0,10*ROW('Sanitation Data'!H81))="","",OFFSET('Sanitation Data'!$H$29,0,10*ROW('Sanitation Data'!H81)))</f>
        <v/>
      </c>
      <c r="DG87" s="383" t="str">
        <f ca="1">+IF(OFFSET('Sanitation Data'!$H$30,0,10*ROW('Sanitation Data'!H81))="","",OFFSET('Sanitation Data'!$H$30,0,10*ROW('Sanitation Data'!H81)))</f>
        <v/>
      </c>
      <c r="DH87" s="383" t="str">
        <f ca="1">+IF(OFFSET('Sanitation Data'!$H$31,0,10*ROW('Sanitation Data'!H81))="","",OFFSET('Sanitation Data'!$H$31,0,10*ROW('Sanitation Data'!H81)))</f>
        <v/>
      </c>
      <c r="DI87" s="383" t="str">
        <f ca="1">+IF(OFFSET('Sanitation Data'!$H$32,0,10*ROW('Sanitation Data'!H81))="","",OFFSET('Sanitation Data'!$H$32,0,10*ROW('Sanitation Data'!H81)))</f>
        <v/>
      </c>
      <c r="DJ87" s="383" t="str">
        <f ca="1">+IF(OFFSET('Sanitation Data'!$I$28,0,10*ROW('Sanitation Data'!I81))="","",OFFSET('Sanitation Data'!$I$28,0,10*ROW('Sanitation Data'!I81)))</f>
        <v/>
      </c>
      <c r="DK87" s="383" t="str">
        <f ca="1">+IF(OFFSET('Sanitation Data'!$I$29,0,10*ROW('Sanitation Data'!I81))="","",OFFSET('Sanitation Data'!$I$29,0,10*ROW('Sanitation Data'!I81)))</f>
        <v/>
      </c>
      <c r="DL87" s="383" t="str">
        <f ca="1">+IF(OFFSET('Sanitation Data'!$I$30,0,10*ROW('Sanitation Data'!I81))="","",OFFSET('Sanitation Data'!$I$30,0,10*ROW('Sanitation Data'!I81)))</f>
        <v/>
      </c>
      <c r="DM87" s="383" t="str">
        <f ca="1">+IF(OFFSET('Sanitation Data'!$I$31,0,10*ROW('Sanitation Data'!I81))="","",OFFSET('Sanitation Data'!$I$31,0,10*ROW('Sanitation Data'!I81)))</f>
        <v/>
      </c>
      <c r="DN87" s="383" t="str">
        <f ca="1">+IF(OFFSET('Sanitation Data'!$I$32,0,10*ROW('Sanitation Data'!I81))="","",OFFSET('Sanitation Data'!$I$32,0,10*ROW('Sanitation Data'!I81)))</f>
        <v/>
      </c>
      <c r="DO87" s="383" t="str">
        <f ca="1">+IF(OFFSET('Hygiene Data'!$D$11,0,10*ROW('Hygiene Data'!D81))="","",OFFSET('Hygiene Data'!$D$11,0,10*ROW('Hygiene Data'!D81)))</f>
        <v/>
      </c>
      <c r="DP87" s="383" t="str">
        <f ca="1">+IF(OFFSET('Hygiene Data'!$D$12,0,10*ROW('Hygiene Data'!D81))="","",OFFSET('Hygiene Data'!$D$12,0,10*ROW('Hygiene Data'!D81)))</f>
        <v/>
      </c>
      <c r="DQ87" s="383" t="str">
        <f ca="1">+IF(OFFSET('Hygiene Data'!$D$13,0,10*ROW('Hygiene Data'!D81))="","",OFFSET('Hygiene Data'!$D$13,0,10*ROW('Hygiene Data'!D81)))</f>
        <v/>
      </c>
      <c r="DR87" s="383" t="str">
        <f ca="1">+IF(OFFSET('Hygiene Data'!$E$11,0,10*ROW('Hygiene Data'!E81))="","",OFFSET('Hygiene Data'!$E$11,0,10*ROW('Hygiene Data'!E81)))</f>
        <v/>
      </c>
      <c r="DS87" s="383" t="str">
        <f ca="1">+IF(OFFSET('Hygiene Data'!$E$12,0,10*ROW('Hygiene Data'!E81))="","",OFFSET('Hygiene Data'!$E$12,0,10*ROW('Hygiene Data'!E81)))</f>
        <v/>
      </c>
      <c r="DT87" s="383" t="str">
        <f ca="1">+IF(OFFSET('Hygiene Data'!$E$13,0,10*ROW('Hygiene Data'!E81))="","",OFFSET('Hygiene Data'!$E$13,0,10*ROW('Hygiene Data'!E81)))</f>
        <v/>
      </c>
      <c r="DU87" s="383" t="str">
        <f ca="1">+IF(OFFSET('Hygiene Data'!$F$11,0,10*ROW('Hygiene Data'!F81))="","",OFFSET('Hygiene Data'!$F$11,0,10*ROW('Hygiene Data'!F81)))</f>
        <v/>
      </c>
      <c r="DV87" s="383" t="str">
        <f ca="1">+IF(OFFSET('Hygiene Data'!$F$12,0,10*ROW('Hygiene Data'!F81))="","",OFFSET('Hygiene Data'!$F$12,0,10*ROW('Hygiene Data'!F81)))</f>
        <v/>
      </c>
      <c r="DW87" s="383" t="str">
        <f ca="1">+IF(OFFSET('Hygiene Data'!$F$13,0,10*ROW('Hygiene Data'!F81))="","",OFFSET('Hygiene Data'!$F$13,0,10*ROW('Hygiene Data'!F81)))</f>
        <v/>
      </c>
      <c r="DX87" s="383" t="str">
        <f ca="1">+IF(OFFSET('Hygiene Data'!$G$11,0,10*ROW('Hygiene Data'!G81))="","",OFFSET('Hygiene Data'!$G$11,0,10*ROW('Hygiene Data'!G81)))</f>
        <v/>
      </c>
      <c r="DY87" s="383" t="str">
        <f ca="1">+IF(OFFSET('Hygiene Data'!$G$12,0,10*ROW('Hygiene Data'!G81))="","",OFFSET('Hygiene Data'!$G$12,0,10*ROW('Hygiene Data'!G81)))</f>
        <v/>
      </c>
      <c r="DZ87" s="383" t="str">
        <f ca="1">+IF(OFFSET('Hygiene Data'!$G$13,0,10*ROW('Hygiene Data'!G81))="","",OFFSET('Hygiene Data'!$G$13,0,10*ROW('Hygiene Data'!G81)))</f>
        <v/>
      </c>
      <c r="EA87" s="383" t="str">
        <f ca="1">+IF(OFFSET('Hygiene Data'!$H$11,0,10*ROW('Hygiene Data'!H81))="","",OFFSET('Hygiene Data'!$H$11,0,10*ROW('Hygiene Data'!H81)))</f>
        <v/>
      </c>
      <c r="EB87" s="383" t="str">
        <f ca="1">+IF(OFFSET('Hygiene Data'!$H$12,0,10*ROW('Hygiene Data'!H81))="","",OFFSET('Hygiene Data'!$H$12,0,10*ROW('Hygiene Data'!H81)))</f>
        <v/>
      </c>
      <c r="EC87" s="383" t="str">
        <f ca="1">+IF(OFFSET('Hygiene Data'!$H$13,0,10*ROW('Hygiene Data'!H81))="","",OFFSET('Hygiene Data'!$H$13,0,10*ROW('Hygiene Data'!H81)))</f>
        <v/>
      </c>
      <c r="ED87" s="383" t="str">
        <f ca="1">+IF(OFFSET('Hygiene Data'!$I$11,0,10*ROW('Hygiene Data'!I81))="","",OFFSET('Hygiene Data'!$I$11,0,10*ROW('Hygiene Data'!I81)))</f>
        <v/>
      </c>
      <c r="EE87" s="383" t="str">
        <f ca="1">+IF(OFFSET('Hygiene Data'!$I$12,0,10*ROW('Hygiene Data'!I81))="","",OFFSET('Hygiene Data'!$I$12,0,10*ROW('Hygiene Data'!I81)))</f>
        <v/>
      </c>
      <c r="EF87" s="383" t="str">
        <f ca="1">+IF(OFFSET('Hygiene Data'!$I$13,0,10*ROW('Hygiene Data'!I81))="","",OFFSET('Hygiene Data'!$I$13,0,10*ROW('Hygiene Data'!I81)))</f>
        <v/>
      </c>
    </row>
    <row r="88" spans="1:136" x14ac:dyDescent="0.25">
      <c r="A88" s="492" t="str">
        <f ca="1">+IF(OFFSET('Water Data'!$B$2,0,10*ROW('Water Data'!E82))="","",OFFSET('Water Data'!$B$2,0,10*ROW('Water Data'!E82)))</f>
        <v/>
      </c>
      <c r="B88" s="492"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19" t="str">
        <f t="shared" ca="1" si="1"/>
        <v/>
      </c>
      <c r="D88" s="520"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20"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20"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20"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20"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20"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20"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20"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20"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20"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20"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20"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20"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20"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20"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20"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20"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20"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21"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21"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21"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21"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21"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21"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21"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21"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21"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21"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21"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21"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21"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21"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21"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21"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21"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21"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21"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21"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21"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21"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21"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21"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21"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21"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21"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21"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21"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21"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22"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98"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22"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22"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22"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22"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22"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22"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22"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22"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22"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22"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22"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22"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22"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22"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22"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22"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83" t="str">
        <f ca="1">+IF(OFFSET('Water Data'!$D$27,0,10*ROW('Water Data'!D82))="","",OFFSET('Water Data'!$D$27,0,10*ROW('Water Data'!D82)))</f>
        <v/>
      </c>
      <c r="BT88" s="383" t="str">
        <f ca="1">+IF(OFFSET('Water Data'!$D$28,0,10*ROW('Water Data'!D82))="","",OFFSET('Water Data'!$D$28,0,10*ROW('Water Data'!D82)))</f>
        <v/>
      </c>
      <c r="BU88" s="383" t="str">
        <f ca="1">+IF(OFFSET('Water Data'!$D$29,0,10*ROW('Water Data'!D82))="","",OFFSET('Water Data'!$D$29,0,10*ROW('Water Data'!D82)))</f>
        <v/>
      </c>
      <c r="BV88" s="383" t="str">
        <f ca="1">+IF(OFFSET('Water Data'!$E$27,0,10*ROW('Water Data'!E82))="","",OFFSET('Water Data'!$E$27,0,10*ROW('Water Data'!E82)))</f>
        <v/>
      </c>
      <c r="BW88" s="383" t="str">
        <f ca="1">+IF(OFFSET('Water Data'!$E$28,0,10*ROW('Water Data'!E82))="","",OFFSET('Water Data'!$E$28,0,10*ROW('Water Data'!E82)))</f>
        <v/>
      </c>
      <c r="BX88" s="383" t="str">
        <f ca="1">+IF(OFFSET('Water Data'!$E$29,0,10*ROW('Water Data'!E82))="","",OFFSET('Water Data'!$E$29,0,10*ROW('Water Data'!E82)))</f>
        <v/>
      </c>
      <c r="BY88" s="383" t="str">
        <f ca="1">+IF(OFFSET('Water Data'!$F$27,0,10*ROW('Water Data'!F82))="","",OFFSET('Water Data'!$F$27,0,10*ROW('Water Data'!F82)))</f>
        <v/>
      </c>
      <c r="BZ88" s="383" t="str">
        <f ca="1">+IF(OFFSET('Water Data'!$F$28,0,10*ROW('Water Data'!F82))="","",OFFSET('Water Data'!$F$28,0,10*ROW('Water Data'!F82)))</f>
        <v/>
      </c>
      <c r="CA88" s="383" t="str">
        <f ca="1">+IF(OFFSET('Water Data'!$F$29,0,10*ROW('Water Data'!F82))="","",OFFSET('Water Data'!$F$29,0,10*ROW('Water Data'!F82)))</f>
        <v/>
      </c>
      <c r="CB88" s="383" t="str">
        <f ca="1">+IF(OFFSET('Water Data'!$G$27,0,10*ROW('Water Data'!G82))="","",OFFSET('Water Data'!$G$27,0,10*ROW('Water Data'!G82)))</f>
        <v/>
      </c>
      <c r="CC88" s="383" t="str">
        <f ca="1">+IF(OFFSET('Water Data'!$G$28,0,10*ROW('Water Data'!G82))="","",OFFSET('Water Data'!$G$28,0,10*ROW('Water Data'!G82)))</f>
        <v/>
      </c>
      <c r="CD88" s="383" t="str">
        <f ca="1">+IF(OFFSET('Water Data'!$G$29,0,10*ROW('Water Data'!G82))="","",OFFSET('Water Data'!$G$29,0,10*ROW('Water Data'!G82)))</f>
        <v/>
      </c>
      <c r="CE88" s="383" t="str">
        <f ca="1">+IF(OFFSET('Water Data'!$H$27,0,10*ROW('Water Data'!H82))="","",OFFSET('Water Data'!$H$27,0,10*ROW('Water Data'!H82)))</f>
        <v/>
      </c>
      <c r="CF88" s="383" t="str">
        <f ca="1">+IF(OFFSET('Water Data'!$H$28,0,10*ROW('Water Data'!H82))="","",OFFSET('Water Data'!$H$28,0,10*ROW('Water Data'!H82)))</f>
        <v/>
      </c>
      <c r="CG88" s="383" t="str">
        <f ca="1">+IF(OFFSET('Water Data'!$H$29,0,10*ROW('Water Data'!H82))="","",OFFSET('Water Data'!$H$29,0,10*ROW('Water Data'!H82)))</f>
        <v/>
      </c>
      <c r="CH88" s="383" t="str">
        <f ca="1">+IF(OFFSET('Water Data'!$I$27,0,10*ROW('Water Data'!I82))="","",OFFSET('Water Data'!$I$27,0,10*ROW('Water Data'!I82)))</f>
        <v/>
      </c>
      <c r="CI88" s="383" t="str">
        <f ca="1">+IF(OFFSET('Water Data'!$I$28,0,10*ROW('Water Data'!I82))="","",OFFSET('Water Data'!$I$28,0,10*ROW('Water Data'!I82)))</f>
        <v/>
      </c>
      <c r="CJ88" s="383" t="str">
        <f ca="1">+IF(OFFSET('Water Data'!$I$29,0,10*ROW('Water Data'!I82))="","",OFFSET('Water Data'!$I$29,0,10*ROW('Water Data'!I82)))</f>
        <v/>
      </c>
      <c r="CK88" s="383" t="str">
        <f ca="1">+IF(OFFSET('Sanitation Data'!$D$28,0,10*ROW('Sanitation Data'!D82))="","",OFFSET('Sanitation Data'!$D$28,0,10*ROW('Sanitation Data'!D82)))</f>
        <v/>
      </c>
      <c r="CL88" s="383" t="str">
        <f ca="1">+IF(OFFSET('Sanitation Data'!$D$29,0,10*ROW('Sanitation Data'!D82))="","",OFFSET('Sanitation Data'!$D$29,0,10*ROW('Sanitation Data'!D82)))</f>
        <v/>
      </c>
      <c r="CM88" s="383" t="str">
        <f ca="1">+IF(OFFSET('Sanitation Data'!$D$30,0,10*ROW('Sanitation Data'!D82))="","",OFFSET('Sanitation Data'!$D$30,0,10*ROW('Sanitation Data'!D82)))</f>
        <v/>
      </c>
      <c r="CN88" s="383" t="str">
        <f ca="1">+IF(OFFSET('Sanitation Data'!$D$31,0,10*ROW('Sanitation Data'!D82))="","",OFFSET('Sanitation Data'!$D$31,0,10*ROW('Sanitation Data'!D82)))</f>
        <v/>
      </c>
      <c r="CO88" s="383" t="str">
        <f ca="1">+IF(OFFSET('Sanitation Data'!$D$32,0,10*ROW('Sanitation Data'!D82))="","",OFFSET('Sanitation Data'!$D$32,0,10*ROW('Sanitation Data'!D82)))</f>
        <v/>
      </c>
      <c r="CP88" s="383" t="str">
        <f ca="1">+IF(OFFSET('Sanitation Data'!$E$28,0,10*ROW('Sanitation Data'!E82))="","",OFFSET('Sanitation Data'!$E$28,0,10*ROW('Sanitation Data'!E82)))</f>
        <v/>
      </c>
      <c r="CQ88" s="383" t="str">
        <f ca="1">+IF(OFFSET('Sanitation Data'!$E$29,0,10*ROW('Sanitation Data'!E82))="","",OFFSET('Sanitation Data'!$E$29,0,10*ROW('Sanitation Data'!E82)))</f>
        <v/>
      </c>
      <c r="CR88" s="383" t="str">
        <f ca="1">+IF(OFFSET('Sanitation Data'!$E$30,0,10*ROW('Sanitation Data'!E82))="","",OFFSET('Sanitation Data'!$E$30,0,10*ROW('Sanitation Data'!E82)))</f>
        <v/>
      </c>
      <c r="CS88" s="383" t="str">
        <f ca="1">+IF(OFFSET('Sanitation Data'!$E$31,0,10*ROW('Sanitation Data'!E82))="","",OFFSET('Sanitation Data'!$E$31,0,10*ROW('Sanitation Data'!E82)))</f>
        <v/>
      </c>
      <c r="CT88" s="383" t="str">
        <f ca="1">+IF(OFFSET('Sanitation Data'!$E$32,0,10*ROW('Sanitation Data'!E82))="","",OFFSET('Sanitation Data'!$E$32,0,10*ROW('Sanitation Data'!E82)))</f>
        <v/>
      </c>
      <c r="CU88" s="383" t="str">
        <f ca="1">+IF(OFFSET('Sanitation Data'!$F$28,0,10*ROW('Sanitation Data'!F82))="","",OFFSET('Sanitation Data'!$F$28,0,10*ROW('Sanitation Data'!F82)))</f>
        <v/>
      </c>
      <c r="CV88" s="383" t="str">
        <f ca="1">+IF(OFFSET('Sanitation Data'!$F$29,0,10*ROW('Sanitation Data'!F82))="","",OFFSET('Sanitation Data'!$F$29,0,10*ROW('Sanitation Data'!F82)))</f>
        <v/>
      </c>
      <c r="CW88" s="383" t="str">
        <f ca="1">+IF(OFFSET('Sanitation Data'!$F$30,0,10*ROW('Sanitation Data'!F82))="","",OFFSET('Sanitation Data'!$F$30,0,10*ROW('Sanitation Data'!F82)))</f>
        <v/>
      </c>
      <c r="CX88" s="383" t="str">
        <f ca="1">+IF(OFFSET('Sanitation Data'!$F$31,0,10*ROW('Sanitation Data'!F82))="","",OFFSET('Sanitation Data'!$F$31,0,10*ROW('Sanitation Data'!F82)))</f>
        <v/>
      </c>
      <c r="CY88" s="383" t="str">
        <f ca="1">+IF(OFFSET('Sanitation Data'!$F$32,0,10*ROW('Sanitation Data'!F82))="","",OFFSET('Sanitation Data'!$F$32,0,10*ROW('Sanitation Data'!F82)))</f>
        <v/>
      </c>
      <c r="CZ88" s="383" t="str">
        <f ca="1">+IF(OFFSET('Sanitation Data'!$G$28,0,10*ROW('Sanitation Data'!G82))="","",OFFSET('Sanitation Data'!$G$28,0,10*ROW('Sanitation Data'!G82)))</f>
        <v/>
      </c>
      <c r="DA88" s="383" t="str">
        <f ca="1">+IF(OFFSET('Sanitation Data'!$G$29,0,10*ROW('Sanitation Data'!G82))="","",OFFSET('Sanitation Data'!$G$29,0,10*ROW('Sanitation Data'!G82)))</f>
        <v/>
      </c>
      <c r="DB88" s="383" t="str">
        <f ca="1">+IF(OFFSET('Sanitation Data'!$G$30,0,10*ROW('Sanitation Data'!G82))="","",OFFSET('Sanitation Data'!$G$30,0,10*ROW('Sanitation Data'!G82)))</f>
        <v/>
      </c>
      <c r="DC88" s="383" t="str">
        <f ca="1">+IF(OFFSET('Sanitation Data'!$G$31,0,10*ROW('Sanitation Data'!G82))="","",OFFSET('Sanitation Data'!$G$31,0,10*ROW('Sanitation Data'!G82)))</f>
        <v/>
      </c>
      <c r="DD88" s="383" t="str">
        <f ca="1">+IF(OFFSET('Sanitation Data'!$G$32,0,10*ROW('Sanitation Data'!G82))="","",OFFSET('Sanitation Data'!$G$32,0,10*ROW('Sanitation Data'!G82)))</f>
        <v/>
      </c>
      <c r="DE88" s="383" t="str">
        <f ca="1">+IF(OFFSET('Sanitation Data'!$H$28,0,10*ROW('Sanitation Data'!H82))="","",OFFSET('Sanitation Data'!$H$28,0,10*ROW('Sanitation Data'!H82)))</f>
        <v/>
      </c>
      <c r="DF88" s="383" t="str">
        <f ca="1">+IF(OFFSET('Sanitation Data'!$H$29,0,10*ROW('Sanitation Data'!H82))="","",OFFSET('Sanitation Data'!$H$29,0,10*ROW('Sanitation Data'!H82)))</f>
        <v/>
      </c>
      <c r="DG88" s="383" t="str">
        <f ca="1">+IF(OFFSET('Sanitation Data'!$H$30,0,10*ROW('Sanitation Data'!H82))="","",OFFSET('Sanitation Data'!$H$30,0,10*ROW('Sanitation Data'!H82)))</f>
        <v/>
      </c>
      <c r="DH88" s="383" t="str">
        <f ca="1">+IF(OFFSET('Sanitation Data'!$H$31,0,10*ROW('Sanitation Data'!H82))="","",OFFSET('Sanitation Data'!$H$31,0,10*ROW('Sanitation Data'!H82)))</f>
        <v/>
      </c>
      <c r="DI88" s="383" t="str">
        <f ca="1">+IF(OFFSET('Sanitation Data'!$H$32,0,10*ROW('Sanitation Data'!H82))="","",OFFSET('Sanitation Data'!$H$32,0,10*ROW('Sanitation Data'!H82)))</f>
        <v/>
      </c>
      <c r="DJ88" s="383" t="str">
        <f ca="1">+IF(OFFSET('Sanitation Data'!$I$28,0,10*ROW('Sanitation Data'!I82))="","",OFFSET('Sanitation Data'!$I$28,0,10*ROW('Sanitation Data'!I82)))</f>
        <v/>
      </c>
      <c r="DK88" s="383" t="str">
        <f ca="1">+IF(OFFSET('Sanitation Data'!$I$29,0,10*ROW('Sanitation Data'!I82))="","",OFFSET('Sanitation Data'!$I$29,0,10*ROW('Sanitation Data'!I82)))</f>
        <v/>
      </c>
      <c r="DL88" s="383" t="str">
        <f ca="1">+IF(OFFSET('Sanitation Data'!$I$30,0,10*ROW('Sanitation Data'!I82))="","",OFFSET('Sanitation Data'!$I$30,0,10*ROW('Sanitation Data'!I82)))</f>
        <v/>
      </c>
      <c r="DM88" s="383" t="str">
        <f ca="1">+IF(OFFSET('Sanitation Data'!$I$31,0,10*ROW('Sanitation Data'!I82))="","",OFFSET('Sanitation Data'!$I$31,0,10*ROW('Sanitation Data'!I82)))</f>
        <v/>
      </c>
      <c r="DN88" s="383" t="str">
        <f ca="1">+IF(OFFSET('Sanitation Data'!$I$32,0,10*ROW('Sanitation Data'!I82))="","",OFFSET('Sanitation Data'!$I$32,0,10*ROW('Sanitation Data'!I82)))</f>
        <v/>
      </c>
      <c r="DO88" s="383" t="str">
        <f ca="1">+IF(OFFSET('Hygiene Data'!$D$11,0,10*ROW('Hygiene Data'!D82))="","",OFFSET('Hygiene Data'!$D$11,0,10*ROW('Hygiene Data'!D82)))</f>
        <v/>
      </c>
      <c r="DP88" s="383" t="str">
        <f ca="1">+IF(OFFSET('Hygiene Data'!$D$12,0,10*ROW('Hygiene Data'!D82))="","",OFFSET('Hygiene Data'!$D$12,0,10*ROW('Hygiene Data'!D82)))</f>
        <v/>
      </c>
      <c r="DQ88" s="383" t="str">
        <f ca="1">+IF(OFFSET('Hygiene Data'!$D$13,0,10*ROW('Hygiene Data'!D82))="","",OFFSET('Hygiene Data'!$D$13,0,10*ROW('Hygiene Data'!D82)))</f>
        <v/>
      </c>
      <c r="DR88" s="383" t="str">
        <f ca="1">+IF(OFFSET('Hygiene Data'!$E$11,0,10*ROW('Hygiene Data'!E82))="","",OFFSET('Hygiene Data'!$E$11,0,10*ROW('Hygiene Data'!E82)))</f>
        <v/>
      </c>
      <c r="DS88" s="383" t="str">
        <f ca="1">+IF(OFFSET('Hygiene Data'!$E$12,0,10*ROW('Hygiene Data'!E82))="","",OFFSET('Hygiene Data'!$E$12,0,10*ROW('Hygiene Data'!E82)))</f>
        <v/>
      </c>
      <c r="DT88" s="383" t="str">
        <f ca="1">+IF(OFFSET('Hygiene Data'!$E$13,0,10*ROW('Hygiene Data'!E82))="","",OFFSET('Hygiene Data'!$E$13,0,10*ROW('Hygiene Data'!E82)))</f>
        <v/>
      </c>
      <c r="DU88" s="383" t="str">
        <f ca="1">+IF(OFFSET('Hygiene Data'!$F$11,0,10*ROW('Hygiene Data'!F82))="","",OFFSET('Hygiene Data'!$F$11,0,10*ROW('Hygiene Data'!F82)))</f>
        <v/>
      </c>
      <c r="DV88" s="383" t="str">
        <f ca="1">+IF(OFFSET('Hygiene Data'!$F$12,0,10*ROW('Hygiene Data'!F82))="","",OFFSET('Hygiene Data'!$F$12,0,10*ROW('Hygiene Data'!F82)))</f>
        <v/>
      </c>
      <c r="DW88" s="383" t="str">
        <f ca="1">+IF(OFFSET('Hygiene Data'!$F$13,0,10*ROW('Hygiene Data'!F82))="","",OFFSET('Hygiene Data'!$F$13,0,10*ROW('Hygiene Data'!F82)))</f>
        <v/>
      </c>
      <c r="DX88" s="383" t="str">
        <f ca="1">+IF(OFFSET('Hygiene Data'!$G$11,0,10*ROW('Hygiene Data'!G82))="","",OFFSET('Hygiene Data'!$G$11,0,10*ROW('Hygiene Data'!G82)))</f>
        <v/>
      </c>
      <c r="DY88" s="383" t="str">
        <f ca="1">+IF(OFFSET('Hygiene Data'!$G$12,0,10*ROW('Hygiene Data'!G82))="","",OFFSET('Hygiene Data'!$G$12,0,10*ROW('Hygiene Data'!G82)))</f>
        <v/>
      </c>
      <c r="DZ88" s="383" t="str">
        <f ca="1">+IF(OFFSET('Hygiene Data'!$G$13,0,10*ROW('Hygiene Data'!G82))="","",OFFSET('Hygiene Data'!$G$13,0,10*ROW('Hygiene Data'!G82)))</f>
        <v/>
      </c>
      <c r="EA88" s="383" t="str">
        <f ca="1">+IF(OFFSET('Hygiene Data'!$H$11,0,10*ROW('Hygiene Data'!H82))="","",OFFSET('Hygiene Data'!$H$11,0,10*ROW('Hygiene Data'!H82)))</f>
        <v/>
      </c>
      <c r="EB88" s="383" t="str">
        <f ca="1">+IF(OFFSET('Hygiene Data'!$H$12,0,10*ROW('Hygiene Data'!H82))="","",OFFSET('Hygiene Data'!$H$12,0,10*ROW('Hygiene Data'!H82)))</f>
        <v/>
      </c>
      <c r="EC88" s="383" t="str">
        <f ca="1">+IF(OFFSET('Hygiene Data'!$H$13,0,10*ROW('Hygiene Data'!H82))="","",OFFSET('Hygiene Data'!$H$13,0,10*ROW('Hygiene Data'!H82)))</f>
        <v/>
      </c>
      <c r="ED88" s="383" t="str">
        <f ca="1">+IF(OFFSET('Hygiene Data'!$I$11,0,10*ROW('Hygiene Data'!I82))="","",OFFSET('Hygiene Data'!$I$11,0,10*ROW('Hygiene Data'!I82)))</f>
        <v/>
      </c>
      <c r="EE88" s="383" t="str">
        <f ca="1">+IF(OFFSET('Hygiene Data'!$I$12,0,10*ROW('Hygiene Data'!I82))="","",OFFSET('Hygiene Data'!$I$12,0,10*ROW('Hygiene Data'!I82)))</f>
        <v/>
      </c>
      <c r="EF88" s="383" t="str">
        <f ca="1">+IF(OFFSET('Hygiene Data'!$I$13,0,10*ROW('Hygiene Data'!I82))="","",OFFSET('Hygiene Data'!$I$13,0,10*ROW('Hygiene Data'!I82)))</f>
        <v/>
      </c>
    </row>
    <row r="89" spans="1:136" x14ac:dyDescent="0.25">
      <c r="A89" s="492" t="str">
        <f ca="1">+IF(OFFSET('Water Data'!$B$2,0,10*ROW('Water Data'!E83))="","",OFFSET('Water Data'!$B$2,0,10*ROW('Water Data'!E83)))</f>
        <v/>
      </c>
      <c r="B89" s="492"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19" t="str">
        <f t="shared" ca="1" si="1"/>
        <v/>
      </c>
      <c r="D89" s="520"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20"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20"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20"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20"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20"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20"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20"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20"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20"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20"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20"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20"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20"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20"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20"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20"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20"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21"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21"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21"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21"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21"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21"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21"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21"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21"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21"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21"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21"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21"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21"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21"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21"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21"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21"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21"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21"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21"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21"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21"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21"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21"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21"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21"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21"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21"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21"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22"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98"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22"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22"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22"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22"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22"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22"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22"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22"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22"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22"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22"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22"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22"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22"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22"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22"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83" t="str">
        <f ca="1">+IF(OFFSET('Water Data'!$D$27,0,10*ROW('Water Data'!D83))="","",OFFSET('Water Data'!$D$27,0,10*ROW('Water Data'!D83)))</f>
        <v/>
      </c>
      <c r="BT89" s="383" t="str">
        <f ca="1">+IF(OFFSET('Water Data'!$D$28,0,10*ROW('Water Data'!D83))="","",OFFSET('Water Data'!$D$28,0,10*ROW('Water Data'!D83)))</f>
        <v/>
      </c>
      <c r="BU89" s="383" t="str">
        <f ca="1">+IF(OFFSET('Water Data'!$D$29,0,10*ROW('Water Data'!D83))="","",OFFSET('Water Data'!$D$29,0,10*ROW('Water Data'!D83)))</f>
        <v/>
      </c>
      <c r="BV89" s="383" t="str">
        <f ca="1">+IF(OFFSET('Water Data'!$E$27,0,10*ROW('Water Data'!E83))="","",OFFSET('Water Data'!$E$27,0,10*ROW('Water Data'!E83)))</f>
        <v/>
      </c>
      <c r="BW89" s="383" t="str">
        <f ca="1">+IF(OFFSET('Water Data'!$E$28,0,10*ROW('Water Data'!E83))="","",OFFSET('Water Data'!$E$28,0,10*ROW('Water Data'!E83)))</f>
        <v/>
      </c>
      <c r="BX89" s="383" t="str">
        <f ca="1">+IF(OFFSET('Water Data'!$E$29,0,10*ROW('Water Data'!E83))="","",OFFSET('Water Data'!$E$29,0,10*ROW('Water Data'!E83)))</f>
        <v/>
      </c>
      <c r="BY89" s="383" t="str">
        <f ca="1">+IF(OFFSET('Water Data'!$F$27,0,10*ROW('Water Data'!F83))="","",OFFSET('Water Data'!$F$27,0,10*ROW('Water Data'!F83)))</f>
        <v/>
      </c>
      <c r="BZ89" s="383" t="str">
        <f ca="1">+IF(OFFSET('Water Data'!$F$28,0,10*ROW('Water Data'!F83))="","",OFFSET('Water Data'!$F$28,0,10*ROW('Water Data'!F83)))</f>
        <v/>
      </c>
      <c r="CA89" s="383" t="str">
        <f ca="1">+IF(OFFSET('Water Data'!$F$29,0,10*ROW('Water Data'!F83))="","",OFFSET('Water Data'!$F$29,0,10*ROW('Water Data'!F83)))</f>
        <v/>
      </c>
      <c r="CB89" s="383" t="str">
        <f ca="1">+IF(OFFSET('Water Data'!$G$27,0,10*ROW('Water Data'!G83))="","",OFFSET('Water Data'!$G$27,0,10*ROW('Water Data'!G83)))</f>
        <v/>
      </c>
      <c r="CC89" s="383" t="str">
        <f ca="1">+IF(OFFSET('Water Data'!$G$28,0,10*ROW('Water Data'!G83))="","",OFFSET('Water Data'!$G$28,0,10*ROW('Water Data'!G83)))</f>
        <v/>
      </c>
      <c r="CD89" s="383" t="str">
        <f ca="1">+IF(OFFSET('Water Data'!$G$29,0,10*ROW('Water Data'!G83))="","",OFFSET('Water Data'!$G$29,0,10*ROW('Water Data'!G83)))</f>
        <v/>
      </c>
      <c r="CE89" s="383" t="str">
        <f ca="1">+IF(OFFSET('Water Data'!$H$27,0,10*ROW('Water Data'!H83))="","",OFFSET('Water Data'!$H$27,0,10*ROW('Water Data'!H83)))</f>
        <v/>
      </c>
      <c r="CF89" s="383" t="str">
        <f ca="1">+IF(OFFSET('Water Data'!$H$28,0,10*ROW('Water Data'!H83))="","",OFFSET('Water Data'!$H$28,0,10*ROW('Water Data'!H83)))</f>
        <v/>
      </c>
      <c r="CG89" s="383" t="str">
        <f ca="1">+IF(OFFSET('Water Data'!$H$29,0,10*ROW('Water Data'!H83))="","",OFFSET('Water Data'!$H$29,0,10*ROW('Water Data'!H83)))</f>
        <v/>
      </c>
      <c r="CH89" s="383" t="str">
        <f ca="1">+IF(OFFSET('Water Data'!$I$27,0,10*ROW('Water Data'!I83))="","",OFFSET('Water Data'!$I$27,0,10*ROW('Water Data'!I83)))</f>
        <v/>
      </c>
      <c r="CI89" s="383" t="str">
        <f ca="1">+IF(OFFSET('Water Data'!$I$28,0,10*ROW('Water Data'!I83))="","",OFFSET('Water Data'!$I$28,0,10*ROW('Water Data'!I83)))</f>
        <v/>
      </c>
      <c r="CJ89" s="383" t="str">
        <f ca="1">+IF(OFFSET('Water Data'!$I$29,0,10*ROW('Water Data'!I83))="","",OFFSET('Water Data'!$I$29,0,10*ROW('Water Data'!I83)))</f>
        <v/>
      </c>
      <c r="CK89" s="383" t="str">
        <f ca="1">+IF(OFFSET('Sanitation Data'!$D$28,0,10*ROW('Sanitation Data'!D83))="","",OFFSET('Sanitation Data'!$D$28,0,10*ROW('Sanitation Data'!D83)))</f>
        <v/>
      </c>
      <c r="CL89" s="383" t="str">
        <f ca="1">+IF(OFFSET('Sanitation Data'!$D$29,0,10*ROW('Sanitation Data'!D83))="","",OFFSET('Sanitation Data'!$D$29,0,10*ROW('Sanitation Data'!D83)))</f>
        <v/>
      </c>
      <c r="CM89" s="383" t="str">
        <f ca="1">+IF(OFFSET('Sanitation Data'!$D$30,0,10*ROW('Sanitation Data'!D83))="","",OFFSET('Sanitation Data'!$D$30,0,10*ROW('Sanitation Data'!D83)))</f>
        <v/>
      </c>
      <c r="CN89" s="383" t="str">
        <f ca="1">+IF(OFFSET('Sanitation Data'!$D$31,0,10*ROW('Sanitation Data'!D83))="","",OFFSET('Sanitation Data'!$D$31,0,10*ROW('Sanitation Data'!D83)))</f>
        <v/>
      </c>
      <c r="CO89" s="383" t="str">
        <f ca="1">+IF(OFFSET('Sanitation Data'!$D$32,0,10*ROW('Sanitation Data'!D83))="","",OFFSET('Sanitation Data'!$D$32,0,10*ROW('Sanitation Data'!D83)))</f>
        <v/>
      </c>
      <c r="CP89" s="383" t="str">
        <f ca="1">+IF(OFFSET('Sanitation Data'!$E$28,0,10*ROW('Sanitation Data'!E83))="","",OFFSET('Sanitation Data'!$E$28,0,10*ROW('Sanitation Data'!E83)))</f>
        <v/>
      </c>
      <c r="CQ89" s="383" t="str">
        <f ca="1">+IF(OFFSET('Sanitation Data'!$E$29,0,10*ROW('Sanitation Data'!E83))="","",OFFSET('Sanitation Data'!$E$29,0,10*ROW('Sanitation Data'!E83)))</f>
        <v/>
      </c>
      <c r="CR89" s="383" t="str">
        <f ca="1">+IF(OFFSET('Sanitation Data'!$E$30,0,10*ROW('Sanitation Data'!E83))="","",OFFSET('Sanitation Data'!$E$30,0,10*ROW('Sanitation Data'!E83)))</f>
        <v/>
      </c>
      <c r="CS89" s="383" t="str">
        <f ca="1">+IF(OFFSET('Sanitation Data'!$E$31,0,10*ROW('Sanitation Data'!E83))="","",OFFSET('Sanitation Data'!$E$31,0,10*ROW('Sanitation Data'!E83)))</f>
        <v/>
      </c>
      <c r="CT89" s="383" t="str">
        <f ca="1">+IF(OFFSET('Sanitation Data'!$E$32,0,10*ROW('Sanitation Data'!E83))="","",OFFSET('Sanitation Data'!$E$32,0,10*ROW('Sanitation Data'!E83)))</f>
        <v/>
      </c>
      <c r="CU89" s="383" t="str">
        <f ca="1">+IF(OFFSET('Sanitation Data'!$F$28,0,10*ROW('Sanitation Data'!F83))="","",OFFSET('Sanitation Data'!$F$28,0,10*ROW('Sanitation Data'!F83)))</f>
        <v/>
      </c>
      <c r="CV89" s="383" t="str">
        <f ca="1">+IF(OFFSET('Sanitation Data'!$F$29,0,10*ROW('Sanitation Data'!F83))="","",OFFSET('Sanitation Data'!$F$29,0,10*ROW('Sanitation Data'!F83)))</f>
        <v/>
      </c>
      <c r="CW89" s="383" t="str">
        <f ca="1">+IF(OFFSET('Sanitation Data'!$F$30,0,10*ROW('Sanitation Data'!F83))="","",OFFSET('Sanitation Data'!$F$30,0,10*ROW('Sanitation Data'!F83)))</f>
        <v/>
      </c>
      <c r="CX89" s="383" t="str">
        <f ca="1">+IF(OFFSET('Sanitation Data'!$F$31,0,10*ROW('Sanitation Data'!F83))="","",OFFSET('Sanitation Data'!$F$31,0,10*ROW('Sanitation Data'!F83)))</f>
        <v/>
      </c>
      <c r="CY89" s="383" t="str">
        <f ca="1">+IF(OFFSET('Sanitation Data'!$F$32,0,10*ROW('Sanitation Data'!F83))="","",OFFSET('Sanitation Data'!$F$32,0,10*ROW('Sanitation Data'!F83)))</f>
        <v/>
      </c>
      <c r="CZ89" s="383" t="str">
        <f ca="1">+IF(OFFSET('Sanitation Data'!$G$28,0,10*ROW('Sanitation Data'!G83))="","",OFFSET('Sanitation Data'!$G$28,0,10*ROW('Sanitation Data'!G83)))</f>
        <v/>
      </c>
      <c r="DA89" s="383" t="str">
        <f ca="1">+IF(OFFSET('Sanitation Data'!$G$29,0,10*ROW('Sanitation Data'!G83))="","",OFFSET('Sanitation Data'!$G$29,0,10*ROW('Sanitation Data'!G83)))</f>
        <v/>
      </c>
      <c r="DB89" s="383" t="str">
        <f ca="1">+IF(OFFSET('Sanitation Data'!$G$30,0,10*ROW('Sanitation Data'!G83))="","",OFFSET('Sanitation Data'!$G$30,0,10*ROW('Sanitation Data'!G83)))</f>
        <v/>
      </c>
      <c r="DC89" s="383" t="str">
        <f ca="1">+IF(OFFSET('Sanitation Data'!$G$31,0,10*ROW('Sanitation Data'!G83))="","",OFFSET('Sanitation Data'!$G$31,0,10*ROW('Sanitation Data'!G83)))</f>
        <v/>
      </c>
      <c r="DD89" s="383" t="str">
        <f ca="1">+IF(OFFSET('Sanitation Data'!$G$32,0,10*ROW('Sanitation Data'!G83))="","",OFFSET('Sanitation Data'!$G$32,0,10*ROW('Sanitation Data'!G83)))</f>
        <v/>
      </c>
      <c r="DE89" s="383" t="str">
        <f ca="1">+IF(OFFSET('Sanitation Data'!$H$28,0,10*ROW('Sanitation Data'!H83))="","",OFFSET('Sanitation Data'!$H$28,0,10*ROW('Sanitation Data'!H83)))</f>
        <v/>
      </c>
      <c r="DF89" s="383" t="str">
        <f ca="1">+IF(OFFSET('Sanitation Data'!$H$29,0,10*ROW('Sanitation Data'!H83))="","",OFFSET('Sanitation Data'!$H$29,0,10*ROW('Sanitation Data'!H83)))</f>
        <v/>
      </c>
      <c r="DG89" s="383" t="str">
        <f ca="1">+IF(OFFSET('Sanitation Data'!$H$30,0,10*ROW('Sanitation Data'!H83))="","",OFFSET('Sanitation Data'!$H$30,0,10*ROW('Sanitation Data'!H83)))</f>
        <v/>
      </c>
      <c r="DH89" s="383" t="str">
        <f ca="1">+IF(OFFSET('Sanitation Data'!$H$31,0,10*ROW('Sanitation Data'!H83))="","",OFFSET('Sanitation Data'!$H$31,0,10*ROW('Sanitation Data'!H83)))</f>
        <v/>
      </c>
      <c r="DI89" s="383" t="str">
        <f ca="1">+IF(OFFSET('Sanitation Data'!$H$32,0,10*ROW('Sanitation Data'!H83))="","",OFFSET('Sanitation Data'!$H$32,0,10*ROW('Sanitation Data'!H83)))</f>
        <v/>
      </c>
      <c r="DJ89" s="383" t="str">
        <f ca="1">+IF(OFFSET('Sanitation Data'!$I$28,0,10*ROW('Sanitation Data'!I83))="","",OFFSET('Sanitation Data'!$I$28,0,10*ROW('Sanitation Data'!I83)))</f>
        <v/>
      </c>
      <c r="DK89" s="383" t="str">
        <f ca="1">+IF(OFFSET('Sanitation Data'!$I$29,0,10*ROW('Sanitation Data'!I83))="","",OFFSET('Sanitation Data'!$I$29,0,10*ROW('Sanitation Data'!I83)))</f>
        <v/>
      </c>
      <c r="DL89" s="383" t="str">
        <f ca="1">+IF(OFFSET('Sanitation Data'!$I$30,0,10*ROW('Sanitation Data'!I83))="","",OFFSET('Sanitation Data'!$I$30,0,10*ROW('Sanitation Data'!I83)))</f>
        <v/>
      </c>
      <c r="DM89" s="383" t="str">
        <f ca="1">+IF(OFFSET('Sanitation Data'!$I$31,0,10*ROW('Sanitation Data'!I83))="","",OFFSET('Sanitation Data'!$I$31,0,10*ROW('Sanitation Data'!I83)))</f>
        <v/>
      </c>
      <c r="DN89" s="383" t="str">
        <f ca="1">+IF(OFFSET('Sanitation Data'!$I$32,0,10*ROW('Sanitation Data'!I83))="","",OFFSET('Sanitation Data'!$I$32,0,10*ROW('Sanitation Data'!I83)))</f>
        <v/>
      </c>
      <c r="DO89" s="383" t="str">
        <f ca="1">+IF(OFFSET('Hygiene Data'!$D$11,0,10*ROW('Hygiene Data'!D83))="","",OFFSET('Hygiene Data'!$D$11,0,10*ROW('Hygiene Data'!D83)))</f>
        <v/>
      </c>
      <c r="DP89" s="383" t="str">
        <f ca="1">+IF(OFFSET('Hygiene Data'!$D$12,0,10*ROW('Hygiene Data'!D83))="","",OFFSET('Hygiene Data'!$D$12,0,10*ROW('Hygiene Data'!D83)))</f>
        <v/>
      </c>
      <c r="DQ89" s="383" t="str">
        <f ca="1">+IF(OFFSET('Hygiene Data'!$D$13,0,10*ROW('Hygiene Data'!D83))="","",OFFSET('Hygiene Data'!$D$13,0,10*ROW('Hygiene Data'!D83)))</f>
        <v/>
      </c>
      <c r="DR89" s="383" t="str">
        <f ca="1">+IF(OFFSET('Hygiene Data'!$E$11,0,10*ROW('Hygiene Data'!E83))="","",OFFSET('Hygiene Data'!$E$11,0,10*ROW('Hygiene Data'!E83)))</f>
        <v/>
      </c>
      <c r="DS89" s="383" t="str">
        <f ca="1">+IF(OFFSET('Hygiene Data'!$E$12,0,10*ROW('Hygiene Data'!E83))="","",OFFSET('Hygiene Data'!$E$12,0,10*ROW('Hygiene Data'!E83)))</f>
        <v/>
      </c>
      <c r="DT89" s="383" t="str">
        <f ca="1">+IF(OFFSET('Hygiene Data'!$E$13,0,10*ROW('Hygiene Data'!E83))="","",OFFSET('Hygiene Data'!$E$13,0,10*ROW('Hygiene Data'!E83)))</f>
        <v/>
      </c>
      <c r="DU89" s="383" t="str">
        <f ca="1">+IF(OFFSET('Hygiene Data'!$F$11,0,10*ROW('Hygiene Data'!F83))="","",OFFSET('Hygiene Data'!$F$11,0,10*ROW('Hygiene Data'!F83)))</f>
        <v/>
      </c>
      <c r="DV89" s="383" t="str">
        <f ca="1">+IF(OFFSET('Hygiene Data'!$F$12,0,10*ROW('Hygiene Data'!F83))="","",OFFSET('Hygiene Data'!$F$12,0,10*ROW('Hygiene Data'!F83)))</f>
        <v/>
      </c>
      <c r="DW89" s="383" t="str">
        <f ca="1">+IF(OFFSET('Hygiene Data'!$F$13,0,10*ROW('Hygiene Data'!F83))="","",OFFSET('Hygiene Data'!$F$13,0,10*ROW('Hygiene Data'!F83)))</f>
        <v/>
      </c>
      <c r="DX89" s="383" t="str">
        <f ca="1">+IF(OFFSET('Hygiene Data'!$G$11,0,10*ROW('Hygiene Data'!G83))="","",OFFSET('Hygiene Data'!$G$11,0,10*ROW('Hygiene Data'!G83)))</f>
        <v/>
      </c>
      <c r="DY89" s="383" t="str">
        <f ca="1">+IF(OFFSET('Hygiene Data'!$G$12,0,10*ROW('Hygiene Data'!G83))="","",OFFSET('Hygiene Data'!$G$12,0,10*ROW('Hygiene Data'!G83)))</f>
        <v/>
      </c>
      <c r="DZ89" s="383" t="str">
        <f ca="1">+IF(OFFSET('Hygiene Data'!$G$13,0,10*ROW('Hygiene Data'!G83))="","",OFFSET('Hygiene Data'!$G$13,0,10*ROW('Hygiene Data'!G83)))</f>
        <v/>
      </c>
      <c r="EA89" s="383" t="str">
        <f ca="1">+IF(OFFSET('Hygiene Data'!$H$11,0,10*ROW('Hygiene Data'!H83))="","",OFFSET('Hygiene Data'!$H$11,0,10*ROW('Hygiene Data'!H83)))</f>
        <v/>
      </c>
      <c r="EB89" s="383" t="str">
        <f ca="1">+IF(OFFSET('Hygiene Data'!$H$12,0,10*ROW('Hygiene Data'!H83))="","",OFFSET('Hygiene Data'!$H$12,0,10*ROW('Hygiene Data'!H83)))</f>
        <v/>
      </c>
      <c r="EC89" s="383" t="str">
        <f ca="1">+IF(OFFSET('Hygiene Data'!$H$13,0,10*ROW('Hygiene Data'!H83))="","",OFFSET('Hygiene Data'!$H$13,0,10*ROW('Hygiene Data'!H83)))</f>
        <v/>
      </c>
      <c r="ED89" s="383" t="str">
        <f ca="1">+IF(OFFSET('Hygiene Data'!$I$11,0,10*ROW('Hygiene Data'!I83))="","",OFFSET('Hygiene Data'!$I$11,0,10*ROW('Hygiene Data'!I83)))</f>
        <v/>
      </c>
      <c r="EE89" s="383" t="str">
        <f ca="1">+IF(OFFSET('Hygiene Data'!$I$12,0,10*ROW('Hygiene Data'!I83))="","",OFFSET('Hygiene Data'!$I$12,0,10*ROW('Hygiene Data'!I83)))</f>
        <v/>
      </c>
      <c r="EF89" s="383" t="str">
        <f ca="1">+IF(OFFSET('Hygiene Data'!$I$13,0,10*ROW('Hygiene Data'!I83))="","",OFFSET('Hygiene Data'!$I$13,0,10*ROW('Hygiene Data'!I83)))</f>
        <v/>
      </c>
    </row>
    <row r="90" spans="1:136" x14ac:dyDescent="0.25">
      <c r="A90" s="492" t="str">
        <f ca="1">+IF(OFFSET('Water Data'!$B$2,0,10*ROW('Water Data'!E84))="","",OFFSET('Water Data'!$B$2,0,10*ROW('Water Data'!E84)))</f>
        <v/>
      </c>
      <c r="B90" s="492"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19" t="str">
        <f t="shared" ca="1" si="1"/>
        <v/>
      </c>
      <c r="D90" s="520"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20"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20"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20"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20"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20"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20"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20"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20"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20"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20"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20"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20"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20"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20"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20"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20"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20"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21"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21"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21"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21"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21"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21"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21"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21"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21"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21"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21"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21"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21"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21"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21"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21"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21"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21"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21"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21"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21"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21"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21"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21"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21"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21"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21"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21"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21"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21"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22"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98"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22"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22"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22"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22"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22"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22"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22"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22"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22"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22"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22"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22"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22"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22"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22"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22"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83" t="str">
        <f ca="1">+IF(OFFSET('Water Data'!$D$27,0,10*ROW('Water Data'!D84))="","",OFFSET('Water Data'!$D$27,0,10*ROW('Water Data'!D84)))</f>
        <v/>
      </c>
      <c r="BT90" s="383" t="str">
        <f ca="1">+IF(OFFSET('Water Data'!$D$28,0,10*ROW('Water Data'!D84))="","",OFFSET('Water Data'!$D$28,0,10*ROW('Water Data'!D84)))</f>
        <v/>
      </c>
      <c r="BU90" s="383" t="str">
        <f ca="1">+IF(OFFSET('Water Data'!$D$29,0,10*ROW('Water Data'!D84))="","",OFFSET('Water Data'!$D$29,0,10*ROW('Water Data'!D84)))</f>
        <v/>
      </c>
      <c r="BV90" s="383" t="str">
        <f ca="1">+IF(OFFSET('Water Data'!$E$27,0,10*ROW('Water Data'!E84))="","",OFFSET('Water Data'!$E$27,0,10*ROW('Water Data'!E84)))</f>
        <v/>
      </c>
      <c r="BW90" s="383" t="str">
        <f ca="1">+IF(OFFSET('Water Data'!$E$28,0,10*ROW('Water Data'!E84))="","",OFFSET('Water Data'!$E$28,0,10*ROW('Water Data'!E84)))</f>
        <v/>
      </c>
      <c r="BX90" s="383" t="str">
        <f ca="1">+IF(OFFSET('Water Data'!$E$29,0,10*ROW('Water Data'!E84))="","",OFFSET('Water Data'!$E$29,0,10*ROW('Water Data'!E84)))</f>
        <v/>
      </c>
      <c r="BY90" s="383" t="str">
        <f ca="1">+IF(OFFSET('Water Data'!$F$27,0,10*ROW('Water Data'!F84))="","",OFFSET('Water Data'!$F$27,0,10*ROW('Water Data'!F84)))</f>
        <v/>
      </c>
      <c r="BZ90" s="383" t="str">
        <f ca="1">+IF(OFFSET('Water Data'!$F$28,0,10*ROW('Water Data'!F84))="","",OFFSET('Water Data'!$F$28,0,10*ROW('Water Data'!F84)))</f>
        <v/>
      </c>
      <c r="CA90" s="383" t="str">
        <f ca="1">+IF(OFFSET('Water Data'!$F$29,0,10*ROW('Water Data'!F84))="","",OFFSET('Water Data'!$F$29,0,10*ROW('Water Data'!F84)))</f>
        <v/>
      </c>
      <c r="CB90" s="383" t="str">
        <f ca="1">+IF(OFFSET('Water Data'!$G$27,0,10*ROW('Water Data'!G84))="","",OFFSET('Water Data'!$G$27,0,10*ROW('Water Data'!G84)))</f>
        <v/>
      </c>
      <c r="CC90" s="383" t="str">
        <f ca="1">+IF(OFFSET('Water Data'!$G$28,0,10*ROW('Water Data'!G84))="","",OFFSET('Water Data'!$G$28,0,10*ROW('Water Data'!G84)))</f>
        <v/>
      </c>
      <c r="CD90" s="383" t="str">
        <f ca="1">+IF(OFFSET('Water Data'!$G$29,0,10*ROW('Water Data'!G84))="","",OFFSET('Water Data'!$G$29,0,10*ROW('Water Data'!G84)))</f>
        <v/>
      </c>
      <c r="CE90" s="383" t="str">
        <f ca="1">+IF(OFFSET('Water Data'!$H$27,0,10*ROW('Water Data'!H84))="","",OFFSET('Water Data'!$H$27,0,10*ROW('Water Data'!H84)))</f>
        <v/>
      </c>
      <c r="CF90" s="383" t="str">
        <f ca="1">+IF(OFFSET('Water Data'!$H$28,0,10*ROW('Water Data'!H84))="","",OFFSET('Water Data'!$H$28,0,10*ROW('Water Data'!H84)))</f>
        <v/>
      </c>
      <c r="CG90" s="383" t="str">
        <f ca="1">+IF(OFFSET('Water Data'!$H$29,0,10*ROW('Water Data'!H84))="","",OFFSET('Water Data'!$H$29,0,10*ROW('Water Data'!H84)))</f>
        <v/>
      </c>
      <c r="CH90" s="383" t="str">
        <f ca="1">+IF(OFFSET('Water Data'!$I$27,0,10*ROW('Water Data'!I84))="","",OFFSET('Water Data'!$I$27,0,10*ROW('Water Data'!I84)))</f>
        <v/>
      </c>
      <c r="CI90" s="383" t="str">
        <f ca="1">+IF(OFFSET('Water Data'!$I$28,0,10*ROW('Water Data'!I84))="","",OFFSET('Water Data'!$I$28,0,10*ROW('Water Data'!I84)))</f>
        <v/>
      </c>
      <c r="CJ90" s="383" t="str">
        <f ca="1">+IF(OFFSET('Water Data'!$I$29,0,10*ROW('Water Data'!I84))="","",OFFSET('Water Data'!$I$29,0,10*ROW('Water Data'!I84)))</f>
        <v/>
      </c>
      <c r="CK90" s="383" t="str">
        <f ca="1">+IF(OFFSET('Sanitation Data'!$D$28,0,10*ROW('Sanitation Data'!D84))="","",OFFSET('Sanitation Data'!$D$28,0,10*ROW('Sanitation Data'!D84)))</f>
        <v/>
      </c>
      <c r="CL90" s="383" t="str">
        <f ca="1">+IF(OFFSET('Sanitation Data'!$D$29,0,10*ROW('Sanitation Data'!D84))="","",OFFSET('Sanitation Data'!$D$29,0,10*ROW('Sanitation Data'!D84)))</f>
        <v/>
      </c>
      <c r="CM90" s="383" t="str">
        <f ca="1">+IF(OFFSET('Sanitation Data'!$D$30,0,10*ROW('Sanitation Data'!D84))="","",OFFSET('Sanitation Data'!$D$30,0,10*ROW('Sanitation Data'!D84)))</f>
        <v/>
      </c>
      <c r="CN90" s="383" t="str">
        <f ca="1">+IF(OFFSET('Sanitation Data'!$D$31,0,10*ROW('Sanitation Data'!D84))="","",OFFSET('Sanitation Data'!$D$31,0,10*ROW('Sanitation Data'!D84)))</f>
        <v/>
      </c>
      <c r="CO90" s="383" t="str">
        <f ca="1">+IF(OFFSET('Sanitation Data'!$D$32,0,10*ROW('Sanitation Data'!D84))="","",OFFSET('Sanitation Data'!$D$32,0,10*ROW('Sanitation Data'!D84)))</f>
        <v/>
      </c>
      <c r="CP90" s="383" t="str">
        <f ca="1">+IF(OFFSET('Sanitation Data'!$E$28,0,10*ROW('Sanitation Data'!E84))="","",OFFSET('Sanitation Data'!$E$28,0,10*ROW('Sanitation Data'!E84)))</f>
        <v/>
      </c>
      <c r="CQ90" s="383" t="str">
        <f ca="1">+IF(OFFSET('Sanitation Data'!$E$29,0,10*ROW('Sanitation Data'!E84))="","",OFFSET('Sanitation Data'!$E$29,0,10*ROW('Sanitation Data'!E84)))</f>
        <v/>
      </c>
      <c r="CR90" s="383" t="str">
        <f ca="1">+IF(OFFSET('Sanitation Data'!$E$30,0,10*ROW('Sanitation Data'!E84))="","",OFFSET('Sanitation Data'!$E$30,0,10*ROW('Sanitation Data'!E84)))</f>
        <v/>
      </c>
      <c r="CS90" s="383" t="str">
        <f ca="1">+IF(OFFSET('Sanitation Data'!$E$31,0,10*ROW('Sanitation Data'!E84))="","",OFFSET('Sanitation Data'!$E$31,0,10*ROW('Sanitation Data'!E84)))</f>
        <v/>
      </c>
      <c r="CT90" s="383" t="str">
        <f ca="1">+IF(OFFSET('Sanitation Data'!$E$32,0,10*ROW('Sanitation Data'!E84))="","",OFFSET('Sanitation Data'!$E$32,0,10*ROW('Sanitation Data'!E84)))</f>
        <v/>
      </c>
      <c r="CU90" s="383" t="str">
        <f ca="1">+IF(OFFSET('Sanitation Data'!$F$28,0,10*ROW('Sanitation Data'!F84))="","",OFFSET('Sanitation Data'!$F$28,0,10*ROW('Sanitation Data'!F84)))</f>
        <v/>
      </c>
      <c r="CV90" s="383" t="str">
        <f ca="1">+IF(OFFSET('Sanitation Data'!$F$29,0,10*ROW('Sanitation Data'!F84))="","",OFFSET('Sanitation Data'!$F$29,0,10*ROW('Sanitation Data'!F84)))</f>
        <v/>
      </c>
      <c r="CW90" s="383" t="str">
        <f ca="1">+IF(OFFSET('Sanitation Data'!$F$30,0,10*ROW('Sanitation Data'!F84))="","",OFFSET('Sanitation Data'!$F$30,0,10*ROW('Sanitation Data'!F84)))</f>
        <v/>
      </c>
      <c r="CX90" s="383" t="str">
        <f ca="1">+IF(OFFSET('Sanitation Data'!$F$31,0,10*ROW('Sanitation Data'!F84))="","",OFFSET('Sanitation Data'!$F$31,0,10*ROW('Sanitation Data'!F84)))</f>
        <v/>
      </c>
      <c r="CY90" s="383" t="str">
        <f ca="1">+IF(OFFSET('Sanitation Data'!$F$32,0,10*ROW('Sanitation Data'!F84))="","",OFFSET('Sanitation Data'!$F$32,0,10*ROW('Sanitation Data'!F84)))</f>
        <v/>
      </c>
      <c r="CZ90" s="383" t="str">
        <f ca="1">+IF(OFFSET('Sanitation Data'!$G$28,0,10*ROW('Sanitation Data'!G84))="","",OFFSET('Sanitation Data'!$G$28,0,10*ROW('Sanitation Data'!G84)))</f>
        <v/>
      </c>
      <c r="DA90" s="383" t="str">
        <f ca="1">+IF(OFFSET('Sanitation Data'!$G$29,0,10*ROW('Sanitation Data'!G84))="","",OFFSET('Sanitation Data'!$G$29,0,10*ROW('Sanitation Data'!G84)))</f>
        <v/>
      </c>
      <c r="DB90" s="383" t="str">
        <f ca="1">+IF(OFFSET('Sanitation Data'!$G$30,0,10*ROW('Sanitation Data'!G84))="","",OFFSET('Sanitation Data'!$G$30,0,10*ROW('Sanitation Data'!G84)))</f>
        <v/>
      </c>
      <c r="DC90" s="383" t="str">
        <f ca="1">+IF(OFFSET('Sanitation Data'!$G$31,0,10*ROW('Sanitation Data'!G84))="","",OFFSET('Sanitation Data'!$G$31,0,10*ROW('Sanitation Data'!G84)))</f>
        <v/>
      </c>
      <c r="DD90" s="383" t="str">
        <f ca="1">+IF(OFFSET('Sanitation Data'!$G$32,0,10*ROW('Sanitation Data'!G84))="","",OFFSET('Sanitation Data'!$G$32,0,10*ROW('Sanitation Data'!G84)))</f>
        <v/>
      </c>
      <c r="DE90" s="383" t="str">
        <f ca="1">+IF(OFFSET('Sanitation Data'!$H$28,0,10*ROW('Sanitation Data'!H84))="","",OFFSET('Sanitation Data'!$H$28,0,10*ROW('Sanitation Data'!H84)))</f>
        <v/>
      </c>
      <c r="DF90" s="383" t="str">
        <f ca="1">+IF(OFFSET('Sanitation Data'!$H$29,0,10*ROW('Sanitation Data'!H84))="","",OFFSET('Sanitation Data'!$H$29,0,10*ROW('Sanitation Data'!H84)))</f>
        <v/>
      </c>
      <c r="DG90" s="383" t="str">
        <f ca="1">+IF(OFFSET('Sanitation Data'!$H$30,0,10*ROW('Sanitation Data'!H84))="","",OFFSET('Sanitation Data'!$H$30,0,10*ROW('Sanitation Data'!H84)))</f>
        <v/>
      </c>
      <c r="DH90" s="383" t="str">
        <f ca="1">+IF(OFFSET('Sanitation Data'!$H$31,0,10*ROW('Sanitation Data'!H84))="","",OFFSET('Sanitation Data'!$H$31,0,10*ROW('Sanitation Data'!H84)))</f>
        <v/>
      </c>
      <c r="DI90" s="383" t="str">
        <f ca="1">+IF(OFFSET('Sanitation Data'!$H$32,0,10*ROW('Sanitation Data'!H84))="","",OFFSET('Sanitation Data'!$H$32,0,10*ROW('Sanitation Data'!H84)))</f>
        <v/>
      </c>
      <c r="DJ90" s="383" t="str">
        <f ca="1">+IF(OFFSET('Sanitation Data'!$I$28,0,10*ROW('Sanitation Data'!I84))="","",OFFSET('Sanitation Data'!$I$28,0,10*ROW('Sanitation Data'!I84)))</f>
        <v/>
      </c>
      <c r="DK90" s="383" t="str">
        <f ca="1">+IF(OFFSET('Sanitation Data'!$I$29,0,10*ROW('Sanitation Data'!I84))="","",OFFSET('Sanitation Data'!$I$29,0,10*ROW('Sanitation Data'!I84)))</f>
        <v/>
      </c>
      <c r="DL90" s="383" t="str">
        <f ca="1">+IF(OFFSET('Sanitation Data'!$I$30,0,10*ROW('Sanitation Data'!I84))="","",OFFSET('Sanitation Data'!$I$30,0,10*ROW('Sanitation Data'!I84)))</f>
        <v/>
      </c>
      <c r="DM90" s="383" t="str">
        <f ca="1">+IF(OFFSET('Sanitation Data'!$I$31,0,10*ROW('Sanitation Data'!I84))="","",OFFSET('Sanitation Data'!$I$31,0,10*ROW('Sanitation Data'!I84)))</f>
        <v/>
      </c>
      <c r="DN90" s="383" t="str">
        <f ca="1">+IF(OFFSET('Sanitation Data'!$I$32,0,10*ROW('Sanitation Data'!I84))="","",OFFSET('Sanitation Data'!$I$32,0,10*ROW('Sanitation Data'!I84)))</f>
        <v/>
      </c>
      <c r="DO90" s="383" t="str">
        <f ca="1">+IF(OFFSET('Hygiene Data'!$D$11,0,10*ROW('Hygiene Data'!D84))="","",OFFSET('Hygiene Data'!$D$11,0,10*ROW('Hygiene Data'!D84)))</f>
        <v/>
      </c>
      <c r="DP90" s="383" t="str">
        <f ca="1">+IF(OFFSET('Hygiene Data'!$D$12,0,10*ROW('Hygiene Data'!D84))="","",OFFSET('Hygiene Data'!$D$12,0,10*ROW('Hygiene Data'!D84)))</f>
        <v/>
      </c>
      <c r="DQ90" s="383" t="str">
        <f ca="1">+IF(OFFSET('Hygiene Data'!$D$13,0,10*ROW('Hygiene Data'!D84))="","",OFFSET('Hygiene Data'!$D$13,0,10*ROW('Hygiene Data'!D84)))</f>
        <v/>
      </c>
      <c r="DR90" s="383" t="str">
        <f ca="1">+IF(OFFSET('Hygiene Data'!$E$11,0,10*ROW('Hygiene Data'!E84))="","",OFFSET('Hygiene Data'!$E$11,0,10*ROW('Hygiene Data'!E84)))</f>
        <v/>
      </c>
      <c r="DS90" s="383" t="str">
        <f ca="1">+IF(OFFSET('Hygiene Data'!$E$12,0,10*ROW('Hygiene Data'!E84))="","",OFFSET('Hygiene Data'!$E$12,0,10*ROW('Hygiene Data'!E84)))</f>
        <v/>
      </c>
      <c r="DT90" s="383" t="str">
        <f ca="1">+IF(OFFSET('Hygiene Data'!$E$13,0,10*ROW('Hygiene Data'!E84))="","",OFFSET('Hygiene Data'!$E$13,0,10*ROW('Hygiene Data'!E84)))</f>
        <v/>
      </c>
      <c r="DU90" s="383" t="str">
        <f ca="1">+IF(OFFSET('Hygiene Data'!$F$11,0,10*ROW('Hygiene Data'!F84))="","",OFFSET('Hygiene Data'!$F$11,0,10*ROW('Hygiene Data'!F84)))</f>
        <v/>
      </c>
      <c r="DV90" s="383" t="str">
        <f ca="1">+IF(OFFSET('Hygiene Data'!$F$12,0,10*ROW('Hygiene Data'!F84))="","",OFFSET('Hygiene Data'!$F$12,0,10*ROW('Hygiene Data'!F84)))</f>
        <v/>
      </c>
      <c r="DW90" s="383" t="str">
        <f ca="1">+IF(OFFSET('Hygiene Data'!$F$13,0,10*ROW('Hygiene Data'!F84))="","",OFFSET('Hygiene Data'!$F$13,0,10*ROW('Hygiene Data'!F84)))</f>
        <v/>
      </c>
      <c r="DX90" s="383" t="str">
        <f ca="1">+IF(OFFSET('Hygiene Data'!$G$11,0,10*ROW('Hygiene Data'!G84))="","",OFFSET('Hygiene Data'!$G$11,0,10*ROW('Hygiene Data'!G84)))</f>
        <v/>
      </c>
      <c r="DY90" s="383" t="str">
        <f ca="1">+IF(OFFSET('Hygiene Data'!$G$12,0,10*ROW('Hygiene Data'!G84))="","",OFFSET('Hygiene Data'!$G$12,0,10*ROW('Hygiene Data'!G84)))</f>
        <v/>
      </c>
      <c r="DZ90" s="383" t="str">
        <f ca="1">+IF(OFFSET('Hygiene Data'!$G$13,0,10*ROW('Hygiene Data'!G84))="","",OFFSET('Hygiene Data'!$G$13,0,10*ROW('Hygiene Data'!G84)))</f>
        <v/>
      </c>
      <c r="EA90" s="383" t="str">
        <f ca="1">+IF(OFFSET('Hygiene Data'!$H$11,0,10*ROW('Hygiene Data'!H84))="","",OFFSET('Hygiene Data'!$H$11,0,10*ROW('Hygiene Data'!H84)))</f>
        <v/>
      </c>
      <c r="EB90" s="383" t="str">
        <f ca="1">+IF(OFFSET('Hygiene Data'!$H$12,0,10*ROW('Hygiene Data'!H84))="","",OFFSET('Hygiene Data'!$H$12,0,10*ROW('Hygiene Data'!H84)))</f>
        <v/>
      </c>
      <c r="EC90" s="383" t="str">
        <f ca="1">+IF(OFFSET('Hygiene Data'!$H$13,0,10*ROW('Hygiene Data'!H84))="","",OFFSET('Hygiene Data'!$H$13,0,10*ROW('Hygiene Data'!H84)))</f>
        <v/>
      </c>
      <c r="ED90" s="383" t="str">
        <f ca="1">+IF(OFFSET('Hygiene Data'!$I$11,0,10*ROW('Hygiene Data'!I84))="","",OFFSET('Hygiene Data'!$I$11,0,10*ROW('Hygiene Data'!I84)))</f>
        <v/>
      </c>
      <c r="EE90" s="383" t="str">
        <f ca="1">+IF(OFFSET('Hygiene Data'!$I$12,0,10*ROW('Hygiene Data'!I84))="","",OFFSET('Hygiene Data'!$I$12,0,10*ROW('Hygiene Data'!I84)))</f>
        <v/>
      </c>
      <c r="EF90" s="383" t="str">
        <f ca="1">+IF(OFFSET('Hygiene Data'!$I$13,0,10*ROW('Hygiene Data'!I84))="","",OFFSET('Hygiene Data'!$I$13,0,10*ROW('Hygiene Data'!I84)))</f>
        <v/>
      </c>
    </row>
    <row r="91" spans="1:136" x14ac:dyDescent="0.25">
      <c r="A91" s="492" t="str">
        <f ca="1">+IF(OFFSET('Water Data'!$B$2,0,10*ROW('Water Data'!E85))="","",OFFSET('Water Data'!$B$2,0,10*ROW('Water Data'!E85)))</f>
        <v/>
      </c>
      <c r="B91" s="492"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19" t="str">
        <f t="shared" ca="1" si="1"/>
        <v/>
      </c>
      <c r="D91" s="520"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20"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20"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20"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20"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20"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20"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20"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20"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20"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20"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20"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20"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20"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20"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20"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20"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20"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21"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21"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21"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21"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21"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21"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21"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21"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21"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21"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21"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21"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21"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21"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21"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21"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21"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21"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21"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21"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21"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21"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21"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21"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21"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21"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21"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21"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21"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21"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22"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98"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22"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22"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22"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22"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22"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22"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22"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22"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22"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22"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22"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22"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22"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22"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22"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22"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83" t="str">
        <f ca="1">+IF(OFFSET('Water Data'!$D$27,0,10*ROW('Water Data'!D85))="","",OFFSET('Water Data'!$D$27,0,10*ROW('Water Data'!D85)))</f>
        <v/>
      </c>
      <c r="BT91" s="383" t="str">
        <f ca="1">+IF(OFFSET('Water Data'!$D$28,0,10*ROW('Water Data'!D85))="","",OFFSET('Water Data'!$D$28,0,10*ROW('Water Data'!D85)))</f>
        <v/>
      </c>
      <c r="BU91" s="383" t="str">
        <f ca="1">+IF(OFFSET('Water Data'!$D$29,0,10*ROW('Water Data'!D85))="","",OFFSET('Water Data'!$D$29,0,10*ROW('Water Data'!D85)))</f>
        <v/>
      </c>
      <c r="BV91" s="383" t="str">
        <f ca="1">+IF(OFFSET('Water Data'!$E$27,0,10*ROW('Water Data'!E85))="","",OFFSET('Water Data'!$E$27,0,10*ROW('Water Data'!E85)))</f>
        <v/>
      </c>
      <c r="BW91" s="383" t="str">
        <f ca="1">+IF(OFFSET('Water Data'!$E$28,0,10*ROW('Water Data'!E85))="","",OFFSET('Water Data'!$E$28,0,10*ROW('Water Data'!E85)))</f>
        <v/>
      </c>
      <c r="BX91" s="383" t="str">
        <f ca="1">+IF(OFFSET('Water Data'!$E$29,0,10*ROW('Water Data'!E85))="","",OFFSET('Water Data'!$E$29,0,10*ROW('Water Data'!E85)))</f>
        <v/>
      </c>
      <c r="BY91" s="383" t="str">
        <f ca="1">+IF(OFFSET('Water Data'!$F$27,0,10*ROW('Water Data'!F85))="","",OFFSET('Water Data'!$F$27,0,10*ROW('Water Data'!F85)))</f>
        <v/>
      </c>
      <c r="BZ91" s="383" t="str">
        <f ca="1">+IF(OFFSET('Water Data'!$F$28,0,10*ROW('Water Data'!F85))="","",OFFSET('Water Data'!$F$28,0,10*ROW('Water Data'!F85)))</f>
        <v/>
      </c>
      <c r="CA91" s="383" t="str">
        <f ca="1">+IF(OFFSET('Water Data'!$F$29,0,10*ROW('Water Data'!F85))="","",OFFSET('Water Data'!$F$29,0,10*ROW('Water Data'!F85)))</f>
        <v/>
      </c>
      <c r="CB91" s="383" t="str">
        <f ca="1">+IF(OFFSET('Water Data'!$G$27,0,10*ROW('Water Data'!G85))="","",OFFSET('Water Data'!$G$27,0,10*ROW('Water Data'!G85)))</f>
        <v/>
      </c>
      <c r="CC91" s="383" t="str">
        <f ca="1">+IF(OFFSET('Water Data'!$G$28,0,10*ROW('Water Data'!G85))="","",OFFSET('Water Data'!$G$28,0,10*ROW('Water Data'!G85)))</f>
        <v/>
      </c>
      <c r="CD91" s="383" t="str">
        <f ca="1">+IF(OFFSET('Water Data'!$G$29,0,10*ROW('Water Data'!G85))="","",OFFSET('Water Data'!$G$29,0,10*ROW('Water Data'!G85)))</f>
        <v/>
      </c>
      <c r="CE91" s="383" t="str">
        <f ca="1">+IF(OFFSET('Water Data'!$H$27,0,10*ROW('Water Data'!H85))="","",OFFSET('Water Data'!$H$27,0,10*ROW('Water Data'!H85)))</f>
        <v/>
      </c>
      <c r="CF91" s="383" t="str">
        <f ca="1">+IF(OFFSET('Water Data'!$H$28,0,10*ROW('Water Data'!H85))="","",OFFSET('Water Data'!$H$28,0,10*ROW('Water Data'!H85)))</f>
        <v/>
      </c>
      <c r="CG91" s="383" t="str">
        <f ca="1">+IF(OFFSET('Water Data'!$H$29,0,10*ROW('Water Data'!H85))="","",OFFSET('Water Data'!$H$29,0,10*ROW('Water Data'!H85)))</f>
        <v/>
      </c>
      <c r="CH91" s="383" t="str">
        <f ca="1">+IF(OFFSET('Water Data'!$I$27,0,10*ROW('Water Data'!I85))="","",OFFSET('Water Data'!$I$27,0,10*ROW('Water Data'!I85)))</f>
        <v/>
      </c>
      <c r="CI91" s="383" t="str">
        <f ca="1">+IF(OFFSET('Water Data'!$I$28,0,10*ROW('Water Data'!I85))="","",OFFSET('Water Data'!$I$28,0,10*ROW('Water Data'!I85)))</f>
        <v/>
      </c>
      <c r="CJ91" s="383" t="str">
        <f ca="1">+IF(OFFSET('Water Data'!$I$29,0,10*ROW('Water Data'!I85))="","",OFFSET('Water Data'!$I$29,0,10*ROW('Water Data'!I85)))</f>
        <v/>
      </c>
      <c r="CK91" s="383" t="str">
        <f ca="1">+IF(OFFSET('Sanitation Data'!$D$28,0,10*ROW('Sanitation Data'!D85))="","",OFFSET('Sanitation Data'!$D$28,0,10*ROW('Sanitation Data'!D85)))</f>
        <v/>
      </c>
      <c r="CL91" s="383" t="str">
        <f ca="1">+IF(OFFSET('Sanitation Data'!$D$29,0,10*ROW('Sanitation Data'!D85))="","",OFFSET('Sanitation Data'!$D$29,0,10*ROW('Sanitation Data'!D85)))</f>
        <v/>
      </c>
      <c r="CM91" s="383" t="str">
        <f ca="1">+IF(OFFSET('Sanitation Data'!$D$30,0,10*ROW('Sanitation Data'!D85))="","",OFFSET('Sanitation Data'!$D$30,0,10*ROW('Sanitation Data'!D85)))</f>
        <v/>
      </c>
      <c r="CN91" s="383" t="str">
        <f ca="1">+IF(OFFSET('Sanitation Data'!$D$31,0,10*ROW('Sanitation Data'!D85))="","",OFFSET('Sanitation Data'!$D$31,0,10*ROW('Sanitation Data'!D85)))</f>
        <v/>
      </c>
      <c r="CO91" s="383" t="str">
        <f ca="1">+IF(OFFSET('Sanitation Data'!$D$32,0,10*ROW('Sanitation Data'!D85))="","",OFFSET('Sanitation Data'!$D$32,0,10*ROW('Sanitation Data'!D85)))</f>
        <v/>
      </c>
      <c r="CP91" s="383" t="str">
        <f ca="1">+IF(OFFSET('Sanitation Data'!$E$28,0,10*ROW('Sanitation Data'!E85))="","",OFFSET('Sanitation Data'!$E$28,0,10*ROW('Sanitation Data'!E85)))</f>
        <v/>
      </c>
      <c r="CQ91" s="383" t="str">
        <f ca="1">+IF(OFFSET('Sanitation Data'!$E$29,0,10*ROW('Sanitation Data'!E85))="","",OFFSET('Sanitation Data'!$E$29,0,10*ROW('Sanitation Data'!E85)))</f>
        <v/>
      </c>
      <c r="CR91" s="383" t="str">
        <f ca="1">+IF(OFFSET('Sanitation Data'!$E$30,0,10*ROW('Sanitation Data'!E85))="","",OFFSET('Sanitation Data'!$E$30,0,10*ROW('Sanitation Data'!E85)))</f>
        <v/>
      </c>
      <c r="CS91" s="383" t="str">
        <f ca="1">+IF(OFFSET('Sanitation Data'!$E$31,0,10*ROW('Sanitation Data'!E85))="","",OFFSET('Sanitation Data'!$E$31,0,10*ROW('Sanitation Data'!E85)))</f>
        <v/>
      </c>
      <c r="CT91" s="383" t="str">
        <f ca="1">+IF(OFFSET('Sanitation Data'!$E$32,0,10*ROW('Sanitation Data'!E85))="","",OFFSET('Sanitation Data'!$E$32,0,10*ROW('Sanitation Data'!E85)))</f>
        <v/>
      </c>
      <c r="CU91" s="383" t="str">
        <f ca="1">+IF(OFFSET('Sanitation Data'!$F$28,0,10*ROW('Sanitation Data'!F85))="","",OFFSET('Sanitation Data'!$F$28,0,10*ROW('Sanitation Data'!F85)))</f>
        <v/>
      </c>
      <c r="CV91" s="383" t="str">
        <f ca="1">+IF(OFFSET('Sanitation Data'!$F$29,0,10*ROW('Sanitation Data'!F85))="","",OFFSET('Sanitation Data'!$F$29,0,10*ROW('Sanitation Data'!F85)))</f>
        <v/>
      </c>
      <c r="CW91" s="383" t="str">
        <f ca="1">+IF(OFFSET('Sanitation Data'!$F$30,0,10*ROW('Sanitation Data'!F85))="","",OFFSET('Sanitation Data'!$F$30,0,10*ROW('Sanitation Data'!F85)))</f>
        <v/>
      </c>
      <c r="CX91" s="383" t="str">
        <f ca="1">+IF(OFFSET('Sanitation Data'!$F$31,0,10*ROW('Sanitation Data'!F85))="","",OFFSET('Sanitation Data'!$F$31,0,10*ROW('Sanitation Data'!F85)))</f>
        <v/>
      </c>
      <c r="CY91" s="383" t="str">
        <f ca="1">+IF(OFFSET('Sanitation Data'!$F$32,0,10*ROW('Sanitation Data'!F85))="","",OFFSET('Sanitation Data'!$F$32,0,10*ROW('Sanitation Data'!F85)))</f>
        <v/>
      </c>
      <c r="CZ91" s="383" t="str">
        <f ca="1">+IF(OFFSET('Sanitation Data'!$G$28,0,10*ROW('Sanitation Data'!G85))="","",OFFSET('Sanitation Data'!$G$28,0,10*ROW('Sanitation Data'!G85)))</f>
        <v/>
      </c>
      <c r="DA91" s="383" t="str">
        <f ca="1">+IF(OFFSET('Sanitation Data'!$G$29,0,10*ROW('Sanitation Data'!G85))="","",OFFSET('Sanitation Data'!$G$29,0,10*ROW('Sanitation Data'!G85)))</f>
        <v/>
      </c>
      <c r="DB91" s="383" t="str">
        <f ca="1">+IF(OFFSET('Sanitation Data'!$G$30,0,10*ROW('Sanitation Data'!G85))="","",OFFSET('Sanitation Data'!$G$30,0,10*ROW('Sanitation Data'!G85)))</f>
        <v/>
      </c>
      <c r="DC91" s="383" t="str">
        <f ca="1">+IF(OFFSET('Sanitation Data'!$G$31,0,10*ROW('Sanitation Data'!G85))="","",OFFSET('Sanitation Data'!$G$31,0,10*ROW('Sanitation Data'!G85)))</f>
        <v/>
      </c>
      <c r="DD91" s="383" t="str">
        <f ca="1">+IF(OFFSET('Sanitation Data'!$G$32,0,10*ROW('Sanitation Data'!G85))="","",OFFSET('Sanitation Data'!$G$32,0,10*ROW('Sanitation Data'!G85)))</f>
        <v/>
      </c>
      <c r="DE91" s="383" t="str">
        <f ca="1">+IF(OFFSET('Sanitation Data'!$H$28,0,10*ROW('Sanitation Data'!H85))="","",OFFSET('Sanitation Data'!$H$28,0,10*ROW('Sanitation Data'!H85)))</f>
        <v/>
      </c>
      <c r="DF91" s="383" t="str">
        <f ca="1">+IF(OFFSET('Sanitation Data'!$H$29,0,10*ROW('Sanitation Data'!H85))="","",OFFSET('Sanitation Data'!$H$29,0,10*ROW('Sanitation Data'!H85)))</f>
        <v/>
      </c>
      <c r="DG91" s="383" t="str">
        <f ca="1">+IF(OFFSET('Sanitation Data'!$H$30,0,10*ROW('Sanitation Data'!H85))="","",OFFSET('Sanitation Data'!$H$30,0,10*ROW('Sanitation Data'!H85)))</f>
        <v/>
      </c>
      <c r="DH91" s="383" t="str">
        <f ca="1">+IF(OFFSET('Sanitation Data'!$H$31,0,10*ROW('Sanitation Data'!H85))="","",OFFSET('Sanitation Data'!$H$31,0,10*ROW('Sanitation Data'!H85)))</f>
        <v/>
      </c>
      <c r="DI91" s="383" t="str">
        <f ca="1">+IF(OFFSET('Sanitation Data'!$H$32,0,10*ROW('Sanitation Data'!H85))="","",OFFSET('Sanitation Data'!$H$32,0,10*ROW('Sanitation Data'!H85)))</f>
        <v/>
      </c>
      <c r="DJ91" s="383" t="str">
        <f ca="1">+IF(OFFSET('Sanitation Data'!$I$28,0,10*ROW('Sanitation Data'!I85))="","",OFFSET('Sanitation Data'!$I$28,0,10*ROW('Sanitation Data'!I85)))</f>
        <v/>
      </c>
      <c r="DK91" s="383" t="str">
        <f ca="1">+IF(OFFSET('Sanitation Data'!$I$29,0,10*ROW('Sanitation Data'!I85))="","",OFFSET('Sanitation Data'!$I$29,0,10*ROW('Sanitation Data'!I85)))</f>
        <v/>
      </c>
      <c r="DL91" s="383" t="str">
        <f ca="1">+IF(OFFSET('Sanitation Data'!$I$30,0,10*ROW('Sanitation Data'!I85))="","",OFFSET('Sanitation Data'!$I$30,0,10*ROW('Sanitation Data'!I85)))</f>
        <v/>
      </c>
      <c r="DM91" s="383" t="str">
        <f ca="1">+IF(OFFSET('Sanitation Data'!$I$31,0,10*ROW('Sanitation Data'!I85))="","",OFFSET('Sanitation Data'!$I$31,0,10*ROW('Sanitation Data'!I85)))</f>
        <v/>
      </c>
      <c r="DN91" s="383" t="str">
        <f ca="1">+IF(OFFSET('Sanitation Data'!$I$32,0,10*ROW('Sanitation Data'!I85))="","",OFFSET('Sanitation Data'!$I$32,0,10*ROW('Sanitation Data'!I85)))</f>
        <v/>
      </c>
      <c r="DO91" s="383" t="str">
        <f ca="1">+IF(OFFSET('Hygiene Data'!$D$11,0,10*ROW('Hygiene Data'!D85))="","",OFFSET('Hygiene Data'!$D$11,0,10*ROW('Hygiene Data'!D85)))</f>
        <v/>
      </c>
      <c r="DP91" s="383" t="str">
        <f ca="1">+IF(OFFSET('Hygiene Data'!$D$12,0,10*ROW('Hygiene Data'!D85))="","",OFFSET('Hygiene Data'!$D$12,0,10*ROW('Hygiene Data'!D85)))</f>
        <v/>
      </c>
      <c r="DQ91" s="383" t="str">
        <f ca="1">+IF(OFFSET('Hygiene Data'!$D$13,0,10*ROW('Hygiene Data'!D85))="","",OFFSET('Hygiene Data'!$D$13,0,10*ROW('Hygiene Data'!D85)))</f>
        <v/>
      </c>
      <c r="DR91" s="383" t="str">
        <f ca="1">+IF(OFFSET('Hygiene Data'!$E$11,0,10*ROW('Hygiene Data'!E85))="","",OFFSET('Hygiene Data'!$E$11,0,10*ROW('Hygiene Data'!E85)))</f>
        <v/>
      </c>
      <c r="DS91" s="383" t="str">
        <f ca="1">+IF(OFFSET('Hygiene Data'!$E$12,0,10*ROW('Hygiene Data'!E85))="","",OFFSET('Hygiene Data'!$E$12,0,10*ROW('Hygiene Data'!E85)))</f>
        <v/>
      </c>
      <c r="DT91" s="383" t="str">
        <f ca="1">+IF(OFFSET('Hygiene Data'!$E$13,0,10*ROW('Hygiene Data'!E85))="","",OFFSET('Hygiene Data'!$E$13,0,10*ROW('Hygiene Data'!E85)))</f>
        <v/>
      </c>
      <c r="DU91" s="383" t="str">
        <f ca="1">+IF(OFFSET('Hygiene Data'!$F$11,0,10*ROW('Hygiene Data'!F85))="","",OFFSET('Hygiene Data'!$F$11,0,10*ROW('Hygiene Data'!F85)))</f>
        <v/>
      </c>
      <c r="DV91" s="383" t="str">
        <f ca="1">+IF(OFFSET('Hygiene Data'!$F$12,0,10*ROW('Hygiene Data'!F85))="","",OFFSET('Hygiene Data'!$F$12,0,10*ROW('Hygiene Data'!F85)))</f>
        <v/>
      </c>
      <c r="DW91" s="383" t="str">
        <f ca="1">+IF(OFFSET('Hygiene Data'!$F$13,0,10*ROW('Hygiene Data'!F85))="","",OFFSET('Hygiene Data'!$F$13,0,10*ROW('Hygiene Data'!F85)))</f>
        <v/>
      </c>
      <c r="DX91" s="383" t="str">
        <f ca="1">+IF(OFFSET('Hygiene Data'!$G$11,0,10*ROW('Hygiene Data'!G85))="","",OFFSET('Hygiene Data'!$G$11,0,10*ROW('Hygiene Data'!G85)))</f>
        <v/>
      </c>
      <c r="DY91" s="383" t="str">
        <f ca="1">+IF(OFFSET('Hygiene Data'!$G$12,0,10*ROW('Hygiene Data'!G85))="","",OFFSET('Hygiene Data'!$G$12,0,10*ROW('Hygiene Data'!G85)))</f>
        <v/>
      </c>
      <c r="DZ91" s="383" t="str">
        <f ca="1">+IF(OFFSET('Hygiene Data'!$G$13,0,10*ROW('Hygiene Data'!G85))="","",OFFSET('Hygiene Data'!$G$13,0,10*ROW('Hygiene Data'!G85)))</f>
        <v/>
      </c>
      <c r="EA91" s="383" t="str">
        <f ca="1">+IF(OFFSET('Hygiene Data'!$H$11,0,10*ROW('Hygiene Data'!H85))="","",OFFSET('Hygiene Data'!$H$11,0,10*ROW('Hygiene Data'!H85)))</f>
        <v/>
      </c>
      <c r="EB91" s="383" t="str">
        <f ca="1">+IF(OFFSET('Hygiene Data'!$H$12,0,10*ROW('Hygiene Data'!H85))="","",OFFSET('Hygiene Data'!$H$12,0,10*ROW('Hygiene Data'!H85)))</f>
        <v/>
      </c>
      <c r="EC91" s="383" t="str">
        <f ca="1">+IF(OFFSET('Hygiene Data'!$H$13,0,10*ROW('Hygiene Data'!H85))="","",OFFSET('Hygiene Data'!$H$13,0,10*ROW('Hygiene Data'!H85)))</f>
        <v/>
      </c>
      <c r="ED91" s="383" t="str">
        <f ca="1">+IF(OFFSET('Hygiene Data'!$I$11,0,10*ROW('Hygiene Data'!I85))="","",OFFSET('Hygiene Data'!$I$11,0,10*ROW('Hygiene Data'!I85)))</f>
        <v/>
      </c>
      <c r="EE91" s="383" t="str">
        <f ca="1">+IF(OFFSET('Hygiene Data'!$I$12,0,10*ROW('Hygiene Data'!I85))="","",OFFSET('Hygiene Data'!$I$12,0,10*ROW('Hygiene Data'!I85)))</f>
        <v/>
      </c>
      <c r="EF91" s="383" t="str">
        <f ca="1">+IF(OFFSET('Hygiene Data'!$I$13,0,10*ROW('Hygiene Data'!I85))="","",OFFSET('Hygiene Data'!$I$13,0,10*ROW('Hygiene Data'!I85)))</f>
        <v/>
      </c>
    </row>
    <row r="92" spans="1:136" x14ac:dyDescent="0.25">
      <c r="A92" s="492" t="str">
        <f ca="1">+IF(OFFSET('Water Data'!$B$2,0,10*ROW('Water Data'!E86))="","",OFFSET('Water Data'!$B$2,0,10*ROW('Water Data'!E86)))</f>
        <v/>
      </c>
      <c r="B92" s="492"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19" t="str">
        <f t="shared" ca="1" si="1"/>
        <v/>
      </c>
      <c r="D92" s="520"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20"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20"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20"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20"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20"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20"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20"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20"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20"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20"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20"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20"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20"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20"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20"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20"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20"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21"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21"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21"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21"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21"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21"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21"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21"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21"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21"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21"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21"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21"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21"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21"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21"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21"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21"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21"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21"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21"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21"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21"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21"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21"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21"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21"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21"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21"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21"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22"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98"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22"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22"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22"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22"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22"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22"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22"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22"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22"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22"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22"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22"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22"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22"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22"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22"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83" t="str">
        <f ca="1">+IF(OFFSET('Water Data'!$D$27,0,10*ROW('Water Data'!D86))="","",OFFSET('Water Data'!$D$27,0,10*ROW('Water Data'!D86)))</f>
        <v/>
      </c>
      <c r="BT92" s="383" t="str">
        <f ca="1">+IF(OFFSET('Water Data'!$D$28,0,10*ROW('Water Data'!D86))="","",OFFSET('Water Data'!$D$28,0,10*ROW('Water Data'!D86)))</f>
        <v/>
      </c>
      <c r="BU92" s="383" t="str">
        <f ca="1">+IF(OFFSET('Water Data'!$D$29,0,10*ROW('Water Data'!D86))="","",OFFSET('Water Data'!$D$29,0,10*ROW('Water Data'!D86)))</f>
        <v/>
      </c>
      <c r="BV92" s="383" t="str">
        <f ca="1">+IF(OFFSET('Water Data'!$E$27,0,10*ROW('Water Data'!E86))="","",OFFSET('Water Data'!$E$27,0,10*ROW('Water Data'!E86)))</f>
        <v/>
      </c>
      <c r="BW92" s="383" t="str">
        <f ca="1">+IF(OFFSET('Water Data'!$E$28,0,10*ROW('Water Data'!E86))="","",OFFSET('Water Data'!$E$28,0,10*ROW('Water Data'!E86)))</f>
        <v/>
      </c>
      <c r="BX92" s="383" t="str">
        <f ca="1">+IF(OFFSET('Water Data'!$E$29,0,10*ROW('Water Data'!E86))="","",OFFSET('Water Data'!$E$29,0,10*ROW('Water Data'!E86)))</f>
        <v/>
      </c>
      <c r="BY92" s="383" t="str">
        <f ca="1">+IF(OFFSET('Water Data'!$F$27,0,10*ROW('Water Data'!F86))="","",OFFSET('Water Data'!$F$27,0,10*ROW('Water Data'!F86)))</f>
        <v/>
      </c>
      <c r="BZ92" s="383" t="str">
        <f ca="1">+IF(OFFSET('Water Data'!$F$28,0,10*ROW('Water Data'!F86))="","",OFFSET('Water Data'!$F$28,0,10*ROW('Water Data'!F86)))</f>
        <v/>
      </c>
      <c r="CA92" s="383" t="str">
        <f ca="1">+IF(OFFSET('Water Data'!$F$29,0,10*ROW('Water Data'!F86))="","",OFFSET('Water Data'!$F$29,0,10*ROW('Water Data'!F86)))</f>
        <v/>
      </c>
      <c r="CB92" s="383" t="str">
        <f ca="1">+IF(OFFSET('Water Data'!$G$27,0,10*ROW('Water Data'!G86))="","",OFFSET('Water Data'!$G$27,0,10*ROW('Water Data'!G86)))</f>
        <v/>
      </c>
      <c r="CC92" s="383" t="str">
        <f ca="1">+IF(OFFSET('Water Data'!$G$28,0,10*ROW('Water Data'!G86))="","",OFFSET('Water Data'!$G$28,0,10*ROW('Water Data'!G86)))</f>
        <v/>
      </c>
      <c r="CD92" s="383" t="str">
        <f ca="1">+IF(OFFSET('Water Data'!$G$29,0,10*ROW('Water Data'!G86))="","",OFFSET('Water Data'!$G$29,0,10*ROW('Water Data'!G86)))</f>
        <v/>
      </c>
      <c r="CE92" s="383" t="str">
        <f ca="1">+IF(OFFSET('Water Data'!$H$27,0,10*ROW('Water Data'!H86))="","",OFFSET('Water Data'!$H$27,0,10*ROW('Water Data'!H86)))</f>
        <v/>
      </c>
      <c r="CF92" s="383" t="str">
        <f ca="1">+IF(OFFSET('Water Data'!$H$28,0,10*ROW('Water Data'!H86))="","",OFFSET('Water Data'!$H$28,0,10*ROW('Water Data'!H86)))</f>
        <v/>
      </c>
      <c r="CG92" s="383" t="str">
        <f ca="1">+IF(OFFSET('Water Data'!$H$29,0,10*ROW('Water Data'!H86))="","",OFFSET('Water Data'!$H$29,0,10*ROW('Water Data'!H86)))</f>
        <v/>
      </c>
      <c r="CH92" s="383" t="str">
        <f ca="1">+IF(OFFSET('Water Data'!$I$27,0,10*ROW('Water Data'!I86))="","",OFFSET('Water Data'!$I$27,0,10*ROW('Water Data'!I86)))</f>
        <v/>
      </c>
      <c r="CI92" s="383" t="str">
        <f ca="1">+IF(OFFSET('Water Data'!$I$28,0,10*ROW('Water Data'!I86))="","",OFFSET('Water Data'!$I$28,0,10*ROW('Water Data'!I86)))</f>
        <v/>
      </c>
      <c r="CJ92" s="383" t="str">
        <f ca="1">+IF(OFFSET('Water Data'!$I$29,0,10*ROW('Water Data'!I86))="","",OFFSET('Water Data'!$I$29,0,10*ROW('Water Data'!I86)))</f>
        <v/>
      </c>
      <c r="CK92" s="383" t="str">
        <f ca="1">+IF(OFFSET('Sanitation Data'!$D$28,0,10*ROW('Sanitation Data'!D86))="","",OFFSET('Sanitation Data'!$D$28,0,10*ROW('Sanitation Data'!D86)))</f>
        <v/>
      </c>
      <c r="CL92" s="383" t="str">
        <f ca="1">+IF(OFFSET('Sanitation Data'!$D$29,0,10*ROW('Sanitation Data'!D86))="","",OFFSET('Sanitation Data'!$D$29,0,10*ROW('Sanitation Data'!D86)))</f>
        <v/>
      </c>
      <c r="CM92" s="383" t="str">
        <f ca="1">+IF(OFFSET('Sanitation Data'!$D$30,0,10*ROW('Sanitation Data'!D86))="","",OFFSET('Sanitation Data'!$D$30,0,10*ROW('Sanitation Data'!D86)))</f>
        <v/>
      </c>
      <c r="CN92" s="383" t="str">
        <f ca="1">+IF(OFFSET('Sanitation Data'!$D$31,0,10*ROW('Sanitation Data'!D86))="","",OFFSET('Sanitation Data'!$D$31,0,10*ROW('Sanitation Data'!D86)))</f>
        <v/>
      </c>
      <c r="CO92" s="383" t="str">
        <f ca="1">+IF(OFFSET('Sanitation Data'!$D$32,0,10*ROW('Sanitation Data'!D86))="","",OFFSET('Sanitation Data'!$D$32,0,10*ROW('Sanitation Data'!D86)))</f>
        <v/>
      </c>
      <c r="CP92" s="383" t="str">
        <f ca="1">+IF(OFFSET('Sanitation Data'!$E$28,0,10*ROW('Sanitation Data'!E86))="","",OFFSET('Sanitation Data'!$E$28,0,10*ROW('Sanitation Data'!E86)))</f>
        <v/>
      </c>
      <c r="CQ92" s="383" t="str">
        <f ca="1">+IF(OFFSET('Sanitation Data'!$E$29,0,10*ROW('Sanitation Data'!E86))="","",OFFSET('Sanitation Data'!$E$29,0,10*ROW('Sanitation Data'!E86)))</f>
        <v/>
      </c>
      <c r="CR92" s="383" t="str">
        <f ca="1">+IF(OFFSET('Sanitation Data'!$E$30,0,10*ROW('Sanitation Data'!E86))="","",OFFSET('Sanitation Data'!$E$30,0,10*ROW('Sanitation Data'!E86)))</f>
        <v/>
      </c>
      <c r="CS92" s="383" t="str">
        <f ca="1">+IF(OFFSET('Sanitation Data'!$E$31,0,10*ROW('Sanitation Data'!E86))="","",OFFSET('Sanitation Data'!$E$31,0,10*ROW('Sanitation Data'!E86)))</f>
        <v/>
      </c>
      <c r="CT92" s="383" t="str">
        <f ca="1">+IF(OFFSET('Sanitation Data'!$E$32,0,10*ROW('Sanitation Data'!E86))="","",OFFSET('Sanitation Data'!$E$32,0,10*ROW('Sanitation Data'!E86)))</f>
        <v/>
      </c>
      <c r="CU92" s="383" t="str">
        <f ca="1">+IF(OFFSET('Sanitation Data'!$F$28,0,10*ROW('Sanitation Data'!F86))="","",OFFSET('Sanitation Data'!$F$28,0,10*ROW('Sanitation Data'!F86)))</f>
        <v/>
      </c>
      <c r="CV92" s="383" t="str">
        <f ca="1">+IF(OFFSET('Sanitation Data'!$F$29,0,10*ROW('Sanitation Data'!F86))="","",OFFSET('Sanitation Data'!$F$29,0,10*ROW('Sanitation Data'!F86)))</f>
        <v/>
      </c>
      <c r="CW92" s="383" t="str">
        <f ca="1">+IF(OFFSET('Sanitation Data'!$F$30,0,10*ROW('Sanitation Data'!F86))="","",OFFSET('Sanitation Data'!$F$30,0,10*ROW('Sanitation Data'!F86)))</f>
        <v/>
      </c>
      <c r="CX92" s="383" t="str">
        <f ca="1">+IF(OFFSET('Sanitation Data'!$F$31,0,10*ROW('Sanitation Data'!F86))="","",OFFSET('Sanitation Data'!$F$31,0,10*ROW('Sanitation Data'!F86)))</f>
        <v/>
      </c>
      <c r="CY92" s="383" t="str">
        <f ca="1">+IF(OFFSET('Sanitation Data'!$F$32,0,10*ROW('Sanitation Data'!F86))="","",OFFSET('Sanitation Data'!$F$32,0,10*ROW('Sanitation Data'!F86)))</f>
        <v/>
      </c>
      <c r="CZ92" s="383" t="str">
        <f ca="1">+IF(OFFSET('Sanitation Data'!$G$28,0,10*ROW('Sanitation Data'!G86))="","",OFFSET('Sanitation Data'!$G$28,0,10*ROW('Sanitation Data'!G86)))</f>
        <v/>
      </c>
      <c r="DA92" s="383" t="str">
        <f ca="1">+IF(OFFSET('Sanitation Data'!$G$29,0,10*ROW('Sanitation Data'!G86))="","",OFFSET('Sanitation Data'!$G$29,0,10*ROW('Sanitation Data'!G86)))</f>
        <v/>
      </c>
      <c r="DB92" s="383" t="str">
        <f ca="1">+IF(OFFSET('Sanitation Data'!$G$30,0,10*ROW('Sanitation Data'!G86))="","",OFFSET('Sanitation Data'!$G$30,0,10*ROW('Sanitation Data'!G86)))</f>
        <v/>
      </c>
      <c r="DC92" s="383" t="str">
        <f ca="1">+IF(OFFSET('Sanitation Data'!$G$31,0,10*ROW('Sanitation Data'!G86))="","",OFFSET('Sanitation Data'!$G$31,0,10*ROW('Sanitation Data'!G86)))</f>
        <v/>
      </c>
      <c r="DD92" s="383" t="str">
        <f ca="1">+IF(OFFSET('Sanitation Data'!$G$32,0,10*ROW('Sanitation Data'!G86))="","",OFFSET('Sanitation Data'!$G$32,0,10*ROW('Sanitation Data'!G86)))</f>
        <v/>
      </c>
      <c r="DE92" s="383" t="str">
        <f ca="1">+IF(OFFSET('Sanitation Data'!$H$28,0,10*ROW('Sanitation Data'!H86))="","",OFFSET('Sanitation Data'!$H$28,0,10*ROW('Sanitation Data'!H86)))</f>
        <v/>
      </c>
      <c r="DF92" s="383" t="str">
        <f ca="1">+IF(OFFSET('Sanitation Data'!$H$29,0,10*ROW('Sanitation Data'!H86))="","",OFFSET('Sanitation Data'!$H$29,0,10*ROW('Sanitation Data'!H86)))</f>
        <v/>
      </c>
      <c r="DG92" s="383" t="str">
        <f ca="1">+IF(OFFSET('Sanitation Data'!$H$30,0,10*ROW('Sanitation Data'!H86))="","",OFFSET('Sanitation Data'!$H$30,0,10*ROW('Sanitation Data'!H86)))</f>
        <v/>
      </c>
      <c r="DH92" s="383" t="str">
        <f ca="1">+IF(OFFSET('Sanitation Data'!$H$31,0,10*ROW('Sanitation Data'!H86))="","",OFFSET('Sanitation Data'!$H$31,0,10*ROW('Sanitation Data'!H86)))</f>
        <v/>
      </c>
      <c r="DI92" s="383" t="str">
        <f ca="1">+IF(OFFSET('Sanitation Data'!$H$32,0,10*ROW('Sanitation Data'!H86))="","",OFFSET('Sanitation Data'!$H$32,0,10*ROW('Sanitation Data'!H86)))</f>
        <v/>
      </c>
      <c r="DJ92" s="383" t="str">
        <f ca="1">+IF(OFFSET('Sanitation Data'!$I$28,0,10*ROW('Sanitation Data'!I86))="","",OFFSET('Sanitation Data'!$I$28,0,10*ROW('Sanitation Data'!I86)))</f>
        <v/>
      </c>
      <c r="DK92" s="383" t="str">
        <f ca="1">+IF(OFFSET('Sanitation Data'!$I$29,0,10*ROW('Sanitation Data'!I86))="","",OFFSET('Sanitation Data'!$I$29,0,10*ROW('Sanitation Data'!I86)))</f>
        <v/>
      </c>
      <c r="DL92" s="383" t="str">
        <f ca="1">+IF(OFFSET('Sanitation Data'!$I$30,0,10*ROW('Sanitation Data'!I86))="","",OFFSET('Sanitation Data'!$I$30,0,10*ROW('Sanitation Data'!I86)))</f>
        <v/>
      </c>
      <c r="DM92" s="383" t="str">
        <f ca="1">+IF(OFFSET('Sanitation Data'!$I$31,0,10*ROW('Sanitation Data'!I86))="","",OFFSET('Sanitation Data'!$I$31,0,10*ROW('Sanitation Data'!I86)))</f>
        <v/>
      </c>
      <c r="DN92" s="383" t="str">
        <f ca="1">+IF(OFFSET('Sanitation Data'!$I$32,0,10*ROW('Sanitation Data'!I86))="","",OFFSET('Sanitation Data'!$I$32,0,10*ROW('Sanitation Data'!I86)))</f>
        <v/>
      </c>
      <c r="DO92" s="383" t="str">
        <f ca="1">+IF(OFFSET('Hygiene Data'!$D$11,0,10*ROW('Hygiene Data'!D86))="","",OFFSET('Hygiene Data'!$D$11,0,10*ROW('Hygiene Data'!D86)))</f>
        <v/>
      </c>
      <c r="DP92" s="383" t="str">
        <f ca="1">+IF(OFFSET('Hygiene Data'!$D$12,0,10*ROW('Hygiene Data'!D86))="","",OFFSET('Hygiene Data'!$D$12,0,10*ROW('Hygiene Data'!D86)))</f>
        <v/>
      </c>
      <c r="DQ92" s="383" t="str">
        <f ca="1">+IF(OFFSET('Hygiene Data'!$D$13,0,10*ROW('Hygiene Data'!D86))="","",OFFSET('Hygiene Data'!$D$13,0,10*ROW('Hygiene Data'!D86)))</f>
        <v/>
      </c>
      <c r="DR92" s="383" t="str">
        <f ca="1">+IF(OFFSET('Hygiene Data'!$E$11,0,10*ROW('Hygiene Data'!E86))="","",OFFSET('Hygiene Data'!$E$11,0,10*ROW('Hygiene Data'!E86)))</f>
        <v/>
      </c>
      <c r="DS92" s="383" t="str">
        <f ca="1">+IF(OFFSET('Hygiene Data'!$E$12,0,10*ROW('Hygiene Data'!E86))="","",OFFSET('Hygiene Data'!$E$12,0,10*ROW('Hygiene Data'!E86)))</f>
        <v/>
      </c>
      <c r="DT92" s="383" t="str">
        <f ca="1">+IF(OFFSET('Hygiene Data'!$E$13,0,10*ROW('Hygiene Data'!E86))="","",OFFSET('Hygiene Data'!$E$13,0,10*ROW('Hygiene Data'!E86)))</f>
        <v/>
      </c>
      <c r="DU92" s="383" t="str">
        <f ca="1">+IF(OFFSET('Hygiene Data'!$F$11,0,10*ROW('Hygiene Data'!F86))="","",OFFSET('Hygiene Data'!$F$11,0,10*ROW('Hygiene Data'!F86)))</f>
        <v/>
      </c>
      <c r="DV92" s="383" t="str">
        <f ca="1">+IF(OFFSET('Hygiene Data'!$F$12,0,10*ROW('Hygiene Data'!F86))="","",OFFSET('Hygiene Data'!$F$12,0,10*ROW('Hygiene Data'!F86)))</f>
        <v/>
      </c>
      <c r="DW92" s="383" t="str">
        <f ca="1">+IF(OFFSET('Hygiene Data'!$F$13,0,10*ROW('Hygiene Data'!F86))="","",OFFSET('Hygiene Data'!$F$13,0,10*ROW('Hygiene Data'!F86)))</f>
        <v/>
      </c>
      <c r="DX92" s="383" t="str">
        <f ca="1">+IF(OFFSET('Hygiene Data'!$G$11,0,10*ROW('Hygiene Data'!G86))="","",OFFSET('Hygiene Data'!$G$11,0,10*ROW('Hygiene Data'!G86)))</f>
        <v/>
      </c>
      <c r="DY92" s="383" t="str">
        <f ca="1">+IF(OFFSET('Hygiene Data'!$G$12,0,10*ROW('Hygiene Data'!G86))="","",OFFSET('Hygiene Data'!$G$12,0,10*ROW('Hygiene Data'!G86)))</f>
        <v/>
      </c>
      <c r="DZ92" s="383" t="str">
        <f ca="1">+IF(OFFSET('Hygiene Data'!$G$13,0,10*ROW('Hygiene Data'!G86))="","",OFFSET('Hygiene Data'!$G$13,0,10*ROW('Hygiene Data'!G86)))</f>
        <v/>
      </c>
      <c r="EA92" s="383" t="str">
        <f ca="1">+IF(OFFSET('Hygiene Data'!$H$11,0,10*ROW('Hygiene Data'!H86))="","",OFFSET('Hygiene Data'!$H$11,0,10*ROW('Hygiene Data'!H86)))</f>
        <v/>
      </c>
      <c r="EB92" s="383" t="str">
        <f ca="1">+IF(OFFSET('Hygiene Data'!$H$12,0,10*ROW('Hygiene Data'!H86))="","",OFFSET('Hygiene Data'!$H$12,0,10*ROW('Hygiene Data'!H86)))</f>
        <v/>
      </c>
      <c r="EC92" s="383" t="str">
        <f ca="1">+IF(OFFSET('Hygiene Data'!$H$13,0,10*ROW('Hygiene Data'!H86))="","",OFFSET('Hygiene Data'!$H$13,0,10*ROW('Hygiene Data'!H86)))</f>
        <v/>
      </c>
      <c r="ED92" s="383" t="str">
        <f ca="1">+IF(OFFSET('Hygiene Data'!$I$11,0,10*ROW('Hygiene Data'!I86))="","",OFFSET('Hygiene Data'!$I$11,0,10*ROW('Hygiene Data'!I86)))</f>
        <v/>
      </c>
      <c r="EE92" s="383" t="str">
        <f ca="1">+IF(OFFSET('Hygiene Data'!$I$12,0,10*ROW('Hygiene Data'!I86))="","",OFFSET('Hygiene Data'!$I$12,0,10*ROW('Hygiene Data'!I86)))</f>
        <v/>
      </c>
      <c r="EF92" s="383" t="str">
        <f ca="1">+IF(OFFSET('Hygiene Data'!$I$13,0,10*ROW('Hygiene Data'!I86))="","",OFFSET('Hygiene Data'!$I$13,0,10*ROW('Hygiene Data'!I86)))</f>
        <v/>
      </c>
    </row>
    <row r="93" spans="1:136" x14ac:dyDescent="0.25">
      <c r="A93" s="492" t="str">
        <f ca="1">+IF(OFFSET('Water Data'!$B$2,0,10*ROW('Water Data'!E87))="","",OFFSET('Water Data'!$B$2,0,10*ROW('Water Data'!E87)))</f>
        <v/>
      </c>
      <c r="B93" s="492"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19" t="str">
        <f t="shared" ca="1" si="1"/>
        <v/>
      </c>
      <c r="D93" s="520"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20"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20"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20"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20"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20"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20"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20"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20"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20"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20"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20"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20"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20"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20"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20"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20"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20"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21"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21"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21"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21"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21"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21"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21"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21"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21"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21"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21"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21"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21"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21"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21"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21"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21"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21"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21"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21"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21"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21"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21"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21"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21"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21"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21"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21"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21"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21"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22"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98"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22"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22"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22"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22"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22"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22"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22"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22"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22"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22"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22"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22"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22"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22"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22"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22"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83" t="str">
        <f ca="1">+IF(OFFSET('Water Data'!$D$27,0,10*ROW('Water Data'!D87))="","",OFFSET('Water Data'!$D$27,0,10*ROW('Water Data'!D87)))</f>
        <v/>
      </c>
      <c r="BT93" s="383" t="str">
        <f ca="1">+IF(OFFSET('Water Data'!$D$28,0,10*ROW('Water Data'!D87))="","",OFFSET('Water Data'!$D$28,0,10*ROW('Water Data'!D87)))</f>
        <v/>
      </c>
      <c r="BU93" s="383" t="str">
        <f ca="1">+IF(OFFSET('Water Data'!$D$29,0,10*ROW('Water Data'!D87))="","",OFFSET('Water Data'!$D$29,0,10*ROW('Water Data'!D87)))</f>
        <v/>
      </c>
      <c r="BV93" s="383" t="str">
        <f ca="1">+IF(OFFSET('Water Data'!$E$27,0,10*ROW('Water Data'!E87))="","",OFFSET('Water Data'!$E$27,0,10*ROW('Water Data'!E87)))</f>
        <v/>
      </c>
      <c r="BW93" s="383" t="str">
        <f ca="1">+IF(OFFSET('Water Data'!$E$28,0,10*ROW('Water Data'!E87))="","",OFFSET('Water Data'!$E$28,0,10*ROW('Water Data'!E87)))</f>
        <v/>
      </c>
      <c r="BX93" s="383" t="str">
        <f ca="1">+IF(OFFSET('Water Data'!$E$29,0,10*ROW('Water Data'!E87))="","",OFFSET('Water Data'!$E$29,0,10*ROW('Water Data'!E87)))</f>
        <v/>
      </c>
      <c r="BY93" s="383" t="str">
        <f ca="1">+IF(OFFSET('Water Data'!$F$27,0,10*ROW('Water Data'!F87))="","",OFFSET('Water Data'!$F$27,0,10*ROW('Water Data'!F87)))</f>
        <v/>
      </c>
      <c r="BZ93" s="383" t="str">
        <f ca="1">+IF(OFFSET('Water Data'!$F$28,0,10*ROW('Water Data'!F87))="","",OFFSET('Water Data'!$F$28,0,10*ROW('Water Data'!F87)))</f>
        <v/>
      </c>
      <c r="CA93" s="383" t="str">
        <f ca="1">+IF(OFFSET('Water Data'!$F$29,0,10*ROW('Water Data'!F87))="","",OFFSET('Water Data'!$F$29,0,10*ROW('Water Data'!F87)))</f>
        <v/>
      </c>
      <c r="CB93" s="383" t="str">
        <f ca="1">+IF(OFFSET('Water Data'!$G$27,0,10*ROW('Water Data'!G87))="","",OFFSET('Water Data'!$G$27,0,10*ROW('Water Data'!G87)))</f>
        <v/>
      </c>
      <c r="CC93" s="383" t="str">
        <f ca="1">+IF(OFFSET('Water Data'!$G$28,0,10*ROW('Water Data'!G87))="","",OFFSET('Water Data'!$G$28,0,10*ROW('Water Data'!G87)))</f>
        <v/>
      </c>
      <c r="CD93" s="383" t="str">
        <f ca="1">+IF(OFFSET('Water Data'!$G$29,0,10*ROW('Water Data'!G87))="","",OFFSET('Water Data'!$G$29,0,10*ROW('Water Data'!G87)))</f>
        <v/>
      </c>
      <c r="CE93" s="383" t="str">
        <f ca="1">+IF(OFFSET('Water Data'!$H$27,0,10*ROW('Water Data'!H87))="","",OFFSET('Water Data'!$H$27,0,10*ROW('Water Data'!H87)))</f>
        <v/>
      </c>
      <c r="CF93" s="383" t="str">
        <f ca="1">+IF(OFFSET('Water Data'!$H$28,0,10*ROW('Water Data'!H87))="","",OFFSET('Water Data'!$H$28,0,10*ROW('Water Data'!H87)))</f>
        <v/>
      </c>
      <c r="CG93" s="383" t="str">
        <f ca="1">+IF(OFFSET('Water Data'!$H$29,0,10*ROW('Water Data'!H87))="","",OFFSET('Water Data'!$H$29,0,10*ROW('Water Data'!H87)))</f>
        <v/>
      </c>
      <c r="CH93" s="383" t="str">
        <f ca="1">+IF(OFFSET('Water Data'!$I$27,0,10*ROW('Water Data'!I87))="","",OFFSET('Water Data'!$I$27,0,10*ROW('Water Data'!I87)))</f>
        <v/>
      </c>
      <c r="CI93" s="383" t="str">
        <f ca="1">+IF(OFFSET('Water Data'!$I$28,0,10*ROW('Water Data'!I87))="","",OFFSET('Water Data'!$I$28,0,10*ROW('Water Data'!I87)))</f>
        <v/>
      </c>
      <c r="CJ93" s="383" t="str">
        <f ca="1">+IF(OFFSET('Water Data'!$I$29,0,10*ROW('Water Data'!I87))="","",OFFSET('Water Data'!$I$29,0,10*ROW('Water Data'!I87)))</f>
        <v/>
      </c>
      <c r="CK93" s="383" t="str">
        <f ca="1">+IF(OFFSET('Sanitation Data'!$D$28,0,10*ROW('Sanitation Data'!D87))="","",OFFSET('Sanitation Data'!$D$28,0,10*ROW('Sanitation Data'!D87)))</f>
        <v/>
      </c>
      <c r="CL93" s="383" t="str">
        <f ca="1">+IF(OFFSET('Sanitation Data'!$D$29,0,10*ROW('Sanitation Data'!D87))="","",OFFSET('Sanitation Data'!$D$29,0,10*ROW('Sanitation Data'!D87)))</f>
        <v/>
      </c>
      <c r="CM93" s="383" t="str">
        <f ca="1">+IF(OFFSET('Sanitation Data'!$D$30,0,10*ROW('Sanitation Data'!D87))="","",OFFSET('Sanitation Data'!$D$30,0,10*ROW('Sanitation Data'!D87)))</f>
        <v/>
      </c>
      <c r="CN93" s="383" t="str">
        <f ca="1">+IF(OFFSET('Sanitation Data'!$D$31,0,10*ROW('Sanitation Data'!D87))="","",OFFSET('Sanitation Data'!$D$31,0,10*ROW('Sanitation Data'!D87)))</f>
        <v/>
      </c>
      <c r="CO93" s="383" t="str">
        <f ca="1">+IF(OFFSET('Sanitation Data'!$D$32,0,10*ROW('Sanitation Data'!D87))="","",OFFSET('Sanitation Data'!$D$32,0,10*ROW('Sanitation Data'!D87)))</f>
        <v/>
      </c>
      <c r="CP93" s="383" t="str">
        <f ca="1">+IF(OFFSET('Sanitation Data'!$E$28,0,10*ROW('Sanitation Data'!E87))="","",OFFSET('Sanitation Data'!$E$28,0,10*ROW('Sanitation Data'!E87)))</f>
        <v/>
      </c>
      <c r="CQ93" s="383" t="str">
        <f ca="1">+IF(OFFSET('Sanitation Data'!$E$29,0,10*ROW('Sanitation Data'!E87))="","",OFFSET('Sanitation Data'!$E$29,0,10*ROW('Sanitation Data'!E87)))</f>
        <v/>
      </c>
      <c r="CR93" s="383" t="str">
        <f ca="1">+IF(OFFSET('Sanitation Data'!$E$30,0,10*ROW('Sanitation Data'!E87))="","",OFFSET('Sanitation Data'!$E$30,0,10*ROW('Sanitation Data'!E87)))</f>
        <v/>
      </c>
      <c r="CS93" s="383" t="str">
        <f ca="1">+IF(OFFSET('Sanitation Data'!$E$31,0,10*ROW('Sanitation Data'!E87))="","",OFFSET('Sanitation Data'!$E$31,0,10*ROW('Sanitation Data'!E87)))</f>
        <v/>
      </c>
      <c r="CT93" s="383" t="str">
        <f ca="1">+IF(OFFSET('Sanitation Data'!$E$32,0,10*ROW('Sanitation Data'!E87))="","",OFFSET('Sanitation Data'!$E$32,0,10*ROW('Sanitation Data'!E87)))</f>
        <v/>
      </c>
      <c r="CU93" s="383" t="str">
        <f ca="1">+IF(OFFSET('Sanitation Data'!$F$28,0,10*ROW('Sanitation Data'!F87))="","",OFFSET('Sanitation Data'!$F$28,0,10*ROW('Sanitation Data'!F87)))</f>
        <v/>
      </c>
      <c r="CV93" s="383" t="str">
        <f ca="1">+IF(OFFSET('Sanitation Data'!$F$29,0,10*ROW('Sanitation Data'!F87))="","",OFFSET('Sanitation Data'!$F$29,0,10*ROW('Sanitation Data'!F87)))</f>
        <v/>
      </c>
      <c r="CW93" s="383" t="str">
        <f ca="1">+IF(OFFSET('Sanitation Data'!$F$30,0,10*ROW('Sanitation Data'!F87))="","",OFFSET('Sanitation Data'!$F$30,0,10*ROW('Sanitation Data'!F87)))</f>
        <v/>
      </c>
      <c r="CX93" s="383" t="str">
        <f ca="1">+IF(OFFSET('Sanitation Data'!$F$31,0,10*ROW('Sanitation Data'!F87))="","",OFFSET('Sanitation Data'!$F$31,0,10*ROW('Sanitation Data'!F87)))</f>
        <v/>
      </c>
      <c r="CY93" s="383" t="str">
        <f ca="1">+IF(OFFSET('Sanitation Data'!$F$32,0,10*ROW('Sanitation Data'!F87))="","",OFFSET('Sanitation Data'!$F$32,0,10*ROW('Sanitation Data'!F87)))</f>
        <v/>
      </c>
      <c r="CZ93" s="383" t="str">
        <f ca="1">+IF(OFFSET('Sanitation Data'!$G$28,0,10*ROW('Sanitation Data'!G87))="","",OFFSET('Sanitation Data'!$G$28,0,10*ROW('Sanitation Data'!G87)))</f>
        <v/>
      </c>
      <c r="DA93" s="383" t="str">
        <f ca="1">+IF(OFFSET('Sanitation Data'!$G$29,0,10*ROW('Sanitation Data'!G87))="","",OFFSET('Sanitation Data'!$G$29,0,10*ROW('Sanitation Data'!G87)))</f>
        <v/>
      </c>
      <c r="DB93" s="383" t="str">
        <f ca="1">+IF(OFFSET('Sanitation Data'!$G$30,0,10*ROW('Sanitation Data'!G87))="","",OFFSET('Sanitation Data'!$G$30,0,10*ROW('Sanitation Data'!G87)))</f>
        <v/>
      </c>
      <c r="DC93" s="383" t="str">
        <f ca="1">+IF(OFFSET('Sanitation Data'!$G$31,0,10*ROW('Sanitation Data'!G87))="","",OFFSET('Sanitation Data'!$G$31,0,10*ROW('Sanitation Data'!G87)))</f>
        <v/>
      </c>
      <c r="DD93" s="383" t="str">
        <f ca="1">+IF(OFFSET('Sanitation Data'!$G$32,0,10*ROW('Sanitation Data'!G87))="","",OFFSET('Sanitation Data'!$G$32,0,10*ROW('Sanitation Data'!G87)))</f>
        <v/>
      </c>
      <c r="DE93" s="383" t="str">
        <f ca="1">+IF(OFFSET('Sanitation Data'!$H$28,0,10*ROW('Sanitation Data'!H87))="","",OFFSET('Sanitation Data'!$H$28,0,10*ROW('Sanitation Data'!H87)))</f>
        <v/>
      </c>
      <c r="DF93" s="383" t="str">
        <f ca="1">+IF(OFFSET('Sanitation Data'!$H$29,0,10*ROW('Sanitation Data'!H87))="","",OFFSET('Sanitation Data'!$H$29,0,10*ROW('Sanitation Data'!H87)))</f>
        <v/>
      </c>
      <c r="DG93" s="383" t="str">
        <f ca="1">+IF(OFFSET('Sanitation Data'!$H$30,0,10*ROW('Sanitation Data'!H87))="","",OFFSET('Sanitation Data'!$H$30,0,10*ROW('Sanitation Data'!H87)))</f>
        <v/>
      </c>
      <c r="DH93" s="383" t="str">
        <f ca="1">+IF(OFFSET('Sanitation Data'!$H$31,0,10*ROW('Sanitation Data'!H87))="","",OFFSET('Sanitation Data'!$H$31,0,10*ROW('Sanitation Data'!H87)))</f>
        <v/>
      </c>
      <c r="DI93" s="383" t="str">
        <f ca="1">+IF(OFFSET('Sanitation Data'!$H$32,0,10*ROW('Sanitation Data'!H87))="","",OFFSET('Sanitation Data'!$H$32,0,10*ROW('Sanitation Data'!H87)))</f>
        <v/>
      </c>
      <c r="DJ93" s="383" t="str">
        <f ca="1">+IF(OFFSET('Sanitation Data'!$I$28,0,10*ROW('Sanitation Data'!I87))="","",OFFSET('Sanitation Data'!$I$28,0,10*ROW('Sanitation Data'!I87)))</f>
        <v/>
      </c>
      <c r="DK93" s="383" t="str">
        <f ca="1">+IF(OFFSET('Sanitation Data'!$I$29,0,10*ROW('Sanitation Data'!I87))="","",OFFSET('Sanitation Data'!$I$29,0,10*ROW('Sanitation Data'!I87)))</f>
        <v/>
      </c>
      <c r="DL93" s="383" t="str">
        <f ca="1">+IF(OFFSET('Sanitation Data'!$I$30,0,10*ROW('Sanitation Data'!I87))="","",OFFSET('Sanitation Data'!$I$30,0,10*ROW('Sanitation Data'!I87)))</f>
        <v/>
      </c>
      <c r="DM93" s="383" t="str">
        <f ca="1">+IF(OFFSET('Sanitation Data'!$I$31,0,10*ROW('Sanitation Data'!I87))="","",OFFSET('Sanitation Data'!$I$31,0,10*ROW('Sanitation Data'!I87)))</f>
        <v/>
      </c>
      <c r="DN93" s="383" t="str">
        <f ca="1">+IF(OFFSET('Sanitation Data'!$I$32,0,10*ROW('Sanitation Data'!I87))="","",OFFSET('Sanitation Data'!$I$32,0,10*ROW('Sanitation Data'!I87)))</f>
        <v/>
      </c>
      <c r="DO93" s="383" t="str">
        <f ca="1">+IF(OFFSET('Hygiene Data'!$D$11,0,10*ROW('Hygiene Data'!D87))="","",OFFSET('Hygiene Data'!$D$11,0,10*ROW('Hygiene Data'!D87)))</f>
        <v/>
      </c>
      <c r="DP93" s="383" t="str">
        <f ca="1">+IF(OFFSET('Hygiene Data'!$D$12,0,10*ROW('Hygiene Data'!D87))="","",OFFSET('Hygiene Data'!$D$12,0,10*ROW('Hygiene Data'!D87)))</f>
        <v/>
      </c>
      <c r="DQ93" s="383" t="str">
        <f ca="1">+IF(OFFSET('Hygiene Data'!$D$13,0,10*ROW('Hygiene Data'!D87))="","",OFFSET('Hygiene Data'!$D$13,0,10*ROW('Hygiene Data'!D87)))</f>
        <v/>
      </c>
      <c r="DR93" s="383" t="str">
        <f ca="1">+IF(OFFSET('Hygiene Data'!$E$11,0,10*ROW('Hygiene Data'!E87))="","",OFFSET('Hygiene Data'!$E$11,0,10*ROW('Hygiene Data'!E87)))</f>
        <v/>
      </c>
      <c r="DS93" s="383" t="str">
        <f ca="1">+IF(OFFSET('Hygiene Data'!$E$12,0,10*ROW('Hygiene Data'!E87))="","",OFFSET('Hygiene Data'!$E$12,0,10*ROW('Hygiene Data'!E87)))</f>
        <v/>
      </c>
      <c r="DT93" s="383" t="str">
        <f ca="1">+IF(OFFSET('Hygiene Data'!$E$13,0,10*ROW('Hygiene Data'!E87))="","",OFFSET('Hygiene Data'!$E$13,0,10*ROW('Hygiene Data'!E87)))</f>
        <v/>
      </c>
      <c r="DU93" s="383" t="str">
        <f ca="1">+IF(OFFSET('Hygiene Data'!$F$11,0,10*ROW('Hygiene Data'!F87))="","",OFFSET('Hygiene Data'!$F$11,0,10*ROW('Hygiene Data'!F87)))</f>
        <v/>
      </c>
      <c r="DV93" s="383" t="str">
        <f ca="1">+IF(OFFSET('Hygiene Data'!$F$12,0,10*ROW('Hygiene Data'!F87))="","",OFFSET('Hygiene Data'!$F$12,0,10*ROW('Hygiene Data'!F87)))</f>
        <v/>
      </c>
      <c r="DW93" s="383" t="str">
        <f ca="1">+IF(OFFSET('Hygiene Data'!$F$13,0,10*ROW('Hygiene Data'!F87))="","",OFFSET('Hygiene Data'!$F$13,0,10*ROW('Hygiene Data'!F87)))</f>
        <v/>
      </c>
      <c r="DX93" s="383" t="str">
        <f ca="1">+IF(OFFSET('Hygiene Data'!$G$11,0,10*ROW('Hygiene Data'!G87))="","",OFFSET('Hygiene Data'!$G$11,0,10*ROW('Hygiene Data'!G87)))</f>
        <v/>
      </c>
      <c r="DY93" s="383" t="str">
        <f ca="1">+IF(OFFSET('Hygiene Data'!$G$12,0,10*ROW('Hygiene Data'!G87))="","",OFFSET('Hygiene Data'!$G$12,0,10*ROW('Hygiene Data'!G87)))</f>
        <v/>
      </c>
      <c r="DZ93" s="383" t="str">
        <f ca="1">+IF(OFFSET('Hygiene Data'!$G$13,0,10*ROW('Hygiene Data'!G87))="","",OFFSET('Hygiene Data'!$G$13,0,10*ROW('Hygiene Data'!G87)))</f>
        <v/>
      </c>
      <c r="EA93" s="383" t="str">
        <f ca="1">+IF(OFFSET('Hygiene Data'!$H$11,0,10*ROW('Hygiene Data'!H87))="","",OFFSET('Hygiene Data'!$H$11,0,10*ROW('Hygiene Data'!H87)))</f>
        <v/>
      </c>
      <c r="EB93" s="383" t="str">
        <f ca="1">+IF(OFFSET('Hygiene Data'!$H$12,0,10*ROW('Hygiene Data'!H87))="","",OFFSET('Hygiene Data'!$H$12,0,10*ROW('Hygiene Data'!H87)))</f>
        <v/>
      </c>
      <c r="EC93" s="383" t="str">
        <f ca="1">+IF(OFFSET('Hygiene Data'!$H$13,0,10*ROW('Hygiene Data'!H87))="","",OFFSET('Hygiene Data'!$H$13,0,10*ROW('Hygiene Data'!H87)))</f>
        <v/>
      </c>
      <c r="ED93" s="383" t="str">
        <f ca="1">+IF(OFFSET('Hygiene Data'!$I$11,0,10*ROW('Hygiene Data'!I87))="","",OFFSET('Hygiene Data'!$I$11,0,10*ROW('Hygiene Data'!I87)))</f>
        <v/>
      </c>
      <c r="EE93" s="383" t="str">
        <f ca="1">+IF(OFFSET('Hygiene Data'!$I$12,0,10*ROW('Hygiene Data'!I87))="","",OFFSET('Hygiene Data'!$I$12,0,10*ROW('Hygiene Data'!I87)))</f>
        <v/>
      </c>
      <c r="EF93" s="383" t="str">
        <f ca="1">+IF(OFFSET('Hygiene Data'!$I$13,0,10*ROW('Hygiene Data'!I87))="","",OFFSET('Hygiene Data'!$I$13,0,10*ROW('Hygiene Data'!I87)))</f>
        <v/>
      </c>
    </row>
    <row r="94" spans="1:136" x14ac:dyDescent="0.25">
      <c r="A94" s="492" t="str">
        <f ca="1">+IF(OFFSET('Water Data'!$B$2,0,10*ROW('Water Data'!E88))="","",OFFSET('Water Data'!$B$2,0,10*ROW('Water Data'!E88)))</f>
        <v/>
      </c>
      <c r="B94" s="492"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19" t="str">
        <f t="shared" ca="1" si="1"/>
        <v/>
      </c>
      <c r="D94" s="520"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20"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20"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20"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20"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20"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20"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20"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20"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20"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20"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20"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20"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20"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20"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20"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20"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20"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21"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21"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21"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21"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21"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21"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21"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21"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21"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21"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21"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21"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21"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21"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21"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21"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21"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21"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21"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21"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21"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21"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21"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21"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21"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21"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21"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21"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21"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21"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22"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98"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22"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22"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22"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22"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22"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22"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22"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22"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22"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22"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22"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22"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22"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22"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22"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22"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83" t="str">
        <f ca="1">+IF(OFFSET('Water Data'!$D$27,0,10*ROW('Water Data'!D88))="","",OFFSET('Water Data'!$D$27,0,10*ROW('Water Data'!D88)))</f>
        <v/>
      </c>
      <c r="BT94" s="383" t="str">
        <f ca="1">+IF(OFFSET('Water Data'!$D$28,0,10*ROW('Water Data'!D88))="","",OFFSET('Water Data'!$D$28,0,10*ROW('Water Data'!D88)))</f>
        <v/>
      </c>
      <c r="BU94" s="383" t="str">
        <f ca="1">+IF(OFFSET('Water Data'!$D$29,0,10*ROW('Water Data'!D88))="","",OFFSET('Water Data'!$D$29,0,10*ROW('Water Data'!D88)))</f>
        <v/>
      </c>
      <c r="BV94" s="383" t="str">
        <f ca="1">+IF(OFFSET('Water Data'!$E$27,0,10*ROW('Water Data'!E88))="","",OFFSET('Water Data'!$E$27,0,10*ROW('Water Data'!E88)))</f>
        <v/>
      </c>
      <c r="BW94" s="383" t="str">
        <f ca="1">+IF(OFFSET('Water Data'!$E$28,0,10*ROW('Water Data'!E88))="","",OFFSET('Water Data'!$E$28,0,10*ROW('Water Data'!E88)))</f>
        <v/>
      </c>
      <c r="BX94" s="383" t="str">
        <f ca="1">+IF(OFFSET('Water Data'!$E$29,0,10*ROW('Water Data'!E88))="","",OFFSET('Water Data'!$E$29,0,10*ROW('Water Data'!E88)))</f>
        <v/>
      </c>
      <c r="BY94" s="383" t="str">
        <f ca="1">+IF(OFFSET('Water Data'!$F$27,0,10*ROW('Water Data'!F88))="","",OFFSET('Water Data'!$F$27,0,10*ROW('Water Data'!F88)))</f>
        <v/>
      </c>
      <c r="BZ94" s="383" t="str">
        <f ca="1">+IF(OFFSET('Water Data'!$F$28,0,10*ROW('Water Data'!F88))="","",OFFSET('Water Data'!$F$28,0,10*ROW('Water Data'!F88)))</f>
        <v/>
      </c>
      <c r="CA94" s="383" t="str">
        <f ca="1">+IF(OFFSET('Water Data'!$F$29,0,10*ROW('Water Data'!F88))="","",OFFSET('Water Data'!$F$29,0,10*ROW('Water Data'!F88)))</f>
        <v/>
      </c>
      <c r="CB94" s="383" t="str">
        <f ca="1">+IF(OFFSET('Water Data'!$G$27,0,10*ROW('Water Data'!G88))="","",OFFSET('Water Data'!$G$27,0,10*ROW('Water Data'!G88)))</f>
        <v/>
      </c>
      <c r="CC94" s="383" t="str">
        <f ca="1">+IF(OFFSET('Water Data'!$G$28,0,10*ROW('Water Data'!G88))="","",OFFSET('Water Data'!$G$28,0,10*ROW('Water Data'!G88)))</f>
        <v/>
      </c>
      <c r="CD94" s="383" t="str">
        <f ca="1">+IF(OFFSET('Water Data'!$G$29,0,10*ROW('Water Data'!G88))="","",OFFSET('Water Data'!$G$29,0,10*ROW('Water Data'!G88)))</f>
        <v/>
      </c>
      <c r="CE94" s="383" t="str">
        <f ca="1">+IF(OFFSET('Water Data'!$H$27,0,10*ROW('Water Data'!H88))="","",OFFSET('Water Data'!$H$27,0,10*ROW('Water Data'!H88)))</f>
        <v/>
      </c>
      <c r="CF94" s="383" t="str">
        <f ca="1">+IF(OFFSET('Water Data'!$H$28,0,10*ROW('Water Data'!H88))="","",OFFSET('Water Data'!$H$28,0,10*ROW('Water Data'!H88)))</f>
        <v/>
      </c>
      <c r="CG94" s="383" t="str">
        <f ca="1">+IF(OFFSET('Water Data'!$H$29,0,10*ROW('Water Data'!H88))="","",OFFSET('Water Data'!$H$29,0,10*ROW('Water Data'!H88)))</f>
        <v/>
      </c>
      <c r="CH94" s="383" t="str">
        <f ca="1">+IF(OFFSET('Water Data'!$I$27,0,10*ROW('Water Data'!I88))="","",OFFSET('Water Data'!$I$27,0,10*ROW('Water Data'!I88)))</f>
        <v/>
      </c>
      <c r="CI94" s="383" t="str">
        <f ca="1">+IF(OFFSET('Water Data'!$I$28,0,10*ROW('Water Data'!I88))="","",OFFSET('Water Data'!$I$28,0,10*ROW('Water Data'!I88)))</f>
        <v/>
      </c>
      <c r="CJ94" s="383" t="str">
        <f ca="1">+IF(OFFSET('Water Data'!$I$29,0,10*ROW('Water Data'!I88))="","",OFFSET('Water Data'!$I$29,0,10*ROW('Water Data'!I88)))</f>
        <v/>
      </c>
      <c r="CK94" s="383" t="str">
        <f ca="1">+IF(OFFSET('Sanitation Data'!$D$28,0,10*ROW('Sanitation Data'!D88))="","",OFFSET('Sanitation Data'!$D$28,0,10*ROW('Sanitation Data'!D88)))</f>
        <v/>
      </c>
      <c r="CL94" s="383" t="str">
        <f ca="1">+IF(OFFSET('Sanitation Data'!$D$29,0,10*ROW('Sanitation Data'!D88))="","",OFFSET('Sanitation Data'!$D$29,0,10*ROW('Sanitation Data'!D88)))</f>
        <v/>
      </c>
      <c r="CM94" s="383" t="str">
        <f ca="1">+IF(OFFSET('Sanitation Data'!$D$30,0,10*ROW('Sanitation Data'!D88))="","",OFFSET('Sanitation Data'!$D$30,0,10*ROW('Sanitation Data'!D88)))</f>
        <v/>
      </c>
      <c r="CN94" s="383" t="str">
        <f ca="1">+IF(OFFSET('Sanitation Data'!$D$31,0,10*ROW('Sanitation Data'!D88))="","",OFFSET('Sanitation Data'!$D$31,0,10*ROW('Sanitation Data'!D88)))</f>
        <v/>
      </c>
      <c r="CO94" s="383" t="str">
        <f ca="1">+IF(OFFSET('Sanitation Data'!$D$32,0,10*ROW('Sanitation Data'!D88))="","",OFFSET('Sanitation Data'!$D$32,0,10*ROW('Sanitation Data'!D88)))</f>
        <v/>
      </c>
      <c r="CP94" s="383" t="str">
        <f ca="1">+IF(OFFSET('Sanitation Data'!$E$28,0,10*ROW('Sanitation Data'!E88))="","",OFFSET('Sanitation Data'!$E$28,0,10*ROW('Sanitation Data'!E88)))</f>
        <v/>
      </c>
      <c r="CQ94" s="383" t="str">
        <f ca="1">+IF(OFFSET('Sanitation Data'!$E$29,0,10*ROW('Sanitation Data'!E88))="","",OFFSET('Sanitation Data'!$E$29,0,10*ROW('Sanitation Data'!E88)))</f>
        <v/>
      </c>
      <c r="CR94" s="383" t="str">
        <f ca="1">+IF(OFFSET('Sanitation Data'!$E$30,0,10*ROW('Sanitation Data'!E88))="","",OFFSET('Sanitation Data'!$E$30,0,10*ROW('Sanitation Data'!E88)))</f>
        <v/>
      </c>
      <c r="CS94" s="383" t="str">
        <f ca="1">+IF(OFFSET('Sanitation Data'!$E$31,0,10*ROW('Sanitation Data'!E88))="","",OFFSET('Sanitation Data'!$E$31,0,10*ROW('Sanitation Data'!E88)))</f>
        <v/>
      </c>
      <c r="CT94" s="383" t="str">
        <f ca="1">+IF(OFFSET('Sanitation Data'!$E$32,0,10*ROW('Sanitation Data'!E88))="","",OFFSET('Sanitation Data'!$E$32,0,10*ROW('Sanitation Data'!E88)))</f>
        <v/>
      </c>
      <c r="CU94" s="383" t="str">
        <f ca="1">+IF(OFFSET('Sanitation Data'!$F$28,0,10*ROW('Sanitation Data'!F88))="","",OFFSET('Sanitation Data'!$F$28,0,10*ROW('Sanitation Data'!F88)))</f>
        <v/>
      </c>
      <c r="CV94" s="383" t="str">
        <f ca="1">+IF(OFFSET('Sanitation Data'!$F$29,0,10*ROW('Sanitation Data'!F88))="","",OFFSET('Sanitation Data'!$F$29,0,10*ROW('Sanitation Data'!F88)))</f>
        <v/>
      </c>
      <c r="CW94" s="383" t="str">
        <f ca="1">+IF(OFFSET('Sanitation Data'!$F$30,0,10*ROW('Sanitation Data'!F88))="","",OFFSET('Sanitation Data'!$F$30,0,10*ROW('Sanitation Data'!F88)))</f>
        <v/>
      </c>
      <c r="CX94" s="383" t="str">
        <f ca="1">+IF(OFFSET('Sanitation Data'!$F$31,0,10*ROW('Sanitation Data'!F88))="","",OFFSET('Sanitation Data'!$F$31,0,10*ROW('Sanitation Data'!F88)))</f>
        <v/>
      </c>
      <c r="CY94" s="383" t="str">
        <f ca="1">+IF(OFFSET('Sanitation Data'!$F$32,0,10*ROW('Sanitation Data'!F88))="","",OFFSET('Sanitation Data'!$F$32,0,10*ROW('Sanitation Data'!F88)))</f>
        <v/>
      </c>
      <c r="CZ94" s="383" t="str">
        <f ca="1">+IF(OFFSET('Sanitation Data'!$G$28,0,10*ROW('Sanitation Data'!G88))="","",OFFSET('Sanitation Data'!$G$28,0,10*ROW('Sanitation Data'!G88)))</f>
        <v/>
      </c>
      <c r="DA94" s="383" t="str">
        <f ca="1">+IF(OFFSET('Sanitation Data'!$G$29,0,10*ROW('Sanitation Data'!G88))="","",OFFSET('Sanitation Data'!$G$29,0,10*ROW('Sanitation Data'!G88)))</f>
        <v/>
      </c>
      <c r="DB94" s="383" t="str">
        <f ca="1">+IF(OFFSET('Sanitation Data'!$G$30,0,10*ROW('Sanitation Data'!G88))="","",OFFSET('Sanitation Data'!$G$30,0,10*ROW('Sanitation Data'!G88)))</f>
        <v/>
      </c>
      <c r="DC94" s="383" t="str">
        <f ca="1">+IF(OFFSET('Sanitation Data'!$G$31,0,10*ROW('Sanitation Data'!G88))="","",OFFSET('Sanitation Data'!$G$31,0,10*ROW('Sanitation Data'!G88)))</f>
        <v/>
      </c>
      <c r="DD94" s="383" t="str">
        <f ca="1">+IF(OFFSET('Sanitation Data'!$G$32,0,10*ROW('Sanitation Data'!G88))="","",OFFSET('Sanitation Data'!$G$32,0,10*ROW('Sanitation Data'!G88)))</f>
        <v/>
      </c>
      <c r="DE94" s="383" t="str">
        <f ca="1">+IF(OFFSET('Sanitation Data'!$H$28,0,10*ROW('Sanitation Data'!H88))="","",OFFSET('Sanitation Data'!$H$28,0,10*ROW('Sanitation Data'!H88)))</f>
        <v/>
      </c>
      <c r="DF94" s="383" t="str">
        <f ca="1">+IF(OFFSET('Sanitation Data'!$H$29,0,10*ROW('Sanitation Data'!H88))="","",OFFSET('Sanitation Data'!$H$29,0,10*ROW('Sanitation Data'!H88)))</f>
        <v/>
      </c>
      <c r="DG94" s="383" t="str">
        <f ca="1">+IF(OFFSET('Sanitation Data'!$H$30,0,10*ROW('Sanitation Data'!H88))="","",OFFSET('Sanitation Data'!$H$30,0,10*ROW('Sanitation Data'!H88)))</f>
        <v/>
      </c>
      <c r="DH94" s="383" t="str">
        <f ca="1">+IF(OFFSET('Sanitation Data'!$H$31,0,10*ROW('Sanitation Data'!H88))="","",OFFSET('Sanitation Data'!$H$31,0,10*ROW('Sanitation Data'!H88)))</f>
        <v/>
      </c>
      <c r="DI94" s="383" t="str">
        <f ca="1">+IF(OFFSET('Sanitation Data'!$H$32,0,10*ROW('Sanitation Data'!H88))="","",OFFSET('Sanitation Data'!$H$32,0,10*ROW('Sanitation Data'!H88)))</f>
        <v/>
      </c>
      <c r="DJ94" s="383" t="str">
        <f ca="1">+IF(OFFSET('Sanitation Data'!$I$28,0,10*ROW('Sanitation Data'!I88))="","",OFFSET('Sanitation Data'!$I$28,0,10*ROW('Sanitation Data'!I88)))</f>
        <v/>
      </c>
      <c r="DK94" s="383" t="str">
        <f ca="1">+IF(OFFSET('Sanitation Data'!$I$29,0,10*ROW('Sanitation Data'!I88))="","",OFFSET('Sanitation Data'!$I$29,0,10*ROW('Sanitation Data'!I88)))</f>
        <v/>
      </c>
      <c r="DL94" s="383" t="str">
        <f ca="1">+IF(OFFSET('Sanitation Data'!$I$30,0,10*ROW('Sanitation Data'!I88))="","",OFFSET('Sanitation Data'!$I$30,0,10*ROW('Sanitation Data'!I88)))</f>
        <v/>
      </c>
      <c r="DM94" s="383" t="str">
        <f ca="1">+IF(OFFSET('Sanitation Data'!$I$31,0,10*ROW('Sanitation Data'!I88))="","",OFFSET('Sanitation Data'!$I$31,0,10*ROW('Sanitation Data'!I88)))</f>
        <v/>
      </c>
      <c r="DN94" s="383" t="str">
        <f ca="1">+IF(OFFSET('Sanitation Data'!$I$32,0,10*ROW('Sanitation Data'!I88))="","",OFFSET('Sanitation Data'!$I$32,0,10*ROW('Sanitation Data'!I88)))</f>
        <v/>
      </c>
      <c r="DO94" s="383" t="str">
        <f ca="1">+IF(OFFSET('Hygiene Data'!$D$11,0,10*ROW('Hygiene Data'!D88))="","",OFFSET('Hygiene Data'!$D$11,0,10*ROW('Hygiene Data'!D88)))</f>
        <v/>
      </c>
      <c r="DP94" s="383" t="str">
        <f ca="1">+IF(OFFSET('Hygiene Data'!$D$12,0,10*ROW('Hygiene Data'!D88))="","",OFFSET('Hygiene Data'!$D$12,0,10*ROW('Hygiene Data'!D88)))</f>
        <v/>
      </c>
      <c r="DQ94" s="383" t="str">
        <f ca="1">+IF(OFFSET('Hygiene Data'!$D$13,0,10*ROW('Hygiene Data'!D88))="","",OFFSET('Hygiene Data'!$D$13,0,10*ROW('Hygiene Data'!D88)))</f>
        <v/>
      </c>
      <c r="DR94" s="383" t="str">
        <f ca="1">+IF(OFFSET('Hygiene Data'!$E$11,0,10*ROW('Hygiene Data'!E88))="","",OFFSET('Hygiene Data'!$E$11,0,10*ROW('Hygiene Data'!E88)))</f>
        <v/>
      </c>
      <c r="DS94" s="383" t="str">
        <f ca="1">+IF(OFFSET('Hygiene Data'!$E$12,0,10*ROW('Hygiene Data'!E88))="","",OFFSET('Hygiene Data'!$E$12,0,10*ROW('Hygiene Data'!E88)))</f>
        <v/>
      </c>
      <c r="DT94" s="383" t="str">
        <f ca="1">+IF(OFFSET('Hygiene Data'!$E$13,0,10*ROW('Hygiene Data'!E88))="","",OFFSET('Hygiene Data'!$E$13,0,10*ROW('Hygiene Data'!E88)))</f>
        <v/>
      </c>
      <c r="DU94" s="383" t="str">
        <f ca="1">+IF(OFFSET('Hygiene Data'!$F$11,0,10*ROW('Hygiene Data'!F88))="","",OFFSET('Hygiene Data'!$F$11,0,10*ROW('Hygiene Data'!F88)))</f>
        <v/>
      </c>
      <c r="DV94" s="383" t="str">
        <f ca="1">+IF(OFFSET('Hygiene Data'!$F$12,0,10*ROW('Hygiene Data'!F88))="","",OFFSET('Hygiene Data'!$F$12,0,10*ROW('Hygiene Data'!F88)))</f>
        <v/>
      </c>
      <c r="DW94" s="383" t="str">
        <f ca="1">+IF(OFFSET('Hygiene Data'!$F$13,0,10*ROW('Hygiene Data'!F88))="","",OFFSET('Hygiene Data'!$F$13,0,10*ROW('Hygiene Data'!F88)))</f>
        <v/>
      </c>
      <c r="DX94" s="383" t="str">
        <f ca="1">+IF(OFFSET('Hygiene Data'!$G$11,0,10*ROW('Hygiene Data'!G88))="","",OFFSET('Hygiene Data'!$G$11,0,10*ROW('Hygiene Data'!G88)))</f>
        <v/>
      </c>
      <c r="DY94" s="383" t="str">
        <f ca="1">+IF(OFFSET('Hygiene Data'!$G$12,0,10*ROW('Hygiene Data'!G88))="","",OFFSET('Hygiene Data'!$G$12,0,10*ROW('Hygiene Data'!G88)))</f>
        <v/>
      </c>
      <c r="DZ94" s="383" t="str">
        <f ca="1">+IF(OFFSET('Hygiene Data'!$G$13,0,10*ROW('Hygiene Data'!G88))="","",OFFSET('Hygiene Data'!$G$13,0,10*ROW('Hygiene Data'!G88)))</f>
        <v/>
      </c>
      <c r="EA94" s="383" t="str">
        <f ca="1">+IF(OFFSET('Hygiene Data'!$H$11,0,10*ROW('Hygiene Data'!H88))="","",OFFSET('Hygiene Data'!$H$11,0,10*ROW('Hygiene Data'!H88)))</f>
        <v/>
      </c>
      <c r="EB94" s="383" t="str">
        <f ca="1">+IF(OFFSET('Hygiene Data'!$H$12,0,10*ROW('Hygiene Data'!H88))="","",OFFSET('Hygiene Data'!$H$12,0,10*ROW('Hygiene Data'!H88)))</f>
        <v/>
      </c>
      <c r="EC94" s="383" t="str">
        <f ca="1">+IF(OFFSET('Hygiene Data'!$H$13,0,10*ROW('Hygiene Data'!H88))="","",OFFSET('Hygiene Data'!$H$13,0,10*ROW('Hygiene Data'!H88)))</f>
        <v/>
      </c>
      <c r="ED94" s="383" t="str">
        <f ca="1">+IF(OFFSET('Hygiene Data'!$I$11,0,10*ROW('Hygiene Data'!I88))="","",OFFSET('Hygiene Data'!$I$11,0,10*ROW('Hygiene Data'!I88)))</f>
        <v/>
      </c>
      <c r="EE94" s="383" t="str">
        <f ca="1">+IF(OFFSET('Hygiene Data'!$I$12,0,10*ROW('Hygiene Data'!I88))="","",OFFSET('Hygiene Data'!$I$12,0,10*ROW('Hygiene Data'!I88)))</f>
        <v/>
      </c>
      <c r="EF94" s="383" t="str">
        <f ca="1">+IF(OFFSET('Hygiene Data'!$I$13,0,10*ROW('Hygiene Data'!I88))="","",OFFSET('Hygiene Data'!$I$13,0,10*ROW('Hygiene Data'!I88)))</f>
        <v/>
      </c>
    </row>
    <row r="95" spans="1:136" x14ac:dyDescent="0.25">
      <c r="A95" s="492" t="str">
        <f ca="1">+IF(OFFSET('Water Data'!$B$2,0,10*ROW('Water Data'!E89))="","",OFFSET('Water Data'!$B$2,0,10*ROW('Water Data'!E89)))</f>
        <v/>
      </c>
      <c r="B95" s="492"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19" t="str">
        <f t="shared" ca="1" si="1"/>
        <v/>
      </c>
      <c r="D95" s="520"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20"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20"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20"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20"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20"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20"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20"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20"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20"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20"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20"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20"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20"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20"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20"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20"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20"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21"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21"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21"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21"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21"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21"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21"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21"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21"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21"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21"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21"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21"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21"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21"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21"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21"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21"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21"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21"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21"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21"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21"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21"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21"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21"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21"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21"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21"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21"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22"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98"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22"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22"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22"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22"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22"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22"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22"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22"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22"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22"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22"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22"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22"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22"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22"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22"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83" t="str">
        <f ca="1">+IF(OFFSET('Water Data'!$D$27,0,10*ROW('Water Data'!D89))="","",OFFSET('Water Data'!$D$27,0,10*ROW('Water Data'!D89)))</f>
        <v/>
      </c>
      <c r="BT95" s="383" t="str">
        <f ca="1">+IF(OFFSET('Water Data'!$D$28,0,10*ROW('Water Data'!D89))="","",OFFSET('Water Data'!$D$28,0,10*ROW('Water Data'!D89)))</f>
        <v/>
      </c>
      <c r="BU95" s="383" t="str">
        <f ca="1">+IF(OFFSET('Water Data'!$D$29,0,10*ROW('Water Data'!D89))="","",OFFSET('Water Data'!$D$29,0,10*ROW('Water Data'!D89)))</f>
        <v/>
      </c>
      <c r="BV95" s="383" t="str">
        <f ca="1">+IF(OFFSET('Water Data'!$E$27,0,10*ROW('Water Data'!E89))="","",OFFSET('Water Data'!$E$27,0,10*ROW('Water Data'!E89)))</f>
        <v/>
      </c>
      <c r="BW95" s="383" t="str">
        <f ca="1">+IF(OFFSET('Water Data'!$E$28,0,10*ROW('Water Data'!E89))="","",OFFSET('Water Data'!$E$28,0,10*ROW('Water Data'!E89)))</f>
        <v/>
      </c>
      <c r="BX95" s="383" t="str">
        <f ca="1">+IF(OFFSET('Water Data'!$E$29,0,10*ROW('Water Data'!E89))="","",OFFSET('Water Data'!$E$29,0,10*ROW('Water Data'!E89)))</f>
        <v/>
      </c>
      <c r="BY95" s="383" t="str">
        <f ca="1">+IF(OFFSET('Water Data'!$F$27,0,10*ROW('Water Data'!F89))="","",OFFSET('Water Data'!$F$27,0,10*ROW('Water Data'!F89)))</f>
        <v/>
      </c>
      <c r="BZ95" s="383" t="str">
        <f ca="1">+IF(OFFSET('Water Data'!$F$28,0,10*ROW('Water Data'!F89))="","",OFFSET('Water Data'!$F$28,0,10*ROW('Water Data'!F89)))</f>
        <v/>
      </c>
      <c r="CA95" s="383" t="str">
        <f ca="1">+IF(OFFSET('Water Data'!$F$29,0,10*ROW('Water Data'!F89))="","",OFFSET('Water Data'!$F$29,0,10*ROW('Water Data'!F89)))</f>
        <v/>
      </c>
      <c r="CB95" s="383" t="str">
        <f ca="1">+IF(OFFSET('Water Data'!$G$27,0,10*ROW('Water Data'!G89))="","",OFFSET('Water Data'!$G$27,0,10*ROW('Water Data'!G89)))</f>
        <v/>
      </c>
      <c r="CC95" s="383" t="str">
        <f ca="1">+IF(OFFSET('Water Data'!$G$28,0,10*ROW('Water Data'!G89))="","",OFFSET('Water Data'!$G$28,0,10*ROW('Water Data'!G89)))</f>
        <v/>
      </c>
      <c r="CD95" s="383" t="str">
        <f ca="1">+IF(OFFSET('Water Data'!$G$29,0,10*ROW('Water Data'!G89))="","",OFFSET('Water Data'!$G$29,0,10*ROW('Water Data'!G89)))</f>
        <v/>
      </c>
      <c r="CE95" s="383" t="str">
        <f ca="1">+IF(OFFSET('Water Data'!$H$27,0,10*ROW('Water Data'!H89))="","",OFFSET('Water Data'!$H$27,0,10*ROW('Water Data'!H89)))</f>
        <v/>
      </c>
      <c r="CF95" s="383" t="str">
        <f ca="1">+IF(OFFSET('Water Data'!$H$28,0,10*ROW('Water Data'!H89))="","",OFFSET('Water Data'!$H$28,0,10*ROW('Water Data'!H89)))</f>
        <v/>
      </c>
      <c r="CG95" s="383" t="str">
        <f ca="1">+IF(OFFSET('Water Data'!$H$29,0,10*ROW('Water Data'!H89))="","",OFFSET('Water Data'!$H$29,0,10*ROW('Water Data'!H89)))</f>
        <v/>
      </c>
      <c r="CH95" s="383" t="str">
        <f ca="1">+IF(OFFSET('Water Data'!$I$27,0,10*ROW('Water Data'!I89))="","",OFFSET('Water Data'!$I$27,0,10*ROW('Water Data'!I89)))</f>
        <v/>
      </c>
      <c r="CI95" s="383" t="str">
        <f ca="1">+IF(OFFSET('Water Data'!$I$28,0,10*ROW('Water Data'!I89))="","",OFFSET('Water Data'!$I$28,0,10*ROW('Water Data'!I89)))</f>
        <v/>
      </c>
      <c r="CJ95" s="383" t="str">
        <f ca="1">+IF(OFFSET('Water Data'!$I$29,0,10*ROW('Water Data'!I89))="","",OFFSET('Water Data'!$I$29,0,10*ROW('Water Data'!I89)))</f>
        <v/>
      </c>
      <c r="CK95" s="383" t="str">
        <f ca="1">+IF(OFFSET('Sanitation Data'!$D$28,0,10*ROW('Sanitation Data'!D89))="","",OFFSET('Sanitation Data'!$D$28,0,10*ROW('Sanitation Data'!D89)))</f>
        <v/>
      </c>
      <c r="CL95" s="383" t="str">
        <f ca="1">+IF(OFFSET('Sanitation Data'!$D$29,0,10*ROW('Sanitation Data'!D89))="","",OFFSET('Sanitation Data'!$D$29,0,10*ROW('Sanitation Data'!D89)))</f>
        <v/>
      </c>
      <c r="CM95" s="383" t="str">
        <f ca="1">+IF(OFFSET('Sanitation Data'!$D$30,0,10*ROW('Sanitation Data'!D89))="","",OFFSET('Sanitation Data'!$D$30,0,10*ROW('Sanitation Data'!D89)))</f>
        <v/>
      </c>
      <c r="CN95" s="383" t="str">
        <f ca="1">+IF(OFFSET('Sanitation Data'!$D$31,0,10*ROW('Sanitation Data'!D89))="","",OFFSET('Sanitation Data'!$D$31,0,10*ROW('Sanitation Data'!D89)))</f>
        <v/>
      </c>
      <c r="CO95" s="383" t="str">
        <f ca="1">+IF(OFFSET('Sanitation Data'!$D$32,0,10*ROW('Sanitation Data'!D89))="","",OFFSET('Sanitation Data'!$D$32,0,10*ROW('Sanitation Data'!D89)))</f>
        <v/>
      </c>
      <c r="CP95" s="383" t="str">
        <f ca="1">+IF(OFFSET('Sanitation Data'!$E$28,0,10*ROW('Sanitation Data'!E89))="","",OFFSET('Sanitation Data'!$E$28,0,10*ROW('Sanitation Data'!E89)))</f>
        <v/>
      </c>
      <c r="CQ95" s="383" t="str">
        <f ca="1">+IF(OFFSET('Sanitation Data'!$E$29,0,10*ROW('Sanitation Data'!E89))="","",OFFSET('Sanitation Data'!$E$29,0,10*ROW('Sanitation Data'!E89)))</f>
        <v/>
      </c>
      <c r="CR95" s="383" t="str">
        <f ca="1">+IF(OFFSET('Sanitation Data'!$E$30,0,10*ROW('Sanitation Data'!E89))="","",OFFSET('Sanitation Data'!$E$30,0,10*ROW('Sanitation Data'!E89)))</f>
        <v/>
      </c>
      <c r="CS95" s="383" t="str">
        <f ca="1">+IF(OFFSET('Sanitation Data'!$E$31,0,10*ROW('Sanitation Data'!E89))="","",OFFSET('Sanitation Data'!$E$31,0,10*ROW('Sanitation Data'!E89)))</f>
        <v/>
      </c>
      <c r="CT95" s="383" t="str">
        <f ca="1">+IF(OFFSET('Sanitation Data'!$E$32,0,10*ROW('Sanitation Data'!E89))="","",OFFSET('Sanitation Data'!$E$32,0,10*ROW('Sanitation Data'!E89)))</f>
        <v/>
      </c>
      <c r="CU95" s="383" t="str">
        <f ca="1">+IF(OFFSET('Sanitation Data'!$F$28,0,10*ROW('Sanitation Data'!F89))="","",OFFSET('Sanitation Data'!$F$28,0,10*ROW('Sanitation Data'!F89)))</f>
        <v/>
      </c>
      <c r="CV95" s="383" t="str">
        <f ca="1">+IF(OFFSET('Sanitation Data'!$F$29,0,10*ROW('Sanitation Data'!F89))="","",OFFSET('Sanitation Data'!$F$29,0,10*ROW('Sanitation Data'!F89)))</f>
        <v/>
      </c>
      <c r="CW95" s="383" t="str">
        <f ca="1">+IF(OFFSET('Sanitation Data'!$F$30,0,10*ROW('Sanitation Data'!F89))="","",OFFSET('Sanitation Data'!$F$30,0,10*ROW('Sanitation Data'!F89)))</f>
        <v/>
      </c>
      <c r="CX95" s="383" t="str">
        <f ca="1">+IF(OFFSET('Sanitation Data'!$F$31,0,10*ROW('Sanitation Data'!F89))="","",OFFSET('Sanitation Data'!$F$31,0,10*ROW('Sanitation Data'!F89)))</f>
        <v/>
      </c>
      <c r="CY95" s="383" t="str">
        <f ca="1">+IF(OFFSET('Sanitation Data'!$F$32,0,10*ROW('Sanitation Data'!F89))="","",OFFSET('Sanitation Data'!$F$32,0,10*ROW('Sanitation Data'!F89)))</f>
        <v/>
      </c>
      <c r="CZ95" s="383" t="str">
        <f ca="1">+IF(OFFSET('Sanitation Data'!$G$28,0,10*ROW('Sanitation Data'!G89))="","",OFFSET('Sanitation Data'!$G$28,0,10*ROW('Sanitation Data'!G89)))</f>
        <v/>
      </c>
      <c r="DA95" s="383" t="str">
        <f ca="1">+IF(OFFSET('Sanitation Data'!$G$29,0,10*ROW('Sanitation Data'!G89))="","",OFFSET('Sanitation Data'!$G$29,0,10*ROW('Sanitation Data'!G89)))</f>
        <v/>
      </c>
      <c r="DB95" s="383" t="str">
        <f ca="1">+IF(OFFSET('Sanitation Data'!$G$30,0,10*ROW('Sanitation Data'!G89))="","",OFFSET('Sanitation Data'!$G$30,0,10*ROW('Sanitation Data'!G89)))</f>
        <v/>
      </c>
      <c r="DC95" s="383" t="str">
        <f ca="1">+IF(OFFSET('Sanitation Data'!$G$31,0,10*ROW('Sanitation Data'!G89))="","",OFFSET('Sanitation Data'!$G$31,0,10*ROW('Sanitation Data'!G89)))</f>
        <v/>
      </c>
      <c r="DD95" s="383" t="str">
        <f ca="1">+IF(OFFSET('Sanitation Data'!$G$32,0,10*ROW('Sanitation Data'!G89))="","",OFFSET('Sanitation Data'!$G$32,0,10*ROW('Sanitation Data'!G89)))</f>
        <v/>
      </c>
      <c r="DE95" s="383" t="str">
        <f ca="1">+IF(OFFSET('Sanitation Data'!$H$28,0,10*ROW('Sanitation Data'!H89))="","",OFFSET('Sanitation Data'!$H$28,0,10*ROW('Sanitation Data'!H89)))</f>
        <v/>
      </c>
      <c r="DF95" s="383" t="str">
        <f ca="1">+IF(OFFSET('Sanitation Data'!$H$29,0,10*ROW('Sanitation Data'!H89))="","",OFFSET('Sanitation Data'!$H$29,0,10*ROW('Sanitation Data'!H89)))</f>
        <v/>
      </c>
      <c r="DG95" s="383" t="str">
        <f ca="1">+IF(OFFSET('Sanitation Data'!$H$30,0,10*ROW('Sanitation Data'!H89))="","",OFFSET('Sanitation Data'!$H$30,0,10*ROW('Sanitation Data'!H89)))</f>
        <v/>
      </c>
      <c r="DH95" s="383" t="str">
        <f ca="1">+IF(OFFSET('Sanitation Data'!$H$31,0,10*ROW('Sanitation Data'!H89))="","",OFFSET('Sanitation Data'!$H$31,0,10*ROW('Sanitation Data'!H89)))</f>
        <v/>
      </c>
      <c r="DI95" s="383" t="str">
        <f ca="1">+IF(OFFSET('Sanitation Data'!$H$32,0,10*ROW('Sanitation Data'!H89))="","",OFFSET('Sanitation Data'!$H$32,0,10*ROW('Sanitation Data'!H89)))</f>
        <v/>
      </c>
      <c r="DJ95" s="383" t="str">
        <f ca="1">+IF(OFFSET('Sanitation Data'!$I$28,0,10*ROW('Sanitation Data'!I89))="","",OFFSET('Sanitation Data'!$I$28,0,10*ROW('Sanitation Data'!I89)))</f>
        <v/>
      </c>
      <c r="DK95" s="383" t="str">
        <f ca="1">+IF(OFFSET('Sanitation Data'!$I$29,0,10*ROW('Sanitation Data'!I89))="","",OFFSET('Sanitation Data'!$I$29,0,10*ROW('Sanitation Data'!I89)))</f>
        <v/>
      </c>
      <c r="DL95" s="383" t="str">
        <f ca="1">+IF(OFFSET('Sanitation Data'!$I$30,0,10*ROW('Sanitation Data'!I89))="","",OFFSET('Sanitation Data'!$I$30,0,10*ROW('Sanitation Data'!I89)))</f>
        <v/>
      </c>
      <c r="DM95" s="383" t="str">
        <f ca="1">+IF(OFFSET('Sanitation Data'!$I$31,0,10*ROW('Sanitation Data'!I89))="","",OFFSET('Sanitation Data'!$I$31,0,10*ROW('Sanitation Data'!I89)))</f>
        <v/>
      </c>
      <c r="DN95" s="383" t="str">
        <f ca="1">+IF(OFFSET('Sanitation Data'!$I$32,0,10*ROW('Sanitation Data'!I89))="","",OFFSET('Sanitation Data'!$I$32,0,10*ROW('Sanitation Data'!I89)))</f>
        <v/>
      </c>
      <c r="DO95" s="383" t="str">
        <f ca="1">+IF(OFFSET('Hygiene Data'!$D$11,0,10*ROW('Hygiene Data'!D89))="","",OFFSET('Hygiene Data'!$D$11,0,10*ROW('Hygiene Data'!D89)))</f>
        <v/>
      </c>
      <c r="DP95" s="383" t="str">
        <f ca="1">+IF(OFFSET('Hygiene Data'!$D$12,0,10*ROW('Hygiene Data'!D89))="","",OFFSET('Hygiene Data'!$D$12,0,10*ROW('Hygiene Data'!D89)))</f>
        <v/>
      </c>
      <c r="DQ95" s="383" t="str">
        <f ca="1">+IF(OFFSET('Hygiene Data'!$D$13,0,10*ROW('Hygiene Data'!D89))="","",OFFSET('Hygiene Data'!$D$13,0,10*ROW('Hygiene Data'!D89)))</f>
        <v/>
      </c>
      <c r="DR95" s="383" t="str">
        <f ca="1">+IF(OFFSET('Hygiene Data'!$E$11,0,10*ROW('Hygiene Data'!E89))="","",OFFSET('Hygiene Data'!$E$11,0,10*ROW('Hygiene Data'!E89)))</f>
        <v/>
      </c>
      <c r="DS95" s="383" t="str">
        <f ca="1">+IF(OFFSET('Hygiene Data'!$E$12,0,10*ROW('Hygiene Data'!E89))="","",OFFSET('Hygiene Data'!$E$12,0,10*ROW('Hygiene Data'!E89)))</f>
        <v/>
      </c>
      <c r="DT95" s="383" t="str">
        <f ca="1">+IF(OFFSET('Hygiene Data'!$E$13,0,10*ROW('Hygiene Data'!E89))="","",OFFSET('Hygiene Data'!$E$13,0,10*ROW('Hygiene Data'!E89)))</f>
        <v/>
      </c>
      <c r="DU95" s="383" t="str">
        <f ca="1">+IF(OFFSET('Hygiene Data'!$F$11,0,10*ROW('Hygiene Data'!F89))="","",OFFSET('Hygiene Data'!$F$11,0,10*ROW('Hygiene Data'!F89)))</f>
        <v/>
      </c>
      <c r="DV95" s="383" t="str">
        <f ca="1">+IF(OFFSET('Hygiene Data'!$F$12,0,10*ROW('Hygiene Data'!F89))="","",OFFSET('Hygiene Data'!$F$12,0,10*ROW('Hygiene Data'!F89)))</f>
        <v/>
      </c>
      <c r="DW95" s="383" t="str">
        <f ca="1">+IF(OFFSET('Hygiene Data'!$F$13,0,10*ROW('Hygiene Data'!F89))="","",OFFSET('Hygiene Data'!$F$13,0,10*ROW('Hygiene Data'!F89)))</f>
        <v/>
      </c>
      <c r="DX95" s="383" t="str">
        <f ca="1">+IF(OFFSET('Hygiene Data'!$G$11,0,10*ROW('Hygiene Data'!G89))="","",OFFSET('Hygiene Data'!$G$11,0,10*ROW('Hygiene Data'!G89)))</f>
        <v/>
      </c>
      <c r="DY95" s="383" t="str">
        <f ca="1">+IF(OFFSET('Hygiene Data'!$G$12,0,10*ROW('Hygiene Data'!G89))="","",OFFSET('Hygiene Data'!$G$12,0,10*ROW('Hygiene Data'!G89)))</f>
        <v/>
      </c>
      <c r="DZ95" s="383" t="str">
        <f ca="1">+IF(OFFSET('Hygiene Data'!$G$13,0,10*ROW('Hygiene Data'!G89))="","",OFFSET('Hygiene Data'!$G$13,0,10*ROW('Hygiene Data'!G89)))</f>
        <v/>
      </c>
      <c r="EA95" s="383" t="str">
        <f ca="1">+IF(OFFSET('Hygiene Data'!$H$11,0,10*ROW('Hygiene Data'!H89))="","",OFFSET('Hygiene Data'!$H$11,0,10*ROW('Hygiene Data'!H89)))</f>
        <v/>
      </c>
      <c r="EB95" s="383" t="str">
        <f ca="1">+IF(OFFSET('Hygiene Data'!$H$12,0,10*ROW('Hygiene Data'!H89))="","",OFFSET('Hygiene Data'!$H$12,0,10*ROW('Hygiene Data'!H89)))</f>
        <v/>
      </c>
      <c r="EC95" s="383" t="str">
        <f ca="1">+IF(OFFSET('Hygiene Data'!$H$13,0,10*ROW('Hygiene Data'!H89))="","",OFFSET('Hygiene Data'!$H$13,0,10*ROW('Hygiene Data'!H89)))</f>
        <v/>
      </c>
      <c r="ED95" s="383" t="str">
        <f ca="1">+IF(OFFSET('Hygiene Data'!$I$11,0,10*ROW('Hygiene Data'!I89))="","",OFFSET('Hygiene Data'!$I$11,0,10*ROW('Hygiene Data'!I89)))</f>
        <v/>
      </c>
      <c r="EE95" s="383" t="str">
        <f ca="1">+IF(OFFSET('Hygiene Data'!$I$12,0,10*ROW('Hygiene Data'!I89))="","",OFFSET('Hygiene Data'!$I$12,0,10*ROW('Hygiene Data'!I89)))</f>
        <v/>
      </c>
      <c r="EF95" s="383" t="str">
        <f ca="1">+IF(OFFSET('Hygiene Data'!$I$13,0,10*ROW('Hygiene Data'!I89))="","",OFFSET('Hygiene Data'!$I$13,0,10*ROW('Hygiene Data'!I89)))</f>
        <v/>
      </c>
    </row>
    <row r="96" spans="1:136" x14ac:dyDescent="0.25">
      <c r="A96" s="492" t="str">
        <f ca="1">+IF(OFFSET('Water Data'!$B$2,0,10*ROW('Water Data'!E90))="","",OFFSET('Water Data'!$B$2,0,10*ROW('Water Data'!E90)))</f>
        <v/>
      </c>
      <c r="B96" s="492"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19" t="str">
        <f t="shared" ca="1" si="1"/>
        <v/>
      </c>
      <c r="D96" s="520"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20"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20"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20"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20"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20"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20"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20"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20"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20"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20"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20"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20"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20"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20"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20"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20"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20"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21"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21"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21"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21"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21"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21"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21"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21"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21"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21"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21"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21"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21"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21"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21"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21"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21"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21"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21"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21"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21"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21"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21"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21"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21"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21"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21"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21"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21"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21"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22"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98"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22"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22"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22"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22"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22"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22"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22"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22"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22"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22"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22"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22"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22"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22"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22"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22"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83" t="str">
        <f ca="1">+IF(OFFSET('Water Data'!$D$27,0,10*ROW('Water Data'!D90))="","",OFFSET('Water Data'!$D$27,0,10*ROW('Water Data'!D90)))</f>
        <v/>
      </c>
      <c r="BT96" s="383" t="str">
        <f ca="1">+IF(OFFSET('Water Data'!$D$28,0,10*ROW('Water Data'!D90))="","",OFFSET('Water Data'!$D$28,0,10*ROW('Water Data'!D90)))</f>
        <v/>
      </c>
      <c r="BU96" s="383" t="str">
        <f ca="1">+IF(OFFSET('Water Data'!$D$29,0,10*ROW('Water Data'!D90))="","",OFFSET('Water Data'!$D$29,0,10*ROW('Water Data'!D90)))</f>
        <v/>
      </c>
      <c r="BV96" s="383" t="str">
        <f ca="1">+IF(OFFSET('Water Data'!$E$27,0,10*ROW('Water Data'!E90))="","",OFFSET('Water Data'!$E$27,0,10*ROW('Water Data'!E90)))</f>
        <v/>
      </c>
      <c r="BW96" s="383" t="str">
        <f ca="1">+IF(OFFSET('Water Data'!$E$28,0,10*ROW('Water Data'!E90))="","",OFFSET('Water Data'!$E$28,0,10*ROW('Water Data'!E90)))</f>
        <v/>
      </c>
      <c r="BX96" s="383" t="str">
        <f ca="1">+IF(OFFSET('Water Data'!$E$29,0,10*ROW('Water Data'!E90))="","",OFFSET('Water Data'!$E$29,0,10*ROW('Water Data'!E90)))</f>
        <v/>
      </c>
      <c r="BY96" s="383" t="str">
        <f ca="1">+IF(OFFSET('Water Data'!$F$27,0,10*ROW('Water Data'!F90))="","",OFFSET('Water Data'!$F$27,0,10*ROW('Water Data'!F90)))</f>
        <v/>
      </c>
      <c r="BZ96" s="383" t="str">
        <f ca="1">+IF(OFFSET('Water Data'!$F$28,0,10*ROW('Water Data'!F90))="","",OFFSET('Water Data'!$F$28,0,10*ROW('Water Data'!F90)))</f>
        <v/>
      </c>
      <c r="CA96" s="383" t="str">
        <f ca="1">+IF(OFFSET('Water Data'!$F$29,0,10*ROW('Water Data'!F90))="","",OFFSET('Water Data'!$F$29,0,10*ROW('Water Data'!F90)))</f>
        <v/>
      </c>
      <c r="CB96" s="383" t="str">
        <f ca="1">+IF(OFFSET('Water Data'!$G$27,0,10*ROW('Water Data'!G90))="","",OFFSET('Water Data'!$G$27,0,10*ROW('Water Data'!G90)))</f>
        <v/>
      </c>
      <c r="CC96" s="383" t="str">
        <f ca="1">+IF(OFFSET('Water Data'!$G$28,0,10*ROW('Water Data'!G90))="","",OFFSET('Water Data'!$G$28,0,10*ROW('Water Data'!G90)))</f>
        <v/>
      </c>
      <c r="CD96" s="383" t="str">
        <f ca="1">+IF(OFFSET('Water Data'!$G$29,0,10*ROW('Water Data'!G90))="","",OFFSET('Water Data'!$G$29,0,10*ROW('Water Data'!G90)))</f>
        <v/>
      </c>
      <c r="CE96" s="383" t="str">
        <f ca="1">+IF(OFFSET('Water Data'!$H$27,0,10*ROW('Water Data'!H90))="","",OFFSET('Water Data'!$H$27,0,10*ROW('Water Data'!H90)))</f>
        <v/>
      </c>
      <c r="CF96" s="383" t="str">
        <f ca="1">+IF(OFFSET('Water Data'!$H$28,0,10*ROW('Water Data'!H90))="","",OFFSET('Water Data'!$H$28,0,10*ROW('Water Data'!H90)))</f>
        <v/>
      </c>
      <c r="CG96" s="383" t="str">
        <f ca="1">+IF(OFFSET('Water Data'!$H$29,0,10*ROW('Water Data'!H90))="","",OFFSET('Water Data'!$H$29,0,10*ROW('Water Data'!H90)))</f>
        <v/>
      </c>
      <c r="CH96" s="383" t="str">
        <f ca="1">+IF(OFFSET('Water Data'!$I$27,0,10*ROW('Water Data'!I90))="","",OFFSET('Water Data'!$I$27,0,10*ROW('Water Data'!I90)))</f>
        <v/>
      </c>
      <c r="CI96" s="383" t="str">
        <f ca="1">+IF(OFFSET('Water Data'!$I$28,0,10*ROW('Water Data'!I90))="","",OFFSET('Water Data'!$I$28,0,10*ROW('Water Data'!I90)))</f>
        <v/>
      </c>
      <c r="CJ96" s="383" t="str">
        <f ca="1">+IF(OFFSET('Water Data'!$I$29,0,10*ROW('Water Data'!I90))="","",OFFSET('Water Data'!$I$29,0,10*ROW('Water Data'!I90)))</f>
        <v/>
      </c>
      <c r="CK96" s="383" t="str">
        <f ca="1">+IF(OFFSET('Sanitation Data'!$D$28,0,10*ROW('Sanitation Data'!D90))="","",OFFSET('Sanitation Data'!$D$28,0,10*ROW('Sanitation Data'!D90)))</f>
        <v/>
      </c>
      <c r="CL96" s="383" t="str">
        <f ca="1">+IF(OFFSET('Sanitation Data'!$D$29,0,10*ROW('Sanitation Data'!D90))="","",OFFSET('Sanitation Data'!$D$29,0,10*ROW('Sanitation Data'!D90)))</f>
        <v/>
      </c>
      <c r="CM96" s="383" t="str">
        <f ca="1">+IF(OFFSET('Sanitation Data'!$D$30,0,10*ROW('Sanitation Data'!D90))="","",OFFSET('Sanitation Data'!$D$30,0,10*ROW('Sanitation Data'!D90)))</f>
        <v/>
      </c>
      <c r="CN96" s="383" t="str">
        <f ca="1">+IF(OFFSET('Sanitation Data'!$D$31,0,10*ROW('Sanitation Data'!D90))="","",OFFSET('Sanitation Data'!$D$31,0,10*ROW('Sanitation Data'!D90)))</f>
        <v/>
      </c>
      <c r="CO96" s="383" t="str">
        <f ca="1">+IF(OFFSET('Sanitation Data'!$D$32,0,10*ROW('Sanitation Data'!D90))="","",OFFSET('Sanitation Data'!$D$32,0,10*ROW('Sanitation Data'!D90)))</f>
        <v/>
      </c>
      <c r="CP96" s="383" t="str">
        <f ca="1">+IF(OFFSET('Sanitation Data'!$E$28,0,10*ROW('Sanitation Data'!E90))="","",OFFSET('Sanitation Data'!$E$28,0,10*ROW('Sanitation Data'!E90)))</f>
        <v/>
      </c>
      <c r="CQ96" s="383" t="str">
        <f ca="1">+IF(OFFSET('Sanitation Data'!$E$29,0,10*ROW('Sanitation Data'!E90))="","",OFFSET('Sanitation Data'!$E$29,0,10*ROW('Sanitation Data'!E90)))</f>
        <v/>
      </c>
      <c r="CR96" s="383" t="str">
        <f ca="1">+IF(OFFSET('Sanitation Data'!$E$30,0,10*ROW('Sanitation Data'!E90))="","",OFFSET('Sanitation Data'!$E$30,0,10*ROW('Sanitation Data'!E90)))</f>
        <v/>
      </c>
      <c r="CS96" s="383" t="str">
        <f ca="1">+IF(OFFSET('Sanitation Data'!$E$31,0,10*ROW('Sanitation Data'!E90))="","",OFFSET('Sanitation Data'!$E$31,0,10*ROW('Sanitation Data'!E90)))</f>
        <v/>
      </c>
      <c r="CT96" s="383" t="str">
        <f ca="1">+IF(OFFSET('Sanitation Data'!$E$32,0,10*ROW('Sanitation Data'!E90))="","",OFFSET('Sanitation Data'!$E$32,0,10*ROW('Sanitation Data'!E90)))</f>
        <v/>
      </c>
      <c r="CU96" s="383" t="str">
        <f ca="1">+IF(OFFSET('Sanitation Data'!$F$28,0,10*ROW('Sanitation Data'!F90))="","",OFFSET('Sanitation Data'!$F$28,0,10*ROW('Sanitation Data'!F90)))</f>
        <v/>
      </c>
      <c r="CV96" s="383" t="str">
        <f ca="1">+IF(OFFSET('Sanitation Data'!$F$29,0,10*ROW('Sanitation Data'!F90))="","",OFFSET('Sanitation Data'!$F$29,0,10*ROW('Sanitation Data'!F90)))</f>
        <v/>
      </c>
      <c r="CW96" s="383" t="str">
        <f ca="1">+IF(OFFSET('Sanitation Data'!$F$30,0,10*ROW('Sanitation Data'!F90))="","",OFFSET('Sanitation Data'!$F$30,0,10*ROW('Sanitation Data'!F90)))</f>
        <v/>
      </c>
      <c r="CX96" s="383" t="str">
        <f ca="1">+IF(OFFSET('Sanitation Data'!$F$31,0,10*ROW('Sanitation Data'!F90))="","",OFFSET('Sanitation Data'!$F$31,0,10*ROW('Sanitation Data'!F90)))</f>
        <v/>
      </c>
      <c r="CY96" s="383" t="str">
        <f ca="1">+IF(OFFSET('Sanitation Data'!$F$32,0,10*ROW('Sanitation Data'!F90))="","",OFFSET('Sanitation Data'!$F$32,0,10*ROW('Sanitation Data'!F90)))</f>
        <v/>
      </c>
      <c r="CZ96" s="383" t="str">
        <f ca="1">+IF(OFFSET('Sanitation Data'!$G$28,0,10*ROW('Sanitation Data'!G90))="","",OFFSET('Sanitation Data'!$G$28,0,10*ROW('Sanitation Data'!G90)))</f>
        <v/>
      </c>
      <c r="DA96" s="383" t="str">
        <f ca="1">+IF(OFFSET('Sanitation Data'!$G$29,0,10*ROW('Sanitation Data'!G90))="","",OFFSET('Sanitation Data'!$G$29,0,10*ROW('Sanitation Data'!G90)))</f>
        <v/>
      </c>
      <c r="DB96" s="383" t="str">
        <f ca="1">+IF(OFFSET('Sanitation Data'!$G$30,0,10*ROW('Sanitation Data'!G90))="","",OFFSET('Sanitation Data'!$G$30,0,10*ROW('Sanitation Data'!G90)))</f>
        <v/>
      </c>
      <c r="DC96" s="383" t="str">
        <f ca="1">+IF(OFFSET('Sanitation Data'!$G$31,0,10*ROW('Sanitation Data'!G90))="","",OFFSET('Sanitation Data'!$G$31,0,10*ROW('Sanitation Data'!G90)))</f>
        <v/>
      </c>
      <c r="DD96" s="383" t="str">
        <f ca="1">+IF(OFFSET('Sanitation Data'!$G$32,0,10*ROW('Sanitation Data'!G90))="","",OFFSET('Sanitation Data'!$G$32,0,10*ROW('Sanitation Data'!G90)))</f>
        <v/>
      </c>
      <c r="DE96" s="383" t="str">
        <f ca="1">+IF(OFFSET('Sanitation Data'!$H$28,0,10*ROW('Sanitation Data'!H90))="","",OFFSET('Sanitation Data'!$H$28,0,10*ROW('Sanitation Data'!H90)))</f>
        <v/>
      </c>
      <c r="DF96" s="383" t="str">
        <f ca="1">+IF(OFFSET('Sanitation Data'!$H$29,0,10*ROW('Sanitation Data'!H90))="","",OFFSET('Sanitation Data'!$H$29,0,10*ROW('Sanitation Data'!H90)))</f>
        <v/>
      </c>
      <c r="DG96" s="383" t="str">
        <f ca="1">+IF(OFFSET('Sanitation Data'!$H$30,0,10*ROW('Sanitation Data'!H90))="","",OFFSET('Sanitation Data'!$H$30,0,10*ROW('Sanitation Data'!H90)))</f>
        <v/>
      </c>
      <c r="DH96" s="383" t="str">
        <f ca="1">+IF(OFFSET('Sanitation Data'!$H$31,0,10*ROW('Sanitation Data'!H90))="","",OFFSET('Sanitation Data'!$H$31,0,10*ROW('Sanitation Data'!H90)))</f>
        <v/>
      </c>
      <c r="DI96" s="383" t="str">
        <f ca="1">+IF(OFFSET('Sanitation Data'!$H$32,0,10*ROW('Sanitation Data'!H90))="","",OFFSET('Sanitation Data'!$H$32,0,10*ROW('Sanitation Data'!H90)))</f>
        <v/>
      </c>
      <c r="DJ96" s="383" t="str">
        <f ca="1">+IF(OFFSET('Sanitation Data'!$I$28,0,10*ROW('Sanitation Data'!I90))="","",OFFSET('Sanitation Data'!$I$28,0,10*ROW('Sanitation Data'!I90)))</f>
        <v/>
      </c>
      <c r="DK96" s="383" t="str">
        <f ca="1">+IF(OFFSET('Sanitation Data'!$I$29,0,10*ROW('Sanitation Data'!I90))="","",OFFSET('Sanitation Data'!$I$29,0,10*ROW('Sanitation Data'!I90)))</f>
        <v/>
      </c>
      <c r="DL96" s="383" t="str">
        <f ca="1">+IF(OFFSET('Sanitation Data'!$I$30,0,10*ROW('Sanitation Data'!I90))="","",OFFSET('Sanitation Data'!$I$30,0,10*ROW('Sanitation Data'!I90)))</f>
        <v/>
      </c>
      <c r="DM96" s="383" t="str">
        <f ca="1">+IF(OFFSET('Sanitation Data'!$I$31,0,10*ROW('Sanitation Data'!I90))="","",OFFSET('Sanitation Data'!$I$31,0,10*ROW('Sanitation Data'!I90)))</f>
        <v/>
      </c>
      <c r="DN96" s="383" t="str">
        <f ca="1">+IF(OFFSET('Sanitation Data'!$I$32,0,10*ROW('Sanitation Data'!I90))="","",OFFSET('Sanitation Data'!$I$32,0,10*ROW('Sanitation Data'!I90)))</f>
        <v/>
      </c>
      <c r="DO96" s="383" t="str">
        <f ca="1">+IF(OFFSET('Hygiene Data'!$D$11,0,10*ROW('Hygiene Data'!D90))="","",OFFSET('Hygiene Data'!$D$11,0,10*ROW('Hygiene Data'!D90)))</f>
        <v/>
      </c>
      <c r="DP96" s="383" t="str">
        <f ca="1">+IF(OFFSET('Hygiene Data'!$D$12,0,10*ROW('Hygiene Data'!D90))="","",OFFSET('Hygiene Data'!$D$12,0,10*ROW('Hygiene Data'!D90)))</f>
        <v/>
      </c>
      <c r="DQ96" s="383" t="str">
        <f ca="1">+IF(OFFSET('Hygiene Data'!$D$13,0,10*ROW('Hygiene Data'!D90))="","",OFFSET('Hygiene Data'!$D$13,0,10*ROW('Hygiene Data'!D90)))</f>
        <v/>
      </c>
      <c r="DR96" s="383" t="str">
        <f ca="1">+IF(OFFSET('Hygiene Data'!$E$11,0,10*ROW('Hygiene Data'!E90))="","",OFFSET('Hygiene Data'!$E$11,0,10*ROW('Hygiene Data'!E90)))</f>
        <v/>
      </c>
      <c r="DS96" s="383" t="str">
        <f ca="1">+IF(OFFSET('Hygiene Data'!$E$12,0,10*ROW('Hygiene Data'!E90))="","",OFFSET('Hygiene Data'!$E$12,0,10*ROW('Hygiene Data'!E90)))</f>
        <v/>
      </c>
      <c r="DT96" s="383" t="str">
        <f ca="1">+IF(OFFSET('Hygiene Data'!$E$13,0,10*ROW('Hygiene Data'!E90))="","",OFFSET('Hygiene Data'!$E$13,0,10*ROW('Hygiene Data'!E90)))</f>
        <v/>
      </c>
      <c r="DU96" s="383" t="str">
        <f ca="1">+IF(OFFSET('Hygiene Data'!$F$11,0,10*ROW('Hygiene Data'!F90))="","",OFFSET('Hygiene Data'!$F$11,0,10*ROW('Hygiene Data'!F90)))</f>
        <v/>
      </c>
      <c r="DV96" s="383" t="str">
        <f ca="1">+IF(OFFSET('Hygiene Data'!$F$12,0,10*ROW('Hygiene Data'!F90))="","",OFFSET('Hygiene Data'!$F$12,0,10*ROW('Hygiene Data'!F90)))</f>
        <v/>
      </c>
      <c r="DW96" s="383" t="str">
        <f ca="1">+IF(OFFSET('Hygiene Data'!$F$13,0,10*ROW('Hygiene Data'!F90))="","",OFFSET('Hygiene Data'!$F$13,0,10*ROW('Hygiene Data'!F90)))</f>
        <v/>
      </c>
      <c r="DX96" s="383" t="str">
        <f ca="1">+IF(OFFSET('Hygiene Data'!$G$11,0,10*ROW('Hygiene Data'!G90))="","",OFFSET('Hygiene Data'!$G$11,0,10*ROW('Hygiene Data'!G90)))</f>
        <v/>
      </c>
      <c r="DY96" s="383" t="str">
        <f ca="1">+IF(OFFSET('Hygiene Data'!$G$12,0,10*ROW('Hygiene Data'!G90))="","",OFFSET('Hygiene Data'!$G$12,0,10*ROW('Hygiene Data'!G90)))</f>
        <v/>
      </c>
      <c r="DZ96" s="383" t="str">
        <f ca="1">+IF(OFFSET('Hygiene Data'!$G$13,0,10*ROW('Hygiene Data'!G90))="","",OFFSET('Hygiene Data'!$G$13,0,10*ROW('Hygiene Data'!G90)))</f>
        <v/>
      </c>
      <c r="EA96" s="383" t="str">
        <f ca="1">+IF(OFFSET('Hygiene Data'!$H$11,0,10*ROW('Hygiene Data'!H90))="","",OFFSET('Hygiene Data'!$H$11,0,10*ROW('Hygiene Data'!H90)))</f>
        <v/>
      </c>
      <c r="EB96" s="383" t="str">
        <f ca="1">+IF(OFFSET('Hygiene Data'!$H$12,0,10*ROW('Hygiene Data'!H90))="","",OFFSET('Hygiene Data'!$H$12,0,10*ROW('Hygiene Data'!H90)))</f>
        <v/>
      </c>
      <c r="EC96" s="383" t="str">
        <f ca="1">+IF(OFFSET('Hygiene Data'!$H$13,0,10*ROW('Hygiene Data'!H90))="","",OFFSET('Hygiene Data'!$H$13,0,10*ROW('Hygiene Data'!H90)))</f>
        <v/>
      </c>
      <c r="ED96" s="383" t="str">
        <f ca="1">+IF(OFFSET('Hygiene Data'!$I$11,0,10*ROW('Hygiene Data'!I90))="","",OFFSET('Hygiene Data'!$I$11,0,10*ROW('Hygiene Data'!I90)))</f>
        <v/>
      </c>
      <c r="EE96" s="383" t="str">
        <f ca="1">+IF(OFFSET('Hygiene Data'!$I$12,0,10*ROW('Hygiene Data'!I90))="","",OFFSET('Hygiene Data'!$I$12,0,10*ROW('Hygiene Data'!I90)))</f>
        <v/>
      </c>
      <c r="EF96" s="383" t="str">
        <f ca="1">+IF(OFFSET('Hygiene Data'!$I$13,0,10*ROW('Hygiene Data'!I90))="","",OFFSET('Hygiene Data'!$I$13,0,10*ROW('Hygiene Data'!I90)))</f>
        <v/>
      </c>
    </row>
    <row r="97" spans="1:136" x14ac:dyDescent="0.25">
      <c r="A97" s="492" t="str">
        <f ca="1">+IF(OFFSET('Water Data'!$B$2,0,10*ROW('Water Data'!E91))="","",OFFSET('Water Data'!$B$2,0,10*ROW('Water Data'!E91)))</f>
        <v/>
      </c>
      <c r="B97" s="492"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19" t="str">
        <f t="shared" ca="1" si="1"/>
        <v/>
      </c>
      <c r="D97" s="520"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20"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20"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20"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20"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20"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20"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20"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20"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20"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20"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20"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20"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20"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20"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20"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20"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20"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21"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21"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21"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21"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21"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21"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21"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21"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21"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21"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21"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21"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21"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21"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21"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21"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21"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21"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21"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21"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21"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21"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21"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21"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21"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21"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21"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21"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21"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21"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22"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98"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22"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22"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22"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22"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22"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22"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22"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22"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22"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22"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22"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22"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22"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22"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22"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22"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83" t="str">
        <f ca="1">+IF(OFFSET('Water Data'!$D$27,0,10*ROW('Water Data'!D91))="","",OFFSET('Water Data'!$D$27,0,10*ROW('Water Data'!D91)))</f>
        <v/>
      </c>
      <c r="BT97" s="383" t="str">
        <f ca="1">+IF(OFFSET('Water Data'!$D$28,0,10*ROW('Water Data'!D91))="","",OFFSET('Water Data'!$D$28,0,10*ROW('Water Data'!D91)))</f>
        <v/>
      </c>
      <c r="BU97" s="383" t="str">
        <f ca="1">+IF(OFFSET('Water Data'!$D$29,0,10*ROW('Water Data'!D91))="","",OFFSET('Water Data'!$D$29,0,10*ROW('Water Data'!D91)))</f>
        <v/>
      </c>
      <c r="BV97" s="383" t="str">
        <f ca="1">+IF(OFFSET('Water Data'!$E$27,0,10*ROW('Water Data'!E91))="","",OFFSET('Water Data'!$E$27,0,10*ROW('Water Data'!E91)))</f>
        <v/>
      </c>
      <c r="BW97" s="383" t="str">
        <f ca="1">+IF(OFFSET('Water Data'!$E$28,0,10*ROW('Water Data'!E91))="","",OFFSET('Water Data'!$E$28,0,10*ROW('Water Data'!E91)))</f>
        <v/>
      </c>
      <c r="BX97" s="383" t="str">
        <f ca="1">+IF(OFFSET('Water Data'!$E$29,0,10*ROW('Water Data'!E91))="","",OFFSET('Water Data'!$E$29,0,10*ROW('Water Data'!E91)))</f>
        <v/>
      </c>
      <c r="BY97" s="383" t="str">
        <f ca="1">+IF(OFFSET('Water Data'!$F$27,0,10*ROW('Water Data'!F91))="","",OFFSET('Water Data'!$F$27,0,10*ROW('Water Data'!F91)))</f>
        <v/>
      </c>
      <c r="BZ97" s="383" t="str">
        <f ca="1">+IF(OFFSET('Water Data'!$F$28,0,10*ROW('Water Data'!F91))="","",OFFSET('Water Data'!$F$28,0,10*ROW('Water Data'!F91)))</f>
        <v/>
      </c>
      <c r="CA97" s="383" t="str">
        <f ca="1">+IF(OFFSET('Water Data'!$F$29,0,10*ROW('Water Data'!F91))="","",OFFSET('Water Data'!$F$29,0,10*ROW('Water Data'!F91)))</f>
        <v/>
      </c>
      <c r="CB97" s="383" t="str">
        <f ca="1">+IF(OFFSET('Water Data'!$G$27,0,10*ROW('Water Data'!G91))="","",OFFSET('Water Data'!$G$27,0,10*ROW('Water Data'!G91)))</f>
        <v/>
      </c>
      <c r="CC97" s="383" t="str">
        <f ca="1">+IF(OFFSET('Water Data'!$G$28,0,10*ROW('Water Data'!G91))="","",OFFSET('Water Data'!$G$28,0,10*ROW('Water Data'!G91)))</f>
        <v/>
      </c>
      <c r="CD97" s="383" t="str">
        <f ca="1">+IF(OFFSET('Water Data'!$G$29,0,10*ROW('Water Data'!G91))="","",OFFSET('Water Data'!$G$29,0,10*ROW('Water Data'!G91)))</f>
        <v/>
      </c>
      <c r="CE97" s="383" t="str">
        <f ca="1">+IF(OFFSET('Water Data'!$H$27,0,10*ROW('Water Data'!H91))="","",OFFSET('Water Data'!$H$27,0,10*ROW('Water Data'!H91)))</f>
        <v/>
      </c>
      <c r="CF97" s="383" t="str">
        <f ca="1">+IF(OFFSET('Water Data'!$H$28,0,10*ROW('Water Data'!H91))="","",OFFSET('Water Data'!$H$28,0,10*ROW('Water Data'!H91)))</f>
        <v/>
      </c>
      <c r="CG97" s="383" t="str">
        <f ca="1">+IF(OFFSET('Water Data'!$H$29,0,10*ROW('Water Data'!H91))="","",OFFSET('Water Data'!$H$29,0,10*ROW('Water Data'!H91)))</f>
        <v/>
      </c>
      <c r="CH97" s="383" t="str">
        <f ca="1">+IF(OFFSET('Water Data'!$I$27,0,10*ROW('Water Data'!I91))="","",OFFSET('Water Data'!$I$27,0,10*ROW('Water Data'!I91)))</f>
        <v/>
      </c>
      <c r="CI97" s="383" t="str">
        <f ca="1">+IF(OFFSET('Water Data'!$I$28,0,10*ROW('Water Data'!I91))="","",OFFSET('Water Data'!$I$28,0,10*ROW('Water Data'!I91)))</f>
        <v/>
      </c>
      <c r="CJ97" s="383" t="str">
        <f ca="1">+IF(OFFSET('Water Data'!$I$29,0,10*ROW('Water Data'!I91))="","",OFFSET('Water Data'!$I$29,0,10*ROW('Water Data'!I91)))</f>
        <v/>
      </c>
      <c r="CK97" s="383" t="str">
        <f ca="1">+IF(OFFSET('Sanitation Data'!$D$28,0,10*ROW('Sanitation Data'!D91))="","",OFFSET('Sanitation Data'!$D$28,0,10*ROW('Sanitation Data'!D91)))</f>
        <v/>
      </c>
      <c r="CL97" s="383" t="str">
        <f ca="1">+IF(OFFSET('Sanitation Data'!$D$29,0,10*ROW('Sanitation Data'!D91))="","",OFFSET('Sanitation Data'!$D$29,0,10*ROW('Sanitation Data'!D91)))</f>
        <v/>
      </c>
      <c r="CM97" s="383" t="str">
        <f ca="1">+IF(OFFSET('Sanitation Data'!$D$30,0,10*ROW('Sanitation Data'!D91))="","",OFFSET('Sanitation Data'!$D$30,0,10*ROW('Sanitation Data'!D91)))</f>
        <v/>
      </c>
      <c r="CN97" s="383" t="str">
        <f ca="1">+IF(OFFSET('Sanitation Data'!$D$31,0,10*ROW('Sanitation Data'!D91))="","",OFFSET('Sanitation Data'!$D$31,0,10*ROW('Sanitation Data'!D91)))</f>
        <v/>
      </c>
      <c r="CO97" s="383" t="str">
        <f ca="1">+IF(OFFSET('Sanitation Data'!$D$32,0,10*ROW('Sanitation Data'!D91))="","",OFFSET('Sanitation Data'!$D$32,0,10*ROW('Sanitation Data'!D91)))</f>
        <v/>
      </c>
      <c r="CP97" s="383" t="str">
        <f ca="1">+IF(OFFSET('Sanitation Data'!$E$28,0,10*ROW('Sanitation Data'!E91))="","",OFFSET('Sanitation Data'!$E$28,0,10*ROW('Sanitation Data'!E91)))</f>
        <v/>
      </c>
      <c r="CQ97" s="383" t="str">
        <f ca="1">+IF(OFFSET('Sanitation Data'!$E$29,0,10*ROW('Sanitation Data'!E91))="","",OFFSET('Sanitation Data'!$E$29,0,10*ROW('Sanitation Data'!E91)))</f>
        <v/>
      </c>
      <c r="CR97" s="383" t="str">
        <f ca="1">+IF(OFFSET('Sanitation Data'!$E$30,0,10*ROW('Sanitation Data'!E91))="","",OFFSET('Sanitation Data'!$E$30,0,10*ROW('Sanitation Data'!E91)))</f>
        <v/>
      </c>
      <c r="CS97" s="383" t="str">
        <f ca="1">+IF(OFFSET('Sanitation Data'!$E$31,0,10*ROW('Sanitation Data'!E91))="","",OFFSET('Sanitation Data'!$E$31,0,10*ROW('Sanitation Data'!E91)))</f>
        <v/>
      </c>
      <c r="CT97" s="383" t="str">
        <f ca="1">+IF(OFFSET('Sanitation Data'!$E$32,0,10*ROW('Sanitation Data'!E91))="","",OFFSET('Sanitation Data'!$E$32,0,10*ROW('Sanitation Data'!E91)))</f>
        <v/>
      </c>
      <c r="CU97" s="383" t="str">
        <f ca="1">+IF(OFFSET('Sanitation Data'!$F$28,0,10*ROW('Sanitation Data'!F91))="","",OFFSET('Sanitation Data'!$F$28,0,10*ROW('Sanitation Data'!F91)))</f>
        <v/>
      </c>
      <c r="CV97" s="383" t="str">
        <f ca="1">+IF(OFFSET('Sanitation Data'!$F$29,0,10*ROW('Sanitation Data'!F91))="","",OFFSET('Sanitation Data'!$F$29,0,10*ROW('Sanitation Data'!F91)))</f>
        <v/>
      </c>
      <c r="CW97" s="383" t="str">
        <f ca="1">+IF(OFFSET('Sanitation Data'!$F$30,0,10*ROW('Sanitation Data'!F91))="","",OFFSET('Sanitation Data'!$F$30,0,10*ROW('Sanitation Data'!F91)))</f>
        <v/>
      </c>
      <c r="CX97" s="383" t="str">
        <f ca="1">+IF(OFFSET('Sanitation Data'!$F$31,0,10*ROW('Sanitation Data'!F91))="","",OFFSET('Sanitation Data'!$F$31,0,10*ROW('Sanitation Data'!F91)))</f>
        <v/>
      </c>
      <c r="CY97" s="383" t="str">
        <f ca="1">+IF(OFFSET('Sanitation Data'!$F$32,0,10*ROW('Sanitation Data'!F91))="","",OFFSET('Sanitation Data'!$F$32,0,10*ROW('Sanitation Data'!F91)))</f>
        <v/>
      </c>
      <c r="CZ97" s="383" t="str">
        <f ca="1">+IF(OFFSET('Sanitation Data'!$G$28,0,10*ROW('Sanitation Data'!G91))="","",OFFSET('Sanitation Data'!$G$28,0,10*ROW('Sanitation Data'!G91)))</f>
        <v/>
      </c>
      <c r="DA97" s="383" t="str">
        <f ca="1">+IF(OFFSET('Sanitation Data'!$G$29,0,10*ROW('Sanitation Data'!G91))="","",OFFSET('Sanitation Data'!$G$29,0,10*ROW('Sanitation Data'!G91)))</f>
        <v/>
      </c>
      <c r="DB97" s="383" t="str">
        <f ca="1">+IF(OFFSET('Sanitation Data'!$G$30,0,10*ROW('Sanitation Data'!G91))="","",OFFSET('Sanitation Data'!$G$30,0,10*ROW('Sanitation Data'!G91)))</f>
        <v/>
      </c>
      <c r="DC97" s="383" t="str">
        <f ca="1">+IF(OFFSET('Sanitation Data'!$G$31,0,10*ROW('Sanitation Data'!G91))="","",OFFSET('Sanitation Data'!$G$31,0,10*ROW('Sanitation Data'!G91)))</f>
        <v/>
      </c>
      <c r="DD97" s="383" t="str">
        <f ca="1">+IF(OFFSET('Sanitation Data'!$G$32,0,10*ROW('Sanitation Data'!G91))="","",OFFSET('Sanitation Data'!$G$32,0,10*ROW('Sanitation Data'!G91)))</f>
        <v/>
      </c>
      <c r="DE97" s="383" t="str">
        <f ca="1">+IF(OFFSET('Sanitation Data'!$H$28,0,10*ROW('Sanitation Data'!H91))="","",OFFSET('Sanitation Data'!$H$28,0,10*ROW('Sanitation Data'!H91)))</f>
        <v/>
      </c>
      <c r="DF97" s="383" t="str">
        <f ca="1">+IF(OFFSET('Sanitation Data'!$H$29,0,10*ROW('Sanitation Data'!H91))="","",OFFSET('Sanitation Data'!$H$29,0,10*ROW('Sanitation Data'!H91)))</f>
        <v/>
      </c>
      <c r="DG97" s="383" t="str">
        <f ca="1">+IF(OFFSET('Sanitation Data'!$H$30,0,10*ROW('Sanitation Data'!H91))="","",OFFSET('Sanitation Data'!$H$30,0,10*ROW('Sanitation Data'!H91)))</f>
        <v/>
      </c>
      <c r="DH97" s="383" t="str">
        <f ca="1">+IF(OFFSET('Sanitation Data'!$H$31,0,10*ROW('Sanitation Data'!H91))="","",OFFSET('Sanitation Data'!$H$31,0,10*ROW('Sanitation Data'!H91)))</f>
        <v/>
      </c>
      <c r="DI97" s="383" t="str">
        <f ca="1">+IF(OFFSET('Sanitation Data'!$H$32,0,10*ROW('Sanitation Data'!H91))="","",OFFSET('Sanitation Data'!$H$32,0,10*ROW('Sanitation Data'!H91)))</f>
        <v/>
      </c>
      <c r="DJ97" s="383" t="str">
        <f ca="1">+IF(OFFSET('Sanitation Data'!$I$28,0,10*ROW('Sanitation Data'!I91))="","",OFFSET('Sanitation Data'!$I$28,0,10*ROW('Sanitation Data'!I91)))</f>
        <v/>
      </c>
      <c r="DK97" s="383" t="str">
        <f ca="1">+IF(OFFSET('Sanitation Data'!$I$29,0,10*ROW('Sanitation Data'!I91))="","",OFFSET('Sanitation Data'!$I$29,0,10*ROW('Sanitation Data'!I91)))</f>
        <v/>
      </c>
      <c r="DL97" s="383" t="str">
        <f ca="1">+IF(OFFSET('Sanitation Data'!$I$30,0,10*ROW('Sanitation Data'!I91))="","",OFFSET('Sanitation Data'!$I$30,0,10*ROW('Sanitation Data'!I91)))</f>
        <v/>
      </c>
      <c r="DM97" s="383" t="str">
        <f ca="1">+IF(OFFSET('Sanitation Data'!$I$31,0,10*ROW('Sanitation Data'!I91))="","",OFFSET('Sanitation Data'!$I$31,0,10*ROW('Sanitation Data'!I91)))</f>
        <v/>
      </c>
      <c r="DN97" s="383" t="str">
        <f ca="1">+IF(OFFSET('Sanitation Data'!$I$32,0,10*ROW('Sanitation Data'!I91))="","",OFFSET('Sanitation Data'!$I$32,0,10*ROW('Sanitation Data'!I91)))</f>
        <v/>
      </c>
      <c r="DO97" s="383" t="str">
        <f ca="1">+IF(OFFSET('Hygiene Data'!$D$11,0,10*ROW('Hygiene Data'!D91))="","",OFFSET('Hygiene Data'!$D$11,0,10*ROW('Hygiene Data'!D91)))</f>
        <v/>
      </c>
      <c r="DP97" s="383" t="str">
        <f ca="1">+IF(OFFSET('Hygiene Data'!$D$12,0,10*ROW('Hygiene Data'!D91))="","",OFFSET('Hygiene Data'!$D$12,0,10*ROW('Hygiene Data'!D91)))</f>
        <v/>
      </c>
      <c r="DQ97" s="383" t="str">
        <f ca="1">+IF(OFFSET('Hygiene Data'!$D$13,0,10*ROW('Hygiene Data'!D91))="","",OFFSET('Hygiene Data'!$D$13,0,10*ROW('Hygiene Data'!D91)))</f>
        <v/>
      </c>
      <c r="DR97" s="383" t="str">
        <f ca="1">+IF(OFFSET('Hygiene Data'!$E$11,0,10*ROW('Hygiene Data'!E91))="","",OFFSET('Hygiene Data'!$E$11,0,10*ROW('Hygiene Data'!E91)))</f>
        <v/>
      </c>
      <c r="DS97" s="383" t="str">
        <f ca="1">+IF(OFFSET('Hygiene Data'!$E$12,0,10*ROW('Hygiene Data'!E91))="","",OFFSET('Hygiene Data'!$E$12,0,10*ROW('Hygiene Data'!E91)))</f>
        <v/>
      </c>
      <c r="DT97" s="383" t="str">
        <f ca="1">+IF(OFFSET('Hygiene Data'!$E$13,0,10*ROW('Hygiene Data'!E91))="","",OFFSET('Hygiene Data'!$E$13,0,10*ROW('Hygiene Data'!E91)))</f>
        <v/>
      </c>
      <c r="DU97" s="383" t="str">
        <f ca="1">+IF(OFFSET('Hygiene Data'!$F$11,0,10*ROW('Hygiene Data'!F91))="","",OFFSET('Hygiene Data'!$F$11,0,10*ROW('Hygiene Data'!F91)))</f>
        <v/>
      </c>
      <c r="DV97" s="383" t="str">
        <f ca="1">+IF(OFFSET('Hygiene Data'!$F$12,0,10*ROW('Hygiene Data'!F91))="","",OFFSET('Hygiene Data'!$F$12,0,10*ROW('Hygiene Data'!F91)))</f>
        <v/>
      </c>
      <c r="DW97" s="383" t="str">
        <f ca="1">+IF(OFFSET('Hygiene Data'!$F$13,0,10*ROW('Hygiene Data'!F91))="","",OFFSET('Hygiene Data'!$F$13,0,10*ROW('Hygiene Data'!F91)))</f>
        <v/>
      </c>
      <c r="DX97" s="383" t="str">
        <f ca="1">+IF(OFFSET('Hygiene Data'!$G$11,0,10*ROW('Hygiene Data'!G91))="","",OFFSET('Hygiene Data'!$G$11,0,10*ROW('Hygiene Data'!G91)))</f>
        <v/>
      </c>
      <c r="DY97" s="383" t="str">
        <f ca="1">+IF(OFFSET('Hygiene Data'!$G$12,0,10*ROW('Hygiene Data'!G91))="","",OFFSET('Hygiene Data'!$G$12,0,10*ROW('Hygiene Data'!G91)))</f>
        <v/>
      </c>
      <c r="DZ97" s="383" t="str">
        <f ca="1">+IF(OFFSET('Hygiene Data'!$G$13,0,10*ROW('Hygiene Data'!G91))="","",OFFSET('Hygiene Data'!$G$13,0,10*ROW('Hygiene Data'!G91)))</f>
        <v/>
      </c>
      <c r="EA97" s="383" t="str">
        <f ca="1">+IF(OFFSET('Hygiene Data'!$H$11,0,10*ROW('Hygiene Data'!H91))="","",OFFSET('Hygiene Data'!$H$11,0,10*ROW('Hygiene Data'!H91)))</f>
        <v/>
      </c>
      <c r="EB97" s="383" t="str">
        <f ca="1">+IF(OFFSET('Hygiene Data'!$H$12,0,10*ROW('Hygiene Data'!H91))="","",OFFSET('Hygiene Data'!$H$12,0,10*ROW('Hygiene Data'!H91)))</f>
        <v/>
      </c>
      <c r="EC97" s="383" t="str">
        <f ca="1">+IF(OFFSET('Hygiene Data'!$H$13,0,10*ROW('Hygiene Data'!H91))="","",OFFSET('Hygiene Data'!$H$13,0,10*ROW('Hygiene Data'!H91)))</f>
        <v/>
      </c>
      <c r="ED97" s="383" t="str">
        <f ca="1">+IF(OFFSET('Hygiene Data'!$I$11,0,10*ROW('Hygiene Data'!I91))="","",OFFSET('Hygiene Data'!$I$11,0,10*ROW('Hygiene Data'!I91)))</f>
        <v/>
      </c>
      <c r="EE97" s="383" t="str">
        <f ca="1">+IF(OFFSET('Hygiene Data'!$I$12,0,10*ROW('Hygiene Data'!I91))="","",OFFSET('Hygiene Data'!$I$12,0,10*ROW('Hygiene Data'!I91)))</f>
        <v/>
      </c>
      <c r="EF97" s="383" t="str">
        <f ca="1">+IF(OFFSET('Hygiene Data'!$I$13,0,10*ROW('Hygiene Data'!I91))="","",OFFSET('Hygiene Data'!$I$13,0,10*ROW('Hygiene Data'!I91)))</f>
        <v/>
      </c>
    </row>
    <row r="98" spans="1:136" x14ac:dyDescent="0.25">
      <c r="A98" s="492" t="str">
        <f ca="1">+IF(OFFSET('Water Data'!$B$2,0,10*ROW('Water Data'!E92))="","",OFFSET('Water Data'!$B$2,0,10*ROW('Water Data'!E92)))</f>
        <v/>
      </c>
      <c r="B98" s="492"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19" t="str">
        <f t="shared" ca="1" si="1"/>
        <v/>
      </c>
      <c r="D98" s="520"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20"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20"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20"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20"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20"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20"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20"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20"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20"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20"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20"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20"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20"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20"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20"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20"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20"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21"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21"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21"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21"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21"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21"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21"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21"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21"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21"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21"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21"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21"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21"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21"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21"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21"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21"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21"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21"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21"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21"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21"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21"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21"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21"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21"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21"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21"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21"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22"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98"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22"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22"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22"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22"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22"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22"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22"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22"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22"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22"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22"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22"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22"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22"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22"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22"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83" t="str">
        <f ca="1">+IF(OFFSET('Water Data'!$D$27,0,10*ROW('Water Data'!D92))="","",OFFSET('Water Data'!$D$27,0,10*ROW('Water Data'!D92)))</f>
        <v/>
      </c>
      <c r="BT98" s="383" t="str">
        <f ca="1">+IF(OFFSET('Water Data'!$D$28,0,10*ROW('Water Data'!D92))="","",OFFSET('Water Data'!$D$28,0,10*ROW('Water Data'!D92)))</f>
        <v/>
      </c>
      <c r="BU98" s="383" t="str">
        <f ca="1">+IF(OFFSET('Water Data'!$D$29,0,10*ROW('Water Data'!D92))="","",OFFSET('Water Data'!$D$29,0,10*ROW('Water Data'!D92)))</f>
        <v/>
      </c>
      <c r="BV98" s="383" t="str">
        <f ca="1">+IF(OFFSET('Water Data'!$E$27,0,10*ROW('Water Data'!E92))="","",OFFSET('Water Data'!$E$27,0,10*ROW('Water Data'!E92)))</f>
        <v/>
      </c>
      <c r="BW98" s="383" t="str">
        <f ca="1">+IF(OFFSET('Water Data'!$E$28,0,10*ROW('Water Data'!E92))="","",OFFSET('Water Data'!$E$28,0,10*ROW('Water Data'!E92)))</f>
        <v/>
      </c>
      <c r="BX98" s="383" t="str">
        <f ca="1">+IF(OFFSET('Water Data'!$E$29,0,10*ROW('Water Data'!E92))="","",OFFSET('Water Data'!$E$29,0,10*ROW('Water Data'!E92)))</f>
        <v/>
      </c>
      <c r="BY98" s="383" t="str">
        <f ca="1">+IF(OFFSET('Water Data'!$F$27,0,10*ROW('Water Data'!F92))="","",OFFSET('Water Data'!$F$27,0,10*ROW('Water Data'!F92)))</f>
        <v/>
      </c>
      <c r="BZ98" s="383" t="str">
        <f ca="1">+IF(OFFSET('Water Data'!$F$28,0,10*ROW('Water Data'!F92))="","",OFFSET('Water Data'!$F$28,0,10*ROW('Water Data'!F92)))</f>
        <v/>
      </c>
      <c r="CA98" s="383" t="str">
        <f ca="1">+IF(OFFSET('Water Data'!$F$29,0,10*ROW('Water Data'!F92))="","",OFFSET('Water Data'!$F$29,0,10*ROW('Water Data'!F92)))</f>
        <v/>
      </c>
      <c r="CB98" s="383" t="str">
        <f ca="1">+IF(OFFSET('Water Data'!$G$27,0,10*ROW('Water Data'!G92))="","",OFFSET('Water Data'!$G$27,0,10*ROW('Water Data'!G92)))</f>
        <v/>
      </c>
      <c r="CC98" s="383" t="str">
        <f ca="1">+IF(OFFSET('Water Data'!$G$28,0,10*ROW('Water Data'!G92))="","",OFFSET('Water Data'!$G$28,0,10*ROW('Water Data'!G92)))</f>
        <v/>
      </c>
      <c r="CD98" s="383" t="str">
        <f ca="1">+IF(OFFSET('Water Data'!$G$29,0,10*ROW('Water Data'!G92))="","",OFFSET('Water Data'!$G$29,0,10*ROW('Water Data'!G92)))</f>
        <v/>
      </c>
      <c r="CE98" s="383" t="str">
        <f ca="1">+IF(OFFSET('Water Data'!$H$27,0,10*ROW('Water Data'!H92))="","",OFFSET('Water Data'!$H$27,0,10*ROW('Water Data'!H92)))</f>
        <v/>
      </c>
      <c r="CF98" s="383" t="str">
        <f ca="1">+IF(OFFSET('Water Data'!$H$28,0,10*ROW('Water Data'!H92))="","",OFFSET('Water Data'!$H$28,0,10*ROW('Water Data'!H92)))</f>
        <v/>
      </c>
      <c r="CG98" s="383" t="str">
        <f ca="1">+IF(OFFSET('Water Data'!$H$29,0,10*ROW('Water Data'!H92))="","",OFFSET('Water Data'!$H$29,0,10*ROW('Water Data'!H92)))</f>
        <v/>
      </c>
      <c r="CH98" s="383" t="str">
        <f ca="1">+IF(OFFSET('Water Data'!$I$27,0,10*ROW('Water Data'!I92))="","",OFFSET('Water Data'!$I$27,0,10*ROW('Water Data'!I92)))</f>
        <v/>
      </c>
      <c r="CI98" s="383" t="str">
        <f ca="1">+IF(OFFSET('Water Data'!$I$28,0,10*ROW('Water Data'!I92))="","",OFFSET('Water Data'!$I$28,0,10*ROW('Water Data'!I92)))</f>
        <v/>
      </c>
      <c r="CJ98" s="383" t="str">
        <f ca="1">+IF(OFFSET('Water Data'!$I$29,0,10*ROW('Water Data'!I92))="","",OFFSET('Water Data'!$I$29,0,10*ROW('Water Data'!I92)))</f>
        <v/>
      </c>
      <c r="CK98" s="383" t="str">
        <f ca="1">+IF(OFFSET('Sanitation Data'!$D$28,0,10*ROW('Sanitation Data'!D92))="","",OFFSET('Sanitation Data'!$D$28,0,10*ROW('Sanitation Data'!D92)))</f>
        <v/>
      </c>
      <c r="CL98" s="383" t="str">
        <f ca="1">+IF(OFFSET('Sanitation Data'!$D$29,0,10*ROW('Sanitation Data'!D92))="","",OFFSET('Sanitation Data'!$D$29,0,10*ROW('Sanitation Data'!D92)))</f>
        <v/>
      </c>
      <c r="CM98" s="383" t="str">
        <f ca="1">+IF(OFFSET('Sanitation Data'!$D$30,0,10*ROW('Sanitation Data'!D92))="","",OFFSET('Sanitation Data'!$D$30,0,10*ROW('Sanitation Data'!D92)))</f>
        <v/>
      </c>
      <c r="CN98" s="383" t="str">
        <f ca="1">+IF(OFFSET('Sanitation Data'!$D$31,0,10*ROW('Sanitation Data'!D92))="","",OFFSET('Sanitation Data'!$D$31,0,10*ROW('Sanitation Data'!D92)))</f>
        <v/>
      </c>
      <c r="CO98" s="383" t="str">
        <f ca="1">+IF(OFFSET('Sanitation Data'!$D$32,0,10*ROW('Sanitation Data'!D92))="","",OFFSET('Sanitation Data'!$D$32,0,10*ROW('Sanitation Data'!D92)))</f>
        <v/>
      </c>
      <c r="CP98" s="383" t="str">
        <f ca="1">+IF(OFFSET('Sanitation Data'!$E$28,0,10*ROW('Sanitation Data'!E92))="","",OFFSET('Sanitation Data'!$E$28,0,10*ROW('Sanitation Data'!E92)))</f>
        <v/>
      </c>
      <c r="CQ98" s="383" t="str">
        <f ca="1">+IF(OFFSET('Sanitation Data'!$E$29,0,10*ROW('Sanitation Data'!E92))="","",OFFSET('Sanitation Data'!$E$29,0,10*ROW('Sanitation Data'!E92)))</f>
        <v/>
      </c>
      <c r="CR98" s="383" t="str">
        <f ca="1">+IF(OFFSET('Sanitation Data'!$E$30,0,10*ROW('Sanitation Data'!E92))="","",OFFSET('Sanitation Data'!$E$30,0,10*ROW('Sanitation Data'!E92)))</f>
        <v/>
      </c>
      <c r="CS98" s="383" t="str">
        <f ca="1">+IF(OFFSET('Sanitation Data'!$E$31,0,10*ROW('Sanitation Data'!E92))="","",OFFSET('Sanitation Data'!$E$31,0,10*ROW('Sanitation Data'!E92)))</f>
        <v/>
      </c>
      <c r="CT98" s="383" t="str">
        <f ca="1">+IF(OFFSET('Sanitation Data'!$E$32,0,10*ROW('Sanitation Data'!E92))="","",OFFSET('Sanitation Data'!$E$32,0,10*ROW('Sanitation Data'!E92)))</f>
        <v/>
      </c>
      <c r="CU98" s="383" t="str">
        <f ca="1">+IF(OFFSET('Sanitation Data'!$F$28,0,10*ROW('Sanitation Data'!F92))="","",OFFSET('Sanitation Data'!$F$28,0,10*ROW('Sanitation Data'!F92)))</f>
        <v/>
      </c>
      <c r="CV98" s="383" t="str">
        <f ca="1">+IF(OFFSET('Sanitation Data'!$F$29,0,10*ROW('Sanitation Data'!F92))="","",OFFSET('Sanitation Data'!$F$29,0,10*ROW('Sanitation Data'!F92)))</f>
        <v/>
      </c>
      <c r="CW98" s="383" t="str">
        <f ca="1">+IF(OFFSET('Sanitation Data'!$F$30,0,10*ROW('Sanitation Data'!F92))="","",OFFSET('Sanitation Data'!$F$30,0,10*ROW('Sanitation Data'!F92)))</f>
        <v/>
      </c>
      <c r="CX98" s="383" t="str">
        <f ca="1">+IF(OFFSET('Sanitation Data'!$F$31,0,10*ROW('Sanitation Data'!F92))="","",OFFSET('Sanitation Data'!$F$31,0,10*ROW('Sanitation Data'!F92)))</f>
        <v/>
      </c>
      <c r="CY98" s="383" t="str">
        <f ca="1">+IF(OFFSET('Sanitation Data'!$F$32,0,10*ROW('Sanitation Data'!F92))="","",OFFSET('Sanitation Data'!$F$32,0,10*ROW('Sanitation Data'!F92)))</f>
        <v/>
      </c>
      <c r="CZ98" s="383" t="str">
        <f ca="1">+IF(OFFSET('Sanitation Data'!$G$28,0,10*ROW('Sanitation Data'!G92))="","",OFFSET('Sanitation Data'!$G$28,0,10*ROW('Sanitation Data'!G92)))</f>
        <v/>
      </c>
      <c r="DA98" s="383" t="str">
        <f ca="1">+IF(OFFSET('Sanitation Data'!$G$29,0,10*ROW('Sanitation Data'!G92))="","",OFFSET('Sanitation Data'!$G$29,0,10*ROW('Sanitation Data'!G92)))</f>
        <v/>
      </c>
      <c r="DB98" s="383" t="str">
        <f ca="1">+IF(OFFSET('Sanitation Data'!$G$30,0,10*ROW('Sanitation Data'!G92))="","",OFFSET('Sanitation Data'!$G$30,0,10*ROW('Sanitation Data'!G92)))</f>
        <v/>
      </c>
      <c r="DC98" s="383" t="str">
        <f ca="1">+IF(OFFSET('Sanitation Data'!$G$31,0,10*ROW('Sanitation Data'!G92))="","",OFFSET('Sanitation Data'!$G$31,0,10*ROW('Sanitation Data'!G92)))</f>
        <v/>
      </c>
      <c r="DD98" s="383" t="str">
        <f ca="1">+IF(OFFSET('Sanitation Data'!$G$32,0,10*ROW('Sanitation Data'!G92))="","",OFFSET('Sanitation Data'!$G$32,0,10*ROW('Sanitation Data'!G92)))</f>
        <v/>
      </c>
      <c r="DE98" s="383" t="str">
        <f ca="1">+IF(OFFSET('Sanitation Data'!$H$28,0,10*ROW('Sanitation Data'!H92))="","",OFFSET('Sanitation Data'!$H$28,0,10*ROW('Sanitation Data'!H92)))</f>
        <v/>
      </c>
      <c r="DF98" s="383" t="str">
        <f ca="1">+IF(OFFSET('Sanitation Data'!$H$29,0,10*ROW('Sanitation Data'!H92))="","",OFFSET('Sanitation Data'!$H$29,0,10*ROW('Sanitation Data'!H92)))</f>
        <v/>
      </c>
      <c r="DG98" s="383" t="str">
        <f ca="1">+IF(OFFSET('Sanitation Data'!$H$30,0,10*ROW('Sanitation Data'!H92))="","",OFFSET('Sanitation Data'!$H$30,0,10*ROW('Sanitation Data'!H92)))</f>
        <v/>
      </c>
      <c r="DH98" s="383" t="str">
        <f ca="1">+IF(OFFSET('Sanitation Data'!$H$31,0,10*ROW('Sanitation Data'!H92))="","",OFFSET('Sanitation Data'!$H$31,0,10*ROW('Sanitation Data'!H92)))</f>
        <v/>
      </c>
      <c r="DI98" s="383" t="str">
        <f ca="1">+IF(OFFSET('Sanitation Data'!$H$32,0,10*ROW('Sanitation Data'!H92))="","",OFFSET('Sanitation Data'!$H$32,0,10*ROW('Sanitation Data'!H92)))</f>
        <v/>
      </c>
      <c r="DJ98" s="383" t="str">
        <f ca="1">+IF(OFFSET('Sanitation Data'!$I$28,0,10*ROW('Sanitation Data'!I92))="","",OFFSET('Sanitation Data'!$I$28,0,10*ROW('Sanitation Data'!I92)))</f>
        <v/>
      </c>
      <c r="DK98" s="383" t="str">
        <f ca="1">+IF(OFFSET('Sanitation Data'!$I$29,0,10*ROW('Sanitation Data'!I92))="","",OFFSET('Sanitation Data'!$I$29,0,10*ROW('Sanitation Data'!I92)))</f>
        <v/>
      </c>
      <c r="DL98" s="383" t="str">
        <f ca="1">+IF(OFFSET('Sanitation Data'!$I$30,0,10*ROW('Sanitation Data'!I92))="","",OFFSET('Sanitation Data'!$I$30,0,10*ROW('Sanitation Data'!I92)))</f>
        <v/>
      </c>
      <c r="DM98" s="383" t="str">
        <f ca="1">+IF(OFFSET('Sanitation Data'!$I$31,0,10*ROW('Sanitation Data'!I92))="","",OFFSET('Sanitation Data'!$I$31,0,10*ROW('Sanitation Data'!I92)))</f>
        <v/>
      </c>
      <c r="DN98" s="383" t="str">
        <f ca="1">+IF(OFFSET('Sanitation Data'!$I$32,0,10*ROW('Sanitation Data'!I92))="","",OFFSET('Sanitation Data'!$I$32,0,10*ROW('Sanitation Data'!I92)))</f>
        <v/>
      </c>
      <c r="DO98" s="383" t="str">
        <f ca="1">+IF(OFFSET('Hygiene Data'!$D$11,0,10*ROW('Hygiene Data'!D92))="","",OFFSET('Hygiene Data'!$D$11,0,10*ROW('Hygiene Data'!D92)))</f>
        <v/>
      </c>
      <c r="DP98" s="383" t="str">
        <f ca="1">+IF(OFFSET('Hygiene Data'!$D$12,0,10*ROW('Hygiene Data'!D92))="","",OFFSET('Hygiene Data'!$D$12,0,10*ROW('Hygiene Data'!D92)))</f>
        <v/>
      </c>
      <c r="DQ98" s="383" t="str">
        <f ca="1">+IF(OFFSET('Hygiene Data'!$D$13,0,10*ROW('Hygiene Data'!D92))="","",OFFSET('Hygiene Data'!$D$13,0,10*ROW('Hygiene Data'!D92)))</f>
        <v/>
      </c>
      <c r="DR98" s="383" t="str">
        <f ca="1">+IF(OFFSET('Hygiene Data'!$E$11,0,10*ROW('Hygiene Data'!E92))="","",OFFSET('Hygiene Data'!$E$11,0,10*ROW('Hygiene Data'!E92)))</f>
        <v/>
      </c>
      <c r="DS98" s="383" t="str">
        <f ca="1">+IF(OFFSET('Hygiene Data'!$E$12,0,10*ROW('Hygiene Data'!E92))="","",OFFSET('Hygiene Data'!$E$12,0,10*ROW('Hygiene Data'!E92)))</f>
        <v/>
      </c>
      <c r="DT98" s="383" t="str">
        <f ca="1">+IF(OFFSET('Hygiene Data'!$E$13,0,10*ROW('Hygiene Data'!E92))="","",OFFSET('Hygiene Data'!$E$13,0,10*ROW('Hygiene Data'!E92)))</f>
        <v/>
      </c>
      <c r="DU98" s="383" t="str">
        <f ca="1">+IF(OFFSET('Hygiene Data'!$F$11,0,10*ROW('Hygiene Data'!F92))="","",OFFSET('Hygiene Data'!$F$11,0,10*ROW('Hygiene Data'!F92)))</f>
        <v/>
      </c>
      <c r="DV98" s="383" t="str">
        <f ca="1">+IF(OFFSET('Hygiene Data'!$F$12,0,10*ROW('Hygiene Data'!F92))="","",OFFSET('Hygiene Data'!$F$12,0,10*ROW('Hygiene Data'!F92)))</f>
        <v/>
      </c>
      <c r="DW98" s="383" t="str">
        <f ca="1">+IF(OFFSET('Hygiene Data'!$F$13,0,10*ROW('Hygiene Data'!F92))="","",OFFSET('Hygiene Data'!$F$13,0,10*ROW('Hygiene Data'!F92)))</f>
        <v/>
      </c>
      <c r="DX98" s="383" t="str">
        <f ca="1">+IF(OFFSET('Hygiene Data'!$G$11,0,10*ROW('Hygiene Data'!G92))="","",OFFSET('Hygiene Data'!$G$11,0,10*ROW('Hygiene Data'!G92)))</f>
        <v/>
      </c>
      <c r="DY98" s="383" t="str">
        <f ca="1">+IF(OFFSET('Hygiene Data'!$G$12,0,10*ROW('Hygiene Data'!G92))="","",OFFSET('Hygiene Data'!$G$12,0,10*ROW('Hygiene Data'!G92)))</f>
        <v/>
      </c>
      <c r="DZ98" s="383" t="str">
        <f ca="1">+IF(OFFSET('Hygiene Data'!$G$13,0,10*ROW('Hygiene Data'!G92))="","",OFFSET('Hygiene Data'!$G$13,0,10*ROW('Hygiene Data'!G92)))</f>
        <v/>
      </c>
      <c r="EA98" s="383" t="str">
        <f ca="1">+IF(OFFSET('Hygiene Data'!$H$11,0,10*ROW('Hygiene Data'!H92))="","",OFFSET('Hygiene Data'!$H$11,0,10*ROW('Hygiene Data'!H92)))</f>
        <v/>
      </c>
      <c r="EB98" s="383" t="str">
        <f ca="1">+IF(OFFSET('Hygiene Data'!$H$12,0,10*ROW('Hygiene Data'!H92))="","",OFFSET('Hygiene Data'!$H$12,0,10*ROW('Hygiene Data'!H92)))</f>
        <v/>
      </c>
      <c r="EC98" s="383" t="str">
        <f ca="1">+IF(OFFSET('Hygiene Data'!$H$13,0,10*ROW('Hygiene Data'!H92))="","",OFFSET('Hygiene Data'!$H$13,0,10*ROW('Hygiene Data'!H92)))</f>
        <v/>
      </c>
      <c r="ED98" s="383" t="str">
        <f ca="1">+IF(OFFSET('Hygiene Data'!$I$11,0,10*ROW('Hygiene Data'!I92))="","",OFFSET('Hygiene Data'!$I$11,0,10*ROW('Hygiene Data'!I92)))</f>
        <v/>
      </c>
      <c r="EE98" s="383" t="str">
        <f ca="1">+IF(OFFSET('Hygiene Data'!$I$12,0,10*ROW('Hygiene Data'!I92))="","",OFFSET('Hygiene Data'!$I$12,0,10*ROW('Hygiene Data'!I92)))</f>
        <v/>
      </c>
      <c r="EF98" s="383" t="str">
        <f ca="1">+IF(OFFSET('Hygiene Data'!$I$13,0,10*ROW('Hygiene Data'!I92))="","",OFFSET('Hygiene Data'!$I$13,0,10*ROW('Hygiene Data'!I92)))</f>
        <v/>
      </c>
    </row>
    <row r="99" spans="1:136" x14ac:dyDescent="0.25">
      <c r="A99" s="492" t="str">
        <f ca="1">+IF(OFFSET('Water Data'!$B$2,0,10*ROW('Water Data'!E93))="","",OFFSET('Water Data'!$B$2,0,10*ROW('Water Data'!E93)))</f>
        <v/>
      </c>
      <c r="B99" s="492"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19" t="str">
        <f t="shared" ca="1" si="1"/>
        <v/>
      </c>
      <c r="D99" s="520"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20"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20"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20"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20"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20"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20"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20"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20"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20"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20"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20"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20"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20"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20"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20"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20"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20"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21"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21"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21"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21"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21"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21"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21"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21"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21"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21"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21"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21"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21"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21"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21"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21"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21"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21"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21"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21"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21"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21"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21"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21"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21"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21"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21"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21"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21"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21"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22"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98"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22"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22"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22"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22"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22"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22"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22"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22"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22"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22"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22"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22"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22"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22"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22"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22"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83" t="str">
        <f ca="1">+IF(OFFSET('Water Data'!$D$27,0,10*ROW('Water Data'!D93))="","",OFFSET('Water Data'!$D$27,0,10*ROW('Water Data'!D93)))</f>
        <v/>
      </c>
      <c r="BT99" s="383" t="str">
        <f ca="1">+IF(OFFSET('Water Data'!$D$28,0,10*ROW('Water Data'!D93))="","",OFFSET('Water Data'!$D$28,0,10*ROW('Water Data'!D93)))</f>
        <v/>
      </c>
      <c r="BU99" s="383" t="str">
        <f ca="1">+IF(OFFSET('Water Data'!$D$29,0,10*ROW('Water Data'!D93))="","",OFFSET('Water Data'!$D$29,0,10*ROW('Water Data'!D93)))</f>
        <v/>
      </c>
      <c r="BV99" s="383" t="str">
        <f ca="1">+IF(OFFSET('Water Data'!$E$27,0,10*ROW('Water Data'!E93))="","",OFFSET('Water Data'!$E$27,0,10*ROW('Water Data'!E93)))</f>
        <v/>
      </c>
      <c r="BW99" s="383" t="str">
        <f ca="1">+IF(OFFSET('Water Data'!$E$28,0,10*ROW('Water Data'!E93))="","",OFFSET('Water Data'!$E$28,0,10*ROW('Water Data'!E93)))</f>
        <v/>
      </c>
      <c r="BX99" s="383" t="str">
        <f ca="1">+IF(OFFSET('Water Data'!$E$29,0,10*ROW('Water Data'!E93))="","",OFFSET('Water Data'!$E$29,0,10*ROW('Water Data'!E93)))</f>
        <v/>
      </c>
      <c r="BY99" s="383" t="str">
        <f ca="1">+IF(OFFSET('Water Data'!$F$27,0,10*ROW('Water Data'!F93))="","",OFFSET('Water Data'!$F$27,0,10*ROW('Water Data'!F93)))</f>
        <v/>
      </c>
      <c r="BZ99" s="383" t="str">
        <f ca="1">+IF(OFFSET('Water Data'!$F$28,0,10*ROW('Water Data'!F93))="","",OFFSET('Water Data'!$F$28,0,10*ROW('Water Data'!F93)))</f>
        <v/>
      </c>
      <c r="CA99" s="383" t="str">
        <f ca="1">+IF(OFFSET('Water Data'!$F$29,0,10*ROW('Water Data'!F93))="","",OFFSET('Water Data'!$F$29,0,10*ROW('Water Data'!F93)))</f>
        <v/>
      </c>
      <c r="CB99" s="383" t="str">
        <f ca="1">+IF(OFFSET('Water Data'!$G$27,0,10*ROW('Water Data'!G93))="","",OFFSET('Water Data'!$G$27,0,10*ROW('Water Data'!G93)))</f>
        <v/>
      </c>
      <c r="CC99" s="383" t="str">
        <f ca="1">+IF(OFFSET('Water Data'!$G$28,0,10*ROW('Water Data'!G93))="","",OFFSET('Water Data'!$G$28,0,10*ROW('Water Data'!G93)))</f>
        <v/>
      </c>
      <c r="CD99" s="383" t="str">
        <f ca="1">+IF(OFFSET('Water Data'!$G$29,0,10*ROW('Water Data'!G93))="","",OFFSET('Water Data'!$G$29,0,10*ROW('Water Data'!G93)))</f>
        <v/>
      </c>
      <c r="CE99" s="383" t="str">
        <f ca="1">+IF(OFFSET('Water Data'!$H$27,0,10*ROW('Water Data'!H93))="","",OFFSET('Water Data'!$H$27,0,10*ROW('Water Data'!H93)))</f>
        <v/>
      </c>
      <c r="CF99" s="383" t="str">
        <f ca="1">+IF(OFFSET('Water Data'!$H$28,0,10*ROW('Water Data'!H93))="","",OFFSET('Water Data'!$H$28,0,10*ROW('Water Data'!H93)))</f>
        <v/>
      </c>
      <c r="CG99" s="383" t="str">
        <f ca="1">+IF(OFFSET('Water Data'!$H$29,0,10*ROW('Water Data'!H93))="","",OFFSET('Water Data'!$H$29,0,10*ROW('Water Data'!H93)))</f>
        <v/>
      </c>
      <c r="CH99" s="383" t="str">
        <f ca="1">+IF(OFFSET('Water Data'!$I$27,0,10*ROW('Water Data'!I93))="","",OFFSET('Water Data'!$I$27,0,10*ROW('Water Data'!I93)))</f>
        <v/>
      </c>
      <c r="CI99" s="383" t="str">
        <f ca="1">+IF(OFFSET('Water Data'!$I$28,0,10*ROW('Water Data'!I93))="","",OFFSET('Water Data'!$I$28,0,10*ROW('Water Data'!I93)))</f>
        <v/>
      </c>
      <c r="CJ99" s="383" t="str">
        <f ca="1">+IF(OFFSET('Water Data'!$I$29,0,10*ROW('Water Data'!I93))="","",OFFSET('Water Data'!$I$29,0,10*ROW('Water Data'!I93)))</f>
        <v/>
      </c>
      <c r="CK99" s="383" t="str">
        <f ca="1">+IF(OFFSET('Sanitation Data'!$D$28,0,10*ROW('Sanitation Data'!D93))="","",OFFSET('Sanitation Data'!$D$28,0,10*ROW('Sanitation Data'!D93)))</f>
        <v/>
      </c>
      <c r="CL99" s="383" t="str">
        <f ca="1">+IF(OFFSET('Sanitation Data'!$D$29,0,10*ROW('Sanitation Data'!D93))="","",OFFSET('Sanitation Data'!$D$29,0,10*ROW('Sanitation Data'!D93)))</f>
        <v/>
      </c>
      <c r="CM99" s="383" t="str">
        <f ca="1">+IF(OFFSET('Sanitation Data'!$D$30,0,10*ROW('Sanitation Data'!D93))="","",OFFSET('Sanitation Data'!$D$30,0,10*ROW('Sanitation Data'!D93)))</f>
        <v/>
      </c>
      <c r="CN99" s="383" t="str">
        <f ca="1">+IF(OFFSET('Sanitation Data'!$D$31,0,10*ROW('Sanitation Data'!D93))="","",OFFSET('Sanitation Data'!$D$31,0,10*ROW('Sanitation Data'!D93)))</f>
        <v/>
      </c>
      <c r="CO99" s="383" t="str">
        <f ca="1">+IF(OFFSET('Sanitation Data'!$D$32,0,10*ROW('Sanitation Data'!D93))="","",OFFSET('Sanitation Data'!$D$32,0,10*ROW('Sanitation Data'!D93)))</f>
        <v/>
      </c>
      <c r="CP99" s="383" t="str">
        <f ca="1">+IF(OFFSET('Sanitation Data'!$E$28,0,10*ROW('Sanitation Data'!E93))="","",OFFSET('Sanitation Data'!$E$28,0,10*ROW('Sanitation Data'!E93)))</f>
        <v/>
      </c>
      <c r="CQ99" s="383" t="str">
        <f ca="1">+IF(OFFSET('Sanitation Data'!$E$29,0,10*ROW('Sanitation Data'!E93))="","",OFFSET('Sanitation Data'!$E$29,0,10*ROW('Sanitation Data'!E93)))</f>
        <v/>
      </c>
      <c r="CR99" s="383" t="str">
        <f ca="1">+IF(OFFSET('Sanitation Data'!$E$30,0,10*ROW('Sanitation Data'!E93))="","",OFFSET('Sanitation Data'!$E$30,0,10*ROW('Sanitation Data'!E93)))</f>
        <v/>
      </c>
      <c r="CS99" s="383" t="str">
        <f ca="1">+IF(OFFSET('Sanitation Data'!$E$31,0,10*ROW('Sanitation Data'!E93))="","",OFFSET('Sanitation Data'!$E$31,0,10*ROW('Sanitation Data'!E93)))</f>
        <v/>
      </c>
      <c r="CT99" s="383" t="str">
        <f ca="1">+IF(OFFSET('Sanitation Data'!$E$32,0,10*ROW('Sanitation Data'!E93))="","",OFFSET('Sanitation Data'!$E$32,0,10*ROW('Sanitation Data'!E93)))</f>
        <v/>
      </c>
      <c r="CU99" s="383" t="str">
        <f ca="1">+IF(OFFSET('Sanitation Data'!$F$28,0,10*ROW('Sanitation Data'!F93))="","",OFFSET('Sanitation Data'!$F$28,0,10*ROW('Sanitation Data'!F93)))</f>
        <v/>
      </c>
      <c r="CV99" s="383" t="str">
        <f ca="1">+IF(OFFSET('Sanitation Data'!$F$29,0,10*ROW('Sanitation Data'!F93))="","",OFFSET('Sanitation Data'!$F$29,0,10*ROW('Sanitation Data'!F93)))</f>
        <v/>
      </c>
      <c r="CW99" s="383" t="str">
        <f ca="1">+IF(OFFSET('Sanitation Data'!$F$30,0,10*ROW('Sanitation Data'!F93))="","",OFFSET('Sanitation Data'!$F$30,0,10*ROW('Sanitation Data'!F93)))</f>
        <v/>
      </c>
      <c r="CX99" s="383" t="str">
        <f ca="1">+IF(OFFSET('Sanitation Data'!$F$31,0,10*ROW('Sanitation Data'!F93))="","",OFFSET('Sanitation Data'!$F$31,0,10*ROW('Sanitation Data'!F93)))</f>
        <v/>
      </c>
      <c r="CY99" s="383" t="str">
        <f ca="1">+IF(OFFSET('Sanitation Data'!$F$32,0,10*ROW('Sanitation Data'!F93))="","",OFFSET('Sanitation Data'!$F$32,0,10*ROW('Sanitation Data'!F93)))</f>
        <v/>
      </c>
      <c r="CZ99" s="383" t="str">
        <f ca="1">+IF(OFFSET('Sanitation Data'!$G$28,0,10*ROW('Sanitation Data'!G93))="","",OFFSET('Sanitation Data'!$G$28,0,10*ROW('Sanitation Data'!G93)))</f>
        <v/>
      </c>
      <c r="DA99" s="383" t="str">
        <f ca="1">+IF(OFFSET('Sanitation Data'!$G$29,0,10*ROW('Sanitation Data'!G93))="","",OFFSET('Sanitation Data'!$G$29,0,10*ROW('Sanitation Data'!G93)))</f>
        <v/>
      </c>
      <c r="DB99" s="383" t="str">
        <f ca="1">+IF(OFFSET('Sanitation Data'!$G$30,0,10*ROW('Sanitation Data'!G93))="","",OFFSET('Sanitation Data'!$G$30,0,10*ROW('Sanitation Data'!G93)))</f>
        <v/>
      </c>
      <c r="DC99" s="383" t="str">
        <f ca="1">+IF(OFFSET('Sanitation Data'!$G$31,0,10*ROW('Sanitation Data'!G93))="","",OFFSET('Sanitation Data'!$G$31,0,10*ROW('Sanitation Data'!G93)))</f>
        <v/>
      </c>
      <c r="DD99" s="383" t="str">
        <f ca="1">+IF(OFFSET('Sanitation Data'!$G$32,0,10*ROW('Sanitation Data'!G93))="","",OFFSET('Sanitation Data'!$G$32,0,10*ROW('Sanitation Data'!G93)))</f>
        <v/>
      </c>
      <c r="DE99" s="383" t="str">
        <f ca="1">+IF(OFFSET('Sanitation Data'!$H$28,0,10*ROW('Sanitation Data'!H93))="","",OFFSET('Sanitation Data'!$H$28,0,10*ROW('Sanitation Data'!H93)))</f>
        <v/>
      </c>
      <c r="DF99" s="383" t="str">
        <f ca="1">+IF(OFFSET('Sanitation Data'!$H$29,0,10*ROW('Sanitation Data'!H93))="","",OFFSET('Sanitation Data'!$H$29,0,10*ROW('Sanitation Data'!H93)))</f>
        <v/>
      </c>
      <c r="DG99" s="383" t="str">
        <f ca="1">+IF(OFFSET('Sanitation Data'!$H$30,0,10*ROW('Sanitation Data'!H93))="","",OFFSET('Sanitation Data'!$H$30,0,10*ROW('Sanitation Data'!H93)))</f>
        <v/>
      </c>
      <c r="DH99" s="383" t="str">
        <f ca="1">+IF(OFFSET('Sanitation Data'!$H$31,0,10*ROW('Sanitation Data'!H93))="","",OFFSET('Sanitation Data'!$H$31,0,10*ROW('Sanitation Data'!H93)))</f>
        <v/>
      </c>
      <c r="DI99" s="383" t="str">
        <f ca="1">+IF(OFFSET('Sanitation Data'!$H$32,0,10*ROW('Sanitation Data'!H93))="","",OFFSET('Sanitation Data'!$H$32,0,10*ROW('Sanitation Data'!H93)))</f>
        <v/>
      </c>
      <c r="DJ99" s="383" t="str">
        <f ca="1">+IF(OFFSET('Sanitation Data'!$I$28,0,10*ROW('Sanitation Data'!I93))="","",OFFSET('Sanitation Data'!$I$28,0,10*ROW('Sanitation Data'!I93)))</f>
        <v/>
      </c>
      <c r="DK99" s="383" t="str">
        <f ca="1">+IF(OFFSET('Sanitation Data'!$I$29,0,10*ROW('Sanitation Data'!I93))="","",OFFSET('Sanitation Data'!$I$29,0,10*ROW('Sanitation Data'!I93)))</f>
        <v/>
      </c>
      <c r="DL99" s="383" t="str">
        <f ca="1">+IF(OFFSET('Sanitation Data'!$I$30,0,10*ROW('Sanitation Data'!I93))="","",OFFSET('Sanitation Data'!$I$30,0,10*ROW('Sanitation Data'!I93)))</f>
        <v/>
      </c>
      <c r="DM99" s="383" t="str">
        <f ca="1">+IF(OFFSET('Sanitation Data'!$I$31,0,10*ROW('Sanitation Data'!I93))="","",OFFSET('Sanitation Data'!$I$31,0,10*ROW('Sanitation Data'!I93)))</f>
        <v/>
      </c>
      <c r="DN99" s="383" t="str">
        <f ca="1">+IF(OFFSET('Sanitation Data'!$I$32,0,10*ROW('Sanitation Data'!I93))="","",OFFSET('Sanitation Data'!$I$32,0,10*ROW('Sanitation Data'!I93)))</f>
        <v/>
      </c>
      <c r="DO99" s="383" t="str">
        <f ca="1">+IF(OFFSET('Hygiene Data'!$D$11,0,10*ROW('Hygiene Data'!D93))="","",OFFSET('Hygiene Data'!$D$11,0,10*ROW('Hygiene Data'!D93)))</f>
        <v/>
      </c>
      <c r="DP99" s="383" t="str">
        <f ca="1">+IF(OFFSET('Hygiene Data'!$D$12,0,10*ROW('Hygiene Data'!D93))="","",OFFSET('Hygiene Data'!$D$12,0,10*ROW('Hygiene Data'!D93)))</f>
        <v/>
      </c>
      <c r="DQ99" s="383" t="str">
        <f ca="1">+IF(OFFSET('Hygiene Data'!$D$13,0,10*ROW('Hygiene Data'!D93))="","",OFFSET('Hygiene Data'!$D$13,0,10*ROW('Hygiene Data'!D93)))</f>
        <v/>
      </c>
      <c r="DR99" s="383" t="str">
        <f ca="1">+IF(OFFSET('Hygiene Data'!$E$11,0,10*ROW('Hygiene Data'!E93))="","",OFFSET('Hygiene Data'!$E$11,0,10*ROW('Hygiene Data'!E93)))</f>
        <v/>
      </c>
      <c r="DS99" s="383" t="str">
        <f ca="1">+IF(OFFSET('Hygiene Data'!$E$12,0,10*ROW('Hygiene Data'!E93))="","",OFFSET('Hygiene Data'!$E$12,0,10*ROW('Hygiene Data'!E93)))</f>
        <v/>
      </c>
      <c r="DT99" s="383" t="str">
        <f ca="1">+IF(OFFSET('Hygiene Data'!$E$13,0,10*ROW('Hygiene Data'!E93))="","",OFFSET('Hygiene Data'!$E$13,0,10*ROW('Hygiene Data'!E93)))</f>
        <v/>
      </c>
      <c r="DU99" s="383" t="str">
        <f ca="1">+IF(OFFSET('Hygiene Data'!$F$11,0,10*ROW('Hygiene Data'!F93))="","",OFFSET('Hygiene Data'!$F$11,0,10*ROW('Hygiene Data'!F93)))</f>
        <v/>
      </c>
      <c r="DV99" s="383" t="str">
        <f ca="1">+IF(OFFSET('Hygiene Data'!$F$12,0,10*ROW('Hygiene Data'!F93))="","",OFFSET('Hygiene Data'!$F$12,0,10*ROW('Hygiene Data'!F93)))</f>
        <v/>
      </c>
      <c r="DW99" s="383" t="str">
        <f ca="1">+IF(OFFSET('Hygiene Data'!$F$13,0,10*ROW('Hygiene Data'!F93))="","",OFFSET('Hygiene Data'!$F$13,0,10*ROW('Hygiene Data'!F93)))</f>
        <v/>
      </c>
      <c r="DX99" s="383" t="str">
        <f ca="1">+IF(OFFSET('Hygiene Data'!$G$11,0,10*ROW('Hygiene Data'!G93))="","",OFFSET('Hygiene Data'!$G$11,0,10*ROW('Hygiene Data'!G93)))</f>
        <v/>
      </c>
      <c r="DY99" s="383" t="str">
        <f ca="1">+IF(OFFSET('Hygiene Data'!$G$12,0,10*ROW('Hygiene Data'!G93))="","",OFFSET('Hygiene Data'!$G$12,0,10*ROW('Hygiene Data'!G93)))</f>
        <v/>
      </c>
      <c r="DZ99" s="383" t="str">
        <f ca="1">+IF(OFFSET('Hygiene Data'!$G$13,0,10*ROW('Hygiene Data'!G93))="","",OFFSET('Hygiene Data'!$G$13,0,10*ROW('Hygiene Data'!G93)))</f>
        <v/>
      </c>
      <c r="EA99" s="383" t="str">
        <f ca="1">+IF(OFFSET('Hygiene Data'!$H$11,0,10*ROW('Hygiene Data'!H93))="","",OFFSET('Hygiene Data'!$H$11,0,10*ROW('Hygiene Data'!H93)))</f>
        <v/>
      </c>
      <c r="EB99" s="383" t="str">
        <f ca="1">+IF(OFFSET('Hygiene Data'!$H$12,0,10*ROW('Hygiene Data'!H93))="","",OFFSET('Hygiene Data'!$H$12,0,10*ROW('Hygiene Data'!H93)))</f>
        <v/>
      </c>
      <c r="EC99" s="383" t="str">
        <f ca="1">+IF(OFFSET('Hygiene Data'!$H$13,0,10*ROW('Hygiene Data'!H93))="","",OFFSET('Hygiene Data'!$H$13,0,10*ROW('Hygiene Data'!H93)))</f>
        <v/>
      </c>
      <c r="ED99" s="383" t="str">
        <f ca="1">+IF(OFFSET('Hygiene Data'!$I$11,0,10*ROW('Hygiene Data'!I93))="","",OFFSET('Hygiene Data'!$I$11,0,10*ROW('Hygiene Data'!I93)))</f>
        <v/>
      </c>
      <c r="EE99" s="383" t="str">
        <f ca="1">+IF(OFFSET('Hygiene Data'!$I$12,0,10*ROW('Hygiene Data'!I93))="","",OFFSET('Hygiene Data'!$I$12,0,10*ROW('Hygiene Data'!I93)))</f>
        <v/>
      </c>
      <c r="EF99" s="383" t="str">
        <f ca="1">+IF(OFFSET('Hygiene Data'!$I$13,0,10*ROW('Hygiene Data'!I93))="","",OFFSET('Hygiene Data'!$I$13,0,10*ROW('Hygiene Data'!I93)))</f>
        <v/>
      </c>
    </row>
    <row r="100" spans="1:136" x14ac:dyDescent="0.25">
      <c r="A100" s="492" t="str">
        <f ca="1">+IF(OFFSET('Water Data'!$B$2,0,10*ROW('Water Data'!E94))="","",OFFSET('Water Data'!$B$2,0,10*ROW('Water Data'!E94)))</f>
        <v/>
      </c>
      <c r="B100" s="492"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19" t="str">
        <f t="shared" ca="1" si="1"/>
        <v/>
      </c>
      <c r="D100" s="520"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20"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20"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20"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20"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20"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20"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20"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20"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20"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20"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20"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20"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20"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20"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20"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20"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20"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21"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21"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21"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21"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21"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21"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21"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21"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21"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21"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21"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21"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21"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21"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21"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21"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21"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21"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21"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21"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21"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21"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21"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21"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21"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21"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21"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21"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21"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21"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22"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98"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22"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22"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22"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22"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22"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22"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22"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22"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22"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22"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22"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22"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22"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22"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22"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22"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83" t="str">
        <f ca="1">+IF(OFFSET('Water Data'!$D$27,0,10*ROW('Water Data'!D94))="","",OFFSET('Water Data'!$D$27,0,10*ROW('Water Data'!D94)))</f>
        <v/>
      </c>
      <c r="BT100" s="383" t="str">
        <f ca="1">+IF(OFFSET('Water Data'!$D$28,0,10*ROW('Water Data'!D94))="","",OFFSET('Water Data'!$D$28,0,10*ROW('Water Data'!D94)))</f>
        <v/>
      </c>
      <c r="BU100" s="383" t="str">
        <f ca="1">+IF(OFFSET('Water Data'!$D$29,0,10*ROW('Water Data'!D94))="","",OFFSET('Water Data'!$D$29,0,10*ROW('Water Data'!D94)))</f>
        <v/>
      </c>
      <c r="BV100" s="383" t="str">
        <f ca="1">+IF(OFFSET('Water Data'!$E$27,0,10*ROW('Water Data'!E94))="","",OFFSET('Water Data'!$E$27,0,10*ROW('Water Data'!E94)))</f>
        <v/>
      </c>
      <c r="BW100" s="383" t="str">
        <f ca="1">+IF(OFFSET('Water Data'!$E$28,0,10*ROW('Water Data'!E94))="","",OFFSET('Water Data'!$E$28,0,10*ROW('Water Data'!E94)))</f>
        <v/>
      </c>
      <c r="BX100" s="383" t="str">
        <f ca="1">+IF(OFFSET('Water Data'!$E$29,0,10*ROW('Water Data'!E94))="","",OFFSET('Water Data'!$E$29,0,10*ROW('Water Data'!E94)))</f>
        <v/>
      </c>
      <c r="BY100" s="383" t="str">
        <f ca="1">+IF(OFFSET('Water Data'!$F$27,0,10*ROW('Water Data'!F94))="","",OFFSET('Water Data'!$F$27,0,10*ROW('Water Data'!F94)))</f>
        <v/>
      </c>
      <c r="BZ100" s="383" t="str">
        <f ca="1">+IF(OFFSET('Water Data'!$F$28,0,10*ROW('Water Data'!F94))="","",OFFSET('Water Data'!$F$28,0,10*ROW('Water Data'!F94)))</f>
        <v/>
      </c>
      <c r="CA100" s="383" t="str">
        <f ca="1">+IF(OFFSET('Water Data'!$F$29,0,10*ROW('Water Data'!F94))="","",OFFSET('Water Data'!$F$29,0,10*ROW('Water Data'!F94)))</f>
        <v/>
      </c>
      <c r="CB100" s="383" t="str">
        <f ca="1">+IF(OFFSET('Water Data'!$G$27,0,10*ROW('Water Data'!G94))="","",OFFSET('Water Data'!$G$27,0,10*ROW('Water Data'!G94)))</f>
        <v/>
      </c>
      <c r="CC100" s="383" t="str">
        <f ca="1">+IF(OFFSET('Water Data'!$G$28,0,10*ROW('Water Data'!G94))="","",OFFSET('Water Data'!$G$28,0,10*ROW('Water Data'!G94)))</f>
        <v/>
      </c>
      <c r="CD100" s="383" t="str">
        <f ca="1">+IF(OFFSET('Water Data'!$G$29,0,10*ROW('Water Data'!G94))="","",OFFSET('Water Data'!$G$29,0,10*ROW('Water Data'!G94)))</f>
        <v/>
      </c>
      <c r="CE100" s="383" t="str">
        <f ca="1">+IF(OFFSET('Water Data'!$H$27,0,10*ROW('Water Data'!H94))="","",OFFSET('Water Data'!$H$27,0,10*ROW('Water Data'!H94)))</f>
        <v/>
      </c>
      <c r="CF100" s="383" t="str">
        <f ca="1">+IF(OFFSET('Water Data'!$H$28,0,10*ROW('Water Data'!H94))="","",OFFSET('Water Data'!$H$28,0,10*ROW('Water Data'!H94)))</f>
        <v/>
      </c>
      <c r="CG100" s="383" t="str">
        <f ca="1">+IF(OFFSET('Water Data'!$H$29,0,10*ROW('Water Data'!H94))="","",OFFSET('Water Data'!$H$29,0,10*ROW('Water Data'!H94)))</f>
        <v/>
      </c>
      <c r="CH100" s="383" t="str">
        <f ca="1">+IF(OFFSET('Water Data'!$I$27,0,10*ROW('Water Data'!I94))="","",OFFSET('Water Data'!$I$27,0,10*ROW('Water Data'!I94)))</f>
        <v/>
      </c>
      <c r="CI100" s="383" t="str">
        <f ca="1">+IF(OFFSET('Water Data'!$I$28,0,10*ROW('Water Data'!I94))="","",OFFSET('Water Data'!$I$28,0,10*ROW('Water Data'!I94)))</f>
        <v/>
      </c>
      <c r="CJ100" s="383" t="str">
        <f ca="1">+IF(OFFSET('Water Data'!$I$29,0,10*ROW('Water Data'!I94))="","",OFFSET('Water Data'!$I$29,0,10*ROW('Water Data'!I94)))</f>
        <v/>
      </c>
      <c r="CK100" s="383" t="str">
        <f ca="1">+IF(OFFSET('Sanitation Data'!$D$28,0,10*ROW('Sanitation Data'!D94))="","",OFFSET('Sanitation Data'!$D$28,0,10*ROW('Sanitation Data'!D94)))</f>
        <v/>
      </c>
      <c r="CL100" s="383" t="str">
        <f ca="1">+IF(OFFSET('Sanitation Data'!$D$29,0,10*ROW('Sanitation Data'!D94))="","",OFFSET('Sanitation Data'!$D$29,0,10*ROW('Sanitation Data'!D94)))</f>
        <v/>
      </c>
      <c r="CM100" s="383" t="str">
        <f ca="1">+IF(OFFSET('Sanitation Data'!$D$30,0,10*ROW('Sanitation Data'!D94))="","",OFFSET('Sanitation Data'!$D$30,0,10*ROW('Sanitation Data'!D94)))</f>
        <v/>
      </c>
      <c r="CN100" s="383" t="str">
        <f ca="1">+IF(OFFSET('Sanitation Data'!$D$31,0,10*ROW('Sanitation Data'!D94))="","",OFFSET('Sanitation Data'!$D$31,0,10*ROW('Sanitation Data'!D94)))</f>
        <v/>
      </c>
      <c r="CO100" s="383" t="str">
        <f ca="1">+IF(OFFSET('Sanitation Data'!$D$32,0,10*ROW('Sanitation Data'!D94))="","",OFFSET('Sanitation Data'!$D$32,0,10*ROW('Sanitation Data'!D94)))</f>
        <v/>
      </c>
      <c r="CP100" s="383" t="str">
        <f ca="1">+IF(OFFSET('Sanitation Data'!$E$28,0,10*ROW('Sanitation Data'!E94))="","",OFFSET('Sanitation Data'!$E$28,0,10*ROW('Sanitation Data'!E94)))</f>
        <v/>
      </c>
      <c r="CQ100" s="383" t="str">
        <f ca="1">+IF(OFFSET('Sanitation Data'!$E$29,0,10*ROW('Sanitation Data'!E94))="","",OFFSET('Sanitation Data'!$E$29,0,10*ROW('Sanitation Data'!E94)))</f>
        <v/>
      </c>
      <c r="CR100" s="383" t="str">
        <f ca="1">+IF(OFFSET('Sanitation Data'!$E$30,0,10*ROW('Sanitation Data'!E94))="","",OFFSET('Sanitation Data'!$E$30,0,10*ROW('Sanitation Data'!E94)))</f>
        <v/>
      </c>
      <c r="CS100" s="383" t="str">
        <f ca="1">+IF(OFFSET('Sanitation Data'!$E$31,0,10*ROW('Sanitation Data'!E94))="","",OFFSET('Sanitation Data'!$E$31,0,10*ROW('Sanitation Data'!E94)))</f>
        <v/>
      </c>
      <c r="CT100" s="383" t="str">
        <f ca="1">+IF(OFFSET('Sanitation Data'!$E$32,0,10*ROW('Sanitation Data'!E94))="","",OFFSET('Sanitation Data'!$E$32,0,10*ROW('Sanitation Data'!E94)))</f>
        <v/>
      </c>
      <c r="CU100" s="383" t="str">
        <f ca="1">+IF(OFFSET('Sanitation Data'!$F$28,0,10*ROW('Sanitation Data'!F94))="","",OFFSET('Sanitation Data'!$F$28,0,10*ROW('Sanitation Data'!F94)))</f>
        <v/>
      </c>
      <c r="CV100" s="383" t="str">
        <f ca="1">+IF(OFFSET('Sanitation Data'!$F$29,0,10*ROW('Sanitation Data'!F94))="","",OFFSET('Sanitation Data'!$F$29,0,10*ROW('Sanitation Data'!F94)))</f>
        <v/>
      </c>
      <c r="CW100" s="383" t="str">
        <f ca="1">+IF(OFFSET('Sanitation Data'!$F$30,0,10*ROW('Sanitation Data'!F94))="","",OFFSET('Sanitation Data'!$F$30,0,10*ROW('Sanitation Data'!F94)))</f>
        <v/>
      </c>
      <c r="CX100" s="383" t="str">
        <f ca="1">+IF(OFFSET('Sanitation Data'!$F$31,0,10*ROW('Sanitation Data'!F94))="","",OFFSET('Sanitation Data'!$F$31,0,10*ROW('Sanitation Data'!F94)))</f>
        <v/>
      </c>
      <c r="CY100" s="383" t="str">
        <f ca="1">+IF(OFFSET('Sanitation Data'!$F$32,0,10*ROW('Sanitation Data'!F94))="","",OFFSET('Sanitation Data'!$F$32,0,10*ROW('Sanitation Data'!F94)))</f>
        <v/>
      </c>
      <c r="CZ100" s="383" t="str">
        <f ca="1">+IF(OFFSET('Sanitation Data'!$G$28,0,10*ROW('Sanitation Data'!G94))="","",OFFSET('Sanitation Data'!$G$28,0,10*ROW('Sanitation Data'!G94)))</f>
        <v/>
      </c>
      <c r="DA100" s="383" t="str">
        <f ca="1">+IF(OFFSET('Sanitation Data'!$G$29,0,10*ROW('Sanitation Data'!G94))="","",OFFSET('Sanitation Data'!$G$29,0,10*ROW('Sanitation Data'!G94)))</f>
        <v/>
      </c>
      <c r="DB100" s="383" t="str">
        <f ca="1">+IF(OFFSET('Sanitation Data'!$G$30,0,10*ROW('Sanitation Data'!G94))="","",OFFSET('Sanitation Data'!$G$30,0,10*ROW('Sanitation Data'!G94)))</f>
        <v/>
      </c>
      <c r="DC100" s="383" t="str">
        <f ca="1">+IF(OFFSET('Sanitation Data'!$G$31,0,10*ROW('Sanitation Data'!G94))="","",OFFSET('Sanitation Data'!$G$31,0,10*ROW('Sanitation Data'!G94)))</f>
        <v/>
      </c>
      <c r="DD100" s="383" t="str">
        <f ca="1">+IF(OFFSET('Sanitation Data'!$G$32,0,10*ROW('Sanitation Data'!G94))="","",OFFSET('Sanitation Data'!$G$32,0,10*ROW('Sanitation Data'!G94)))</f>
        <v/>
      </c>
      <c r="DE100" s="383" t="str">
        <f ca="1">+IF(OFFSET('Sanitation Data'!$H$28,0,10*ROW('Sanitation Data'!H94))="","",OFFSET('Sanitation Data'!$H$28,0,10*ROW('Sanitation Data'!H94)))</f>
        <v/>
      </c>
      <c r="DF100" s="383" t="str">
        <f ca="1">+IF(OFFSET('Sanitation Data'!$H$29,0,10*ROW('Sanitation Data'!H94))="","",OFFSET('Sanitation Data'!$H$29,0,10*ROW('Sanitation Data'!H94)))</f>
        <v/>
      </c>
      <c r="DG100" s="383" t="str">
        <f ca="1">+IF(OFFSET('Sanitation Data'!$H$30,0,10*ROW('Sanitation Data'!H94))="","",OFFSET('Sanitation Data'!$H$30,0,10*ROW('Sanitation Data'!H94)))</f>
        <v/>
      </c>
      <c r="DH100" s="383" t="str">
        <f ca="1">+IF(OFFSET('Sanitation Data'!$H$31,0,10*ROW('Sanitation Data'!H94))="","",OFFSET('Sanitation Data'!$H$31,0,10*ROW('Sanitation Data'!H94)))</f>
        <v/>
      </c>
      <c r="DI100" s="383" t="str">
        <f ca="1">+IF(OFFSET('Sanitation Data'!$H$32,0,10*ROW('Sanitation Data'!H94))="","",OFFSET('Sanitation Data'!$H$32,0,10*ROW('Sanitation Data'!H94)))</f>
        <v/>
      </c>
      <c r="DJ100" s="383" t="str">
        <f ca="1">+IF(OFFSET('Sanitation Data'!$I$28,0,10*ROW('Sanitation Data'!I94))="","",OFFSET('Sanitation Data'!$I$28,0,10*ROW('Sanitation Data'!I94)))</f>
        <v/>
      </c>
      <c r="DK100" s="383" t="str">
        <f ca="1">+IF(OFFSET('Sanitation Data'!$I$29,0,10*ROW('Sanitation Data'!I94))="","",OFFSET('Sanitation Data'!$I$29,0,10*ROW('Sanitation Data'!I94)))</f>
        <v/>
      </c>
      <c r="DL100" s="383" t="str">
        <f ca="1">+IF(OFFSET('Sanitation Data'!$I$30,0,10*ROW('Sanitation Data'!I94))="","",OFFSET('Sanitation Data'!$I$30,0,10*ROW('Sanitation Data'!I94)))</f>
        <v/>
      </c>
      <c r="DM100" s="383" t="str">
        <f ca="1">+IF(OFFSET('Sanitation Data'!$I$31,0,10*ROW('Sanitation Data'!I94))="","",OFFSET('Sanitation Data'!$I$31,0,10*ROW('Sanitation Data'!I94)))</f>
        <v/>
      </c>
      <c r="DN100" s="383" t="str">
        <f ca="1">+IF(OFFSET('Sanitation Data'!$I$32,0,10*ROW('Sanitation Data'!I94))="","",OFFSET('Sanitation Data'!$I$32,0,10*ROW('Sanitation Data'!I94)))</f>
        <v/>
      </c>
      <c r="DO100" s="383" t="str">
        <f ca="1">+IF(OFFSET('Hygiene Data'!$D$11,0,10*ROW('Hygiene Data'!D94))="","",OFFSET('Hygiene Data'!$D$11,0,10*ROW('Hygiene Data'!D94)))</f>
        <v/>
      </c>
      <c r="DP100" s="383" t="str">
        <f ca="1">+IF(OFFSET('Hygiene Data'!$D$12,0,10*ROW('Hygiene Data'!D94))="","",OFFSET('Hygiene Data'!$D$12,0,10*ROW('Hygiene Data'!D94)))</f>
        <v/>
      </c>
      <c r="DQ100" s="383" t="str">
        <f ca="1">+IF(OFFSET('Hygiene Data'!$D$13,0,10*ROW('Hygiene Data'!D94))="","",OFFSET('Hygiene Data'!$D$13,0,10*ROW('Hygiene Data'!D94)))</f>
        <v/>
      </c>
      <c r="DR100" s="383" t="str">
        <f ca="1">+IF(OFFSET('Hygiene Data'!$E$11,0,10*ROW('Hygiene Data'!E94))="","",OFFSET('Hygiene Data'!$E$11,0,10*ROW('Hygiene Data'!E94)))</f>
        <v/>
      </c>
      <c r="DS100" s="383" t="str">
        <f ca="1">+IF(OFFSET('Hygiene Data'!$E$12,0,10*ROW('Hygiene Data'!E94))="","",OFFSET('Hygiene Data'!$E$12,0,10*ROW('Hygiene Data'!E94)))</f>
        <v/>
      </c>
      <c r="DT100" s="383" t="str">
        <f ca="1">+IF(OFFSET('Hygiene Data'!$E$13,0,10*ROW('Hygiene Data'!E94))="","",OFFSET('Hygiene Data'!$E$13,0,10*ROW('Hygiene Data'!E94)))</f>
        <v/>
      </c>
      <c r="DU100" s="383" t="str">
        <f ca="1">+IF(OFFSET('Hygiene Data'!$F$11,0,10*ROW('Hygiene Data'!F94))="","",OFFSET('Hygiene Data'!$F$11,0,10*ROW('Hygiene Data'!F94)))</f>
        <v/>
      </c>
      <c r="DV100" s="383" t="str">
        <f ca="1">+IF(OFFSET('Hygiene Data'!$F$12,0,10*ROW('Hygiene Data'!F94))="","",OFFSET('Hygiene Data'!$F$12,0,10*ROW('Hygiene Data'!F94)))</f>
        <v/>
      </c>
      <c r="DW100" s="383" t="str">
        <f ca="1">+IF(OFFSET('Hygiene Data'!$F$13,0,10*ROW('Hygiene Data'!F94))="","",OFFSET('Hygiene Data'!$F$13,0,10*ROW('Hygiene Data'!F94)))</f>
        <v/>
      </c>
      <c r="DX100" s="383" t="str">
        <f ca="1">+IF(OFFSET('Hygiene Data'!$G$11,0,10*ROW('Hygiene Data'!G94))="","",OFFSET('Hygiene Data'!$G$11,0,10*ROW('Hygiene Data'!G94)))</f>
        <v/>
      </c>
      <c r="DY100" s="383" t="str">
        <f ca="1">+IF(OFFSET('Hygiene Data'!$G$12,0,10*ROW('Hygiene Data'!G94))="","",OFFSET('Hygiene Data'!$G$12,0,10*ROW('Hygiene Data'!G94)))</f>
        <v/>
      </c>
      <c r="DZ100" s="383" t="str">
        <f ca="1">+IF(OFFSET('Hygiene Data'!$G$13,0,10*ROW('Hygiene Data'!G94))="","",OFFSET('Hygiene Data'!$G$13,0,10*ROW('Hygiene Data'!G94)))</f>
        <v/>
      </c>
      <c r="EA100" s="383" t="str">
        <f ca="1">+IF(OFFSET('Hygiene Data'!$H$11,0,10*ROW('Hygiene Data'!H94))="","",OFFSET('Hygiene Data'!$H$11,0,10*ROW('Hygiene Data'!H94)))</f>
        <v/>
      </c>
      <c r="EB100" s="383" t="str">
        <f ca="1">+IF(OFFSET('Hygiene Data'!$H$12,0,10*ROW('Hygiene Data'!H94))="","",OFFSET('Hygiene Data'!$H$12,0,10*ROW('Hygiene Data'!H94)))</f>
        <v/>
      </c>
      <c r="EC100" s="383" t="str">
        <f ca="1">+IF(OFFSET('Hygiene Data'!$H$13,0,10*ROW('Hygiene Data'!H94))="","",OFFSET('Hygiene Data'!$H$13,0,10*ROW('Hygiene Data'!H94)))</f>
        <v/>
      </c>
      <c r="ED100" s="383" t="str">
        <f ca="1">+IF(OFFSET('Hygiene Data'!$I$11,0,10*ROW('Hygiene Data'!I94))="","",OFFSET('Hygiene Data'!$I$11,0,10*ROW('Hygiene Data'!I94)))</f>
        <v/>
      </c>
      <c r="EE100" s="383" t="str">
        <f ca="1">+IF(OFFSET('Hygiene Data'!$I$12,0,10*ROW('Hygiene Data'!I94))="","",OFFSET('Hygiene Data'!$I$12,0,10*ROW('Hygiene Data'!I94)))</f>
        <v/>
      </c>
      <c r="EF100" s="383" t="str">
        <f ca="1">+IF(OFFSET('Hygiene Data'!$I$13,0,10*ROW('Hygiene Data'!I94))="","",OFFSET('Hygiene Data'!$I$13,0,10*ROW('Hygiene Data'!I94)))</f>
        <v/>
      </c>
    </row>
    <row r="101" spans="1:136" x14ac:dyDescent="0.25">
      <c r="A101" s="492" t="str">
        <f ca="1">+IF(OFFSET('Water Data'!$B$2,0,10*ROW('Water Data'!E95))="","",OFFSET('Water Data'!$B$2,0,10*ROW('Water Data'!E95)))</f>
        <v/>
      </c>
      <c r="B101" s="492"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19" t="str">
        <f t="shared" ca="1" si="1"/>
        <v/>
      </c>
      <c r="D101" s="520"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20"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20"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20"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20"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20"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20"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20"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20"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20"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20"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20"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20"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20"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20"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20"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20"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20"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21"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21"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21"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21"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21"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21"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21"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21"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21"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21"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21"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21"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21"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21"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21"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21"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21"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21"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21"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21"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21"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21"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21"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21"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21"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21"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21"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21"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21"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21"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22"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98"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22"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22"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22"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22"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22"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22"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22"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22"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22"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22"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22"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22"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22"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22"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22"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22"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83" t="str">
        <f ca="1">+IF(OFFSET('Water Data'!$D$27,0,10*ROW('Water Data'!D95))="","",OFFSET('Water Data'!$D$27,0,10*ROW('Water Data'!D95)))</f>
        <v/>
      </c>
      <c r="BT101" s="383" t="str">
        <f ca="1">+IF(OFFSET('Water Data'!$D$28,0,10*ROW('Water Data'!D95))="","",OFFSET('Water Data'!$D$28,0,10*ROW('Water Data'!D95)))</f>
        <v/>
      </c>
      <c r="BU101" s="383" t="str">
        <f ca="1">+IF(OFFSET('Water Data'!$D$29,0,10*ROW('Water Data'!D95))="","",OFFSET('Water Data'!$D$29,0,10*ROW('Water Data'!D95)))</f>
        <v/>
      </c>
      <c r="BV101" s="383" t="str">
        <f ca="1">+IF(OFFSET('Water Data'!$E$27,0,10*ROW('Water Data'!E95))="","",OFFSET('Water Data'!$E$27,0,10*ROW('Water Data'!E95)))</f>
        <v/>
      </c>
      <c r="BW101" s="383" t="str">
        <f ca="1">+IF(OFFSET('Water Data'!$E$28,0,10*ROW('Water Data'!E95))="","",OFFSET('Water Data'!$E$28,0,10*ROW('Water Data'!E95)))</f>
        <v/>
      </c>
      <c r="BX101" s="383" t="str">
        <f ca="1">+IF(OFFSET('Water Data'!$E$29,0,10*ROW('Water Data'!E95))="","",OFFSET('Water Data'!$E$29,0,10*ROW('Water Data'!E95)))</f>
        <v/>
      </c>
      <c r="BY101" s="383" t="str">
        <f ca="1">+IF(OFFSET('Water Data'!$F$27,0,10*ROW('Water Data'!F95))="","",OFFSET('Water Data'!$F$27,0,10*ROW('Water Data'!F95)))</f>
        <v/>
      </c>
      <c r="BZ101" s="383" t="str">
        <f ca="1">+IF(OFFSET('Water Data'!$F$28,0,10*ROW('Water Data'!F95))="","",OFFSET('Water Data'!$F$28,0,10*ROW('Water Data'!F95)))</f>
        <v/>
      </c>
      <c r="CA101" s="383" t="str">
        <f ca="1">+IF(OFFSET('Water Data'!$F$29,0,10*ROW('Water Data'!F95))="","",OFFSET('Water Data'!$F$29,0,10*ROW('Water Data'!F95)))</f>
        <v/>
      </c>
      <c r="CB101" s="383" t="str">
        <f ca="1">+IF(OFFSET('Water Data'!$G$27,0,10*ROW('Water Data'!G95))="","",OFFSET('Water Data'!$G$27,0,10*ROW('Water Data'!G95)))</f>
        <v/>
      </c>
      <c r="CC101" s="383" t="str">
        <f ca="1">+IF(OFFSET('Water Data'!$G$28,0,10*ROW('Water Data'!G95))="","",OFFSET('Water Data'!$G$28,0,10*ROW('Water Data'!G95)))</f>
        <v/>
      </c>
      <c r="CD101" s="383" t="str">
        <f ca="1">+IF(OFFSET('Water Data'!$G$29,0,10*ROW('Water Data'!G95))="","",OFFSET('Water Data'!$G$29,0,10*ROW('Water Data'!G95)))</f>
        <v/>
      </c>
      <c r="CE101" s="383" t="str">
        <f ca="1">+IF(OFFSET('Water Data'!$H$27,0,10*ROW('Water Data'!H95))="","",OFFSET('Water Data'!$H$27,0,10*ROW('Water Data'!H95)))</f>
        <v/>
      </c>
      <c r="CF101" s="383" t="str">
        <f ca="1">+IF(OFFSET('Water Data'!$H$28,0,10*ROW('Water Data'!H95))="","",OFFSET('Water Data'!$H$28,0,10*ROW('Water Data'!H95)))</f>
        <v/>
      </c>
      <c r="CG101" s="383" t="str">
        <f ca="1">+IF(OFFSET('Water Data'!$H$29,0,10*ROW('Water Data'!H95))="","",OFFSET('Water Data'!$H$29,0,10*ROW('Water Data'!H95)))</f>
        <v/>
      </c>
      <c r="CH101" s="383" t="str">
        <f ca="1">+IF(OFFSET('Water Data'!$I$27,0,10*ROW('Water Data'!I95))="","",OFFSET('Water Data'!$I$27,0,10*ROW('Water Data'!I95)))</f>
        <v/>
      </c>
      <c r="CI101" s="383" t="str">
        <f ca="1">+IF(OFFSET('Water Data'!$I$28,0,10*ROW('Water Data'!I95))="","",OFFSET('Water Data'!$I$28,0,10*ROW('Water Data'!I95)))</f>
        <v/>
      </c>
      <c r="CJ101" s="383" t="str">
        <f ca="1">+IF(OFFSET('Water Data'!$I$29,0,10*ROW('Water Data'!I95))="","",OFFSET('Water Data'!$I$29,0,10*ROW('Water Data'!I95)))</f>
        <v/>
      </c>
      <c r="CK101" s="383" t="str">
        <f ca="1">+IF(OFFSET('Sanitation Data'!$D$28,0,10*ROW('Sanitation Data'!D95))="","",OFFSET('Sanitation Data'!$D$28,0,10*ROW('Sanitation Data'!D95)))</f>
        <v/>
      </c>
      <c r="CL101" s="383" t="str">
        <f ca="1">+IF(OFFSET('Sanitation Data'!$D$29,0,10*ROW('Sanitation Data'!D95))="","",OFFSET('Sanitation Data'!$D$29,0,10*ROW('Sanitation Data'!D95)))</f>
        <v/>
      </c>
      <c r="CM101" s="383" t="str">
        <f ca="1">+IF(OFFSET('Sanitation Data'!$D$30,0,10*ROW('Sanitation Data'!D95))="","",OFFSET('Sanitation Data'!$D$30,0,10*ROW('Sanitation Data'!D95)))</f>
        <v/>
      </c>
      <c r="CN101" s="383" t="str">
        <f ca="1">+IF(OFFSET('Sanitation Data'!$D$31,0,10*ROW('Sanitation Data'!D95))="","",OFFSET('Sanitation Data'!$D$31,0,10*ROW('Sanitation Data'!D95)))</f>
        <v/>
      </c>
      <c r="CO101" s="383" t="str">
        <f ca="1">+IF(OFFSET('Sanitation Data'!$D$32,0,10*ROW('Sanitation Data'!D95))="","",OFFSET('Sanitation Data'!$D$32,0,10*ROW('Sanitation Data'!D95)))</f>
        <v/>
      </c>
      <c r="CP101" s="383" t="str">
        <f ca="1">+IF(OFFSET('Sanitation Data'!$E$28,0,10*ROW('Sanitation Data'!E95))="","",OFFSET('Sanitation Data'!$E$28,0,10*ROW('Sanitation Data'!E95)))</f>
        <v/>
      </c>
      <c r="CQ101" s="383" t="str">
        <f ca="1">+IF(OFFSET('Sanitation Data'!$E$29,0,10*ROW('Sanitation Data'!E95))="","",OFFSET('Sanitation Data'!$E$29,0,10*ROW('Sanitation Data'!E95)))</f>
        <v/>
      </c>
      <c r="CR101" s="383" t="str">
        <f ca="1">+IF(OFFSET('Sanitation Data'!$E$30,0,10*ROW('Sanitation Data'!E95))="","",OFFSET('Sanitation Data'!$E$30,0,10*ROW('Sanitation Data'!E95)))</f>
        <v/>
      </c>
      <c r="CS101" s="383" t="str">
        <f ca="1">+IF(OFFSET('Sanitation Data'!$E$31,0,10*ROW('Sanitation Data'!E95))="","",OFFSET('Sanitation Data'!$E$31,0,10*ROW('Sanitation Data'!E95)))</f>
        <v/>
      </c>
      <c r="CT101" s="383" t="str">
        <f ca="1">+IF(OFFSET('Sanitation Data'!$E$32,0,10*ROW('Sanitation Data'!E95))="","",OFFSET('Sanitation Data'!$E$32,0,10*ROW('Sanitation Data'!E95)))</f>
        <v/>
      </c>
      <c r="CU101" s="383" t="str">
        <f ca="1">+IF(OFFSET('Sanitation Data'!$F$28,0,10*ROW('Sanitation Data'!F95))="","",OFFSET('Sanitation Data'!$F$28,0,10*ROW('Sanitation Data'!F95)))</f>
        <v/>
      </c>
      <c r="CV101" s="383" t="str">
        <f ca="1">+IF(OFFSET('Sanitation Data'!$F$29,0,10*ROW('Sanitation Data'!F95))="","",OFFSET('Sanitation Data'!$F$29,0,10*ROW('Sanitation Data'!F95)))</f>
        <v/>
      </c>
      <c r="CW101" s="383" t="str">
        <f ca="1">+IF(OFFSET('Sanitation Data'!$F$30,0,10*ROW('Sanitation Data'!F95))="","",OFFSET('Sanitation Data'!$F$30,0,10*ROW('Sanitation Data'!F95)))</f>
        <v/>
      </c>
      <c r="CX101" s="383" t="str">
        <f ca="1">+IF(OFFSET('Sanitation Data'!$F$31,0,10*ROW('Sanitation Data'!F95))="","",OFFSET('Sanitation Data'!$F$31,0,10*ROW('Sanitation Data'!F95)))</f>
        <v/>
      </c>
      <c r="CY101" s="383" t="str">
        <f ca="1">+IF(OFFSET('Sanitation Data'!$F$32,0,10*ROW('Sanitation Data'!F95))="","",OFFSET('Sanitation Data'!$F$32,0,10*ROW('Sanitation Data'!F95)))</f>
        <v/>
      </c>
      <c r="CZ101" s="383" t="str">
        <f ca="1">+IF(OFFSET('Sanitation Data'!$G$28,0,10*ROW('Sanitation Data'!G95))="","",OFFSET('Sanitation Data'!$G$28,0,10*ROW('Sanitation Data'!G95)))</f>
        <v/>
      </c>
      <c r="DA101" s="383" t="str">
        <f ca="1">+IF(OFFSET('Sanitation Data'!$G$29,0,10*ROW('Sanitation Data'!G95))="","",OFFSET('Sanitation Data'!$G$29,0,10*ROW('Sanitation Data'!G95)))</f>
        <v/>
      </c>
      <c r="DB101" s="383" t="str">
        <f ca="1">+IF(OFFSET('Sanitation Data'!$G$30,0,10*ROW('Sanitation Data'!G95))="","",OFFSET('Sanitation Data'!$G$30,0,10*ROW('Sanitation Data'!G95)))</f>
        <v/>
      </c>
      <c r="DC101" s="383" t="str">
        <f ca="1">+IF(OFFSET('Sanitation Data'!$G$31,0,10*ROW('Sanitation Data'!G95))="","",OFFSET('Sanitation Data'!$G$31,0,10*ROW('Sanitation Data'!G95)))</f>
        <v/>
      </c>
      <c r="DD101" s="383" t="str">
        <f ca="1">+IF(OFFSET('Sanitation Data'!$G$32,0,10*ROW('Sanitation Data'!G95))="","",OFFSET('Sanitation Data'!$G$32,0,10*ROW('Sanitation Data'!G95)))</f>
        <v/>
      </c>
      <c r="DE101" s="383" t="str">
        <f ca="1">+IF(OFFSET('Sanitation Data'!$H$28,0,10*ROW('Sanitation Data'!H95))="","",OFFSET('Sanitation Data'!$H$28,0,10*ROW('Sanitation Data'!H95)))</f>
        <v/>
      </c>
      <c r="DF101" s="383" t="str">
        <f ca="1">+IF(OFFSET('Sanitation Data'!$H$29,0,10*ROW('Sanitation Data'!H95))="","",OFFSET('Sanitation Data'!$H$29,0,10*ROW('Sanitation Data'!H95)))</f>
        <v/>
      </c>
      <c r="DG101" s="383" t="str">
        <f ca="1">+IF(OFFSET('Sanitation Data'!$H$30,0,10*ROW('Sanitation Data'!H95))="","",OFFSET('Sanitation Data'!$H$30,0,10*ROW('Sanitation Data'!H95)))</f>
        <v/>
      </c>
      <c r="DH101" s="383" t="str">
        <f ca="1">+IF(OFFSET('Sanitation Data'!$H$31,0,10*ROW('Sanitation Data'!H95))="","",OFFSET('Sanitation Data'!$H$31,0,10*ROW('Sanitation Data'!H95)))</f>
        <v/>
      </c>
      <c r="DI101" s="383" t="str">
        <f ca="1">+IF(OFFSET('Sanitation Data'!$H$32,0,10*ROW('Sanitation Data'!H95))="","",OFFSET('Sanitation Data'!$H$32,0,10*ROW('Sanitation Data'!H95)))</f>
        <v/>
      </c>
      <c r="DJ101" s="383" t="str">
        <f ca="1">+IF(OFFSET('Sanitation Data'!$I$28,0,10*ROW('Sanitation Data'!I95))="","",OFFSET('Sanitation Data'!$I$28,0,10*ROW('Sanitation Data'!I95)))</f>
        <v/>
      </c>
      <c r="DK101" s="383" t="str">
        <f ca="1">+IF(OFFSET('Sanitation Data'!$I$29,0,10*ROW('Sanitation Data'!I95))="","",OFFSET('Sanitation Data'!$I$29,0,10*ROW('Sanitation Data'!I95)))</f>
        <v/>
      </c>
      <c r="DL101" s="383" t="str">
        <f ca="1">+IF(OFFSET('Sanitation Data'!$I$30,0,10*ROW('Sanitation Data'!I95))="","",OFFSET('Sanitation Data'!$I$30,0,10*ROW('Sanitation Data'!I95)))</f>
        <v/>
      </c>
      <c r="DM101" s="383" t="str">
        <f ca="1">+IF(OFFSET('Sanitation Data'!$I$31,0,10*ROW('Sanitation Data'!I95))="","",OFFSET('Sanitation Data'!$I$31,0,10*ROW('Sanitation Data'!I95)))</f>
        <v/>
      </c>
      <c r="DN101" s="383" t="str">
        <f ca="1">+IF(OFFSET('Sanitation Data'!$I$32,0,10*ROW('Sanitation Data'!I95))="","",OFFSET('Sanitation Data'!$I$32,0,10*ROW('Sanitation Data'!I95)))</f>
        <v/>
      </c>
      <c r="DO101" s="383" t="str">
        <f ca="1">+IF(OFFSET('Hygiene Data'!$D$11,0,10*ROW('Hygiene Data'!D95))="","",OFFSET('Hygiene Data'!$D$11,0,10*ROW('Hygiene Data'!D95)))</f>
        <v/>
      </c>
      <c r="DP101" s="383" t="str">
        <f ca="1">+IF(OFFSET('Hygiene Data'!$D$12,0,10*ROW('Hygiene Data'!D95))="","",OFFSET('Hygiene Data'!$D$12,0,10*ROW('Hygiene Data'!D95)))</f>
        <v/>
      </c>
      <c r="DQ101" s="383" t="str">
        <f ca="1">+IF(OFFSET('Hygiene Data'!$D$13,0,10*ROW('Hygiene Data'!D95))="","",OFFSET('Hygiene Data'!$D$13,0,10*ROW('Hygiene Data'!D95)))</f>
        <v/>
      </c>
      <c r="DR101" s="383" t="str">
        <f ca="1">+IF(OFFSET('Hygiene Data'!$E$11,0,10*ROW('Hygiene Data'!E95))="","",OFFSET('Hygiene Data'!$E$11,0,10*ROW('Hygiene Data'!E95)))</f>
        <v/>
      </c>
      <c r="DS101" s="383" t="str">
        <f ca="1">+IF(OFFSET('Hygiene Data'!$E$12,0,10*ROW('Hygiene Data'!E95))="","",OFFSET('Hygiene Data'!$E$12,0,10*ROW('Hygiene Data'!E95)))</f>
        <v/>
      </c>
      <c r="DT101" s="383" t="str">
        <f ca="1">+IF(OFFSET('Hygiene Data'!$E$13,0,10*ROW('Hygiene Data'!E95))="","",OFFSET('Hygiene Data'!$E$13,0,10*ROW('Hygiene Data'!E95)))</f>
        <v/>
      </c>
      <c r="DU101" s="383" t="str">
        <f ca="1">+IF(OFFSET('Hygiene Data'!$F$11,0,10*ROW('Hygiene Data'!F95))="","",OFFSET('Hygiene Data'!$F$11,0,10*ROW('Hygiene Data'!F95)))</f>
        <v/>
      </c>
      <c r="DV101" s="383" t="str">
        <f ca="1">+IF(OFFSET('Hygiene Data'!$F$12,0,10*ROW('Hygiene Data'!F95))="","",OFFSET('Hygiene Data'!$F$12,0,10*ROW('Hygiene Data'!F95)))</f>
        <v/>
      </c>
      <c r="DW101" s="383" t="str">
        <f ca="1">+IF(OFFSET('Hygiene Data'!$F$13,0,10*ROW('Hygiene Data'!F95))="","",OFFSET('Hygiene Data'!$F$13,0,10*ROW('Hygiene Data'!F95)))</f>
        <v/>
      </c>
      <c r="DX101" s="383" t="str">
        <f ca="1">+IF(OFFSET('Hygiene Data'!$G$11,0,10*ROW('Hygiene Data'!G95))="","",OFFSET('Hygiene Data'!$G$11,0,10*ROW('Hygiene Data'!G95)))</f>
        <v/>
      </c>
      <c r="DY101" s="383" t="str">
        <f ca="1">+IF(OFFSET('Hygiene Data'!$G$12,0,10*ROW('Hygiene Data'!G95))="","",OFFSET('Hygiene Data'!$G$12,0,10*ROW('Hygiene Data'!G95)))</f>
        <v/>
      </c>
      <c r="DZ101" s="383" t="str">
        <f ca="1">+IF(OFFSET('Hygiene Data'!$G$13,0,10*ROW('Hygiene Data'!G95))="","",OFFSET('Hygiene Data'!$G$13,0,10*ROW('Hygiene Data'!G95)))</f>
        <v/>
      </c>
      <c r="EA101" s="383" t="str">
        <f ca="1">+IF(OFFSET('Hygiene Data'!$H$11,0,10*ROW('Hygiene Data'!H95))="","",OFFSET('Hygiene Data'!$H$11,0,10*ROW('Hygiene Data'!H95)))</f>
        <v/>
      </c>
      <c r="EB101" s="383" t="str">
        <f ca="1">+IF(OFFSET('Hygiene Data'!$H$12,0,10*ROW('Hygiene Data'!H95))="","",OFFSET('Hygiene Data'!$H$12,0,10*ROW('Hygiene Data'!H95)))</f>
        <v/>
      </c>
      <c r="EC101" s="383" t="str">
        <f ca="1">+IF(OFFSET('Hygiene Data'!$H$13,0,10*ROW('Hygiene Data'!H95))="","",OFFSET('Hygiene Data'!$H$13,0,10*ROW('Hygiene Data'!H95)))</f>
        <v/>
      </c>
      <c r="ED101" s="383" t="str">
        <f ca="1">+IF(OFFSET('Hygiene Data'!$I$11,0,10*ROW('Hygiene Data'!I95))="","",OFFSET('Hygiene Data'!$I$11,0,10*ROW('Hygiene Data'!I95)))</f>
        <v/>
      </c>
      <c r="EE101" s="383" t="str">
        <f ca="1">+IF(OFFSET('Hygiene Data'!$I$12,0,10*ROW('Hygiene Data'!I95))="","",OFFSET('Hygiene Data'!$I$12,0,10*ROW('Hygiene Data'!I95)))</f>
        <v/>
      </c>
      <c r="EF101" s="383" t="str">
        <f ca="1">+IF(OFFSET('Hygiene Data'!$I$13,0,10*ROW('Hygiene Data'!I95))="","",OFFSET('Hygiene Data'!$I$13,0,10*ROW('Hygiene Data'!I95)))</f>
        <v/>
      </c>
    </row>
    <row r="102" spans="1:136" x14ac:dyDescent="0.25">
      <c r="A102" s="492" t="str">
        <f ca="1">+IF(OFFSET('Water Data'!$B$2,0,10*ROW('Water Data'!E96))="","",OFFSET('Water Data'!$B$2,0,10*ROW('Water Data'!E96)))</f>
        <v/>
      </c>
      <c r="B102" s="492"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19" t="str">
        <f t="shared" ca="1" si="1"/>
        <v/>
      </c>
      <c r="D102" s="520"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20"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20"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20"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20"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20"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20"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20"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20"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20"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20"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20"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20"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20"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20"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20"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20"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20"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21"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21"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21"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21"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21"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21"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21"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21"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21"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21"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21"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21"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21"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21"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21"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21"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21"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21"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21"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21"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21"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21"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21"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21"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21"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21"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21"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21"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21"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21"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22"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98"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22"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22"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22"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22"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22"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22"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22"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22"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22"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22"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22"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22"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22"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22"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22"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22"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83" t="str">
        <f ca="1">+IF(OFFSET('Water Data'!$D$27,0,10*ROW('Water Data'!D96))="","",OFFSET('Water Data'!$D$27,0,10*ROW('Water Data'!D96)))</f>
        <v/>
      </c>
      <c r="BT102" s="383" t="str">
        <f ca="1">+IF(OFFSET('Water Data'!$D$28,0,10*ROW('Water Data'!D96))="","",OFFSET('Water Data'!$D$28,0,10*ROW('Water Data'!D96)))</f>
        <v/>
      </c>
      <c r="BU102" s="383" t="str">
        <f ca="1">+IF(OFFSET('Water Data'!$D$29,0,10*ROW('Water Data'!D96))="","",OFFSET('Water Data'!$D$29,0,10*ROW('Water Data'!D96)))</f>
        <v/>
      </c>
      <c r="BV102" s="383" t="str">
        <f ca="1">+IF(OFFSET('Water Data'!$E$27,0,10*ROW('Water Data'!E96))="","",OFFSET('Water Data'!$E$27,0,10*ROW('Water Data'!E96)))</f>
        <v/>
      </c>
      <c r="BW102" s="383" t="str">
        <f ca="1">+IF(OFFSET('Water Data'!$E$28,0,10*ROW('Water Data'!E96))="","",OFFSET('Water Data'!$E$28,0,10*ROW('Water Data'!E96)))</f>
        <v/>
      </c>
      <c r="BX102" s="383" t="str">
        <f ca="1">+IF(OFFSET('Water Data'!$E$29,0,10*ROW('Water Data'!E96))="","",OFFSET('Water Data'!$E$29,0,10*ROW('Water Data'!E96)))</f>
        <v/>
      </c>
      <c r="BY102" s="383" t="str">
        <f ca="1">+IF(OFFSET('Water Data'!$F$27,0,10*ROW('Water Data'!F96))="","",OFFSET('Water Data'!$F$27,0,10*ROW('Water Data'!F96)))</f>
        <v/>
      </c>
      <c r="BZ102" s="383" t="str">
        <f ca="1">+IF(OFFSET('Water Data'!$F$28,0,10*ROW('Water Data'!F96))="","",OFFSET('Water Data'!$F$28,0,10*ROW('Water Data'!F96)))</f>
        <v/>
      </c>
      <c r="CA102" s="383" t="str">
        <f ca="1">+IF(OFFSET('Water Data'!$F$29,0,10*ROW('Water Data'!F96))="","",OFFSET('Water Data'!$F$29,0,10*ROW('Water Data'!F96)))</f>
        <v/>
      </c>
      <c r="CB102" s="383" t="str">
        <f ca="1">+IF(OFFSET('Water Data'!$G$27,0,10*ROW('Water Data'!G96))="","",OFFSET('Water Data'!$G$27,0,10*ROW('Water Data'!G96)))</f>
        <v/>
      </c>
      <c r="CC102" s="383" t="str">
        <f ca="1">+IF(OFFSET('Water Data'!$G$28,0,10*ROW('Water Data'!G96))="","",OFFSET('Water Data'!$G$28,0,10*ROW('Water Data'!G96)))</f>
        <v/>
      </c>
      <c r="CD102" s="383" t="str">
        <f ca="1">+IF(OFFSET('Water Data'!$G$29,0,10*ROW('Water Data'!G96))="","",OFFSET('Water Data'!$G$29,0,10*ROW('Water Data'!G96)))</f>
        <v/>
      </c>
      <c r="CE102" s="383" t="str">
        <f ca="1">+IF(OFFSET('Water Data'!$H$27,0,10*ROW('Water Data'!H96))="","",OFFSET('Water Data'!$H$27,0,10*ROW('Water Data'!H96)))</f>
        <v/>
      </c>
      <c r="CF102" s="383" t="str">
        <f ca="1">+IF(OFFSET('Water Data'!$H$28,0,10*ROW('Water Data'!H96))="","",OFFSET('Water Data'!$H$28,0,10*ROW('Water Data'!H96)))</f>
        <v/>
      </c>
      <c r="CG102" s="383" t="str">
        <f ca="1">+IF(OFFSET('Water Data'!$H$29,0,10*ROW('Water Data'!H96))="","",OFFSET('Water Data'!$H$29,0,10*ROW('Water Data'!H96)))</f>
        <v/>
      </c>
      <c r="CH102" s="383" t="str">
        <f ca="1">+IF(OFFSET('Water Data'!$I$27,0,10*ROW('Water Data'!I96))="","",OFFSET('Water Data'!$I$27,0,10*ROW('Water Data'!I96)))</f>
        <v/>
      </c>
      <c r="CI102" s="383" t="str">
        <f ca="1">+IF(OFFSET('Water Data'!$I$28,0,10*ROW('Water Data'!I96))="","",OFFSET('Water Data'!$I$28,0,10*ROW('Water Data'!I96)))</f>
        <v/>
      </c>
      <c r="CJ102" s="383" t="str">
        <f ca="1">+IF(OFFSET('Water Data'!$I$29,0,10*ROW('Water Data'!I96))="","",OFFSET('Water Data'!$I$29,0,10*ROW('Water Data'!I96)))</f>
        <v/>
      </c>
      <c r="CK102" s="383" t="str">
        <f ca="1">+IF(OFFSET('Sanitation Data'!$D$28,0,10*ROW('Sanitation Data'!D96))="","",OFFSET('Sanitation Data'!$D$28,0,10*ROW('Sanitation Data'!D96)))</f>
        <v/>
      </c>
      <c r="CL102" s="383" t="str">
        <f ca="1">+IF(OFFSET('Sanitation Data'!$D$29,0,10*ROW('Sanitation Data'!D96))="","",OFFSET('Sanitation Data'!$D$29,0,10*ROW('Sanitation Data'!D96)))</f>
        <v/>
      </c>
      <c r="CM102" s="383" t="str">
        <f ca="1">+IF(OFFSET('Sanitation Data'!$D$30,0,10*ROW('Sanitation Data'!D96))="","",OFFSET('Sanitation Data'!$D$30,0,10*ROW('Sanitation Data'!D96)))</f>
        <v/>
      </c>
      <c r="CN102" s="383" t="str">
        <f ca="1">+IF(OFFSET('Sanitation Data'!$D$31,0,10*ROW('Sanitation Data'!D96))="","",OFFSET('Sanitation Data'!$D$31,0,10*ROW('Sanitation Data'!D96)))</f>
        <v/>
      </c>
      <c r="CO102" s="383" t="str">
        <f ca="1">+IF(OFFSET('Sanitation Data'!$D$32,0,10*ROW('Sanitation Data'!D96))="","",OFFSET('Sanitation Data'!$D$32,0,10*ROW('Sanitation Data'!D96)))</f>
        <v/>
      </c>
      <c r="CP102" s="383" t="str">
        <f ca="1">+IF(OFFSET('Sanitation Data'!$E$28,0,10*ROW('Sanitation Data'!E96))="","",OFFSET('Sanitation Data'!$E$28,0,10*ROW('Sanitation Data'!E96)))</f>
        <v/>
      </c>
      <c r="CQ102" s="383" t="str">
        <f ca="1">+IF(OFFSET('Sanitation Data'!$E$29,0,10*ROW('Sanitation Data'!E96))="","",OFFSET('Sanitation Data'!$E$29,0,10*ROW('Sanitation Data'!E96)))</f>
        <v/>
      </c>
      <c r="CR102" s="383" t="str">
        <f ca="1">+IF(OFFSET('Sanitation Data'!$E$30,0,10*ROW('Sanitation Data'!E96))="","",OFFSET('Sanitation Data'!$E$30,0,10*ROW('Sanitation Data'!E96)))</f>
        <v/>
      </c>
      <c r="CS102" s="383" t="str">
        <f ca="1">+IF(OFFSET('Sanitation Data'!$E$31,0,10*ROW('Sanitation Data'!E96))="","",OFFSET('Sanitation Data'!$E$31,0,10*ROW('Sanitation Data'!E96)))</f>
        <v/>
      </c>
      <c r="CT102" s="383" t="str">
        <f ca="1">+IF(OFFSET('Sanitation Data'!$E$32,0,10*ROW('Sanitation Data'!E96))="","",OFFSET('Sanitation Data'!$E$32,0,10*ROW('Sanitation Data'!E96)))</f>
        <v/>
      </c>
      <c r="CU102" s="383" t="str">
        <f ca="1">+IF(OFFSET('Sanitation Data'!$F$28,0,10*ROW('Sanitation Data'!F96))="","",OFFSET('Sanitation Data'!$F$28,0,10*ROW('Sanitation Data'!F96)))</f>
        <v/>
      </c>
      <c r="CV102" s="383" t="str">
        <f ca="1">+IF(OFFSET('Sanitation Data'!$F$29,0,10*ROW('Sanitation Data'!F96))="","",OFFSET('Sanitation Data'!$F$29,0,10*ROW('Sanitation Data'!F96)))</f>
        <v/>
      </c>
      <c r="CW102" s="383" t="str">
        <f ca="1">+IF(OFFSET('Sanitation Data'!$F$30,0,10*ROW('Sanitation Data'!F96))="","",OFFSET('Sanitation Data'!$F$30,0,10*ROW('Sanitation Data'!F96)))</f>
        <v/>
      </c>
      <c r="CX102" s="383" t="str">
        <f ca="1">+IF(OFFSET('Sanitation Data'!$F$31,0,10*ROW('Sanitation Data'!F96))="","",OFFSET('Sanitation Data'!$F$31,0,10*ROW('Sanitation Data'!F96)))</f>
        <v/>
      </c>
      <c r="CY102" s="383" t="str">
        <f ca="1">+IF(OFFSET('Sanitation Data'!$F$32,0,10*ROW('Sanitation Data'!F96))="","",OFFSET('Sanitation Data'!$F$32,0,10*ROW('Sanitation Data'!F96)))</f>
        <v/>
      </c>
      <c r="CZ102" s="383" t="str">
        <f ca="1">+IF(OFFSET('Sanitation Data'!$G$28,0,10*ROW('Sanitation Data'!G96))="","",OFFSET('Sanitation Data'!$G$28,0,10*ROW('Sanitation Data'!G96)))</f>
        <v/>
      </c>
      <c r="DA102" s="383" t="str">
        <f ca="1">+IF(OFFSET('Sanitation Data'!$G$29,0,10*ROW('Sanitation Data'!G96))="","",OFFSET('Sanitation Data'!$G$29,0,10*ROW('Sanitation Data'!G96)))</f>
        <v/>
      </c>
      <c r="DB102" s="383" t="str">
        <f ca="1">+IF(OFFSET('Sanitation Data'!$G$30,0,10*ROW('Sanitation Data'!G96))="","",OFFSET('Sanitation Data'!$G$30,0,10*ROW('Sanitation Data'!G96)))</f>
        <v/>
      </c>
      <c r="DC102" s="383" t="str">
        <f ca="1">+IF(OFFSET('Sanitation Data'!$G$31,0,10*ROW('Sanitation Data'!G96))="","",OFFSET('Sanitation Data'!$G$31,0,10*ROW('Sanitation Data'!G96)))</f>
        <v/>
      </c>
      <c r="DD102" s="383" t="str">
        <f ca="1">+IF(OFFSET('Sanitation Data'!$G$32,0,10*ROW('Sanitation Data'!G96))="","",OFFSET('Sanitation Data'!$G$32,0,10*ROW('Sanitation Data'!G96)))</f>
        <v/>
      </c>
      <c r="DE102" s="383" t="str">
        <f ca="1">+IF(OFFSET('Sanitation Data'!$H$28,0,10*ROW('Sanitation Data'!H96))="","",OFFSET('Sanitation Data'!$H$28,0,10*ROW('Sanitation Data'!H96)))</f>
        <v/>
      </c>
      <c r="DF102" s="383" t="str">
        <f ca="1">+IF(OFFSET('Sanitation Data'!$H$29,0,10*ROW('Sanitation Data'!H96))="","",OFFSET('Sanitation Data'!$H$29,0,10*ROW('Sanitation Data'!H96)))</f>
        <v/>
      </c>
      <c r="DG102" s="383" t="str">
        <f ca="1">+IF(OFFSET('Sanitation Data'!$H$30,0,10*ROW('Sanitation Data'!H96))="","",OFFSET('Sanitation Data'!$H$30,0,10*ROW('Sanitation Data'!H96)))</f>
        <v/>
      </c>
      <c r="DH102" s="383" t="str">
        <f ca="1">+IF(OFFSET('Sanitation Data'!$H$31,0,10*ROW('Sanitation Data'!H96))="","",OFFSET('Sanitation Data'!$H$31,0,10*ROW('Sanitation Data'!H96)))</f>
        <v/>
      </c>
      <c r="DI102" s="383" t="str">
        <f ca="1">+IF(OFFSET('Sanitation Data'!$H$32,0,10*ROW('Sanitation Data'!H96))="","",OFFSET('Sanitation Data'!$H$32,0,10*ROW('Sanitation Data'!H96)))</f>
        <v/>
      </c>
      <c r="DJ102" s="383" t="str">
        <f ca="1">+IF(OFFSET('Sanitation Data'!$I$28,0,10*ROW('Sanitation Data'!I96))="","",OFFSET('Sanitation Data'!$I$28,0,10*ROW('Sanitation Data'!I96)))</f>
        <v/>
      </c>
      <c r="DK102" s="383" t="str">
        <f ca="1">+IF(OFFSET('Sanitation Data'!$I$29,0,10*ROW('Sanitation Data'!I96))="","",OFFSET('Sanitation Data'!$I$29,0,10*ROW('Sanitation Data'!I96)))</f>
        <v/>
      </c>
      <c r="DL102" s="383" t="str">
        <f ca="1">+IF(OFFSET('Sanitation Data'!$I$30,0,10*ROW('Sanitation Data'!I96))="","",OFFSET('Sanitation Data'!$I$30,0,10*ROW('Sanitation Data'!I96)))</f>
        <v/>
      </c>
      <c r="DM102" s="383" t="str">
        <f ca="1">+IF(OFFSET('Sanitation Data'!$I$31,0,10*ROW('Sanitation Data'!I96))="","",OFFSET('Sanitation Data'!$I$31,0,10*ROW('Sanitation Data'!I96)))</f>
        <v/>
      </c>
      <c r="DN102" s="383" t="str">
        <f ca="1">+IF(OFFSET('Sanitation Data'!$I$32,0,10*ROW('Sanitation Data'!I96))="","",OFFSET('Sanitation Data'!$I$32,0,10*ROW('Sanitation Data'!I96)))</f>
        <v/>
      </c>
      <c r="DO102" s="383" t="str">
        <f ca="1">+IF(OFFSET('Hygiene Data'!$D$11,0,10*ROW('Hygiene Data'!D96))="","",OFFSET('Hygiene Data'!$D$11,0,10*ROW('Hygiene Data'!D96)))</f>
        <v/>
      </c>
      <c r="DP102" s="383" t="str">
        <f ca="1">+IF(OFFSET('Hygiene Data'!$D$12,0,10*ROW('Hygiene Data'!D96))="","",OFFSET('Hygiene Data'!$D$12,0,10*ROW('Hygiene Data'!D96)))</f>
        <v/>
      </c>
      <c r="DQ102" s="383" t="str">
        <f ca="1">+IF(OFFSET('Hygiene Data'!$D$13,0,10*ROW('Hygiene Data'!D96))="","",OFFSET('Hygiene Data'!$D$13,0,10*ROW('Hygiene Data'!D96)))</f>
        <v/>
      </c>
      <c r="DR102" s="383" t="str">
        <f ca="1">+IF(OFFSET('Hygiene Data'!$E$11,0,10*ROW('Hygiene Data'!E96))="","",OFFSET('Hygiene Data'!$E$11,0,10*ROW('Hygiene Data'!E96)))</f>
        <v/>
      </c>
      <c r="DS102" s="383" t="str">
        <f ca="1">+IF(OFFSET('Hygiene Data'!$E$12,0,10*ROW('Hygiene Data'!E96))="","",OFFSET('Hygiene Data'!$E$12,0,10*ROW('Hygiene Data'!E96)))</f>
        <v/>
      </c>
      <c r="DT102" s="383" t="str">
        <f ca="1">+IF(OFFSET('Hygiene Data'!$E$13,0,10*ROW('Hygiene Data'!E96))="","",OFFSET('Hygiene Data'!$E$13,0,10*ROW('Hygiene Data'!E96)))</f>
        <v/>
      </c>
      <c r="DU102" s="383" t="str">
        <f ca="1">+IF(OFFSET('Hygiene Data'!$F$11,0,10*ROW('Hygiene Data'!F96))="","",OFFSET('Hygiene Data'!$F$11,0,10*ROW('Hygiene Data'!F96)))</f>
        <v/>
      </c>
      <c r="DV102" s="383" t="str">
        <f ca="1">+IF(OFFSET('Hygiene Data'!$F$12,0,10*ROW('Hygiene Data'!F96))="","",OFFSET('Hygiene Data'!$F$12,0,10*ROW('Hygiene Data'!F96)))</f>
        <v/>
      </c>
      <c r="DW102" s="383" t="str">
        <f ca="1">+IF(OFFSET('Hygiene Data'!$F$13,0,10*ROW('Hygiene Data'!F96))="","",OFFSET('Hygiene Data'!$F$13,0,10*ROW('Hygiene Data'!F96)))</f>
        <v/>
      </c>
      <c r="DX102" s="383" t="str">
        <f ca="1">+IF(OFFSET('Hygiene Data'!$G$11,0,10*ROW('Hygiene Data'!G96))="","",OFFSET('Hygiene Data'!$G$11,0,10*ROW('Hygiene Data'!G96)))</f>
        <v/>
      </c>
      <c r="DY102" s="383" t="str">
        <f ca="1">+IF(OFFSET('Hygiene Data'!$G$12,0,10*ROW('Hygiene Data'!G96))="","",OFFSET('Hygiene Data'!$G$12,0,10*ROW('Hygiene Data'!G96)))</f>
        <v/>
      </c>
      <c r="DZ102" s="383" t="str">
        <f ca="1">+IF(OFFSET('Hygiene Data'!$G$13,0,10*ROW('Hygiene Data'!G96))="","",OFFSET('Hygiene Data'!$G$13,0,10*ROW('Hygiene Data'!G96)))</f>
        <v/>
      </c>
      <c r="EA102" s="383" t="str">
        <f ca="1">+IF(OFFSET('Hygiene Data'!$H$11,0,10*ROW('Hygiene Data'!H96))="","",OFFSET('Hygiene Data'!$H$11,0,10*ROW('Hygiene Data'!H96)))</f>
        <v/>
      </c>
      <c r="EB102" s="383" t="str">
        <f ca="1">+IF(OFFSET('Hygiene Data'!$H$12,0,10*ROW('Hygiene Data'!H96))="","",OFFSET('Hygiene Data'!$H$12,0,10*ROW('Hygiene Data'!H96)))</f>
        <v/>
      </c>
      <c r="EC102" s="383" t="str">
        <f ca="1">+IF(OFFSET('Hygiene Data'!$H$13,0,10*ROW('Hygiene Data'!H96))="","",OFFSET('Hygiene Data'!$H$13,0,10*ROW('Hygiene Data'!H96)))</f>
        <v/>
      </c>
      <c r="ED102" s="383" t="str">
        <f ca="1">+IF(OFFSET('Hygiene Data'!$I$11,0,10*ROW('Hygiene Data'!I96))="","",OFFSET('Hygiene Data'!$I$11,0,10*ROW('Hygiene Data'!I96)))</f>
        <v/>
      </c>
      <c r="EE102" s="383" t="str">
        <f ca="1">+IF(OFFSET('Hygiene Data'!$I$12,0,10*ROW('Hygiene Data'!I96))="","",OFFSET('Hygiene Data'!$I$12,0,10*ROW('Hygiene Data'!I96)))</f>
        <v/>
      </c>
      <c r="EF102" s="383" t="str">
        <f ca="1">+IF(OFFSET('Hygiene Data'!$I$13,0,10*ROW('Hygiene Data'!I96))="","",OFFSET('Hygiene Data'!$I$13,0,10*ROW('Hygiene Data'!I96)))</f>
        <v/>
      </c>
    </row>
    <row r="103" spans="1:136" x14ac:dyDescent="0.25">
      <c r="A103" s="492" t="str">
        <f ca="1">+IF(OFFSET('Water Data'!$B$2,0,10*ROW('Water Data'!E97))="","",OFFSET('Water Data'!$B$2,0,10*ROW('Water Data'!E97)))</f>
        <v/>
      </c>
      <c r="B103" s="492"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19" t="str">
        <f t="shared" ca="1" si="1"/>
        <v/>
      </c>
      <c r="D103" s="520"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20"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20"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20"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20"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20"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20"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20"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20"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20"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20"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20"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20"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20"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20"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20"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20"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20"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21"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21"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21"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21"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21"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21"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21"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21"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21"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21"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21"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21"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21"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21"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21"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21"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21"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21"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21"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21"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21"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21"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21"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21"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21"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21"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21"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21"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21"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21"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22"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98"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22"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22"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22"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22"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22"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22"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22"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22"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22"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22"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22"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22"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22"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22"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22"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22"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83" t="str">
        <f ca="1">+IF(OFFSET('Water Data'!$D$27,0,10*ROW('Water Data'!D97))="","",OFFSET('Water Data'!$D$27,0,10*ROW('Water Data'!D97)))</f>
        <v/>
      </c>
      <c r="BT103" s="383" t="str">
        <f ca="1">+IF(OFFSET('Water Data'!$D$28,0,10*ROW('Water Data'!D97))="","",OFFSET('Water Data'!$D$28,0,10*ROW('Water Data'!D97)))</f>
        <v/>
      </c>
      <c r="BU103" s="383" t="str">
        <f ca="1">+IF(OFFSET('Water Data'!$D$29,0,10*ROW('Water Data'!D97))="","",OFFSET('Water Data'!$D$29,0,10*ROW('Water Data'!D97)))</f>
        <v/>
      </c>
      <c r="BV103" s="383" t="str">
        <f ca="1">+IF(OFFSET('Water Data'!$E$27,0,10*ROW('Water Data'!E97))="","",OFFSET('Water Data'!$E$27,0,10*ROW('Water Data'!E97)))</f>
        <v/>
      </c>
      <c r="BW103" s="383" t="str">
        <f ca="1">+IF(OFFSET('Water Data'!$E$28,0,10*ROW('Water Data'!E97))="","",OFFSET('Water Data'!$E$28,0,10*ROW('Water Data'!E97)))</f>
        <v/>
      </c>
      <c r="BX103" s="383" t="str">
        <f ca="1">+IF(OFFSET('Water Data'!$E$29,0,10*ROW('Water Data'!E97))="","",OFFSET('Water Data'!$E$29,0,10*ROW('Water Data'!E97)))</f>
        <v/>
      </c>
      <c r="BY103" s="383" t="str">
        <f ca="1">+IF(OFFSET('Water Data'!$F$27,0,10*ROW('Water Data'!F97))="","",OFFSET('Water Data'!$F$27,0,10*ROW('Water Data'!F97)))</f>
        <v/>
      </c>
      <c r="BZ103" s="383" t="str">
        <f ca="1">+IF(OFFSET('Water Data'!$F$28,0,10*ROW('Water Data'!F97))="","",OFFSET('Water Data'!$F$28,0,10*ROW('Water Data'!F97)))</f>
        <v/>
      </c>
      <c r="CA103" s="383" t="str">
        <f ca="1">+IF(OFFSET('Water Data'!$F$29,0,10*ROW('Water Data'!F97))="","",OFFSET('Water Data'!$F$29,0,10*ROW('Water Data'!F97)))</f>
        <v/>
      </c>
      <c r="CB103" s="383" t="str">
        <f ca="1">+IF(OFFSET('Water Data'!$G$27,0,10*ROW('Water Data'!G97))="","",OFFSET('Water Data'!$G$27,0,10*ROW('Water Data'!G97)))</f>
        <v/>
      </c>
      <c r="CC103" s="383" t="str">
        <f ca="1">+IF(OFFSET('Water Data'!$G$28,0,10*ROW('Water Data'!G97))="","",OFFSET('Water Data'!$G$28,0,10*ROW('Water Data'!G97)))</f>
        <v/>
      </c>
      <c r="CD103" s="383" t="str">
        <f ca="1">+IF(OFFSET('Water Data'!$G$29,0,10*ROW('Water Data'!G97))="","",OFFSET('Water Data'!$G$29,0,10*ROW('Water Data'!G97)))</f>
        <v/>
      </c>
      <c r="CE103" s="383" t="str">
        <f ca="1">+IF(OFFSET('Water Data'!$H$27,0,10*ROW('Water Data'!H97))="","",OFFSET('Water Data'!$H$27,0,10*ROW('Water Data'!H97)))</f>
        <v/>
      </c>
      <c r="CF103" s="383" t="str">
        <f ca="1">+IF(OFFSET('Water Data'!$H$28,0,10*ROW('Water Data'!H97))="","",OFFSET('Water Data'!$H$28,0,10*ROW('Water Data'!H97)))</f>
        <v/>
      </c>
      <c r="CG103" s="383" t="str">
        <f ca="1">+IF(OFFSET('Water Data'!$H$29,0,10*ROW('Water Data'!H97))="","",OFFSET('Water Data'!$H$29,0,10*ROW('Water Data'!H97)))</f>
        <v/>
      </c>
      <c r="CH103" s="383" t="str">
        <f ca="1">+IF(OFFSET('Water Data'!$I$27,0,10*ROW('Water Data'!I97))="","",OFFSET('Water Data'!$I$27,0,10*ROW('Water Data'!I97)))</f>
        <v/>
      </c>
      <c r="CI103" s="383" t="str">
        <f ca="1">+IF(OFFSET('Water Data'!$I$28,0,10*ROW('Water Data'!I97))="","",OFFSET('Water Data'!$I$28,0,10*ROW('Water Data'!I97)))</f>
        <v/>
      </c>
      <c r="CJ103" s="383" t="str">
        <f ca="1">+IF(OFFSET('Water Data'!$I$29,0,10*ROW('Water Data'!I97))="","",OFFSET('Water Data'!$I$29,0,10*ROW('Water Data'!I97)))</f>
        <v/>
      </c>
      <c r="CK103" s="383" t="str">
        <f ca="1">+IF(OFFSET('Sanitation Data'!$D$28,0,10*ROW('Sanitation Data'!D97))="","",OFFSET('Sanitation Data'!$D$28,0,10*ROW('Sanitation Data'!D97)))</f>
        <v/>
      </c>
      <c r="CL103" s="383" t="str">
        <f ca="1">+IF(OFFSET('Sanitation Data'!$D$29,0,10*ROW('Sanitation Data'!D97))="","",OFFSET('Sanitation Data'!$D$29,0,10*ROW('Sanitation Data'!D97)))</f>
        <v/>
      </c>
      <c r="CM103" s="383" t="str">
        <f ca="1">+IF(OFFSET('Sanitation Data'!$D$30,0,10*ROW('Sanitation Data'!D97))="","",OFFSET('Sanitation Data'!$D$30,0,10*ROW('Sanitation Data'!D97)))</f>
        <v/>
      </c>
      <c r="CN103" s="383" t="str">
        <f ca="1">+IF(OFFSET('Sanitation Data'!$D$31,0,10*ROW('Sanitation Data'!D97))="","",OFFSET('Sanitation Data'!$D$31,0,10*ROW('Sanitation Data'!D97)))</f>
        <v/>
      </c>
      <c r="CO103" s="383" t="str">
        <f ca="1">+IF(OFFSET('Sanitation Data'!$D$32,0,10*ROW('Sanitation Data'!D97))="","",OFFSET('Sanitation Data'!$D$32,0,10*ROW('Sanitation Data'!D97)))</f>
        <v/>
      </c>
      <c r="CP103" s="383" t="str">
        <f ca="1">+IF(OFFSET('Sanitation Data'!$E$28,0,10*ROW('Sanitation Data'!E97))="","",OFFSET('Sanitation Data'!$E$28,0,10*ROW('Sanitation Data'!E97)))</f>
        <v/>
      </c>
      <c r="CQ103" s="383" t="str">
        <f ca="1">+IF(OFFSET('Sanitation Data'!$E$29,0,10*ROW('Sanitation Data'!E97))="","",OFFSET('Sanitation Data'!$E$29,0,10*ROW('Sanitation Data'!E97)))</f>
        <v/>
      </c>
      <c r="CR103" s="383" t="str">
        <f ca="1">+IF(OFFSET('Sanitation Data'!$E$30,0,10*ROW('Sanitation Data'!E97))="","",OFFSET('Sanitation Data'!$E$30,0,10*ROW('Sanitation Data'!E97)))</f>
        <v/>
      </c>
      <c r="CS103" s="383" t="str">
        <f ca="1">+IF(OFFSET('Sanitation Data'!$E$31,0,10*ROW('Sanitation Data'!E97))="","",OFFSET('Sanitation Data'!$E$31,0,10*ROW('Sanitation Data'!E97)))</f>
        <v/>
      </c>
      <c r="CT103" s="383" t="str">
        <f ca="1">+IF(OFFSET('Sanitation Data'!$E$32,0,10*ROW('Sanitation Data'!E97))="","",OFFSET('Sanitation Data'!$E$32,0,10*ROW('Sanitation Data'!E97)))</f>
        <v/>
      </c>
      <c r="CU103" s="383" t="str">
        <f ca="1">+IF(OFFSET('Sanitation Data'!$F$28,0,10*ROW('Sanitation Data'!F97))="","",OFFSET('Sanitation Data'!$F$28,0,10*ROW('Sanitation Data'!F97)))</f>
        <v/>
      </c>
      <c r="CV103" s="383" t="str">
        <f ca="1">+IF(OFFSET('Sanitation Data'!$F$29,0,10*ROW('Sanitation Data'!F97))="","",OFFSET('Sanitation Data'!$F$29,0,10*ROW('Sanitation Data'!F97)))</f>
        <v/>
      </c>
      <c r="CW103" s="383" t="str">
        <f ca="1">+IF(OFFSET('Sanitation Data'!$F$30,0,10*ROW('Sanitation Data'!F97))="","",OFFSET('Sanitation Data'!$F$30,0,10*ROW('Sanitation Data'!F97)))</f>
        <v/>
      </c>
      <c r="CX103" s="383" t="str">
        <f ca="1">+IF(OFFSET('Sanitation Data'!$F$31,0,10*ROW('Sanitation Data'!F97))="","",OFFSET('Sanitation Data'!$F$31,0,10*ROW('Sanitation Data'!F97)))</f>
        <v/>
      </c>
      <c r="CY103" s="383" t="str">
        <f ca="1">+IF(OFFSET('Sanitation Data'!$F$32,0,10*ROW('Sanitation Data'!F97))="","",OFFSET('Sanitation Data'!$F$32,0,10*ROW('Sanitation Data'!F97)))</f>
        <v/>
      </c>
      <c r="CZ103" s="383" t="str">
        <f ca="1">+IF(OFFSET('Sanitation Data'!$G$28,0,10*ROW('Sanitation Data'!G97))="","",OFFSET('Sanitation Data'!$G$28,0,10*ROW('Sanitation Data'!G97)))</f>
        <v/>
      </c>
      <c r="DA103" s="383" t="str">
        <f ca="1">+IF(OFFSET('Sanitation Data'!$G$29,0,10*ROW('Sanitation Data'!G97))="","",OFFSET('Sanitation Data'!$G$29,0,10*ROW('Sanitation Data'!G97)))</f>
        <v/>
      </c>
      <c r="DB103" s="383" t="str">
        <f ca="1">+IF(OFFSET('Sanitation Data'!$G$30,0,10*ROW('Sanitation Data'!G97))="","",OFFSET('Sanitation Data'!$G$30,0,10*ROW('Sanitation Data'!G97)))</f>
        <v/>
      </c>
      <c r="DC103" s="383" t="str">
        <f ca="1">+IF(OFFSET('Sanitation Data'!$G$31,0,10*ROW('Sanitation Data'!G97))="","",OFFSET('Sanitation Data'!$G$31,0,10*ROW('Sanitation Data'!G97)))</f>
        <v/>
      </c>
      <c r="DD103" s="383" t="str">
        <f ca="1">+IF(OFFSET('Sanitation Data'!$G$32,0,10*ROW('Sanitation Data'!G97))="","",OFFSET('Sanitation Data'!$G$32,0,10*ROW('Sanitation Data'!G97)))</f>
        <v/>
      </c>
      <c r="DE103" s="383" t="str">
        <f ca="1">+IF(OFFSET('Sanitation Data'!$H$28,0,10*ROW('Sanitation Data'!H97))="","",OFFSET('Sanitation Data'!$H$28,0,10*ROW('Sanitation Data'!H97)))</f>
        <v/>
      </c>
      <c r="DF103" s="383" t="str">
        <f ca="1">+IF(OFFSET('Sanitation Data'!$H$29,0,10*ROW('Sanitation Data'!H97))="","",OFFSET('Sanitation Data'!$H$29,0,10*ROW('Sanitation Data'!H97)))</f>
        <v/>
      </c>
      <c r="DG103" s="383" t="str">
        <f ca="1">+IF(OFFSET('Sanitation Data'!$H$30,0,10*ROW('Sanitation Data'!H97))="","",OFFSET('Sanitation Data'!$H$30,0,10*ROW('Sanitation Data'!H97)))</f>
        <v/>
      </c>
      <c r="DH103" s="383" t="str">
        <f ca="1">+IF(OFFSET('Sanitation Data'!$H$31,0,10*ROW('Sanitation Data'!H97))="","",OFFSET('Sanitation Data'!$H$31,0,10*ROW('Sanitation Data'!H97)))</f>
        <v/>
      </c>
      <c r="DI103" s="383" t="str">
        <f ca="1">+IF(OFFSET('Sanitation Data'!$H$32,0,10*ROW('Sanitation Data'!H97))="","",OFFSET('Sanitation Data'!$H$32,0,10*ROW('Sanitation Data'!H97)))</f>
        <v/>
      </c>
      <c r="DJ103" s="383" t="str">
        <f ca="1">+IF(OFFSET('Sanitation Data'!$I$28,0,10*ROW('Sanitation Data'!I97))="","",OFFSET('Sanitation Data'!$I$28,0,10*ROW('Sanitation Data'!I97)))</f>
        <v/>
      </c>
      <c r="DK103" s="383" t="str">
        <f ca="1">+IF(OFFSET('Sanitation Data'!$I$29,0,10*ROW('Sanitation Data'!I97))="","",OFFSET('Sanitation Data'!$I$29,0,10*ROW('Sanitation Data'!I97)))</f>
        <v/>
      </c>
      <c r="DL103" s="383" t="str">
        <f ca="1">+IF(OFFSET('Sanitation Data'!$I$30,0,10*ROW('Sanitation Data'!I97))="","",OFFSET('Sanitation Data'!$I$30,0,10*ROW('Sanitation Data'!I97)))</f>
        <v/>
      </c>
      <c r="DM103" s="383" t="str">
        <f ca="1">+IF(OFFSET('Sanitation Data'!$I$31,0,10*ROW('Sanitation Data'!I97))="","",OFFSET('Sanitation Data'!$I$31,0,10*ROW('Sanitation Data'!I97)))</f>
        <v/>
      </c>
      <c r="DN103" s="383" t="str">
        <f ca="1">+IF(OFFSET('Sanitation Data'!$I$32,0,10*ROW('Sanitation Data'!I97))="","",OFFSET('Sanitation Data'!$I$32,0,10*ROW('Sanitation Data'!I97)))</f>
        <v/>
      </c>
      <c r="DO103" s="383" t="str">
        <f ca="1">+IF(OFFSET('Hygiene Data'!$D$11,0,10*ROW('Hygiene Data'!D97))="","",OFFSET('Hygiene Data'!$D$11,0,10*ROW('Hygiene Data'!D97)))</f>
        <v/>
      </c>
      <c r="DP103" s="383" t="str">
        <f ca="1">+IF(OFFSET('Hygiene Data'!$D$12,0,10*ROW('Hygiene Data'!D97))="","",OFFSET('Hygiene Data'!$D$12,0,10*ROW('Hygiene Data'!D97)))</f>
        <v/>
      </c>
      <c r="DQ103" s="383" t="str">
        <f ca="1">+IF(OFFSET('Hygiene Data'!$D$13,0,10*ROW('Hygiene Data'!D97))="","",OFFSET('Hygiene Data'!$D$13,0,10*ROW('Hygiene Data'!D97)))</f>
        <v/>
      </c>
      <c r="DR103" s="383" t="str">
        <f ca="1">+IF(OFFSET('Hygiene Data'!$E$11,0,10*ROW('Hygiene Data'!E97))="","",OFFSET('Hygiene Data'!$E$11,0,10*ROW('Hygiene Data'!E97)))</f>
        <v/>
      </c>
      <c r="DS103" s="383" t="str">
        <f ca="1">+IF(OFFSET('Hygiene Data'!$E$12,0,10*ROW('Hygiene Data'!E97))="","",OFFSET('Hygiene Data'!$E$12,0,10*ROW('Hygiene Data'!E97)))</f>
        <v/>
      </c>
      <c r="DT103" s="383" t="str">
        <f ca="1">+IF(OFFSET('Hygiene Data'!$E$13,0,10*ROW('Hygiene Data'!E97))="","",OFFSET('Hygiene Data'!$E$13,0,10*ROW('Hygiene Data'!E97)))</f>
        <v/>
      </c>
      <c r="DU103" s="383" t="str">
        <f ca="1">+IF(OFFSET('Hygiene Data'!$F$11,0,10*ROW('Hygiene Data'!F97))="","",OFFSET('Hygiene Data'!$F$11,0,10*ROW('Hygiene Data'!F97)))</f>
        <v/>
      </c>
      <c r="DV103" s="383" t="str">
        <f ca="1">+IF(OFFSET('Hygiene Data'!$F$12,0,10*ROW('Hygiene Data'!F97))="","",OFFSET('Hygiene Data'!$F$12,0,10*ROW('Hygiene Data'!F97)))</f>
        <v/>
      </c>
      <c r="DW103" s="383" t="str">
        <f ca="1">+IF(OFFSET('Hygiene Data'!$F$13,0,10*ROW('Hygiene Data'!F97))="","",OFFSET('Hygiene Data'!$F$13,0,10*ROW('Hygiene Data'!F97)))</f>
        <v/>
      </c>
      <c r="DX103" s="383" t="str">
        <f ca="1">+IF(OFFSET('Hygiene Data'!$G$11,0,10*ROW('Hygiene Data'!G97))="","",OFFSET('Hygiene Data'!$G$11,0,10*ROW('Hygiene Data'!G97)))</f>
        <v/>
      </c>
      <c r="DY103" s="383" t="str">
        <f ca="1">+IF(OFFSET('Hygiene Data'!$G$12,0,10*ROW('Hygiene Data'!G97))="","",OFFSET('Hygiene Data'!$G$12,0,10*ROW('Hygiene Data'!G97)))</f>
        <v/>
      </c>
      <c r="DZ103" s="383" t="str">
        <f ca="1">+IF(OFFSET('Hygiene Data'!$G$13,0,10*ROW('Hygiene Data'!G97))="","",OFFSET('Hygiene Data'!$G$13,0,10*ROW('Hygiene Data'!G97)))</f>
        <v/>
      </c>
      <c r="EA103" s="383" t="str">
        <f ca="1">+IF(OFFSET('Hygiene Data'!$H$11,0,10*ROW('Hygiene Data'!H97))="","",OFFSET('Hygiene Data'!$H$11,0,10*ROW('Hygiene Data'!H97)))</f>
        <v/>
      </c>
      <c r="EB103" s="383" t="str">
        <f ca="1">+IF(OFFSET('Hygiene Data'!$H$12,0,10*ROW('Hygiene Data'!H97))="","",OFFSET('Hygiene Data'!$H$12,0,10*ROW('Hygiene Data'!H97)))</f>
        <v/>
      </c>
      <c r="EC103" s="383" t="str">
        <f ca="1">+IF(OFFSET('Hygiene Data'!$H$13,0,10*ROW('Hygiene Data'!H97))="","",OFFSET('Hygiene Data'!$H$13,0,10*ROW('Hygiene Data'!H97)))</f>
        <v/>
      </c>
      <c r="ED103" s="383" t="str">
        <f ca="1">+IF(OFFSET('Hygiene Data'!$I$11,0,10*ROW('Hygiene Data'!I97))="","",OFFSET('Hygiene Data'!$I$11,0,10*ROW('Hygiene Data'!I97)))</f>
        <v/>
      </c>
      <c r="EE103" s="383" t="str">
        <f ca="1">+IF(OFFSET('Hygiene Data'!$I$12,0,10*ROW('Hygiene Data'!I97))="","",OFFSET('Hygiene Data'!$I$12,0,10*ROW('Hygiene Data'!I97)))</f>
        <v/>
      </c>
      <c r="EF103" s="383" t="str">
        <f ca="1">+IF(OFFSET('Hygiene Data'!$I$13,0,10*ROW('Hygiene Data'!I97))="","",OFFSET('Hygiene Data'!$I$13,0,10*ROW('Hygiene Data'!I97)))</f>
        <v/>
      </c>
    </row>
    <row r="104" spans="1:136" x14ac:dyDescent="0.25">
      <c r="A104" s="492" t="str">
        <f ca="1">+IF(OFFSET('Water Data'!$B$2,0,10*ROW('Water Data'!E98))="","",OFFSET('Water Data'!$B$2,0,10*ROW('Water Data'!E98)))</f>
        <v/>
      </c>
      <c r="B104" s="492"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19" t="str">
        <f t="shared" ca="1" si="1"/>
        <v/>
      </c>
      <c r="D104" s="520"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20"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20"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20"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20"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20"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20"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20"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20"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20"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20"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20"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20"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20"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20"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20"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20"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20"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21"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21"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21"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21"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21"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21"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21"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21"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21"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21"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21"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21"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21"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21"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21"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21"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21"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21"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21"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21"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21"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21"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21"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21"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21"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21"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21"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21"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21"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21"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22"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98"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22"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22"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22"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22"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22"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22"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22"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22"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22"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22"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22"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22"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22"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22"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22"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22"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83" t="str">
        <f ca="1">+IF(OFFSET('Water Data'!$D$27,0,10*ROW('Water Data'!D98))="","",OFFSET('Water Data'!$D$27,0,10*ROW('Water Data'!D98)))</f>
        <v/>
      </c>
      <c r="BT104" s="383" t="str">
        <f ca="1">+IF(OFFSET('Water Data'!$D$28,0,10*ROW('Water Data'!D98))="","",OFFSET('Water Data'!$D$28,0,10*ROW('Water Data'!D98)))</f>
        <v/>
      </c>
      <c r="BU104" s="383" t="str">
        <f ca="1">+IF(OFFSET('Water Data'!$D$29,0,10*ROW('Water Data'!D98))="","",OFFSET('Water Data'!$D$29,0,10*ROW('Water Data'!D98)))</f>
        <v/>
      </c>
      <c r="BV104" s="383" t="str">
        <f ca="1">+IF(OFFSET('Water Data'!$E$27,0,10*ROW('Water Data'!E98))="","",OFFSET('Water Data'!$E$27,0,10*ROW('Water Data'!E98)))</f>
        <v/>
      </c>
      <c r="BW104" s="383" t="str">
        <f ca="1">+IF(OFFSET('Water Data'!$E$28,0,10*ROW('Water Data'!E98))="","",OFFSET('Water Data'!$E$28,0,10*ROW('Water Data'!E98)))</f>
        <v/>
      </c>
      <c r="BX104" s="383" t="str">
        <f ca="1">+IF(OFFSET('Water Data'!$E$29,0,10*ROW('Water Data'!E98))="","",OFFSET('Water Data'!$E$29,0,10*ROW('Water Data'!E98)))</f>
        <v/>
      </c>
      <c r="BY104" s="383" t="str">
        <f ca="1">+IF(OFFSET('Water Data'!$F$27,0,10*ROW('Water Data'!F98))="","",OFFSET('Water Data'!$F$27,0,10*ROW('Water Data'!F98)))</f>
        <v/>
      </c>
      <c r="BZ104" s="383" t="str">
        <f ca="1">+IF(OFFSET('Water Data'!$F$28,0,10*ROW('Water Data'!F98))="","",OFFSET('Water Data'!$F$28,0,10*ROW('Water Data'!F98)))</f>
        <v/>
      </c>
      <c r="CA104" s="383" t="str">
        <f ca="1">+IF(OFFSET('Water Data'!$F$29,0,10*ROW('Water Data'!F98))="","",OFFSET('Water Data'!$F$29,0,10*ROW('Water Data'!F98)))</f>
        <v/>
      </c>
      <c r="CB104" s="383" t="str">
        <f ca="1">+IF(OFFSET('Water Data'!$G$27,0,10*ROW('Water Data'!G98))="","",OFFSET('Water Data'!$G$27,0,10*ROW('Water Data'!G98)))</f>
        <v/>
      </c>
      <c r="CC104" s="383" t="str">
        <f ca="1">+IF(OFFSET('Water Data'!$G$28,0,10*ROW('Water Data'!G98))="","",OFFSET('Water Data'!$G$28,0,10*ROW('Water Data'!G98)))</f>
        <v/>
      </c>
      <c r="CD104" s="383" t="str">
        <f ca="1">+IF(OFFSET('Water Data'!$G$29,0,10*ROW('Water Data'!G98))="","",OFFSET('Water Data'!$G$29,0,10*ROW('Water Data'!G98)))</f>
        <v/>
      </c>
      <c r="CE104" s="383" t="str">
        <f ca="1">+IF(OFFSET('Water Data'!$H$27,0,10*ROW('Water Data'!H98))="","",OFFSET('Water Data'!$H$27,0,10*ROW('Water Data'!H98)))</f>
        <v/>
      </c>
      <c r="CF104" s="383" t="str">
        <f ca="1">+IF(OFFSET('Water Data'!$H$28,0,10*ROW('Water Data'!H98))="","",OFFSET('Water Data'!$H$28,0,10*ROW('Water Data'!H98)))</f>
        <v/>
      </c>
      <c r="CG104" s="383" t="str">
        <f ca="1">+IF(OFFSET('Water Data'!$H$29,0,10*ROW('Water Data'!H98))="","",OFFSET('Water Data'!$H$29,0,10*ROW('Water Data'!H98)))</f>
        <v/>
      </c>
      <c r="CH104" s="383" t="str">
        <f ca="1">+IF(OFFSET('Water Data'!$I$27,0,10*ROW('Water Data'!I98))="","",OFFSET('Water Data'!$I$27,0,10*ROW('Water Data'!I98)))</f>
        <v/>
      </c>
      <c r="CI104" s="383" t="str">
        <f ca="1">+IF(OFFSET('Water Data'!$I$28,0,10*ROW('Water Data'!I98))="","",OFFSET('Water Data'!$I$28,0,10*ROW('Water Data'!I98)))</f>
        <v/>
      </c>
      <c r="CJ104" s="383" t="str">
        <f ca="1">+IF(OFFSET('Water Data'!$I$29,0,10*ROW('Water Data'!I98))="","",OFFSET('Water Data'!$I$29,0,10*ROW('Water Data'!I98)))</f>
        <v/>
      </c>
      <c r="CK104" s="383" t="str">
        <f ca="1">+IF(OFFSET('Sanitation Data'!$D$28,0,10*ROW('Sanitation Data'!D98))="","",OFFSET('Sanitation Data'!$D$28,0,10*ROW('Sanitation Data'!D98)))</f>
        <v/>
      </c>
      <c r="CL104" s="383" t="str">
        <f ca="1">+IF(OFFSET('Sanitation Data'!$D$29,0,10*ROW('Sanitation Data'!D98))="","",OFFSET('Sanitation Data'!$D$29,0,10*ROW('Sanitation Data'!D98)))</f>
        <v/>
      </c>
      <c r="CM104" s="383" t="str">
        <f ca="1">+IF(OFFSET('Sanitation Data'!$D$30,0,10*ROW('Sanitation Data'!D98))="","",OFFSET('Sanitation Data'!$D$30,0,10*ROW('Sanitation Data'!D98)))</f>
        <v/>
      </c>
      <c r="CN104" s="383" t="str">
        <f ca="1">+IF(OFFSET('Sanitation Data'!$D$31,0,10*ROW('Sanitation Data'!D98))="","",OFFSET('Sanitation Data'!$D$31,0,10*ROW('Sanitation Data'!D98)))</f>
        <v/>
      </c>
      <c r="CO104" s="383" t="str">
        <f ca="1">+IF(OFFSET('Sanitation Data'!$D$32,0,10*ROW('Sanitation Data'!D98))="","",OFFSET('Sanitation Data'!$D$32,0,10*ROW('Sanitation Data'!D98)))</f>
        <v/>
      </c>
      <c r="CP104" s="383" t="str">
        <f ca="1">+IF(OFFSET('Sanitation Data'!$E$28,0,10*ROW('Sanitation Data'!E98))="","",OFFSET('Sanitation Data'!$E$28,0,10*ROW('Sanitation Data'!E98)))</f>
        <v/>
      </c>
      <c r="CQ104" s="383" t="str">
        <f ca="1">+IF(OFFSET('Sanitation Data'!$E$29,0,10*ROW('Sanitation Data'!E98))="","",OFFSET('Sanitation Data'!$E$29,0,10*ROW('Sanitation Data'!E98)))</f>
        <v/>
      </c>
      <c r="CR104" s="383" t="str">
        <f ca="1">+IF(OFFSET('Sanitation Data'!$E$30,0,10*ROW('Sanitation Data'!E98))="","",OFFSET('Sanitation Data'!$E$30,0,10*ROW('Sanitation Data'!E98)))</f>
        <v/>
      </c>
      <c r="CS104" s="383" t="str">
        <f ca="1">+IF(OFFSET('Sanitation Data'!$E$31,0,10*ROW('Sanitation Data'!E98))="","",OFFSET('Sanitation Data'!$E$31,0,10*ROW('Sanitation Data'!E98)))</f>
        <v/>
      </c>
      <c r="CT104" s="383" t="str">
        <f ca="1">+IF(OFFSET('Sanitation Data'!$E$32,0,10*ROW('Sanitation Data'!E98))="","",OFFSET('Sanitation Data'!$E$32,0,10*ROW('Sanitation Data'!E98)))</f>
        <v/>
      </c>
      <c r="CU104" s="383" t="str">
        <f ca="1">+IF(OFFSET('Sanitation Data'!$F$28,0,10*ROW('Sanitation Data'!F98))="","",OFFSET('Sanitation Data'!$F$28,0,10*ROW('Sanitation Data'!F98)))</f>
        <v/>
      </c>
      <c r="CV104" s="383" t="str">
        <f ca="1">+IF(OFFSET('Sanitation Data'!$F$29,0,10*ROW('Sanitation Data'!F98))="","",OFFSET('Sanitation Data'!$F$29,0,10*ROW('Sanitation Data'!F98)))</f>
        <v/>
      </c>
      <c r="CW104" s="383" t="str">
        <f ca="1">+IF(OFFSET('Sanitation Data'!$F$30,0,10*ROW('Sanitation Data'!F98))="","",OFFSET('Sanitation Data'!$F$30,0,10*ROW('Sanitation Data'!F98)))</f>
        <v/>
      </c>
      <c r="CX104" s="383" t="str">
        <f ca="1">+IF(OFFSET('Sanitation Data'!$F$31,0,10*ROW('Sanitation Data'!F98))="","",OFFSET('Sanitation Data'!$F$31,0,10*ROW('Sanitation Data'!F98)))</f>
        <v/>
      </c>
      <c r="CY104" s="383" t="str">
        <f ca="1">+IF(OFFSET('Sanitation Data'!$F$32,0,10*ROW('Sanitation Data'!F98))="","",OFFSET('Sanitation Data'!$F$32,0,10*ROW('Sanitation Data'!F98)))</f>
        <v/>
      </c>
      <c r="CZ104" s="383" t="str">
        <f ca="1">+IF(OFFSET('Sanitation Data'!$G$28,0,10*ROW('Sanitation Data'!G98))="","",OFFSET('Sanitation Data'!$G$28,0,10*ROW('Sanitation Data'!G98)))</f>
        <v/>
      </c>
      <c r="DA104" s="383" t="str">
        <f ca="1">+IF(OFFSET('Sanitation Data'!$G$29,0,10*ROW('Sanitation Data'!G98))="","",OFFSET('Sanitation Data'!$G$29,0,10*ROW('Sanitation Data'!G98)))</f>
        <v/>
      </c>
      <c r="DB104" s="383" t="str">
        <f ca="1">+IF(OFFSET('Sanitation Data'!$G$30,0,10*ROW('Sanitation Data'!G98))="","",OFFSET('Sanitation Data'!$G$30,0,10*ROW('Sanitation Data'!G98)))</f>
        <v/>
      </c>
      <c r="DC104" s="383" t="str">
        <f ca="1">+IF(OFFSET('Sanitation Data'!$G$31,0,10*ROW('Sanitation Data'!G98))="","",OFFSET('Sanitation Data'!$G$31,0,10*ROW('Sanitation Data'!G98)))</f>
        <v/>
      </c>
      <c r="DD104" s="383" t="str">
        <f ca="1">+IF(OFFSET('Sanitation Data'!$G$32,0,10*ROW('Sanitation Data'!G98))="","",OFFSET('Sanitation Data'!$G$32,0,10*ROW('Sanitation Data'!G98)))</f>
        <v/>
      </c>
      <c r="DE104" s="383" t="str">
        <f ca="1">+IF(OFFSET('Sanitation Data'!$H$28,0,10*ROW('Sanitation Data'!H98))="","",OFFSET('Sanitation Data'!$H$28,0,10*ROW('Sanitation Data'!H98)))</f>
        <v/>
      </c>
      <c r="DF104" s="383" t="str">
        <f ca="1">+IF(OFFSET('Sanitation Data'!$H$29,0,10*ROW('Sanitation Data'!H98))="","",OFFSET('Sanitation Data'!$H$29,0,10*ROW('Sanitation Data'!H98)))</f>
        <v/>
      </c>
      <c r="DG104" s="383" t="str">
        <f ca="1">+IF(OFFSET('Sanitation Data'!$H$30,0,10*ROW('Sanitation Data'!H98))="","",OFFSET('Sanitation Data'!$H$30,0,10*ROW('Sanitation Data'!H98)))</f>
        <v/>
      </c>
      <c r="DH104" s="383" t="str">
        <f ca="1">+IF(OFFSET('Sanitation Data'!$H$31,0,10*ROW('Sanitation Data'!H98))="","",OFFSET('Sanitation Data'!$H$31,0,10*ROW('Sanitation Data'!H98)))</f>
        <v/>
      </c>
      <c r="DI104" s="383" t="str">
        <f ca="1">+IF(OFFSET('Sanitation Data'!$H$32,0,10*ROW('Sanitation Data'!H98))="","",OFFSET('Sanitation Data'!$H$32,0,10*ROW('Sanitation Data'!H98)))</f>
        <v/>
      </c>
      <c r="DJ104" s="383" t="str">
        <f ca="1">+IF(OFFSET('Sanitation Data'!$I$28,0,10*ROW('Sanitation Data'!I98))="","",OFFSET('Sanitation Data'!$I$28,0,10*ROW('Sanitation Data'!I98)))</f>
        <v/>
      </c>
      <c r="DK104" s="383" t="str">
        <f ca="1">+IF(OFFSET('Sanitation Data'!$I$29,0,10*ROW('Sanitation Data'!I98))="","",OFFSET('Sanitation Data'!$I$29,0,10*ROW('Sanitation Data'!I98)))</f>
        <v/>
      </c>
      <c r="DL104" s="383" t="str">
        <f ca="1">+IF(OFFSET('Sanitation Data'!$I$30,0,10*ROW('Sanitation Data'!I98))="","",OFFSET('Sanitation Data'!$I$30,0,10*ROW('Sanitation Data'!I98)))</f>
        <v/>
      </c>
      <c r="DM104" s="383" t="str">
        <f ca="1">+IF(OFFSET('Sanitation Data'!$I$31,0,10*ROW('Sanitation Data'!I98))="","",OFFSET('Sanitation Data'!$I$31,0,10*ROW('Sanitation Data'!I98)))</f>
        <v/>
      </c>
      <c r="DN104" s="383" t="str">
        <f ca="1">+IF(OFFSET('Sanitation Data'!$I$32,0,10*ROW('Sanitation Data'!I98))="","",OFFSET('Sanitation Data'!$I$32,0,10*ROW('Sanitation Data'!I98)))</f>
        <v/>
      </c>
      <c r="DO104" s="383" t="str">
        <f ca="1">+IF(OFFSET('Hygiene Data'!$D$11,0,10*ROW('Hygiene Data'!D98))="","",OFFSET('Hygiene Data'!$D$11,0,10*ROW('Hygiene Data'!D98)))</f>
        <v/>
      </c>
      <c r="DP104" s="383" t="str">
        <f ca="1">+IF(OFFSET('Hygiene Data'!$D$12,0,10*ROW('Hygiene Data'!D98))="","",OFFSET('Hygiene Data'!$D$12,0,10*ROW('Hygiene Data'!D98)))</f>
        <v/>
      </c>
      <c r="DQ104" s="383" t="str">
        <f ca="1">+IF(OFFSET('Hygiene Data'!$D$13,0,10*ROW('Hygiene Data'!D98))="","",OFFSET('Hygiene Data'!$D$13,0,10*ROW('Hygiene Data'!D98)))</f>
        <v/>
      </c>
      <c r="DR104" s="383" t="str">
        <f ca="1">+IF(OFFSET('Hygiene Data'!$E$11,0,10*ROW('Hygiene Data'!E98))="","",OFFSET('Hygiene Data'!$E$11,0,10*ROW('Hygiene Data'!E98)))</f>
        <v/>
      </c>
      <c r="DS104" s="383" t="str">
        <f ca="1">+IF(OFFSET('Hygiene Data'!$E$12,0,10*ROW('Hygiene Data'!E98))="","",OFFSET('Hygiene Data'!$E$12,0,10*ROW('Hygiene Data'!E98)))</f>
        <v/>
      </c>
      <c r="DT104" s="383" t="str">
        <f ca="1">+IF(OFFSET('Hygiene Data'!$E$13,0,10*ROW('Hygiene Data'!E98))="","",OFFSET('Hygiene Data'!$E$13,0,10*ROW('Hygiene Data'!E98)))</f>
        <v/>
      </c>
      <c r="DU104" s="383" t="str">
        <f ca="1">+IF(OFFSET('Hygiene Data'!$F$11,0,10*ROW('Hygiene Data'!F98))="","",OFFSET('Hygiene Data'!$F$11,0,10*ROW('Hygiene Data'!F98)))</f>
        <v/>
      </c>
      <c r="DV104" s="383" t="str">
        <f ca="1">+IF(OFFSET('Hygiene Data'!$F$12,0,10*ROW('Hygiene Data'!F98))="","",OFFSET('Hygiene Data'!$F$12,0,10*ROW('Hygiene Data'!F98)))</f>
        <v/>
      </c>
      <c r="DW104" s="383" t="str">
        <f ca="1">+IF(OFFSET('Hygiene Data'!$F$13,0,10*ROW('Hygiene Data'!F98))="","",OFFSET('Hygiene Data'!$F$13,0,10*ROW('Hygiene Data'!F98)))</f>
        <v/>
      </c>
      <c r="DX104" s="383" t="str">
        <f ca="1">+IF(OFFSET('Hygiene Data'!$G$11,0,10*ROW('Hygiene Data'!G98))="","",OFFSET('Hygiene Data'!$G$11,0,10*ROW('Hygiene Data'!G98)))</f>
        <v/>
      </c>
      <c r="DY104" s="383" t="str">
        <f ca="1">+IF(OFFSET('Hygiene Data'!$G$12,0,10*ROW('Hygiene Data'!G98))="","",OFFSET('Hygiene Data'!$G$12,0,10*ROW('Hygiene Data'!G98)))</f>
        <v/>
      </c>
      <c r="DZ104" s="383" t="str">
        <f ca="1">+IF(OFFSET('Hygiene Data'!$G$13,0,10*ROW('Hygiene Data'!G98))="","",OFFSET('Hygiene Data'!$G$13,0,10*ROW('Hygiene Data'!G98)))</f>
        <v/>
      </c>
      <c r="EA104" s="383" t="str">
        <f ca="1">+IF(OFFSET('Hygiene Data'!$H$11,0,10*ROW('Hygiene Data'!H98))="","",OFFSET('Hygiene Data'!$H$11,0,10*ROW('Hygiene Data'!H98)))</f>
        <v/>
      </c>
      <c r="EB104" s="383" t="str">
        <f ca="1">+IF(OFFSET('Hygiene Data'!$H$12,0,10*ROW('Hygiene Data'!H98))="","",OFFSET('Hygiene Data'!$H$12,0,10*ROW('Hygiene Data'!H98)))</f>
        <v/>
      </c>
      <c r="EC104" s="383" t="str">
        <f ca="1">+IF(OFFSET('Hygiene Data'!$H$13,0,10*ROW('Hygiene Data'!H98))="","",OFFSET('Hygiene Data'!$H$13,0,10*ROW('Hygiene Data'!H98)))</f>
        <v/>
      </c>
      <c r="ED104" s="383" t="str">
        <f ca="1">+IF(OFFSET('Hygiene Data'!$I$11,0,10*ROW('Hygiene Data'!I98))="","",OFFSET('Hygiene Data'!$I$11,0,10*ROW('Hygiene Data'!I98)))</f>
        <v/>
      </c>
      <c r="EE104" s="383" t="str">
        <f ca="1">+IF(OFFSET('Hygiene Data'!$I$12,0,10*ROW('Hygiene Data'!I98))="","",OFFSET('Hygiene Data'!$I$12,0,10*ROW('Hygiene Data'!I98)))</f>
        <v/>
      </c>
      <c r="EF104" s="383" t="str">
        <f ca="1">+IF(OFFSET('Hygiene Data'!$I$13,0,10*ROW('Hygiene Data'!I98))="","",OFFSET('Hygiene Data'!$I$13,0,10*ROW('Hygiene Data'!I98)))</f>
        <v/>
      </c>
    </row>
    <row r="105" spans="1:136" x14ac:dyDescent="0.25">
      <c r="A105" s="492" t="str">
        <f ca="1">+IF(OFFSET('Water Data'!$B$2,0,10*ROW('Water Data'!E99))="","",OFFSET('Water Data'!$B$2,0,10*ROW('Water Data'!E99)))</f>
        <v/>
      </c>
      <c r="B105" s="492"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19" t="str">
        <f t="shared" ca="1" si="1"/>
        <v/>
      </c>
      <c r="D105" s="520"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20"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20"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20"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20"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20"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20"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20"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20"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20"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20"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20"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20"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20"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20"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20"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20"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20"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21"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21"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21"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21"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21"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21"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21"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21"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21"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21"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21"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21"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21"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21"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21"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21"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21"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21"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21"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21"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21"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21"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21"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21"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21"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21"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21"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21"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21"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21"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22"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98"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22"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22"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22"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22"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22"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22"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22"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22"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22"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22"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22"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22"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22"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22"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22"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22"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83" t="str">
        <f ca="1">+IF(OFFSET('Water Data'!$D$27,0,10*ROW('Water Data'!D99))="","",OFFSET('Water Data'!$D$27,0,10*ROW('Water Data'!D99)))</f>
        <v/>
      </c>
      <c r="BT105" s="383" t="str">
        <f ca="1">+IF(OFFSET('Water Data'!$D$28,0,10*ROW('Water Data'!D99))="","",OFFSET('Water Data'!$D$28,0,10*ROW('Water Data'!D99)))</f>
        <v/>
      </c>
      <c r="BU105" s="383" t="str">
        <f ca="1">+IF(OFFSET('Water Data'!$D$29,0,10*ROW('Water Data'!D99))="","",OFFSET('Water Data'!$D$29,0,10*ROW('Water Data'!D99)))</f>
        <v/>
      </c>
      <c r="BV105" s="383" t="str">
        <f ca="1">+IF(OFFSET('Water Data'!$E$27,0,10*ROW('Water Data'!E99))="","",OFFSET('Water Data'!$E$27,0,10*ROW('Water Data'!E99)))</f>
        <v/>
      </c>
      <c r="BW105" s="383" t="str">
        <f ca="1">+IF(OFFSET('Water Data'!$E$28,0,10*ROW('Water Data'!E99))="","",OFFSET('Water Data'!$E$28,0,10*ROW('Water Data'!E99)))</f>
        <v/>
      </c>
      <c r="BX105" s="383" t="str">
        <f ca="1">+IF(OFFSET('Water Data'!$E$29,0,10*ROW('Water Data'!E99))="","",OFFSET('Water Data'!$E$29,0,10*ROW('Water Data'!E99)))</f>
        <v/>
      </c>
      <c r="BY105" s="383" t="str">
        <f ca="1">+IF(OFFSET('Water Data'!$F$27,0,10*ROW('Water Data'!F99))="","",OFFSET('Water Data'!$F$27,0,10*ROW('Water Data'!F99)))</f>
        <v/>
      </c>
      <c r="BZ105" s="383" t="str">
        <f ca="1">+IF(OFFSET('Water Data'!$F$28,0,10*ROW('Water Data'!F99))="","",OFFSET('Water Data'!$F$28,0,10*ROW('Water Data'!F99)))</f>
        <v/>
      </c>
      <c r="CA105" s="383" t="str">
        <f ca="1">+IF(OFFSET('Water Data'!$F$29,0,10*ROW('Water Data'!F99))="","",OFFSET('Water Data'!$F$29,0,10*ROW('Water Data'!F99)))</f>
        <v/>
      </c>
      <c r="CB105" s="383" t="str">
        <f ca="1">+IF(OFFSET('Water Data'!$G$27,0,10*ROW('Water Data'!G99))="","",OFFSET('Water Data'!$G$27,0,10*ROW('Water Data'!G99)))</f>
        <v/>
      </c>
      <c r="CC105" s="383" t="str">
        <f ca="1">+IF(OFFSET('Water Data'!$G$28,0,10*ROW('Water Data'!G99))="","",OFFSET('Water Data'!$G$28,0,10*ROW('Water Data'!G99)))</f>
        <v/>
      </c>
      <c r="CD105" s="383" t="str">
        <f ca="1">+IF(OFFSET('Water Data'!$G$29,0,10*ROW('Water Data'!G99))="","",OFFSET('Water Data'!$G$29,0,10*ROW('Water Data'!G99)))</f>
        <v/>
      </c>
      <c r="CE105" s="383" t="str">
        <f ca="1">+IF(OFFSET('Water Data'!$H$27,0,10*ROW('Water Data'!H99))="","",OFFSET('Water Data'!$H$27,0,10*ROW('Water Data'!H99)))</f>
        <v/>
      </c>
      <c r="CF105" s="383" t="str">
        <f ca="1">+IF(OFFSET('Water Data'!$H$28,0,10*ROW('Water Data'!H99))="","",OFFSET('Water Data'!$H$28,0,10*ROW('Water Data'!H99)))</f>
        <v/>
      </c>
      <c r="CG105" s="383" t="str">
        <f ca="1">+IF(OFFSET('Water Data'!$H$29,0,10*ROW('Water Data'!H99))="","",OFFSET('Water Data'!$H$29,0,10*ROW('Water Data'!H99)))</f>
        <v/>
      </c>
      <c r="CH105" s="383" t="str">
        <f ca="1">+IF(OFFSET('Water Data'!$I$27,0,10*ROW('Water Data'!I99))="","",OFFSET('Water Data'!$I$27,0,10*ROW('Water Data'!I99)))</f>
        <v/>
      </c>
      <c r="CI105" s="383" t="str">
        <f ca="1">+IF(OFFSET('Water Data'!$I$28,0,10*ROW('Water Data'!I99))="","",OFFSET('Water Data'!$I$28,0,10*ROW('Water Data'!I99)))</f>
        <v/>
      </c>
      <c r="CJ105" s="383" t="str">
        <f ca="1">+IF(OFFSET('Water Data'!$I$29,0,10*ROW('Water Data'!I99))="","",OFFSET('Water Data'!$I$29,0,10*ROW('Water Data'!I99)))</f>
        <v/>
      </c>
      <c r="CK105" s="383" t="str">
        <f ca="1">+IF(OFFSET('Sanitation Data'!$D$28,0,10*ROW('Sanitation Data'!D99))="","",OFFSET('Sanitation Data'!$D$28,0,10*ROW('Sanitation Data'!D99)))</f>
        <v/>
      </c>
      <c r="CL105" s="383" t="str">
        <f ca="1">+IF(OFFSET('Sanitation Data'!$D$29,0,10*ROW('Sanitation Data'!D99))="","",OFFSET('Sanitation Data'!$D$29,0,10*ROW('Sanitation Data'!D99)))</f>
        <v/>
      </c>
      <c r="CM105" s="383" t="str">
        <f ca="1">+IF(OFFSET('Sanitation Data'!$D$30,0,10*ROW('Sanitation Data'!D99))="","",OFFSET('Sanitation Data'!$D$30,0,10*ROW('Sanitation Data'!D99)))</f>
        <v/>
      </c>
      <c r="CN105" s="383" t="str">
        <f ca="1">+IF(OFFSET('Sanitation Data'!$D$31,0,10*ROW('Sanitation Data'!D99))="","",OFFSET('Sanitation Data'!$D$31,0,10*ROW('Sanitation Data'!D99)))</f>
        <v/>
      </c>
      <c r="CO105" s="383" t="str">
        <f ca="1">+IF(OFFSET('Sanitation Data'!$D$32,0,10*ROW('Sanitation Data'!D99))="","",OFFSET('Sanitation Data'!$D$32,0,10*ROW('Sanitation Data'!D99)))</f>
        <v/>
      </c>
      <c r="CP105" s="383" t="str">
        <f ca="1">+IF(OFFSET('Sanitation Data'!$E$28,0,10*ROW('Sanitation Data'!E99))="","",OFFSET('Sanitation Data'!$E$28,0,10*ROW('Sanitation Data'!E99)))</f>
        <v/>
      </c>
      <c r="CQ105" s="383" t="str">
        <f ca="1">+IF(OFFSET('Sanitation Data'!$E$29,0,10*ROW('Sanitation Data'!E99))="","",OFFSET('Sanitation Data'!$E$29,0,10*ROW('Sanitation Data'!E99)))</f>
        <v/>
      </c>
      <c r="CR105" s="383" t="str">
        <f ca="1">+IF(OFFSET('Sanitation Data'!$E$30,0,10*ROW('Sanitation Data'!E99))="","",OFFSET('Sanitation Data'!$E$30,0,10*ROW('Sanitation Data'!E99)))</f>
        <v/>
      </c>
      <c r="CS105" s="383" t="str">
        <f ca="1">+IF(OFFSET('Sanitation Data'!$E$31,0,10*ROW('Sanitation Data'!E99))="","",OFFSET('Sanitation Data'!$E$31,0,10*ROW('Sanitation Data'!E99)))</f>
        <v/>
      </c>
      <c r="CT105" s="383" t="str">
        <f ca="1">+IF(OFFSET('Sanitation Data'!$E$32,0,10*ROW('Sanitation Data'!E99))="","",OFFSET('Sanitation Data'!$E$32,0,10*ROW('Sanitation Data'!E99)))</f>
        <v/>
      </c>
      <c r="CU105" s="383" t="str">
        <f ca="1">+IF(OFFSET('Sanitation Data'!$F$28,0,10*ROW('Sanitation Data'!F99))="","",OFFSET('Sanitation Data'!$F$28,0,10*ROW('Sanitation Data'!F99)))</f>
        <v/>
      </c>
      <c r="CV105" s="383" t="str">
        <f ca="1">+IF(OFFSET('Sanitation Data'!$F$29,0,10*ROW('Sanitation Data'!F99))="","",OFFSET('Sanitation Data'!$F$29,0,10*ROW('Sanitation Data'!F99)))</f>
        <v/>
      </c>
      <c r="CW105" s="383" t="str">
        <f ca="1">+IF(OFFSET('Sanitation Data'!$F$30,0,10*ROW('Sanitation Data'!F99))="","",OFFSET('Sanitation Data'!$F$30,0,10*ROW('Sanitation Data'!F99)))</f>
        <v/>
      </c>
      <c r="CX105" s="383" t="str">
        <f ca="1">+IF(OFFSET('Sanitation Data'!$F$31,0,10*ROW('Sanitation Data'!F99))="","",OFFSET('Sanitation Data'!$F$31,0,10*ROW('Sanitation Data'!F99)))</f>
        <v/>
      </c>
      <c r="CY105" s="383" t="str">
        <f ca="1">+IF(OFFSET('Sanitation Data'!$F$32,0,10*ROW('Sanitation Data'!F99))="","",OFFSET('Sanitation Data'!$F$32,0,10*ROW('Sanitation Data'!F99)))</f>
        <v/>
      </c>
      <c r="CZ105" s="383" t="str">
        <f ca="1">+IF(OFFSET('Sanitation Data'!$G$28,0,10*ROW('Sanitation Data'!G99))="","",OFFSET('Sanitation Data'!$G$28,0,10*ROW('Sanitation Data'!G99)))</f>
        <v/>
      </c>
      <c r="DA105" s="383" t="str">
        <f ca="1">+IF(OFFSET('Sanitation Data'!$G$29,0,10*ROW('Sanitation Data'!G99))="","",OFFSET('Sanitation Data'!$G$29,0,10*ROW('Sanitation Data'!G99)))</f>
        <v/>
      </c>
      <c r="DB105" s="383" t="str">
        <f ca="1">+IF(OFFSET('Sanitation Data'!$G$30,0,10*ROW('Sanitation Data'!G99))="","",OFFSET('Sanitation Data'!$G$30,0,10*ROW('Sanitation Data'!G99)))</f>
        <v/>
      </c>
      <c r="DC105" s="383" t="str">
        <f ca="1">+IF(OFFSET('Sanitation Data'!$G$31,0,10*ROW('Sanitation Data'!G99))="","",OFFSET('Sanitation Data'!$G$31,0,10*ROW('Sanitation Data'!G99)))</f>
        <v/>
      </c>
      <c r="DD105" s="383" t="str">
        <f ca="1">+IF(OFFSET('Sanitation Data'!$G$32,0,10*ROW('Sanitation Data'!G99))="","",OFFSET('Sanitation Data'!$G$32,0,10*ROW('Sanitation Data'!G99)))</f>
        <v/>
      </c>
      <c r="DE105" s="383" t="str">
        <f ca="1">+IF(OFFSET('Sanitation Data'!$H$28,0,10*ROW('Sanitation Data'!H99))="","",OFFSET('Sanitation Data'!$H$28,0,10*ROW('Sanitation Data'!H99)))</f>
        <v/>
      </c>
      <c r="DF105" s="383" t="str">
        <f ca="1">+IF(OFFSET('Sanitation Data'!$H$29,0,10*ROW('Sanitation Data'!H99))="","",OFFSET('Sanitation Data'!$H$29,0,10*ROW('Sanitation Data'!H99)))</f>
        <v/>
      </c>
      <c r="DG105" s="383" t="str">
        <f ca="1">+IF(OFFSET('Sanitation Data'!$H$30,0,10*ROW('Sanitation Data'!H99))="","",OFFSET('Sanitation Data'!$H$30,0,10*ROW('Sanitation Data'!H99)))</f>
        <v/>
      </c>
      <c r="DH105" s="383" t="str">
        <f ca="1">+IF(OFFSET('Sanitation Data'!$H$31,0,10*ROW('Sanitation Data'!H99))="","",OFFSET('Sanitation Data'!$H$31,0,10*ROW('Sanitation Data'!H99)))</f>
        <v/>
      </c>
      <c r="DI105" s="383" t="str">
        <f ca="1">+IF(OFFSET('Sanitation Data'!$H$32,0,10*ROW('Sanitation Data'!H99))="","",OFFSET('Sanitation Data'!$H$32,0,10*ROW('Sanitation Data'!H99)))</f>
        <v/>
      </c>
      <c r="DJ105" s="383" t="str">
        <f ca="1">+IF(OFFSET('Sanitation Data'!$I$28,0,10*ROW('Sanitation Data'!I99))="","",OFFSET('Sanitation Data'!$I$28,0,10*ROW('Sanitation Data'!I99)))</f>
        <v/>
      </c>
      <c r="DK105" s="383" t="str">
        <f ca="1">+IF(OFFSET('Sanitation Data'!$I$29,0,10*ROW('Sanitation Data'!I99))="","",OFFSET('Sanitation Data'!$I$29,0,10*ROW('Sanitation Data'!I99)))</f>
        <v/>
      </c>
      <c r="DL105" s="383" t="str">
        <f ca="1">+IF(OFFSET('Sanitation Data'!$I$30,0,10*ROW('Sanitation Data'!I99))="","",OFFSET('Sanitation Data'!$I$30,0,10*ROW('Sanitation Data'!I99)))</f>
        <v/>
      </c>
      <c r="DM105" s="383" t="str">
        <f ca="1">+IF(OFFSET('Sanitation Data'!$I$31,0,10*ROW('Sanitation Data'!I99))="","",OFFSET('Sanitation Data'!$I$31,0,10*ROW('Sanitation Data'!I99)))</f>
        <v/>
      </c>
      <c r="DN105" s="383" t="str">
        <f ca="1">+IF(OFFSET('Sanitation Data'!$I$32,0,10*ROW('Sanitation Data'!I99))="","",OFFSET('Sanitation Data'!$I$32,0,10*ROW('Sanitation Data'!I99)))</f>
        <v/>
      </c>
      <c r="DO105" s="383" t="str">
        <f ca="1">+IF(OFFSET('Hygiene Data'!$D$11,0,10*ROW('Hygiene Data'!D99))="","",OFFSET('Hygiene Data'!$D$11,0,10*ROW('Hygiene Data'!D99)))</f>
        <v/>
      </c>
      <c r="DP105" s="383" t="str">
        <f ca="1">+IF(OFFSET('Hygiene Data'!$D$12,0,10*ROW('Hygiene Data'!D99))="","",OFFSET('Hygiene Data'!$D$12,0,10*ROW('Hygiene Data'!D99)))</f>
        <v/>
      </c>
      <c r="DQ105" s="383" t="str">
        <f ca="1">+IF(OFFSET('Hygiene Data'!$D$13,0,10*ROW('Hygiene Data'!D99))="","",OFFSET('Hygiene Data'!$D$13,0,10*ROW('Hygiene Data'!D99)))</f>
        <v/>
      </c>
      <c r="DR105" s="383" t="str">
        <f ca="1">+IF(OFFSET('Hygiene Data'!$E$11,0,10*ROW('Hygiene Data'!E99))="","",OFFSET('Hygiene Data'!$E$11,0,10*ROW('Hygiene Data'!E99)))</f>
        <v/>
      </c>
      <c r="DS105" s="383" t="str">
        <f ca="1">+IF(OFFSET('Hygiene Data'!$E$12,0,10*ROW('Hygiene Data'!E99))="","",OFFSET('Hygiene Data'!$E$12,0,10*ROW('Hygiene Data'!E99)))</f>
        <v/>
      </c>
      <c r="DT105" s="383" t="str">
        <f ca="1">+IF(OFFSET('Hygiene Data'!$E$13,0,10*ROW('Hygiene Data'!E99))="","",OFFSET('Hygiene Data'!$E$13,0,10*ROW('Hygiene Data'!E99)))</f>
        <v/>
      </c>
      <c r="DU105" s="383" t="str">
        <f ca="1">+IF(OFFSET('Hygiene Data'!$F$11,0,10*ROW('Hygiene Data'!F99))="","",OFFSET('Hygiene Data'!$F$11,0,10*ROW('Hygiene Data'!F99)))</f>
        <v/>
      </c>
      <c r="DV105" s="383" t="str">
        <f ca="1">+IF(OFFSET('Hygiene Data'!$F$12,0,10*ROW('Hygiene Data'!F99))="","",OFFSET('Hygiene Data'!$F$12,0,10*ROW('Hygiene Data'!F99)))</f>
        <v/>
      </c>
      <c r="DW105" s="383" t="str">
        <f ca="1">+IF(OFFSET('Hygiene Data'!$F$13,0,10*ROW('Hygiene Data'!F99))="","",OFFSET('Hygiene Data'!$F$13,0,10*ROW('Hygiene Data'!F99)))</f>
        <v/>
      </c>
      <c r="DX105" s="383" t="str">
        <f ca="1">+IF(OFFSET('Hygiene Data'!$G$11,0,10*ROW('Hygiene Data'!G99))="","",OFFSET('Hygiene Data'!$G$11,0,10*ROW('Hygiene Data'!G99)))</f>
        <v/>
      </c>
      <c r="DY105" s="383" t="str">
        <f ca="1">+IF(OFFSET('Hygiene Data'!$G$12,0,10*ROW('Hygiene Data'!G99))="","",OFFSET('Hygiene Data'!$G$12,0,10*ROW('Hygiene Data'!G99)))</f>
        <v/>
      </c>
      <c r="DZ105" s="383" t="str">
        <f ca="1">+IF(OFFSET('Hygiene Data'!$G$13,0,10*ROW('Hygiene Data'!G99))="","",OFFSET('Hygiene Data'!$G$13,0,10*ROW('Hygiene Data'!G99)))</f>
        <v/>
      </c>
      <c r="EA105" s="383" t="str">
        <f ca="1">+IF(OFFSET('Hygiene Data'!$H$11,0,10*ROW('Hygiene Data'!H99))="","",OFFSET('Hygiene Data'!$H$11,0,10*ROW('Hygiene Data'!H99)))</f>
        <v/>
      </c>
      <c r="EB105" s="383" t="str">
        <f ca="1">+IF(OFFSET('Hygiene Data'!$H$12,0,10*ROW('Hygiene Data'!H99))="","",OFFSET('Hygiene Data'!$H$12,0,10*ROW('Hygiene Data'!H99)))</f>
        <v/>
      </c>
      <c r="EC105" s="383" t="str">
        <f ca="1">+IF(OFFSET('Hygiene Data'!$H$13,0,10*ROW('Hygiene Data'!H99))="","",OFFSET('Hygiene Data'!$H$13,0,10*ROW('Hygiene Data'!H99)))</f>
        <v/>
      </c>
      <c r="ED105" s="383" t="str">
        <f ca="1">+IF(OFFSET('Hygiene Data'!$I$11,0,10*ROW('Hygiene Data'!I99))="","",OFFSET('Hygiene Data'!$I$11,0,10*ROW('Hygiene Data'!I99)))</f>
        <v/>
      </c>
      <c r="EE105" s="383" t="str">
        <f ca="1">+IF(OFFSET('Hygiene Data'!$I$12,0,10*ROW('Hygiene Data'!I99))="","",OFFSET('Hygiene Data'!$I$12,0,10*ROW('Hygiene Data'!I99)))</f>
        <v/>
      </c>
      <c r="EF105" s="383" t="str">
        <f ca="1">+IF(OFFSET('Hygiene Data'!$I$13,0,10*ROW('Hygiene Data'!I99))="","",OFFSET('Hygiene Data'!$I$13,0,10*ROW('Hygiene Data'!I99)))</f>
        <v/>
      </c>
    </row>
    <row r="106" spans="1:136" x14ac:dyDescent="0.25">
      <c r="A106" s="492" t="str">
        <f ca="1">+IF(OFFSET('Water Data'!$B$2,0,10*ROW('Water Data'!E100))="","",OFFSET('Water Data'!$B$2,0,10*ROW('Water Data'!E100)))</f>
        <v/>
      </c>
      <c r="B106" s="492"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19" t="str">
        <f t="shared" ca="1" si="1"/>
        <v/>
      </c>
      <c r="D106" s="520"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20"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20"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20"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20"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20"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20"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20"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20"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20"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20"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20"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20"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20"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20"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20"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20"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20"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21"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21"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21"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21"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21"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21"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21"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21"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21"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21"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21"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21"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21"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21"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21"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21"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21"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21"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21"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21"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21"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21"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21"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21"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21"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21"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21"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21"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21"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21"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22"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98"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22"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22"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22"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22"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22"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22"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22"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22"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22"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22"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22"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22"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22"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22"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22"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22"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83" t="str">
        <f ca="1">+IF(OFFSET('Water Data'!$D$27,0,10*ROW('Water Data'!D100))="","",OFFSET('Water Data'!$D$27,0,10*ROW('Water Data'!D100)))</f>
        <v/>
      </c>
      <c r="BT106" s="383" t="str">
        <f ca="1">+IF(OFFSET('Water Data'!$D$28,0,10*ROW('Water Data'!D100))="","",OFFSET('Water Data'!$D$28,0,10*ROW('Water Data'!D100)))</f>
        <v/>
      </c>
      <c r="BU106" s="383" t="str">
        <f ca="1">+IF(OFFSET('Water Data'!$D$29,0,10*ROW('Water Data'!D100))="","",OFFSET('Water Data'!$D$29,0,10*ROW('Water Data'!D100)))</f>
        <v/>
      </c>
      <c r="BV106" s="383" t="str">
        <f ca="1">+IF(OFFSET('Water Data'!$E$27,0,10*ROW('Water Data'!E100))="","",OFFSET('Water Data'!$E$27,0,10*ROW('Water Data'!E100)))</f>
        <v/>
      </c>
      <c r="BW106" s="383" t="str">
        <f ca="1">+IF(OFFSET('Water Data'!$E$28,0,10*ROW('Water Data'!E100))="","",OFFSET('Water Data'!$E$28,0,10*ROW('Water Data'!E100)))</f>
        <v/>
      </c>
      <c r="BX106" s="383" t="str">
        <f ca="1">+IF(OFFSET('Water Data'!$E$29,0,10*ROW('Water Data'!E100))="","",OFFSET('Water Data'!$E$29,0,10*ROW('Water Data'!E100)))</f>
        <v/>
      </c>
      <c r="BY106" s="383" t="str">
        <f ca="1">+IF(OFFSET('Water Data'!$F$27,0,10*ROW('Water Data'!F100))="","",OFFSET('Water Data'!$F$27,0,10*ROW('Water Data'!F100)))</f>
        <v/>
      </c>
      <c r="BZ106" s="383" t="str">
        <f ca="1">+IF(OFFSET('Water Data'!$F$28,0,10*ROW('Water Data'!F100))="","",OFFSET('Water Data'!$F$28,0,10*ROW('Water Data'!F100)))</f>
        <v/>
      </c>
      <c r="CA106" s="383" t="str">
        <f ca="1">+IF(OFFSET('Water Data'!$F$29,0,10*ROW('Water Data'!F100))="","",OFFSET('Water Data'!$F$29,0,10*ROW('Water Data'!F100)))</f>
        <v/>
      </c>
      <c r="CB106" s="383" t="str">
        <f ca="1">+IF(OFFSET('Water Data'!$G$27,0,10*ROW('Water Data'!G100))="","",OFFSET('Water Data'!$G$27,0,10*ROW('Water Data'!G100)))</f>
        <v/>
      </c>
      <c r="CC106" s="383" t="str">
        <f ca="1">+IF(OFFSET('Water Data'!$G$28,0,10*ROW('Water Data'!G100))="","",OFFSET('Water Data'!$G$28,0,10*ROW('Water Data'!G100)))</f>
        <v/>
      </c>
      <c r="CD106" s="383" t="str">
        <f ca="1">+IF(OFFSET('Water Data'!$G$29,0,10*ROW('Water Data'!G100))="","",OFFSET('Water Data'!$G$29,0,10*ROW('Water Data'!G100)))</f>
        <v/>
      </c>
      <c r="CE106" s="383" t="str">
        <f ca="1">+IF(OFFSET('Water Data'!$H$27,0,10*ROW('Water Data'!H100))="","",OFFSET('Water Data'!$H$27,0,10*ROW('Water Data'!H100)))</f>
        <v/>
      </c>
      <c r="CF106" s="383" t="str">
        <f ca="1">+IF(OFFSET('Water Data'!$H$28,0,10*ROW('Water Data'!H100))="","",OFFSET('Water Data'!$H$28,0,10*ROW('Water Data'!H100)))</f>
        <v/>
      </c>
      <c r="CG106" s="383" t="str">
        <f ca="1">+IF(OFFSET('Water Data'!$H$29,0,10*ROW('Water Data'!H100))="","",OFFSET('Water Data'!$H$29,0,10*ROW('Water Data'!H100)))</f>
        <v/>
      </c>
      <c r="CH106" s="383" t="str">
        <f ca="1">+IF(OFFSET('Water Data'!$I$27,0,10*ROW('Water Data'!I100))="","",OFFSET('Water Data'!$I$27,0,10*ROW('Water Data'!I100)))</f>
        <v/>
      </c>
      <c r="CI106" s="383" t="str">
        <f ca="1">+IF(OFFSET('Water Data'!$I$28,0,10*ROW('Water Data'!I100))="","",OFFSET('Water Data'!$I$28,0,10*ROW('Water Data'!I100)))</f>
        <v/>
      </c>
      <c r="CJ106" s="383" t="str">
        <f ca="1">+IF(OFFSET('Water Data'!$I$29,0,10*ROW('Water Data'!I100))="","",OFFSET('Water Data'!$I$29,0,10*ROW('Water Data'!I100)))</f>
        <v/>
      </c>
      <c r="CK106" s="383" t="str">
        <f ca="1">+IF(OFFSET('Sanitation Data'!$D$28,0,10*ROW('Sanitation Data'!D100))="","",OFFSET('Sanitation Data'!$D$28,0,10*ROW('Sanitation Data'!D100)))</f>
        <v/>
      </c>
      <c r="CL106" s="383" t="str">
        <f ca="1">+IF(OFFSET('Sanitation Data'!$D$29,0,10*ROW('Sanitation Data'!D100))="","",OFFSET('Sanitation Data'!$D$29,0,10*ROW('Sanitation Data'!D100)))</f>
        <v/>
      </c>
      <c r="CM106" s="383" t="str">
        <f ca="1">+IF(OFFSET('Sanitation Data'!$D$30,0,10*ROW('Sanitation Data'!D100))="","",OFFSET('Sanitation Data'!$D$30,0,10*ROW('Sanitation Data'!D100)))</f>
        <v/>
      </c>
      <c r="CN106" s="383" t="str">
        <f ca="1">+IF(OFFSET('Sanitation Data'!$D$31,0,10*ROW('Sanitation Data'!D100))="","",OFFSET('Sanitation Data'!$D$31,0,10*ROW('Sanitation Data'!D100)))</f>
        <v/>
      </c>
      <c r="CO106" s="383" t="str">
        <f ca="1">+IF(OFFSET('Sanitation Data'!$D$32,0,10*ROW('Sanitation Data'!D100))="","",OFFSET('Sanitation Data'!$D$32,0,10*ROW('Sanitation Data'!D100)))</f>
        <v/>
      </c>
      <c r="CP106" s="383" t="str">
        <f ca="1">+IF(OFFSET('Sanitation Data'!$E$28,0,10*ROW('Sanitation Data'!E100))="","",OFFSET('Sanitation Data'!$E$28,0,10*ROW('Sanitation Data'!E100)))</f>
        <v/>
      </c>
      <c r="CQ106" s="383" t="str">
        <f ca="1">+IF(OFFSET('Sanitation Data'!$E$29,0,10*ROW('Sanitation Data'!E100))="","",OFFSET('Sanitation Data'!$E$29,0,10*ROW('Sanitation Data'!E100)))</f>
        <v/>
      </c>
      <c r="CR106" s="383" t="str">
        <f ca="1">+IF(OFFSET('Sanitation Data'!$E$30,0,10*ROW('Sanitation Data'!E100))="","",OFFSET('Sanitation Data'!$E$30,0,10*ROW('Sanitation Data'!E100)))</f>
        <v/>
      </c>
      <c r="CS106" s="383" t="str">
        <f ca="1">+IF(OFFSET('Sanitation Data'!$E$31,0,10*ROW('Sanitation Data'!E100))="","",OFFSET('Sanitation Data'!$E$31,0,10*ROW('Sanitation Data'!E100)))</f>
        <v/>
      </c>
      <c r="CT106" s="383" t="str">
        <f ca="1">+IF(OFFSET('Sanitation Data'!$E$32,0,10*ROW('Sanitation Data'!E100))="","",OFFSET('Sanitation Data'!$E$32,0,10*ROW('Sanitation Data'!E100)))</f>
        <v/>
      </c>
      <c r="CU106" s="383" t="str">
        <f ca="1">+IF(OFFSET('Sanitation Data'!$F$28,0,10*ROW('Sanitation Data'!F100))="","",OFFSET('Sanitation Data'!$F$28,0,10*ROW('Sanitation Data'!F100)))</f>
        <v/>
      </c>
      <c r="CV106" s="383" t="str">
        <f ca="1">+IF(OFFSET('Sanitation Data'!$F$29,0,10*ROW('Sanitation Data'!F100))="","",OFFSET('Sanitation Data'!$F$29,0,10*ROW('Sanitation Data'!F100)))</f>
        <v/>
      </c>
      <c r="CW106" s="383" t="str">
        <f ca="1">+IF(OFFSET('Sanitation Data'!$F$30,0,10*ROW('Sanitation Data'!F100))="","",OFFSET('Sanitation Data'!$F$30,0,10*ROW('Sanitation Data'!F100)))</f>
        <v/>
      </c>
      <c r="CX106" s="383" t="str">
        <f ca="1">+IF(OFFSET('Sanitation Data'!$F$31,0,10*ROW('Sanitation Data'!F100))="","",OFFSET('Sanitation Data'!$F$31,0,10*ROW('Sanitation Data'!F100)))</f>
        <v/>
      </c>
      <c r="CY106" s="383" t="str">
        <f ca="1">+IF(OFFSET('Sanitation Data'!$F$32,0,10*ROW('Sanitation Data'!F100))="","",OFFSET('Sanitation Data'!$F$32,0,10*ROW('Sanitation Data'!F100)))</f>
        <v/>
      </c>
      <c r="CZ106" s="383" t="str">
        <f ca="1">+IF(OFFSET('Sanitation Data'!$G$28,0,10*ROW('Sanitation Data'!G100))="","",OFFSET('Sanitation Data'!$G$28,0,10*ROW('Sanitation Data'!G100)))</f>
        <v/>
      </c>
      <c r="DA106" s="383" t="str">
        <f ca="1">+IF(OFFSET('Sanitation Data'!$G$29,0,10*ROW('Sanitation Data'!G100))="","",OFFSET('Sanitation Data'!$G$29,0,10*ROW('Sanitation Data'!G100)))</f>
        <v/>
      </c>
      <c r="DB106" s="383" t="str">
        <f ca="1">+IF(OFFSET('Sanitation Data'!$G$30,0,10*ROW('Sanitation Data'!G100))="","",OFFSET('Sanitation Data'!$G$30,0,10*ROW('Sanitation Data'!G100)))</f>
        <v/>
      </c>
      <c r="DC106" s="383" t="str">
        <f ca="1">+IF(OFFSET('Sanitation Data'!$G$31,0,10*ROW('Sanitation Data'!G100))="","",OFFSET('Sanitation Data'!$G$31,0,10*ROW('Sanitation Data'!G100)))</f>
        <v/>
      </c>
      <c r="DD106" s="383" t="str">
        <f ca="1">+IF(OFFSET('Sanitation Data'!$G$32,0,10*ROW('Sanitation Data'!G100))="","",OFFSET('Sanitation Data'!$G$32,0,10*ROW('Sanitation Data'!G100)))</f>
        <v/>
      </c>
      <c r="DE106" s="383" t="str">
        <f ca="1">+IF(OFFSET('Sanitation Data'!$H$28,0,10*ROW('Sanitation Data'!H100))="","",OFFSET('Sanitation Data'!$H$28,0,10*ROW('Sanitation Data'!H100)))</f>
        <v/>
      </c>
      <c r="DF106" s="383" t="str">
        <f ca="1">+IF(OFFSET('Sanitation Data'!$H$29,0,10*ROW('Sanitation Data'!H100))="","",OFFSET('Sanitation Data'!$H$29,0,10*ROW('Sanitation Data'!H100)))</f>
        <v/>
      </c>
      <c r="DG106" s="383" t="str">
        <f ca="1">+IF(OFFSET('Sanitation Data'!$H$30,0,10*ROW('Sanitation Data'!H100))="","",OFFSET('Sanitation Data'!$H$30,0,10*ROW('Sanitation Data'!H100)))</f>
        <v/>
      </c>
      <c r="DH106" s="383" t="str">
        <f ca="1">+IF(OFFSET('Sanitation Data'!$H$31,0,10*ROW('Sanitation Data'!H100))="","",OFFSET('Sanitation Data'!$H$31,0,10*ROW('Sanitation Data'!H100)))</f>
        <v/>
      </c>
      <c r="DI106" s="383" t="str">
        <f ca="1">+IF(OFFSET('Sanitation Data'!$H$32,0,10*ROW('Sanitation Data'!H100))="","",OFFSET('Sanitation Data'!$H$32,0,10*ROW('Sanitation Data'!H100)))</f>
        <v/>
      </c>
      <c r="DJ106" s="383" t="str">
        <f ca="1">+IF(OFFSET('Sanitation Data'!$I$28,0,10*ROW('Sanitation Data'!I100))="","",OFFSET('Sanitation Data'!$I$28,0,10*ROW('Sanitation Data'!I100)))</f>
        <v/>
      </c>
      <c r="DK106" s="383" t="str">
        <f ca="1">+IF(OFFSET('Sanitation Data'!$I$29,0,10*ROW('Sanitation Data'!I100))="","",OFFSET('Sanitation Data'!$I$29,0,10*ROW('Sanitation Data'!I100)))</f>
        <v/>
      </c>
      <c r="DL106" s="383" t="str">
        <f ca="1">+IF(OFFSET('Sanitation Data'!$I$30,0,10*ROW('Sanitation Data'!I100))="","",OFFSET('Sanitation Data'!$I$30,0,10*ROW('Sanitation Data'!I100)))</f>
        <v/>
      </c>
      <c r="DM106" s="383" t="str">
        <f ca="1">+IF(OFFSET('Sanitation Data'!$I$31,0,10*ROW('Sanitation Data'!I100))="","",OFFSET('Sanitation Data'!$I$31,0,10*ROW('Sanitation Data'!I100)))</f>
        <v/>
      </c>
      <c r="DN106" s="383" t="str">
        <f ca="1">+IF(OFFSET('Sanitation Data'!$I$32,0,10*ROW('Sanitation Data'!I100))="","",OFFSET('Sanitation Data'!$I$32,0,10*ROW('Sanitation Data'!I100)))</f>
        <v/>
      </c>
      <c r="DO106" s="383" t="str">
        <f ca="1">+IF(OFFSET('Hygiene Data'!$D$11,0,10*ROW('Hygiene Data'!D100))="","",OFFSET('Hygiene Data'!$D$11,0,10*ROW('Hygiene Data'!D100)))</f>
        <v/>
      </c>
      <c r="DP106" s="383" t="str">
        <f ca="1">+IF(OFFSET('Hygiene Data'!$D$12,0,10*ROW('Hygiene Data'!D100))="","",OFFSET('Hygiene Data'!$D$12,0,10*ROW('Hygiene Data'!D100)))</f>
        <v/>
      </c>
      <c r="DQ106" s="383" t="str">
        <f ca="1">+IF(OFFSET('Hygiene Data'!$D$13,0,10*ROW('Hygiene Data'!D100))="","",OFFSET('Hygiene Data'!$D$13,0,10*ROW('Hygiene Data'!D100)))</f>
        <v/>
      </c>
      <c r="DR106" s="383" t="str">
        <f ca="1">+IF(OFFSET('Hygiene Data'!$E$11,0,10*ROW('Hygiene Data'!E100))="","",OFFSET('Hygiene Data'!$E$11,0,10*ROW('Hygiene Data'!E100)))</f>
        <v/>
      </c>
      <c r="DS106" s="383" t="str">
        <f ca="1">+IF(OFFSET('Hygiene Data'!$E$12,0,10*ROW('Hygiene Data'!E100))="","",OFFSET('Hygiene Data'!$E$12,0,10*ROW('Hygiene Data'!E100)))</f>
        <v/>
      </c>
      <c r="DT106" s="383" t="str">
        <f ca="1">+IF(OFFSET('Hygiene Data'!$E$13,0,10*ROW('Hygiene Data'!E100))="","",OFFSET('Hygiene Data'!$E$13,0,10*ROW('Hygiene Data'!E100)))</f>
        <v/>
      </c>
      <c r="DU106" s="383" t="str">
        <f ca="1">+IF(OFFSET('Hygiene Data'!$F$11,0,10*ROW('Hygiene Data'!F100))="","",OFFSET('Hygiene Data'!$F$11,0,10*ROW('Hygiene Data'!F100)))</f>
        <v/>
      </c>
      <c r="DV106" s="383" t="str">
        <f ca="1">+IF(OFFSET('Hygiene Data'!$F$12,0,10*ROW('Hygiene Data'!F100))="","",OFFSET('Hygiene Data'!$F$12,0,10*ROW('Hygiene Data'!F100)))</f>
        <v/>
      </c>
      <c r="DW106" s="383" t="str">
        <f ca="1">+IF(OFFSET('Hygiene Data'!$F$13,0,10*ROW('Hygiene Data'!F100))="","",OFFSET('Hygiene Data'!$F$13,0,10*ROW('Hygiene Data'!F100)))</f>
        <v/>
      </c>
      <c r="DX106" s="383" t="str">
        <f ca="1">+IF(OFFSET('Hygiene Data'!$G$11,0,10*ROW('Hygiene Data'!G100))="","",OFFSET('Hygiene Data'!$G$11,0,10*ROW('Hygiene Data'!G100)))</f>
        <v/>
      </c>
      <c r="DY106" s="383" t="str">
        <f ca="1">+IF(OFFSET('Hygiene Data'!$G$12,0,10*ROW('Hygiene Data'!G100))="","",OFFSET('Hygiene Data'!$G$12,0,10*ROW('Hygiene Data'!G100)))</f>
        <v/>
      </c>
      <c r="DZ106" s="383" t="str">
        <f ca="1">+IF(OFFSET('Hygiene Data'!$G$13,0,10*ROW('Hygiene Data'!G100))="","",OFFSET('Hygiene Data'!$G$13,0,10*ROW('Hygiene Data'!G100)))</f>
        <v/>
      </c>
      <c r="EA106" s="383" t="str">
        <f ca="1">+IF(OFFSET('Hygiene Data'!$H$11,0,10*ROW('Hygiene Data'!H100))="","",OFFSET('Hygiene Data'!$H$11,0,10*ROW('Hygiene Data'!H100)))</f>
        <v/>
      </c>
      <c r="EB106" s="383" t="str">
        <f ca="1">+IF(OFFSET('Hygiene Data'!$H$12,0,10*ROW('Hygiene Data'!H100))="","",OFFSET('Hygiene Data'!$H$12,0,10*ROW('Hygiene Data'!H100)))</f>
        <v/>
      </c>
      <c r="EC106" s="383" t="str">
        <f ca="1">+IF(OFFSET('Hygiene Data'!$H$13,0,10*ROW('Hygiene Data'!H100))="","",OFFSET('Hygiene Data'!$H$13,0,10*ROW('Hygiene Data'!H100)))</f>
        <v/>
      </c>
      <c r="ED106" s="383" t="str">
        <f ca="1">+IF(OFFSET('Hygiene Data'!$I$11,0,10*ROW('Hygiene Data'!I100))="","",OFFSET('Hygiene Data'!$I$11,0,10*ROW('Hygiene Data'!I100)))</f>
        <v/>
      </c>
      <c r="EE106" s="383" t="str">
        <f ca="1">+IF(OFFSET('Hygiene Data'!$I$12,0,10*ROW('Hygiene Data'!I100))="","",OFFSET('Hygiene Data'!$I$12,0,10*ROW('Hygiene Data'!I100)))</f>
        <v/>
      </c>
      <c r="EF106" s="383" t="str">
        <f ca="1">+IF(OFFSET('Hygiene Data'!$I$13,0,10*ROW('Hygiene Data'!I100))="","",OFFSET('Hygiene Data'!$I$13,0,10*ROW('Hygiene Data'!I100)))</f>
        <v/>
      </c>
    </row>
    <row r="107" spans="1:136" x14ac:dyDescent="0.25">
      <c r="A107" s="492" t="str">
        <f ca="1">+IF(OFFSET('Water Data'!$B$2,0,10*ROW('Water Data'!E101))="","",OFFSET('Water Data'!$B$2,0,10*ROW('Water Data'!E101)))</f>
        <v/>
      </c>
      <c r="B107" s="492"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19" t="str">
        <f t="shared" ca="1" si="1"/>
        <v/>
      </c>
      <c r="D107" s="520"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20"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20"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20"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20"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20"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20"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20"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20"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20"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20"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20"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20"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20"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20"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20"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20"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20"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21"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21"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21"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21"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21"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21"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21"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21"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21"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21"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21"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21"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21"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21"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21"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21"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21"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21"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21"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21"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21"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21"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21"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21"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21"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21"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21"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21"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21"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21"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22"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98"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22"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22"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22"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22"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22"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22"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22"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22"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22"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22"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22"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22"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22"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22"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22"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22"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83" t="str">
        <f ca="1">+IF(OFFSET('Water Data'!$D$27,0,10*ROW('Water Data'!D101))="","",OFFSET('Water Data'!$D$27,0,10*ROW('Water Data'!D101)))</f>
        <v/>
      </c>
      <c r="BT107" s="383" t="str">
        <f ca="1">+IF(OFFSET('Water Data'!$D$28,0,10*ROW('Water Data'!D101))="","",OFFSET('Water Data'!$D$28,0,10*ROW('Water Data'!D101)))</f>
        <v/>
      </c>
      <c r="BU107" s="383" t="str">
        <f ca="1">+IF(OFFSET('Water Data'!$D$29,0,10*ROW('Water Data'!D101))="","",OFFSET('Water Data'!$D$29,0,10*ROW('Water Data'!D101)))</f>
        <v/>
      </c>
      <c r="BV107" s="383" t="str">
        <f ca="1">+IF(OFFSET('Water Data'!$E$27,0,10*ROW('Water Data'!E101))="","",OFFSET('Water Data'!$E$27,0,10*ROW('Water Data'!E101)))</f>
        <v/>
      </c>
      <c r="BW107" s="383" t="str">
        <f ca="1">+IF(OFFSET('Water Data'!$E$28,0,10*ROW('Water Data'!E101))="","",OFFSET('Water Data'!$E$28,0,10*ROW('Water Data'!E101)))</f>
        <v/>
      </c>
      <c r="BX107" s="383" t="str">
        <f ca="1">+IF(OFFSET('Water Data'!$E$29,0,10*ROW('Water Data'!E101))="","",OFFSET('Water Data'!$E$29,0,10*ROW('Water Data'!E101)))</f>
        <v/>
      </c>
      <c r="BY107" s="383" t="str">
        <f ca="1">+IF(OFFSET('Water Data'!$F$27,0,10*ROW('Water Data'!F101))="","",OFFSET('Water Data'!$F$27,0,10*ROW('Water Data'!F101)))</f>
        <v/>
      </c>
      <c r="BZ107" s="383" t="str">
        <f ca="1">+IF(OFFSET('Water Data'!$F$28,0,10*ROW('Water Data'!F101))="","",OFFSET('Water Data'!$F$28,0,10*ROW('Water Data'!F101)))</f>
        <v/>
      </c>
      <c r="CA107" s="383" t="str">
        <f ca="1">+IF(OFFSET('Water Data'!$F$29,0,10*ROW('Water Data'!F101))="","",OFFSET('Water Data'!$F$29,0,10*ROW('Water Data'!F101)))</f>
        <v/>
      </c>
      <c r="CB107" s="383" t="str">
        <f ca="1">+IF(OFFSET('Water Data'!$G$27,0,10*ROW('Water Data'!G101))="","",OFFSET('Water Data'!$G$27,0,10*ROW('Water Data'!G101)))</f>
        <v/>
      </c>
      <c r="CC107" s="383" t="str">
        <f ca="1">+IF(OFFSET('Water Data'!$G$28,0,10*ROW('Water Data'!G101))="","",OFFSET('Water Data'!$G$28,0,10*ROW('Water Data'!G101)))</f>
        <v/>
      </c>
      <c r="CD107" s="383" t="str">
        <f ca="1">+IF(OFFSET('Water Data'!$G$29,0,10*ROW('Water Data'!G101))="","",OFFSET('Water Data'!$G$29,0,10*ROW('Water Data'!G101)))</f>
        <v/>
      </c>
      <c r="CE107" s="383" t="str">
        <f ca="1">+IF(OFFSET('Water Data'!$H$27,0,10*ROW('Water Data'!H101))="","",OFFSET('Water Data'!$H$27,0,10*ROW('Water Data'!H101)))</f>
        <v/>
      </c>
      <c r="CF107" s="383" t="str">
        <f ca="1">+IF(OFFSET('Water Data'!$H$28,0,10*ROW('Water Data'!H101))="","",OFFSET('Water Data'!$H$28,0,10*ROW('Water Data'!H101)))</f>
        <v/>
      </c>
      <c r="CG107" s="383" t="str">
        <f ca="1">+IF(OFFSET('Water Data'!$H$29,0,10*ROW('Water Data'!H101))="","",OFFSET('Water Data'!$H$29,0,10*ROW('Water Data'!H101)))</f>
        <v/>
      </c>
      <c r="CH107" s="383" t="str">
        <f ca="1">+IF(OFFSET('Water Data'!$I$27,0,10*ROW('Water Data'!I101))="","",OFFSET('Water Data'!$I$27,0,10*ROW('Water Data'!I101)))</f>
        <v/>
      </c>
      <c r="CI107" s="383" t="str">
        <f ca="1">+IF(OFFSET('Water Data'!$I$28,0,10*ROW('Water Data'!I101))="","",OFFSET('Water Data'!$I$28,0,10*ROW('Water Data'!I101)))</f>
        <v/>
      </c>
      <c r="CJ107" s="383" t="str">
        <f ca="1">+IF(OFFSET('Water Data'!$I$29,0,10*ROW('Water Data'!I101))="","",OFFSET('Water Data'!$I$29,0,10*ROW('Water Data'!I101)))</f>
        <v/>
      </c>
      <c r="CK107" s="383" t="str">
        <f ca="1">+IF(OFFSET('Sanitation Data'!$D$28,0,10*ROW('Sanitation Data'!D101))="","",OFFSET('Sanitation Data'!$D$28,0,10*ROW('Sanitation Data'!D101)))</f>
        <v/>
      </c>
      <c r="CL107" s="383" t="str">
        <f ca="1">+IF(OFFSET('Sanitation Data'!$D$29,0,10*ROW('Sanitation Data'!D101))="","",OFFSET('Sanitation Data'!$D$29,0,10*ROW('Sanitation Data'!D101)))</f>
        <v/>
      </c>
      <c r="CM107" s="383" t="str">
        <f ca="1">+IF(OFFSET('Sanitation Data'!$D$30,0,10*ROW('Sanitation Data'!D101))="","",OFFSET('Sanitation Data'!$D$30,0,10*ROW('Sanitation Data'!D101)))</f>
        <v/>
      </c>
      <c r="CN107" s="383" t="str">
        <f ca="1">+IF(OFFSET('Sanitation Data'!$D$31,0,10*ROW('Sanitation Data'!D101))="","",OFFSET('Sanitation Data'!$D$31,0,10*ROW('Sanitation Data'!D101)))</f>
        <v/>
      </c>
      <c r="CO107" s="383" t="str">
        <f ca="1">+IF(OFFSET('Sanitation Data'!$D$32,0,10*ROW('Sanitation Data'!D101))="","",OFFSET('Sanitation Data'!$D$32,0,10*ROW('Sanitation Data'!D101)))</f>
        <v/>
      </c>
      <c r="CP107" s="383" t="str">
        <f ca="1">+IF(OFFSET('Sanitation Data'!$E$28,0,10*ROW('Sanitation Data'!E101))="","",OFFSET('Sanitation Data'!$E$28,0,10*ROW('Sanitation Data'!E101)))</f>
        <v/>
      </c>
      <c r="CQ107" s="383" t="str">
        <f ca="1">+IF(OFFSET('Sanitation Data'!$E$29,0,10*ROW('Sanitation Data'!E101))="","",OFFSET('Sanitation Data'!$E$29,0,10*ROW('Sanitation Data'!E101)))</f>
        <v/>
      </c>
      <c r="CR107" s="383" t="str">
        <f ca="1">+IF(OFFSET('Sanitation Data'!$E$30,0,10*ROW('Sanitation Data'!E101))="","",OFFSET('Sanitation Data'!$E$30,0,10*ROW('Sanitation Data'!E101)))</f>
        <v/>
      </c>
      <c r="CS107" s="383" t="str">
        <f ca="1">+IF(OFFSET('Sanitation Data'!$E$31,0,10*ROW('Sanitation Data'!E101))="","",OFFSET('Sanitation Data'!$E$31,0,10*ROW('Sanitation Data'!E101)))</f>
        <v/>
      </c>
      <c r="CT107" s="383" t="str">
        <f ca="1">+IF(OFFSET('Sanitation Data'!$E$32,0,10*ROW('Sanitation Data'!E101))="","",OFFSET('Sanitation Data'!$E$32,0,10*ROW('Sanitation Data'!E101)))</f>
        <v/>
      </c>
      <c r="CU107" s="383" t="str">
        <f ca="1">+IF(OFFSET('Sanitation Data'!$F$28,0,10*ROW('Sanitation Data'!F101))="","",OFFSET('Sanitation Data'!$F$28,0,10*ROW('Sanitation Data'!F101)))</f>
        <v/>
      </c>
      <c r="CV107" s="383" t="str">
        <f ca="1">+IF(OFFSET('Sanitation Data'!$F$29,0,10*ROW('Sanitation Data'!F101))="","",OFFSET('Sanitation Data'!$F$29,0,10*ROW('Sanitation Data'!F101)))</f>
        <v/>
      </c>
      <c r="CW107" s="383" t="str">
        <f ca="1">+IF(OFFSET('Sanitation Data'!$F$30,0,10*ROW('Sanitation Data'!F101))="","",OFFSET('Sanitation Data'!$F$30,0,10*ROW('Sanitation Data'!F101)))</f>
        <v/>
      </c>
      <c r="CX107" s="383" t="str">
        <f ca="1">+IF(OFFSET('Sanitation Data'!$F$31,0,10*ROW('Sanitation Data'!F101))="","",OFFSET('Sanitation Data'!$F$31,0,10*ROW('Sanitation Data'!F101)))</f>
        <v/>
      </c>
      <c r="CY107" s="383" t="str">
        <f ca="1">+IF(OFFSET('Sanitation Data'!$F$32,0,10*ROW('Sanitation Data'!F101))="","",OFFSET('Sanitation Data'!$F$32,0,10*ROW('Sanitation Data'!F101)))</f>
        <v/>
      </c>
      <c r="CZ107" s="383" t="str">
        <f ca="1">+IF(OFFSET('Sanitation Data'!$G$28,0,10*ROW('Sanitation Data'!G101))="","",OFFSET('Sanitation Data'!$G$28,0,10*ROW('Sanitation Data'!G101)))</f>
        <v/>
      </c>
      <c r="DA107" s="383" t="str">
        <f ca="1">+IF(OFFSET('Sanitation Data'!$G$29,0,10*ROW('Sanitation Data'!G101))="","",OFFSET('Sanitation Data'!$G$29,0,10*ROW('Sanitation Data'!G101)))</f>
        <v/>
      </c>
      <c r="DB107" s="383" t="str">
        <f ca="1">+IF(OFFSET('Sanitation Data'!$G$30,0,10*ROW('Sanitation Data'!G101))="","",OFFSET('Sanitation Data'!$G$30,0,10*ROW('Sanitation Data'!G101)))</f>
        <v/>
      </c>
      <c r="DC107" s="383" t="str">
        <f ca="1">+IF(OFFSET('Sanitation Data'!$G$31,0,10*ROW('Sanitation Data'!G101))="","",OFFSET('Sanitation Data'!$G$31,0,10*ROW('Sanitation Data'!G101)))</f>
        <v/>
      </c>
      <c r="DD107" s="383" t="str">
        <f ca="1">+IF(OFFSET('Sanitation Data'!$G$32,0,10*ROW('Sanitation Data'!G101))="","",OFFSET('Sanitation Data'!$G$32,0,10*ROW('Sanitation Data'!G101)))</f>
        <v/>
      </c>
      <c r="DE107" s="383" t="str">
        <f ca="1">+IF(OFFSET('Sanitation Data'!$H$28,0,10*ROW('Sanitation Data'!H101))="","",OFFSET('Sanitation Data'!$H$28,0,10*ROW('Sanitation Data'!H101)))</f>
        <v/>
      </c>
      <c r="DF107" s="383" t="str">
        <f ca="1">+IF(OFFSET('Sanitation Data'!$H$29,0,10*ROW('Sanitation Data'!H101))="","",OFFSET('Sanitation Data'!$H$29,0,10*ROW('Sanitation Data'!H101)))</f>
        <v/>
      </c>
      <c r="DG107" s="383" t="str">
        <f ca="1">+IF(OFFSET('Sanitation Data'!$H$30,0,10*ROW('Sanitation Data'!H101))="","",OFFSET('Sanitation Data'!$H$30,0,10*ROW('Sanitation Data'!H101)))</f>
        <v/>
      </c>
      <c r="DH107" s="383" t="str">
        <f ca="1">+IF(OFFSET('Sanitation Data'!$H$31,0,10*ROW('Sanitation Data'!H101))="","",OFFSET('Sanitation Data'!$H$31,0,10*ROW('Sanitation Data'!H101)))</f>
        <v/>
      </c>
      <c r="DI107" s="383" t="str">
        <f ca="1">+IF(OFFSET('Sanitation Data'!$H$32,0,10*ROW('Sanitation Data'!H101))="","",OFFSET('Sanitation Data'!$H$32,0,10*ROW('Sanitation Data'!H101)))</f>
        <v/>
      </c>
      <c r="DJ107" s="383" t="str">
        <f ca="1">+IF(OFFSET('Sanitation Data'!$I$28,0,10*ROW('Sanitation Data'!I101))="","",OFFSET('Sanitation Data'!$I$28,0,10*ROW('Sanitation Data'!I101)))</f>
        <v/>
      </c>
      <c r="DK107" s="383" t="str">
        <f ca="1">+IF(OFFSET('Sanitation Data'!$I$29,0,10*ROW('Sanitation Data'!I101))="","",OFFSET('Sanitation Data'!$I$29,0,10*ROW('Sanitation Data'!I101)))</f>
        <v/>
      </c>
      <c r="DL107" s="383" t="str">
        <f ca="1">+IF(OFFSET('Sanitation Data'!$I$30,0,10*ROW('Sanitation Data'!I101))="","",OFFSET('Sanitation Data'!$I$30,0,10*ROW('Sanitation Data'!I101)))</f>
        <v/>
      </c>
      <c r="DM107" s="383" t="str">
        <f ca="1">+IF(OFFSET('Sanitation Data'!$I$31,0,10*ROW('Sanitation Data'!I101))="","",OFFSET('Sanitation Data'!$I$31,0,10*ROW('Sanitation Data'!I101)))</f>
        <v/>
      </c>
      <c r="DN107" s="383" t="str">
        <f ca="1">+IF(OFFSET('Sanitation Data'!$I$32,0,10*ROW('Sanitation Data'!I101))="","",OFFSET('Sanitation Data'!$I$32,0,10*ROW('Sanitation Data'!I101)))</f>
        <v/>
      </c>
      <c r="DO107" s="383" t="str">
        <f ca="1">+IF(OFFSET('Hygiene Data'!$D$11,0,10*ROW('Hygiene Data'!D101))="","",OFFSET('Hygiene Data'!$D$11,0,10*ROW('Hygiene Data'!D101)))</f>
        <v/>
      </c>
      <c r="DP107" s="383" t="str">
        <f ca="1">+IF(OFFSET('Hygiene Data'!$D$12,0,10*ROW('Hygiene Data'!D101))="","",OFFSET('Hygiene Data'!$D$12,0,10*ROW('Hygiene Data'!D101)))</f>
        <v/>
      </c>
      <c r="DQ107" s="383" t="str">
        <f ca="1">+IF(OFFSET('Hygiene Data'!$D$13,0,10*ROW('Hygiene Data'!D101))="","",OFFSET('Hygiene Data'!$D$13,0,10*ROW('Hygiene Data'!D101)))</f>
        <v/>
      </c>
      <c r="DR107" s="383" t="str">
        <f ca="1">+IF(OFFSET('Hygiene Data'!$E$11,0,10*ROW('Hygiene Data'!E101))="","",OFFSET('Hygiene Data'!$E$11,0,10*ROW('Hygiene Data'!E101)))</f>
        <v/>
      </c>
      <c r="DS107" s="383" t="str">
        <f ca="1">+IF(OFFSET('Hygiene Data'!$E$12,0,10*ROW('Hygiene Data'!E101))="","",OFFSET('Hygiene Data'!$E$12,0,10*ROW('Hygiene Data'!E101)))</f>
        <v/>
      </c>
      <c r="DT107" s="383" t="str">
        <f ca="1">+IF(OFFSET('Hygiene Data'!$E$13,0,10*ROW('Hygiene Data'!E101))="","",OFFSET('Hygiene Data'!$E$13,0,10*ROW('Hygiene Data'!E101)))</f>
        <v/>
      </c>
      <c r="DU107" s="383" t="str">
        <f ca="1">+IF(OFFSET('Hygiene Data'!$F$11,0,10*ROW('Hygiene Data'!F101))="","",OFFSET('Hygiene Data'!$F$11,0,10*ROW('Hygiene Data'!F101)))</f>
        <v/>
      </c>
      <c r="DV107" s="383" t="str">
        <f ca="1">+IF(OFFSET('Hygiene Data'!$F$12,0,10*ROW('Hygiene Data'!F101))="","",OFFSET('Hygiene Data'!$F$12,0,10*ROW('Hygiene Data'!F101)))</f>
        <v/>
      </c>
      <c r="DW107" s="383" t="str">
        <f ca="1">+IF(OFFSET('Hygiene Data'!$F$13,0,10*ROW('Hygiene Data'!F101))="","",OFFSET('Hygiene Data'!$F$13,0,10*ROW('Hygiene Data'!F101)))</f>
        <v/>
      </c>
      <c r="DX107" s="383" t="str">
        <f ca="1">+IF(OFFSET('Hygiene Data'!$G$11,0,10*ROW('Hygiene Data'!G101))="","",OFFSET('Hygiene Data'!$G$11,0,10*ROW('Hygiene Data'!G101)))</f>
        <v/>
      </c>
      <c r="DY107" s="383" t="str">
        <f ca="1">+IF(OFFSET('Hygiene Data'!$G$12,0,10*ROW('Hygiene Data'!G101))="","",OFFSET('Hygiene Data'!$G$12,0,10*ROW('Hygiene Data'!G101)))</f>
        <v/>
      </c>
      <c r="DZ107" s="383" t="str">
        <f ca="1">+IF(OFFSET('Hygiene Data'!$G$13,0,10*ROW('Hygiene Data'!G101))="","",OFFSET('Hygiene Data'!$G$13,0,10*ROW('Hygiene Data'!G101)))</f>
        <v/>
      </c>
      <c r="EA107" s="383" t="str">
        <f ca="1">+IF(OFFSET('Hygiene Data'!$H$11,0,10*ROW('Hygiene Data'!H101))="","",OFFSET('Hygiene Data'!$H$11,0,10*ROW('Hygiene Data'!H101)))</f>
        <v/>
      </c>
      <c r="EB107" s="383" t="str">
        <f ca="1">+IF(OFFSET('Hygiene Data'!$H$12,0,10*ROW('Hygiene Data'!H101))="","",OFFSET('Hygiene Data'!$H$12,0,10*ROW('Hygiene Data'!H101)))</f>
        <v/>
      </c>
      <c r="EC107" s="383" t="str">
        <f ca="1">+IF(OFFSET('Hygiene Data'!$H$13,0,10*ROW('Hygiene Data'!H101))="","",OFFSET('Hygiene Data'!$H$13,0,10*ROW('Hygiene Data'!H101)))</f>
        <v/>
      </c>
      <c r="ED107" s="383" t="str">
        <f ca="1">+IF(OFFSET('Hygiene Data'!$I$11,0,10*ROW('Hygiene Data'!I101))="","",OFFSET('Hygiene Data'!$I$11,0,10*ROW('Hygiene Data'!I101)))</f>
        <v/>
      </c>
      <c r="EE107" s="383" t="str">
        <f ca="1">+IF(OFFSET('Hygiene Data'!$I$12,0,10*ROW('Hygiene Data'!I101))="","",OFFSET('Hygiene Data'!$I$12,0,10*ROW('Hygiene Data'!I101)))</f>
        <v/>
      </c>
      <c r="EF107" s="383" t="str">
        <f ca="1">+IF(OFFSET('Hygiene Data'!$I$13,0,10*ROW('Hygiene Data'!I101))="","",OFFSET('Hygiene Data'!$I$13,0,10*ROW('Hygiene Data'!I101)))</f>
        <v/>
      </c>
    </row>
    <row r="108" spans="1:136" x14ac:dyDescent="0.25">
      <c r="A108" s="492" t="str">
        <f ca="1">+IF(OFFSET('Water Data'!$B$2,0,10*ROW('Water Data'!E102))="","",OFFSET('Water Data'!$B$2,0,10*ROW('Water Data'!E102)))</f>
        <v/>
      </c>
      <c r="B108" s="492"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19" t="str">
        <f t="shared" ca="1" si="1"/>
        <v/>
      </c>
      <c r="D108" s="520"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20"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20"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20"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20"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20"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20"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20"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20"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20"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20"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20"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20"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20"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20"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20"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20"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20"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21"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21"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21"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21"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21"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21"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21"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21"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21"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21"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21"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21"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21"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21"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21"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21"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21"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21"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21"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21"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21"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21"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21"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21"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21"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21"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21"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21"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21"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21"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22"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98"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22"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22"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22"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22"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22"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22"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22"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22"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22"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22"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22"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22"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22"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22"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22"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22"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83" t="str">
        <f ca="1">+IF(OFFSET('Water Data'!$D$27,0,10*ROW('Water Data'!D102))="","",OFFSET('Water Data'!$D$27,0,10*ROW('Water Data'!D102)))</f>
        <v/>
      </c>
      <c r="BT108" s="383" t="str">
        <f ca="1">+IF(OFFSET('Water Data'!$D$28,0,10*ROW('Water Data'!D102))="","",OFFSET('Water Data'!$D$28,0,10*ROW('Water Data'!D102)))</f>
        <v/>
      </c>
      <c r="BU108" s="383" t="str">
        <f ca="1">+IF(OFFSET('Water Data'!$D$29,0,10*ROW('Water Data'!D102))="","",OFFSET('Water Data'!$D$29,0,10*ROW('Water Data'!D102)))</f>
        <v/>
      </c>
      <c r="BV108" s="383" t="str">
        <f ca="1">+IF(OFFSET('Water Data'!$E$27,0,10*ROW('Water Data'!E102))="","",OFFSET('Water Data'!$E$27,0,10*ROW('Water Data'!E102)))</f>
        <v/>
      </c>
      <c r="BW108" s="383" t="str">
        <f ca="1">+IF(OFFSET('Water Data'!$E$28,0,10*ROW('Water Data'!E102))="","",OFFSET('Water Data'!$E$28,0,10*ROW('Water Data'!E102)))</f>
        <v/>
      </c>
      <c r="BX108" s="383" t="str">
        <f ca="1">+IF(OFFSET('Water Data'!$E$29,0,10*ROW('Water Data'!E102))="","",OFFSET('Water Data'!$E$29,0,10*ROW('Water Data'!E102)))</f>
        <v/>
      </c>
      <c r="BY108" s="383" t="str">
        <f ca="1">+IF(OFFSET('Water Data'!$F$27,0,10*ROW('Water Data'!F102))="","",OFFSET('Water Data'!$F$27,0,10*ROW('Water Data'!F102)))</f>
        <v/>
      </c>
      <c r="BZ108" s="383" t="str">
        <f ca="1">+IF(OFFSET('Water Data'!$F$28,0,10*ROW('Water Data'!F102))="","",OFFSET('Water Data'!$F$28,0,10*ROW('Water Data'!F102)))</f>
        <v/>
      </c>
      <c r="CA108" s="383" t="str">
        <f ca="1">+IF(OFFSET('Water Data'!$F$29,0,10*ROW('Water Data'!F102))="","",OFFSET('Water Data'!$F$29,0,10*ROW('Water Data'!F102)))</f>
        <v/>
      </c>
      <c r="CB108" s="383" t="str">
        <f ca="1">+IF(OFFSET('Water Data'!$G$27,0,10*ROW('Water Data'!G102))="","",OFFSET('Water Data'!$G$27,0,10*ROW('Water Data'!G102)))</f>
        <v/>
      </c>
      <c r="CC108" s="383" t="str">
        <f ca="1">+IF(OFFSET('Water Data'!$G$28,0,10*ROW('Water Data'!G102))="","",OFFSET('Water Data'!$G$28,0,10*ROW('Water Data'!G102)))</f>
        <v/>
      </c>
      <c r="CD108" s="383" t="str">
        <f ca="1">+IF(OFFSET('Water Data'!$G$29,0,10*ROW('Water Data'!G102))="","",OFFSET('Water Data'!$G$29,0,10*ROW('Water Data'!G102)))</f>
        <v/>
      </c>
      <c r="CE108" s="383" t="str">
        <f ca="1">+IF(OFFSET('Water Data'!$H$27,0,10*ROW('Water Data'!H102))="","",OFFSET('Water Data'!$H$27,0,10*ROW('Water Data'!H102)))</f>
        <v/>
      </c>
      <c r="CF108" s="383" t="str">
        <f ca="1">+IF(OFFSET('Water Data'!$H$28,0,10*ROW('Water Data'!H102))="","",OFFSET('Water Data'!$H$28,0,10*ROW('Water Data'!H102)))</f>
        <v/>
      </c>
      <c r="CG108" s="383" t="str">
        <f ca="1">+IF(OFFSET('Water Data'!$H$29,0,10*ROW('Water Data'!H102))="","",OFFSET('Water Data'!$H$29,0,10*ROW('Water Data'!H102)))</f>
        <v/>
      </c>
      <c r="CH108" s="383" t="str">
        <f ca="1">+IF(OFFSET('Water Data'!$I$27,0,10*ROW('Water Data'!I102))="","",OFFSET('Water Data'!$I$27,0,10*ROW('Water Data'!I102)))</f>
        <v/>
      </c>
      <c r="CI108" s="383" t="str">
        <f ca="1">+IF(OFFSET('Water Data'!$I$28,0,10*ROW('Water Data'!I102))="","",OFFSET('Water Data'!$I$28,0,10*ROW('Water Data'!I102)))</f>
        <v/>
      </c>
      <c r="CJ108" s="383" t="str">
        <f ca="1">+IF(OFFSET('Water Data'!$I$29,0,10*ROW('Water Data'!I102))="","",OFFSET('Water Data'!$I$29,0,10*ROW('Water Data'!I102)))</f>
        <v/>
      </c>
      <c r="CK108" s="383" t="str">
        <f ca="1">+IF(OFFSET('Sanitation Data'!$D$28,0,10*ROW('Sanitation Data'!D102))="","",OFFSET('Sanitation Data'!$D$28,0,10*ROW('Sanitation Data'!D102)))</f>
        <v/>
      </c>
      <c r="CL108" s="383" t="str">
        <f ca="1">+IF(OFFSET('Sanitation Data'!$D$29,0,10*ROW('Sanitation Data'!D102))="","",OFFSET('Sanitation Data'!$D$29,0,10*ROW('Sanitation Data'!D102)))</f>
        <v/>
      </c>
      <c r="CM108" s="383" t="str">
        <f ca="1">+IF(OFFSET('Sanitation Data'!$D$30,0,10*ROW('Sanitation Data'!D102))="","",OFFSET('Sanitation Data'!$D$30,0,10*ROW('Sanitation Data'!D102)))</f>
        <v/>
      </c>
      <c r="CN108" s="383" t="str">
        <f ca="1">+IF(OFFSET('Sanitation Data'!$D$31,0,10*ROW('Sanitation Data'!D102))="","",OFFSET('Sanitation Data'!$D$31,0,10*ROW('Sanitation Data'!D102)))</f>
        <v/>
      </c>
      <c r="CO108" s="383" t="str">
        <f ca="1">+IF(OFFSET('Sanitation Data'!$D$32,0,10*ROW('Sanitation Data'!D102))="","",OFFSET('Sanitation Data'!$D$32,0,10*ROW('Sanitation Data'!D102)))</f>
        <v/>
      </c>
      <c r="CP108" s="383" t="str">
        <f ca="1">+IF(OFFSET('Sanitation Data'!$E$28,0,10*ROW('Sanitation Data'!E102))="","",OFFSET('Sanitation Data'!$E$28,0,10*ROW('Sanitation Data'!E102)))</f>
        <v/>
      </c>
      <c r="CQ108" s="383" t="str">
        <f ca="1">+IF(OFFSET('Sanitation Data'!$E$29,0,10*ROW('Sanitation Data'!E102))="","",OFFSET('Sanitation Data'!$E$29,0,10*ROW('Sanitation Data'!E102)))</f>
        <v/>
      </c>
      <c r="CR108" s="383" t="str">
        <f ca="1">+IF(OFFSET('Sanitation Data'!$E$30,0,10*ROW('Sanitation Data'!E102))="","",OFFSET('Sanitation Data'!$E$30,0,10*ROW('Sanitation Data'!E102)))</f>
        <v/>
      </c>
      <c r="CS108" s="383" t="str">
        <f ca="1">+IF(OFFSET('Sanitation Data'!$E$31,0,10*ROW('Sanitation Data'!E102))="","",OFFSET('Sanitation Data'!$E$31,0,10*ROW('Sanitation Data'!E102)))</f>
        <v/>
      </c>
      <c r="CT108" s="383" t="str">
        <f ca="1">+IF(OFFSET('Sanitation Data'!$E$32,0,10*ROW('Sanitation Data'!E102))="","",OFFSET('Sanitation Data'!$E$32,0,10*ROW('Sanitation Data'!E102)))</f>
        <v/>
      </c>
      <c r="CU108" s="383" t="str">
        <f ca="1">+IF(OFFSET('Sanitation Data'!$F$28,0,10*ROW('Sanitation Data'!F102))="","",OFFSET('Sanitation Data'!$F$28,0,10*ROW('Sanitation Data'!F102)))</f>
        <v/>
      </c>
      <c r="CV108" s="383" t="str">
        <f ca="1">+IF(OFFSET('Sanitation Data'!$F$29,0,10*ROW('Sanitation Data'!F102))="","",OFFSET('Sanitation Data'!$F$29,0,10*ROW('Sanitation Data'!F102)))</f>
        <v/>
      </c>
      <c r="CW108" s="383" t="str">
        <f ca="1">+IF(OFFSET('Sanitation Data'!$F$30,0,10*ROW('Sanitation Data'!F102))="","",OFFSET('Sanitation Data'!$F$30,0,10*ROW('Sanitation Data'!F102)))</f>
        <v/>
      </c>
      <c r="CX108" s="383" t="str">
        <f ca="1">+IF(OFFSET('Sanitation Data'!$F$31,0,10*ROW('Sanitation Data'!F102))="","",OFFSET('Sanitation Data'!$F$31,0,10*ROW('Sanitation Data'!F102)))</f>
        <v/>
      </c>
      <c r="CY108" s="383" t="str">
        <f ca="1">+IF(OFFSET('Sanitation Data'!$F$32,0,10*ROW('Sanitation Data'!F102))="","",OFFSET('Sanitation Data'!$F$32,0,10*ROW('Sanitation Data'!F102)))</f>
        <v/>
      </c>
      <c r="CZ108" s="383" t="str">
        <f ca="1">+IF(OFFSET('Sanitation Data'!$G$28,0,10*ROW('Sanitation Data'!G102))="","",OFFSET('Sanitation Data'!$G$28,0,10*ROW('Sanitation Data'!G102)))</f>
        <v/>
      </c>
      <c r="DA108" s="383" t="str">
        <f ca="1">+IF(OFFSET('Sanitation Data'!$G$29,0,10*ROW('Sanitation Data'!G102))="","",OFFSET('Sanitation Data'!$G$29,0,10*ROW('Sanitation Data'!G102)))</f>
        <v/>
      </c>
      <c r="DB108" s="383" t="str">
        <f ca="1">+IF(OFFSET('Sanitation Data'!$G$30,0,10*ROW('Sanitation Data'!G102))="","",OFFSET('Sanitation Data'!$G$30,0,10*ROW('Sanitation Data'!G102)))</f>
        <v/>
      </c>
      <c r="DC108" s="383" t="str">
        <f ca="1">+IF(OFFSET('Sanitation Data'!$G$31,0,10*ROW('Sanitation Data'!G102))="","",OFFSET('Sanitation Data'!$G$31,0,10*ROW('Sanitation Data'!G102)))</f>
        <v/>
      </c>
      <c r="DD108" s="383" t="str">
        <f ca="1">+IF(OFFSET('Sanitation Data'!$G$32,0,10*ROW('Sanitation Data'!G102))="","",OFFSET('Sanitation Data'!$G$32,0,10*ROW('Sanitation Data'!G102)))</f>
        <v/>
      </c>
      <c r="DE108" s="383" t="str">
        <f ca="1">+IF(OFFSET('Sanitation Data'!$H$28,0,10*ROW('Sanitation Data'!H102))="","",OFFSET('Sanitation Data'!$H$28,0,10*ROW('Sanitation Data'!H102)))</f>
        <v/>
      </c>
      <c r="DF108" s="383" t="str">
        <f ca="1">+IF(OFFSET('Sanitation Data'!$H$29,0,10*ROW('Sanitation Data'!H102))="","",OFFSET('Sanitation Data'!$H$29,0,10*ROW('Sanitation Data'!H102)))</f>
        <v/>
      </c>
      <c r="DG108" s="383" t="str">
        <f ca="1">+IF(OFFSET('Sanitation Data'!$H$30,0,10*ROW('Sanitation Data'!H102))="","",OFFSET('Sanitation Data'!$H$30,0,10*ROW('Sanitation Data'!H102)))</f>
        <v/>
      </c>
      <c r="DH108" s="383" t="str">
        <f ca="1">+IF(OFFSET('Sanitation Data'!$H$31,0,10*ROW('Sanitation Data'!H102))="","",OFFSET('Sanitation Data'!$H$31,0,10*ROW('Sanitation Data'!H102)))</f>
        <v/>
      </c>
      <c r="DI108" s="383" t="str">
        <f ca="1">+IF(OFFSET('Sanitation Data'!$H$32,0,10*ROW('Sanitation Data'!H102))="","",OFFSET('Sanitation Data'!$H$32,0,10*ROW('Sanitation Data'!H102)))</f>
        <v/>
      </c>
      <c r="DJ108" s="383" t="str">
        <f ca="1">+IF(OFFSET('Sanitation Data'!$I$28,0,10*ROW('Sanitation Data'!I102))="","",OFFSET('Sanitation Data'!$I$28,0,10*ROW('Sanitation Data'!I102)))</f>
        <v/>
      </c>
      <c r="DK108" s="383" t="str">
        <f ca="1">+IF(OFFSET('Sanitation Data'!$I$29,0,10*ROW('Sanitation Data'!I102))="","",OFFSET('Sanitation Data'!$I$29,0,10*ROW('Sanitation Data'!I102)))</f>
        <v/>
      </c>
      <c r="DL108" s="383" t="str">
        <f ca="1">+IF(OFFSET('Sanitation Data'!$I$30,0,10*ROW('Sanitation Data'!I102))="","",OFFSET('Sanitation Data'!$I$30,0,10*ROW('Sanitation Data'!I102)))</f>
        <v/>
      </c>
      <c r="DM108" s="383" t="str">
        <f ca="1">+IF(OFFSET('Sanitation Data'!$I$31,0,10*ROW('Sanitation Data'!I102))="","",OFFSET('Sanitation Data'!$I$31,0,10*ROW('Sanitation Data'!I102)))</f>
        <v/>
      </c>
      <c r="DN108" s="383" t="str">
        <f ca="1">+IF(OFFSET('Sanitation Data'!$I$32,0,10*ROW('Sanitation Data'!I102))="","",OFFSET('Sanitation Data'!$I$32,0,10*ROW('Sanitation Data'!I102)))</f>
        <v/>
      </c>
      <c r="DO108" s="383" t="str">
        <f ca="1">+IF(OFFSET('Hygiene Data'!$D$11,0,10*ROW('Hygiene Data'!D102))="","",OFFSET('Hygiene Data'!$D$11,0,10*ROW('Hygiene Data'!D102)))</f>
        <v/>
      </c>
      <c r="DP108" s="383" t="str">
        <f ca="1">+IF(OFFSET('Hygiene Data'!$D$12,0,10*ROW('Hygiene Data'!D102))="","",OFFSET('Hygiene Data'!$D$12,0,10*ROW('Hygiene Data'!D102)))</f>
        <v/>
      </c>
      <c r="DQ108" s="383" t="str">
        <f ca="1">+IF(OFFSET('Hygiene Data'!$D$13,0,10*ROW('Hygiene Data'!D102))="","",OFFSET('Hygiene Data'!$D$13,0,10*ROW('Hygiene Data'!D102)))</f>
        <v/>
      </c>
      <c r="DR108" s="383" t="str">
        <f ca="1">+IF(OFFSET('Hygiene Data'!$E$11,0,10*ROW('Hygiene Data'!E102))="","",OFFSET('Hygiene Data'!$E$11,0,10*ROW('Hygiene Data'!E102)))</f>
        <v/>
      </c>
      <c r="DS108" s="383" t="str">
        <f ca="1">+IF(OFFSET('Hygiene Data'!$E$12,0,10*ROW('Hygiene Data'!E102))="","",OFFSET('Hygiene Data'!$E$12,0,10*ROW('Hygiene Data'!E102)))</f>
        <v/>
      </c>
      <c r="DT108" s="383" t="str">
        <f ca="1">+IF(OFFSET('Hygiene Data'!$E$13,0,10*ROW('Hygiene Data'!E102))="","",OFFSET('Hygiene Data'!$E$13,0,10*ROW('Hygiene Data'!E102)))</f>
        <v/>
      </c>
      <c r="DU108" s="383" t="str">
        <f ca="1">+IF(OFFSET('Hygiene Data'!$F$11,0,10*ROW('Hygiene Data'!F102))="","",OFFSET('Hygiene Data'!$F$11,0,10*ROW('Hygiene Data'!F102)))</f>
        <v/>
      </c>
      <c r="DV108" s="383" t="str">
        <f ca="1">+IF(OFFSET('Hygiene Data'!$F$12,0,10*ROW('Hygiene Data'!F102))="","",OFFSET('Hygiene Data'!$F$12,0,10*ROW('Hygiene Data'!F102)))</f>
        <v/>
      </c>
      <c r="DW108" s="383" t="str">
        <f ca="1">+IF(OFFSET('Hygiene Data'!$F$13,0,10*ROW('Hygiene Data'!F102))="","",OFFSET('Hygiene Data'!$F$13,0,10*ROW('Hygiene Data'!F102)))</f>
        <v/>
      </c>
      <c r="DX108" s="383" t="str">
        <f ca="1">+IF(OFFSET('Hygiene Data'!$G$11,0,10*ROW('Hygiene Data'!G102))="","",OFFSET('Hygiene Data'!$G$11,0,10*ROW('Hygiene Data'!G102)))</f>
        <v/>
      </c>
      <c r="DY108" s="383" t="str">
        <f ca="1">+IF(OFFSET('Hygiene Data'!$G$12,0,10*ROW('Hygiene Data'!G102))="","",OFFSET('Hygiene Data'!$G$12,0,10*ROW('Hygiene Data'!G102)))</f>
        <v/>
      </c>
      <c r="DZ108" s="383" t="str">
        <f ca="1">+IF(OFFSET('Hygiene Data'!$G$13,0,10*ROW('Hygiene Data'!G102))="","",OFFSET('Hygiene Data'!$G$13,0,10*ROW('Hygiene Data'!G102)))</f>
        <v/>
      </c>
      <c r="EA108" s="383" t="str">
        <f ca="1">+IF(OFFSET('Hygiene Data'!$H$11,0,10*ROW('Hygiene Data'!H102))="","",OFFSET('Hygiene Data'!$H$11,0,10*ROW('Hygiene Data'!H102)))</f>
        <v/>
      </c>
      <c r="EB108" s="383" t="str">
        <f ca="1">+IF(OFFSET('Hygiene Data'!$H$12,0,10*ROW('Hygiene Data'!H102))="","",OFFSET('Hygiene Data'!$H$12,0,10*ROW('Hygiene Data'!H102)))</f>
        <v/>
      </c>
      <c r="EC108" s="383" t="str">
        <f ca="1">+IF(OFFSET('Hygiene Data'!$H$13,0,10*ROW('Hygiene Data'!H102))="","",OFFSET('Hygiene Data'!$H$13,0,10*ROW('Hygiene Data'!H102)))</f>
        <v/>
      </c>
      <c r="ED108" s="383" t="str">
        <f ca="1">+IF(OFFSET('Hygiene Data'!$I$11,0,10*ROW('Hygiene Data'!I102))="","",OFFSET('Hygiene Data'!$I$11,0,10*ROW('Hygiene Data'!I102)))</f>
        <v/>
      </c>
      <c r="EE108" s="383" t="str">
        <f ca="1">+IF(OFFSET('Hygiene Data'!$I$12,0,10*ROW('Hygiene Data'!I102))="","",OFFSET('Hygiene Data'!$I$12,0,10*ROW('Hygiene Data'!I102)))</f>
        <v/>
      </c>
      <c r="EF108" s="383" t="str">
        <f ca="1">+IF(OFFSET('Hygiene Data'!$I$13,0,10*ROW('Hygiene Data'!I102))="","",OFFSET('Hygiene Data'!$I$13,0,10*ROW('Hygiene Data'!I102)))</f>
        <v/>
      </c>
    </row>
    <row r="109" spans="1:136" x14ac:dyDescent="0.25">
      <c r="A109" s="492" t="str">
        <f ca="1">+IF(OFFSET('Water Data'!$B$2,0,10*ROW('Water Data'!E103))="","",OFFSET('Water Data'!$B$2,0,10*ROW('Water Data'!E103)))</f>
        <v/>
      </c>
      <c r="B109" s="492"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19" t="str">
        <f t="shared" ca="1" si="1"/>
        <v/>
      </c>
      <c r="D109" s="520"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20"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20"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20"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20"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20"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20"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20"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20"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20"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20"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20"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20"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20"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20"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20"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20"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20"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21"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21"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21"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21"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21"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21"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21"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21"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21"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21"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21"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21"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21"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21"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21"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21"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21"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21"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21"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21"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21"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21"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21"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21"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21"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21"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21"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21"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21"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21"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22"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98"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22"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22"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22"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22"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22"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22"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22"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22"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22"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22"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22"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22"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22"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22"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22"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22"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83" t="str">
        <f ca="1">+IF(OFFSET('Water Data'!$D$27,0,10*ROW('Water Data'!D103))="","",OFFSET('Water Data'!$D$27,0,10*ROW('Water Data'!D103)))</f>
        <v/>
      </c>
      <c r="BT109" s="383" t="str">
        <f ca="1">+IF(OFFSET('Water Data'!$D$28,0,10*ROW('Water Data'!D103))="","",OFFSET('Water Data'!$D$28,0,10*ROW('Water Data'!D103)))</f>
        <v/>
      </c>
      <c r="BU109" s="383" t="str">
        <f ca="1">+IF(OFFSET('Water Data'!$D$29,0,10*ROW('Water Data'!D103))="","",OFFSET('Water Data'!$D$29,0,10*ROW('Water Data'!D103)))</f>
        <v/>
      </c>
      <c r="BV109" s="383" t="str">
        <f ca="1">+IF(OFFSET('Water Data'!$E$27,0,10*ROW('Water Data'!E103))="","",OFFSET('Water Data'!$E$27,0,10*ROW('Water Data'!E103)))</f>
        <v/>
      </c>
      <c r="BW109" s="383" t="str">
        <f ca="1">+IF(OFFSET('Water Data'!$E$28,0,10*ROW('Water Data'!E103))="","",OFFSET('Water Data'!$E$28,0,10*ROW('Water Data'!E103)))</f>
        <v/>
      </c>
      <c r="BX109" s="383" t="str">
        <f ca="1">+IF(OFFSET('Water Data'!$E$29,0,10*ROW('Water Data'!E103))="","",OFFSET('Water Data'!$E$29,0,10*ROW('Water Data'!E103)))</f>
        <v/>
      </c>
      <c r="BY109" s="383" t="str">
        <f ca="1">+IF(OFFSET('Water Data'!$F$27,0,10*ROW('Water Data'!F103))="","",OFFSET('Water Data'!$F$27,0,10*ROW('Water Data'!F103)))</f>
        <v/>
      </c>
      <c r="BZ109" s="383" t="str">
        <f ca="1">+IF(OFFSET('Water Data'!$F$28,0,10*ROW('Water Data'!F103))="","",OFFSET('Water Data'!$F$28,0,10*ROW('Water Data'!F103)))</f>
        <v/>
      </c>
      <c r="CA109" s="383" t="str">
        <f ca="1">+IF(OFFSET('Water Data'!$F$29,0,10*ROW('Water Data'!F103))="","",OFFSET('Water Data'!$F$29,0,10*ROW('Water Data'!F103)))</f>
        <v/>
      </c>
      <c r="CB109" s="383" t="str">
        <f ca="1">+IF(OFFSET('Water Data'!$G$27,0,10*ROW('Water Data'!G103))="","",OFFSET('Water Data'!$G$27,0,10*ROW('Water Data'!G103)))</f>
        <v/>
      </c>
      <c r="CC109" s="383" t="str">
        <f ca="1">+IF(OFFSET('Water Data'!$G$28,0,10*ROW('Water Data'!G103))="","",OFFSET('Water Data'!$G$28,0,10*ROW('Water Data'!G103)))</f>
        <v/>
      </c>
      <c r="CD109" s="383" t="str">
        <f ca="1">+IF(OFFSET('Water Data'!$G$29,0,10*ROW('Water Data'!G103))="","",OFFSET('Water Data'!$G$29,0,10*ROW('Water Data'!G103)))</f>
        <v/>
      </c>
      <c r="CE109" s="383" t="str">
        <f ca="1">+IF(OFFSET('Water Data'!$H$27,0,10*ROW('Water Data'!H103))="","",OFFSET('Water Data'!$H$27,0,10*ROW('Water Data'!H103)))</f>
        <v/>
      </c>
      <c r="CF109" s="383" t="str">
        <f ca="1">+IF(OFFSET('Water Data'!$H$28,0,10*ROW('Water Data'!H103))="","",OFFSET('Water Data'!$H$28,0,10*ROW('Water Data'!H103)))</f>
        <v/>
      </c>
      <c r="CG109" s="383" t="str">
        <f ca="1">+IF(OFFSET('Water Data'!$H$29,0,10*ROW('Water Data'!H103))="","",OFFSET('Water Data'!$H$29,0,10*ROW('Water Data'!H103)))</f>
        <v/>
      </c>
      <c r="CH109" s="383" t="str">
        <f ca="1">+IF(OFFSET('Water Data'!$I$27,0,10*ROW('Water Data'!I103))="","",OFFSET('Water Data'!$I$27,0,10*ROW('Water Data'!I103)))</f>
        <v/>
      </c>
      <c r="CI109" s="383" t="str">
        <f ca="1">+IF(OFFSET('Water Data'!$I$28,0,10*ROW('Water Data'!I103))="","",OFFSET('Water Data'!$I$28,0,10*ROW('Water Data'!I103)))</f>
        <v/>
      </c>
      <c r="CJ109" s="383" t="str">
        <f ca="1">+IF(OFFSET('Water Data'!$I$29,0,10*ROW('Water Data'!I103))="","",OFFSET('Water Data'!$I$29,0,10*ROW('Water Data'!I103)))</f>
        <v/>
      </c>
      <c r="CK109" s="383" t="str">
        <f ca="1">+IF(OFFSET('Sanitation Data'!$D$28,0,10*ROW('Sanitation Data'!D103))="","",OFFSET('Sanitation Data'!$D$28,0,10*ROW('Sanitation Data'!D103)))</f>
        <v/>
      </c>
      <c r="CL109" s="383" t="str">
        <f ca="1">+IF(OFFSET('Sanitation Data'!$D$29,0,10*ROW('Sanitation Data'!D103))="","",OFFSET('Sanitation Data'!$D$29,0,10*ROW('Sanitation Data'!D103)))</f>
        <v/>
      </c>
      <c r="CM109" s="383" t="str">
        <f ca="1">+IF(OFFSET('Sanitation Data'!$D$30,0,10*ROW('Sanitation Data'!D103))="","",OFFSET('Sanitation Data'!$D$30,0,10*ROW('Sanitation Data'!D103)))</f>
        <v/>
      </c>
      <c r="CN109" s="383" t="str">
        <f ca="1">+IF(OFFSET('Sanitation Data'!$D$31,0,10*ROW('Sanitation Data'!D103))="","",OFFSET('Sanitation Data'!$D$31,0,10*ROW('Sanitation Data'!D103)))</f>
        <v/>
      </c>
      <c r="CO109" s="383" t="str">
        <f ca="1">+IF(OFFSET('Sanitation Data'!$D$32,0,10*ROW('Sanitation Data'!D103))="","",OFFSET('Sanitation Data'!$D$32,0,10*ROW('Sanitation Data'!D103)))</f>
        <v/>
      </c>
      <c r="CP109" s="383" t="str">
        <f ca="1">+IF(OFFSET('Sanitation Data'!$E$28,0,10*ROW('Sanitation Data'!E103))="","",OFFSET('Sanitation Data'!$E$28,0,10*ROW('Sanitation Data'!E103)))</f>
        <v/>
      </c>
      <c r="CQ109" s="383" t="str">
        <f ca="1">+IF(OFFSET('Sanitation Data'!$E$29,0,10*ROW('Sanitation Data'!E103))="","",OFFSET('Sanitation Data'!$E$29,0,10*ROW('Sanitation Data'!E103)))</f>
        <v/>
      </c>
      <c r="CR109" s="383" t="str">
        <f ca="1">+IF(OFFSET('Sanitation Data'!$E$30,0,10*ROW('Sanitation Data'!E103))="","",OFFSET('Sanitation Data'!$E$30,0,10*ROW('Sanitation Data'!E103)))</f>
        <v/>
      </c>
      <c r="CS109" s="383" t="str">
        <f ca="1">+IF(OFFSET('Sanitation Data'!$E$31,0,10*ROW('Sanitation Data'!E103))="","",OFFSET('Sanitation Data'!$E$31,0,10*ROW('Sanitation Data'!E103)))</f>
        <v/>
      </c>
      <c r="CT109" s="383" t="str">
        <f ca="1">+IF(OFFSET('Sanitation Data'!$E$32,0,10*ROW('Sanitation Data'!E103))="","",OFFSET('Sanitation Data'!$E$32,0,10*ROW('Sanitation Data'!E103)))</f>
        <v/>
      </c>
      <c r="CU109" s="383" t="str">
        <f ca="1">+IF(OFFSET('Sanitation Data'!$F$28,0,10*ROW('Sanitation Data'!F103))="","",OFFSET('Sanitation Data'!$F$28,0,10*ROW('Sanitation Data'!F103)))</f>
        <v/>
      </c>
      <c r="CV109" s="383" t="str">
        <f ca="1">+IF(OFFSET('Sanitation Data'!$F$29,0,10*ROW('Sanitation Data'!F103))="","",OFFSET('Sanitation Data'!$F$29,0,10*ROW('Sanitation Data'!F103)))</f>
        <v/>
      </c>
      <c r="CW109" s="383" t="str">
        <f ca="1">+IF(OFFSET('Sanitation Data'!$F$30,0,10*ROW('Sanitation Data'!F103))="","",OFFSET('Sanitation Data'!$F$30,0,10*ROW('Sanitation Data'!F103)))</f>
        <v/>
      </c>
      <c r="CX109" s="383" t="str">
        <f ca="1">+IF(OFFSET('Sanitation Data'!$F$31,0,10*ROW('Sanitation Data'!F103))="","",OFFSET('Sanitation Data'!$F$31,0,10*ROW('Sanitation Data'!F103)))</f>
        <v/>
      </c>
      <c r="CY109" s="383" t="str">
        <f ca="1">+IF(OFFSET('Sanitation Data'!$F$32,0,10*ROW('Sanitation Data'!F103))="","",OFFSET('Sanitation Data'!$F$32,0,10*ROW('Sanitation Data'!F103)))</f>
        <v/>
      </c>
      <c r="CZ109" s="383" t="str">
        <f ca="1">+IF(OFFSET('Sanitation Data'!$G$28,0,10*ROW('Sanitation Data'!G103))="","",OFFSET('Sanitation Data'!$G$28,0,10*ROW('Sanitation Data'!G103)))</f>
        <v/>
      </c>
      <c r="DA109" s="383" t="str">
        <f ca="1">+IF(OFFSET('Sanitation Data'!$G$29,0,10*ROW('Sanitation Data'!G103))="","",OFFSET('Sanitation Data'!$G$29,0,10*ROW('Sanitation Data'!G103)))</f>
        <v/>
      </c>
      <c r="DB109" s="383" t="str">
        <f ca="1">+IF(OFFSET('Sanitation Data'!$G$30,0,10*ROW('Sanitation Data'!G103))="","",OFFSET('Sanitation Data'!$G$30,0,10*ROW('Sanitation Data'!G103)))</f>
        <v/>
      </c>
      <c r="DC109" s="383" t="str">
        <f ca="1">+IF(OFFSET('Sanitation Data'!$G$31,0,10*ROW('Sanitation Data'!G103))="","",OFFSET('Sanitation Data'!$G$31,0,10*ROW('Sanitation Data'!G103)))</f>
        <v/>
      </c>
      <c r="DD109" s="383" t="str">
        <f ca="1">+IF(OFFSET('Sanitation Data'!$G$32,0,10*ROW('Sanitation Data'!G103))="","",OFFSET('Sanitation Data'!$G$32,0,10*ROW('Sanitation Data'!G103)))</f>
        <v/>
      </c>
      <c r="DE109" s="383" t="str">
        <f ca="1">+IF(OFFSET('Sanitation Data'!$H$28,0,10*ROW('Sanitation Data'!H103))="","",OFFSET('Sanitation Data'!$H$28,0,10*ROW('Sanitation Data'!H103)))</f>
        <v/>
      </c>
      <c r="DF109" s="383" t="str">
        <f ca="1">+IF(OFFSET('Sanitation Data'!$H$29,0,10*ROW('Sanitation Data'!H103))="","",OFFSET('Sanitation Data'!$H$29,0,10*ROW('Sanitation Data'!H103)))</f>
        <v/>
      </c>
      <c r="DG109" s="383" t="str">
        <f ca="1">+IF(OFFSET('Sanitation Data'!$H$30,0,10*ROW('Sanitation Data'!H103))="","",OFFSET('Sanitation Data'!$H$30,0,10*ROW('Sanitation Data'!H103)))</f>
        <v/>
      </c>
      <c r="DH109" s="383" t="str">
        <f ca="1">+IF(OFFSET('Sanitation Data'!$H$31,0,10*ROW('Sanitation Data'!H103))="","",OFFSET('Sanitation Data'!$H$31,0,10*ROW('Sanitation Data'!H103)))</f>
        <v/>
      </c>
      <c r="DI109" s="383" t="str">
        <f ca="1">+IF(OFFSET('Sanitation Data'!$H$32,0,10*ROW('Sanitation Data'!H103))="","",OFFSET('Sanitation Data'!$H$32,0,10*ROW('Sanitation Data'!H103)))</f>
        <v/>
      </c>
      <c r="DJ109" s="383" t="str">
        <f ca="1">+IF(OFFSET('Sanitation Data'!$I$28,0,10*ROW('Sanitation Data'!I103))="","",OFFSET('Sanitation Data'!$I$28,0,10*ROW('Sanitation Data'!I103)))</f>
        <v/>
      </c>
      <c r="DK109" s="383" t="str">
        <f ca="1">+IF(OFFSET('Sanitation Data'!$I$29,0,10*ROW('Sanitation Data'!I103))="","",OFFSET('Sanitation Data'!$I$29,0,10*ROW('Sanitation Data'!I103)))</f>
        <v/>
      </c>
      <c r="DL109" s="383" t="str">
        <f ca="1">+IF(OFFSET('Sanitation Data'!$I$30,0,10*ROW('Sanitation Data'!I103))="","",OFFSET('Sanitation Data'!$I$30,0,10*ROW('Sanitation Data'!I103)))</f>
        <v/>
      </c>
      <c r="DM109" s="383" t="str">
        <f ca="1">+IF(OFFSET('Sanitation Data'!$I$31,0,10*ROW('Sanitation Data'!I103))="","",OFFSET('Sanitation Data'!$I$31,0,10*ROW('Sanitation Data'!I103)))</f>
        <v/>
      </c>
      <c r="DN109" s="383" t="str">
        <f ca="1">+IF(OFFSET('Sanitation Data'!$I$32,0,10*ROW('Sanitation Data'!I103))="","",OFFSET('Sanitation Data'!$I$32,0,10*ROW('Sanitation Data'!I103)))</f>
        <v/>
      </c>
      <c r="DO109" s="383" t="str">
        <f ca="1">+IF(OFFSET('Hygiene Data'!$D$11,0,10*ROW('Hygiene Data'!D103))="","",OFFSET('Hygiene Data'!$D$11,0,10*ROW('Hygiene Data'!D103)))</f>
        <v/>
      </c>
      <c r="DP109" s="383" t="str">
        <f ca="1">+IF(OFFSET('Hygiene Data'!$D$12,0,10*ROW('Hygiene Data'!D103))="","",OFFSET('Hygiene Data'!$D$12,0,10*ROW('Hygiene Data'!D103)))</f>
        <v/>
      </c>
      <c r="DQ109" s="383" t="str">
        <f ca="1">+IF(OFFSET('Hygiene Data'!$D$13,0,10*ROW('Hygiene Data'!D103))="","",OFFSET('Hygiene Data'!$D$13,0,10*ROW('Hygiene Data'!D103)))</f>
        <v/>
      </c>
      <c r="DR109" s="383" t="str">
        <f ca="1">+IF(OFFSET('Hygiene Data'!$E$11,0,10*ROW('Hygiene Data'!E103))="","",OFFSET('Hygiene Data'!$E$11,0,10*ROW('Hygiene Data'!E103)))</f>
        <v/>
      </c>
      <c r="DS109" s="383" t="str">
        <f ca="1">+IF(OFFSET('Hygiene Data'!$E$12,0,10*ROW('Hygiene Data'!E103))="","",OFFSET('Hygiene Data'!$E$12,0,10*ROW('Hygiene Data'!E103)))</f>
        <v/>
      </c>
      <c r="DT109" s="383" t="str">
        <f ca="1">+IF(OFFSET('Hygiene Data'!$E$13,0,10*ROW('Hygiene Data'!E103))="","",OFFSET('Hygiene Data'!$E$13,0,10*ROW('Hygiene Data'!E103)))</f>
        <v/>
      </c>
      <c r="DU109" s="383" t="str">
        <f ca="1">+IF(OFFSET('Hygiene Data'!$F$11,0,10*ROW('Hygiene Data'!F103))="","",OFFSET('Hygiene Data'!$F$11,0,10*ROW('Hygiene Data'!F103)))</f>
        <v/>
      </c>
      <c r="DV109" s="383" t="str">
        <f ca="1">+IF(OFFSET('Hygiene Data'!$F$12,0,10*ROW('Hygiene Data'!F103))="","",OFFSET('Hygiene Data'!$F$12,0,10*ROW('Hygiene Data'!F103)))</f>
        <v/>
      </c>
      <c r="DW109" s="383" t="str">
        <f ca="1">+IF(OFFSET('Hygiene Data'!$F$13,0,10*ROW('Hygiene Data'!F103))="","",OFFSET('Hygiene Data'!$F$13,0,10*ROW('Hygiene Data'!F103)))</f>
        <v/>
      </c>
      <c r="DX109" s="383" t="str">
        <f ca="1">+IF(OFFSET('Hygiene Data'!$G$11,0,10*ROW('Hygiene Data'!G103))="","",OFFSET('Hygiene Data'!$G$11,0,10*ROW('Hygiene Data'!G103)))</f>
        <v/>
      </c>
      <c r="DY109" s="383" t="str">
        <f ca="1">+IF(OFFSET('Hygiene Data'!$G$12,0,10*ROW('Hygiene Data'!G103))="","",OFFSET('Hygiene Data'!$G$12,0,10*ROW('Hygiene Data'!G103)))</f>
        <v/>
      </c>
      <c r="DZ109" s="383" t="str">
        <f ca="1">+IF(OFFSET('Hygiene Data'!$G$13,0,10*ROW('Hygiene Data'!G103))="","",OFFSET('Hygiene Data'!$G$13,0,10*ROW('Hygiene Data'!G103)))</f>
        <v/>
      </c>
      <c r="EA109" s="383" t="str">
        <f ca="1">+IF(OFFSET('Hygiene Data'!$H$11,0,10*ROW('Hygiene Data'!H103))="","",OFFSET('Hygiene Data'!$H$11,0,10*ROW('Hygiene Data'!H103)))</f>
        <v/>
      </c>
      <c r="EB109" s="383" t="str">
        <f ca="1">+IF(OFFSET('Hygiene Data'!$H$12,0,10*ROW('Hygiene Data'!H103))="","",OFFSET('Hygiene Data'!$H$12,0,10*ROW('Hygiene Data'!H103)))</f>
        <v/>
      </c>
      <c r="EC109" s="383" t="str">
        <f ca="1">+IF(OFFSET('Hygiene Data'!$H$13,0,10*ROW('Hygiene Data'!H103))="","",OFFSET('Hygiene Data'!$H$13,0,10*ROW('Hygiene Data'!H103)))</f>
        <v/>
      </c>
      <c r="ED109" s="383" t="str">
        <f ca="1">+IF(OFFSET('Hygiene Data'!$I$11,0,10*ROW('Hygiene Data'!I103))="","",OFFSET('Hygiene Data'!$I$11,0,10*ROW('Hygiene Data'!I103)))</f>
        <v/>
      </c>
      <c r="EE109" s="383" t="str">
        <f ca="1">+IF(OFFSET('Hygiene Data'!$I$12,0,10*ROW('Hygiene Data'!I103))="","",OFFSET('Hygiene Data'!$I$12,0,10*ROW('Hygiene Data'!I103)))</f>
        <v/>
      </c>
      <c r="EF109" s="383" t="str">
        <f ca="1">+IF(OFFSET('Hygiene Data'!$I$13,0,10*ROW('Hygiene Data'!I103))="","",OFFSET('Hygiene Data'!$I$13,0,10*ROW('Hygiene Data'!I103)))</f>
        <v/>
      </c>
    </row>
    <row r="110" spans="1:136" x14ac:dyDescent="0.25">
      <c r="A110" s="492" t="str">
        <f ca="1">+IF(OFFSET('Water Data'!$B$2,0,10*ROW('Water Data'!E104))="","",OFFSET('Water Data'!$B$2,0,10*ROW('Water Data'!E104)))</f>
        <v/>
      </c>
      <c r="B110" s="492"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19" t="str">
        <f t="shared" ca="1" si="1"/>
        <v/>
      </c>
      <c r="D110" s="520"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20"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20"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20"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20"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20"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20"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20"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20"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20"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20"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20"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20"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20"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20"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20"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20"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20"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21"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21"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21"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21"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21"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21"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21"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21"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21"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21"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21"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21"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21"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21"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21"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21"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21"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21"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21"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21"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21"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21"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21"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21"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21"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21"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21"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21"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21"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21"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22"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98"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22"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22"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22"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22"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22"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22"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22"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22"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22"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22"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22"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22"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22"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22"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22"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22"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83" t="str">
        <f ca="1">+IF(OFFSET('Water Data'!$D$27,0,10*ROW('Water Data'!D104))="","",OFFSET('Water Data'!$D$27,0,10*ROW('Water Data'!D104)))</f>
        <v/>
      </c>
      <c r="BT110" s="383" t="str">
        <f ca="1">+IF(OFFSET('Water Data'!$D$28,0,10*ROW('Water Data'!D104))="","",OFFSET('Water Data'!$D$28,0,10*ROW('Water Data'!D104)))</f>
        <v/>
      </c>
      <c r="BU110" s="383" t="str">
        <f ca="1">+IF(OFFSET('Water Data'!$D$29,0,10*ROW('Water Data'!D104))="","",OFFSET('Water Data'!$D$29,0,10*ROW('Water Data'!D104)))</f>
        <v/>
      </c>
      <c r="BV110" s="383" t="str">
        <f ca="1">+IF(OFFSET('Water Data'!$E$27,0,10*ROW('Water Data'!E104))="","",OFFSET('Water Data'!$E$27,0,10*ROW('Water Data'!E104)))</f>
        <v/>
      </c>
      <c r="BW110" s="383" t="str">
        <f ca="1">+IF(OFFSET('Water Data'!$E$28,0,10*ROW('Water Data'!E104))="","",OFFSET('Water Data'!$E$28,0,10*ROW('Water Data'!E104)))</f>
        <v/>
      </c>
      <c r="BX110" s="383" t="str">
        <f ca="1">+IF(OFFSET('Water Data'!$E$29,0,10*ROW('Water Data'!E104))="","",OFFSET('Water Data'!$E$29,0,10*ROW('Water Data'!E104)))</f>
        <v/>
      </c>
      <c r="BY110" s="383" t="str">
        <f ca="1">+IF(OFFSET('Water Data'!$F$27,0,10*ROW('Water Data'!F104))="","",OFFSET('Water Data'!$F$27,0,10*ROW('Water Data'!F104)))</f>
        <v/>
      </c>
      <c r="BZ110" s="383" t="str">
        <f ca="1">+IF(OFFSET('Water Data'!$F$28,0,10*ROW('Water Data'!F104))="","",OFFSET('Water Data'!$F$28,0,10*ROW('Water Data'!F104)))</f>
        <v/>
      </c>
      <c r="CA110" s="383" t="str">
        <f ca="1">+IF(OFFSET('Water Data'!$F$29,0,10*ROW('Water Data'!F104))="","",OFFSET('Water Data'!$F$29,0,10*ROW('Water Data'!F104)))</f>
        <v/>
      </c>
      <c r="CB110" s="383" t="str">
        <f ca="1">+IF(OFFSET('Water Data'!$G$27,0,10*ROW('Water Data'!G104))="","",OFFSET('Water Data'!$G$27,0,10*ROW('Water Data'!G104)))</f>
        <v/>
      </c>
      <c r="CC110" s="383" t="str">
        <f ca="1">+IF(OFFSET('Water Data'!$G$28,0,10*ROW('Water Data'!G104))="","",OFFSET('Water Data'!$G$28,0,10*ROW('Water Data'!G104)))</f>
        <v/>
      </c>
      <c r="CD110" s="383" t="str">
        <f ca="1">+IF(OFFSET('Water Data'!$G$29,0,10*ROW('Water Data'!G104))="","",OFFSET('Water Data'!$G$29,0,10*ROW('Water Data'!G104)))</f>
        <v/>
      </c>
      <c r="CE110" s="383" t="str">
        <f ca="1">+IF(OFFSET('Water Data'!$H$27,0,10*ROW('Water Data'!H104))="","",OFFSET('Water Data'!$H$27,0,10*ROW('Water Data'!H104)))</f>
        <v/>
      </c>
      <c r="CF110" s="383" t="str">
        <f ca="1">+IF(OFFSET('Water Data'!$H$28,0,10*ROW('Water Data'!H104))="","",OFFSET('Water Data'!$H$28,0,10*ROW('Water Data'!H104)))</f>
        <v/>
      </c>
      <c r="CG110" s="383" t="str">
        <f ca="1">+IF(OFFSET('Water Data'!$H$29,0,10*ROW('Water Data'!H104))="","",OFFSET('Water Data'!$H$29,0,10*ROW('Water Data'!H104)))</f>
        <v/>
      </c>
      <c r="CH110" s="383" t="str">
        <f ca="1">+IF(OFFSET('Water Data'!$I$27,0,10*ROW('Water Data'!I104))="","",OFFSET('Water Data'!$I$27,0,10*ROW('Water Data'!I104)))</f>
        <v/>
      </c>
      <c r="CI110" s="383" t="str">
        <f ca="1">+IF(OFFSET('Water Data'!$I$28,0,10*ROW('Water Data'!I104))="","",OFFSET('Water Data'!$I$28,0,10*ROW('Water Data'!I104)))</f>
        <v/>
      </c>
      <c r="CJ110" s="383" t="str">
        <f ca="1">+IF(OFFSET('Water Data'!$I$29,0,10*ROW('Water Data'!I104))="","",OFFSET('Water Data'!$I$29,0,10*ROW('Water Data'!I104)))</f>
        <v/>
      </c>
      <c r="CK110" s="383" t="str">
        <f ca="1">+IF(OFFSET('Sanitation Data'!$D$28,0,10*ROW('Sanitation Data'!D104))="","",OFFSET('Sanitation Data'!$D$28,0,10*ROW('Sanitation Data'!D104)))</f>
        <v/>
      </c>
      <c r="CL110" s="383" t="str">
        <f ca="1">+IF(OFFSET('Sanitation Data'!$D$29,0,10*ROW('Sanitation Data'!D104))="","",OFFSET('Sanitation Data'!$D$29,0,10*ROW('Sanitation Data'!D104)))</f>
        <v/>
      </c>
      <c r="CM110" s="383" t="str">
        <f ca="1">+IF(OFFSET('Sanitation Data'!$D$30,0,10*ROW('Sanitation Data'!D104))="","",OFFSET('Sanitation Data'!$D$30,0,10*ROW('Sanitation Data'!D104)))</f>
        <v/>
      </c>
      <c r="CN110" s="383" t="str">
        <f ca="1">+IF(OFFSET('Sanitation Data'!$D$31,0,10*ROW('Sanitation Data'!D104))="","",OFFSET('Sanitation Data'!$D$31,0,10*ROW('Sanitation Data'!D104)))</f>
        <v/>
      </c>
      <c r="CO110" s="383" t="str">
        <f ca="1">+IF(OFFSET('Sanitation Data'!$D$32,0,10*ROW('Sanitation Data'!D104))="","",OFFSET('Sanitation Data'!$D$32,0,10*ROW('Sanitation Data'!D104)))</f>
        <v/>
      </c>
      <c r="CP110" s="383" t="str">
        <f ca="1">+IF(OFFSET('Sanitation Data'!$E$28,0,10*ROW('Sanitation Data'!E104))="","",OFFSET('Sanitation Data'!$E$28,0,10*ROW('Sanitation Data'!E104)))</f>
        <v/>
      </c>
      <c r="CQ110" s="383" t="str">
        <f ca="1">+IF(OFFSET('Sanitation Data'!$E$29,0,10*ROW('Sanitation Data'!E104))="","",OFFSET('Sanitation Data'!$E$29,0,10*ROW('Sanitation Data'!E104)))</f>
        <v/>
      </c>
      <c r="CR110" s="383" t="str">
        <f ca="1">+IF(OFFSET('Sanitation Data'!$E$30,0,10*ROW('Sanitation Data'!E104))="","",OFFSET('Sanitation Data'!$E$30,0,10*ROW('Sanitation Data'!E104)))</f>
        <v/>
      </c>
      <c r="CS110" s="383" t="str">
        <f ca="1">+IF(OFFSET('Sanitation Data'!$E$31,0,10*ROW('Sanitation Data'!E104))="","",OFFSET('Sanitation Data'!$E$31,0,10*ROW('Sanitation Data'!E104)))</f>
        <v/>
      </c>
      <c r="CT110" s="383" t="str">
        <f ca="1">+IF(OFFSET('Sanitation Data'!$E$32,0,10*ROW('Sanitation Data'!E104))="","",OFFSET('Sanitation Data'!$E$32,0,10*ROW('Sanitation Data'!E104)))</f>
        <v/>
      </c>
      <c r="CU110" s="383" t="str">
        <f ca="1">+IF(OFFSET('Sanitation Data'!$F$28,0,10*ROW('Sanitation Data'!F104))="","",OFFSET('Sanitation Data'!$F$28,0,10*ROW('Sanitation Data'!F104)))</f>
        <v/>
      </c>
      <c r="CV110" s="383" t="str">
        <f ca="1">+IF(OFFSET('Sanitation Data'!$F$29,0,10*ROW('Sanitation Data'!F104))="","",OFFSET('Sanitation Data'!$F$29,0,10*ROW('Sanitation Data'!F104)))</f>
        <v/>
      </c>
      <c r="CW110" s="383" t="str">
        <f ca="1">+IF(OFFSET('Sanitation Data'!$F$30,0,10*ROW('Sanitation Data'!F104))="","",OFFSET('Sanitation Data'!$F$30,0,10*ROW('Sanitation Data'!F104)))</f>
        <v/>
      </c>
      <c r="CX110" s="383" t="str">
        <f ca="1">+IF(OFFSET('Sanitation Data'!$F$31,0,10*ROW('Sanitation Data'!F104))="","",OFFSET('Sanitation Data'!$F$31,0,10*ROW('Sanitation Data'!F104)))</f>
        <v/>
      </c>
      <c r="CY110" s="383" t="str">
        <f ca="1">+IF(OFFSET('Sanitation Data'!$F$32,0,10*ROW('Sanitation Data'!F104))="","",OFFSET('Sanitation Data'!$F$32,0,10*ROW('Sanitation Data'!F104)))</f>
        <v/>
      </c>
      <c r="CZ110" s="383" t="str">
        <f ca="1">+IF(OFFSET('Sanitation Data'!$G$28,0,10*ROW('Sanitation Data'!G104))="","",OFFSET('Sanitation Data'!$G$28,0,10*ROW('Sanitation Data'!G104)))</f>
        <v/>
      </c>
      <c r="DA110" s="383" t="str">
        <f ca="1">+IF(OFFSET('Sanitation Data'!$G$29,0,10*ROW('Sanitation Data'!G104))="","",OFFSET('Sanitation Data'!$G$29,0,10*ROW('Sanitation Data'!G104)))</f>
        <v/>
      </c>
      <c r="DB110" s="383" t="str">
        <f ca="1">+IF(OFFSET('Sanitation Data'!$G$30,0,10*ROW('Sanitation Data'!G104))="","",OFFSET('Sanitation Data'!$G$30,0,10*ROW('Sanitation Data'!G104)))</f>
        <v/>
      </c>
      <c r="DC110" s="383" t="str">
        <f ca="1">+IF(OFFSET('Sanitation Data'!$G$31,0,10*ROW('Sanitation Data'!G104))="","",OFFSET('Sanitation Data'!$G$31,0,10*ROW('Sanitation Data'!G104)))</f>
        <v/>
      </c>
      <c r="DD110" s="383" t="str">
        <f ca="1">+IF(OFFSET('Sanitation Data'!$G$32,0,10*ROW('Sanitation Data'!G104))="","",OFFSET('Sanitation Data'!$G$32,0,10*ROW('Sanitation Data'!G104)))</f>
        <v/>
      </c>
      <c r="DE110" s="383" t="str">
        <f ca="1">+IF(OFFSET('Sanitation Data'!$H$28,0,10*ROW('Sanitation Data'!H104))="","",OFFSET('Sanitation Data'!$H$28,0,10*ROW('Sanitation Data'!H104)))</f>
        <v/>
      </c>
      <c r="DF110" s="383" t="str">
        <f ca="1">+IF(OFFSET('Sanitation Data'!$H$29,0,10*ROW('Sanitation Data'!H104))="","",OFFSET('Sanitation Data'!$H$29,0,10*ROW('Sanitation Data'!H104)))</f>
        <v/>
      </c>
      <c r="DG110" s="383" t="str">
        <f ca="1">+IF(OFFSET('Sanitation Data'!$H$30,0,10*ROW('Sanitation Data'!H104))="","",OFFSET('Sanitation Data'!$H$30,0,10*ROW('Sanitation Data'!H104)))</f>
        <v/>
      </c>
      <c r="DH110" s="383" t="str">
        <f ca="1">+IF(OFFSET('Sanitation Data'!$H$31,0,10*ROW('Sanitation Data'!H104))="","",OFFSET('Sanitation Data'!$H$31,0,10*ROW('Sanitation Data'!H104)))</f>
        <v/>
      </c>
      <c r="DI110" s="383" t="str">
        <f ca="1">+IF(OFFSET('Sanitation Data'!$H$32,0,10*ROW('Sanitation Data'!H104))="","",OFFSET('Sanitation Data'!$H$32,0,10*ROW('Sanitation Data'!H104)))</f>
        <v/>
      </c>
      <c r="DJ110" s="383" t="str">
        <f ca="1">+IF(OFFSET('Sanitation Data'!$I$28,0,10*ROW('Sanitation Data'!I104))="","",OFFSET('Sanitation Data'!$I$28,0,10*ROW('Sanitation Data'!I104)))</f>
        <v/>
      </c>
      <c r="DK110" s="383" t="str">
        <f ca="1">+IF(OFFSET('Sanitation Data'!$I$29,0,10*ROW('Sanitation Data'!I104))="","",OFFSET('Sanitation Data'!$I$29,0,10*ROW('Sanitation Data'!I104)))</f>
        <v/>
      </c>
      <c r="DL110" s="383" t="str">
        <f ca="1">+IF(OFFSET('Sanitation Data'!$I$30,0,10*ROW('Sanitation Data'!I104))="","",OFFSET('Sanitation Data'!$I$30,0,10*ROW('Sanitation Data'!I104)))</f>
        <v/>
      </c>
      <c r="DM110" s="383" t="str">
        <f ca="1">+IF(OFFSET('Sanitation Data'!$I$31,0,10*ROW('Sanitation Data'!I104))="","",OFFSET('Sanitation Data'!$I$31,0,10*ROW('Sanitation Data'!I104)))</f>
        <v/>
      </c>
      <c r="DN110" s="383" t="str">
        <f ca="1">+IF(OFFSET('Sanitation Data'!$I$32,0,10*ROW('Sanitation Data'!I104))="","",OFFSET('Sanitation Data'!$I$32,0,10*ROW('Sanitation Data'!I104)))</f>
        <v/>
      </c>
      <c r="DO110" s="383" t="str">
        <f ca="1">+IF(OFFSET('Hygiene Data'!$D$11,0,10*ROW('Hygiene Data'!D104))="","",OFFSET('Hygiene Data'!$D$11,0,10*ROW('Hygiene Data'!D104)))</f>
        <v/>
      </c>
      <c r="DP110" s="383" t="str">
        <f ca="1">+IF(OFFSET('Hygiene Data'!$D$12,0,10*ROW('Hygiene Data'!D104))="","",OFFSET('Hygiene Data'!$D$12,0,10*ROW('Hygiene Data'!D104)))</f>
        <v/>
      </c>
      <c r="DQ110" s="383" t="str">
        <f ca="1">+IF(OFFSET('Hygiene Data'!$D$13,0,10*ROW('Hygiene Data'!D104))="","",OFFSET('Hygiene Data'!$D$13,0,10*ROW('Hygiene Data'!D104)))</f>
        <v/>
      </c>
      <c r="DR110" s="383" t="str">
        <f ca="1">+IF(OFFSET('Hygiene Data'!$E$11,0,10*ROW('Hygiene Data'!E104))="","",OFFSET('Hygiene Data'!$E$11,0,10*ROW('Hygiene Data'!E104)))</f>
        <v/>
      </c>
      <c r="DS110" s="383" t="str">
        <f ca="1">+IF(OFFSET('Hygiene Data'!$E$12,0,10*ROW('Hygiene Data'!E104))="","",OFFSET('Hygiene Data'!$E$12,0,10*ROW('Hygiene Data'!E104)))</f>
        <v/>
      </c>
      <c r="DT110" s="383" t="str">
        <f ca="1">+IF(OFFSET('Hygiene Data'!$E$13,0,10*ROW('Hygiene Data'!E104))="","",OFFSET('Hygiene Data'!$E$13,0,10*ROW('Hygiene Data'!E104)))</f>
        <v/>
      </c>
      <c r="DU110" s="383" t="str">
        <f ca="1">+IF(OFFSET('Hygiene Data'!$F$11,0,10*ROW('Hygiene Data'!F104))="","",OFFSET('Hygiene Data'!$F$11,0,10*ROW('Hygiene Data'!F104)))</f>
        <v/>
      </c>
      <c r="DV110" s="383" t="str">
        <f ca="1">+IF(OFFSET('Hygiene Data'!$F$12,0,10*ROW('Hygiene Data'!F104))="","",OFFSET('Hygiene Data'!$F$12,0,10*ROW('Hygiene Data'!F104)))</f>
        <v/>
      </c>
      <c r="DW110" s="383" t="str">
        <f ca="1">+IF(OFFSET('Hygiene Data'!$F$13,0,10*ROW('Hygiene Data'!F104))="","",OFFSET('Hygiene Data'!$F$13,0,10*ROW('Hygiene Data'!F104)))</f>
        <v/>
      </c>
      <c r="DX110" s="383" t="str">
        <f ca="1">+IF(OFFSET('Hygiene Data'!$G$11,0,10*ROW('Hygiene Data'!G104))="","",OFFSET('Hygiene Data'!$G$11,0,10*ROW('Hygiene Data'!G104)))</f>
        <v/>
      </c>
      <c r="DY110" s="383" t="str">
        <f ca="1">+IF(OFFSET('Hygiene Data'!$G$12,0,10*ROW('Hygiene Data'!G104))="","",OFFSET('Hygiene Data'!$G$12,0,10*ROW('Hygiene Data'!G104)))</f>
        <v/>
      </c>
      <c r="DZ110" s="383" t="str">
        <f ca="1">+IF(OFFSET('Hygiene Data'!$G$13,0,10*ROW('Hygiene Data'!G104))="","",OFFSET('Hygiene Data'!$G$13,0,10*ROW('Hygiene Data'!G104)))</f>
        <v/>
      </c>
      <c r="EA110" s="383" t="str">
        <f ca="1">+IF(OFFSET('Hygiene Data'!$H$11,0,10*ROW('Hygiene Data'!H104))="","",OFFSET('Hygiene Data'!$H$11,0,10*ROW('Hygiene Data'!H104)))</f>
        <v/>
      </c>
      <c r="EB110" s="383" t="str">
        <f ca="1">+IF(OFFSET('Hygiene Data'!$H$12,0,10*ROW('Hygiene Data'!H104))="","",OFFSET('Hygiene Data'!$H$12,0,10*ROW('Hygiene Data'!H104)))</f>
        <v/>
      </c>
      <c r="EC110" s="383" t="str">
        <f ca="1">+IF(OFFSET('Hygiene Data'!$H$13,0,10*ROW('Hygiene Data'!H104))="","",OFFSET('Hygiene Data'!$H$13,0,10*ROW('Hygiene Data'!H104)))</f>
        <v/>
      </c>
      <c r="ED110" s="383" t="str">
        <f ca="1">+IF(OFFSET('Hygiene Data'!$I$11,0,10*ROW('Hygiene Data'!I104))="","",OFFSET('Hygiene Data'!$I$11,0,10*ROW('Hygiene Data'!I104)))</f>
        <v/>
      </c>
      <c r="EE110" s="383" t="str">
        <f ca="1">+IF(OFFSET('Hygiene Data'!$I$12,0,10*ROW('Hygiene Data'!I104))="","",OFFSET('Hygiene Data'!$I$12,0,10*ROW('Hygiene Data'!I104)))</f>
        <v/>
      </c>
      <c r="EF110" s="383" t="str">
        <f ca="1">+IF(OFFSET('Hygiene Data'!$I$13,0,10*ROW('Hygiene Data'!I104))="","",OFFSET('Hygiene Data'!$I$13,0,10*ROW('Hygiene Data'!I104)))</f>
        <v/>
      </c>
    </row>
    <row r="111" spans="1:136" x14ac:dyDescent="0.25">
      <c r="A111" s="492" t="str">
        <f ca="1">+IF(OFFSET('Water Data'!$B$2,0,10*ROW('Water Data'!E105))="","",OFFSET('Water Data'!$B$2,0,10*ROW('Water Data'!E105)))</f>
        <v/>
      </c>
      <c r="B111" s="492"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19" t="str">
        <f t="shared" ca="1" si="1"/>
        <v/>
      </c>
      <c r="D111" s="520"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20"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20"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20"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20"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20"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20"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20"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20"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20"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20"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20"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20"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20"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20"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20"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20"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20"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21"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21"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21"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21"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21"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21"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21"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21"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21"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21"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21"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21"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21"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21"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21"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21"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21"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21"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21"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21"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21"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21"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21"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21"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21"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21"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21"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21"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21"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21"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22"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98"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22"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22"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22"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22"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22"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22"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22"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22"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22"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22"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22"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22"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22"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22"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22"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22"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83" t="str">
        <f ca="1">+IF(OFFSET('Water Data'!$D$27,0,10*ROW('Water Data'!D105))="","",OFFSET('Water Data'!$D$27,0,10*ROW('Water Data'!D105)))</f>
        <v/>
      </c>
      <c r="BT111" s="383" t="str">
        <f ca="1">+IF(OFFSET('Water Data'!$D$28,0,10*ROW('Water Data'!D105))="","",OFFSET('Water Data'!$D$28,0,10*ROW('Water Data'!D105)))</f>
        <v/>
      </c>
      <c r="BU111" s="383" t="str">
        <f ca="1">+IF(OFFSET('Water Data'!$D$29,0,10*ROW('Water Data'!D105))="","",OFFSET('Water Data'!$D$29,0,10*ROW('Water Data'!D105)))</f>
        <v/>
      </c>
      <c r="BV111" s="383" t="str">
        <f ca="1">+IF(OFFSET('Water Data'!$E$27,0,10*ROW('Water Data'!E105))="","",OFFSET('Water Data'!$E$27,0,10*ROW('Water Data'!E105)))</f>
        <v/>
      </c>
      <c r="BW111" s="383" t="str">
        <f ca="1">+IF(OFFSET('Water Data'!$E$28,0,10*ROW('Water Data'!E105))="","",OFFSET('Water Data'!$E$28,0,10*ROW('Water Data'!E105)))</f>
        <v/>
      </c>
      <c r="BX111" s="383" t="str">
        <f ca="1">+IF(OFFSET('Water Data'!$E$29,0,10*ROW('Water Data'!E105))="","",OFFSET('Water Data'!$E$29,0,10*ROW('Water Data'!E105)))</f>
        <v/>
      </c>
      <c r="BY111" s="383" t="str">
        <f ca="1">+IF(OFFSET('Water Data'!$F$27,0,10*ROW('Water Data'!F105))="","",OFFSET('Water Data'!$F$27,0,10*ROW('Water Data'!F105)))</f>
        <v/>
      </c>
      <c r="BZ111" s="383" t="str">
        <f ca="1">+IF(OFFSET('Water Data'!$F$28,0,10*ROW('Water Data'!F105))="","",OFFSET('Water Data'!$F$28,0,10*ROW('Water Data'!F105)))</f>
        <v/>
      </c>
      <c r="CA111" s="383" t="str">
        <f ca="1">+IF(OFFSET('Water Data'!$F$29,0,10*ROW('Water Data'!F105))="","",OFFSET('Water Data'!$F$29,0,10*ROW('Water Data'!F105)))</f>
        <v/>
      </c>
      <c r="CB111" s="383" t="str">
        <f ca="1">+IF(OFFSET('Water Data'!$G$27,0,10*ROW('Water Data'!G105))="","",OFFSET('Water Data'!$G$27,0,10*ROW('Water Data'!G105)))</f>
        <v/>
      </c>
      <c r="CC111" s="383" t="str">
        <f ca="1">+IF(OFFSET('Water Data'!$G$28,0,10*ROW('Water Data'!G105))="","",OFFSET('Water Data'!$G$28,0,10*ROW('Water Data'!G105)))</f>
        <v/>
      </c>
      <c r="CD111" s="383" t="str">
        <f ca="1">+IF(OFFSET('Water Data'!$G$29,0,10*ROW('Water Data'!G105))="","",OFFSET('Water Data'!$G$29,0,10*ROW('Water Data'!G105)))</f>
        <v/>
      </c>
      <c r="CE111" s="383" t="str">
        <f ca="1">+IF(OFFSET('Water Data'!$H$27,0,10*ROW('Water Data'!H105))="","",OFFSET('Water Data'!$H$27,0,10*ROW('Water Data'!H105)))</f>
        <v/>
      </c>
      <c r="CF111" s="383" t="str">
        <f ca="1">+IF(OFFSET('Water Data'!$H$28,0,10*ROW('Water Data'!H105))="","",OFFSET('Water Data'!$H$28,0,10*ROW('Water Data'!H105)))</f>
        <v/>
      </c>
      <c r="CG111" s="383" t="str">
        <f ca="1">+IF(OFFSET('Water Data'!$H$29,0,10*ROW('Water Data'!H105))="","",OFFSET('Water Data'!$H$29,0,10*ROW('Water Data'!H105)))</f>
        <v/>
      </c>
      <c r="CH111" s="383" t="str">
        <f ca="1">+IF(OFFSET('Water Data'!$I$27,0,10*ROW('Water Data'!I105))="","",OFFSET('Water Data'!$I$27,0,10*ROW('Water Data'!I105)))</f>
        <v/>
      </c>
      <c r="CI111" s="383" t="str">
        <f ca="1">+IF(OFFSET('Water Data'!$I$28,0,10*ROW('Water Data'!I105))="","",OFFSET('Water Data'!$I$28,0,10*ROW('Water Data'!I105)))</f>
        <v/>
      </c>
      <c r="CJ111" s="383" t="str">
        <f ca="1">+IF(OFFSET('Water Data'!$I$29,0,10*ROW('Water Data'!I105))="","",OFFSET('Water Data'!$I$29,0,10*ROW('Water Data'!I105)))</f>
        <v/>
      </c>
      <c r="CK111" s="383" t="str">
        <f ca="1">+IF(OFFSET('Sanitation Data'!$D$28,0,10*ROW('Sanitation Data'!D105))="","",OFFSET('Sanitation Data'!$D$28,0,10*ROW('Sanitation Data'!D105)))</f>
        <v/>
      </c>
      <c r="CL111" s="383" t="str">
        <f ca="1">+IF(OFFSET('Sanitation Data'!$D$29,0,10*ROW('Sanitation Data'!D105))="","",OFFSET('Sanitation Data'!$D$29,0,10*ROW('Sanitation Data'!D105)))</f>
        <v/>
      </c>
      <c r="CM111" s="383" t="str">
        <f ca="1">+IF(OFFSET('Sanitation Data'!$D$30,0,10*ROW('Sanitation Data'!D105))="","",OFFSET('Sanitation Data'!$D$30,0,10*ROW('Sanitation Data'!D105)))</f>
        <v/>
      </c>
      <c r="CN111" s="383" t="str">
        <f ca="1">+IF(OFFSET('Sanitation Data'!$D$31,0,10*ROW('Sanitation Data'!D105))="","",OFFSET('Sanitation Data'!$D$31,0,10*ROW('Sanitation Data'!D105)))</f>
        <v/>
      </c>
      <c r="CO111" s="383" t="str">
        <f ca="1">+IF(OFFSET('Sanitation Data'!$D$32,0,10*ROW('Sanitation Data'!D105))="","",OFFSET('Sanitation Data'!$D$32,0,10*ROW('Sanitation Data'!D105)))</f>
        <v/>
      </c>
      <c r="CP111" s="383" t="str">
        <f ca="1">+IF(OFFSET('Sanitation Data'!$E$28,0,10*ROW('Sanitation Data'!E105))="","",OFFSET('Sanitation Data'!$E$28,0,10*ROW('Sanitation Data'!E105)))</f>
        <v/>
      </c>
      <c r="CQ111" s="383" t="str">
        <f ca="1">+IF(OFFSET('Sanitation Data'!$E$29,0,10*ROW('Sanitation Data'!E105))="","",OFFSET('Sanitation Data'!$E$29,0,10*ROW('Sanitation Data'!E105)))</f>
        <v/>
      </c>
      <c r="CR111" s="383" t="str">
        <f ca="1">+IF(OFFSET('Sanitation Data'!$E$30,0,10*ROW('Sanitation Data'!E105))="","",OFFSET('Sanitation Data'!$E$30,0,10*ROW('Sanitation Data'!E105)))</f>
        <v/>
      </c>
      <c r="CS111" s="383" t="str">
        <f ca="1">+IF(OFFSET('Sanitation Data'!$E$31,0,10*ROW('Sanitation Data'!E105))="","",OFFSET('Sanitation Data'!$E$31,0,10*ROW('Sanitation Data'!E105)))</f>
        <v/>
      </c>
      <c r="CT111" s="383" t="str">
        <f ca="1">+IF(OFFSET('Sanitation Data'!$E$32,0,10*ROW('Sanitation Data'!E105))="","",OFFSET('Sanitation Data'!$E$32,0,10*ROW('Sanitation Data'!E105)))</f>
        <v/>
      </c>
      <c r="CU111" s="383" t="str">
        <f ca="1">+IF(OFFSET('Sanitation Data'!$F$28,0,10*ROW('Sanitation Data'!F105))="","",OFFSET('Sanitation Data'!$F$28,0,10*ROW('Sanitation Data'!F105)))</f>
        <v/>
      </c>
      <c r="CV111" s="383" t="str">
        <f ca="1">+IF(OFFSET('Sanitation Data'!$F$29,0,10*ROW('Sanitation Data'!F105))="","",OFFSET('Sanitation Data'!$F$29,0,10*ROW('Sanitation Data'!F105)))</f>
        <v/>
      </c>
      <c r="CW111" s="383" t="str">
        <f ca="1">+IF(OFFSET('Sanitation Data'!$F$30,0,10*ROW('Sanitation Data'!F105))="","",OFFSET('Sanitation Data'!$F$30,0,10*ROW('Sanitation Data'!F105)))</f>
        <v/>
      </c>
      <c r="CX111" s="383" t="str">
        <f ca="1">+IF(OFFSET('Sanitation Data'!$F$31,0,10*ROW('Sanitation Data'!F105))="","",OFFSET('Sanitation Data'!$F$31,0,10*ROW('Sanitation Data'!F105)))</f>
        <v/>
      </c>
      <c r="CY111" s="383" t="str">
        <f ca="1">+IF(OFFSET('Sanitation Data'!$F$32,0,10*ROW('Sanitation Data'!F105))="","",OFFSET('Sanitation Data'!$F$32,0,10*ROW('Sanitation Data'!F105)))</f>
        <v/>
      </c>
      <c r="CZ111" s="383" t="str">
        <f ca="1">+IF(OFFSET('Sanitation Data'!$G$28,0,10*ROW('Sanitation Data'!G105))="","",OFFSET('Sanitation Data'!$G$28,0,10*ROW('Sanitation Data'!G105)))</f>
        <v/>
      </c>
      <c r="DA111" s="383" t="str">
        <f ca="1">+IF(OFFSET('Sanitation Data'!$G$29,0,10*ROW('Sanitation Data'!G105))="","",OFFSET('Sanitation Data'!$G$29,0,10*ROW('Sanitation Data'!G105)))</f>
        <v/>
      </c>
      <c r="DB111" s="383" t="str">
        <f ca="1">+IF(OFFSET('Sanitation Data'!$G$30,0,10*ROW('Sanitation Data'!G105))="","",OFFSET('Sanitation Data'!$G$30,0,10*ROW('Sanitation Data'!G105)))</f>
        <v/>
      </c>
      <c r="DC111" s="383" t="str">
        <f ca="1">+IF(OFFSET('Sanitation Data'!$G$31,0,10*ROW('Sanitation Data'!G105))="","",OFFSET('Sanitation Data'!$G$31,0,10*ROW('Sanitation Data'!G105)))</f>
        <v/>
      </c>
      <c r="DD111" s="383" t="str">
        <f ca="1">+IF(OFFSET('Sanitation Data'!$G$32,0,10*ROW('Sanitation Data'!G105))="","",OFFSET('Sanitation Data'!$G$32,0,10*ROW('Sanitation Data'!G105)))</f>
        <v/>
      </c>
      <c r="DE111" s="383" t="str">
        <f ca="1">+IF(OFFSET('Sanitation Data'!$H$28,0,10*ROW('Sanitation Data'!H105))="","",OFFSET('Sanitation Data'!$H$28,0,10*ROW('Sanitation Data'!H105)))</f>
        <v/>
      </c>
      <c r="DF111" s="383" t="str">
        <f ca="1">+IF(OFFSET('Sanitation Data'!$H$29,0,10*ROW('Sanitation Data'!H105))="","",OFFSET('Sanitation Data'!$H$29,0,10*ROW('Sanitation Data'!H105)))</f>
        <v/>
      </c>
      <c r="DG111" s="383" t="str">
        <f ca="1">+IF(OFFSET('Sanitation Data'!$H$30,0,10*ROW('Sanitation Data'!H105))="","",OFFSET('Sanitation Data'!$H$30,0,10*ROW('Sanitation Data'!H105)))</f>
        <v/>
      </c>
      <c r="DH111" s="383" t="str">
        <f ca="1">+IF(OFFSET('Sanitation Data'!$H$31,0,10*ROW('Sanitation Data'!H105))="","",OFFSET('Sanitation Data'!$H$31,0,10*ROW('Sanitation Data'!H105)))</f>
        <v/>
      </c>
      <c r="DI111" s="383" t="str">
        <f ca="1">+IF(OFFSET('Sanitation Data'!$H$32,0,10*ROW('Sanitation Data'!H105))="","",OFFSET('Sanitation Data'!$H$32,0,10*ROW('Sanitation Data'!H105)))</f>
        <v/>
      </c>
      <c r="DJ111" s="383" t="str">
        <f ca="1">+IF(OFFSET('Sanitation Data'!$I$28,0,10*ROW('Sanitation Data'!I105))="","",OFFSET('Sanitation Data'!$I$28,0,10*ROW('Sanitation Data'!I105)))</f>
        <v/>
      </c>
      <c r="DK111" s="383" t="str">
        <f ca="1">+IF(OFFSET('Sanitation Data'!$I$29,0,10*ROW('Sanitation Data'!I105))="","",OFFSET('Sanitation Data'!$I$29,0,10*ROW('Sanitation Data'!I105)))</f>
        <v/>
      </c>
      <c r="DL111" s="383" t="str">
        <f ca="1">+IF(OFFSET('Sanitation Data'!$I$30,0,10*ROW('Sanitation Data'!I105))="","",OFFSET('Sanitation Data'!$I$30,0,10*ROW('Sanitation Data'!I105)))</f>
        <v/>
      </c>
      <c r="DM111" s="383" t="str">
        <f ca="1">+IF(OFFSET('Sanitation Data'!$I$31,0,10*ROW('Sanitation Data'!I105))="","",OFFSET('Sanitation Data'!$I$31,0,10*ROW('Sanitation Data'!I105)))</f>
        <v/>
      </c>
      <c r="DN111" s="383" t="str">
        <f ca="1">+IF(OFFSET('Sanitation Data'!$I$32,0,10*ROW('Sanitation Data'!I105))="","",OFFSET('Sanitation Data'!$I$32,0,10*ROW('Sanitation Data'!I105)))</f>
        <v/>
      </c>
      <c r="DO111" s="383" t="str">
        <f ca="1">+IF(OFFSET('Hygiene Data'!$D$11,0,10*ROW('Hygiene Data'!D105))="","",OFFSET('Hygiene Data'!$D$11,0,10*ROW('Hygiene Data'!D105)))</f>
        <v/>
      </c>
      <c r="DP111" s="383" t="str">
        <f ca="1">+IF(OFFSET('Hygiene Data'!$D$12,0,10*ROW('Hygiene Data'!D105))="","",OFFSET('Hygiene Data'!$D$12,0,10*ROW('Hygiene Data'!D105)))</f>
        <v/>
      </c>
      <c r="DQ111" s="383" t="str">
        <f ca="1">+IF(OFFSET('Hygiene Data'!$D$13,0,10*ROW('Hygiene Data'!D105))="","",OFFSET('Hygiene Data'!$D$13,0,10*ROW('Hygiene Data'!D105)))</f>
        <v/>
      </c>
      <c r="DR111" s="383" t="str">
        <f ca="1">+IF(OFFSET('Hygiene Data'!$E$11,0,10*ROW('Hygiene Data'!E105))="","",OFFSET('Hygiene Data'!$E$11,0,10*ROW('Hygiene Data'!E105)))</f>
        <v/>
      </c>
      <c r="DS111" s="383" t="str">
        <f ca="1">+IF(OFFSET('Hygiene Data'!$E$12,0,10*ROW('Hygiene Data'!E105))="","",OFFSET('Hygiene Data'!$E$12,0,10*ROW('Hygiene Data'!E105)))</f>
        <v/>
      </c>
      <c r="DT111" s="383" t="str">
        <f ca="1">+IF(OFFSET('Hygiene Data'!$E$13,0,10*ROW('Hygiene Data'!E105))="","",OFFSET('Hygiene Data'!$E$13,0,10*ROW('Hygiene Data'!E105)))</f>
        <v/>
      </c>
      <c r="DU111" s="383" t="str">
        <f ca="1">+IF(OFFSET('Hygiene Data'!$F$11,0,10*ROW('Hygiene Data'!F105))="","",OFFSET('Hygiene Data'!$F$11,0,10*ROW('Hygiene Data'!F105)))</f>
        <v/>
      </c>
      <c r="DV111" s="383" t="str">
        <f ca="1">+IF(OFFSET('Hygiene Data'!$F$12,0,10*ROW('Hygiene Data'!F105))="","",OFFSET('Hygiene Data'!$F$12,0,10*ROW('Hygiene Data'!F105)))</f>
        <v/>
      </c>
      <c r="DW111" s="383" t="str">
        <f ca="1">+IF(OFFSET('Hygiene Data'!$F$13,0,10*ROW('Hygiene Data'!F105))="","",OFFSET('Hygiene Data'!$F$13,0,10*ROW('Hygiene Data'!F105)))</f>
        <v/>
      </c>
      <c r="DX111" s="383" t="str">
        <f ca="1">+IF(OFFSET('Hygiene Data'!$G$11,0,10*ROW('Hygiene Data'!G105))="","",OFFSET('Hygiene Data'!$G$11,0,10*ROW('Hygiene Data'!G105)))</f>
        <v/>
      </c>
      <c r="DY111" s="383" t="str">
        <f ca="1">+IF(OFFSET('Hygiene Data'!$G$12,0,10*ROW('Hygiene Data'!G105))="","",OFFSET('Hygiene Data'!$G$12,0,10*ROW('Hygiene Data'!G105)))</f>
        <v/>
      </c>
      <c r="DZ111" s="383" t="str">
        <f ca="1">+IF(OFFSET('Hygiene Data'!$G$13,0,10*ROW('Hygiene Data'!G105))="","",OFFSET('Hygiene Data'!$G$13,0,10*ROW('Hygiene Data'!G105)))</f>
        <v/>
      </c>
      <c r="EA111" s="383" t="str">
        <f ca="1">+IF(OFFSET('Hygiene Data'!$H$11,0,10*ROW('Hygiene Data'!H105))="","",OFFSET('Hygiene Data'!$H$11,0,10*ROW('Hygiene Data'!H105)))</f>
        <v/>
      </c>
      <c r="EB111" s="383" t="str">
        <f ca="1">+IF(OFFSET('Hygiene Data'!$H$12,0,10*ROW('Hygiene Data'!H105))="","",OFFSET('Hygiene Data'!$H$12,0,10*ROW('Hygiene Data'!H105)))</f>
        <v/>
      </c>
      <c r="EC111" s="383" t="str">
        <f ca="1">+IF(OFFSET('Hygiene Data'!$H$13,0,10*ROW('Hygiene Data'!H105))="","",OFFSET('Hygiene Data'!$H$13,0,10*ROW('Hygiene Data'!H105)))</f>
        <v/>
      </c>
      <c r="ED111" s="383" t="str">
        <f ca="1">+IF(OFFSET('Hygiene Data'!$I$11,0,10*ROW('Hygiene Data'!I105))="","",OFFSET('Hygiene Data'!$I$11,0,10*ROW('Hygiene Data'!I105)))</f>
        <v/>
      </c>
      <c r="EE111" s="383" t="str">
        <f ca="1">+IF(OFFSET('Hygiene Data'!$I$12,0,10*ROW('Hygiene Data'!I105))="","",OFFSET('Hygiene Data'!$I$12,0,10*ROW('Hygiene Data'!I105)))</f>
        <v/>
      </c>
      <c r="EF111" s="383" t="str">
        <f ca="1">+IF(OFFSET('Hygiene Data'!$I$13,0,10*ROW('Hygiene Data'!I105))="","",OFFSET('Hygiene Data'!$I$13,0,10*ROW('Hygiene Data'!I105)))</f>
        <v/>
      </c>
    </row>
    <row r="112" spans="1:136" x14ac:dyDescent="0.25">
      <c r="A112" s="492" t="str">
        <f ca="1">+IF(OFFSET('Water Data'!$B$2,0,10*ROW('Water Data'!E106))="","",OFFSET('Water Data'!$B$2,0,10*ROW('Water Data'!E106)))</f>
        <v/>
      </c>
      <c r="B112" s="492"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19" t="str">
        <f t="shared" ca="1" si="1"/>
        <v/>
      </c>
      <c r="D112" s="520"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20"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20"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20"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20"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20"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20"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20"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20"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20"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20"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20"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20"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20"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20"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20"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20"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20"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21"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21"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21"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21"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21"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21"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21"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21"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21"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21"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21"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21"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21"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21"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21"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21"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21"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21"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21"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21"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21"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21"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21"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21"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21"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21"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21"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21"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21"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21"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22"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98"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22"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22"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22"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22"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22"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22"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22"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22"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22"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22"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22"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22"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22"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22"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22"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22"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83" t="str">
        <f ca="1">+IF(OFFSET('Water Data'!$D$27,0,10*ROW('Water Data'!D106))="","",OFFSET('Water Data'!$D$27,0,10*ROW('Water Data'!D106)))</f>
        <v/>
      </c>
      <c r="BT112" s="383" t="str">
        <f ca="1">+IF(OFFSET('Water Data'!$D$28,0,10*ROW('Water Data'!D106))="","",OFFSET('Water Data'!$D$28,0,10*ROW('Water Data'!D106)))</f>
        <v/>
      </c>
      <c r="BU112" s="383" t="str">
        <f ca="1">+IF(OFFSET('Water Data'!$D$29,0,10*ROW('Water Data'!D106))="","",OFFSET('Water Data'!$D$29,0,10*ROW('Water Data'!D106)))</f>
        <v/>
      </c>
      <c r="BV112" s="383" t="str">
        <f ca="1">+IF(OFFSET('Water Data'!$E$27,0,10*ROW('Water Data'!E106))="","",OFFSET('Water Data'!$E$27,0,10*ROW('Water Data'!E106)))</f>
        <v/>
      </c>
      <c r="BW112" s="383" t="str">
        <f ca="1">+IF(OFFSET('Water Data'!$E$28,0,10*ROW('Water Data'!E106))="","",OFFSET('Water Data'!$E$28,0,10*ROW('Water Data'!E106)))</f>
        <v/>
      </c>
      <c r="BX112" s="383" t="str">
        <f ca="1">+IF(OFFSET('Water Data'!$E$29,0,10*ROW('Water Data'!E106))="","",OFFSET('Water Data'!$E$29,0,10*ROW('Water Data'!E106)))</f>
        <v/>
      </c>
      <c r="BY112" s="383" t="str">
        <f ca="1">+IF(OFFSET('Water Data'!$F$27,0,10*ROW('Water Data'!F106))="","",OFFSET('Water Data'!$F$27,0,10*ROW('Water Data'!F106)))</f>
        <v/>
      </c>
      <c r="BZ112" s="383" t="str">
        <f ca="1">+IF(OFFSET('Water Data'!$F$28,0,10*ROW('Water Data'!F106))="","",OFFSET('Water Data'!$F$28,0,10*ROW('Water Data'!F106)))</f>
        <v/>
      </c>
      <c r="CA112" s="383" t="str">
        <f ca="1">+IF(OFFSET('Water Data'!$F$29,0,10*ROW('Water Data'!F106))="","",OFFSET('Water Data'!$F$29,0,10*ROW('Water Data'!F106)))</f>
        <v/>
      </c>
      <c r="CB112" s="383" t="str">
        <f ca="1">+IF(OFFSET('Water Data'!$G$27,0,10*ROW('Water Data'!G106))="","",OFFSET('Water Data'!$G$27,0,10*ROW('Water Data'!G106)))</f>
        <v/>
      </c>
      <c r="CC112" s="383" t="str">
        <f ca="1">+IF(OFFSET('Water Data'!$G$28,0,10*ROW('Water Data'!G106))="","",OFFSET('Water Data'!$G$28,0,10*ROW('Water Data'!G106)))</f>
        <v/>
      </c>
      <c r="CD112" s="383" t="str">
        <f ca="1">+IF(OFFSET('Water Data'!$G$29,0,10*ROW('Water Data'!G106))="","",OFFSET('Water Data'!$G$29,0,10*ROW('Water Data'!G106)))</f>
        <v/>
      </c>
      <c r="CE112" s="383" t="str">
        <f ca="1">+IF(OFFSET('Water Data'!$H$27,0,10*ROW('Water Data'!H106))="","",OFFSET('Water Data'!$H$27,0,10*ROW('Water Data'!H106)))</f>
        <v/>
      </c>
      <c r="CF112" s="383" t="str">
        <f ca="1">+IF(OFFSET('Water Data'!$H$28,0,10*ROW('Water Data'!H106))="","",OFFSET('Water Data'!$H$28,0,10*ROW('Water Data'!H106)))</f>
        <v/>
      </c>
      <c r="CG112" s="383" t="str">
        <f ca="1">+IF(OFFSET('Water Data'!$H$29,0,10*ROW('Water Data'!H106))="","",OFFSET('Water Data'!$H$29,0,10*ROW('Water Data'!H106)))</f>
        <v/>
      </c>
      <c r="CH112" s="383" t="str">
        <f ca="1">+IF(OFFSET('Water Data'!$I$27,0,10*ROW('Water Data'!I106))="","",OFFSET('Water Data'!$I$27,0,10*ROW('Water Data'!I106)))</f>
        <v/>
      </c>
      <c r="CI112" s="383" t="str">
        <f ca="1">+IF(OFFSET('Water Data'!$I$28,0,10*ROW('Water Data'!I106))="","",OFFSET('Water Data'!$I$28,0,10*ROW('Water Data'!I106)))</f>
        <v/>
      </c>
      <c r="CJ112" s="383" t="str">
        <f ca="1">+IF(OFFSET('Water Data'!$I$29,0,10*ROW('Water Data'!I106))="","",OFFSET('Water Data'!$I$29,0,10*ROW('Water Data'!I106)))</f>
        <v/>
      </c>
      <c r="CK112" s="383" t="str">
        <f ca="1">+IF(OFFSET('Sanitation Data'!$D$28,0,10*ROW('Sanitation Data'!D106))="","",OFFSET('Sanitation Data'!$D$28,0,10*ROW('Sanitation Data'!D106)))</f>
        <v/>
      </c>
      <c r="CL112" s="383" t="str">
        <f ca="1">+IF(OFFSET('Sanitation Data'!$D$29,0,10*ROW('Sanitation Data'!D106))="","",OFFSET('Sanitation Data'!$D$29,0,10*ROW('Sanitation Data'!D106)))</f>
        <v/>
      </c>
      <c r="CM112" s="383" t="str">
        <f ca="1">+IF(OFFSET('Sanitation Data'!$D$30,0,10*ROW('Sanitation Data'!D106))="","",OFFSET('Sanitation Data'!$D$30,0,10*ROW('Sanitation Data'!D106)))</f>
        <v/>
      </c>
      <c r="CN112" s="383" t="str">
        <f ca="1">+IF(OFFSET('Sanitation Data'!$D$31,0,10*ROW('Sanitation Data'!D106))="","",OFFSET('Sanitation Data'!$D$31,0,10*ROW('Sanitation Data'!D106)))</f>
        <v/>
      </c>
      <c r="CO112" s="383" t="str">
        <f ca="1">+IF(OFFSET('Sanitation Data'!$D$32,0,10*ROW('Sanitation Data'!D106))="","",OFFSET('Sanitation Data'!$D$32,0,10*ROW('Sanitation Data'!D106)))</f>
        <v/>
      </c>
      <c r="CP112" s="383" t="str">
        <f ca="1">+IF(OFFSET('Sanitation Data'!$E$28,0,10*ROW('Sanitation Data'!E106))="","",OFFSET('Sanitation Data'!$E$28,0,10*ROW('Sanitation Data'!E106)))</f>
        <v/>
      </c>
      <c r="CQ112" s="383" t="str">
        <f ca="1">+IF(OFFSET('Sanitation Data'!$E$29,0,10*ROW('Sanitation Data'!E106))="","",OFFSET('Sanitation Data'!$E$29,0,10*ROW('Sanitation Data'!E106)))</f>
        <v/>
      </c>
      <c r="CR112" s="383" t="str">
        <f ca="1">+IF(OFFSET('Sanitation Data'!$E$30,0,10*ROW('Sanitation Data'!E106))="","",OFFSET('Sanitation Data'!$E$30,0,10*ROW('Sanitation Data'!E106)))</f>
        <v/>
      </c>
      <c r="CS112" s="383" t="str">
        <f ca="1">+IF(OFFSET('Sanitation Data'!$E$31,0,10*ROW('Sanitation Data'!E106))="","",OFFSET('Sanitation Data'!$E$31,0,10*ROW('Sanitation Data'!E106)))</f>
        <v/>
      </c>
      <c r="CT112" s="383" t="str">
        <f ca="1">+IF(OFFSET('Sanitation Data'!$E$32,0,10*ROW('Sanitation Data'!E106))="","",OFFSET('Sanitation Data'!$E$32,0,10*ROW('Sanitation Data'!E106)))</f>
        <v/>
      </c>
      <c r="CU112" s="383" t="str">
        <f ca="1">+IF(OFFSET('Sanitation Data'!$F$28,0,10*ROW('Sanitation Data'!F106))="","",OFFSET('Sanitation Data'!$F$28,0,10*ROW('Sanitation Data'!F106)))</f>
        <v/>
      </c>
      <c r="CV112" s="383" t="str">
        <f ca="1">+IF(OFFSET('Sanitation Data'!$F$29,0,10*ROW('Sanitation Data'!F106))="","",OFFSET('Sanitation Data'!$F$29,0,10*ROW('Sanitation Data'!F106)))</f>
        <v/>
      </c>
      <c r="CW112" s="383" t="str">
        <f ca="1">+IF(OFFSET('Sanitation Data'!$F$30,0,10*ROW('Sanitation Data'!F106))="","",OFFSET('Sanitation Data'!$F$30,0,10*ROW('Sanitation Data'!F106)))</f>
        <v/>
      </c>
      <c r="CX112" s="383" t="str">
        <f ca="1">+IF(OFFSET('Sanitation Data'!$F$31,0,10*ROW('Sanitation Data'!F106))="","",OFFSET('Sanitation Data'!$F$31,0,10*ROW('Sanitation Data'!F106)))</f>
        <v/>
      </c>
      <c r="CY112" s="383" t="str">
        <f ca="1">+IF(OFFSET('Sanitation Data'!$F$32,0,10*ROW('Sanitation Data'!F106))="","",OFFSET('Sanitation Data'!$F$32,0,10*ROW('Sanitation Data'!F106)))</f>
        <v/>
      </c>
      <c r="CZ112" s="383" t="str">
        <f ca="1">+IF(OFFSET('Sanitation Data'!$G$28,0,10*ROW('Sanitation Data'!G106))="","",OFFSET('Sanitation Data'!$G$28,0,10*ROW('Sanitation Data'!G106)))</f>
        <v/>
      </c>
      <c r="DA112" s="383" t="str">
        <f ca="1">+IF(OFFSET('Sanitation Data'!$G$29,0,10*ROW('Sanitation Data'!G106))="","",OFFSET('Sanitation Data'!$G$29,0,10*ROW('Sanitation Data'!G106)))</f>
        <v/>
      </c>
      <c r="DB112" s="383" t="str">
        <f ca="1">+IF(OFFSET('Sanitation Data'!$G$30,0,10*ROW('Sanitation Data'!G106))="","",OFFSET('Sanitation Data'!$G$30,0,10*ROW('Sanitation Data'!G106)))</f>
        <v/>
      </c>
      <c r="DC112" s="383" t="str">
        <f ca="1">+IF(OFFSET('Sanitation Data'!$G$31,0,10*ROW('Sanitation Data'!G106))="","",OFFSET('Sanitation Data'!$G$31,0,10*ROW('Sanitation Data'!G106)))</f>
        <v/>
      </c>
      <c r="DD112" s="383" t="str">
        <f ca="1">+IF(OFFSET('Sanitation Data'!$G$32,0,10*ROW('Sanitation Data'!G106))="","",OFFSET('Sanitation Data'!$G$32,0,10*ROW('Sanitation Data'!G106)))</f>
        <v/>
      </c>
      <c r="DE112" s="383" t="str">
        <f ca="1">+IF(OFFSET('Sanitation Data'!$H$28,0,10*ROW('Sanitation Data'!H106))="","",OFFSET('Sanitation Data'!$H$28,0,10*ROW('Sanitation Data'!H106)))</f>
        <v/>
      </c>
      <c r="DF112" s="383" t="str">
        <f ca="1">+IF(OFFSET('Sanitation Data'!$H$29,0,10*ROW('Sanitation Data'!H106))="","",OFFSET('Sanitation Data'!$H$29,0,10*ROW('Sanitation Data'!H106)))</f>
        <v/>
      </c>
      <c r="DG112" s="383" t="str">
        <f ca="1">+IF(OFFSET('Sanitation Data'!$H$30,0,10*ROW('Sanitation Data'!H106))="","",OFFSET('Sanitation Data'!$H$30,0,10*ROW('Sanitation Data'!H106)))</f>
        <v/>
      </c>
      <c r="DH112" s="383" t="str">
        <f ca="1">+IF(OFFSET('Sanitation Data'!$H$31,0,10*ROW('Sanitation Data'!H106))="","",OFFSET('Sanitation Data'!$H$31,0,10*ROW('Sanitation Data'!H106)))</f>
        <v/>
      </c>
      <c r="DI112" s="383" t="str">
        <f ca="1">+IF(OFFSET('Sanitation Data'!$H$32,0,10*ROW('Sanitation Data'!H106))="","",OFFSET('Sanitation Data'!$H$32,0,10*ROW('Sanitation Data'!H106)))</f>
        <v/>
      </c>
      <c r="DJ112" s="383" t="str">
        <f ca="1">+IF(OFFSET('Sanitation Data'!$I$28,0,10*ROW('Sanitation Data'!I106))="","",OFFSET('Sanitation Data'!$I$28,0,10*ROW('Sanitation Data'!I106)))</f>
        <v/>
      </c>
      <c r="DK112" s="383" t="str">
        <f ca="1">+IF(OFFSET('Sanitation Data'!$I$29,0,10*ROW('Sanitation Data'!I106))="","",OFFSET('Sanitation Data'!$I$29,0,10*ROW('Sanitation Data'!I106)))</f>
        <v/>
      </c>
      <c r="DL112" s="383" t="str">
        <f ca="1">+IF(OFFSET('Sanitation Data'!$I$30,0,10*ROW('Sanitation Data'!I106))="","",OFFSET('Sanitation Data'!$I$30,0,10*ROW('Sanitation Data'!I106)))</f>
        <v/>
      </c>
      <c r="DM112" s="383" t="str">
        <f ca="1">+IF(OFFSET('Sanitation Data'!$I$31,0,10*ROW('Sanitation Data'!I106))="","",OFFSET('Sanitation Data'!$I$31,0,10*ROW('Sanitation Data'!I106)))</f>
        <v/>
      </c>
      <c r="DN112" s="383" t="str">
        <f ca="1">+IF(OFFSET('Sanitation Data'!$I$32,0,10*ROW('Sanitation Data'!I106))="","",OFFSET('Sanitation Data'!$I$32,0,10*ROW('Sanitation Data'!I106)))</f>
        <v/>
      </c>
      <c r="DO112" s="383" t="str">
        <f ca="1">+IF(OFFSET('Hygiene Data'!$D$11,0,10*ROW('Hygiene Data'!D106))="","",OFFSET('Hygiene Data'!$D$11,0,10*ROW('Hygiene Data'!D106)))</f>
        <v/>
      </c>
      <c r="DP112" s="383" t="str">
        <f ca="1">+IF(OFFSET('Hygiene Data'!$D$12,0,10*ROW('Hygiene Data'!D106))="","",OFFSET('Hygiene Data'!$D$12,0,10*ROW('Hygiene Data'!D106)))</f>
        <v/>
      </c>
      <c r="DQ112" s="383" t="str">
        <f ca="1">+IF(OFFSET('Hygiene Data'!$D$13,0,10*ROW('Hygiene Data'!D106))="","",OFFSET('Hygiene Data'!$D$13,0,10*ROW('Hygiene Data'!D106)))</f>
        <v/>
      </c>
      <c r="DR112" s="383" t="str">
        <f ca="1">+IF(OFFSET('Hygiene Data'!$E$11,0,10*ROW('Hygiene Data'!E106))="","",OFFSET('Hygiene Data'!$E$11,0,10*ROW('Hygiene Data'!E106)))</f>
        <v/>
      </c>
      <c r="DS112" s="383" t="str">
        <f ca="1">+IF(OFFSET('Hygiene Data'!$E$12,0,10*ROW('Hygiene Data'!E106))="","",OFFSET('Hygiene Data'!$E$12,0,10*ROW('Hygiene Data'!E106)))</f>
        <v/>
      </c>
      <c r="DT112" s="383" t="str">
        <f ca="1">+IF(OFFSET('Hygiene Data'!$E$13,0,10*ROW('Hygiene Data'!E106))="","",OFFSET('Hygiene Data'!$E$13,0,10*ROW('Hygiene Data'!E106)))</f>
        <v/>
      </c>
      <c r="DU112" s="383" t="str">
        <f ca="1">+IF(OFFSET('Hygiene Data'!$F$11,0,10*ROW('Hygiene Data'!F106))="","",OFFSET('Hygiene Data'!$F$11,0,10*ROW('Hygiene Data'!F106)))</f>
        <v/>
      </c>
      <c r="DV112" s="383" t="str">
        <f ca="1">+IF(OFFSET('Hygiene Data'!$F$12,0,10*ROW('Hygiene Data'!F106))="","",OFFSET('Hygiene Data'!$F$12,0,10*ROW('Hygiene Data'!F106)))</f>
        <v/>
      </c>
      <c r="DW112" s="383" t="str">
        <f ca="1">+IF(OFFSET('Hygiene Data'!$F$13,0,10*ROW('Hygiene Data'!F106))="","",OFFSET('Hygiene Data'!$F$13,0,10*ROW('Hygiene Data'!F106)))</f>
        <v/>
      </c>
      <c r="DX112" s="383" t="str">
        <f ca="1">+IF(OFFSET('Hygiene Data'!$G$11,0,10*ROW('Hygiene Data'!G106))="","",OFFSET('Hygiene Data'!$G$11,0,10*ROW('Hygiene Data'!G106)))</f>
        <v/>
      </c>
      <c r="DY112" s="383" t="str">
        <f ca="1">+IF(OFFSET('Hygiene Data'!$G$12,0,10*ROW('Hygiene Data'!G106))="","",OFFSET('Hygiene Data'!$G$12,0,10*ROW('Hygiene Data'!G106)))</f>
        <v/>
      </c>
      <c r="DZ112" s="383" t="str">
        <f ca="1">+IF(OFFSET('Hygiene Data'!$G$13,0,10*ROW('Hygiene Data'!G106))="","",OFFSET('Hygiene Data'!$G$13,0,10*ROW('Hygiene Data'!G106)))</f>
        <v/>
      </c>
      <c r="EA112" s="383" t="str">
        <f ca="1">+IF(OFFSET('Hygiene Data'!$H$11,0,10*ROW('Hygiene Data'!H106))="","",OFFSET('Hygiene Data'!$H$11,0,10*ROW('Hygiene Data'!H106)))</f>
        <v/>
      </c>
      <c r="EB112" s="383" t="str">
        <f ca="1">+IF(OFFSET('Hygiene Data'!$H$12,0,10*ROW('Hygiene Data'!H106))="","",OFFSET('Hygiene Data'!$H$12,0,10*ROW('Hygiene Data'!H106)))</f>
        <v/>
      </c>
      <c r="EC112" s="383" t="str">
        <f ca="1">+IF(OFFSET('Hygiene Data'!$H$13,0,10*ROW('Hygiene Data'!H106))="","",OFFSET('Hygiene Data'!$H$13,0,10*ROW('Hygiene Data'!H106)))</f>
        <v/>
      </c>
      <c r="ED112" s="383" t="str">
        <f ca="1">+IF(OFFSET('Hygiene Data'!$I$11,0,10*ROW('Hygiene Data'!I106))="","",OFFSET('Hygiene Data'!$I$11,0,10*ROW('Hygiene Data'!I106)))</f>
        <v/>
      </c>
      <c r="EE112" s="383" t="str">
        <f ca="1">+IF(OFFSET('Hygiene Data'!$I$12,0,10*ROW('Hygiene Data'!I106))="","",OFFSET('Hygiene Data'!$I$12,0,10*ROW('Hygiene Data'!I106)))</f>
        <v/>
      </c>
      <c r="EF112" s="383" t="str">
        <f ca="1">+IF(OFFSET('Hygiene Data'!$I$13,0,10*ROW('Hygiene Data'!I106))="","",OFFSET('Hygiene Data'!$I$13,0,10*ROW('Hygiene Data'!I106)))</f>
        <v/>
      </c>
    </row>
    <row r="113" spans="1:136" x14ac:dyDescent="0.25">
      <c r="A113" s="492" t="str">
        <f ca="1">+IF(OFFSET('Water Data'!$B$2,0,10*ROW('Water Data'!E107))="","",OFFSET('Water Data'!$B$2,0,10*ROW('Water Data'!E107)))</f>
        <v/>
      </c>
      <c r="B113" s="492"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19" t="str">
        <f t="shared" ca="1" si="1"/>
        <v/>
      </c>
      <c r="D113" s="520"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20"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20"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20"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20"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20"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20"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20"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20"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20"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20"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20"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20"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20"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20"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20"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20"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20"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21"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21"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21"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21"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21"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21"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21"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21"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21"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21"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21"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21"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21"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21"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21"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21"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21"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21"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21"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21"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21"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21"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21"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21"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21"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21"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21"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21"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21"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21"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22"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98"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22"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22"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22"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22"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22"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22"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22"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22"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22"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22"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22"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22"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22"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22"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22"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22"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83" t="str">
        <f ca="1">+IF(OFFSET('Water Data'!$D$27,0,10*ROW('Water Data'!D107))="","",OFFSET('Water Data'!$D$27,0,10*ROW('Water Data'!D107)))</f>
        <v/>
      </c>
      <c r="BT113" s="383" t="str">
        <f ca="1">+IF(OFFSET('Water Data'!$D$28,0,10*ROW('Water Data'!D107))="","",OFFSET('Water Data'!$D$28,0,10*ROW('Water Data'!D107)))</f>
        <v/>
      </c>
      <c r="BU113" s="383" t="str">
        <f ca="1">+IF(OFFSET('Water Data'!$D$29,0,10*ROW('Water Data'!D107))="","",OFFSET('Water Data'!$D$29,0,10*ROW('Water Data'!D107)))</f>
        <v/>
      </c>
      <c r="BV113" s="383" t="str">
        <f ca="1">+IF(OFFSET('Water Data'!$E$27,0,10*ROW('Water Data'!E107))="","",OFFSET('Water Data'!$E$27,0,10*ROW('Water Data'!E107)))</f>
        <v/>
      </c>
      <c r="BW113" s="383" t="str">
        <f ca="1">+IF(OFFSET('Water Data'!$E$28,0,10*ROW('Water Data'!E107))="","",OFFSET('Water Data'!$E$28,0,10*ROW('Water Data'!E107)))</f>
        <v/>
      </c>
      <c r="BX113" s="383" t="str">
        <f ca="1">+IF(OFFSET('Water Data'!$E$29,0,10*ROW('Water Data'!E107))="","",OFFSET('Water Data'!$E$29,0,10*ROW('Water Data'!E107)))</f>
        <v/>
      </c>
      <c r="BY113" s="383" t="str">
        <f ca="1">+IF(OFFSET('Water Data'!$F$27,0,10*ROW('Water Data'!F107))="","",OFFSET('Water Data'!$F$27,0,10*ROW('Water Data'!F107)))</f>
        <v/>
      </c>
      <c r="BZ113" s="383" t="str">
        <f ca="1">+IF(OFFSET('Water Data'!$F$28,0,10*ROW('Water Data'!F107))="","",OFFSET('Water Data'!$F$28,0,10*ROW('Water Data'!F107)))</f>
        <v/>
      </c>
      <c r="CA113" s="383" t="str">
        <f ca="1">+IF(OFFSET('Water Data'!$F$29,0,10*ROW('Water Data'!F107))="","",OFFSET('Water Data'!$F$29,0,10*ROW('Water Data'!F107)))</f>
        <v/>
      </c>
      <c r="CB113" s="383" t="str">
        <f ca="1">+IF(OFFSET('Water Data'!$G$27,0,10*ROW('Water Data'!G107))="","",OFFSET('Water Data'!$G$27,0,10*ROW('Water Data'!G107)))</f>
        <v/>
      </c>
      <c r="CC113" s="383" t="str">
        <f ca="1">+IF(OFFSET('Water Data'!$G$28,0,10*ROW('Water Data'!G107))="","",OFFSET('Water Data'!$G$28,0,10*ROW('Water Data'!G107)))</f>
        <v/>
      </c>
      <c r="CD113" s="383" t="str">
        <f ca="1">+IF(OFFSET('Water Data'!$G$29,0,10*ROW('Water Data'!G107))="","",OFFSET('Water Data'!$G$29,0,10*ROW('Water Data'!G107)))</f>
        <v/>
      </c>
      <c r="CE113" s="383" t="str">
        <f ca="1">+IF(OFFSET('Water Data'!$H$27,0,10*ROW('Water Data'!H107))="","",OFFSET('Water Data'!$H$27,0,10*ROW('Water Data'!H107)))</f>
        <v/>
      </c>
      <c r="CF113" s="383" t="str">
        <f ca="1">+IF(OFFSET('Water Data'!$H$28,0,10*ROW('Water Data'!H107))="","",OFFSET('Water Data'!$H$28,0,10*ROW('Water Data'!H107)))</f>
        <v/>
      </c>
      <c r="CG113" s="383" t="str">
        <f ca="1">+IF(OFFSET('Water Data'!$H$29,0,10*ROW('Water Data'!H107))="","",OFFSET('Water Data'!$H$29,0,10*ROW('Water Data'!H107)))</f>
        <v/>
      </c>
      <c r="CH113" s="383" t="str">
        <f ca="1">+IF(OFFSET('Water Data'!$I$27,0,10*ROW('Water Data'!I107))="","",OFFSET('Water Data'!$I$27,0,10*ROW('Water Data'!I107)))</f>
        <v/>
      </c>
      <c r="CI113" s="383" t="str">
        <f ca="1">+IF(OFFSET('Water Data'!$I$28,0,10*ROW('Water Data'!I107))="","",OFFSET('Water Data'!$I$28,0,10*ROW('Water Data'!I107)))</f>
        <v/>
      </c>
      <c r="CJ113" s="383" t="str">
        <f ca="1">+IF(OFFSET('Water Data'!$I$29,0,10*ROW('Water Data'!I107))="","",OFFSET('Water Data'!$I$29,0,10*ROW('Water Data'!I107)))</f>
        <v/>
      </c>
      <c r="CK113" s="383" t="str">
        <f ca="1">+IF(OFFSET('Sanitation Data'!$D$28,0,10*ROW('Sanitation Data'!D107))="","",OFFSET('Sanitation Data'!$D$28,0,10*ROW('Sanitation Data'!D107)))</f>
        <v/>
      </c>
      <c r="CL113" s="383" t="str">
        <f ca="1">+IF(OFFSET('Sanitation Data'!$D$29,0,10*ROW('Sanitation Data'!D107))="","",OFFSET('Sanitation Data'!$D$29,0,10*ROW('Sanitation Data'!D107)))</f>
        <v/>
      </c>
      <c r="CM113" s="383" t="str">
        <f ca="1">+IF(OFFSET('Sanitation Data'!$D$30,0,10*ROW('Sanitation Data'!D107))="","",OFFSET('Sanitation Data'!$D$30,0,10*ROW('Sanitation Data'!D107)))</f>
        <v/>
      </c>
      <c r="CN113" s="383" t="str">
        <f ca="1">+IF(OFFSET('Sanitation Data'!$D$31,0,10*ROW('Sanitation Data'!D107))="","",OFFSET('Sanitation Data'!$D$31,0,10*ROW('Sanitation Data'!D107)))</f>
        <v/>
      </c>
      <c r="CO113" s="383" t="str">
        <f ca="1">+IF(OFFSET('Sanitation Data'!$D$32,0,10*ROW('Sanitation Data'!D107))="","",OFFSET('Sanitation Data'!$D$32,0,10*ROW('Sanitation Data'!D107)))</f>
        <v/>
      </c>
      <c r="CP113" s="383" t="str">
        <f ca="1">+IF(OFFSET('Sanitation Data'!$E$28,0,10*ROW('Sanitation Data'!E107))="","",OFFSET('Sanitation Data'!$E$28,0,10*ROW('Sanitation Data'!E107)))</f>
        <v/>
      </c>
      <c r="CQ113" s="383" t="str">
        <f ca="1">+IF(OFFSET('Sanitation Data'!$E$29,0,10*ROW('Sanitation Data'!E107))="","",OFFSET('Sanitation Data'!$E$29,0,10*ROW('Sanitation Data'!E107)))</f>
        <v/>
      </c>
      <c r="CR113" s="383" t="str">
        <f ca="1">+IF(OFFSET('Sanitation Data'!$E$30,0,10*ROW('Sanitation Data'!E107))="","",OFFSET('Sanitation Data'!$E$30,0,10*ROW('Sanitation Data'!E107)))</f>
        <v/>
      </c>
      <c r="CS113" s="383" t="str">
        <f ca="1">+IF(OFFSET('Sanitation Data'!$E$31,0,10*ROW('Sanitation Data'!E107))="","",OFFSET('Sanitation Data'!$E$31,0,10*ROW('Sanitation Data'!E107)))</f>
        <v/>
      </c>
      <c r="CT113" s="383" t="str">
        <f ca="1">+IF(OFFSET('Sanitation Data'!$E$32,0,10*ROW('Sanitation Data'!E107))="","",OFFSET('Sanitation Data'!$E$32,0,10*ROW('Sanitation Data'!E107)))</f>
        <v/>
      </c>
      <c r="CU113" s="383" t="str">
        <f ca="1">+IF(OFFSET('Sanitation Data'!$F$28,0,10*ROW('Sanitation Data'!F107))="","",OFFSET('Sanitation Data'!$F$28,0,10*ROW('Sanitation Data'!F107)))</f>
        <v/>
      </c>
      <c r="CV113" s="383" t="str">
        <f ca="1">+IF(OFFSET('Sanitation Data'!$F$29,0,10*ROW('Sanitation Data'!F107))="","",OFFSET('Sanitation Data'!$F$29,0,10*ROW('Sanitation Data'!F107)))</f>
        <v/>
      </c>
      <c r="CW113" s="383" t="str">
        <f ca="1">+IF(OFFSET('Sanitation Data'!$F$30,0,10*ROW('Sanitation Data'!F107))="","",OFFSET('Sanitation Data'!$F$30,0,10*ROW('Sanitation Data'!F107)))</f>
        <v/>
      </c>
      <c r="CX113" s="383" t="str">
        <f ca="1">+IF(OFFSET('Sanitation Data'!$F$31,0,10*ROW('Sanitation Data'!F107))="","",OFFSET('Sanitation Data'!$F$31,0,10*ROW('Sanitation Data'!F107)))</f>
        <v/>
      </c>
      <c r="CY113" s="383" t="str">
        <f ca="1">+IF(OFFSET('Sanitation Data'!$F$32,0,10*ROW('Sanitation Data'!F107))="","",OFFSET('Sanitation Data'!$F$32,0,10*ROW('Sanitation Data'!F107)))</f>
        <v/>
      </c>
      <c r="CZ113" s="383" t="str">
        <f ca="1">+IF(OFFSET('Sanitation Data'!$G$28,0,10*ROW('Sanitation Data'!G107))="","",OFFSET('Sanitation Data'!$G$28,0,10*ROW('Sanitation Data'!G107)))</f>
        <v/>
      </c>
      <c r="DA113" s="383" t="str">
        <f ca="1">+IF(OFFSET('Sanitation Data'!$G$29,0,10*ROW('Sanitation Data'!G107))="","",OFFSET('Sanitation Data'!$G$29,0,10*ROW('Sanitation Data'!G107)))</f>
        <v/>
      </c>
      <c r="DB113" s="383" t="str">
        <f ca="1">+IF(OFFSET('Sanitation Data'!$G$30,0,10*ROW('Sanitation Data'!G107))="","",OFFSET('Sanitation Data'!$G$30,0,10*ROW('Sanitation Data'!G107)))</f>
        <v/>
      </c>
      <c r="DC113" s="383" t="str">
        <f ca="1">+IF(OFFSET('Sanitation Data'!$G$31,0,10*ROW('Sanitation Data'!G107))="","",OFFSET('Sanitation Data'!$G$31,0,10*ROW('Sanitation Data'!G107)))</f>
        <v/>
      </c>
      <c r="DD113" s="383" t="str">
        <f ca="1">+IF(OFFSET('Sanitation Data'!$G$32,0,10*ROW('Sanitation Data'!G107))="","",OFFSET('Sanitation Data'!$G$32,0,10*ROW('Sanitation Data'!G107)))</f>
        <v/>
      </c>
      <c r="DE113" s="383" t="str">
        <f ca="1">+IF(OFFSET('Sanitation Data'!$H$28,0,10*ROW('Sanitation Data'!H107))="","",OFFSET('Sanitation Data'!$H$28,0,10*ROW('Sanitation Data'!H107)))</f>
        <v/>
      </c>
      <c r="DF113" s="383" t="str">
        <f ca="1">+IF(OFFSET('Sanitation Data'!$H$29,0,10*ROW('Sanitation Data'!H107))="","",OFFSET('Sanitation Data'!$H$29,0,10*ROW('Sanitation Data'!H107)))</f>
        <v/>
      </c>
      <c r="DG113" s="383" t="str">
        <f ca="1">+IF(OFFSET('Sanitation Data'!$H$30,0,10*ROW('Sanitation Data'!H107))="","",OFFSET('Sanitation Data'!$H$30,0,10*ROW('Sanitation Data'!H107)))</f>
        <v/>
      </c>
      <c r="DH113" s="383" t="str">
        <f ca="1">+IF(OFFSET('Sanitation Data'!$H$31,0,10*ROW('Sanitation Data'!H107))="","",OFFSET('Sanitation Data'!$H$31,0,10*ROW('Sanitation Data'!H107)))</f>
        <v/>
      </c>
      <c r="DI113" s="383" t="str">
        <f ca="1">+IF(OFFSET('Sanitation Data'!$H$32,0,10*ROW('Sanitation Data'!H107))="","",OFFSET('Sanitation Data'!$H$32,0,10*ROW('Sanitation Data'!H107)))</f>
        <v/>
      </c>
      <c r="DJ113" s="383" t="str">
        <f ca="1">+IF(OFFSET('Sanitation Data'!$I$28,0,10*ROW('Sanitation Data'!I107))="","",OFFSET('Sanitation Data'!$I$28,0,10*ROW('Sanitation Data'!I107)))</f>
        <v/>
      </c>
      <c r="DK113" s="383" t="str">
        <f ca="1">+IF(OFFSET('Sanitation Data'!$I$29,0,10*ROW('Sanitation Data'!I107))="","",OFFSET('Sanitation Data'!$I$29,0,10*ROW('Sanitation Data'!I107)))</f>
        <v/>
      </c>
      <c r="DL113" s="383" t="str">
        <f ca="1">+IF(OFFSET('Sanitation Data'!$I$30,0,10*ROW('Sanitation Data'!I107))="","",OFFSET('Sanitation Data'!$I$30,0,10*ROW('Sanitation Data'!I107)))</f>
        <v/>
      </c>
      <c r="DM113" s="383" t="str">
        <f ca="1">+IF(OFFSET('Sanitation Data'!$I$31,0,10*ROW('Sanitation Data'!I107))="","",OFFSET('Sanitation Data'!$I$31,0,10*ROW('Sanitation Data'!I107)))</f>
        <v/>
      </c>
      <c r="DN113" s="383" t="str">
        <f ca="1">+IF(OFFSET('Sanitation Data'!$I$32,0,10*ROW('Sanitation Data'!I107))="","",OFFSET('Sanitation Data'!$I$32,0,10*ROW('Sanitation Data'!I107)))</f>
        <v/>
      </c>
      <c r="DO113" s="383" t="str">
        <f ca="1">+IF(OFFSET('Hygiene Data'!$D$11,0,10*ROW('Hygiene Data'!D107))="","",OFFSET('Hygiene Data'!$D$11,0,10*ROW('Hygiene Data'!D107)))</f>
        <v/>
      </c>
      <c r="DP113" s="383" t="str">
        <f ca="1">+IF(OFFSET('Hygiene Data'!$D$12,0,10*ROW('Hygiene Data'!D107))="","",OFFSET('Hygiene Data'!$D$12,0,10*ROW('Hygiene Data'!D107)))</f>
        <v/>
      </c>
      <c r="DQ113" s="383" t="str">
        <f ca="1">+IF(OFFSET('Hygiene Data'!$D$13,0,10*ROW('Hygiene Data'!D107))="","",OFFSET('Hygiene Data'!$D$13,0,10*ROW('Hygiene Data'!D107)))</f>
        <v/>
      </c>
      <c r="DR113" s="383" t="str">
        <f ca="1">+IF(OFFSET('Hygiene Data'!$E$11,0,10*ROW('Hygiene Data'!E107))="","",OFFSET('Hygiene Data'!$E$11,0,10*ROW('Hygiene Data'!E107)))</f>
        <v/>
      </c>
      <c r="DS113" s="383" t="str">
        <f ca="1">+IF(OFFSET('Hygiene Data'!$E$12,0,10*ROW('Hygiene Data'!E107))="","",OFFSET('Hygiene Data'!$E$12,0,10*ROW('Hygiene Data'!E107)))</f>
        <v/>
      </c>
      <c r="DT113" s="383" t="str">
        <f ca="1">+IF(OFFSET('Hygiene Data'!$E$13,0,10*ROW('Hygiene Data'!E107))="","",OFFSET('Hygiene Data'!$E$13,0,10*ROW('Hygiene Data'!E107)))</f>
        <v/>
      </c>
      <c r="DU113" s="383" t="str">
        <f ca="1">+IF(OFFSET('Hygiene Data'!$F$11,0,10*ROW('Hygiene Data'!F107))="","",OFFSET('Hygiene Data'!$F$11,0,10*ROW('Hygiene Data'!F107)))</f>
        <v/>
      </c>
      <c r="DV113" s="383" t="str">
        <f ca="1">+IF(OFFSET('Hygiene Data'!$F$12,0,10*ROW('Hygiene Data'!F107))="","",OFFSET('Hygiene Data'!$F$12,0,10*ROW('Hygiene Data'!F107)))</f>
        <v/>
      </c>
      <c r="DW113" s="383" t="str">
        <f ca="1">+IF(OFFSET('Hygiene Data'!$F$13,0,10*ROW('Hygiene Data'!F107))="","",OFFSET('Hygiene Data'!$F$13,0,10*ROW('Hygiene Data'!F107)))</f>
        <v/>
      </c>
      <c r="DX113" s="383" t="str">
        <f ca="1">+IF(OFFSET('Hygiene Data'!$G$11,0,10*ROW('Hygiene Data'!G107))="","",OFFSET('Hygiene Data'!$G$11,0,10*ROW('Hygiene Data'!G107)))</f>
        <v/>
      </c>
      <c r="DY113" s="383" t="str">
        <f ca="1">+IF(OFFSET('Hygiene Data'!$G$12,0,10*ROW('Hygiene Data'!G107))="","",OFFSET('Hygiene Data'!$G$12,0,10*ROW('Hygiene Data'!G107)))</f>
        <v/>
      </c>
      <c r="DZ113" s="383" t="str">
        <f ca="1">+IF(OFFSET('Hygiene Data'!$G$13,0,10*ROW('Hygiene Data'!G107))="","",OFFSET('Hygiene Data'!$G$13,0,10*ROW('Hygiene Data'!G107)))</f>
        <v/>
      </c>
      <c r="EA113" s="383" t="str">
        <f ca="1">+IF(OFFSET('Hygiene Data'!$H$11,0,10*ROW('Hygiene Data'!H107))="","",OFFSET('Hygiene Data'!$H$11,0,10*ROW('Hygiene Data'!H107)))</f>
        <v/>
      </c>
      <c r="EB113" s="383" t="str">
        <f ca="1">+IF(OFFSET('Hygiene Data'!$H$12,0,10*ROW('Hygiene Data'!H107))="","",OFFSET('Hygiene Data'!$H$12,0,10*ROW('Hygiene Data'!H107)))</f>
        <v/>
      </c>
      <c r="EC113" s="383" t="str">
        <f ca="1">+IF(OFFSET('Hygiene Data'!$H$13,0,10*ROW('Hygiene Data'!H107))="","",OFFSET('Hygiene Data'!$H$13,0,10*ROW('Hygiene Data'!H107)))</f>
        <v/>
      </c>
      <c r="ED113" s="383" t="str">
        <f ca="1">+IF(OFFSET('Hygiene Data'!$I$11,0,10*ROW('Hygiene Data'!I107))="","",OFFSET('Hygiene Data'!$I$11,0,10*ROW('Hygiene Data'!I107)))</f>
        <v/>
      </c>
      <c r="EE113" s="383" t="str">
        <f ca="1">+IF(OFFSET('Hygiene Data'!$I$12,0,10*ROW('Hygiene Data'!I107))="","",OFFSET('Hygiene Data'!$I$12,0,10*ROW('Hygiene Data'!I107)))</f>
        <v/>
      </c>
      <c r="EF113" s="383" t="str">
        <f ca="1">+IF(OFFSET('Hygiene Data'!$I$13,0,10*ROW('Hygiene Data'!I107))="","",OFFSET('Hygiene Data'!$I$13,0,10*ROW('Hygiene Data'!I107)))</f>
        <v/>
      </c>
    </row>
    <row r="114" spans="1:136" x14ac:dyDescent="0.25">
      <c r="A114" s="492" t="str">
        <f ca="1">+IF(OFFSET('Water Data'!$B$2,0,10*ROW('Water Data'!E108))="","",OFFSET('Water Data'!$B$2,0,10*ROW('Water Data'!E108)))</f>
        <v/>
      </c>
      <c r="B114" s="492"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19" t="str">
        <f t="shared" ca="1" si="1"/>
        <v/>
      </c>
      <c r="D114" s="520"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20"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20"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20"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20"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20"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20"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20"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20"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20"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20"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20"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20"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20"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20"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20"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20"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20"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21"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21"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21"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21"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21"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21"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21"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21"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21"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21"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21"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21"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21"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21"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21"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21"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21"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21"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21"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21"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21"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21"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21"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21"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21"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21"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21"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21"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21"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21"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22"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98"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22"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22"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22"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22"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22"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22"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22"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22"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22"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22"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22"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22"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22"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22"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22"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22"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83" t="str">
        <f ca="1">+IF(OFFSET('Water Data'!$D$27,0,10*ROW('Water Data'!D108))="","",OFFSET('Water Data'!$D$27,0,10*ROW('Water Data'!D108)))</f>
        <v/>
      </c>
      <c r="BT114" s="383" t="str">
        <f ca="1">+IF(OFFSET('Water Data'!$D$28,0,10*ROW('Water Data'!D108))="","",OFFSET('Water Data'!$D$28,0,10*ROW('Water Data'!D108)))</f>
        <v/>
      </c>
      <c r="BU114" s="383" t="str">
        <f ca="1">+IF(OFFSET('Water Data'!$D$29,0,10*ROW('Water Data'!D108))="","",OFFSET('Water Data'!$D$29,0,10*ROW('Water Data'!D108)))</f>
        <v/>
      </c>
      <c r="BV114" s="383" t="str">
        <f ca="1">+IF(OFFSET('Water Data'!$E$27,0,10*ROW('Water Data'!E108))="","",OFFSET('Water Data'!$E$27,0,10*ROW('Water Data'!E108)))</f>
        <v/>
      </c>
      <c r="BW114" s="383" t="str">
        <f ca="1">+IF(OFFSET('Water Data'!$E$28,0,10*ROW('Water Data'!E108))="","",OFFSET('Water Data'!$E$28,0,10*ROW('Water Data'!E108)))</f>
        <v/>
      </c>
      <c r="BX114" s="383" t="str">
        <f ca="1">+IF(OFFSET('Water Data'!$E$29,0,10*ROW('Water Data'!E108))="","",OFFSET('Water Data'!$E$29,0,10*ROW('Water Data'!E108)))</f>
        <v/>
      </c>
      <c r="BY114" s="383" t="str">
        <f ca="1">+IF(OFFSET('Water Data'!$F$27,0,10*ROW('Water Data'!F108))="","",OFFSET('Water Data'!$F$27,0,10*ROW('Water Data'!F108)))</f>
        <v/>
      </c>
      <c r="BZ114" s="383" t="str">
        <f ca="1">+IF(OFFSET('Water Data'!$F$28,0,10*ROW('Water Data'!F108))="","",OFFSET('Water Data'!$F$28,0,10*ROW('Water Data'!F108)))</f>
        <v/>
      </c>
      <c r="CA114" s="383" t="str">
        <f ca="1">+IF(OFFSET('Water Data'!$F$29,0,10*ROW('Water Data'!F108))="","",OFFSET('Water Data'!$F$29,0,10*ROW('Water Data'!F108)))</f>
        <v/>
      </c>
      <c r="CB114" s="383" t="str">
        <f ca="1">+IF(OFFSET('Water Data'!$G$27,0,10*ROW('Water Data'!G108))="","",OFFSET('Water Data'!$G$27,0,10*ROW('Water Data'!G108)))</f>
        <v/>
      </c>
      <c r="CC114" s="383" t="str">
        <f ca="1">+IF(OFFSET('Water Data'!$G$28,0,10*ROW('Water Data'!G108))="","",OFFSET('Water Data'!$G$28,0,10*ROW('Water Data'!G108)))</f>
        <v/>
      </c>
      <c r="CD114" s="383" t="str">
        <f ca="1">+IF(OFFSET('Water Data'!$G$29,0,10*ROW('Water Data'!G108))="","",OFFSET('Water Data'!$G$29,0,10*ROW('Water Data'!G108)))</f>
        <v/>
      </c>
      <c r="CE114" s="383" t="str">
        <f ca="1">+IF(OFFSET('Water Data'!$H$27,0,10*ROW('Water Data'!H108))="","",OFFSET('Water Data'!$H$27,0,10*ROW('Water Data'!H108)))</f>
        <v/>
      </c>
      <c r="CF114" s="383" t="str">
        <f ca="1">+IF(OFFSET('Water Data'!$H$28,0,10*ROW('Water Data'!H108))="","",OFFSET('Water Data'!$H$28,0,10*ROW('Water Data'!H108)))</f>
        <v/>
      </c>
      <c r="CG114" s="383" t="str">
        <f ca="1">+IF(OFFSET('Water Data'!$H$29,0,10*ROW('Water Data'!H108))="","",OFFSET('Water Data'!$H$29,0,10*ROW('Water Data'!H108)))</f>
        <v/>
      </c>
      <c r="CH114" s="383" t="str">
        <f ca="1">+IF(OFFSET('Water Data'!$I$27,0,10*ROW('Water Data'!I108))="","",OFFSET('Water Data'!$I$27,0,10*ROW('Water Data'!I108)))</f>
        <v/>
      </c>
      <c r="CI114" s="383" t="str">
        <f ca="1">+IF(OFFSET('Water Data'!$I$28,0,10*ROW('Water Data'!I108))="","",OFFSET('Water Data'!$I$28,0,10*ROW('Water Data'!I108)))</f>
        <v/>
      </c>
      <c r="CJ114" s="383" t="str">
        <f ca="1">+IF(OFFSET('Water Data'!$I$29,0,10*ROW('Water Data'!I108))="","",OFFSET('Water Data'!$I$29,0,10*ROW('Water Data'!I108)))</f>
        <v/>
      </c>
      <c r="CK114" s="383" t="str">
        <f ca="1">+IF(OFFSET('Sanitation Data'!$D$28,0,10*ROW('Sanitation Data'!D108))="","",OFFSET('Sanitation Data'!$D$28,0,10*ROW('Sanitation Data'!D108)))</f>
        <v/>
      </c>
      <c r="CL114" s="383" t="str">
        <f ca="1">+IF(OFFSET('Sanitation Data'!$D$29,0,10*ROW('Sanitation Data'!D108))="","",OFFSET('Sanitation Data'!$D$29,0,10*ROW('Sanitation Data'!D108)))</f>
        <v/>
      </c>
      <c r="CM114" s="383" t="str">
        <f ca="1">+IF(OFFSET('Sanitation Data'!$D$30,0,10*ROW('Sanitation Data'!D108))="","",OFFSET('Sanitation Data'!$D$30,0,10*ROW('Sanitation Data'!D108)))</f>
        <v/>
      </c>
      <c r="CN114" s="383" t="str">
        <f ca="1">+IF(OFFSET('Sanitation Data'!$D$31,0,10*ROW('Sanitation Data'!D108))="","",OFFSET('Sanitation Data'!$D$31,0,10*ROW('Sanitation Data'!D108)))</f>
        <v/>
      </c>
      <c r="CO114" s="383" t="str">
        <f ca="1">+IF(OFFSET('Sanitation Data'!$D$32,0,10*ROW('Sanitation Data'!D108))="","",OFFSET('Sanitation Data'!$D$32,0,10*ROW('Sanitation Data'!D108)))</f>
        <v/>
      </c>
      <c r="CP114" s="383" t="str">
        <f ca="1">+IF(OFFSET('Sanitation Data'!$E$28,0,10*ROW('Sanitation Data'!E108))="","",OFFSET('Sanitation Data'!$E$28,0,10*ROW('Sanitation Data'!E108)))</f>
        <v/>
      </c>
      <c r="CQ114" s="383" t="str">
        <f ca="1">+IF(OFFSET('Sanitation Data'!$E$29,0,10*ROW('Sanitation Data'!E108))="","",OFFSET('Sanitation Data'!$E$29,0,10*ROW('Sanitation Data'!E108)))</f>
        <v/>
      </c>
      <c r="CR114" s="383" t="str">
        <f ca="1">+IF(OFFSET('Sanitation Data'!$E$30,0,10*ROW('Sanitation Data'!E108))="","",OFFSET('Sanitation Data'!$E$30,0,10*ROW('Sanitation Data'!E108)))</f>
        <v/>
      </c>
      <c r="CS114" s="383" t="str">
        <f ca="1">+IF(OFFSET('Sanitation Data'!$E$31,0,10*ROW('Sanitation Data'!E108))="","",OFFSET('Sanitation Data'!$E$31,0,10*ROW('Sanitation Data'!E108)))</f>
        <v/>
      </c>
      <c r="CT114" s="383" t="str">
        <f ca="1">+IF(OFFSET('Sanitation Data'!$E$32,0,10*ROW('Sanitation Data'!E108))="","",OFFSET('Sanitation Data'!$E$32,0,10*ROW('Sanitation Data'!E108)))</f>
        <v/>
      </c>
      <c r="CU114" s="383" t="str">
        <f ca="1">+IF(OFFSET('Sanitation Data'!$F$28,0,10*ROW('Sanitation Data'!F108))="","",OFFSET('Sanitation Data'!$F$28,0,10*ROW('Sanitation Data'!F108)))</f>
        <v/>
      </c>
      <c r="CV114" s="383" t="str">
        <f ca="1">+IF(OFFSET('Sanitation Data'!$F$29,0,10*ROW('Sanitation Data'!F108))="","",OFFSET('Sanitation Data'!$F$29,0,10*ROW('Sanitation Data'!F108)))</f>
        <v/>
      </c>
      <c r="CW114" s="383" t="str">
        <f ca="1">+IF(OFFSET('Sanitation Data'!$F$30,0,10*ROW('Sanitation Data'!F108))="","",OFFSET('Sanitation Data'!$F$30,0,10*ROW('Sanitation Data'!F108)))</f>
        <v/>
      </c>
      <c r="CX114" s="383" t="str">
        <f ca="1">+IF(OFFSET('Sanitation Data'!$F$31,0,10*ROW('Sanitation Data'!F108))="","",OFFSET('Sanitation Data'!$F$31,0,10*ROW('Sanitation Data'!F108)))</f>
        <v/>
      </c>
      <c r="CY114" s="383" t="str">
        <f ca="1">+IF(OFFSET('Sanitation Data'!$F$32,0,10*ROW('Sanitation Data'!F108))="","",OFFSET('Sanitation Data'!$F$32,0,10*ROW('Sanitation Data'!F108)))</f>
        <v/>
      </c>
      <c r="CZ114" s="383" t="str">
        <f ca="1">+IF(OFFSET('Sanitation Data'!$G$28,0,10*ROW('Sanitation Data'!G108))="","",OFFSET('Sanitation Data'!$G$28,0,10*ROW('Sanitation Data'!G108)))</f>
        <v/>
      </c>
      <c r="DA114" s="383" t="str">
        <f ca="1">+IF(OFFSET('Sanitation Data'!$G$29,0,10*ROW('Sanitation Data'!G108))="","",OFFSET('Sanitation Data'!$G$29,0,10*ROW('Sanitation Data'!G108)))</f>
        <v/>
      </c>
      <c r="DB114" s="383" t="str">
        <f ca="1">+IF(OFFSET('Sanitation Data'!$G$30,0,10*ROW('Sanitation Data'!G108))="","",OFFSET('Sanitation Data'!$G$30,0,10*ROW('Sanitation Data'!G108)))</f>
        <v/>
      </c>
      <c r="DC114" s="383" t="str">
        <f ca="1">+IF(OFFSET('Sanitation Data'!$G$31,0,10*ROW('Sanitation Data'!G108))="","",OFFSET('Sanitation Data'!$G$31,0,10*ROW('Sanitation Data'!G108)))</f>
        <v/>
      </c>
      <c r="DD114" s="383" t="str">
        <f ca="1">+IF(OFFSET('Sanitation Data'!$G$32,0,10*ROW('Sanitation Data'!G108))="","",OFFSET('Sanitation Data'!$G$32,0,10*ROW('Sanitation Data'!G108)))</f>
        <v/>
      </c>
      <c r="DE114" s="383" t="str">
        <f ca="1">+IF(OFFSET('Sanitation Data'!$H$28,0,10*ROW('Sanitation Data'!H108))="","",OFFSET('Sanitation Data'!$H$28,0,10*ROW('Sanitation Data'!H108)))</f>
        <v/>
      </c>
      <c r="DF114" s="383" t="str">
        <f ca="1">+IF(OFFSET('Sanitation Data'!$H$29,0,10*ROW('Sanitation Data'!H108))="","",OFFSET('Sanitation Data'!$H$29,0,10*ROW('Sanitation Data'!H108)))</f>
        <v/>
      </c>
      <c r="DG114" s="383" t="str">
        <f ca="1">+IF(OFFSET('Sanitation Data'!$H$30,0,10*ROW('Sanitation Data'!H108))="","",OFFSET('Sanitation Data'!$H$30,0,10*ROW('Sanitation Data'!H108)))</f>
        <v/>
      </c>
      <c r="DH114" s="383" t="str">
        <f ca="1">+IF(OFFSET('Sanitation Data'!$H$31,0,10*ROW('Sanitation Data'!H108))="","",OFFSET('Sanitation Data'!$H$31,0,10*ROW('Sanitation Data'!H108)))</f>
        <v/>
      </c>
      <c r="DI114" s="383" t="str">
        <f ca="1">+IF(OFFSET('Sanitation Data'!$H$32,0,10*ROW('Sanitation Data'!H108))="","",OFFSET('Sanitation Data'!$H$32,0,10*ROW('Sanitation Data'!H108)))</f>
        <v/>
      </c>
      <c r="DJ114" s="383" t="str">
        <f ca="1">+IF(OFFSET('Sanitation Data'!$I$28,0,10*ROW('Sanitation Data'!I108))="","",OFFSET('Sanitation Data'!$I$28,0,10*ROW('Sanitation Data'!I108)))</f>
        <v/>
      </c>
      <c r="DK114" s="383" t="str">
        <f ca="1">+IF(OFFSET('Sanitation Data'!$I$29,0,10*ROW('Sanitation Data'!I108))="","",OFFSET('Sanitation Data'!$I$29,0,10*ROW('Sanitation Data'!I108)))</f>
        <v/>
      </c>
      <c r="DL114" s="383" t="str">
        <f ca="1">+IF(OFFSET('Sanitation Data'!$I$30,0,10*ROW('Sanitation Data'!I108))="","",OFFSET('Sanitation Data'!$I$30,0,10*ROW('Sanitation Data'!I108)))</f>
        <v/>
      </c>
      <c r="DM114" s="383" t="str">
        <f ca="1">+IF(OFFSET('Sanitation Data'!$I$31,0,10*ROW('Sanitation Data'!I108))="","",OFFSET('Sanitation Data'!$I$31,0,10*ROW('Sanitation Data'!I108)))</f>
        <v/>
      </c>
      <c r="DN114" s="383" t="str">
        <f ca="1">+IF(OFFSET('Sanitation Data'!$I$32,0,10*ROW('Sanitation Data'!I108))="","",OFFSET('Sanitation Data'!$I$32,0,10*ROW('Sanitation Data'!I108)))</f>
        <v/>
      </c>
      <c r="DO114" s="383" t="str">
        <f ca="1">+IF(OFFSET('Hygiene Data'!$D$11,0,10*ROW('Hygiene Data'!D108))="","",OFFSET('Hygiene Data'!$D$11,0,10*ROW('Hygiene Data'!D108)))</f>
        <v/>
      </c>
      <c r="DP114" s="383" t="str">
        <f ca="1">+IF(OFFSET('Hygiene Data'!$D$12,0,10*ROW('Hygiene Data'!D108))="","",OFFSET('Hygiene Data'!$D$12,0,10*ROW('Hygiene Data'!D108)))</f>
        <v/>
      </c>
      <c r="DQ114" s="383" t="str">
        <f ca="1">+IF(OFFSET('Hygiene Data'!$D$13,0,10*ROW('Hygiene Data'!D108))="","",OFFSET('Hygiene Data'!$D$13,0,10*ROW('Hygiene Data'!D108)))</f>
        <v/>
      </c>
      <c r="DR114" s="383" t="str">
        <f ca="1">+IF(OFFSET('Hygiene Data'!$E$11,0,10*ROW('Hygiene Data'!E108))="","",OFFSET('Hygiene Data'!$E$11,0,10*ROW('Hygiene Data'!E108)))</f>
        <v/>
      </c>
      <c r="DS114" s="383" t="str">
        <f ca="1">+IF(OFFSET('Hygiene Data'!$E$12,0,10*ROW('Hygiene Data'!E108))="","",OFFSET('Hygiene Data'!$E$12,0,10*ROW('Hygiene Data'!E108)))</f>
        <v/>
      </c>
      <c r="DT114" s="383" t="str">
        <f ca="1">+IF(OFFSET('Hygiene Data'!$E$13,0,10*ROW('Hygiene Data'!E108))="","",OFFSET('Hygiene Data'!$E$13,0,10*ROW('Hygiene Data'!E108)))</f>
        <v/>
      </c>
      <c r="DU114" s="383" t="str">
        <f ca="1">+IF(OFFSET('Hygiene Data'!$F$11,0,10*ROW('Hygiene Data'!F108))="","",OFFSET('Hygiene Data'!$F$11,0,10*ROW('Hygiene Data'!F108)))</f>
        <v/>
      </c>
      <c r="DV114" s="383" t="str">
        <f ca="1">+IF(OFFSET('Hygiene Data'!$F$12,0,10*ROW('Hygiene Data'!F108))="","",OFFSET('Hygiene Data'!$F$12,0,10*ROW('Hygiene Data'!F108)))</f>
        <v/>
      </c>
      <c r="DW114" s="383" t="str">
        <f ca="1">+IF(OFFSET('Hygiene Data'!$F$13,0,10*ROW('Hygiene Data'!F108))="","",OFFSET('Hygiene Data'!$F$13,0,10*ROW('Hygiene Data'!F108)))</f>
        <v/>
      </c>
      <c r="DX114" s="383" t="str">
        <f ca="1">+IF(OFFSET('Hygiene Data'!$G$11,0,10*ROW('Hygiene Data'!G108))="","",OFFSET('Hygiene Data'!$G$11,0,10*ROW('Hygiene Data'!G108)))</f>
        <v/>
      </c>
      <c r="DY114" s="383" t="str">
        <f ca="1">+IF(OFFSET('Hygiene Data'!$G$12,0,10*ROW('Hygiene Data'!G108))="","",OFFSET('Hygiene Data'!$G$12,0,10*ROW('Hygiene Data'!G108)))</f>
        <v/>
      </c>
      <c r="DZ114" s="383" t="str">
        <f ca="1">+IF(OFFSET('Hygiene Data'!$G$13,0,10*ROW('Hygiene Data'!G108))="","",OFFSET('Hygiene Data'!$G$13,0,10*ROW('Hygiene Data'!G108)))</f>
        <v/>
      </c>
      <c r="EA114" s="383" t="str">
        <f ca="1">+IF(OFFSET('Hygiene Data'!$H$11,0,10*ROW('Hygiene Data'!H108))="","",OFFSET('Hygiene Data'!$H$11,0,10*ROW('Hygiene Data'!H108)))</f>
        <v/>
      </c>
      <c r="EB114" s="383" t="str">
        <f ca="1">+IF(OFFSET('Hygiene Data'!$H$12,0,10*ROW('Hygiene Data'!H108))="","",OFFSET('Hygiene Data'!$H$12,0,10*ROW('Hygiene Data'!H108)))</f>
        <v/>
      </c>
      <c r="EC114" s="383" t="str">
        <f ca="1">+IF(OFFSET('Hygiene Data'!$H$13,0,10*ROW('Hygiene Data'!H108))="","",OFFSET('Hygiene Data'!$H$13,0,10*ROW('Hygiene Data'!H108)))</f>
        <v/>
      </c>
      <c r="ED114" s="383" t="str">
        <f ca="1">+IF(OFFSET('Hygiene Data'!$I$11,0,10*ROW('Hygiene Data'!I108))="","",OFFSET('Hygiene Data'!$I$11,0,10*ROW('Hygiene Data'!I108)))</f>
        <v/>
      </c>
      <c r="EE114" s="383" t="str">
        <f ca="1">+IF(OFFSET('Hygiene Data'!$I$12,0,10*ROW('Hygiene Data'!I108))="","",OFFSET('Hygiene Data'!$I$12,0,10*ROW('Hygiene Data'!I108)))</f>
        <v/>
      </c>
      <c r="EF114" s="383" t="str">
        <f ca="1">+IF(OFFSET('Hygiene Data'!$I$13,0,10*ROW('Hygiene Data'!I108))="","",OFFSET('Hygiene Data'!$I$13,0,10*ROW('Hygiene Data'!I108)))</f>
        <v/>
      </c>
    </row>
    <row r="115" spans="1:136" x14ac:dyDescent="0.25">
      <c r="A115" s="492" t="str">
        <f ca="1">+IF(OFFSET('Water Data'!$B$2,0,10*ROW('Water Data'!E109))="","",OFFSET('Water Data'!$B$2,0,10*ROW('Water Data'!E109)))</f>
        <v/>
      </c>
      <c r="B115" s="492"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19" t="str">
        <f t="shared" ca="1" si="1"/>
        <v/>
      </c>
      <c r="D115" s="520"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20"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20"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20"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20"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20"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20"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20"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20"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20"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20"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20"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20"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20"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20"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20"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20"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20"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21"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21"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21"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21"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21"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21"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21"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21"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21"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21"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21"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21"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21"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21"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21"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21"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21"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21"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21"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21"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21"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21"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21"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21"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21"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21"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21"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21"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21"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21"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22"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98"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22"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22"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22"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22"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22"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22"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22"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22"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22"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22"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22"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22"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22"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22"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22"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22"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83" t="str">
        <f ca="1">+IF(OFFSET('Water Data'!$D$27,0,10*ROW('Water Data'!D109))="","",OFFSET('Water Data'!$D$27,0,10*ROW('Water Data'!D109)))</f>
        <v/>
      </c>
      <c r="BT115" s="383" t="str">
        <f ca="1">+IF(OFFSET('Water Data'!$D$28,0,10*ROW('Water Data'!D109))="","",OFFSET('Water Data'!$D$28,0,10*ROW('Water Data'!D109)))</f>
        <v/>
      </c>
      <c r="BU115" s="383" t="str">
        <f ca="1">+IF(OFFSET('Water Data'!$D$29,0,10*ROW('Water Data'!D109))="","",OFFSET('Water Data'!$D$29,0,10*ROW('Water Data'!D109)))</f>
        <v/>
      </c>
      <c r="BV115" s="383" t="str">
        <f ca="1">+IF(OFFSET('Water Data'!$E$27,0,10*ROW('Water Data'!E109))="","",OFFSET('Water Data'!$E$27,0,10*ROW('Water Data'!E109)))</f>
        <v/>
      </c>
      <c r="BW115" s="383" t="str">
        <f ca="1">+IF(OFFSET('Water Data'!$E$28,0,10*ROW('Water Data'!E109))="","",OFFSET('Water Data'!$E$28,0,10*ROW('Water Data'!E109)))</f>
        <v/>
      </c>
      <c r="BX115" s="383" t="str">
        <f ca="1">+IF(OFFSET('Water Data'!$E$29,0,10*ROW('Water Data'!E109))="","",OFFSET('Water Data'!$E$29,0,10*ROW('Water Data'!E109)))</f>
        <v/>
      </c>
      <c r="BY115" s="383" t="str">
        <f ca="1">+IF(OFFSET('Water Data'!$F$27,0,10*ROW('Water Data'!F109))="","",OFFSET('Water Data'!$F$27,0,10*ROW('Water Data'!F109)))</f>
        <v/>
      </c>
      <c r="BZ115" s="383" t="str">
        <f ca="1">+IF(OFFSET('Water Data'!$F$28,0,10*ROW('Water Data'!F109))="","",OFFSET('Water Data'!$F$28,0,10*ROW('Water Data'!F109)))</f>
        <v/>
      </c>
      <c r="CA115" s="383" t="str">
        <f ca="1">+IF(OFFSET('Water Data'!$F$29,0,10*ROW('Water Data'!F109))="","",OFFSET('Water Data'!$F$29,0,10*ROW('Water Data'!F109)))</f>
        <v/>
      </c>
      <c r="CB115" s="383" t="str">
        <f ca="1">+IF(OFFSET('Water Data'!$G$27,0,10*ROW('Water Data'!G109))="","",OFFSET('Water Data'!$G$27,0,10*ROW('Water Data'!G109)))</f>
        <v/>
      </c>
      <c r="CC115" s="383" t="str">
        <f ca="1">+IF(OFFSET('Water Data'!$G$28,0,10*ROW('Water Data'!G109))="","",OFFSET('Water Data'!$G$28,0,10*ROW('Water Data'!G109)))</f>
        <v/>
      </c>
      <c r="CD115" s="383" t="str">
        <f ca="1">+IF(OFFSET('Water Data'!$G$29,0,10*ROW('Water Data'!G109))="","",OFFSET('Water Data'!$G$29,0,10*ROW('Water Data'!G109)))</f>
        <v/>
      </c>
      <c r="CE115" s="383" t="str">
        <f ca="1">+IF(OFFSET('Water Data'!$H$27,0,10*ROW('Water Data'!H109))="","",OFFSET('Water Data'!$H$27,0,10*ROW('Water Data'!H109)))</f>
        <v/>
      </c>
      <c r="CF115" s="383" t="str">
        <f ca="1">+IF(OFFSET('Water Data'!$H$28,0,10*ROW('Water Data'!H109))="","",OFFSET('Water Data'!$H$28,0,10*ROW('Water Data'!H109)))</f>
        <v/>
      </c>
      <c r="CG115" s="383" t="str">
        <f ca="1">+IF(OFFSET('Water Data'!$H$29,0,10*ROW('Water Data'!H109))="","",OFFSET('Water Data'!$H$29,0,10*ROW('Water Data'!H109)))</f>
        <v/>
      </c>
      <c r="CH115" s="383" t="str">
        <f ca="1">+IF(OFFSET('Water Data'!$I$27,0,10*ROW('Water Data'!I109))="","",OFFSET('Water Data'!$I$27,0,10*ROW('Water Data'!I109)))</f>
        <v/>
      </c>
      <c r="CI115" s="383" t="str">
        <f ca="1">+IF(OFFSET('Water Data'!$I$28,0,10*ROW('Water Data'!I109))="","",OFFSET('Water Data'!$I$28,0,10*ROW('Water Data'!I109)))</f>
        <v/>
      </c>
      <c r="CJ115" s="383" t="str">
        <f ca="1">+IF(OFFSET('Water Data'!$I$29,0,10*ROW('Water Data'!I109))="","",OFFSET('Water Data'!$I$29,0,10*ROW('Water Data'!I109)))</f>
        <v/>
      </c>
      <c r="CK115" s="383" t="str">
        <f ca="1">+IF(OFFSET('Sanitation Data'!$D$28,0,10*ROW('Sanitation Data'!D109))="","",OFFSET('Sanitation Data'!$D$28,0,10*ROW('Sanitation Data'!D109)))</f>
        <v/>
      </c>
      <c r="CL115" s="383" t="str">
        <f ca="1">+IF(OFFSET('Sanitation Data'!$D$29,0,10*ROW('Sanitation Data'!D109))="","",OFFSET('Sanitation Data'!$D$29,0,10*ROW('Sanitation Data'!D109)))</f>
        <v/>
      </c>
      <c r="CM115" s="383" t="str">
        <f ca="1">+IF(OFFSET('Sanitation Data'!$D$30,0,10*ROW('Sanitation Data'!D109))="","",OFFSET('Sanitation Data'!$D$30,0,10*ROW('Sanitation Data'!D109)))</f>
        <v/>
      </c>
      <c r="CN115" s="383" t="str">
        <f ca="1">+IF(OFFSET('Sanitation Data'!$D$31,0,10*ROW('Sanitation Data'!D109))="","",OFFSET('Sanitation Data'!$D$31,0,10*ROW('Sanitation Data'!D109)))</f>
        <v/>
      </c>
      <c r="CO115" s="383" t="str">
        <f ca="1">+IF(OFFSET('Sanitation Data'!$D$32,0,10*ROW('Sanitation Data'!D109))="","",OFFSET('Sanitation Data'!$D$32,0,10*ROW('Sanitation Data'!D109)))</f>
        <v/>
      </c>
      <c r="CP115" s="383" t="str">
        <f ca="1">+IF(OFFSET('Sanitation Data'!$E$28,0,10*ROW('Sanitation Data'!E109))="","",OFFSET('Sanitation Data'!$E$28,0,10*ROW('Sanitation Data'!E109)))</f>
        <v/>
      </c>
      <c r="CQ115" s="383" t="str">
        <f ca="1">+IF(OFFSET('Sanitation Data'!$E$29,0,10*ROW('Sanitation Data'!E109))="","",OFFSET('Sanitation Data'!$E$29,0,10*ROW('Sanitation Data'!E109)))</f>
        <v/>
      </c>
      <c r="CR115" s="383" t="str">
        <f ca="1">+IF(OFFSET('Sanitation Data'!$E$30,0,10*ROW('Sanitation Data'!E109))="","",OFFSET('Sanitation Data'!$E$30,0,10*ROW('Sanitation Data'!E109)))</f>
        <v/>
      </c>
      <c r="CS115" s="383" t="str">
        <f ca="1">+IF(OFFSET('Sanitation Data'!$E$31,0,10*ROW('Sanitation Data'!E109))="","",OFFSET('Sanitation Data'!$E$31,0,10*ROW('Sanitation Data'!E109)))</f>
        <v/>
      </c>
      <c r="CT115" s="383" t="str">
        <f ca="1">+IF(OFFSET('Sanitation Data'!$E$32,0,10*ROW('Sanitation Data'!E109))="","",OFFSET('Sanitation Data'!$E$32,0,10*ROW('Sanitation Data'!E109)))</f>
        <v/>
      </c>
      <c r="CU115" s="383" t="str">
        <f ca="1">+IF(OFFSET('Sanitation Data'!$F$28,0,10*ROW('Sanitation Data'!F109))="","",OFFSET('Sanitation Data'!$F$28,0,10*ROW('Sanitation Data'!F109)))</f>
        <v/>
      </c>
      <c r="CV115" s="383" t="str">
        <f ca="1">+IF(OFFSET('Sanitation Data'!$F$29,0,10*ROW('Sanitation Data'!F109))="","",OFFSET('Sanitation Data'!$F$29,0,10*ROW('Sanitation Data'!F109)))</f>
        <v/>
      </c>
      <c r="CW115" s="383" t="str">
        <f ca="1">+IF(OFFSET('Sanitation Data'!$F$30,0,10*ROW('Sanitation Data'!F109))="","",OFFSET('Sanitation Data'!$F$30,0,10*ROW('Sanitation Data'!F109)))</f>
        <v/>
      </c>
      <c r="CX115" s="383" t="str">
        <f ca="1">+IF(OFFSET('Sanitation Data'!$F$31,0,10*ROW('Sanitation Data'!F109))="","",OFFSET('Sanitation Data'!$F$31,0,10*ROW('Sanitation Data'!F109)))</f>
        <v/>
      </c>
      <c r="CY115" s="383" t="str">
        <f ca="1">+IF(OFFSET('Sanitation Data'!$F$32,0,10*ROW('Sanitation Data'!F109))="","",OFFSET('Sanitation Data'!$F$32,0,10*ROW('Sanitation Data'!F109)))</f>
        <v/>
      </c>
      <c r="CZ115" s="383" t="str">
        <f ca="1">+IF(OFFSET('Sanitation Data'!$G$28,0,10*ROW('Sanitation Data'!G109))="","",OFFSET('Sanitation Data'!$G$28,0,10*ROW('Sanitation Data'!G109)))</f>
        <v/>
      </c>
      <c r="DA115" s="383" t="str">
        <f ca="1">+IF(OFFSET('Sanitation Data'!$G$29,0,10*ROW('Sanitation Data'!G109))="","",OFFSET('Sanitation Data'!$G$29,0,10*ROW('Sanitation Data'!G109)))</f>
        <v/>
      </c>
      <c r="DB115" s="383" t="str">
        <f ca="1">+IF(OFFSET('Sanitation Data'!$G$30,0,10*ROW('Sanitation Data'!G109))="","",OFFSET('Sanitation Data'!$G$30,0,10*ROW('Sanitation Data'!G109)))</f>
        <v/>
      </c>
      <c r="DC115" s="383" t="str">
        <f ca="1">+IF(OFFSET('Sanitation Data'!$G$31,0,10*ROW('Sanitation Data'!G109))="","",OFFSET('Sanitation Data'!$G$31,0,10*ROW('Sanitation Data'!G109)))</f>
        <v/>
      </c>
      <c r="DD115" s="383" t="str">
        <f ca="1">+IF(OFFSET('Sanitation Data'!$G$32,0,10*ROW('Sanitation Data'!G109))="","",OFFSET('Sanitation Data'!$G$32,0,10*ROW('Sanitation Data'!G109)))</f>
        <v/>
      </c>
      <c r="DE115" s="383" t="str">
        <f ca="1">+IF(OFFSET('Sanitation Data'!$H$28,0,10*ROW('Sanitation Data'!H109))="","",OFFSET('Sanitation Data'!$H$28,0,10*ROW('Sanitation Data'!H109)))</f>
        <v/>
      </c>
      <c r="DF115" s="383" t="str">
        <f ca="1">+IF(OFFSET('Sanitation Data'!$H$29,0,10*ROW('Sanitation Data'!H109))="","",OFFSET('Sanitation Data'!$H$29,0,10*ROW('Sanitation Data'!H109)))</f>
        <v/>
      </c>
      <c r="DG115" s="383" t="str">
        <f ca="1">+IF(OFFSET('Sanitation Data'!$H$30,0,10*ROW('Sanitation Data'!H109))="","",OFFSET('Sanitation Data'!$H$30,0,10*ROW('Sanitation Data'!H109)))</f>
        <v/>
      </c>
      <c r="DH115" s="383" t="str">
        <f ca="1">+IF(OFFSET('Sanitation Data'!$H$31,0,10*ROW('Sanitation Data'!H109))="","",OFFSET('Sanitation Data'!$H$31,0,10*ROW('Sanitation Data'!H109)))</f>
        <v/>
      </c>
      <c r="DI115" s="383" t="str">
        <f ca="1">+IF(OFFSET('Sanitation Data'!$H$32,0,10*ROW('Sanitation Data'!H109))="","",OFFSET('Sanitation Data'!$H$32,0,10*ROW('Sanitation Data'!H109)))</f>
        <v/>
      </c>
      <c r="DJ115" s="383" t="str">
        <f ca="1">+IF(OFFSET('Sanitation Data'!$I$28,0,10*ROW('Sanitation Data'!I109))="","",OFFSET('Sanitation Data'!$I$28,0,10*ROW('Sanitation Data'!I109)))</f>
        <v/>
      </c>
      <c r="DK115" s="383" t="str">
        <f ca="1">+IF(OFFSET('Sanitation Data'!$I$29,0,10*ROW('Sanitation Data'!I109))="","",OFFSET('Sanitation Data'!$I$29,0,10*ROW('Sanitation Data'!I109)))</f>
        <v/>
      </c>
      <c r="DL115" s="383" t="str">
        <f ca="1">+IF(OFFSET('Sanitation Data'!$I$30,0,10*ROW('Sanitation Data'!I109))="","",OFFSET('Sanitation Data'!$I$30,0,10*ROW('Sanitation Data'!I109)))</f>
        <v/>
      </c>
      <c r="DM115" s="383" t="str">
        <f ca="1">+IF(OFFSET('Sanitation Data'!$I$31,0,10*ROW('Sanitation Data'!I109))="","",OFFSET('Sanitation Data'!$I$31,0,10*ROW('Sanitation Data'!I109)))</f>
        <v/>
      </c>
      <c r="DN115" s="383" t="str">
        <f ca="1">+IF(OFFSET('Sanitation Data'!$I$32,0,10*ROW('Sanitation Data'!I109))="","",OFFSET('Sanitation Data'!$I$32,0,10*ROW('Sanitation Data'!I109)))</f>
        <v/>
      </c>
      <c r="DO115" s="383" t="str">
        <f ca="1">+IF(OFFSET('Hygiene Data'!$D$11,0,10*ROW('Hygiene Data'!D109))="","",OFFSET('Hygiene Data'!$D$11,0,10*ROW('Hygiene Data'!D109)))</f>
        <v/>
      </c>
      <c r="DP115" s="383" t="str">
        <f ca="1">+IF(OFFSET('Hygiene Data'!$D$12,0,10*ROW('Hygiene Data'!D109))="","",OFFSET('Hygiene Data'!$D$12,0,10*ROW('Hygiene Data'!D109)))</f>
        <v/>
      </c>
      <c r="DQ115" s="383" t="str">
        <f ca="1">+IF(OFFSET('Hygiene Data'!$D$13,0,10*ROW('Hygiene Data'!D109))="","",OFFSET('Hygiene Data'!$D$13,0,10*ROW('Hygiene Data'!D109)))</f>
        <v/>
      </c>
      <c r="DR115" s="383" t="str">
        <f ca="1">+IF(OFFSET('Hygiene Data'!$E$11,0,10*ROW('Hygiene Data'!E109))="","",OFFSET('Hygiene Data'!$E$11,0,10*ROW('Hygiene Data'!E109)))</f>
        <v/>
      </c>
      <c r="DS115" s="383" t="str">
        <f ca="1">+IF(OFFSET('Hygiene Data'!$E$12,0,10*ROW('Hygiene Data'!E109))="","",OFFSET('Hygiene Data'!$E$12,0,10*ROW('Hygiene Data'!E109)))</f>
        <v/>
      </c>
      <c r="DT115" s="383" t="str">
        <f ca="1">+IF(OFFSET('Hygiene Data'!$E$13,0,10*ROW('Hygiene Data'!E109))="","",OFFSET('Hygiene Data'!$E$13,0,10*ROW('Hygiene Data'!E109)))</f>
        <v/>
      </c>
      <c r="DU115" s="383" t="str">
        <f ca="1">+IF(OFFSET('Hygiene Data'!$F$11,0,10*ROW('Hygiene Data'!F109))="","",OFFSET('Hygiene Data'!$F$11,0,10*ROW('Hygiene Data'!F109)))</f>
        <v/>
      </c>
      <c r="DV115" s="383" t="str">
        <f ca="1">+IF(OFFSET('Hygiene Data'!$F$12,0,10*ROW('Hygiene Data'!F109))="","",OFFSET('Hygiene Data'!$F$12,0,10*ROW('Hygiene Data'!F109)))</f>
        <v/>
      </c>
      <c r="DW115" s="383" t="str">
        <f ca="1">+IF(OFFSET('Hygiene Data'!$F$13,0,10*ROW('Hygiene Data'!F109))="","",OFFSET('Hygiene Data'!$F$13,0,10*ROW('Hygiene Data'!F109)))</f>
        <v/>
      </c>
      <c r="DX115" s="383" t="str">
        <f ca="1">+IF(OFFSET('Hygiene Data'!$G$11,0,10*ROW('Hygiene Data'!G109))="","",OFFSET('Hygiene Data'!$G$11,0,10*ROW('Hygiene Data'!G109)))</f>
        <v/>
      </c>
      <c r="DY115" s="383" t="str">
        <f ca="1">+IF(OFFSET('Hygiene Data'!$G$12,0,10*ROW('Hygiene Data'!G109))="","",OFFSET('Hygiene Data'!$G$12,0,10*ROW('Hygiene Data'!G109)))</f>
        <v/>
      </c>
      <c r="DZ115" s="383" t="str">
        <f ca="1">+IF(OFFSET('Hygiene Data'!$G$13,0,10*ROW('Hygiene Data'!G109))="","",OFFSET('Hygiene Data'!$G$13,0,10*ROW('Hygiene Data'!G109)))</f>
        <v/>
      </c>
      <c r="EA115" s="383" t="str">
        <f ca="1">+IF(OFFSET('Hygiene Data'!$H$11,0,10*ROW('Hygiene Data'!H109))="","",OFFSET('Hygiene Data'!$H$11,0,10*ROW('Hygiene Data'!H109)))</f>
        <v/>
      </c>
      <c r="EB115" s="383" t="str">
        <f ca="1">+IF(OFFSET('Hygiene Data'!$H$12,0,10*ROW('Hygiene Data'!H109))="","",OFFSET('Hygiene Data'!$H$12,0,10*ROW('Hygiene Data'!H109)))</f>
        <v/>
      </c>
      <c r="EC115" s="383" t="str">
        <f ca="1">+IF(OFFSET('Hygiene Data'!$H$13,0,10*ROW('Hygiene Data'!H109))="","",OFFSET('Hygiene Data'!$H$13,0,10*ROW('Hygiene Data'!H109)))</f>
        <v/>
      </c>
      <c r="ED115" s="383" t="str">
        <f ca="1">+IF(OFFSET('Hygiene Data'!$I$11,0,10*ROW('Hygiene Data'!I109))="","",OFFSET('Hygiene Data'!$I$11,0,10*ROW('Hygiene Data'!I109)))</f>
        <v/>
      </c>
      <c r="EE115" s="383" t="str">
        <f ca="1">+IF(OFFSET('Hygiene Data'!$I$12,0,10*ROW('Hygiene Data'!I109))="","",OFFSET('Hygiene Data'!$I$12,0,10*ROW('Hygiene Data'!I109)))</f>
        <v/>
      </c>
      <c r="EF115" s="383" t="str">
        <f ca="1">+IF(OFFSET('Hygiene Data'!$I$13,0,10*ROW('Hygiene Data'!I109))="","",OFFSET('Hygiene Data'!$I$13,0,10*ROW('Hygiene Data'!I109)))</f>
        <v/>
      </c>
    </row>
    <row r="116" spans="1:136" x14ac:dyDescent="0.25">
      <c r="A116" s="492" t="str">
        <f ca="1">+IF(OFFSET('Water Data'!$B$2,0,10*ROW('Water Data'!E110))="","",OFFSET('Water Data'!$B$2,0,10*ROW('Water Data'!E110)))</f>
        <v/>
      </c>
      <c r="B116" s="492"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19" t="str">
        <f t="shared" ca="1" si="1"/>
        <v/>
      </c>
      <c r="D116" s="520"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20"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20"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20"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20"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20"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20"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20"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20"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20"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20"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20"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20"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20"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20"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20"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20"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20"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21"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21"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21"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21"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21"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21"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21"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21"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21"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21"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21"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21"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21"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21"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21"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21"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21"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21"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21"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21"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21"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21"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21"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21"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21"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21"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21"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21"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21"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21"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22"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98"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22"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22"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22"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22"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22"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22"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22"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22"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22"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22"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22"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22"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22"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22"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22"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22"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83" t="str">
        <f ca="1">+IF(OFFSET('Water Data'!$D$27,0,10*ROW('Water Data'!D110))="","",OFFSET('Water Data'!$D$27,0,10*ROW('Water Data'!D110)))</f>
        <v/>
      </c>
      <c r="BT116" s="383" t="str">
        <f ca="1">+IF(OFFSET('Water Data'!$D$28,0,10*ROW('Water Data'!D110))="","",OFFSET('Water Data'!$D$28,0,10*ROW('Water Data'!D110)))</f>
        <v/>
      </c>
      <c r="BU116" s="383" t="str">
        <f ca="1">+IF(OFFSET('Water Data'!$D$29,0,10*ROW('Water Data'!D110))="","",OFFSET('Water Data'!$D$29,0,10*ROW('Water Data'!D110)))</f>
        <v/>
      </c>
      <c r="BV116" s="383" t="str">
        <f ca="1">+IF(OFFSET('Water Data'!$E$27,0,10*ROW('Water Data'!E110))="","",OFFSET('Water Data'!$E$27,0,10*ROW('Water Data'!E110)))</f>
        <v/>
      </c>
      <c r="BW116" s="383" t="str">
        <f ca="1">+IF(OFFSET('Water Data'!$E$28,0,10*ROW('Water Data'!E110))="","",OFFSET('Water Data'!$E$28,0,10*ROW('Water Data'!E110)))</f>
        <v/>
      </c>
      <c r="BX116" s="383" t="str">
        <f ca="1">+IF(OFFSET('Water Data'!$E$29,0,10*ROW('Water Data'!E110))="","",OFFSET('Water Data'!$E$29,0,10*ROW('Water Data'!E110)))</f>
        <v/>
      </c>
      <c r="BY116" s="383" t="str">
        <f ca="1">+IF(OFFSET('Water Data'!$F$27,0,10*ROW('Water Data'!F110))="","",OFFSET('Water Data'!$F$27,0,10*ROW('Water Data'!F110)))</f>
        <v/>
      </c>
      <c r="BZ116" s="383" t="str">
        <f ca="1">+IF(OFFSET('Water Data'!$F$28,0,10*ROW('Water Data'!F110))="","",OFFSET('Water Data'!$F$28,0,10*ROW('Water Data'!F110)))</f>
        <v/>
      </c>
      <c r="CA116" s="383" t="str">
        <f ca="1">+IF(OFFSET('Water Data'!$F$29,0,10*ROW('Water Data'!F110))="","",OFFSET('Water Data'!$F$29,0,10*ROW('Water Data'!F110)))</f>
        <v/>
      </c>
      <c r="CB116" s="383" t="str">
        <f ca="1">+IF(OFFSET('Water Data'!$G$27,0,10*ROW('Water Data'!G110))="","",OFFSET('Water Data'!$G$27,0,10*ROW('Water Data'!G110)))</f>
        <v/>
      </c>
      <c r="CC116" s="383" t="str">
        <f ca="1">+IF(OFFSET('Water Data'!$G$28,0,10*ROW('Water Data'!G110))="","",OFFSET('Water Data'!$G$28,0,10*ROW('Water Data'!G110)))</f>
        <v/>
      </c>
      <c r="CD116" s="383" t="str">
        <f ca="1">+IF(OFFSET('Water Data'!$G$29,0,10*ROW('Water Data'!G110))="","",OFFSET('Water Data'!$G$29,0,10*ROW('Water Data'!G110)))</f>
        <v/>
      </c>
      <c r="CE116" s="383" t="str">
        <f ca="1">+IF(OFFSET('Water Data'!$H$27,0,10*ROW('Water Data'!H110))="","",OFFSET('Water Data'!$H$27,0,10*ROW('Water Data'!H110)))</f>
        <v/>
      </c>
      <c r="CF116" s="383" t="str">
        <f ca="1">+IF(OFFSET('Water Data'!$H$28,0,10*ROW('Water Data'!H110))="","",OFFSET('Water Data'!$H$28,0,10*ROW('Water Data'!H110)))</f>
        <v/>
      </c>
      <c r="CG116" s="383" t="str">
        <f ca="1">+IF(OFFSET('Water Data'!$H$29,0,10*ROW('Water Data'!H110))="","",OFFSET('Water Data'!$H$29,0,10*ROW('Water Data'!H110)))</f>
        <v/>
      </c>
      <c r="CH116" s="383" t="str">
        <f ca="1">+IF(OFFSET('Water Data'!$I$27,0,10*ROW('Water Data'!I110))="","",OFFSET('Water Data'!$I$27,0,10*ROW('Water Data'!I110)))</f>
        <v/>
      </c>
      <c r="CI116" s="383" t="str">
        <f ca="1">+IF(OFFSET('Water Data'!$I$28,0,10*ROW('Water Data'!I110))="","",OFFSET('Water Data'!$I$28,0,10*ROW('Water Data'!I110)))</f>
        <v/>
      </c>
      <c r="CJ116" s="383" t="str">
        <f ca="1">+IF(OFFSET('Water Data'!$I$29,0,10*ROW('Water Data'!I110))="","",OFFSET('Water Data'!$I$29,0,10*ROW('Water Data'!I110)))</f>
        <v/>
      </c>
      <c r="CK116" s="383" t="str">
        <f ca="1">+IF(OFFSET('Sanitation Data'!$D$28,0,10*ROW('Sanitation Data'!D110))="","",OFFSET('Sanitation Data'!$D$28,0,10*ROW('Sanitation Data'!D110)))</f>
        <v/>
      </c>
      <c r="CL116" s="383" t="str">
        <f ca="1">+IF(OFFSET('Sanitation Data'!$D$29,0,10*ROW('Sanitation Data'!D110))="","",OFFSET('Sanitation Data'!$D$29,0,10*ROW('Sanitation Data'!D110)))</f>
        <v/>
      </c>
      <c r="CM116" s="383" t="str">
        <f ca="1">+IF(OFFSET('Sanitation Data'!$D$30,0,10*ROW('Sanitation Data'!D110))="","",OFFSET('Sanitation Data'!$D$30,0,10*ROW('Sanitation Data'!D110)))</f>
        <v/>
      </c>
      <c r="CN116" s="383" t="str">
        <f ca="1">+IF(OFFSET('Sanitation Data'!$D$31,0,10*ROW('Sanitation Data'!D110))="","",OFFSET('Sanitation Data'!$D$31,0,10*ROW('Sanitation Data'!D110)))</f>
        <v/>
      </c>
      <c r="CO116" s="383" t="str">
        <f ca="1">+IF(OFFSET('Sanitation Data'!$D$32,0,10*ROW('Sanitation Data'!D110))="","",OFFSET('Sanitation Data'!$D$32,0,10*ROW('Sanitation Data'!D110)))</f>
        <v/>
      </c>
      <c r="CP116" s="383" t="str">
        <f ca="1">+IF(OFFSET('Sanitation Data'!$E$28,0,10*ROW('Sanitation Data'!E110))="","",OFFSET('Sanitation Data'!$E$28,0,10*ROW('Sanitation Data'!E110)))</f>
        <v/>
      </c>
      <c r="CQ116" s="383" t="str">
        <f ca="1">+IF(OFFSET('Sanitation Data'!$E$29,0,10*ROW('Sanitation Data'!E110))="","",OFFSET('Sanitation Data'!$E$29,0,10*ROW('Sanitation Data'!E110)))</f>
        <v/>
      </c>
      <c r="CR116" s="383" t="str">
        <f ca="1">+IF(OFFSET('Sanitation Data'!$E$30,0,10*ROW('Sanitation Data'!E110))="","",OFFSET('Sanitation Data'!$E$30,0,10*ROW('Sanitation Data'!E110)))</f>
        <v/>
      </c>
      <c r="CS116" s="383" t="str">
        <f ca="1">+IF(OFFSET('Sanitation Data'!$E$31,0,10*ROW('Sanitation Data'!E110))="","",OFFSET('Sanitation Data'!$E$31,0,10*ROW('Sanitation Data'!E110)))</f>
        <v/>
      </c>
      <c r="CT116" s="383" t="str">
        <f ca="1">+IF(OFFSET('Sanitation Data'!$E$32,0,10*ROW('Sanitation Data'!E110))="","",OFFSET('Sanitation Data'!$E$32,0,10*ROW('Sanitation Data'!E110)))</f>
        <v/>
      </c>
      <c r="CU116" s="383" t="str">
        <f ca="1">+IF(OFFSET('Sanitation Data'!$F$28,0,10*ROW('Sanitation Data'!F110))="","",OFFSET('Sanitation Data'!$F$28,0,10*ROW('Sanitation Data'!F110)))</f>
        <v/>
      </c>
      <c r="CV116" s="383" t="str">
        <f ca="1">+IF(OFFSET('Sanitation Data'!$F$29,0,10*ROW('Sanitation Data'!F110))="","",OFFSET('Sanitation Data'!$F$29,0,10*ROW('Sanitation Data'!F110)))</f>
        <v/>
      </c>
      <c r="CW116" s="383" t="str">
        <f ca="1">+IF(OFFSET('Sanitation Data'!$F$30,0,10*ROW('Sanitation Data'!F110))="","",OFFSET('Sanitation Data'!$F$30,0,10*ROW('Sanitation Data'!F110)))</f>
        <v/>
      </c>
      <c r="CX116" s="383" t="str">
        <f ca="1">+IF(OFFSET('Sanitation Data'!$F$31,0,10*ROW('Sanitation Data'!F110))="","",OFFSET('Sanitation Data'!$F$31,0,10*ROW('Sanitation Data'!F110)))</f>
        <v/>
      </c>
      <c r="CY116" s="383" t="str">
        <f ca="1">+IF(OFFSET('Sanitation Data'!$F$32,0,10*ROW('Sanitation Data'!F110))="","",OFFSET('Sanitation Data'!$F$32,0,10*ROW('Sanitation Data'!F110)))</f>
        <v/>
      </c>
      <c r="CZ116" s="383" t="str">
        <f ca="1">+IF(OFFSET('Sanitation Data'!$G$28,0,10*ROW('Sanitation Data'!G110))="","",OFFSET('Sanitation Data'!$G$28,0,10*ROW('Sanitation Data'!G110)))</f>
        <v/>
      </c>
      <c r="DA116" s="383" t="str">
        <f ca="1">+IF(OFFSET('Sanitation Data'!$G$29,0,10*ROW('Sanitation Data'!G110))="","",OFFSET('Sanitation Data'!$G$29,0,10*ROW('Sanitation Data'!G110)))</f>
        <v/>
      </c>
      <c r="DB116" s="383" t="str">
        <f ca="1">+IF(OFFSET('Sanitation Data'!$G$30,0,10*ROW('Sanitation Data'!G110))="","",OFFSET('Sanitation Data'!$G$30,0,10*ROW('Sanitation Data'!G110)))</f>
        <v/>
      </c>
      <c r="DC116" s="383" t="str">
        <f ca="1">+IF(OFFSET('Sanitation Data'!$G$31,0,10*ROW('Sanitation Data'!G110))="","",OFFSET('Sanitation Data'!$G$31,0,10*ROW('Sanitation Data'!G110)))</f>
        <v/>
      </c>
      <c r="DD116" s="383" t="str">
        <f ca="1">+IF(OFFSET('Sanitation Data'!$G$32,0,10*ROW('Sanitation Data'!G110))="","",OFFSET('Sanitation Data'!$G$32,0,10*ROW('Sanitation Data'!G110)))</f>
        <v/>
      </c>
      <c r="DE116" s="383" t="str">
        <f ca="1">+IF(OFFSET('Sanitation Data'!$H$28,0,10*ROW('Sanitation Data'!H110))="","",OFFSET('Sanitation Data'!$H$28,0,10*ROW('Sanitation Data'!H110)))</f>
        <v/>
      </c>
      <c r="DF116" s="383" t="str">
        <f ca="1">+IF(OFFSET('Sanitation Data'!$H$29,0,10*ROW('Sanitation Data'!H110))="","",OFFSET('Sanitation Data'!$H$29,0,10*ROW('Sanitation Data'!H110)))</f>
        <v/>
      </c>
      <c r="DG116" s="383" t="str">
        <f ca="1">+IF(OFFSET('Sanitation Data'!$H$30,0,10*ROW('Sanitation Data'!H110))="","",OFFSET('Sanitation Data'!$H$30,0,10*ROW('Sanitation Data'!H110)))</f>
        <v/>
      </c>
      <c r="DH116" s="383" t="str">
        <f ca="1">+IF(OFFSET('Sanitation Data'!$H$31,0,10*ROW('Sanitation Data'!H110))="","",OFFSET('Sanitation Data'!$H$31,0,10*ROW('Sanitation Data'!H110)))</f>
        <v/>
      </c>
      <c r="DI116" s="383" t="str">
        <f ca="1">+IF(OFFSET('Sanitation Data'!$H$32,0,10*ROW('Sanitation Data'!H110))="","",OFFSET('Sanitation Data'!$H$32,0,10*ROW('Sanitation Data'!H110)))</f>
        <v/>
      </c>
      <c r="DJ116" s="383" t="str">
        <f ca="1">+IF(OFFSET('Sanitation Data'!$I$28,0,10*ROW('Sanitation Data'!I110))="","",OFFSET('Sanitation Data'!$I$28,0,10*ROW('Sanitation Data'!I110)))</f>
        <v/>
      </c>
      <c r="DK116" s="383" t="str">
        <f ca="1">+IF(OFFSET('Sanitation Data'!$I$29,0,10*ROW('Sanitation Data'!I110))="","",OFFSET('Sanitation Data'!$I$29,0,10*ROW('Sanitation Data'!I110)))</f>
        <v/>
      </c>
      <c r="DL116" s="383" t="str">
        <f ca="1">+IF(OFFSET('Sanitation Data'!$I$30,0,10*ROW('Sanitation Data'!I110))="","",OFFSET('Sanitation Data'!$I$30,0,10*ROW('Sanitation Data'!I110)))</f>
        <v/>
      </c>
      <c r="DM116" s="383" t="str">
        <f ca="1">+IF(OFFSET('Sanitation Data'!$I$31,0,10*ROW('Sanitation Data'!I110))="","",OFFSET('Sanitation Data'!$I$31,0,10*ROW('Sanitation Data'!I110)))</f>
        <v/>
      </c>
      <c r="DN116" s="383" t="str">
        <f ca="1">+IF(OFFSET('Sanitation Data'!$I$32,0,10*ROW('Sanitation Data'!I110))="","",OFFSET('Sanitation Data'!$I$32,0,10*ROW('Sanitation Data'!I110)))</f>
        <v/>
      </c>
      <c r="DO116" s="383" t="str">
        <f ca="1">+IF(OFFSET('Hygiene Data'!$D$11,0,10*ROW('Hygiene Data'!D110))="","",OFFSET('Hygiene Data'!$D$11,0,10*ROW('Hygiene Data'!D110)))</f>
        <v/>
      </c>
      <c r="DP116" s="383" t="str">
        <f ca="1">+IF(OFFSET('Hygiene Data'!$D$12,0,10*ROW('Hygiene Data'!D110))="","",OFFSET('Hygiene Data'!$D$12,0,10*ROW('Hygiene Data'!D110)))</f>
        <v/>
      </c>
      <c r="DQ116" s="383" t="str">
        <f ca="1">+IF(OFFSET('Hygiene Data'!$D$13,0,10*ROW('Hygiene Data'!D110))="","",OFFSET('Hygiene Data'!$D$13,0,10*ROW('Hygiene Data'!D110)))</f>
        <v/>
      </c>
      <c r="DR116" s="383" t="str">
        <f ca="1">+IF(OFFSET('Hygiene Data'!$E$11,0,10*ROW('Hygiene Data'!E110))="","",OFFSET('Hygiene Data'!$E$11,0,10*ROW('Hygiene Data'!E110)))</f>
        <v/>
      </c>
      <c r="DS116" s="383" t="str">
        <f ca="1">+IF(OFFSET('Hygiene Data'!$E$12,0,10*ROW('Hygiene Data'!E110))="","",OFFSET('Hygiene Data'!$E$12,0,10*ROW('Hygiene Data'!E110)))</f>
        <v/>
      </c>
      <c r="DT116" s="383" t="str">
        <f ca="1">+IF(OFFSET('Hygiene Data'!$E$13,0,10*ROW('Hygiene Data'!E110))="","",OFFSET('Hygiene Data'!$E$13,0,10*ROW('Hygiene Data'!E110)))</f>
        <v/>
      </c>
      <c r="DU116" s="383" t="str">
        <f ca="1">+IF(OFFSET('Hygiene Data'!$F$11,0,10*ROW('Hygiene Data'!F110))="","",OFFSET('Hygiene Data'!$F$11,0,10*ROW('Hygiene Data'!F110)))</f>
        <v/>
      </c>
      <c r="DV116" s="383" t="str">
        <f ca="1">+IF(OFFSET('Hygiene Data'!$F$12,0,10*ROW('Hygiene Data'!F110))="","",OFFSET('Hygiene Data'!$F$12,0,10*ROW('Hygiene Data'!F110)))</f>
        <v/>
      </c>
      <c r="DW116" s="383" t="str">
        <f ca="1">+IF(OFFSET('Hygiene Data'!$F$13,0,10*ROW('Hygiene Data'!F110))="","",OFFSET('Hygiene Data'!$F$13,0,10*ROW('Hygiene Data'!F110)))</f>
        <v/>
      </c>
      <c r="DX116" s="383" t="str">
        <f ca="1">+IF(OFFSET('Hygiene Data'!$G$11,0,10*ROW('Hygiene Data'!G110))="","",OFFSET('Hygiene Data'!$G$11,0,10*ROW('Hygiene Data'!G110)))</f>
        <v/>
      </c>
      <c r="DY116" s="383" t="str">
        <f ca="1">+IF(OFFSET('Hygiene Data'!$G$12,0,10*ROW('Hygiene Data'!G110))="","",OFFSET('Hygiene Data'!$G$12,0,10*ROW('Hygiene Data'!G110)))</f>
        <v/>
      </c>
      <c r="DZ116" s="383" t="str">
        <f ca="1">+IF(OFFSET('Hygiene Data'!$G$13,0,10*ROW('Hygiene Data'!G110))="","",OFFSET('Hygiene Data'!$G$13,0,10*ROW('Hygiene Data'!G110)))</f>
        <v/>
      </c>
      <c r="EA116" s="383" t="str">
        <f ca="1">+IF(OFFSET('Hygiene Data'!$H$11,0,10*ROW('Hygiene Data'!H110))="","",OFFSET('Hygiene Data'!$H$11,0,10*ROW('Hygiene Data'!H110)))</f>
        <v/>
      </c>
      <c r="EB116" s="383" t="str">
        <f ca="1">+IF(OFFSET('Hygiene Data'!$H$12,0,10*ROW('Hygiene Data'!H110))="","",OFFSET('Hygiene Data'!$H$12,0,10*ROW('Hygiene Data'!H110)))</f>
        <v/>
      </c>
      <c r="EC116" s="383" t="str">
        <f ca="1">+IF(OFFSET('Hygiene Data'!$H$13,0,10*ROW('Hygiene Data'!H110))="","",OFFSET('Hygiene Data'!$H$13,0,10*ROW('Hygiene Data'!H110)))</f>
        <v/>
      </c>
      <c r="ED116" s="383" t="str">
        <f ca="1">+IF(OFFSET('Hygiene Data'!$I$11,0,10*ROW('Hygiene Data'!I110))="","",OFFSET('Hygiene Data'!$I$11,0,10*ROW('Hygiene Data'!I110)))</f>
        <v/>
      </c>
      <c r="EE116" s="383" t="str">
        <f ca="1">+IF(OFFSET('Hygiene Data'!$I$12,0,10*ROW('Hygiene Data'!I110))="","",OFFSET('Hygiene Data'!$I$12,0,10*ROW('Hygiene Data'!I110)))</f>
        <v/>
      </c>
      <c r="EF116" s="383" t="str">
        <f ca="1">+IF(OFFSET('Hygiene Data'!$I$13,0,10*ROW('Hygiene Data'!I110))="","",OFFSET('Hygiene Data'!$I$13,0,10*ROW('Hygiene Data'!I110)))</f>
        <v/>
      </c>
    </row>
    <row r="117" spans="1:136" x14ac:dyDescent="0.25">
      <c r="A117" s="492" t="str">
        <f ca="1">+IF(OFFSET('Water Data'!$B$2,0,10*ROW('Water Data'!E111))="","",OFFSET('Water Data'!$B$2,0,10*ROW('Water Data'!E111)))</f>
        <v/>
      </c>
      <c r="B117" s="492"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19" t="str">
        <f t="shared" ca="1" si="1"/>
        <v/>
      </c>
      <c r="D117" s="520"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20"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20"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20"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20"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20"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20"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20"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20"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20"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20"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20"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20"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20"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20"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20"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20"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20"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21"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21"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21"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21"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21"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21"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21"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21"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21"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21"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21"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21"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21"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21"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21"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21"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21"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21"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21"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21"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21"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21"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21"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21"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21"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21"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21"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21"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21"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21"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22"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98"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22"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22"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22"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22"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22"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22"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22"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22"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22"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22"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22"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22"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22"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22"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22"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22"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83" t="str">
        <f ca="1">+IF(OFFSET('Water Data'!$D$27,0,10*ROW('Water Data'!D111))="","",OFFSET('Water Data'!$D$27,0,10*ROW('Water Data'!D111)))</f>
        <v/>
      </c>
      <c r="BT117" s="383" t="str">
        <f ca="1">+IF(OFFSET('Water Data'!$D$28,0,10*ROW('Water Data'!D111))="","",OFFSET('Water Data'!$D$28,0,10*ROW('Water Data'!D111)))</f>
        <v/>
      </c>
      <c r="BU117" s="383" t="str">
        <f ca="1">+IF(OFFSET('Water Data'!$D$29,0,10*ROW('Water Data'!D111))="","",OFFSET('Water Data'!$D$29,0,10*ROW('Water Data'!D111)))</f>
        <v/>
      </c>
      <c r="BV117" s="383" t="str">
        <f ca="1">+IF(OFFSET('Water Data'!$E$27,0,10*ROW('Water Data'!E111))="","",OFFSET('Water Data'!$E$27,0,10*ROW('Water Data'!E111)))</f>
        <v/>
      </c>
      <c r="BW117" s="383" t="str">
        <f ca="1">+IF(OFFSET('Water Data'!$E$28,0,10*ROW('Water Data'!E111))="","",OFFSET('Water Data'!$E$28,0,10*ROW('Water Data'!E111)))</f>
        <v/>
      </c>
      <c r="BX117" s="383" t="str">
        <f ca="1">+IF(OFFSET('Water Data'!$E$29,0,10*ROW('Water Data'!E111))="","",OFFSET('Water Data'!$E$29,0,10*ROW('Water Data'!E111)))</f>
        <v/>
      </c>
      <c r="BY117" s="383" t="str">
        <f ca="1">+IF(OFFSET('Water Data'!$F$27,0,10*ROW('Water Data'!F111))="","",OFFSET('Water Data'!$F$27,0,10*ROW('Water Data'!F111)))</f>
        <v/>
      </c>
      <c r="BZ117" s="383" t="str">
        <f ca="1">+IF(OFFSET('Water Data'!$F$28,0,10*ROW('Water Data'!F111))="","",OFFSET('Water Data'!$F$28,0,10*ROW('Water Data'!F111)))</f>
        <v/>
      </c>
      <c r="CA117" s="383" t="str">
        <f ca="1">+IF(OFFSET('Water Data'!$F$29,0,10*ROW('Water Data'!F111))="","",OFFSET('Water Data'!$F$29,0,10*ROW('Water Data'!F111)))</f>
        <v/>
      </c>
      <c r="CB117" s="383" t="str">
        <f ca="1">+IF(OFFSET('Water Data'!$G$27,0,10*ROW('Water Data'!G111))="","",OFFSET('Water Data'!$G$27,0,10*ROW('Water Data'!G111)))</f>
        <v/>
      </c>
      <c r="CC117" s="383" t="str">
        <f ca="1">+IF(OFFSET('Water Data'!$G$28,0,10*ROW('Water Data'!G111))="","",OFFSET('Water Data'!$G$28,0,10*ROW('Water Data'!G111)))</f>
        <v/>
      </c>
      <c r="CD117" s="383" t="str">
        <f ca="1">+IF(OFFSET('Water Data'!$G$29,0,10*ROW('Water Data'!G111))="","",OFFSET('Water Data'!$G$29,0,10*ROW('Water Data'!G111)))</f>
        <v/>
      </c>
      <c r="CE117" s="383" t="str">
        <f ca="1">+IF(OFFSET('Water Data'!$H$27,0,10*ROW('Water Data'!H111))="","",OFFSET('Water Data'!$H$27,0,10*ROW('Water Data'!H111)))</f>
        <v/>
      </c>
      <c r="CF117" s="383" t="str">
        <f ca="1">+IF(OFFSET('Water Data'!$H$28,0,10*ROW('Water Data'!H111))="","",OFFSET('Water Data'!$H$28,0,10*ROW('Water Data'!H111)))</f>
        <v/>
      </c>
      <c r="CG117" s="383" t="str">
        <f ca="1">+IF(OFFSET('Water Data'!$H$29,0,10*ROW('Water Data'!H111))="","",OFFSET('Water Data'!$H$29,0,10*ROW('Water Data'!H111)))</f>
        <v/>
      </c>
      <c r="CH117" s="383" t="str">
        <f ca="1">+IF(OFFSET('Water Data'!$I$27,0,10*ROW('Water Data'!I111))="","",OFFSET('Water Data'!$I$27,0,10*ROW('Water Data'!I111)))</f>
        <v/>
      </c>
      <c r="CI117" s="383" t="str">
        <f ca="1">+IF(OFFSET('Water Data'!$I$28,0,10*ROW('Water Data'!I111))="","",OFFSET('Water Data'!$I$28,0,10*ROW('Water Data'!I111)))</f>
        <v/>
      </c>
      <c r="CJ117" s="383" t="str">
        <f ca="1">+IF(OFFSET('Water Data'!$I$29,0,10*ROW('Water Data'!I111))="","",OFFSET('Water Data'!$I$29,0,10*ROW('Water Data'!I111)))</f>
        <v/>
      </c>
      <c r="CK117" s="383" t="str">
        <f ca="1">+IF(OFFSET('Sanitation Data'!$D$28,0,10*ROW('Sanitation Data'!D111))="","",OFFSET('Sanitation Data'!$D$28,0,10*ROW('Sanitation Data'!D111)))</f>
        <v/>
      </c>
      <c r="CL117" s="383" t="str">
        <f ca="1">+IF(OFFSET('Sanitation Data'!$D$29,0,10*ROW('Sanitation Data'!D111))="","",OFFSET('Sanitation Data'!$D$29,0,10*ROW('Sanitation Data'!D111)))</f>
        <v/>
      </c>
      <c r="CM117" s="383" t="str">
        <f ca="1">+IF(OFFSET('Sanitation Data'!$D$30,0,10*ROW('Sanitation Data'!D111))="","",OFFSET('Sanitation Data'!$D$30,0,10*ROW('Sanitation Data'!D111)))</f>
        <v/>
      </c>
      <c r="CN117" s="383" t="str">
        <f ca="1">+IF(OFFSET('Sanitation Data'!$D$31,0,10*ROW('Sanitation Data'!D111))="","",OFFSET('Sanitation Data'!$D$31,0,10*ROW('Sanitation Data'!D111)))</f>
        <v/>
      </c>
      <c r="CO117" s="383" t="str">
        <f ca="1">+IF(OFFSET('Sanitation Data'!$D$32,0,10*ROW('Sanitation Data'!D111))="","",OFFSET('Sanitation Data'!$D$32,0,10*ROW('Sanitation Data'!D111)))</f>
        <v/>
      </c>
      <c r="CP117" s="383" t="str">
        <f ca="1">+IF(OFFSET('Sanitation Data'!$E$28,0,10*ROW('Sanitation Data'!E111))="","",OFFSET('Sanitation Data'!$E$28,0,10*ROW('Sanitation Data'!E111)))</f>
        <v/>
      </c>
      <c r="CQ117" s="383" t="str">
        <f ca="1">+IF(OFFSET('Sanitation Data'!$E$29,0,10*ROW('Sanitation Data'!E111))="","",OFFSET('Sanitation Data'!$E$29,0,10*ROW('Sanitation Data'!E111)))</f>
        <v/>
      </c>
      <c r="CR117" s="383" t="str">
        <f ca="1">+IF(OFFSET('Sanitation Data'!$E$30,0,10*ROW('Sanitation Data'!E111))="","",OFFSET('Sanitation Data'!$E$30,0,10*ROW('Sanitation Data'!E111)))</f>
        <v/>
      </c>
      <c r="CS117" s="383" t="str">
        <f ca="1">+IF(OFFSET('Sanitation Data'!$E$31,0,10*ROW('Sanitation Data'!E111))="","",OFFSET('Sanitation Data'!$E$31,0,10*ROW('Sanitation Data'!E111)))</f>
        <v/>
      </c>
      <c r="CT117" s="383" t="str">
        <f ca="1">+IF(OFFSET('Sanitation Data'!$E$32,0,10*ROW('Sanitation Data'!E111))="","",OFFSET('Sanitation Data'!$E$32,0,10*ROW('Sanitation Data'!E111)))</f>
        <v/>
      </c>
      <c r="CU117" s="383" t="str">
        <f ca="1">+IF(OFFSET('Sanitation Data'!$F$28,0,10*ROW('Sanitation Data'!F111))="","",OFFSET('Sanitation Data'!$F$28,0,10*ROW('Sanitation Data'!F111)))</f>
        <v/>
      </c>
      <c r="CV117" s="383" t="str">
        <f ca="1">+IF(OFFSET('Sanitation Data'!$F$29,0,10*ROW('Sanitation Data'!F111))="","",OFFSET('Sanitation Data'!$F$29,0,10*ROW('Sanitation Data'!F111)))</f>
        <v/>
      </c>
      <c r="CW117" s="383" t="str">
        <f ca="1">+IF(OFFSET('Sanitation Data'!$F$30,0,10*ROW('Sanitation Data'!F111))="","",OFFSET('Sanitation Data'!$F$30,0,10*ROW('Sanitation Data'!F111)))</f>
        <v/>
      </c>
      <c r="CX117" s="383" t="str">
        <f ca="1">+IF(OFFSET('Sanitation Data'!$F$31,0,10*ROW('Sanitation Data'!F111))="","",OFFSET('Sanitation Data'!$F$31,0,10*ROW('Sanitation Data'!F111)))</f>
        <v/>
      </c>
      <c r="CY117" s="383" t="str">
        <f ca="1">+IF(OFFSET('Sanitation Data'!$F$32,0,10*ROW('Sanitation Data'!F111))="","",OFFSET('Sanitation Data'!$F$32,0,10*ROW('Sanitation Data'!F111)))</f>
        <v/>
      </c>
      <c r="CZ117" s="383" t="str">
        <f ca="1">+IF(OFFSET('Sanitation Data'!$G$28,0,10*ROW('Sanitation Data'!G111))="","",OFFSET('Sanitation Data'!$G$28,0,10*ROW('Sanitation Data'!G111)))</f>
        <v/>
      </c>
      <c r="DA117" s="383" t="str">
        <f ca="1">+IF(OFFSET('Sanitation Data'!$G$29,0,10*ROW('Sanitation Data'!G111))="","",OFFSET('Sanitation Data'!$G$29,0,10*ROW('Sanitation Data'!G111)))</f>
        <v/>
      </c>
      <c r="DB117" s="383" t="str">
        <f ca="1">+IF(OFFSET('Sanitation Data'!$G$30,0,10*ROW('Sanitation Data'!G111))="","",OFFSET('Sanitation Data'!$G$30,0,10*ROW('Sanitation Data'!G111)))</f>
        <v/>
      </c>
      <c r="DC117" s="383" t="str">
        <f ca="1">+IF(OFFSET('Sanitation Data'!$G$31,0,10*ROW('Sanitation Data'!G111))="","",OFFSET('Sanitation Data'!$G$31,0,10*ROW('Sanitation Data'!G111)))</f>
        <v/>
      </c>
      <c r="DD117" s="383" t="str">
        <f ca="1">+IF(OFFSET('Sanitation Data'!$G$32,0,10*ROW('Sanitation Data'!G111))="","",OFFSET('Sanitation Data'!$G$32,0,10*ROW('Sanitation Data'!G111)))</f>
        <v/>
      </c>
      <c r="DE117" s="383" t="str">
        <f ca="1">+IF(OFFSET('Sanitation Data'!$H$28,0,10*ROW('Sanitation Data'!H111))="","",OFFSET('Sanitation Data'!$H$28,0,10*ROW('Sanitation Data'!H111)))</f>
        <v/>
      </c>
      <c r="DF117" s="383" t="str">
        <f ca="1">+IF(OFFSET('Sanitation Data'!$H$29,0,10*ROW('Sanitation Data'!H111))="","",OFFSET('Sanitation Data'!$H$29,0,10*ROW('Sanitation Data'!H111)))</f>
        <v/>
      </c>
      <c r="DG117" s="383" t="str">
        <f ca="1">+IF(OFFSET('Sanitation Data'!$H$30,0,10*ROW('Sanitation Data'!H111))="","",OFFSET('Sanitation Data'!$H$30,0,10*ROW('Sanitation Data'!H111)))</f>
        <v/>
      </c>
      <c r="DH117" s="383" t="str">
        <f ca="1">+IF(OFFSET('Sanitation Data'!$H$31,0,10*ROW('Sanitation Data'!H111))="","",OFFSET('Sanitation Data'!$H$31,0,10*ROW('Sanitation Data'!H111)))</f>
        <v/>
      </c>
      <c r="DI117" s="383" t="str">
        <f ca="1">+IF(OFFSET('Sanitation Data'!$H$32,0,10*ROW('Sanitation Data'!H111))="","",OFFSET('Sanitation Data'!$H$32,0,10*ROW('Sanitation Data'!H111)))</f>
        <v/>
      </c>
      <c r="DJ117" s="383" t="str">
        <f ca="1">+IF(OFFSET('Sanitation Data'!$I$28,0,10*ROW('Sanitation Data'!I111))="","",OFFSET('Sanitation Data'!$I$28,0,10*ROW('Sanitation Data'!I111)))</f>
        <v/>
      </c>
      <c r="DK117" s="383" t="str">
        <f ca="1">+IF(OFFSET('Sanitation Data'!$I$29,0,10*ROW('Sanitation Data'!I111))="","",OFFSET('Sanitation Data'!$I$29,0,10*ROW('Sanitation Data'!I111)))</f>
        <v/>
      </c>
      <c r="DL117" s="383" t="str">
        <f ca="1">+IF(OFFSET('Sanitation Data'!$I$30,0,10*ROW('Sanitation Data'!I111))="","",OFFSET('Sanitation Data'!$I$30,0,10*ROW('Sanitation Data'!I111)))</f>
        <v/>
      </c>
      <c r="DM117" s="383" t="str">
        <f ca="1">+IF(OFFSET('Sanitation Data'!$I$31,0,10*ROW('Sanitation Data'!I111))="","",OFFSET('Sanitation Data'!$I$31,0,10*ROW('Sanitation Data'!I111)))</f>
        <v/>
      </c>
      <c r="DN117" s="383" t="str">
        <f ca="1">+IF(OFFSET('Sanitation Data'!$I$32,0,10*ROW('Sanitation Data'!I111))="","",OFFSET('Sanitation Data'!$I$32,0,10*ROW('Sanitation Data'!I111)))</f>
        <v/>
      </c>
      <c r="DO117" s="383" t="str">
        <f ca="1">+IF(OFFSET('Hygiene Data'!$D$11,0,10*ROW('Hygiene Data'!D111))="","",OFFSET('Hygiene Data'!$D$11,0,10*ROW('Hygiene Data'!D111)))</f>
        <v/>
      </c>
      <c r="DP117" s="383" t="str">
        <f ca="1">+IF(OFFSET('Hygiene Data'!$D$12,0,10*ROW('Hygiene Data'!D111))="","",OFFSET('Hygiene Data'!$D$12,0,10*ROW('Hygiene Data'!D111)))</f>
        <v/>
      </c>
      <c r="DQ117" s="383" t="str">
        <f ca="1">+IF(OFFSET('Hygiene Data'!$D$13,0,10*ROW('Hygiene Data'!D111))="","",OFFSET('Hygiene Data'!$D$13,0,10*ROW('Hygiene Data'!D111)))</f>
        <v/>
      </c>
      <c r="DR117" s="383" t="str">
        <f ca="1">+IF(OFFSET('Hygiene Data'!$E$11,0,10*ROW('Hygiene Data'!E111))="","",OFFSET('Hygiene Data'!$E$11,0,10*ROW('Hygiene Data'!E111)))</f>
        <v/>
      </c>
      <c r="DS117" s="383" t="str">
        <f ca="1">+IF(OFFSET('Hygiene Data'!$E$12,0,10*ROW('Hygiene Data'!E111))="","",OFFSET('Hygiene Data'!$E$12,0,10*ROW('Hygiene Data'!E111)))</f>
        <v/>
      </c>
      <c r="DT117" s="383" t="str">
        <f ca="1">+IF(OFFSET('Hygiene Data'!$E$13,0,10*ROW('Hygiene Data'!E111))="","",OFFSET('Hygiene Data'!$E$13,0,10*ROW('Hygiene Data'!E111)))</f>
        <v/>
      </c>
      <c r="DU117" s="383" t="str">
        <f ca="1">+IF(OFFSET('Hygiene Data'!$F$11,0,10*ROW('Hygiene Data'!F111))="","",OFFSET('Hygiene Data'!$F$11,0,10*ROW('Hygiene Data'!F111)))</f>
        <v/>
      </c>
      <c r="DV117" s="383" t="str">
        <f ca="1">+IF(OFFSET('Hygiene Data'!$F$12,0,10*ROW('Hygiene Data'!F111))="","",OFFSET('Hygiene Data'!$F$12,0,10*ROW('Hygiene Data'!F111)))</f>
        <v/>
      </c>
      <c r="DW117" s="383" t="str">
        <f ca="1">+IF(OFFSET('Hygiene Data'!$F$13,0,10*ROW('Hygiene Data'!F111))="","",OFFSET('Hygiene Data'!$F$13,0,10*ROW('Hygiene Data'!F111)))</f>
        <v/>
      </c>
      <c r="DX117" s="383" t="str">
        <f ca="1">+IF(OFFSET('Hygiene Data'!$G$11,0,10*ROW('Hygiene Data'!G111))="","",OFFSET('Hygiene Data'!$G$11,0,10*ROW('Hygiene Data'!G111)))</f>
        <v/>
      </c>
      <c r="DY117" s="383" t="str">
        <f ca="1">+IF(OFFSET('Hygiene Data'!$G$12,0,10*ROW('Hygiene Data'!G111))="","",OFFSET('Hygiene Data'!$G$12,0,10*ROW('Hygiene Data'!G111)))</f>
        <v/>
      </c>
      <c r="DZ117" s="383" t="str">
        <f ca="1">+IF(OFFSET('Hygiene Data'!$G$13,0,10*ROW('Hygiene Data'!G111))="","",OFFSET('Hygiene Data'!$G$13,0,10*ROW('Hygiene Data'!G111)))</f>
        <v/>
      </c>
      <c r="EA117" s="383" t="str">
        <f ca="1">+IF(OFFSET('Hygiene Data'!$H$11,0,10*ROW('Hygiene Data'!H111))="","",OFFSET('Hygiene Data'!$H$11,0,10*ROW('Hygiene Data'!H111)))</f>
        <v/>
      </c>
      <c r="EB117" s="383" t="str">
        <f ca="1">+IF(OFFSET('Hygiene Data'!$H$12,0,10*ROW('Hygiene Data'!H111))="","",OFFSET('Hygiene Data'!$H$12,0,10*ROW('Hygiene Data'!H111)))</f>
        <v/>
      </c>
      <c r="EC117" s="383" t="str">
        <f ca="1">+IF(OFFSET('Hygiene Data'!$H$13,0,10*ROW('Hygiene Data'!H111))="","",OFFSET('Hygiene Data'!$H$13,0,10*ROW('Hygiene Data'!H111)))</f>
        <v/>
      </c>
      <c r="ED117" s="383" t="str">
        <f ca="1">+IF(OFFSET('Hygiene Data'!$I$11,0,10*ROW('Hygiene Data'!I111))="","",OFFSET('Hygiene Data'!$I$11,0,10*ROW('Hygiene Data'!I111)))</f>
        <v/>
      </c>
      <c r="EE117" s="383" t="str">
        <f ca="1">+IF(OFFSET('Hygiene Data'!$I$12,0,10*ROW('Hygiene Data'!I111))="","",OFFSET('Hygiene Data'!$I$12,0,10*ROW('Hygiene Data'!I111)))</f>
        <v/>
      </c>
      <c r="EF117" s="383" t="str">
        <f ca="1">+IF(OFFSET('Hygiene Data'!$I$13,0,10*ROW('Hygiene Data'!I111))="","",OFFSET('Hygiene Data'!$I$13,0,10*ROW('Hygiene Data'!I111)))</f>
        <v/>
      </c>
    </row>
    <row r="118" spans="1:136" x14ac:dyDescent="0.25">
      <c r="A118" s="492" t="str">
        <f ca="1">+IF(OFFSET('Water Data'!$B$2,0,10*ROW('Water Data'!E112))="","",OFFSET('Water Data'!$B$2,0,10*ROW('Water Data'!E112)))</f>
        <v/>
      </c>
      <c r="B118" s="492"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19" t="str">
        <f t="shared" ca="1" si="1"/>
        <v/>
      </c>
      <c r="D118" s="520"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20"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20"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20"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20"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20"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20"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20"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20"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20"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20"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20"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20"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20"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20"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20"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20"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20"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21"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21"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21"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21"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21"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21"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21"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21"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21"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21"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21"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21"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21"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21"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21"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21"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21"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21"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21"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21"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21"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21"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21"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21"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21"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21"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21"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21"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21"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21"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22"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98"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22"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22"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22"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22"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22"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22"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22"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22"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22"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22"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22"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22"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22"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22"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22"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22"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83" t="str">
        <f ca="1">+IF(OFFSET('Water Data'!$D$27,0,10*ROW('Water Data'!D112))="","",OFFSET('Water Data'!$D$27,0,10*ROW('Water Data'!D112)))</f>
        <v/>
      </c>
      <c r="BT118" s="383" t="str">
        <f ca="1">+IF(OFFSET('Water Data'!$D$28,0,10*ROW('Water Data'!D112))="","",OFFSET('Water Data'!$D$28,0,10*ROW('Water Data'!D112)))</f>
        <v/>
      </c>
      <c r="BU118" s="383" t="str">
        <f ca="1">+IF(OFFSET('Water Data'!$D$29,0,10*ROW('Water Data'!D112))="","",OFFSET('Water Data'!$D$29,0,10*ROW('Water Data'!D112)))</f>
        <v/>
      </c>
      <c r="BV118" s="383" t="str">
        <f ca="1">+IF(OFFSET('Water Data'!$E$27,0,10*ROW('Water Data'!E112))="","",OFFSET('Water Data'!$E$27,0,10*ROW('Water Data'!E112)))</f>
        <v/>
      </c>
      <c r="BW118" s="383" t="str">
        <f ca="1">+IF(OFFSET('Water Data'!$E$28,0,10*ROW('Water Data'!E112))="","",OFFSET('Water Data'!$E$28,0,10*ROW('Water Data'!E112)))</f>
        <v/>
      </c>
      <c r="BX118" s="383" t="str">
        <f ca="1">+IF(OFFSET('Water Data'!$E$29,0,10*ROW('Water Data'!E112))="","",OFFSET('Water Data'!$E$29,0,10*ROW('Water Data'!E112)))</f>
        <v/>
      </c>
      <c r="BY118" s="383" t="str">
        <f ca="1">+IF(OFFSET('Water Data'!$F$27,0,10*ROW('Water Data'!F112))="","",OFFSET('Water Data'!$F$27,0,10*ROW('Water Data'!F112)))</f>
        <v/>
      </c>
      <c r="BZ118" s="383" t="str">
        <f ca="1">+IF(OFFSET('Water Data'!$F$28,0,10*ROW('Water Data'!F112))="","",OFFSET('Water Data'!$F$28,0,10*ROW('Water Data'!F112)))</f>
        <v/>
      </c>
      <c r="CA118" s="383" t="str">
        <f ca="1">+IF(OFFSET('Water Data'!$F$29,0,10*ROW('Water Data'!F112))="","",OFFSET('Water Data'!$F$29,0,10*ROW('Water Data'!F112)))</f>
        <v/>
      </c>
      <c r="CB118" s="383" t="str">
        <f ca="1">+IF(OFFSET('Water Data'!$G$27,0,10*ROW('Water Data'!G112))="","",OFFSET('Water Data'!$G$27,0,10*ROW('Water Data'!G112)))</f>
        <v/>
      </c>
      <c r="CC118" s="383" t="str">
        <f ca="1">+IF(OFFSET('Water Data'!$G$28,0,10*ROW('Water Data'!G112))="","",OFFSET('Water Data'!$G$28,0,10*ROW('Water Data'!G112)))</f>
        <v/>
      </c>
      <c r="CD118" s="383" t="str">
        <f ca="1">+IF(OFFSET('Water Data'!$G$29,0,10*ROW('Water Data'!G112))="","",OFFSET('Water Data'!$G$29,0,10*ROW('Water Data'!G112)))</f>
        <v/>
      </c>
      <c r="CE118" s="383" t="str">
        <f ca="1">+IF(OFFSET('Water Data'!$H$27,0,10*ROW('Water Data'!H112))="","",OFFSET('Water Data'!$H$27,0,10*ROW('Water Data'!H112)))</f>
        <v/>
      </c>
      <c r="CF118" s="383" t="str">
        <f ca="1">+IF(OFFSET('Water Data'!$H$28,0,10*ROW('Water Data'!H112))="","",OFFSET('Water Data'!$H$28,0,10*ROW('Water Data'!H112)))</f>
        <v/>
      </c>
      <c r="CG118" s="383" t="str">
        <f ca="1">+IF(OFFSET('Water Data'!$H$29,0,10*ROW('Water Data'!H112))="","",OFFSET('Water Data'!$H$29,0,10*ROW('Water Data'!H112)))</f>
        <v/>
      </c>
      <c r="CH118" s="383" t="str">
        <f ca="1">+IF(OFFSET('Water Data'!$I$27,0,10*ROW('Water Data'!I112))="","",OFFSET('Water Data'!$I$27,0,10*ROW('Water Data'!I112)))</f>
        <v/>
      </c>
      <c r="CI118" s="383" t="str">
        <f ca="1">+IF(OFFSET('Water Data'!$I$28,0,10*ROW('Water Data'!I112))="","",OFFSET('Water Data'!$I$28,0,10*ROW('Water Data'!I112)))</f>
        <v/>
      </c>
      <c r="CJ118" s="383" t="str">
        <f ca="1">+IF(OFFSET('Water Data'!$I$29,0,10*ROW('Water Data'!I112))="","",OFFSET('Water Data'!$I$29,0,10*ROW('Water Data'!I112)))</f>
        <v/>
      </c>
      <c r="CK118" s="383" t="str">
        <f ca="1">+IF(OFFSET('Sanitation Data'!$D$28,0,10*ROW('Sanitation Data'!D112))="","",OFFSET('Sanitation Data'!$D$28,0,10*ROW('Sanitation Data'!D112)))</f>
        <v/>
      </c>
      <c r="CL118" s="383" t="str">
        <f ca="1">+IF(OFFSET('Sanitation Data'!$D$29,0,10*ROW('Sanitation Data'!D112))="","",OFFSET('Sanitation Data'!$D$29,0,10*ROW('Sanitation Data'!D112)))</f>
        <v/>
      </c>
      <c r="CM118" s="383" t="str">
        <f ca="1">+IF(OFFSET('Sanitation Data'!$D$30,0,10*ROW('Sanitation Data'!D112))="","",OFFSET('Sanitation Data'!$D$30,0,10*ROW('Sanitation Data'!D112)))</f>
        <v/>
      </c>
      <c r="CN118" s="383" t="str">
        <f ca="1">+IF(OFFSET('Sanitation Data'!$D$31,0,10*ROW('Sanitation Data'!D112))="","",OFFSET('Sanitation Data'!$D$31,0,10*ROW('Sanitation Data'!D112)))</f>
        <v/>
      </c>
      <c r="CO118" s="383" t="str">
        <f ca="1">+IF(OFFSET('Sanitation Data'!$D$32,0,10*ROW('Sanitation Data'!D112))="","",OFFSET('Sanitation Data'!$D$32,0,10*ROW('Sanitation Data'!D112)))</f>
        <v/>
      </c>
      <c r="CP118" s="383" t="str">
        <f ca="1">+IF(OFFSET('Sanitation Data'!$E$28,0,10*ROW('Sanitation Data'!E112))="","",OFFSET('Sanitation Data'!$E$28,0,10*ROW('Sanitation Data'!E112)))</f>
        <v/>
      </c>
      <c r="CQ118" s="383" t="str">
        <f ca="1">+IF(OFFSET('Sanitation Data'!$E$29,0,10*ROW('Sanitation Data'!E112))="","",OFFSET('Sanitation Data'!$E$29,0,10*ROW('Sanitation Data'!E112)))</f>
        <v/>
      </c>
      <c r="CR118" s="383" t="str">
        <f ca="1">+IF(OFFSET('Sanitation Data'!$E$30,0,10*ROW('Sanitation Data'!E112))="","",OFFSET('Sanitation Data'!$E$30,0,10*ROW('Sanitation Data'!E112)))</f>
        <v/>
      </c>
      <c r="CS118" s="383" t="str">
        <f ca="1">+IF(OFFSET('Sanitation Data'!$E$31,0,10*ROW('Sanitation Data'!E112))="","",OFFSET('Sanitation Data'!$E$31,0,10*ROW('Sanitation Data'!E112)))</f>
        <v/>
      </c>
      <c r="CT118" s="383" t="str">
        <f ca="1">+IF(OFFSET('Sanitation Data'!$E$32,0,10*ROW('Sanitation Data'!E112))="","",OFFSET('Sanitation Data'!$E$32,0,10*ROW('Sanitation Data'!E112)))</f>
        <v/>
      </c>
      <c r="CU118" s="383" t="str">
        <f ca="1">+IF(OFFSET('Sanitation Data'!$F$28,0,10*ROW('Sanitation Data'!F112))="","",OFFSET('Sanitation Data'!$F$28,0,10*ROW('Sanitation Data'!F112)))</f>
        <v/>
      </c>
      <c r="CV118" s="383" t="str">
        <f ca="1">+IF(OFFSET('Sanitation Data'!$F$29,0,10*ROW('Sanitation Data'!F112))="","",OFFSET('Sanitation Data'!$F$29,0,10*ROW('Sanitation Data'!F112)))</f>
        <v/>
      </c>
      <c r="CW118" s="383" t="str">
        <f ca="1">+IF(OFFSET('Sanitation Data'!$F$30,0,10*ROW('Sanitation Data'!F112))="","",OFFSET('Sanitation Data'!$F$30,0,10*ROW('Sanitation Data'!F112)))</f>
        <v/>
      </c>
      <c r="CX118" s="383" t="str">
        <f ca="1">+IF(OFFSET('Sanitation Data'!$F$31,0,10*ROW('Sanitation Data'!F112))="","",OFFSET('Sanitation Data'!$F$31,0,10*ROW('Sanitation Data'!F112)))</f>
        <v/>
      </c>
      <c r="CY118" s="383" t="str">
        <f ca="1">+IF(OFFSET('Sanitation Data'!$F$32,0,10*ROW('Sanitation Data'!F112))="","",OFFSET('Sanitation Data'!$F$32,0,10*ROW('Sanitation Data'!F112)))</f>
        <v/>
      </c>
      <c r="CZ118" s="383" t="str">
        <f ca="1">+IF(OFFSET('Sanitation Data'!$G$28,0,10*ROW('Sanitation Data'!G112))="","",OFFSET('Sanitation Data'!$G$28,0,10*ROW('Sanitation Data'!G112)))</f>
        <v/>
      </c>
      <c r="DA118" s="383" t="str">
        <f ca="1">+IF(OFFSET('Sanitation Data'!$G$29,0,10*ROW('Sanitation Data'!G112))="","",OFFSET('Sanitation Data'!$G$29,0,10*ROW('Sanitation Data'!G112)))</f>
        <v/>
      </c>
      <c r="DB118" s="383" t="str">
        <f ca="1">+IF(OFFSET('Sanitation Data'!$G$30,0,10*ROW('Sanitation Data'!G112))="","",OFFSET('Sanitation Data'!$G$30,0,10*ROW('Sanitation Data'!G112)))</f>
        <v/>
      </c>
      <c r="DC118" s="383" t="str">
        <f ca="1">+IF(OFFSET('Sanitation Data'!$G$31,0,10*ROW('Sanitation Data'!G112))="","",OFFSET('Sanitation Data'!$G$31,0,10*ROW('Sanitation Data'!G112)))</f>
        <v/>
      </c>
      <c r="DD118" s="383" t="str">
        <f ca="1">+IF(OFFSET('Sanitation Data'!$G$32,0,10*ROW('Sanitation Data'!G112))="","",OFFSET('Sanitation Data'!$G$32,0,10*ROW('Sanitation Data'!G112)))</f>
        <v/>
      </c>
      <c r="DE118" s="383" t="str">
        <f ca="1">+IF(OFFSET('Sanitation Data'!$H$28,0,10*ROW('Sanitation Data'!H112))="","",OFFSET('Sanitation Data'!$H$28,0,10*ROW('Sanitation Data'!H112)))</f>
        <v/>
      </c>
      <c r="DF118" s="383" t="str">
        <f ca="1">+IF(OFFSET('Sanitation Data'!$H$29,0,10*ROW('Sanitation Data'!H112))="","",OFFSET('Sanitation Data'!$H$29,0,10*ROW('Sanitation Data'!H112)))</f>
        <v/>
      </c>
      <c r="DG118" s="383" t="str">
        <f ca="1">+IF(OFFSET('Sanitation Data'!$H$30,0,10*ROW('Sanitation Data'!H112))="","",OFFSET('Sanitation Data'!$H$30,0,10*ROW('Sanitation Data'!H112)))</f>
        <v/>
      </c>
      <c r="DH118" s="383" t="str">
        <f ca="1">+IF(OFFSET('Sanitation Data'!$H$31,0,10*ROW('Sanitation Data'!H112))="","",OFFSET('Sanitation Data'!$H$31,0,10*ROW('Sanitation Data'!H112)))</f>
        <v/>
      </c>
      <c r="DI118" s="383" t="str">
        <f ca="1">+IF(OFFSET('Sanitation Data'!$H$32,0,10*ROW('Sanitation Data'!H112))="","",OFFSET('Sanitation Data'!$H$32,0,10*ROW('Sanitation Data'!H112)))</f>
        <v/>
      </c>
      <c r="DJ118" s="383" t="str">
        <f ca="1">+IF(OFFSET('Sanitation Data'!$I$28,0,10*ROW('Sanitation Data'!I112))="","",OFFSET('Sanitation Data'!$I$28,0,10*ROW('Sanitation Data'!I112)))</f>
        <v/>
      </c>
      <c r="DK118" s="383" t="str">
        <f ca="1">+IF(OFFSET('Sanitation Data'!$I$29,0,10*ROW('Sanitation Data'!I112))="","",OFFSET('Sanitation Data'!$I$29,0,10*ROW('Sanitation Data'!I112)))</f>
        <v/>
      </c>
      <c r="DL118" s="383" t="str">
        <f ca="1">+IF(OFFSET('Sanitation Data'!$I$30,0,10*ROW('Sanitation Data'!I112))="","",OFFSET('Sanitation Data'!$I$30,0,10*ROW('Sanitation Data'!I112)))</f>
        <v/>
      </c>
      <c r="DM118" s="383" t="str">
        <f ca="1">+IF(OFFSET('Sanitation Data'!$I$31,0,10*ROW('Sanitation Data'!I112))="","",OFFSET('Sanitation Data'!$I$31,0,10*ROW('Sanitation Data'!I112)))</f>
        <v/>
      </c>
      <c r="DN118" s="383" t="str">
        <f ca="1">+IF(OFFSET('Sanitation Data'!$I$32,0,10*ROW('Sanitation Data'!I112))="","",OFFSET('Sanitation Data'!$I$32,0,10*ROW('Sanitation Data'!I112)))</f>
        <v/>
      </c>
      <c r="DO118" s="383" t="str">
        <f ca="1">+IF(OFFSET('Hygiene Data'!$D$11,0,10*ROW('Hygiene Data'!D112))="","",OFFSET('Hygiene Data'!$D$11,0,10*ROW('Hygiene Data'!D112)))</f>
        <v/>
      </c>
      <c r="DP118" s="383" t="str">
        <f ca="1">+IF(OFFSET('Hygiene Data'!$D$12,0,10*ROW('Hygiene Data'!D112))="","",OFFSET('Hygiene Data'!$D$12,0,10*ROW('Hygiene Data'!D112)))</f>
        <v/>
      </c>
      <c r="DQ118" s="383" t="str">
        <f ca="1">+IF(OFFSET('Hygiene Data'!$D$13,0,10*ROW('Hygiene Data'!D112))="","",OFFSET('Hygiene Data'!$D$13,0,10*ROW('Hygiene Data'!D112)))</f>
        <v/>
      </c>
      <c r="DR118" s="383" t="str">
        <f ca="1">+IF(OFFSET('Hygiene Data'!$E$11,0,10*ROW('Hygiene Data'!E112))="","",OFFSET('Hygiene Data'!$E$11,0,10*ROW('Hygiene Data'!E112)))</f>
        <v/>
      </c>
      <c r="DS118" s="383" t="str">
        <f ca="1">+IF(OFFSET('Hygiene Data'!$E$12,0,10*ROW('Hygiene Data'!E112))="","",OFFSET('Hygiene Data'!$E$12,0,10*ROW('Hygiene Data'!E112)))</f>
        <v/>
      </c>
      <c r="DT118" s="383" t="str">
        <f ca="1">+IF(OFFSET('Hygiene Data'!$E$13,0,10*ROW('Hygiene Data'!E112))="","",OFFSET('Hygiene Data'!$E$13,0,10*ROW('Hygiene Data'!E112)))</f>
        <v/>
      </c>
      <c r="DU118" s="383" t="str">
        <f ca="1">+IF(OFFSET('Hygiene Data'!$F$11,0,10*ROW('Hygiene Data'!F112))="","",OFFSET('Hygiene Data'!$F$11,0,10*ROW('Hygiene Data'!F112)))</f>
        <v/>
      </c>
      <c r="DV118" s="383" t="str">
        <f ca="1">+IF(OFFSET('Hygiene Data'!$F$12,0,10*ROW('Hygiene Data'!F112))="","",OFFSET('Hygiene Data'!$F$12,0,10*ROW('Hygiene Data'!F112)))</f>
        <v/>
      </c>
      <c r="DW118" s="383" t="str">
        <f ca="1">+IF(OFFSET('Hygiene Data'!$F$13,0,10*ROW('Hygiene Data'!F112))="","",OFFSET('Hygiene Data'!$F$13,0,10*ROW('Hygiene Data'!F112)))</f>
        <v/>
      </c>
      <c r="DX118" s="383" t="str">
        <f ca="1">+IF(OFFSET('Hygiene Data'!$G$11,0,10*ROW('Hygiene Data'!G112))="","",OFFSET('Hygiene Data'!$G$11,0,10*ROW('Hygiene Data'!G112)))</f>
        <v/>
      </c>
      <c r="DY118" s="383" t="str">
        <f ca="1">+IF(OFFSET('Hygiene Data'!$G$12,0,10*ROW('Hygiene Data'!G112))="","",OFFSET('Hygiene Data'!$G$12,0,10*ROW('Hygiene Data'!G112)))</f>
        <v/>
      </c>
      <c r="DZ118" s="383" t="str">
        <f ca="1">+IF(OFFSET('Hygiene Data'!$G$13,0,10*ROW('Hygiene Data'!G112))="","",OFFSET('Hygiene Data'!$G$13,0,10*ROW('Hygiene Data'!G112)))</f>
        <v/>
      </c>
      <c r="EA118" s="383" t="str">
        <f ca="1">+IF(OFFSET('Hygiene Data'!$H$11,0,10*ROW('Hygiene Data'!H112))="","",OFFSET('Hygiene Data'!$H$11,0,10*ROW('Hygiene Data'!H112)))</f>
        <v/>
      </c>
      <c r="EB118" s="383" t="str">
        <f ca="1">+IF(OFFSET('Hygiene Data'!$H$12,0,10*ROW('Hygiene Data'!H112))="","",OFFSET('Hygiene Data'!$H$12,0,10*ROW('Hygiene Data'!H112)))</f>
        <v/>
      </c>
      <c r="EC118" s="383" t="str">
        <f ca="1">+IF(OFFSET('Hygiene Data'!$H$13,0,10*ROW('Hygiene Data'!H112))="","",OFFSET('Hygiene Data'!$H$13,0,10*ROW('Hygiene Data'!H112)))</f>
        <v/>
      </c>
      <c r="ED118" s="383" t="str">
        <f ca="1">+IF(OFFSET('Hygiene Data'!$I$11,0,10*ROW('Hygiene Data'!I112))="","",OFFSET('Hygiene Data'!$I$11,0,10*ROW('Hygiene Data'!I112)))</f>
        <v/>
      </c>
      <c r="EE118" s="383" t="str">
        <f ca="1">+IF(OFFSET('Hygiene Data'!$I$12,0,10*ROW('Hygiene Data'!I112))="","",OFFSET('Hygiene Data'!$I$12,0,10*ROW('Hygiene Data'!I112)))</f>
        <v/>
      </c>
      <c r="EF118" s="383" t="str">
        <f ca="1">+IF(OFFSET('Hygiene Data'!$I$13,0,10*ROW('Hygiene Data'!I112))="","",OFFSET('Hygiene Data'!$I$13,0,10*ROW('Hygiene Data'!I112)))</f>
        <v/>
      </c>
    </row>
    <row r="119" spans="1:136" x14ac:dyDescent="0.25">
      <c r="A119" s="492" t="str">
        <f ca="1">+IF(OFFSET('Water Data'!$B$2,0,10*ROW('Water Data'!E113))="","",OFFSET('Water Data'!$B$2,0,10*ROW('Water Data'!E113)))</f>
        <v/>
      </c>
      <c r="B119" s="492"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19" t="str">
        <f t="shared" ca="1" si="1"/>
        <v/>
      </c>
      <c r="D119" s="520"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20"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20"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20"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20"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20"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20"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20"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20"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20"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20"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20"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20"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20"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20"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20"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20"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20"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21"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21"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21"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21"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21"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21"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21"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21"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21"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21"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21"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21"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21"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21"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21"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21"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21"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21"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21"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21"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21"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21"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21"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21"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21"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21"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21"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21"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21"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21"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22"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98"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22"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22"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22"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22"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22"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22"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22"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22"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22"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22"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22"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22"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22"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22"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22"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22"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83" t="str">
        <f ca="1">+IF(OFFSET('Water Data'!$D$27,0,10*ROW('Water Data'!D113))="","",OFFSET('Water Data'!$D$27,0,10*ROW('Water Data'!D113)))</f>
        <v/>
      </c>
      <c r="BT119" s="383" t="str">
        <f ca="1">+IF(OFFSET('Water Data'!$D$28,0,10*ROW('Water Data'!D113))="","",OFFSET('Water Data'!$D$28,0,10*ROW('Water Data'!D113)))</f>
        <v/>
      </c>
      <c r="BU119" s="383" t="str">
        <f ca="1">+IF(OFFSET('Water Data'!$D$29,0,10*ROW('Water Data'!D113))="","",OFFSET('Water Data'!$D$29,0,10*ROW('Water Data'!D113)))</f>
        <v/>
      </c>
      <c r="BV119" s="383" t="str">
        <f ca="1">+IF(OFFSET('Water Data'!$E$27,0,10*ROW('Water Data'!E113))="","",OFFSET('Water Data'!$E$27,0,10*ROW('Water Data'!E113)))</f>
        <v/>
      </c>
      <c r="BW119" s="383" t="str">
        <f ca="1">+IF(OFFSET('Water Data'!$E$28,0,10*ROW('Water Data'!E113))="","",OFFSET('Water Data'!$E$28,0,10*ROW('Water Data'!E113)))</f>
        <v/>
      </c>
      <c r="BX119" s="383" t="str">
        <f ca="1">+IF(OFFSET('Water Data'!$E$29,0,10*ROW('Water Data'!E113))="","",OFFSET('Water Data'!$E$29,0,10*ROW('Water Data'!E113)))</f>
        <v/>
      </c>
      <c r="BY119" s="383" t="str">
        <f ca="1">+IF(OFFSET('Water Data'!$F$27,0,10*ROW('Water Data'!F113))="","",OFFSET('Water Data'!$F$27,0,10*ROW('Water Data'!F113)))</f>
        <v/>
      </c>
      <c r="BZ119" s="383" t="str">
        <f ca="1">+IF(OFFSET('Water Data'!$F$28,0,10*ROW('Water Data'!F113))="","",OFFSET('Water Data'!$F$28,0,10*ROW('Water Data'!F113)))</f>
        <v/>
      </c>
      <c r="CA119" s="383" t="str">
        <f ca="1">+IF(OFFSET('Water Data'!$F$29,0,10*ROW('Water Data'!F113))="","",OFFSET('Water Data'!$F$29,0,10*ROW('Water Data'!F113)))</f>
        <v/>
      </c>
      <c r="CB119" s="383" t="str">
        <f ca="1">+IF(OFFSET('Water Data'!$G$27,0,10*ROW('Water Data'!G113))="","",OFFSET('Water Data'!$G$27,0,10*ROW('Water Data'!G113)))</f>
        <v/>
      </c>
      <c r="CC119" s="383" t="str">
        <f ca="1">+IF(OFFSET('Water Data'!$G$28,0,10*ROW('Water Data'!G113))="","",OFFSET('Water Data'!$G$28,0,10*ROW('Water Data'!G113)))</f>
        <v/>
      </c>
      <c r="CD119" s="383" t="str">
        <f ca="1">+IF(OFFSET('Water Data'!$G$29,0,10*ROW('Water Data'!G113))="","",OFFSET('Water Data'!$G$29,0,10*ROW('Water Data'!G113)))</f>
        <v/>
      </c>
      <c r="CE119" s="383" t="str">
        <f ca="1">+IF(OFFSET('Water Data'!$H$27,0,10*ROW('Water Data'!H113))="","",OFFSET('Water Data'!$H$27,0,10*ROW('Water Data'!H113)))</f>
        <v/>
      </c>
      <c r="CF119" s="383" t="str">
        <f ca="1">+IF(OFFSET('Water Data'!$H$28,0,10*ROW('Water Data'!H113))="","",OFFSET('Water Data'!$H$28,0,10*ROW('Water Data'!H113)))</f>
        <v/>
      </c>
      <c r="CG119" s="383" t="str">
        <f ca="1">+IF(OFFSET('Water Data'!$H$29,0,10*ROW('Water Data'!H113))="","",OFFSET('Water Data'!$H$29,0,10*ROW('Water Data'!H113)))</f>
        <v/>
      </c>
      <c r="CH119" s="383" t="str">
        <f ca="1">+IF(OFFSET('Water Data'!$I$27,0,10*ROW('Water Data'!I113))="","",OFFSET('Water Data'!$I$27,0,10*ROW('Water Data'!I113)))</f>
        <v/>
      </c>
      <c r="CI119" s="383" t="str">
        <f ca="1">+IF(OFFSET('Water Data'!$I$28,0,10*ROW('Water Data'!I113))="","",OFFSET('Water Data'!$I$28,0,10*ROW('Water Data'!I113)))</f>
        <v/>
      </c>
      <c r="CJ119" s="383" t="str">
        <f ca="1">+IF(OFFSET('Water Data'!$I$29,0,10*ROW('Water Data'!I113))="","",OFFSET('Water Data'!$I$29,0,10*ROW('Water Data'!I113)))</f>
        <v/>
      </c>
      <c r="CK119" s="383" t="str">
        <f ca="1">+IF(OFFSET('Sanitation Data'!$D$28,0,10*ROW('Sanitation Data'!D113))="","",OFFSET('Sanitation Data'!$D$28,0,10*ROW('Sanitation Data'!D113)))</f>
        <v/>
      </c>
      <c r="CL119" s="383" t="str">
        <f ca="1">+IF(OFFSET('Sanitation Data'!$D$29,0,10*ROW('Sanitation Data'!D113))="","",OFFSET('Sanitation Data'!$D$29,0,10*ROW('Sanitation Data'!D113)))</f>
        <v/>
      </c>
      <c r="CM119" s="383" t="str">
        <f ca="1">+IF(OFFSET('Sanitation Data'!$D$30,0,10*ROW('Sanitation Data'!D113))="","",OFFSET('Sanitation Data'!$D$30,0,10*ROW('Sanitation Data'!D113)))</f>
        <v/>
      </c>
      <c r="CN119" s="383" t="str">
        <f ca="1">+IF(OFFSET('Sanitation Data'!$D$31,0,10*ROW('Sanitation Data'!D113))="","",OFFSET('Sanitation Data'!$D$31,0,10*ROW('Sanitation Data'!D113)))</f>
        <v/>
      </c>
      <c r="CO119" s="383" t="str">
        <f ca="1">+IF(OFFSET('Sanitation Data'!$D$32,0,10*ROW('Sanitation Data'!D113))="","",OFFSET('Sanitation Data'!$D$32,0,10*ROW('Sanitation Data'!D113)))</f>
        <v/>
      </c>
      <c r="CP119" s="383" t="str">
        <f ca="1">+IF(OFFSET('Sanitation Data'!$E$28,0,10*ROW('Sanitation Data'!E113))="","",OFFSET('Sanitation Data'!$E$28,0,10*ROW('Sanitation Data'!E113)))</f>
        <v/>
      </c>
      <c r="CQ119" s="383" t="str">
        <f ca="1">+IF(OFFSET('Sanitation Data'!$E$29,0,10*ROW('Sanitation Data'!E113))="","",OFFSET('Sanitation Data'!$E$29,0,10*ROW('Sanitation Data'!E113)))</f>
        <v/>
      </c>
      <c r="CR119" s="383" t="str">
        <f ca="1">+IF(OFFSET('Sanitation Data'!$E$30,0,10*ROW('Sanitation Data'!E113))="","",OFFSET('Sanitation Data'!$E$30,0,10*ROW('Sanitation Data'!E113)))</f>
        <v/>
      </c>
      <c r="CS119" s="383" t="str">
        <f ca="1">+IF(OFFSET('Sanitation Data'!$E$31,0,10*ROW('Sanitation Data'!E113))="","",OFFSET('Sanitation Data'!$E$31,0,10*ROW('Sanitation Data'!E113)))</f>
        <v/>
      </c>
      <c r="CT119" s="383" t="str">
        <f ca="1">+IF(OFFSET('Sanitation Data'!$E$32,0,10*ROW('Sanitation Data'!E113))="","",OFFSET('Sanitation Data'!$E$32,0,10*ROW('Sanitation Data'!E113)))</f>
        <v/>
      </c>
      <c r="CU119" s="383" t="str">
        <f ca="1">+IF(OFFSET('Sanitation Data'!$F$28,0,10*ROW('Sanitation Data'!F113))="","",OFFSET('Sanitation Data'!$F$28,0,10*ROW('Sanitation Data'!F113)))</f>
        <v/>
      </c>
      <c r="CV119" s="383" t="str">
        <f ca="1">+IF(OFFSET('Sanitation Data'!$F$29,0,10*ROW('Sanitation Data'!F113))="","",OFFSET('Sanitation Data'!$F$29,0,10*ROW('Sanitation Data'!F113)))</f>
        <v/>
      </c>
      <c r="CW119" s="383" t="str">
        <f ca="1">+IF(OFFSET('Sanitation Data'!$F$30,0,10*ROW('Sanitation Data'!F113))="","",OFFSET('Sanitation Data'!$F$30,0,10*ROW('Sanitation Data'!F113)))</f>
        <v/>
      </c>
      <c r="CX119" s="383" t="str">
        <f ca="1">+IF(OFFSET('Sanitation Data'!$F$31,0,10*ROW('Sanitation Data'!F113))="","",OFFSET('Sanitation Data'!$F$31,0,10*ROW('Sanitation Data'!F113)))</f>
        <v/>
      </c>
      <c r="CY119" s="383" t="str">
        <f ca="1">+IF(OFFSET('Sanitation Data'!$F$32,0,10*ROW('Sanitation Data'!F113))="","",OFFSET('Sanitation Data'!$F$32,0,10*ROW('Sanitation Data'!F113)))</f>
        <v/>
      </c>
      <c r="CZ119" s="383" t="str">
        <f ca="1">+IF(OFFSET('Sanitation Data'!$G$28,0,10*ROW('Sanitation Data'!G113))="","",OFFSET('Sanitation Data'!$G$28,0,10*ROW('Sanitation Data'!G113)))</f>
        <v/>
      </c>
      <c r="DA119" s="383" t="str">
        <f ca="1">+IF(OFFSET('Sanitation Data'!$G$29,0,10*ROW('Sanitation Data'!G113))="","",OFFSET('Sanitation Data'!$G$29,0,10*ROW('Sanitation Data'!G113)))</f>
        <v/>
      </c>
      <c r="DB119" s="383" t="str">
        <f ca="1">+IF(OFFSET('Sanitation Data'!$G$30,0,10*ROW('Sanitation Data'!G113))="","",OFFSET('Sanitation Data'!$G$30,0,10*ROW('Sanitation Data'!G113)))</f>
        <v/>
      </c>
      <c r="DC119" s="383" t="str">
        <f ca="1">+IF(OFFSET('Sanitation Data'!$G$31,0,10*ROW('Sanitation Data'!G113))="","",OFFSET('Sanitation Data'!$G$31,0,10*ROW('Sanitation Data'!G113)))</f>
        <v/>
      </c>
      <c r="DD119" s="383" t="str">
        <f ca="1">+IF(OFFSET('Sanitation Data'!$G$32,0,10*ROW('Sanitation Data'!G113))="","",OFFSET('Sanitation Data'!$G$32,0,10*ROW('Sanitation Data'!G113)))</f>
        <v/>
      </c>
      <c r="DE119" s="383" t="str">
        <f ca="1">+IF(OFFSET('Sanitation Data'!$H$28,0,10*ROW('Sanitation Data'!H113))="","",OFFSET('Sanitation Data'!$H$28,0,10*ROW('Sanitation Data'!H113)))</f>
        <v/>
      </c>
      <c r="DF119" s="383" t="str">
        <f ca="1">+IF(OFFSET('Sanitation Data'!$H$29,0,10*ROW('Sanitation Data'!H113))="","",OFFSET('Sanitation Data'!$H$29,0,10*ROW('Sanitation Data'!H113)))</f>
        <v/>
      </c>
      <c r="DG119" s="383" t="str">
        <f ca="1">+IF(OFFSET('Sanitation Data'!$H$30,0,10*ROW('Sanitation Data'!H113))="","",OFFSET('Sanitation Data'!$H$30,0,10*ROW('Sanitation Data'!H113)))</f>
        <v/>
      </c>
      <c r="DH119" s="383" t="str">
        <f ca="1">+IF(OFFSET('Sanitation Data'!$H$31,0,10*ROW('Sanitation Data'!H113))="","",OFFSET('Sanitation Data'!$H$31,0,10*ROW('Sanitation Data'!H113)))</f>
        <v/>
      </c>
      <c r="DI119" s="383" t="str">
        <f ca="1">+IF(OFFSET('Sanitation Data'!$H$32,0,10*ROW('Sanitation Data'!H113))="","",OFFSET('Sanitation Data'!$H$32,0,10*ROW('Sanitation Data'!H113)))</f>
        <v/>
      </c>
      <c r="DJ119" s="383" t="str">
        <f ca="1">+IF(OFFSET('Sanitation Data'!$I$28,0,10*ROW('Sanitation Data'!I113))="","",OFFSET('Sanitation Data'!$I$28,0,10*ROW('Sanitation Data'!I113)))</f>
        <v/>
      </c>
      <c r="DK119" s="383" t="str">
        <f ca="1">+IF(OFFSET('Sanitation Data'!$I$29,0,10*ROW('Sanitation Data'!I113))="","",OFFSET('Sanitation Data'!$I$29,0,10*ROW('Sanitation Data'!I113)))</f>
        <v/>
      </c>
      <c r="DL119" s="383" t="str">
        <f ca="1">+IF(OFFSET('Sanitation Data'!$I$30,0,10*ROW('Sanitation Data'!I113))="","",OFFSET('Sanitation Data'!$I$30,0,10*ROW('Sanitation Data'!I113)))</f>
        <v/>
      </c>
      <c r="DM119" s="383" t="str">
        <f ca="1">+IF(OFFSET('Sanitation Data'!$I$31,0,10*ROW('Sanitation Data'!I113))="","",OFFSET('Sanitation Data'!$I$31,0,10*ROW('Sanitation Data'!I113)))</f>
        <v/>
      </c>
      <c r="DN119" s="383" t="str">
        <f ca="1">+IF(OFFSET('Sanitation Data'!$I$32,0,10*ROW('Sanitation Data'!I113))="","",OFFSET('Sanitation Data'!$I$32,0,10*ROW('Sanitation Data'!I113)))</f>
        <v/>
      </c>
      <c r="DO119" s="383" t="str">
        <f ca="1">+IF(OFFSET('Hygiene Data'!$D$11,0,10*ROW('Hygiene Data'!D113))="","",OFFSET('Hygiene Data'!$D$11,0,10*ROW('Hygiene Data'!D113)))</f>
        <v/>
      </c>
      <c r="DP119" s="383" t="str">
        <f ca="1">+IF(OFFSET('Hygiene Data'!$D$12,0,10*ROW('Hygiene Data'!D113))="","",OFFSET('Hygiene Data'!$D$12,0,10*ROW('Hygiene Data'!D113)))</f>
        <v/>
      </c>
      <c r="DQ119" s="383" t="str">
        <f ca="1">+IF(OFFSET('Hygiene Data'!$D$13,0,10*ROW('Hygiene Data'!D113))="","",OFFSET('Hygiene Data'!$D$13,0,10*ROW('Hygiene Data'!D113)))</f>
        <v/>
      </c>
      <c r="DR119" s="383" t="str">
        <f ca="1">+IF(OFFSET('Hygiene Data'!$E$11,0,10*ROW('Hygiene Data'!E113))="","",OFFSET('Hygiene Data'!$E$11,0,10*ROW('Hygiene Data'!E113)))</f>
        <v/>
      </c>
      <c r="DS119" s="383" t="str">
        <f ca="1">+IF(OFFSET('Hygiene Data'!$E$12,0,10*ROW('Hygiene Data'!E113))="","",OFFSET('Hygiene Data'!$E$12,0,10*ROW('Hygiene Data'!E113)))</f>
        <v/>
      </c>
      <c r="DT119" s="383" t="str">
        <f ca="1">+IF(OFFSET('Hygiene Data'!$E$13,0,10*ROW('Hygiene Data'!E113))="","",OFFSET('Hygiene Data'!$E$13,0,10*ROW('Hygiene Data'!E113)))</f>
        <v/>
      </c>
      <c r="DU119" s="383" t="str">
        <f ca="1">+IF(OFFSET('Hygiene Data'!$F$11,0,10*ROW('Hygiene Data'!F113))="","",OFFSET('Hygiene Data'!$F$11,0,10*ROW('Hygiene Data'!F113)))</f>
        <v/>
      </c>
      <c r="DV119" s="383" t="str">
        <f ca="1">+IF(OFFSET('Hygiene Data'!$F$12,0,10*ROW('Hygiene Data'!F113))="","",OFFSET('Hygiene Data'!$F$12,0,10*ROW('Hygiene Data'!F113)))</f>
        <v/>
      </c>
      <c r="DW119" s="383" t="str">
        <f ca="1">+IF(OFFSET('Hygiene Data'!$F$13,0,10*ROW('Hygiene Data'!F113))="","",OFFSET('Hygiene Data'!$F$13,0,10*ROW('Hygiene Data'!F113)))</f>
        <v/>
      </c>
      <c r="DX119" s="383" t="str">
        <f ca="1">+IF(OFFSET('Hygiene Data'!$G$11,0,10*ROW('Hygiene Data'!G113))="","",OFFSET('Hygiene Data'!$G$11,0,10*ROW('Hygiene Data'!G113)))</f>
        <v/>
      </c>
      <c r="DY119" s="383" t="str">
        <f ca="1">+IF(OFFSET('Hygiene Data'!$G$12,0,10*ROW('Hygiene Data'!G113))="","",OFFSET('Hygiene Data'!$G$12,0,10*ROW('Hygiene Data'!G113)))</f>
        <v/>
      </c>
      <c r="DZ119" s="383" t="str">
        <f ca="1">+IF(OFFSET('Hygiene Data'!$G$13,0,10*ROW('Hygiene Data'!G113))="","",OFFSET('Hygiene Data'!$G$13,0,10*ROW('Hygiene Data'!G113)))</f>
        <v/>
      </c>
      <c r="EA119" s="383" t="str">
        <f ca="1">+IF(OFFSET('Hygiene Data'!$H$11,0,10*ROW('Hygiene Data'!H113))="","",OFFSET('Hygiene Data'!$H$11,0,10*ROW('Hygiene Data'!H113)))</f>
        <v/>
      </c>
      <c r="EB119" s="383" t="str">
        <f ca="1">+IF(OFFSET('Hygiene Data'!$H$12,0,10*ROW('Hygiene Data'!H113))="","",OFFSET('Hygiene Data'!$H$12,0,10*ROW('Hygiene Data'!H113)))</f>
        <v/>
      </c>
      <c r="EC119" s="383" t="str">
        <f ca="1">+IF(OFFSET('Hygiene Data'!$H$13,0,10*ROW('Hygiene Data'!H113))="","",OFFSET('Hygiene Data'!$H$13,0,10*ROW('Hygiene Data'!H113)))</f>
        <v/>
      </c>
      <c r="ED119" s="383" t="str">
        <f ca="1">+IF(OFFSET('Hygiene Data'!$I$11,0,10*ROW('Hygiene Data'!I113))="","",OFFSET('Hygiene Data'!$I$11,0,10*ROW('Hygiene Data'!I113)))</f>
        <v/>
      </c>
      <c r="EE119" s="383" t="str">
        <f ca="1">+IF(OFFSET('Hygiene Data'!$I$12,0,10*ROW('Hygiene Data'!I113))="","",OFFSET('Hygiene Data'!$I$12,0,10*ROW('Hygiene Data'!I113)))</f>
        <v/>
      </c>
      <c r="EF119" s="383" t="str">
        <f ca="1">+IF(OFFSET('Hygiene Data'!$I$13,0,10*ROW('Hygiene Data'!I113))="","",OFFSET('Hygiene Data'!$I$13,0,10*ROW('Hygiene Data'!I113)))</f>
        <v/>
      </c>
    </row>
    <row r="120" spans="1:136" x14ac:dyDescent="0.25">
      <c r="A120" s="492" t="str">
        <f ca="1">+IF(OFFSET('Water Data'!$B$2,0,10*ROW('Water Data'!E114))="","",OFFSET('Water Data'!$B$2,0,10*ROW('Water Data'!E114)))</f>
        <v/>
      </c>
      <c r="B120" s="492"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19" t="str">
        <f t="shared" ca="1" si="1"/>
        <v/>
      </c>
      <c r="D120" s="520"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20"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20"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20"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20"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20"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20"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20"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20"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20"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20"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20"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20"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20"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20"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20"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20"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20"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21"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21"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21"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21"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21"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21"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21"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21"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21"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21"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21"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21"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21"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21"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21"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21"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21"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21"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21"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21"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21"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21"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21"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21"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21"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21"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21"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21"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21"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21"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22"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98"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22"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22"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22"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22"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22"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22"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22"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22"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22"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22"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22"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22"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22"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22"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22"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22"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83" t="str">
        <f ca="1">+IF(OFFSET('Water Data'!$D$27,0,10*ROW('Water Data'!D114))="","",OFFSET('Water Data'!$D$27,0,10*ROW('Water Data'!D114)))</f>
        <v/>
      </c>
      <c r="BT120" s="383" t="str">
        <f ca="1">+IF(OFFSET('Water Data'!$D$28,0,10*ROW('Water Data'!D114))="","",OFFSET('Water Data'!$D$28,0,10*ROW('Water Data'!D114)))</f>
        <v/>
      </c>
      <c r="BU120" s="383" t="str">
        <f ca="1">+IF(OFFSET('Water Data'!$D$29,0,10*ROW('Water Data'!D114))="","",OFFSET('Water Data'!$D$29,0,10*ROW('Water Data'!D114)))</f>
        <v/>
      </c>
      <c r="BV120" s="383" t="str">
        <f ca="1">+IF(OFFSET('Water Data'!$E$27,0,10*ROW('Water Data'!E114))="","",OFFSET('Water Data'!$E$27,0,10*ROW('Water Data'!E114)))</f>
        <v/>
      </c>
      <c r="BW120" s="383" t="str">
        <f ca="1">+IF(OFFSET('Water Data'!$E$28,0,10*ROW('Water Data'!E114))="","",OFFSET('Water Data'!$E$28,0,10*ROW('Water Data'!E114)))</f>
        <v/>
      </c>
      <c r="BX120" s="383" t="str">
        <f ca="1">+IF(OFFSET('Water Data'!$E$29,0,10*ROW('Water Data'!E114))="","",OFFSET('Water Data'!$E$29,0,10*ROW('Water Data'!E114)))</f>
        <v/>
      </c>
      <c r="BY120" s="383" t="str">
        <f ca="1">+IF(OFFSET('Water Data'!$F$27,0,10*ROW('Water Data'!F114))="","",OFFSET('Water Data'!$F$27,0,10*ROW('Water Data'!F114)))</f>
        <v/>
      </c>
      <c r="BZ120" s="383" t="str">
        <f ca="1">+IF(OFFSET('Water Data'!$F$28,0,10*ROW('Water Data'!F114))="","",OFFSET('Water Data'!$F$28,0,10*ROW('Water Data'!F114)))</f>
        <v/>
      </c>
      <c r="CA120" s="383" t="str">
        <f ca="1">+IF(OFFSET('Water Data'!$F$29,0,10*ROW('Water Data'!F114))="","",OFFSET('Water Data'!$F$29,0,10*ROW('Water Data'!F114)))</f>
        <v/>
      </c>
      <c r="CB120" s="383" t="str">
        <f ca="1">+IF(OFFSET('Water Data'!$G$27,0,10*ROW('Water Data'!G114))="","",OFFSET('Water Data'!$G$27,0,10*ROW('Water Data'!G114)))</f>
        <v/>
      </c>
      <c r="CC120" s="383" t="str">
        <f ca="1">+IF(OFFSET('Water Data'!$G$28,0,10*ROW('Water Data'!G114))="","",OFFSET('Water Data'!$G$28,0,10*ROW('Water Data'!G114)))</f>
        <v/>
      </c>
      <c r="CD120" s="383" t="str">
        <f ca="1">+IF(OFFSET('Water Data'!$G$29,0,10*ROW('Water Data'!G114))="","",OFFSET('Water Data'!$G$29,0,10*ROW('Water Data'!G114)))</f>
        <v/>
      </c>
      <c r="CE120" s="383" t="str">
        <f ca="1">+IF(OFFSET('Water Data'!$H$27,0,10*ROW('Water Data'!H114))="","",OFFSET('Water Data'!$H$27,0,10*ROW('Water Data'!H114)))</f>
        <v/>
      </c>
      <c r="CF120" s="383" t="str">
        <f ca="1">+IF(OFFSET('Water Data'!$H$28,0,10*ROW('Water Data'!H114))="","",OFFSET('Water Data'!$H$28,0,10*ROW('Water Data'!H114)))</f>
        <v/>
      </c>
      <c r="CG120" s="383" t="str">
        <f ca="1">+IF(OFFSET('Water Data'!$H$29,0,10*ROW('Water Data'!H114))="","",OFFSET('Water Data'!$H$29,0,10*ROW('Water Data'!H114)))</f>
        <v/>
      </c>
      <c r="CH120" s="383" t="str">
        <f ca="1">+IF(OFFSET('Water Data'!$I$27,0,10*ROW('Water Data'!I114))="","",OFFSET('Water Data'!$I$27,0,10*ROW('Water Data'!I114)))</f>
        <v/>
      </c>
      <c r="CI120" s="383" t="str">
        <f ca="1">+IF(OFFSET('Water Data'!$I$28,0,10*ROW('Water Data'!I114))="","",OFFSET('Water Data'!$I$28,0,10*ROW('Water Data'!I114)))</f>
        <v/>
      </c>
      <c r="CJ120" s="383" t="str">
        <f ca="1">+IF(OFFSET('Water Data'!$I$29,0,10*ROW('Water Data'!I114))="","",OFFSET('Water Data'!$I$29,0,10*ROW('Water Data'!I114)))</f>
        <v/>
      </c>
      <c r="CK120" s="383" t="str">
        <f ca="1">+IF(OFFSET('Sanitation Data'!$D$28,0,10*ROW('Sanitation Data'!D114))="","",OFFSET('Sanitation Data'!$D$28,0,10*ROW('Sanitation Data'!D114)))</f>
        <v/>
      </c>
      <c r="CL120" s="383" t="str">
        <f ca="1">+IF(OFFSET('Sanitation Data'!$D$29,0,10*ROW('Sanitation Data'!D114))="","",OFFSET('Sanitation Data'!$D$29,0,10*ROW('Sanitation Data'!D114)))</f>
        <v/>
      </c>
      <c r="CM120" s="383" t="str">
        <f ca="1">+IF(OFFSET('Sanitation Data'!$D$30,0,10*ROW('Sanitation Data'!D114))="","",OFFSET('Sanitation Data'!$D$30,0,10*ROW('Sanitation Data'!D114)))</f>
        <v/>
      </c>
      <c r="CN120" s="383" t="str">
        <f ca="1">+IF(OFFSET('Sanitation Data'!$D$31,0,10*ROW('Sanitation Data'!D114))="","",OFFSET('Sanitation Data'!$D$31,0,10*ROW('Sanitation Data'!D114)))</f>
        <v/>
      </c>
      <c r="CO120" s="383" t="str">
        <f ca="1">+IF(OFFSET('Sanitation Data'!$D$32,0,10*ROW('Sanitation Data'!D114))="","",OFFSET('Sanitation Data'!$D$32,0,10*ROW('Sanitation Data'!D114)))</f>
        <v/>
      </c>
      <c r="CP120" s="383" t="str">
        <f ca="1">+IF(OFFSET('Sanitation Data'!$E$28,0,10*ROW('Sanitation Data'!E114))="","",OFFSET('Sanitation Data'!$E$28,0,10*ROW('Sanitation Data'!E114)))</f>
        <v/>
      </c>
      <c r="CQ120" s="383" t="str">
        <f ca="1">+IF(OFFSET('Sanitation Data'!$E$29,0,10*ROW('Sanitation Data'!E114))="","",OFFSET('Sanitation Data'!$E$29,0,10*ROW('Sanitation Data'!E114)))</f>
        <v/>
      </c>
      <c r="CR120" s="383" t="str">
        <f ca="1">+IF(OFFSET('Sanitation Data'!$E$30,0,10*ROW('Sanitation Data'!E114))="","",OFFSET('Sanitation Data'!$E$30,0,10*ROW('Sanitation Data'!E114)))</f>
        <v/>
      </c>
      <c r="CS120" s="383" t="str">
        <f ca="1">+IF(OFFSET('Sanitation Data'!$E$31,0,10*ROW('Sanitation Data'!E114))="","",OFFSET('Sanitation Data'!$E$31,0,10*ROW('Sanitation Data'!E114)))</f>
        <v/>
      </c>
      <c r="CT120" s="383" t="str">
        <f ca="1">+IF(OFFSET('Sanitation Data'!$E$32,0,10*ROW('Sanitation Data'!E114))="","",OFFSET('Sanitation Data'!$E$32,0,10*ROW('Sanitation Data'!E114)))</f>
        <v/>
      </c>
      <c r="CU120" s="383" t="str">
        <f ca="1">+IF(OFFSET('Sanitation Data'!$F$28,0,10*ROW('Sanitation Data'!F114))="","",OFFSET('Sanitation Data'!$F$28,0,10*ROW('Sanitation Data'!F114)))</f>
        <v/>
      </c>
      <c r="CV120" s="383" t="str">
        <f ca="1">+IF(OFFSET('Sanitation Data'!$F$29,0,10*ROW('Sanitation Data'!F114))="","",OFFSET('Sanitation Data'!$F$29,0,10*ROW('Sanitation Data'!F114)))</f>
        <v/>
      </c>
      <c r="CW120" s="383" t="str">
        <f ca="1">+IF(OFFSET('Sanitation Data'!$F$30,0,10*ROW('Sanitation Data'!F114))="","",OFFSET('Sanitation Data'!$F$30,0,10*ROW('Sanitation Data'!F114)))</f>
        <v/>
      </c>
      <c r="CX120" s="383" t="str">
        <f ca="1">+IF(OFFSET('Sanitation Data'!$F$31,0,10*ROW('Sanitation Data'!F114))="","",OFFSET('Sanitation Data'!$F$31,0,10*ROW('Sanitation Data'!F114)))</f>
        <v/>
      </c>
      <c r="CY120" s="383" t="str">
        <f ca="1">+IF(OFFSET('Sanitation Data'!$F$32,0,10*ROW('Sanitation Data'!F114))="","",OFFSET('Sanitation Data'!$F$32,0,10*ROW('Sanitation Data'!F114)))</f>
        <v/>
      </c>
      <c r="CZ120" s="383" t="str">
        <f ca="1">+IF(OFFSET('Sanitation Data'!$G$28,0,10*ROW('Sanitation Data'!G114))="","",OFFSET('Sanitation Data'!$G$28,0,10*ROW('Sanitation Data'!G114)))</f>
        <v/>
      </c>
      <c r="DA120" s="383" t="str">
        <f ca="1">+IF(OFFSET('Sanitation Data'!$G$29,0,10*ROW('Sanitation Data'!G114))="","",OFFSET('Sanitation Data'!$G$29,0,10*ROW('Sanitation Data'!G114)))</f>
        <v/>
      </c>
      <c r="DB120" s="383" t="str">
        <f ca="1">+IF(OFFSET('Sanitation Data'!$G$30,0,10*ROW('Sanitation Data'!G114))="","",OFFSET('Sanitation Data'!$G$30,0,10*ROW('Sanitation Data'!G114)))</f>
        <v/>
      </c>
      <c r="DC120" s="383" t="str">
        <f ca="1">+IF(OFFSET('Sanitation Data'!$G$31,0,10*ROW('Sanitation Data'!G114))="","",OFFSET('Sanitation Data'!$G$31,0,10*ROW('Sanitation Data'!G114)))</f>
        <v/>
      </c>
      <c r="DD120" s="383" t="str">
        <f ca="1">+IF(OFFSET('Sanitation Data'!$G$32,0,10*ROW('Sanitation Data'!G114))="","",OFFSET('Sanitation Data'!$G$32,0,10*ROW('Sanitation Data'!G114)))</f>
        <v/>
      </c>
      <c r="DE120" s="383" t="str">
        <f ca="1">+IF(OFFSET('Sanitation Data'!$H$28,0,10*ROW('Sanitation Data'!H114))="","",OFFSET('Sanitation Data'!$H$28,0,10*ROW('Sanitation Data'!H114)))</f>
        <v/>
      </c>
      <c r="DF120" s="383" t="str">
        <f ca="1">+IF(OFFSET('Sanitation Data'!$H$29,0,10*ROW('Sanitation Data'!H114))="","",OFFSET('Sanitation Data'!$H$29,0,10*ROW('Sanitation Data'!H114)))</f>
        <v/>
      </c>
      <c r="DG120" s="383" t="str">
        <f ca="1">+IF(OFFSET('Sanitation Data'!$H$30,0,10*ROW('Sanitation Data'!H114))="","",OFFSET('Sanitation Data'!$H$30,0,10*ROW('Sanitation Data'!H114)))</f>
        <v/>
      </c>
      <c r="DH120" s="383" t="str">
        <f ca="1">+IF(OFFSET('Sanitation Data'!$H$31,0,10*ROW('Sanitation Data'!H114))="","",OFFSET('Sanitation Data'!$H$31,0,10*ROW('Sanitation Data'!H114)))</f>
        <v/>
      </c>
      <c r="DI120" s="383" t="str">
        <f ca="1">+IF(OFFSET('Sanitation Data'!$H$32,0,10*ROW('Sanitation Data'!H114))="","",OFFSET('Sanitation Data'!$H$32,0,10*ROW('Sanitation Data'!H114)))</f>
        <v/>
      </c>
      <c r="DJ120" s="383" t="str">
        <f ca="1">+IF(OFFSET('Sanitation Data'!$I$28,0,10*ROW('Sanitation Data'!I114))="","",OFFSET('Sanitation Data'!$I$28,0,10*ROW('Sanitation Data'!I114)))</f>
        <v/>
      </c>
      <c r="DK120" s="383" t="str">
        <f ca="1">+IF(OFFSET('Sanitation Data'!$I$29,0,10*ROW('Sanitation Data'!I114))="","",OFFSET('Sanitation Data'!$I$29,0,10*ROW('Sanitation Data'!I114)))</f>
        <v/>
      </c>
      <c r="DL120" s="383" t="str">
        <f ca="1">+IF(OFFSET('Sanitation Data'!$I$30,0,10*ROW('Sanitation Data'!I114))="","",OFFSET('Sanitation Data'!$I$30,0,10*ROW('Sanitation Data'!I114)))</f>
        <v/>
      </c>
      <c r="DM120" s="383" t="str">
        <f ca="1">+IF(OFFSET('Sanitation Data'!$I$31,0,10*ROW('Sanitation Data'!I114))="","",OFFSET('Sanitation Data'!$I$31,0,10*ROW('Sanitation Data'!I114)))</f>
        <v/>
      </c>
      <c r="DN120" s="383" t="str">
        <f ca="1">+IF(OFFSET('Sanitation Data'!$I$32,0,10*ROW('Sanitation Data'!I114))="","",OFFSET('Sanitation Data'!$I$32,0,10*ROW('Sanitation Data'!I114)))</f>
        <v/>
      </c>
      <c r="DO120" s="383" t="str">
        <f ca="1">+IF(OFFSET('Hygiene Data'!$D$11,0,10*ROW('Hygiene Data'!D114))="","",OFFSET('Hygiene Data'!$D$11,0,10*ROW('Hygiene Data'!D114)))</f>
        <v/>
      </c>
      <c r="DP120" s="383" t="str">
        <f ca="1">+IF(OFFSET('Hygiene Data'!$D$12,0,10*ROW('Hygiene Data'!D114))="","",OFFSET('Hygiene Data'!$D$12,0,10*ROW('Hygiene Data'!D114)))</f>
        <v/>
      </c>
      <c r="DQ120" s="383" t="str">
        <f ca="1">+IF(OFFSET('Hygiene Data'!$D$13,0,10*ROW('Hygiene Data'!D114))="","",OFFSET('Hygiene Data'!$D$13,0,10*ROW('Hygiene Data'!D114)))</f>
        <v/>
      </c>
      <c r="DR120" s="383" t="str">
        <f ca="1">+IF(OFFSET('Hygiene Data'!$E$11,0,10*ROW('Hygiene Data'!E114))="","",OFFSET('Hygiene Data'!$E$11,0,10*ROW('Hygiene Data'!E114)))</f>
        <v/>
      </c>
      <c r="DS120" s="383" t="str">
        <f ca="1">+IF(OFFSET('Hygiene Data'!$E$12,0,10*ROW('Hygiene Data'!E114))="","",OFFSET('Hygiene Data'!$E$12,0,10*ROW('Hygiene Data'!E114)))</f>
        <v/>
      </c>
      <c r="DT120" s="383" t="str">
        <f ca="1">+IF(OFFSET('Hygiene Data'!$E$13,0,10*ROW('Hygiene Data'!E114))="","",OFFSET('Hygiene Data'!$E$13,0,10*ROW('Hygiene Data'!E114)))</f>
        <v/>
      </c>
      <c r="DU120" s="383" t="str">
        <f ca="1">+IF(OFFSET('Hygiene Data'!$F$11,0,10*ROW('Hygiene Data'!F114))="","",OFFSET('Hygiene Data'!$F$11,0,10*ROW('Hygiene Data'!F114)))</f>
        <v/>
      </c>
      <c r="DV120" s="383" t="str">
        <f ca="1">+IF(OFFSET('Hygiene Data'!$F$12,0,10*ROW('Hygiene Data'!F114))="","",OFFSET('Hygiene Data'!$F$12,0,10*ROW('Hygiene Data'!F114)))</f>
        <v/>
      </c>
      <c r="DW120" s="383" t="str">
        <f ca="1">+IF(OFFSET('Hygiene Data'!$F$13,0,10*ROW('Hygiene Data'!F114))="","",OFFSET('Hygiene Data'!$F$13,0,10*ROW('Hygiene Data'!F114)))</f>
        <v/>
      </c>
      <c r="DX120" s="383" t="str">
        <f ca="1">+IF(OFFSET('Hygiene Data'!$G$11,0,10*ROW('Hygiene Data'!G114))="","",OFFSET('Hygiene Data'!$G$11,0,10*ROW('Hygiene Data'!G114)))</f>
        <v/>
      </c>
      <c r="DY120" s="383" t="str">
        <f ca="1">+IF(OFFSET('Hygiene Data'!$G$12,0,10*ROW('Hygiene Data'!G114))="","",OFFSET('Hygiene Data'!$G$12,0,10*ROW('Hygiene Data'!G114)))</f>
        <v/>
      </c>
      <c r="DZ120" s="383" t="str">
        <f ca="1">+IF(OFFSET('Hygiene Data'!$G$13,0,10*ROW('Hygiene Data'!G114))="","",OFFSET('Hygiene Data'!$G$13,0,10*ROW('Hygiene Data'!G114)))</f>
        <v/>
      </c>
      <c r="EA120" s="383" t="str">
        <f ca="1">+IF(OFFSET('Hygiene Data'!$H$11,0,10*ROW('Hygiene Data'!H114))="","",OFFSET('Hygiene Data'!$H$11,0,10*ROW('Hygiene Data'!H114)))</f>
        <v/>
      </c>
      <c r="EB120" s="383" t="str">
        <f ca="1">+IF(OFFSET('Hygiene Data'!$H$12,0,10*ROW('Hygiene Data'!H114))="","",OFFSET('Hygiene Data'!$H$12,0,10*ROW('Hygiene Data'!H114)))</f>
        <v/>
      </c>
      <c r="EC120" s="383" t="str">
        <f ca="1">+IF(OFFSET('Hygiene Data'!$H$13,0,10*ROW('Hygiene Data'!H114))="","",OFFSET('Hygiene Data'!$H$13,0,10*ROW('Hygiene Data'!H114)))</f>
        <v/>
      </c>
      <c r="ED120" s="383" t="str">
        <f ca="1">+IF(OFFSET('Hygiene Data'!$I$11,0,10*ROW('Hygiene Data'!I114))="","",OFFSET('Hygiene Data'!$I$11,0,10*ROW('Hygiene Data'!I114)))</f>
        <v/>
      </c>
      <c r="EE120" s="383" t="str">
        <f ca="1">+IF(OFFSET('Hygiene Data'!$I$12,0,10*ROW('Hygiene Data'!I114))="","",OFFSET('Hygiene Data'!$I$12,0,10*ROW('Hygiene Data'!I114)))</f>
        <v/>
      </c>
      <c r="EF120" s="383" t="str">
        <f ca="1">+IF(OFFSET('Hygiene Data'!$I$13,0,10*ROW('Hygiene Data'!I114))="","",OFFSET('Hygiene Data'!$I$13,0,10*ROW('Hygiene Data'!I114)))</f>
        <v/>
      </c>
    </row>
    <row r="121" spans="1:136" x14ac:dyDescent="0.25">
      <c r="A121" s="492" t="str">
        <f ca="1">+IF(OFFSET('Water Data'!$B$2,0,10*ROW('Water Data'!E115))="","",OFFSET('Water Data'!$B$2,0,10*ROW('Water Data'!E115)))</f>
        <v/>
      </c>
      <c r="B121" s="492"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19" t="str">
        <f t="shared" ca="1" si="1"/>
        <v/>
      </c>
      <c r="D121" s="520"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20"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20"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20"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20"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20"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20"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20"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20"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20"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20"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20"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20"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20"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20"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20"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20"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20"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21"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21"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21"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21"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21"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21"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21"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21"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21"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21"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21"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21"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21"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21"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21"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21"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21"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21"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21"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21"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21"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21"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21"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21"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21"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21"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21"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21"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21"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21"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22"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98"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22"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22"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22"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22"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22"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22"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22"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22"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22"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22"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22"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22"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22"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22"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22"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22"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83" t="str">
        <f ca="1">+IF(OFFSET('Water Data'!$D$27,0,10*ROW('Water Data'!D115))="","",OFFSET('Water Data'!$D$27,0,10*ROW('Water Data'!D115)))</f>
        <v/>
      </c>
      <c r="BT121" s="383" t="str">
        <f ca="1">+IF(OFFSET('Water Data'!$D$28,0,10*ROW('Water Data'!D115))="","",OFFSET('Water Data'!$D$28,0,10*ROW('Water Data'!D115)))</f>
        <v/>
      </c>
      <c r="BU121" s="383" t="str">
        <f ca="1">+IF(OFFSET('Water Data'!$D$29,0,10*ROW('Water Data'!D115))="","",OFFSET('Water Data'!$D$29,0,10*ROW('Water Data'!D115)))</f>
        <v/>
      </c>
      <c r="BV121" s="383" t="str">
        <f ca="1">+IF(OFFSET('Water Data'!$E$27,0,10*ROW('Water Data'!E115))="","",OFFSET('Water Data'!$E$27,0,10*ROW('Water Data'!E115)))</f>
        <v/>
      </c>
      <c r="BW121" s="383" t="str">
        <f ca="1">+IF(OFFSET('Water Data'!$E$28,0,10*ROW('Water Data'!E115))="","",OFFSET('Water Data'!$E$28,0,10*ROW('Water Data'!E115)))</f>
        <v/>
      </c>
      <c r="BX121" s="383" t="str">
        <f ca="1">+IF(OFFSET('Water Data'!$E$29,0,10*ROW('Water Data'!E115))="","",OFFSET('Water Data'!$E$29,0,10*ROW('Water Data'!E115)))</f>
        <v/>
      </c>
      <c r="BY121" s="383" t="str">
        <f ca="1">+IF(OFFSET('Water Data'!$F$27,0,10*ROW('Water Data'!F115))="","",OFFSET('Water Data'!$F$27,0,10*ROW('Water Data'!F115)))</f>
        <v/>
      </c>
      <c r="BZ121" s="383" t="str">
        <f ca="1">+IF(OFFSET('Water Data'!$F$28,0,10*ROW('Water Data'!F115))="","",OFFSET('Water Data'!$F$28,0,10*ROW('Water Data'!F115)))</f>
        <v/>
      </c>
      <c r="CA121" s="383" t="str">
        <f ca="1">+IF(OFFSET('Water Data'!$F$29,0,10*ROW('Water Data'!F115))="","",OFFSET('Water Data'!$F$29,0,10*ROW('Water Data'!F115)))</f>
        <v/>
      </c>
      <c r="CB121" s="383" t="str">
        <f ca="1">+IF(OFFSET('Water Data'!$G$27,0,10*ROW('Water Data'!G115))="","",OFFSET('Water Data'!$G$27,0,10*ROW('Water Data'!G115)))</f>
        <v/>
      </c>
      <c r="CC121" s="383" t="str">
        <f ca="1">+IF(OFFSET('Water Data'!$G$28,0,10*ROW('Water Data'!G115))="","",OFFSET('Water Data'!$G$28,0,10*ROW('Water Data'!G115)))</f>
        <v/>
      </c>
      <c r="CD121" s="383" t="str">
        <f ca="1">+IF(OFFSET('Water Data'!$G$29,0,10*ROW('Water Data'!G115))="","",OFFSET('Water Data'!$G$29,0,10*ROW('Water Data'!G115)))</f>
        <v/>
      </c>
      <c r="CE121" s="383" t="str">
        <f ca="1">+IF(OFFSET('Water Data'!$H$27,0,10*ROW('Water Data'!H115))="","",OFFSET('Water Data'!$H$27,0,10*ROW('Water Data'!H115)))</f>
        <v/>
      </c>
      <c r="CF121" s="383" t="str">
        <f ca="1">+IF(OFFSET('Water Data'!$H$28,0,10*ROW('Water Data'!H115))="","",OFFSET('Water Data'!$H$28,0,10*ROW('Water Data'!H115)))</f>
        <v/>
      </c>
      <c r="CG121" s="383" t="str">
        <f ca="1">+IF(OFFSET('Water Data'!$H$29,0,10*ROW('Water Data'!H115))="","",OFFSET('Water Data'!$H$29,0,10*ROW('Water Data'!H115)))</f>
        <v/>
      </c>
      <c r="CH121" s="383" t="str">
        <f ca="1">+IF(OFFSET('Water Data'!$I$27,0,10*ROW('Water Data'!I115))="","",OFFSET('Water Data'!$I$27,0,10*ROW('Water Data'!I115)))</f>
        <v/>
      </c>
      <c r="CI121" s="383" t="str">
        <f ca="1">+IF(OFFSET('Water Data'!$I$28,0,10*ROW('Water Data'!I115))="","",OFFSET('Water Data'!$I$28,0,10*ROW('Water Data'!I115)))</f>
        <v/>
      </c>
      <c r="CJ121" s="383" t="str">
        <f ca="1">+IF(OFFSET('Water Data'!$I$29,0,10*ROW('Water Data'!I115))="","",OFFSET('Water Data'!$I$29,0,10*ROW('Water Data'!I115)))</f>
        <v/>
      </c>
      <c r="CK121" s="383" t="str">
        <f ca="1">+IF(OFFSET('Sanitation Data'!$D$28,0,10*ROW('Sanitation Data'!D115))="","",OFFSET('Sanitation Data'!$D$28,0,10*ROW('Sanitation Data'!D115)))</f>
        <v/>
      </c>
      <c r="CL121" s="383" t="str">
        <f ca="1">+IF(OFFSET('Sanitation Data'!$D$29,0,10*ROW('Sanitation Data'!D115))="","",OFFSET('Sanitation Data'!$D$29,0,10*ROW('Sanitation Data'!D115)))</f>
        <v/>
      </c>
      <c r="CM121" s="383" t="str">
        <f ca="1">+IF(OFFSET('Sanitation Data'!$D$30,0,10*ROW('Sanitation Data'!D115))="","",OFFSET('Sanitation Data'!$D$30,0,10*ROW('Sanitation Data'!D115)))</f>
        <v/>
      </c>
      <c r="CN121" s="383" t="str">
        <f ca="1">+IF(OFFSET('Sanitation Data'!$D$31,0,10*ROW('Sanitation Data'!D115))="","",OFFSET('Sanitation Data'!$D$31,0,10*ROW('Sanitation Data'!D115)))</f>
        <v/>
      </c>
      <c r="CO121" s="383" t="str">
        <f ca="1">+IF(OFFSET('Sanitation Data'!$D$32,0,10*ROW('Sanitation Data'!D115))="","",OFFSET('Sanitation Data'!$D$32,0,10*ROW('Sanitation Data'!D115)))</f>
        <v/>
      </c>
      <c r="CP121" s="383" t="str">
        <f ca="1">+IF(OFFSET('Sanitation Data'!$E$28,0,10*ROW('Sanitation Data'!E115))="","",OFFSET('Sanitation Data'!$E$28,0,10*ROW('Sanitation Data'!E115)))</f>
        <v/>
      </c>
      <c r="CQ121" s="383" t="str">
        <f ca="1">+IF(OFFSET('Sanitation Data'!$E$29,0,10*ROW('Sanitation Data'!E115))="","",OFFSET('Sanitation Data'!$E$29,0,10*ROW('Sanitation Data'!E115)))</f>
        <v/>
      </c>
      <c r="CR121" s="383" t="str">
        <f ca="1">+IF(OFFSET('Sanitation Data'!$E$30,0,10*ROW('Sanitation Data'!E115))="","",OFFSET('Sanitation Data'!$E$30,0,10*ROW('Sanitation Data'!E115)))</f>
        <v/>
      </c>
      <c r="CS121" s="383" t="str">
        <f ca="1">+IF(OFFSET('Sanitation Data'!$E$31,0,10*ROW('Sanitation Data'!E115))="","",OFFSET('Sanitation Data'!$E$31,0,10*ROW('Sanitation Data'!E115)))</f>
        <v/>
      </c>
      <c r="CT121" s="383" t="str">
        <f ca="1">+IF(OFFSET('Sanitation Data'!$E$32,0,10*ROW('Sanitation Data'!E115))="","",OFFSET('Sanitation Data'!$E$32,0,10*ROW('Sanitation Data'!E115)))</f>
        <v/>
      </c>
      <c r="CU121" s="383" t="str">
        <f ca="1">+IF(OFFSET('Sanitation Data'!$F$28,0,10*ROW('Sanitation Data'!F115))="","",OFFSET('Sanitation Data'!$F$28,0,10*ROW('Sanitation Data'!F115)))</f>
        <v/>
      </c>
      <c r="CV121" s="383" t="str">
        <f ca="1">+IF(OFFSET('Sanitation Data'!$F$29,0,10*ROW('Sanitation Data'!F115))="","",OFFSET('Sanitation Data'!$F$29,0,10*ROW('Sanitation Data'!F115)))</f>
        <v/>
      </c>
      <c r="CW121" s="383" t="str">
        <f ca="1">+IF(OFFSET('Sanitation Data'!$F$30,0,10*ROW('Sanitation Data'!F115))="","",OFFSET('Sanitation Data'!$F$30,0,10*ROW('Sanitation Data'!F115)))</f>
        <v/>
      </c>
      <c r="CX121" s="383" t="str">
        <f ca="1">+IF(OFFSET('Sanitation Data'!$F$31,0,10*ROW('Sanitation Data'!F115))="","",OFFSET('Sanitation Data'!$F$31,0,10*ROW('Sanitation Data'!F115)))</f>
        <v/>
      </c>
      <c r="CY121" s="383" t="str">
        <f ca="1">+IF(OFFSET('Sanitation Data'!$F$32,0,10*ROW('Sanitation Data'!F115))="","",OFFSET('Sanitation Data'!$F$32,0,10*ROW('Sanitation Data'!F115)))</f>
        <v/>
      </c>
      <c r="CZ121" s="383" t="str">
        <f ca="1">+IF(OFFSET('Sanitation Data'!$G$28,0,10*ROW('Sanitation Data'!G115))="","",OFFSET('Sanitation Data'!$G$28,0,10*ROW('Sanitation Data'!G115)))</f>
        <v/>
      </c>
      <c r="DA121" s="383" t="str">
        <f ca="1">+IF(OFFSET('Sanitation Data'!$G$29,0,10*ROW('Sanitation Data'!G115))="","",OFFSET('Sanitation Data'!$G$29,0,10*ROW('Sanitation Data'!G115)))</f>
        <v/>
      </c>
      <c r="DB121" s="383" t="str">
        <f ca="1">+IF(OFFSET('Sanitation Data'!$G$30,0,10*ROW('Sanitation Data'!G115))="","",OFFSET('Sanitation Data'!$G$30,0,10*ROW('Sanitation Data'!G115)))</f>
        <v/>
      </c>
      <c r="DC121" s="383" t="str">
        <f ca="1">+IF(OFFSET('Sanitation Data'!$G$31,0,10*ROW('Sanitation Data'!G115))="","",OFFSET('Sanitation Data'!$G$31,0,10*ROW('Sanitation Data'!G115)))</f>
        <v/>
      </c>
      <c r="DD121" s="383" t="str">
        <f ca="1">+IF(OFFSET('Sanitation Data'!$G$32,0,10*ROW('Sanitation Data'!G115))="","",OFFSET('Sanitation Data'!$G$32,0,10*ROW('Sanitation Data'!G115)))</f>
        <v/>
      </c>
      <c r="DE121" s="383" t="str">
        <f ca="1">+IF(OFFSET('Sanitation Data'!$H$28,0,10*ROW('Sanitation Data'!H115))="","",OFFSET('Sanitation Data'!$H$28,0,10*ROW('Sanitation Data'!H115)))</f>
        <v/>
      </c>
      <c r="DF121" s="383" t="str">
        <f ca="1">+IF(OFFSET('Sanitation Data'!$H$29,0,10*ROW('Sanitation Data'!H115))="","",OFFSET('Sanitation Data'!$H$29,0,10*ROW('Sanitation Data'!H115)))</f>
        <v/>
      </c>
      <c r="DG121" s="383" t="str">
        <f ca="1">+IF(OFFSET('Sanitation Data'!$H$30,0,10*ROW('Sanitation Data'!H115))="","",OFFSET('Sanitation Data'!$H$30,0,10*ROW('Sanitation Data'!H115)))</f>
        <v/>
      </c>
      <c r="DH121" s="383" t="str">
        <f ca="1">+IF(OFFSET('Sanitation Data'!$H$31,0,10*ROW('Sanitation Data'!H115))="","",OFFSET('Sanitation Data'!$H$31,0,10*ROW('Sanitation Data'!H115)))</f>
        <v/>
      </c>
      <c r="DI121" s="383" t="str">
        <f ca="1">+IF(OFFSET('Sanitation Data'!$H$32,0,10*ROW('Sanitation Data'!H115))="","",OFFSET('Sanitation Data'!$H$32,0,10*ROW('Sanitation Data'!H115)))</f>
        <v/>
      </c>
      <c r="DJ121" s="383" t="str">
        <f ca="1">+IF(OFFSET('Sanitation Data'!$I$28,0,10*ROW('Sanitation Data'!I115))="","",OFFSET('Sanitation Data'!$I$28,0,10*ROW('Sanitation Data'!I115)))</f>
        <v/>
      </c>
      <c r="DK121" s="383" t="str">
        <f ca="1">+IF(OFFSET('Sanitation Data'!$I$29,0,10*ROW('Sanitation Data'!I115))="","",OFFSET('Sanitation Data'!$I$29,0,10*ROW('Sanitation Data'!I115)))</f>
        <v/>
      </c>
      <c r="DL121" s="383" t="str">
        <f ca="1">+IF(OFFSET('Sanitation Data'!$I$30,0,10*ROW('Sanitation Data'!I115))="","",OFFSET('Sanitation Data'!$I$30,0,10*ROW('Sanitation Data'!I115)))</f>
        <v/>
      </c>
      <c r="DM121" s="383" t="str">
        <f ca="1">+IF(OFFSET('Sanitation Data'!$I$31,0,10*ROW('Sanitation Data'!I115))="","",OFFSET('Sanitation Data'!$I$31,0,10*ROW('Sanitation Data'!I115)))</f>
        <v/>
      </c>
      <c r="DN121" s="383" t="str">
        <f ca="1">+IF(OFFSET('Sanitation Data'!$I$32,0,10*ROW('Sanitation Data'!I115))="","",OFFSET('Sanitation Data'!$I$32,0,10*ROW('Sanitation Data'!I115)))</f>
        <v/>
      </c>
      <c r="DO121" s="383" t="str">
        <f ca="1">+IF(OFFSET('Hygiene Data'!$D$11,0,10*ROW('Hygiene Data'!D115))="","",OFFSET('Hygiene Data'!$D$11,0,10*ROW('Hygiene Data'!D115)))</f>
        <v/>
      </c>
      <c r="DP121" s="383" t="str">
        <f ca="1">+IF(OFFSET('Hygiene Data'!$D$12,0,10*ROW('Hygiene Data'!D115))="","",OFFSET('Hygiene Data'!$D$12,0,10*ROW('Hygiene Data'!D115)))</f>
        <v/>
      </c>
      <c r="DQ121" s="383" t="str">
        <f ca="1">+IF(OFFSET('Hygiene Data'!$D$13,0,10*ROW('Hygiene Data'!D115))="","",OFFSET('Hygiene Data'!$D$13,0,10*ROW('Hygiene Data'!D115)))</f>
        <v/>
      </c>
      <c r="DR121" s="383" t="str">
        <f ca="1">+IF(OFFSET('Hygiene Data'!$E$11,0,10*ROW('Hygiene Data'!E115))="","",OFFSET('Hygiene Data'!$E$11,0,10*ROW('Hygiene Data'!E115)))</f>
        <v/>
      </c>
      <c r="DS121" s="383" t="str">
        <f ca="1">+IF(OFFSET('Hygiene Data'!$E$12,0,10*ROW('Hygiene Data'!E115))="","",OFFSET('Hygiene Data'!$E$12,0,10*ROW('Hygiene Data'!E115)))</f>
        <v/>
      </c>
      <c r="DT121" s="383" t="str">
        <f ca="1">+IF(OFFSET('Hygiene Data'!$E$13,0,10*ROW('Hygiene Data'!E115))="","",OFFSET('Hygiene Data'!$E$13,0,10*ROW('Hygiene Data'!E115)))</f>
        <v/>
      </c>
      <c r="DU121" s="383" t="str">
        <f ca="1">+IF(OFFSET('Hygiene Data'!$F$11,0,10*ROW('Hygiene Data'!F115))="","",OFFSET('Hygiene Data'!$F$11,0,10*ROW('Hygiene Data'!F115)))</f>
        <v/>
      </c>
      <c r="DV121" s="383" t="str">
        <f ca="1">+IF(OFFSET('Hygiene Data'!$F$12,0,10*ROW('Hygiene Data'!F115))="","",OFFSET('Hygiene Data'!$F$12,0,10*ROW('Hygiene Data'!F115)))</f>
        <v/>
      </c>
      <c r="DW121" s="383" t="str">
        <f ca="1">+IF(OFFSET('Hygiene Data'!$F$13,0,10*ROW('Hygiene Data'!F115))="","",OFFSET('Hygiene Data'!$F$13,0,10*ROW('Hygiene Data'!F115)))</f>
        <v/>
      </c>
      <c r="DX121" s="383" t="str">
        <f ca="1">+IF(OFFSET('Hygiene Data'!$G$11,0,10*ROW('Hygiene Data'!G115))="","",OFFSET('Hygiene Data'!$G$11,0,10*ROW('Hygiene Data'!G115)))</f>
        <v/>
      </c>
      <c r="DY121" s="383" t="str">
        <f ca="1">+IF(OFFSET('Hygiene Data'!$G$12,0,10*ROW('Hygiene Data'!G115))="","",OFFSET('Hygiene Data'!$G$12,0,10*ROW('Hygiene Data'!G115)))</f>
        <v/>
      </c>
      <c r="DZ121" s="383" t="str">
        <f ca="1">+IF(OFFSET('Hygiene Data'!$G$13,0,10*ROW('Hygiene Data'!G115))="","",OFFSET('Hygiene Data'!$G$13,0,10*ROW('Hygiene Data'!G115)))</f>
        <v/>
      </c>
      <c r="EA121" s="383" t="str">
        <f ca="1">+IF(OFFSET('Hygiene Data'!$H$11,0,10*ROW('Hygiene Data'!H115))="","",OFFSET('Hygiene Data'!$H$11,0,10*ROW('Hygiene Data'!H115)))</f>
        <v/>
      </c>
      <c r="EB121" s="383" t="str">
        <f ca="1">+IF(OFFSET('Hygiene Data'!$H$12,0,10*ROW('Hygiene Data'!H115))="","",OFFSET('Hygiene Data'!$H$12,0,10*ROW('Hygiene Data'!H115)))</f>
        <v/>
      </c>
      <c r="EC121" s="383" t="str">
        <f ca="1">+IF(OFFSET('Hygiene Data'!$H$13,0,10*ROW('Hygiene Data'!H115))="","",OFFSET('Hygiene Data'!$H$13,0,10*ROW('Hygiene Data'!H115)))</f>
        <v/>
      </c>
      <c r="ED121" s="383" t="str">
        <f ca="1">+IF(OFFSET('Hygiene Data'!$I$11,0,10*ROW('Hygiene Data'!I115))="","",OFFSET('Hygiene Data'!$I$11,0,10*ROW('Hygiene Data'!I115)))</f>
        <v/>
      </c>
      <c r="EE121" s="383" t="str">
        <f ca="1">+IF(OFFSET('Hygiene Data'!$I$12,0,10*ROW('Hygiene Data'!I115))="","",OFFSET('Hygiene Data'!$I$12,0,10*ROW('Hygiene Data'!I115)))</f>
        <v/>
      </c>
      <c r="EF121" s="383" t="str">
        <f ca="1">+IF(OFFSET('Hygiene Data'!$I$13,0,10*ROW('Hygiene Data'!I115))="","",OFFSET('Hygiene Data'!$I$13,0,10*ROW('Hygiene Data'!I115)))</f>
        <v/>
      </c>
    </row>
    <row r="122" spans="1:136" x14ac:dyDescent="0.25">
      <c r="A122" s="492" t="str">
        <f ca="1">+IF(OFFSET('Water Data'!$B$2,0,10*ROW('Water Data'!E116))="","",OFFSET('Water Data'!$B$2,0,10*ROW('Water Data'!E116)))</f>
        <v/>
      </c>
      <c r="B122" s="492"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19" t="str">
        <f t="shared" ca="1" si="1"/>
        <v/>
      </c>
      <c r="D122" s="520"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20"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20"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20"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20"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20"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20"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20"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20"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20"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20"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20"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20"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20"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20"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20"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20"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20"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21"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21"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21"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21"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21"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21"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21"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21"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21"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21"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21"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21"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21"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21"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21"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21"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21"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21"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21"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21"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21"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21"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21"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21"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21"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21"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21"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21"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21"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21"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22"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98"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22"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22"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22"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22"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22"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22"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22"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22"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22"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22"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22"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22"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22"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22"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22"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22"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83" t="str">
        <f ca="1">+IF(OFFSET('Water Data'!$D$27,0,10*ROW('Water Data'!D116))="","",OFFSET('Water Data'!$D$27,0,10*ROW('Water Data'!D116)))</f>
        <v/>
      </c>
      <c r="BT122" s="383" t="str">
        <f ca="1">+IF(OFFSET('Water Data'!$D$28,0,10*ROW('Water Data'!D116))="","",OFFSET('Water Data'!$D$28,0,10*ROW('Water Data'!D116)))</f>
        <v/>
      </c>
      <c r="BU122" s="383" t="str">
        <f ca="1">+IF(OFFSET('Water Data'!$D$29,0,10*ROW('Water Data'!D116))="","",OFFSET('Water Data'!$D$29,0,10*ROW('Water Data'!D116)))</f>
        <v/>
      </c>
      <c r="BV122" s="383" t="str">
        <f ca="1">+IF(OFFSET('Water Data'!$E$27,0,10*ROW('Water Data'!E116))="","",OFFSET('Water Data'!$E$27,0,10*ROW('Water Data'!E116)))</f>
        <v/>
      </c>
      <c r="BW122" s="383" t="str">
        <f ca="1">+IF(OFFSET('Water Data'!$E$28,0,10*ROW('Water Data'!E116))="","",OFFSET('Water Data'!$E$28,0,10*ROW('Water Data'!E116)))</f>
        <v/>
      </c>
      <c r="BX122" s="383" t="str">
        <f ca="1">+IF(OFFSET('Water Data'!$E$29,0,10*ROW('Water Data'!E116))="","",OFFSET('Water Data'!$E$29,0,10*ROW('Water Data'!E116)))</f>
        <v/>
      </c>
      <c r="BY122" s="383" t="str">
        <f ca="1">+IF(OFFSET('Water Data'!$F$27,0,10*ROW('Water Data'!F116))="","",OFFSET('Water Data'!$F$27,0,10*ROW('Water Data'!F116)))</f>
        <v/>
      </c>
      <c r="BZ122" s="383" t="str">
        <f ca="1">+IF(OFFSET('Water Data'!$F$28,0,10*ROW('Water Data'!F116))="","",OFFSET('Water Data'!$F$28,0,10*ROW('Water Data'!F116)))</f>
        <v/>
      </c>
      <c r="CA122" s="383" t="str">
        <f ca="1">+IF(OFFSET('Water Data'!$F$29,0,10*ROW('Water Data'!F116))="","",OFFSET('Water Data'!$F$29,0,10*ROW('Water Data'!F116)))</f>
        <v/>
      </c>
      <c r="CB122" s="383" t="str">
        <f ca="1">+IF(OFFSET('Water Data'!$G$27,0,10*ROW('Water Data'!G116))="","",OFFSET('Water Data'!$G$27,0,10*ROW('Water Data'!G116)))</f>
        <v/>
      </c>
      <c r="CC122" s="383" t="str">
        <f ca="1">+IF(OFFSET('Water Data'!$G$28,0,10*ROW('Water Data'!G116))="","",OFFSET('Water Data'!$G$28,0,10*ROW('Water Data'!G116)))</f>
        <v/>
      </c>
      <c r="CD122" s="383" t="str">
        <f ca="1">+IF(OFFSET('Water Data'!$G$29,0,10*ROW('Water Data'!G116))="","",OFFSET('Water Data'!$G$29,0,10*ROW('Water Data'!G116)))</f>
        <v/>
      </c>
      <c r="CE122" s="383" t="str">
        <f ca="1">+IF(OFFSET('Water Data'!$H$27,0,10*ROW('Water Data'!H116))="","",OFFSET('Water Data'!$H$27,0,10*ROW('Water Data'!H116)))</f>
        <v/>
      </c>
      <c r="CF122" s="383" t="str">
        <f ca="1">+IF(OFFSET('Water Data'!$H$28,0,10*ROW('Water Data'!H116))="","",OFFSET('Water Data'!$H$28,0,10*ROW('Water Data'!H116)))</f>
        <v/>
      </c>
      <c r="CG122" s="383" t="str">
        <f ca="1">+IF(OFFSET('Water Data'!$H$29,0,10*ROW('Water Data'!H116))="","",OFFSET('Water Data'!$H$29,0,10*ROW('Water Data'!H116)))</f>
        <v/>
      </c>
      <c r="CH122" s="383" t="str">
        <f ca="1">+IF(OFFSET('Water Data'!$I$27,0,10*ROW('Water Data'!I116))="","",OFFSET('Water Data'!$I$27,0,10*ROW('Water Data'!I116)))</f>
        <v/>
      </c>
      <c r="CI122" s="383" t="str">
        <f ca="1">+IF(OFFSET('Water Data'!$I$28,0,10*ROW('Water Data'!I116))="","",OFFSET('Water Data'!$I$28,0,10*ROW('Water Data'!I116)))</f>
        <v/>
      </c>
      <c r="CJ122" s="383" t="str">
        <f ca="1">+IF(OFFSET('Water Data'!$I$29,0,10*ROW('Water Data'!I116))="","",OFFSET('Water Data'!$I$29,0,10*ROW('Water Data'!I116)))</f>
        <v/>
      </c>
      <c r="CK122" s="383" t="str">
        <f ca="1">+IF(OFFSET('Sanitation Data'!$D$28,0,10*ROW('Sanitation Data'!D116))="","",OFFSET('Sanitation Data'!$D$28,0,10*ROW('Sanitation Data'!D116)))</f>
        <v/>
      </c>
      <c r="CL122" s="383" t="str">
        <f ca="1">+IF(OFFSET('Sanitation Data'!$D$29,0,10*ROW('Sanitation Data'!D116))="","",OFFSET('Sanitation Data'!$D$29,0,10*ROW('Sanitation Data'!D116)))</f>
        <v/>
      </c>
      <c r="CM122" s="383" t="str">
        <f ca="1">+IF(OFFSET('Sanitation Data'!$D$30,0,10*ROW('Sanitation Data'!D116))="","",OFFSET('Sanitation Data'!$D$30,0,10*ROW('Sanitation Data'!D116)))</f>
        <v/>
      </c>
      <c r="CN122" s="383" t="str">
        <f ca="1">+IF(OFFSET('Sanitation Data'!$D$31,0,10*ROW('Sanitation Data'!D116))="","",OFFSET('Sanitation Data'!$D$31,0,10*ROW('Sanitation Data'!D116)))</f>
        <v/>
      </c>
      <c r="CO122" s="383" t="str">
        <f ca="1">+IF(OFFSET('Sanitation Data'!$D$32,0,10*ROW('Sanitation Data'!D116))="","",OFFSET('Sanitation Data'!$D$32,0,10*ROW('Sanitation Data'!D116)))</f>
        <v/>
      </c>
      <c r="CP122" s="383" t="str">
        <f ca="1">+IF(OFFSET('Sanitation Data'!$E$28,0,10*ROW('Sanitation Data'!E116))="","",OFFSET('Sanitation Data'!$E$28,0,10*ROW('Sanitation Data'!E116)))</f>
        <v/>
      </c>
      <c r="CQ122" s="383" t="str">
        <f ca="1">+IF(OFFSET('Sanitation Data'!$E$29,0,10*ROW('Sanitation Data'!E116))="","",OFFSET('Sanitation Data'!$E$29,0,10*ROW('Sanitation Data'!E116)))</f>
        <v/>
      </c>
      <c r="CR122" s="383" t="str">
        <f ca="1">+IF(OFFSET('Sanitation Data'!$E$30,0,10*ROW('Sanitation Data'!E116))="","",OFFSET('Sanitation Data'!$E$30,0,10*ROW('Sanitation Data'!E116)))</f>
        <v/>
      </c>
      <c r="CS122" s="383" t="str">
        <f ca="1">+IF(OFFSET('Sanitation Data'!$E$31,0,10*ROW('Sanitation Data'!E116))="","",OFFSET('Sanitation Data'!$E$31,0,10*ROW('Sanitation Data'!E116)))</f>
        <v/>
      </c>
      <c r="CT122" s="383" t="str">
        <f ca="1">+IF(OFFSET('Sanitation Data'!$E$32,0,10*ROW('Sanitation Data'!E116))="","",OFFSET('Sanitation Data'!$E$32,0,10*ROW('Sanitation Data'!E116)))</f>
        <v/>
      </c>
      <c r="CU122" s="383" t="str">
        <f ca="1">+IF(OFFSET('Sanitation Data'!$F$28,0,10*ROW('Sanitation Data'!F116))="","",OFFSET('Sanitation Data'!$F$28,0,10*ROW('Sanitation Data'!F116)))</f>
        <v/>
      </c>
      <c r="CV122" s="383" t="str">
        <f ca="1">+IF(OFFSET('Sanitation Data'!$F$29,0,10*ROW('Sanitation Data'!F116))="","",OFFSET('Sanitation Data'!$F$29,0,10*ROW('Sanitation Data'!F116)))</f>
        <v/>
      </c>
      <c r="CW122" s="383" t="str">
        <f ca="1">+IF(OFFSET('Sanitation Data'!$F$30,0,10*ROW('Sanitation Data'!F116))="","",OFFSET('Sanitation Data'!$F$30,0,10*ROW('Sanitation Data'!F116)))</f>
        <v/>
      </c>
      <c r="CX122" s="383" t="str">
        <f ca="1">+IF(OFFSET('Sanitation Data'!$F$31,0,10*ROW('Sanitation Data'!F116))="","",OFFSET('Sanitation Data'!$F$31,0,10*ROW('Sanitation Data'!F116)))</f>
        <v/>
      </c>
      <c r="CY122" s="383" t="str">
        <f ca="1">+IF(OFFSET('Sanitation Data'!$F$32,0,10*ROW('Sanitation Data'!F116))="","",OFFSET('Sanitation Data'!$F$32,0,10*ROW('Sanitation Data'!F116)))</f>
        <v/>
      </c>
      <c r="CZ122" s="383" t="str">
        <f ca="1">+IF(OFFSET('Sanitation Data'!$G$28,0,10*ROW('Sanitation Data'!G116))="","",OFFSET('Sanitation Data'!$G$28,0,10*ROW('Sanitation Data'!G116)))</f>
        <v/>
      </c>
      <c r="DA122" s="383" t="str">
        <f ca="1">+IF(OFFSET('Sanitation Data'!$G$29,0,10*ROW('Sanitation Data'!G116))="","",OFFSET('Sanitation Data'!$G$29,0,10*ROW('Sanitation Data'!G116)))</f>
        <v/>
      </c>
      <c r="DB122" s="383" t="str">
        <f ca="1">+IF(OFFSET('Sanitation Data'!$G$30,0,10*ROW('Sanitation Data'!G116))="","",OFFSET('Sanitation Data'!$G$30,0,10*ROW('Sanitation Data'!G116)))</f>
        <v/>
      </c>
      <c r="DC122" s="383" t="str">
        <f ca="1">+IF(OFFSET('Sanitation Data'!$G$31,0,10*ROW('Sanitation Data'!G116))="","",OFFSET('Sanitation Data'!$G$31,0,10*ROW('Sanitation Data'!G116)))</f>
        <v/>
      </c>
      <c r="DD122" s="383" t="str">
        <f ca="1">+IF(OFFSET('Sanitation Data'!$G$32,0,10*ROW('Sanitation Data'!G116))="","",OFFSET('Sanitation Data'!$G$32,0,10*ROW('Sanitation Data'!G116)))</f>
        <v/>
      </c>
      <c r="DE122" s="383" t="str">
        <f ca="1">+IF(OFFSET('Sanitation Data'!$H$28,0,10*ROW('Sanitation Data'!H116))="","",OFFSET('Sanitation Data'!$H$28,0,10*ROW('Sanitation Data'!H116)))</f>
        <v/>
      </c>
      <c r="DF122" s="383" t="str">
        <f ca="1">+IF(OFFSET('Sanitation Data'!$H$29,0,10*ROW('Sanitation Data'!H116))="","",OFFSET('Sanitation Data'!$H$29,0,10*ROW('Sanitation Data'!H116)))</f>
        <v/>
      </c>
      <c r="DG122" s="383" t="str">
        <f ca="1">+IF(OFFSET('Sanitation Data'!$H$30,0,10*ROW('Sanitation Data'!H116))="","",OFFSET('Sanitation Data'!$H$30,0,10*ROW('Sanitation Data'!H116)))</f>
        <v/>
      </c>
      <c r="DH122" s="383" t="str">
        <f ca="1">+IF(OFFSET('Sanitation Data'!$H$31,0,10*ROW('Sanitation Data'!H116))="","",OFFSET('Sanitation Data'!$H$31,0,10*ROW('Sanitation Data'!H116)))</f>
        <v/>
      </c>
      <c r="DI122" s="383" t="str">
        <f ca="1">+IF(OFFSET('Sanitation Data'!$H$32,0,10*ROW('Sanitation Data'!H116))="","",OFFSET('Sanitation Data'!$H$32,0,10*ROW('Sanitation Data'!H116)))</f>
        <v/>
      </c>
      <c r="DJ122" s="383" t="str">
        <f ca="1">+IF(OFFSET('Sanitation Data'!$I$28,0,10*ROW('Sanitation Data'!I116))="","",OFFSET('Sanitation Data'!$I$28,0,10*ROW('Sanitation Data'!I116)))</f>
        <v/>
      </c>
      <c r="DK122" s="383" t="str">
        <f ca="1">+IF(OFFSET('Sanitation Data'!$I$29,0,10*ROW('Sanitation Data'!I116))="","",OFFSET('Sanitation Data'!$I$29,0,10*ROW('Sanitation Data'!I116)))</f>
        <v/>
      </c>
      <c r="DL122" s="383" t="str">
        <f ca="1">+IF(OFFSET('Sanitation Data'!$I$30,0,10*ROW('Sanitation Data'!I116))="","",OFFSET('Sanitation Data'!$I$30,0,10*ROW('Sanitation Data'!I116)))</f>
        <v/>
      </c>
      <c r="DM122" s="383" t="str">
        <f ca="1">+IF(OFFSET('Sanitation Data'!$I$31,0,10*ROW('Sanitation Data'!I116))="","",OFFSET('Sanitation Data'!$I$31,0,10*ROW('Sanitation Data'!I116)))</f>
        <v/>
      </c>
      <c r="DN122" s="383" t="str">
        <f ca="1">+IF(OFFSET('Sanitation Data'!$I$32,0,10*ROW('Sanitation Data'!I116))="","",OFFSET('Sanitation Data'!$I$32,0,10*ROW('Sanitation Data'!I116)))</f>
        <v/>
      </c>
      <c r="DO122" s="383" t="str">
        <f ca="1">+IF(OFFSET('Hygiene Data'!$D$11,0,10*ROW('Hygiene Data'!D116))="","",OFFSET('Hygiene Data'!$D$11,0,10*ROW('Hygiene Data'!D116)))</f>
        <v/>
      </c>
      <c r="DP122" s="383" t="str">
        <f ca="1">+IF(OFFSET('Hygiene Data'!$D$12,0,10*ROW('Hygiene Data'!D116))="","",OFFSET('Hygiene Data'!$D$12,0,10*ROW('Hygiene Data'!D116)))</f>
        <v/>
      </c>
      <c r="DQ122" s="383" t="str">
        <f ca="1">+IF(OFFSET('Hygiene Data'!$D$13,0,10*ROW('Hygiene Data'!D116))="","",OFFSET('Hygiene Data'!$D$13,0,10*ROW('Hygiene Data'!D116)))</f>
        <v/>
      </c>
      <c r="DR122" s="383" t="str">
        <f ca="1">+IF(OFFSET('Hygiene Data'!$E$11,0,10*ROW('Hygiene Data'!E116))="","",OFFSET('Hygiene Data'!$E$11,0,10*ROW('Hygiene Data'!E116)))</f>
        <v/>
      </c>
      <c r="DS122" s="383" t="str">
        <f ca="1">+IF(OFFSET('Hygiene Data'!$E$12,0,10*ROW('Hygiene Data'!E116))="","",OFFSET('Hygiene Data'!$E$12,0,10*ROW('Hygiene Data'!E116)))</f>
        <v/>
      </c>
      <c r="DT122" s="383" t="str">
        <f ca="1">+IF(OFFSET('Hygiene Data'!$E$13,0,10*ROW('Hygiene Data'!E116))="","",OFFSET('Hygiene Data'!$E$13,0,10*ROW('Hygiene Data'!E116)))</f>
        <v/>
      </c>
      <c r="DU122" s="383" t="str">
        <f ca="1">+IF(OFFSET('Hygiene Data'!$F$11,0,10*ROW('Hygiene Data'!F116))="","",OFFSET('Hygiene Data'!$F$11,0,10*ROW('Hygiene Data'!F116)))</f>
        <v/>
      </c>
      <c r="DV122" s="383" t="str">
        <f ca="1">+IF(OFFSET('Hygiene Data'!$F$12,0,10*ROW('Hygiene Data'!F116))="","",OFFSET('Hygiene Data'!$F$12,0,10*ROW('Hygiene Data'!F116)))</f>
        <v/>
      </c>
      <c r="DW122" s="383" t="str">
        <f ca="1">+IF(OFFSET('Hygiene Data'!$F$13,0,10*ROW('Hygiene Data'!F116))="","",OFFSET('Hygiene Data'!$F$13,0,10*ROW('Hygiene Data'!F116)))</f>
        <v/>
      </c>
      <c r="DX122" s="383" t="str">
        <f ca="1">+IF(OFFSET('Hygiene Data'!$G$11,0,10*ROW('Hygiene Data'!G116))="","",OFFSET('Hygiene Data'!$G$11,0,10*ROW('Hygiene Data'!G116)))</f>
        <v/>
      </c>
      <c r="DY122" s="383" t="str">
        <f ca="1">+IF(OFFSET('Hygiene Data'!$G$12,0,10*ROW('Hygiene Data'!G116))="","",OFFSET('Hygiene Data'!$G$12,0,10*ROW('Hygiene Data'!G116)))</f>
        <v/>
      </c>
      <c r="DZ122" s="383" t="str">
        <f ca="1">+IF(OFFSET('Hygiene Data'!$G$13,0,10*ROW('Hygiene Data'!G116))="","",OFFSET('Hygiene Data'!$G$13,0,10*ROW('Hygiene Data'!G116)))</f>
        <v/>
      </c>
      <c r="EA122" s="383" t="str">
        <f ca="1">+IF(OFFSET('Hygiene Data'!$H$11,0,10*ROW('Hygiene Data'!H116))="","",OFFSET('Hygiene Data'!$H$11,0,10*ROW('Hygiene Data'!H116)))</f>
        <v/>
      </c>
      <c r="EB122" s="383" t="str">
        <f ca="1">+IF(OFFSET('Hygiene Data'!$H$12,0,10*ROW('Hygiene Data'!H116))="","",OFFSET('Hygiene Data'!$H$12,0,10*ROW('Hygiene Data'!H116)))</f>
        <v/>
      </c>
      <c r="EC122" s="383" t="str">
        <f ca="1">+IF(OFFSET('Hygiene Data'!$H$13,0,10*ROW('Hygiene Data'!H116))="","",OFFSET('Hygiene Data'!$H$13,0,10*ROW('Hygiene Data'!H116)))</f>
        <v/>
      </c>
      <c r="ED122" s="383" t="str">
        <f ca="1">+IF(OFFSET('Hygiene Data'!$I$11,0,10*ROW('Hygiene Data'!I116))="","",OFFSET('Hygiene Data'!$I$11,0,10*ROW('Hygiene Data'!I116)))</f>
        <v/>
      </c>
      <c r="EE122" s="383" t="str">
        <f ca="1">+IF(OFFSET('Hygiene Data'!$I$12,0,10*ROW('Hygiene Data'!I116))="","",OFFSET('Hygiene Data'!$I$12,0,10*ROW('Hygiene Data'!I116)))</f>
        <v/>
      </c>
      <c r="EF122" s="383" t="str">
        <f ca="1">+IF(OFFSET('Hygiene Data'!$I$13,0,10*ROW('Hygiene Data'!I116))="","",OFFSET('Hygiene Data'!$I$13,0,10*ROW('Hygiene Data'!I116)))</f>
        <v/>
      </c>
    </row>
    <row r="123" spans="1:136" x14ac:dyDescent="0.25">
      <c r="A123" s="492" t="str">
        <f ca="1">+IF(OFFSET('Water Data'!$B$2,0,10*ROW('Water Data'!E117))="","",OFFSET('Water Data'!$B$2,0,10*ROW('Water Data'!E117)))</f>
        <v/>
      </c>
      <c r="B123" s="492"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19" t="str">
        <f t="shared" ca="1" si="1"/>
        <v/>
      </c>
      <c r="D123" s="520"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20"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20"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20"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20"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20"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20"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20"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20"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20"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20"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20"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20"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20"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20"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20"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20"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20"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21"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21"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21"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21"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21"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21"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21"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21"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21"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21"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21"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21"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21"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21"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21"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21"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21"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21"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21"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21"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21"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21"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21"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21"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21"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21"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21"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21"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21"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21"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22"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98"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22"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22"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22"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22"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22"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22"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22"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22"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22"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22"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22"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22"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22"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22"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22"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22"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83" t="str">
        <f ca="1">+IF(OFFSET('Water Data'!$D$27,0,10*ROW('Water Data'!D117))="","",OFFSET('Water Data'!$D$27,0,10*ROW('Water Data'!D117)))</f>
        <v/>
      </c>
      <c r="BT123" s="383" t="str">
        <f ca="1">+IF(OFFSET('Water Data'!$D$28,0,10*ROW('Water Data'!D117))="","",OFFSET('Water Data'!$D$28,0,10*ROW('Water Data'!D117)))</f>
        <v/>
      </c>
      <c r="BU123" s="383" t="str">
        <f ca="1">+IF(OFFSET('Water Data'!$D$29,0,10*ROW('Water Data'!D117))="","",OFFSET('Water Data'!$D$29,0,10*ROW('Water Data'!D117)))</f>
        <v/>
      </c>
      <c r="BV123" s="383" t="str">
        <f ca="1">+IF(OFFSET('Water Data'!$E$27,0,10*ROW('Water Data'!E117))="","",OFFSET('Water Data'!$E$27,0,10*ROW('Water Data'!E117)))</f>
        <v/>
      </c>
      <c r="BW123" s="383" t="str">
        <f ca="1">+IF(OFFSET('Water Data'!$E$28,0,10*ROW('Water Data'!E117))="","",OFFSET('Water Data'!$E$28,0,10*ROW('Water Data'!E117)))</f>
        <v/>
      </c>
      <c r="BX123" s="383" t="str">
        <f ca="1">+IF(OFFSET('Water Data'!$E$29,0,10*ROW('Water Data'!E117))="","",OFFSET('Water Data'!$E$29,0,10*ROW('Water Data'!E117)))</f>
        <v/>
      </c>
      <c r="BY123" s="383" t="str">
        <f ca="1">+IF(OFFSET('Water Data'!$F$27,0,10*ROW('Water Data'!F117))="","",OFFSET('Water Data'!$F$27,0,10*ROW('Water Data'!F117)))</f>
        <v/>
      </c>
      <c r="BZ123" s="383" t="str">
        <f ca="1">+IF(OFFSET('Water Data'!$F$28,0,10*ROW('Water Data'!F117))="","",OFFSET('Water Data'!$F$28,0,10*ROW('Water Data'!F117)))</f>
        <v/>
      </c>
      <c r="CA123" s="383" t="str">
        <f ca="1">+IF(OFFSET('Water Data'!$F$29,0,10*ROW('Water Data'!F117))="","",OFFSET('Water Data'!$F$29,0,10*ROW('Water Data'!F117)))</f>
        <v/>
      </c>
      <c r="CB123" s="383" t="str">
        <f ca="1">+IF(OFFSET('Water Data'!$G$27,0,10*ROW('Water Data'!G117))="","",OFFSET('Water Data'!$G$27,0,10*ROW('Water Data'!G117)))</f>
        <v/>
      </c>
      <c r="CC123" s="383" t="str">
        <f ca="1">+IF(OFFSET('Water Data'!$G$28,0,10*ROW('Water Data'!G117))="","",OFFSET('Water Data'!$G$28,0,10*ROW('Water Data'!G117)))</f>
        <v/>
      </c>
      <c r="CD123" s="383" t="str">
        <f ca="1">+IF(OFFSET('Water Data'!$G$29,0,10*ROW('Water Data'!G117))="","",OFFSET('Water Data'!$G$29,0,10*ROW('Water Data'!G117)))</f>
        <v/>
      </c>
      <c r="CE123" s="383" t="str">
        <f ca="1">+IF(OFFSET('Water Data'!$H$27,0,10*ROW('Water Data'!H117))="","",OFFSET('Water Data'!$H$27,0,10*ROW('Water Data'!H117)))</f>
        <v/>
      </c>
      <c r="CF123" s="383" t="str">
        <f ca="1">+IF(OFFSET('Water Data'!$H$28,0,10*ROW('Water Data'!H117))="","",OFFSET('Water Data'!$H$28,0,10*ROW('Water Data'!H117)))</f>
        <v/>
      </c>
      <c r="CG123" s="383" t="str">
        <f ca="1">+IF(OFFSET('Water Data'!$H$29,0,10*ROW('Water Data'!H117))="","",OFFSET('Water Data'!$H$29,0,10*ROW('Water Data'!H117)))</f>
        <v/>
      </c>
      <c r="CH123" s="383" t="str">
        <f ca="1">+IF(OFFSET('Water Data'!$I$27,0,10*ROW('Water Data'!I117))="","",OFFSET('Water Data'!$I$27,0,10*ROW('Water Data'!I117)))</f>
        <v/>
      </c>
      <c r="CI123" s="383" t="str">
        <f ca="1">+IF(OFFSET('Water Data'!$I$28,0,10*ROW('Water Data'!I117))="","",OFFSET('Water Data'!$I$28,0,10*ROW('Water Data'!I117)))</f>
        <v/>
      </c>
      <c r="CJ123" s="383" t="str">
        <f ca="1">+IF(OFFSET('Water Data'!$I$29,0,10*ROW('Water Data'!I117))="","",OFFSET('Water Data'!$I$29,0,10*ROW('Water Data'!I117)))</f>
        <v/>
      </c>
      <c r="CK123" s="383" t="str">
        <f ca="1">+IF(OFFSET('Sanitation Data'!$D$28,0,10*ROW('Sanitation Data'!D117))="","",OFFSET('Sanitation Data'!$D$28,0,10*ROW('Sanitation Data'!D117)))</f>
        <v/>
      </c>
      <c r="CL123" s="383" t="str">
        <f ca="1">+IF(OFFSET('Sanitation Data'!$D$29,0,10*ROW('Sanitation Data'!D117))="","",OFFSET('Sanitation Data'!$D$29,0,10*ROW('Sanitation Data'!D117)))</f>
        <v/>
      </c>
      <c r="CM123" s="383" t="str">
        <f ca="1">+IF(OFFSET('Sanitation Data'!$D$30,0,10*ROW('Sanitation Data'!D117))="","",OFFSET('Sanitation Data'!$D$30,0,10*ROW('Sanitation Data'!D117)))</f>
        <v/>
      </c>
      <c r="CN123" s="383" t="str">
        <f ca="1">+IF(OFFSET('Sanitation Data'!$D$31,0,10*ROW('Sanitation Data'!D117))="","",OFFSET('Sanitation Data'!$D$31,0,10*ROW('Sanitation Data'!D117)))</f>
        <v/>
      </c>
      <c r="CO123" s="383" t="str">
        <f ca="1">+IF(OFFSET('Sanitation Data'!$D$32,0,10*ROW('Sanitation Data'!D117))="","",OFFSET('Sanitation Data'!$D$32,0,10*ROW('Sanitation Data'!D117)))</f>
        <v/>
      </c>
      <c r="CP123" s="383" t="str">
        <f ca="1">+IF(OFFSET('Sanitation Data'!$E$28,0,10*ROW('Sanitation Data'!E117))="","",OFFSET('Sanitation Data'!$E$28,0,10*ROW('Sanitation Data'!E117)))</f>
        <v/>
      </c>
      <c r="CQ123" s="383" t="str">
        <f ca="1">+IF(OFFSET('Sanitation Data'!$E$29,0,10*ROW('Sanitation Data'!E117))="","",OFFSET('Sanitation Data'!$E$29,0,10*ROW('Sanitation Data'!E117)))</f>
        <v/>
      </c>
      <c r="CR123" s="383" t="str">
        <f ca="1">+IF(OFFSET('Sanitation Data'!$E$30,0,10*ROW('Sanitation Data'!E117))="","",OFFSET('Sanitation Data'!$E$30,0,10*ROW('Sanitation Data'!E117)))</f>
        <v/>
      </c>
      <c r="CS123" s="383" t="str">
        <f ca="1">+IF(OFFSET('Sanitation Data'!$E$31,0,10*ROW('Sanitation Data'!E117))="","",OFFSET('Sanitation Data'!$E$31,0,10*ROW('Sanitation Data'!E117)))</f>
        <v/>
      </c>
      <c r="CT123" s="383" t="str">
        <f ca="1">+IF(OFFSET('Sanitation Data'!$E$32,0,10*ROW('Sanitation Data'!E117))="","",OFFSET('Sanitation Data'!$E$32,0,10*ROW('Sanitation Data'!E117)))</f>
        <v/>
      </c>
      <c r="CU123" s="383" t="str">
        <f ca="1">+IF(OFFSET('Sanitation Data'!$F$28,0,10*ROW('Sanitation Data'!F117))="","",OFFSET('Sanitation Data'!$F$28,0,10*ROW('Sanitation Data'!F117)))</f>
        <v/>
      </c>
      <c r="CV123" s="383" t="str">
        <f ca="1">+IF(OFFSET('Sanitation Data'!$F$29,0,10*ROW('Sanitation Data'!F117))="","",OFFSET('Sanitation Data'!$F$29,0,10*ROW('Sanitation Data'!F117)))</f>
        <v/>
      </c>
      <c r="CW123" s="383" t="str">
        <f ca="1">+IF(OFFSET('Sanitation Data'!$F$30,0,10*ROW('Sanitation Data'!F117))="","",OFFSET('Sanitation Data'!$F$30,0,10*ROW('Sanitation Data'!F117)))</f>
        <v/>
      </c>
      <c r="CX123" s="383" t="str">
        <f ca="1">+IF(OFFSET('Sanitation Data'!$F$31,0,10*ROW('Sanitation Data'!F117))="","",OFFSET('Sanitation Data'!$F$31,0,10*ROW('Sanitation Data'!F117)))</f>
        <v/>
      </c>
      <c r="CY123" s="383" t="str">
        <f ca="1">+IF(OFFSET('Sanitation Data'!$F$32,0,10*ROW('Sanitation Data'!F117))="","",OFFSET('Sanitation Data'!$F$32,0,10*ROW('Sanitation Data'!F117)))</f>
        <v/>
      </c>
      <c r="CZ123" s="383" t="str">
        <f ca="1">+IF(OFFSET('Sanitation Data'!$G$28,0,10*ROW('Sanitation Data'!G117))="","",OFFSET('Sanitation Data'!$G$28,0,10*ROW('Sanitation Data'!G117)))</f>
        <v/>
      </c>
      <c r="DA123" s="383" t="str">
        <f ca="1">+IF(OFFSET('Sanitation Data'!$G$29,0,10*ROW('Sanitation Data'!G117))="","",OFFSET('Sanitation Data'!$G$29,0,10*ROW('Sanitation Data'!G117)))</f>
        <v/>
      </c>
      <c r="DB123" s="383" t="str">
        <f ca="1">+IF(OFFSET('Sanitation Data'!$G$30,0,10*ROW('Sanitation Data'!G117))="","",OFFSET('Sanitation Data'!$G$30,0,10*ROW('Sanitation Data'!G117)))</f>
        <v/>
      </c>
      <c r="DC123" s="383" t="str">
        <f ca="1">+IF(OFFSET('Sanitation Data'!$G$31,0,10*ROW('Sanitation Data'!G117))="","",OFFSET('Sanitation Data'!$G$31,0,10*ROW('Sanitation Data'!G117)))</f>
        <v/>
      </c>
      <c r="DD123" s="383" t="str">
        <f ca="1">+IF(OFFSET('Sanitation Data'!$G$32,0,10*ROW('Sanitation Data'!G117))="","",OFFSET('Sanitation Data'!$G$32,0,10*ROW('Sanitation Data'!G117)))</f>
        <v/>
      </c>
      <c r="DE123" s="383" t="str">
        <f ca="1">+IF(OFFSET('Sanitation Data'!$H$28,0,10*ROW('Sanitation Data'!H117))="","",OFFSET('Sanitation Data'!$H$28,0,10*ROW('Sanitation Data'!H117)))</f>
        <v/>
      </c>
      <c r="DF123" s="383" t="str">
        <f ca="1">+IF(OFFSET('Sanitation Data'!$H$29,0,10*ROW('Sanitation Data'!H117))="","",OFFSET('Sanitation Data'!$H$29,0,10*ROW('Sanitation Data'!H117)))</f>
        <v/>
      </c>
      <c r="DG123" s="383" t="str">
        <f ca="1">+IF(OFFSET('Sanitation Data'!$H$30,0,10*ROW('Sanitation Data'!H117))="","",OFFSET('Sanitation Data'!$H$30,0,10*ROW('Sanitation Data'!H117)))</f>
        <v/>
      </c>
      <c r="DH123" s="383" t="str">
        <f ca="1">+IF(OFFSET('Sanitation Data'!$H$31,0,10*ROW('Sanitation Data'!H117))="","",OFFSET('Sanitation Data'!$H$31,0,10*ROW('Sanitation Data'!H117)))</f>
        <v/>
      </c>
      <c r="DI123" s="383" t="str">
        <f ca="1">+IF(OFFSET('Sanitation Data'!$H$32,0,10*ROW('Sanitation Data'!H117))="","",OFFSET('Sanitation Data'!$H$32,0,10*ROW('Sanitation Data'!H117)))</f>
        <v/>
      </c>
      <c r="DJ123" s="383" t="str">
        <f ca="1">+IF(OFFSET('Sanitation Data'!$I$28,0,10*ROW('Sanitation Data'!I117))="","",OFFSET('Sanitation Data'!$I$28,0,10*ROW('Sanitation Data'!I117)))</f>
        <v/>
      </c>
      <c r="DK123" s="383" t="str">
        <f ca="1">+IF(OFFSET('Sanitation Data'!$I$29,0,10*ROW('Sanitation Data'!I117))="","",OFFSET('Sanitation Data'!$I$29,0,10*ROW('Sanitation Data'!I117)))</f>
        <v/>
      </c>
      <c r="DL123" s="383" t="str">
        <f ca="1">+IF(OFFSET('Sanitation Data'!$I$30,0,10*ROW('Sanitation Data'!I117))="","",OFFSET('Sanitation Data'!$I$30,0,10*ROW('Sanitation Data'!I117)))</f>
        <v/>
      </c>
      <c r="DM123" s="383" t="str">
        <f ca="1">+IF(OFFSET('Sanitation Data'!$I$31,0,10*ROW('Sanitation Data'!I117))="","",OFFSET('Sanitation Data'!$I$31,0,10*ROW('Sanitation Data'!I117)))</f>
        <v/>
      </c>
      <c r="DN123" s="383" t="str">
        <f ca="1">+IF(OFFSET('Sanitation Data'!$I$32,0,10*ROW('Sanitation Data'!I117))="","",OFFSET('Sanitation Data'!$I$32,0,10*ROW('Sanitation Data'!I117)))</f>
        <v/>
      </c>
      <c r="DO123" s="383" t="str">
        <f ca="1">+IF(OFFSET('Hygiene Data'!$D$11,0,10*ROW('Hygiene Data'!D117))="","",OFFSET('Hygiene Data'!$D$11,0,10*ROW('Hygiene Data'!D117)))</f>
        <v/>
      </c>
      <c r="DP123" s="383" t="str">
        <f ca="1">+IF(OFFSET('Hygiene Data'!$D$12,0,10*ROW('Hygiene Data'!D117))="","",OFFSET('Hygiene Data'!$D$12,0,10*ROW('Hygiene Data'!D117)))</f>
        <v/>
      </c>
      <c r="DQ123" s="383" t="str">
        <f ca="1">+IF(OFFSET('Hygiene Data'!$D$13,0,10*ROW('Hygiene Data'!D117))="","",OFFSET('Hygiene Data'!$D$13,0,10*ROW('Hygiene Data'!D117)))</f>
        <v/>
      </c>
      <c r="DR123" s="383" t="str">
        <f ca="1">+IF(OFFSET('Hygiene Data'!$E$11,0,10*ROW('Hygiene Data'!E117))="","",OFFSET('Hygiene Data'!$E$11,0,10*ROW('Hygiene Data'!E117)))</f>
        <v/>
      </c>
      <c r="DS123" s="383" t="str">
        <f ca="1">+IF(OFFSET('Hygiene Data'!$E$12,0,10*ROW('Hygiene Data'!E117))="","",OFFSET('Hygiene Data'!$E$12,0,10*ROW('Hygiene Data'!E117)))</f>
        <v/>
      </c>
      <c r="DT123" s="383" t="str">
        <f ca="1">+IF(OFFSET('Hygiene Data'!$E$13,0,10*ROW('Hygiene Data'!E117))="","",OFFSET('Hygiene Data'!$E$13,0,10*ROW('Hygiene Data'!E117)))</f>
        <v/>
      </c>
      <c r="DU123" s="383" t="str">
        <f ca="1">+IF(OFFSET('Hygiene Data'!$F$11,0,10*ROW('Hygiene Data'!F117))="","",OFFSET('Hygiene Data'!$F$11,0,10*ROW('Hygiene Data'!F117)))</f>
        <v/>
      </c>
      <c r="DV123" s="383" t="str">
        <f ca="1">+IF(OFFSET('Hygiene Data'!$F$12,0,10*ROW('Hygiene Data'!F117))="","",OFFSET('Hygiene Data'!$F$12,0,10*ROW('Hygiene Data'!F117)))</f>
        <v/>
      </c>
      <c r="DW123" s="383" t="str">
        <f ca="1">+IF(OFFSET('Hygiene Data'!$F$13,0,10*ROW('Hygiene Data'!F117))="","",OFFSET('Hygiene Data'!$F$13,0,10*ROW('Hygiene Data'!F117)))</f>
        <v/>
      </c>
      <c r="DX123" s="383" t="str">
        <f ca="1">+IF(OFFSET('Hygiene Data'!$G$11,0,10*ROW('Hygiene Data'!G117))="","",OFFSET('Hygiene Data'!$G$11,0,10*ROW('Hygiene Data'!G117)))</f>
        <v/>
      </c>
      <c r="DY123" s="383" t="str">
        <f ca="1">+IF(OFFSET('Hygiene Data'!$G$12,0,10*ROW('Hygiene Data'!G117))="","",OFFSET('Hygiene Data'!$G$12,0,10*ROW('Hygiene Data'!G117)))</f>
        <v/>
      </c>
      <c r="DZ123" s="383" t="str">
        <f ca="1">+IF(OFFSET('Hygiene Data'!$G$13,0,10*ROW('Hygiene Data'!G117))="","",OFFSET('Hygiene Data'!$G$13,0,10*ROW('Hygiene Data'!G117)))</f>
        <v/>
      </c>
      <c r="EA123" s="383" t="str">
        <f ca="1">+IF(OFFSET('Hygiene Data'!$H$11,0,10*ROW('Hygiene Data'!H117))="","",OFFSET('Hygiene Data'!$H$11,0,10*ROW('Hygiene Data'!H117)))</f>
        <v/>
      </c>
      <c r="EB123" s="383" t="str">
        <f ca="1">+IF(OFFSET('Hygiene Data'!$H$12,0,10*ROW('Hygiene Data'!H117))="","",OFFSET('Hygiene Data'!$H$12,0,10*ROW('Hygiene Data'!H117)))</f>
        <v/>
      </c>
      <c r="EC123" s="383" t="str">
        <f ca="1">+IF(OFFSET('Hygiene Data'!$H$13,0,10*ROW('Hygiene Data'!H117))="","",OFFSET('Hygiene Data'!$H$13,0,10*ROW('Hygiene Data'!H117)))</f>
        <v/>
      </c>
      <c r="ED123" s="383" t="str">
        <f ca="1">+IF(OFFSET('Hygiene Data'!$I$11,0,10*ROW('Hygiene Data'!I117))="","",OFFSET('Hygiene Data'!$I$11,0,10*ROW('Hygiene Data'!I117)))</f>
        <v/>
      </c>
      <c r="EE123" s="383" t="str">
        <f ca="1">+IF(OFFSET('Hygiene Data'!$I$12,0,10*ROW('Hygiene Data'!I117))="","",OFFSET('Hygiene Data'!$I$12,0,10*ROW('Hygiene Data'!I117)))</f>
        <v/>
      </c>
      <c r="EF123" s="383" t="str">
        <f ca="1">+IF(OFFSET('Hygiene Data'!$I$13,0,10*ROW('Hygiene Data'!I117))="","",OFFSET('Hygiene Data'!$I$13,0,10*ROW('Hygiene Data'!I117)))</f>
        <v/>
      </c>
    </row>
    <row r="124" spans="1:136" x14ac:dyDescent="0.25">
      <c r="A124" s="492" t="str">
        <f ca="1">+IF(OFFSET('Water Data'!$B$2,0,10*ROW('Water Data'!E118))="","",OFFSET('Water Data'!$B$2,0,10*ROW('Water Data'!E118)))</f>
        <v/>
      </c>
      <c r="B124" s="492"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19" t="str">
        <f t="shared" ca="1" si="1"/>
        <v/>
      </c>
      <c r="D124" s="520"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20"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20"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20"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20"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20"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20"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20"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20"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20"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20"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20"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20"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20"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20"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20"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20"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20"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21"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21"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21"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21"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21"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21"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21"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21"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21"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21"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21"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21"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21"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21"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21"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21"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21"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21"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21"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21"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21"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21"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21"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21"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21"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21"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21"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21"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21"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21"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22"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98"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22"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22"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22"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22"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22"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22"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22"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22"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22"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22"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22"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22"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22"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22"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22"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22"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83" t="str">
        <f ca="1">+IF(OFFSET('Water Data'!$D$27,0,10*ROW('Water Data'!D118))="","",OFFSET('Water Data'!$D$27,0,10*ROW('Water Data'!D118)))</f>
        <v/>
      </c>
      <c r="BT124" s="383" t="str">
        <f ca="1">+IF(OFFSET('Water Data'!$D$28,0,10*ROW('Water Data'!D118))="","",OFFSET('Water Data'!$D$28,0,10*ROW('Water Data'!D118)))</f>
        <v/>
      </c>
      <c r="BU124" s="383" t="str">
        <f ca="1">+IF(OFFSET('Water Data'!$D$29,0,10*ROW('Water Data'!D118))="","",OFFSET('Water Data'!$D$29,0,10*ROW('Water Data'!D118)))</f>
        <v/>
      </c>
      <c r="BV124" s="383" t="str">
        <f ca="1">+IF(OFFSET('Water Data'!$E$27,0,10*ROW('Water Data'!E118))="","",OFFSET('Water Data'!$E$27,0,10*ROW('Water Data'!E118)))</f>
        <v/>
      </c>
      <c r="BW124" s="383" t="str">
        <f ca="1">+IF(OFFSET('Water Data'!$E$28,0,10*ROW('Water Data'!E118))="","",OFFSET('Water Data'!$E$28,0,10*ROW('Water Data'!E118)))</f>
        <v/>
      </c>
      <c r="BX124" s="383" t="str">
        <f ca="1">+IF(OFFSET('Water Data'!$E$29,0,10*ROW('Water Data'!E118))="","",OFFSET('Water Data'!$E$29,0,10*ROW('Water Data'!E118)))</f>
        <v/>
      </c>
      <c r="BY124" s="383" t="str">
        <f ca="1">+IF(OFFSET('Water Data'!$F$27,0,10*ROW('Water Data'!F118))="","",OFFSET('Water Data'!$F$27,0,10*ROW('Water Data'!F118)))</f>
        <v/>
      </c>
      <c r="BZ124" s="383" t="str">
        <f ca="1">+IF(OFFSET('Water Data'!$F$28,0,10*ROW('Water Data'!F118))="","",OFFSET('Water Data'!$F$28,0,10*ROW('Water Data'!F118)))</f>
        <v/>
      </c>
      <c r="CA124" s="383" t="str">
        <f ca="1">+IF(OFFSET('Water Data'!$F$29,0,10*ROW('Water Data'!F118))="","",OFFSET('Water Data'!$F$29,0,10*ROW('Water Data'!F118)))</f>
        <v/>
      </c>
      <c r="CB124" s="383" t="str">
        <f ca="1">+IF(OFFSET('Water Data'!$G$27,0,10*ROW('Water Data'!G118))="","",OFFSET('Water Data'!$G$27,0,10*ROW('Water Data'!G118)))</f>
        <v/>
      </c>
      <c r="CC124" s="383" t="str">
        <f ca="1">+IF(OFFSET('Water Data'!$G$28,0,10*ROW('Water Data'!G118))="","",OFFSET('Water Data'!$G$28,0,10*ROW('Water Data'!G118)))</f>
        <v/>
      </c>
      <c r="CD124" s="383" t="str">
        <f ca="1">+IF(OFFSET('Water Data'!$G$29,0,10*ROW('Water Data'!G118))="","",OFFSET('Water Data'!$G$29,0,10*ROW('Water Data'!G118)))</f>
        <v/>
      </c>
      <c r="CE124" s="383" t="str">
        <f ca="1">+IF(OFFSET('Water Data'!$H$27,0,10*ROW('Water Data'!H118))="","",OFFSET('Water Data'!$H$27,0,10*ROW('Water Data'!H118)))</f>
        <v/>
      </c>
      <c r="CF124" s="383" t="str">
        <f ca="1">+IF(OFFSET('Water Data'!$H$28,0,10*ROW('Water Data'!H118))="","",OFFSET('Water Data'!$H$28,0,10*ROW('Water Data'!H118)))</f>
        <v/>
      </c>
      <c r="CG124" s="383" t="str">
        <f ca="1">+IF(OFFSET('Water Data'!$H$29,0,10*ROW('Water Data'!H118))="","",OFFSET('Water Data'!$H$29,0,10*ROW('Water Data'!H118)))</f>
        <v/>
      </c>
      <c r="CH124" s="383" t="str">
        <f ca="1">+IF(OFFSET('Water Data'!$I$27,0,10*ROW('Water Data'!I118))="","",OFFSET('Water Data'!$I$27,0,10*ROW('Water Data'!I118)))</f>
        <v/>
      </c>
      <c r="CI124" s="383" t="str">
        <f ca="1">+IF(OFFSET('Water Data'!$I$28,0,10*ROW('Water Data'!I118))="","",OFFSET('Water Data'!$I$28,0,10*ROW('Water Data'!I118)))</f>
        <v/>
      </c>
      <c r="CJ124" s="383" t="str">
        <f ca="1">+IF(OFFSET('Water Data'!$I$29,0,10*ROW('Water Data'!I118))="","",OFFSET('Water Data'!$I$29,0,10*ROW('Water Data'!I118)))</f>
        <v/>
      </c>
      <c r="CK124" s="383" t="str">
        <f ca="1">+IF(OFFSET('Sanitation Data'!$D$28,0,10*ROW('Sanitation Data'!D118))="","",OFFSET('Sanitation Data'!$D$28,0,10*ROW('Sanitation Data'!D118)))</f>
        <v/>
      </c>
      <c r="CL124" s="383" t="str">
        <f ca="1">+IF(OFFSET('Sanitation Data'!$D$29,0,10*ROW('Sanitation Data'!D118))="","",OFFSET('Sanitation Data'!$D$29,0,10*ROW('Sanitation Data'!D118)))</f>
        <v/>
      </c>
      <c r="CM124" s="383" t="str">
        <f ca="1">+IF(OFFSET('Sanitation Data'!$D$30,0,10*ROW('Sanitation Data'!D118))="","",OFFSET('Sanitation Data'!$D$30,0,10*ROW('Sanitation Data'!D118)))</f>
        <v/>
      </c>
      <c r="CN124" s="383" t="str">
        <f ca="1">+IF(OFFSET('Sanitation Data'!$D$31,0,10*ROW('Sanitation Data'!D118))="","",OFFSET('Sanitation Data'!$D$31,0,10*ROW('Sanitation Data'!D118)))</f>
        <v/>
      </c>
      <c r="CO124" s="383" t="str">
        <f ca="1">+IF(OFFSET('Sanitation Data'!$D$32,0,10*ROW('Sanitation Data'!D118))="","",OFFSET('Sanitation Data'!$D$32,0,10*ROW('Sanitation Data'!D118)))</f>
        <v/>
      </c>
      <c r="CP124" s="383" t="str">
        <f ca="1">+IF(OFFSET('Sanitation Data'!$E$28,0,10*ROW('Sanitation Data'!E118))="","",OFFSET('Sanitation Data'!$E$28,0,10*ROW('Sanitation Data'!E118)))</f>
        <v/>
      </c>
      <c r="CQ124" s="383" t="str">
        <f ca="1">+IF(OFFSET('Sanitation Data'!$E$29,0,10*ROW('Sanitation Data'!E118))="","",OFFSET('Sanitation Data'!$E$29,0,10*ROW('Sanitation Data'!E118)))</f>
        <v/>
      </c>
      <c r="CR124" s="383" t="str">
        <f ca="1">+IF(OFFSET('Sanitation Data'!$E$30,0,10*ROW('Sanitation Data'!E118))="","",OFFSET('Sanitation Data'!$E$30,0,10*ROW('Sanitation Data'!E118)))</f>
        <v/>
      </c>
      <c r="CS124" s="383" t="str">
        <f ca="1">+IF(OFFSET('Sanitation Data'!$E$31,0,10*ROW('Sanitation Data'!E118))="","",OFFSET('Sanitation Data'!$E$31,0,10*ROW('Sanitation Data'!E118)))</f>
        <v/>
      </c>
      <c r="CT124" s="383" t="str">
        <f ca="1">+IF(OFFSET('Sanitation Data'!$E$32,0,10*ROW('Sanitation Data'!E118))="","",OFFSET('Sanitation Data'!$E$32,0,10*ROW('Sanitation Data'!E118)))</f>
        <v/>
      </c>
      <c r="CU124" s="383" t="str">
        <f ca="1">+IF(OFFSET('Sanitation Data'!$F$28,0,10*ROW('Sanitation Data'!F118))="","",OFFSET('Sanitation Data'!$F$28,0,10*ROW('Sanitation Data'!F118)))</f>
        <v/>
      </c>
      <c r="CV124" s="383" t="str">
        <f ca="1">+IF(OFFSET('Sanitation Data'!$F$29,0,10*ROW('Sanitation Data'!F118))="","",OFFSET('Sanitation Data'!$F$29,0,10*ROW('Sanitation Data'!F118)))</f>
        <v/>
      </c>
      <c r="CW124" s="383" t="str">
        <f ca="1">+IF(OFFSET('Sanitation Data'!$F$30,0,10*ROW('Sanitation Data'!F118))="","",OFFSET('Sanitation Data'!$F$30,0,10*ROW('Sanitation Data'!F118)))</f>
        <v/>
      </c>
      <c r="CX124" s="383" t="str">
        <f ca="1">+IF(OFFSET('Sanitation Data'!$F$31,0,10*ROW('Sanitation Data'!F118))="","",OFFSET('Sanitation Data'!$F$31,0,10*ROW('Sanitation Data'!F118)))</f>
        <v/>
      </c>
      <c r="CY124" s="383" t="str">
        <f ca="1">+IF(OFFSET('Sanitation Data'!$F$32,0,10*ROW('Sanitation Data'!F118))="","",OFFSET('Sanitation Data'!$F$32,0,10*ROW('Sanitation Data'!F118)))</f>
        <v/>
      </c>
      <c r="CZ124" s="383" t="str">
        <f ca="1">+IF(OFFSET('Sanitation Data'!$G$28,0,10*ROW('Sanitation Data'!G118))="","",OFFSET('Sanitation Data'!$G$28,0,10*ROW('Sanitation Data'!G118)))</f>
        <v/>
      </c>
      <c r="DA124" s="383" t="str">
        <f ca="1">+IF(OFFSET('Sanitation Data'!$G$29,0,10*ROW('Sanitation Data'!G118))="","",OFFSET('Sanitation Data'!$G$29,0,10*ROW('Sanitation Data'!G118)))</f>
        <v/>
      </c>
      <c r="DB124" s="383" t="str">
        <f ca="1">+IF(OFFSET('Sanitation Data'!$G$30,0,10*ROW('Sanitation Data'!G118))="","",OFFSET('Sanitation Data'!$G$30,0,10*ROW('Sanitation Data'!G118)))</f>
        <v/>
      </c>
      <c r="DC124" s="383" t="str">
        <f ca="1">+IF(OFFSET('Sanitation Data'!$G$31,0,10*ROW('Sanitation Data'!G118))="","",OFFSET('Sanitation Data'!$G$31,0,10*ROW('Sanitation Data'!G118)))</f>
        <v/>
      </c>
      <c r="DD124" s="383" t="str">
        <f ca="1">+IF(OFFSET('Sanitation Data'!$G$32,0,10*ROW('Sanitation Data'!G118))="","",OFFSET('Sanitation Data'!$G$32,0,10*ROW('Sanitation Data'!G118)))</f>
        <v/>
      </c>
      <c r="DE124" s="383" t="str">
        <f ca="1">+IF(OFFSET('Sanitation Data'!$H$28,0,10*ROW('Sanitation Data'!H118))="","",OFFSET('Sanitation Data'!$H$28,0,10*ROW('Sanitation Data'!H118)))</f>
        <v/>
      </c>
      <c r="DF124" s="383" t="str">
        <f ca="1">+IF(OFFSET('Sanitation Data'!$H$29,0,10*ROW('Sanitation Data'!H118))="","",OFFSET('Sanitation Data'!$H$29,0,10*ROW('Sanitation Data'!H118)))</f>
        <v/>
      </c>
      <c r="DG124" s="383" t="str">
        <f ca="1">+IF(OFFSET('Sanitation Data'!$H$30,0,10*ROW('Sanitation Data'!H118))="","",OFFSET('Sanitation Data'!$H$30,0,10*ROW('Sanitation Data'!H118)))</f>
        <v/>
      </c>
      <c r="DH124" s="383" t="str">
        <f ca="1">+IF(OFFSET('Sanitation Data'!$H$31,0,10*ROW('Sanitation Data'!H118))="","",OFFSET('Sanitation Data'!$H$31,0,10*ROW('Sanitation Data'!H118)))</f>
        <v/>
      </c>
      <c r="DI124" s="383" t="str">
        <f ca="1">+IF(OFFSET('Sanitation Data'!$H$32,0,10*ROW('Sanitation Data'!H118))="","",OFFSET('Sanitation Data'!$H$32,0,10*ROW('Sanitation Data'!H118)))</f>
        <v/>
      </c>
      <c r="DJ124" s="383" t="str">
        <f ca="1">+IF(OFFSET('Sanitation Data'!$I$28,0,10*ROW('Sanitation Data'!I118))="","",OFFSET('Sanitation Data'!$I$28,0,10*ROW('Sanitation Data'!I118)))</f>
        <v/>
      </c>
      <c r="DK124" s="383" t="str">
        <f ca="1">+IF(OFFSET('Sanitation Data'!$I$29,0,10*ROW('Sanitation Data'!I118))="","",OFFSET('Sanitation Data'!$I$29,0,10*ROW('Sanitation Data'!I118)))</f>
        <v/>
      </c>
      <c r="DL124" s="383" t="str">
        <f ca="1">+IF(OFFSET('Sanitation Data'!$I$30,0,10*ROW('Sanitation Data'!I118))="","",OFFSET('Sanitation Data'!$I$30,0,10*ROW('Sanitation Data'!I118)))</f>
        <v/>
      </c>
      <c r="DM124" s="383" t="str">
        <f ca="1">+IF(OFFSET('Sanitation Data'!$I$31,0,10*ROW('Sanitation Data'!I118))="","",OFFSET('Sanitation Data'!$I$31,0,10*ROW('Sanitation Data'!I118)))</f>
        <v/>
      </c>
      <c r="DN124" s="383" t="str">
        <f ca="1">+IF(OFFSET('Sanitation Data'!$I$32,0,10*ROW('Sanitation Data'!I118))="","",OFFSET('Sanitation Data'!$I$32,0,10*ROW('Sanitation Data'!I118)))</f>
        <v/>
      </c>
      <c r="DO124" s="383" t="str">
        <f ca="1">+IF(OFFSET('Hygiene Data'!$D$11,0,10*ROW('Hygiene Data'!D118))="","",OFFSET('Hygiene Data'!$D$11,0,10*ROW('Hygiene Data'!D118)))</f>
        <v/>
      </c>
      <c r="DP124" s="383" t="str">
        <f ca="1">+IF(OFFSET('Hygiene Data'!$D$12,0,10*ROW('Hygiene Data'!D118))="","",OFFSET('Hygiene Data'!$D$12,0,10*ROW('Hygiene Data'!D118)))</f>
        <v/>
      </c>
      <c r="DQ124" s="383" t="str">
        <f ca="1">+IF(OFFSET('Hygiene Data'!$D$13,0,10*ROW('Hygiene Data'!D118))="","",OFFSET('Hygiene Data'!$D$13,0,10*ROW('Hygiene Data'!D118)))</f>
        <v/>
      </c>
      <c r="DR124" s="383" t="str">
        <f ca="1">+IF(OFFSET('Hygiene Data'!$E$11,0,10*ROW('Hygiene Data'!E118))="","",OFFSET('Hygiene Data'!$E$11,0,10*ROW('Hygiene Data'!E118)))</f>
        <v/>
      </c>
      <c r="DS124" s="383" t="str">
        <f ca="1">+IF(OFFSET('Hygiene Data'!$E$12,0,10*ROW('Hygiene Data'!E118))="","",OFFSET('Hygiene Data'!$E$12,0,10*ROW('Hygiene Data'!E118)))</f>
        <v/>
      </c>
      <c r="DT124" s="383" t="str">
        <f ca="1">+IF(OFFSET('Hygiene Data'!$E$13,0,10*ROW('Hygiene Data'!E118))="","",OFFSET('Hygiene Data'!$E$13,0,10*ROW('Hygiene Data'!E118)))</f>
        <v/>
      </c>
      <c r="DU124" s="383" t="str">
        <f ca="1">+IF(OFFSET('Hygiene Data'!$F$11,0,10*ROW('Hygiene Data'!F118))="","",OFFSET('Hygiene Data'!$F$11,0,10*ROW('Hygiene Data'!F118)))</f>
        <v/>
      </c>
      <c r="DV124" s="383" t="str">
        <f ca="1">+IF(OFFSET('Hygiene Data'!$F$12,0,10*ROW('Hygiene Data'!F118))="","",OFFSET('Hygiene Data'!$F$12,0,10*ROW('Hygiene Data'!F118)))</f>
        <v/>
      </c>
      <c r="DW124" s="383" t="str">
        <f ca="1">+IF(OFFSET('Hygiene Data'!$F$13,0,10*ROW('Hygiene Data'!F118))="","",OFFSET('Hygiene Data'!$F$13,0,10*ROW('Hygiene Data'!F118)))</f>
        <v/>
      </c>
      <c r="DX124" s="383" t="str">
        <f ca="1">+IF(OFFSET('Hygiene Data'!$G$11,0,10*ROW('Hygiene Data'!G118))="","",OFFSET('Hygiene Data'!$G$11,0,10*ROW('Hygiene Data'!G118)))</f>
        <v/>
      </c>
      <c r="DY124" s="383" t="str">
        <f ca="1">+IF(OFFSET('Hygiene Data'!$G$12,0,10*ROW('Hygiene Data'!G118))="","",OFFSET('Hygiene Data'!$G$12,0,10*ROW('Hygiene Data'!G118)))</f>
        <v/>
      </c>
      <c r="DZ124" s="383" t="str">
        <f ca="1">+IF(OFFSET('Hygiene Data'!$G$13,0,10*ROW('Hygiene Data'!G118))="","",OFFSET('Hygiene Data'!$G$13,0,10*ROW('Hygiene Data'!G118)))</f>
        <v/>
      </c>
      <c r="EA124" s="383" t="str">
        <f ca="1">+IF(OFFSET('Hygiene Data'!$H$11,0,10*ROW('Hygiene Data'!H118))="","",OFFSET('Hygiene Data'!$H$11,0,10*ROW('Hygiene Data'!H118)))</f>
        <v/>
      </c>
      <c r="EB124" s="383" t="str">
        <f ca="1">+IF(OFFSET('Hygiene Data'!$H$12,0,10*ROW('Hygiene Data'!H118))="","",OFFSET('Hygiene Data'!$H$12,0,10*ROW('Hygiene Data'!H118)))</f>
        <v/>
      </c>
      <c r="EC124" s="383" t="str">
        <f ca="1">+IF(OFFSET('Hygiene Data'!$H$13,0,10*ROW('Hygiene Data'!H118))="","",OFFSET('Hygiene Data'!$H$13,0,10*ROW('Hygiene Data'!H118)))</f>
        <v/>
      </c>
      <c r="ED124" s="383" t="str">
        <f ca="1">+IF(OFFSET('Hygiene Data'!$I$11,0,10*ROW('Hygiene Data'!I118))="","",OFFSET('Hygiene Data'!$I$11,0,10*ROW('Hygiene Data'!I118)))</f>
        <v/>
      </c>
      <c r="EE124" s="383" t="str">
        <f ca="1">+IF(OFFSET('Hygiene Data'!$I$12,0,10*ROW('Hygiene Data'!I118))="","",OFFSET('Hygiene Data'!$I$12,0,10*ROW('Hygiene Data'!I118)))</f>
        <v/>
      </c>
      <c r="EF124" s="383" t="str">
        <f ca="1">+IF(OFFSET('Hygiene Data'!$I$13,0,10*ROW('Hygiene Data'!I118))="","",OFFSET('Hygiene Data'!$I$13,0,10*ROW('Hygiene Data'!I118)))</f>
        <v/>
      </c>
    </row>
    <row r="125" spans="1:136" x14ac:dyDescent="0.25">
      <c r="A125" s="492" t="str">
        <f ca="1">+IF(OFFSET('Water Data'!$B$2,0,10*ROW('Water Data'!E119))="","",OFFSET('Water Data'!$B$2,0,10*ROW('Water Data'!E119)))</f>
        <v/>
      </c>
      <c r="B125" s="492"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19" t="str">
        <f t="shared" ca="1" si="1"/>
        <v/>
      </c>
      <c r="D125" s="520"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20"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20"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20"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20"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20"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20"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20"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20"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20"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20"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20"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20"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20"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20"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20"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20"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20"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21"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21"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21"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21"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21"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21"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21"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21"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21"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21"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21"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21"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21"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21"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21"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21"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21"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21"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21"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21"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21"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21"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21"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21"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21"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21"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21"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21"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21"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21"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22"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98"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22"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22"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22"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22"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22"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22"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22"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22"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22"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22"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22"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22"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22"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22"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22"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22"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83" t="str">
        <f ca="1">+IF(OFFSET('Water Data'!$D$27,0,10*ROW('Water Data'!D119))="","",OFFSET('Water Data'!$D$27,0,10*ROW('Water Data'!D119)))</f>
        <v/>
      </c>
      <c r="BT125" s="383" t="str">
        <f ca="1">+IF(OFFSET('Water Data'!$D$28,0,10*ROW('Water Data'!D119))="","",OFFSET('Water Data'!$D$28,0,10*ROW('Water Data'!D119)))</f>
        <v/>
      </c>
      <c r="BU125" s="383" t="str">
        <f ca="1">+IF(OFFSET('Water Data'!$D$29,0,10*ROW('Water Data'!D119))="","",OFFSET('Water Data'!$D$29,0,10*ROW('Water Data'!D119)))</f>
        <v/>
      </c>
      <c r="BV125" s="383" t="str">
        <f ca="1">+IF(OFFSET('Water Data'!$E$27,0,10*ROW('Water Data'!E119))="","",OFFSET('Water Data'!$E$27,0,10*ROW('Water Data'!E119)))</f>
        <v/>
      </c>
      <c r="BW125" s="383" t="str">
        <f ca="1">+IF(OFFSET('Water Data'!$E$28,0,10*ROW('Water Data'!E119))="","",OFFSET('Water Data'!$E$28,0,10*ROW('Water Data'!E119)))</f>
        <v/>
      </c>
      <c r="BX125" s="383" t="str">
        <f ca="1">+IF(OFFSET('Water Data'!$E$29,0,10*ROW('Water Data'!E119))="","",OFFSET('Water Data'!$E$29,0,10*ROW('Water Data'!E119)))</f>
        <v/>
      </c>
      <c r="BY125" s="383" t="str">
        <f ca="1">+IF(OFFSET('Water Data'!$F$27,0,10*ROW('Water Data'!F119))="","",OFFSET('Water Data'!$F$27,0,10*ROW('Water Data'!F119)))</f>
        <v/>
      </c>
      <c r="BZ125" s="383" t="str">
        <f ca="1">+IF(OFFSET('Water Data'!$F$28,0,10*ROW('Water Data'!F119))="","",OFFSET('Water Data'!$F$28,0,10*ROW('Water Data'!F119)))</f>
        <v/>
      </c>
      <c r="CA125" s="383" t="str">
        <f ca="1">+IF(OFFSET('Water Data'!$F$29,0,10*ROW('Water Data'!F119))="","",OFFSET('Water Data'!$F$29,0,10*ROW('Water Data'!F119)))</f>
        <v/>
      </c>
      <c r="CB125" s="383" t="str">
        <f ca="1">+IF(OFFSET('Water Data'!$G$27,0,10*ROW('Water Data'!G119))="","",OFFSET('Water Data'!$G$27,0,10*ROW('Water Data'!G119)))</f>
        <v/>
      </c>
      <c r="CC125" s="383" t="str">
        <f ca="1">+IF(OFFSET('Water Data'!$G$28,0,10*ROW('Water Data'!G119))="","",OFFSET('Water Data'!$G$28,0,10*ROW('Water Data'!G119)))</f>
        <v/>
      </c>
      <c r="CD125" s="383" t="str">
        <f ca="1">+IF(OFFSET('Water Data'!$G$29,0,10*ROW('Water Data'!G119))="","",OFFSET('Water Data'!$G$29,0,10*ROW('Water Data'!G119)))</f>
        <v/>
      </c>
      <c r="CE125" s="383" t="str">
        <f ca="1">+IF(OFFSET('Water Data'!$H$27,0,10*ROW('Water Data'!H119))="","",OFFSET('Water Data'!$H$27,0,10*ROW('Water Data'!H119)))</f>
        <v/>
      </c>
      <c r="CF125" s="383" t="str">
        <f ca="1">+IF(OFFSET('Water Data'!$H$28,0,10*ROW('Water Data'!H119))="","",OFFSET('Water Data'!$H$28,0,10*ROW('Water Data'!H119)))</f>
        <v/>
      </c>
      <c r="CG125" s="383" t="str">
        <f ca="1">+IF(OFFSET('Water Data'!$H$29,0,10*ROW('Water Data'!H119))="","",OFFSET('Water Data'!$H$29,0,10*ROW('Water Data'!H119)))</f>
        <v/>
      </c>
      <c r="CH125" s="383" t="str">
        <f ca="1">+IF(OFFSET('Water Data'!$I$27,0,10*ROW('Water Data'!I119))="","",OFFSET('Water Data'!$I$27,0,10*ROW('Water Data'!I119)))</f>
        <v/>
      </c>
      <c r="CI125" s="383" t="str">
        <f ca="1">+IF(OFFSET('Water Data'!$I$28,0,10*ROW('Water Data'!I119))="","",OFFSET('Water Data'!$I$28,0,10*ROW('Water Data'!I119)))</f>
        <v/>
      </c>
      <c r="CJ125" s="383" t="str">
        <f ca="1">+IF(OFFSET('Water Data'!$I$29,0,10*ROW('Water Data'!I119))="","",OFFSET('Water Data'!$I$29,0,10*ROW('Water Data'!I119)))</f>
        <v/>
      </c>
      <c r="CK125" s="383" t="str">
        <f ca="1">+IF(OFFSET('Sanitation Data'!$D$28,0,10*ROW('Sanitation Data'!D119))="","",OFFSET('Sanitation Data'!$D$28,0,10*ROW('Sanitation Data'!D119)))</f>
        <v/>
      </c>
      <c r="CL125" s="383" t="str">
        <f ca="1">+IF(OFFSET('Sanitation Data'!$D$29,0,10*ROW('Sanitation Data'!D119))="","",OFFSET('Sanitation Data'!$D$29,0,10*ROW('Sanitation Data'!D119)))</f>
        <v/>
      </c>
      <c r="CM125" s="383" t="str">
        <f ca="1">+IF(OFFSET('Sanitation Data'!$D$30,0,10*ROW('Sanitation Data'!D119))="","",OFFSET('Sanitation Data'!$D$30,0,10*ROW('Sanitation Data'!D119)))</f>
        <v/>
      </c>
      <c r="CN125" s="383" t="str">
        <f ca="1">+IF(OFFSET('Sanitation Data'!$D$31,0,10*ROW('Sanitation Data'!D119))="","",OFFSET('Sanitation Data'!$D$31,0,10*ROW('Sanitation Data'!D119)))</f>
        <v/>
      </c>
      <c r="CO125" s="383" t="str">
        <f ca="1">+IF(OFFSET('Sanitation Data'!$D$32,0,10*ROW('Sanitation Data'!D119))="","",OFFSET('Sanitation Data'!$D$32,0,10*ROW('Sanitation Data'!D119)))</f>
        <v/>
      </c>
      <c r="CP125" s="383" t="str">
        <f ca="1">+IF(OFFSET('Sanitation Data'!$E$28,0,10*ROW('Sanitation Data'!E119))="","",OFFSET('Sanitation Data'!$E$28,0,10*ROW('Sanitation Data'!E119)))</f>
        <v/>
      </c>
      <c r="CQ125" s="383" t="str">
        <f ca="1">+IF(OFFSET('Sanitation Data'!$E$29,0,10*ROW('Sanitation Data'!E119))="","",OFFSET('Sanitation Data'!$E$29,0,10*ROW('Sanitation Data'!E119)))</f>
        <v/>
      </c>
      <c r="CR125" s="383" t="str">
        <f ca="1">+IF(OFFSET('Sanitation Data'!$E$30,0,10*ROW('Sanitation Data'!E119))="","",OFFSET('Sanitation Data'!$E$30,0,10*ROW('Sanitation Data'!E119)))</f>
        <v/>
      </c>
      <c r="CS125" s="383" t="str">
        <f ca="1">+IF(OFFSET('Sanitation Data'!$E$31,0,10*ROW('Sanitation Data'!E119))="","",OFFSET('Sanitation Data'!$E$31,0,10*ROW('Sanitation Data'!E119)))</f>
        <v/>
      </c>
      <c r="CT125" s="383" t="str">
        <f ca="1">+IF(OFFSET('Sanitation Data'!$E$32,0,10*ROW('Sanitation Data'!E119))="","",OFFSET('Sanitation Data'!$E$32,0,10*ROW('Sanitation Data'!E119)))</f>
        <v/>
      </c>
      <c r="CU125" s="383" t="str">
        <f ca="1">+IF(OFFSET('Sanitation Data'!$F$28,0,10*ROW('Sanitation Data'!F119))="","",OFFSET('Sanitation Data'!$F$28,0,10*ROW('Sanitation Data'!F119)))</f>
        <v/>
      </c>
      <c r="CV125" s="383" t="str">
        <f ca="1">+IF(OFFSET('Sanitation Data'!$F$29,0,10*ROW('Sanitation Data'!F119))="","",OFFSET('Sanitation Data'!$F$29,0,10*ROW('Sanitation Data'!F119)))</f>
        <v/>
      </c>
      <c r="CW125" s="383" t="str">
        <f ca="1">+IF(OFFSET('Sanitation Data'!$F$30,0,10*ROW('Sanitation Data'!F119))="","",OFFSET('Sanitation Data'!$F$30,0,10*ROW('Sanitation Data'!F119)))</f>
        <v/>
      </c>
      <c r="CX125" s="383" t="str">
        <f ca="1">+IF(OFFSET('Sanitation Data'!$F$31,0,10*ROW('Sanitation Data'!F119))="","",OFFSET('Sanitation Data'!$F$31,0,10*ROW('Sanitation Data'!F119)))</f>
        <v/>
      </c>
      <c r="CY125" s="383" t="str">
        <f ca="1">+IF(OFFSET('Sanitation Data'!$F$32,0,10*ROW('Sanitation Data'!F119))="","",OFFSET('Sanitation Data'!$F$32,0,10*ROW('Sanitation Data'!F119)))</f>
        <v/>
      </c>
      <c r="CZ125" s="383" t="str">
        <f ca="1">+IF(OFFSET('Sanitation Data'!$G$28,0,10*ROW('Sanitation Data'!G119))="","",OFFSET('Sanitation Data'!$G$28,0,10*ROW('Sanitation Data'!G119)))</f>
        <v/>
      </c>
      <c r="DA125" s="383" t="str">
        <f ca="1">+IF(OFFSET('Sanitation Data'!$G$29,0,10*ROW('Sanitation Data'!G119))="","",OFFSET('Sanitation Data'!$G$29,0,10*ROW('Sanitation Data'!G119)))</f>
        <v/>
      </c>
      <c r="DB125" s="383" t="str">
        <f ca="1">+IF(OFFSET('Sanitation Data'!$G$30,0,10*ROW('Sanitation Data'!G119))="","",OFFSET('Sanitation Data'!$G$30,0,10*ROW('Sanitation Data'!G119)))</f>
        <v/>
      </c>
      <c r="DC125" s="383" t="str">
        <f ca="1">+IF(OFFSET('Sanitation Data'!$G$31,0,10*ROW('Sanitation Data'!G119))="","",OFFSET('Sanitation Data'!$G$31,0,10*ROW('Sanitation Data'!G119)))</f>
        <v/>
      </c>
      <c r="DD125" s="383" t="str">
        <f ca="1">+IF(OFFSET('Sanitation Data'!$G$32,0,10*ROW('Sanitation Data'!G119))="","",OFFSET('Sanitation Data'!$G$32,0,10*ROW('Sanitation Data'!G119)))</f>
        <v/>
      </c>
      <c r="DE125" s="383" t="str">
        <f ca="1">+IF(OFFSET('Sanitation Data'!$H$28,0,10*ROW('Sanitation Data'!H119))="","",OFFSET('Sanitation Data'!$H$28,0,10*ROW('Sanitation Data'!H119)))</f>
        <v/>
      </c>
      <c r="DF125" s="383" t="str">
        <f ca="1">+IF(OFFSET('Sanitation Data'!$H$29,0,10*ROW('Sanitation Data'!H119))="","",OFFSET('Sanitation Data'!$H$29,0,10*ROW('Sanitation Data'!H119)))</f>
        <v/>
      </c>
      <c r="DG125" s="383" t="str">
        <f ca="1">+IF(OFFSET('Sanitation Data'!$H$30,0,10*ROW('Sanitation Data'!H119))="","",OFFSET('Sanitation Data'!$H$30,0,10*ROW('Sanitation Data'!H119)))</f>
        <v/>
      </c>
      <c r="DH125" s="383" t="str">
        <f ca="1">+IF(OFFSET('Sanitation Data'!$H$31,0,10*ROW('Sanitation Data'!H119))="","",OFFSET('Sanitation Data'!$H$31,0,10*ROW('Sanitation Data'!H119)))</f>
        <v/>
      </c>
      <c r="DI125" s="383" t="str">
        <f ca="1">+IF(OFFSET('Sanitation Data'!$H$32,0,10*ROW('Sanitation Data'!H119))="","",OFFSET('Sanitation Data'!$H$32,0,10*ROW('Sanitation Data'!H119)))</f>
        <v/>
      </c>
      <c r="DJ125" s="383" t="str">
        <f ca="1">+IF(OFFSET('Sanitation Data'!$I$28,0,10*ROW('Sanitation Data'!I119))="","",OFFSET('Sanitation Data'!$I$28,0,10*ROW('Sanitation Data'!I119)))</f>
        <v/>
      </c>
      <c r="DK125" s="383" t="str">
        <f ca="1">+IF(OFFSET('Sanitation Data'!$I$29,0,10*ROW('Sanitation Data'!I119))="","",OFFSET('Sanitation Data'!$I$29,0,10*ROW('Sanitation Data'!I119)))</f>
        <v/>
      </c>
      <c r="DL125" s="383" t="str">
        <f ca="1">+IF(OFFSET('Sanitation Data'!$I$30,0,10*ROW('Sanitation Data'!I119))="","",OFFSET('Sanitation Data'!$I$30,0,10*ROW('Sanitation Data'!I119)))</f>
        <v/>
      </c>
      <c r="DM125" s="383" t="str">
        <f ca="1">+IF(OFFSET('Sanitation Data'!$I$31,0,10*ROW('Sanitation Data'!I119))="","",OFFSET('Sanitation Data'!$I$31,0,10*ROW('Sanitation Data'!I119)))</f>
        <v/>
      </c>
      <c r="DN125" s="383" t="str">
        <f ca="1">+IF(OFFSET('Sanitation Data'!$I$32,0,10*ROW('Sanitation Data'!I119))="","",OFFSET('Sanitation Data'!$I$32,0,10*ROW('Sanitation Data'!I119)))</f>
        <v/>
      </c>
      <c r="DO125" s="383" t="str">
        <f ca="1">+IF(OFFSET('Hygiene Data'!$D$11,0,10*ROW('Hygiene Data'!D119))="","",OFFSET('Hygiene Data'!$D$11,0,10*ROW('Hygiene Data'!D119)))</f>
        <v/>
      </c>
      <c r="DP125" s="383" t="str">
        <f ca="1">+IF(OFFSET('Hygiene Data'!$D$12,0,10*ROW('Hygiene Data'!D119))="","",OFFSET('Hygiene Data'!$D$12,0,10*ROW('Hygiene Data'!D119)))</f>
        <v/>
      </c>
      <c r="DQ125" s="383" t="str">
        <f ca="1">+IF(OFFSET('Hygiene Data'!$D$13,0,10*ROW('Hygiene Data'!D119))="","",OFFSET('Hygiene Data'!$D$13,0,10*ROW('Hygiene Data'!D119)))</f>
        <v/>
      </c>
      <c r="DR125" s="383" t="str">
        <f ca="1">+IF(OFFSET('Hygiene Data'!$E$11,0,10*ROW('Hygiene Data'!E119))="","",OFFSET('Hygiene Data'!$E$11,0,10*ROW('Hygiene Data'!E119)))</f>
        <v/>
      </c>
      <c r="DS125" s="383" t="str">
        <f ca="1">+IF(OFFSET('Hygiene Data'!$E$12,0,10*ROW('Hygiene Data'!E119))="","",OFFSET('Hygiene Data'!$E$12,0,10*ROW('Hygiene Data'!E119)))</f>
        <v/>
      </c>
      <c r="DT125" s="383" t="str">
        <f ca="1">+IF(OFFSET('Hygiene Data'!$E$13,0,10*ROW('Hygiene Data'!E119))="","",OFFSET('Hygiene Data'!$E$13,0,10*ROW('Hygiene Data'!E119)))</f>
        <v/>
      </c>
      <c r="DU125" s="383" t="str">
        <f ca="1">+IF(OFFSET('Hygiene Data'!$F$11,0,10*ROW('Hygiene Data'!F119))="","",OFFSET('Hygiene Data'!$F$11,0,10*ROW('Hygiene Data'!F119)))</f>
        <v/>
      </c>
      <c r="DV125" s="383" t="str">
        <f ca="1">+IF(OFFSET('Hygiene Data'!$F$12,0,10*ROW('Hygiene Data'!F119))="","",OFFSET('Hygiene Data'!$F$12,0,10*ROW('Hygiene Data'!F119)))</f>
        <v/>
      </c>
      <c r="DW125" s="383" t="str">
        <f ca="1">+IF(OFFSET('Hygiene Data'!$F$13,0,10*ROW('Hygiene Data'!F119))="","",OFFSET('Hygiene Data'!$F$13,0,10*ROW('Hygiene Data'!F119)))</f>
        <v/>
      </c>
      <c r="DX125" s="383" t="str">
        <f ca="1">+IF(OFFSET('Hygiene Data'!$G$11,0,10*ROW('Hygiene Data'!G119))="","",OFFSET('Hygiene Data'!$G$11,0,10*ROW('Hygiene Data'!G119)))</f>
        <v/>
      </c>
      <c r="DY125" s="383" t="str">
        <f ca="1">+IF(OFFSET('Hygiene Data'!$G$12,0,10*ROW('Hygiene Data'!G119))="","",OFFSET('Hygiene Data'!$G$12,0,10*ROW('Hygiene Data'!G119)))</f>
        <v/>
      </c>
      <c r="DZ125" s="383" t="str">
        <f ca="1">+IF(OFFSET('Hygiene Data'!$G$13,0,10*ROW('Hygiene Data'!G119))="","",OFFSET('Hygiene Data'!$G$13,0,10*ROW('Hygiene Data'!G119)))</f>
        <v/>
      </c>
      <c r="EA125" s="383" t="str">
        <f ca="1">+IF(OFFSET('Hygiene Data'!$H$11,0,10*ROW('Hygiene Data'!H119))="","",OFFSET('Hygiene Data'!$H$11,0,10*ROW('Hygiene Data'!H119)))</f>
        <v/>
      </c>
      <c r="EB125" s="383" t="str">
        <f ca="1">+IF(OFFSET('Hygiene Data'!$H$12,0,10*ROW('Hygiene Data'!H119))="","",OFFSET('Hygiene Data'!$H$12,0,10*ROW('Hygiene Data'!H119)))</f>
        <v/>
      </c>
      <c r="EC125" s="383" t="str">
        <f ca="1">+IF(OFFSET('Hygiene Data'!$H$13,0,10*ROW('Hygiene Data'!H119))="","",OFFSET('Hygiene Data'!$H$13,0,10*ROW('Hygiene Data'!H119)))</f>
        <v/>
      </c>
      <c r="ED125" s="383" t="str">
        <f ca="1">+IF(OFFSET('Hygiene Data'!$I$11,0,10*ROW('Hygiene Data'!I119))="","",OFFSET('Hygiene Data'!$I$11,0,10*ROW('Hygiene Data'!I119)))</f>
        <v/>
      </c>
      <c r="EE125" s="383" t="str">
        <f ca="1">+IF(OFFSET('Hygiene Data'!$I$12,0,10*ROW('Hygiene Data'!I119))="","",OFFSET('Hygiene Data'!$I$12,0,10*ROW('Hygiene Data'!I119)))</f>
        <v/>
      </c>
      <c r="EF125" s="383" t="str">
        <f ca="1">+IF(OFFSET('Hygiene Data'!$I$13,0,10*ROW('Hygiene Data'!I119))="","",OFFSET('Hygiene Data'!$I$13,0,10*ROW('Hygiene Data'!I119)))</f>
        <v/>
      </c>
    </row>
    <row r="126" spans="1:136" x14ac:dyDescent="0.25">
      <c r="A126" s="492" t="str">
        <f ca="1">+IF(OFFSET('Water Data'!$B$2,0,10*ROW('Water Data'!E120))="","",OFFSET('Water Data'!$B$2,0,10*ROW('Water Data'!E120)))</f>
        <v/>
      </c>
      <c r="B126" s="492"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19" t="str">
        <f t="shared" ca="1" si="1"/>
        <v/>
      </c>
      <c r="D126" s="520"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20"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20"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20"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20"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20"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20"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20"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20"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20"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20"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20"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20"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20"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20"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20"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20"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20"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21"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21"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21"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21"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21"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21"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21"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21"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21"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21"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21"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21"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21"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21"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21"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21"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21"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21"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21"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21"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21"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21"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21"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21"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21"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21"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21"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21"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21"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21"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22"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98"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22"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22"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22"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22"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22"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22"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22"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22"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22"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22"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22"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22"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22"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22"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22"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22"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83" t="str">
        <f ca="1">+IF(OFFSET('Water Data'!$D$27,0,10*ROW('Water Data'!D120))="","",OFFSET('Water Data'!$D$27,0,10*ROW('Water Data'!D120)))</f>
        <v/>
      </c>
      <c r="BT126" s="383" t="str">
        <f ca="1">+IF(OFFSET('Water Data'!$D$28,0,10*ROW('Water Data'!D120))="","",OFFSET('Water Data'!$D$28,0,10*ROW('Water Data'!D120)))</f>
        <v/>
      </c>
      <c r="BU126" s="383" t="str">
        <f ca="1">+IF(OFFSET('Water Data'!$D$29,0,10*ROW('Water Data'!D120))="","",OFFSET('Water Data'!$D$29,0,10*ROW('Water Data'!D120)))</f>
        <v/>
      </c>
      <c r="BV126" s="383" t="str">
        <f ca="1">+IF(OFFSET('Water Data'!$E$27,0,10*ROW('Water Data'!E120))="","",OFFSET('Water Data'!$E$27,0,10*ROW('Water Data'!E120)))</f>
        <v/>
      </c>
      <c r="BW126" s="383" t="str">
        <f ca="1">+IF(OFFSET('Water Data'!$E$28,0,10*ROW('Water Data'!E120))="","",OFFSET('Water Data'!$E$28,0,10*ROW('Water Data'!E120)))</f>
        <v/>
      </c>
      <c r="BX126" s="383" t="str">
        <f ca="1">+IF(OFFSET('Water Data'!$E$29,0,10*ROW('Water Data'!E120))="","",OFFSET('Water Data'!$E$29,0,10*ROW('Water Data'!E120)))</f>
        <v/>
      </c>
      <c r="BY126" s="383" t="str">
        <f ca="1">+IF(OFFSET('Water Data'!$F$27,0,10*ROW('Water Data'!F120))="","",OFFSET('Water Data'!$F$27,0,10*ROW('Water Data'!F120)))</f>
        <v/>
      </c>
      <c r="BZ126" s="383" t="str">
        <f ca="1">+IF(OFFSET('Water Data'!$F$28,0,10*ROW('Water Data'!F120))="","",OFFSET('Water Data'!$F$28,0,10*ROW('Water Data'!F120)))</f>
        <v/>
      </c>
      <c r="CA126" s="383" t="str">
        <f ca="1">+IF(OFFSET('Water Data'!$F$29,0,10*ROW('Water Data'!F120))="","",OFFSET('Water Data'!$F$29,0,10*ROW('Water Data'!F120)))</f>
        <v/>
      </c>
      <c r="CB126" s="383" t="str">
        <f ca="1">+IF(OFFSET('Water Data'!$G$27,0,10*ROW('Water Data'!G120))="","",OFFSET('Water Data'!$G$27,0,10*ROW('Water Data'!G120)))</f>
        <v/>
      </c>
      <c r="CC126" s="383" t="str">
        <f ca="1">+IF(OFFSET('Water Data'!$G$28,0,10*ROW('Water Data'!G120))="","",OFFSET('Water Data'!$G$28,0,10*ROW('Water Data'!G120)))</f>
        <v/>
      </c>
      <c r="CD126" s="383" t="str">
        <f ca="1">+IF(OFFSET('Water Data'!$G$29,0,10*ROW('Water Data'!G120))="","",OFFSET('Water Data'!$G$29,0,10*ROW('Water Data'!G120)))</f>
        <v/>
      </c>
      <c r="CE126" s="383" t="str">
        <f ca="1">+IF(OFFSET('Water Data'!$H$27,0,10*ROW('Water Data'!H120))="","",OFFSET('Water Data'!$H$27,0,10*ROW('Water Data'!H120)))</f>
        <v/>
      </c>
      <c r="CF126" s="383" t="str">
        <f ca="1">+IF(OFFSET('Water Data'!$H$28,0,10*ROW('Water Data'!H120))="","",OFFSET('Water Data'!$H$28,0,10*ROW('Water Data'!H120)))</f>
        <v/>
      </c>
      <c r="CG126" s="383" t="str">
        <f ca="1">+IF(OFFSET('Water Data'!$H$29,0,10*ROW('Water Data'!H120))="","",OFFSET('Water Data'!$H$29,0,10*ROW('Water Data'!H120)))</f>
        <v/>
      </c>
      <c r="CH126" s="383" t="str">
        <f ca="1">+IF(OFFSET('Water Data'!$I$27,0,10*ROW('Water Data'!I120))="","",OFFSET('Water Data'!$I$27,0,10*ROW('Water Data'!I120)))</f>
        <v/>
      </c>
      <c r="CI126" s="383" t="str">
        <f ca="1">+IF(OFFSET('Water Data'!$I$28,0,10*ROW('Water Data'!I120))="","",OFFSET('Water Data'!$I$28,0,10*ROW('Water Data'!I120)))</f>
        <v/>
      </c>
      <c r="CJ126" s="383" t="str">
        <f ca="1">+IF(OFFSET('Water Data'!$I$29,0,10*ROW('Water Data'!I120))="","",OFFSET('Water Data'!$I$29,0,10*ROW('Water Data'!I120)))</f>
        <v/>
      </c>
      <c r="CK126" s="383" t="str">
        <f ca="1">+IF(OFFSET('Sanitation Data'!$D$28,0,10*ROW('Sanitation Data'!D120))="","",OFFSET('Sanitation Data'!$D$28,0,10*ROW('Sanitation Data'!D120)))</f>
        <v/>
      </c>
      <c r="CL126" s="383" t="str">
        <f ca="1">+IF(OFFSET('Sanitation Data'!$D$29,0,10*ROW('Sanitation Data'!D120))="","",OFFSET('Sanitation Data'!$D$29,0,10*ROW('Sanitation Data'!D120)))</f>
        <v/>
      </c>
      <c r="CM126" s="383" t="str">
        <f ca="1">+IF(OFFSET('Sanitation Data'!$D$30,0,10*ROW('Sanitation Data'!D120))="","",OFFSET('Sanitation Data'!$D$30,0,10*ROW('Sanitation Data'!D120)))</f>
        <v/>
      </c>
      <c r="CN126" s="383" t="str">
        <f ca="1">+IF(OFFSET('Sanitation Data'!$D$31,0,10*ROW('Sanitation Data'!D120))="","",OFFSET('Sanitation Data'!$D$31,0,10*ROW('Sanitation Data'!D120)))</f>
        <v/>
      </c>
      <c r="CO126" s="383" t="str">
        <f ca="1">+IF(OFFSET('Sanitation Data'!$D$32,0,10*ROW('Sanitation Data'!D120))="","",OFFSET('Sanitation Data'!$D$32,0,10*ROW('Sanitation Data'!D120)))</f>
        <v/>
      </c>
      <c r="CP126" s="383" t="str">
        <f ca="1">+IF(OFFSET('Sanitation Data'!$E$28,0,10*ROW('Sanitation Data'!E120))="","",OFFSET('Sanitation Data'!$E$28,0,10*ROW('Sanitation Data'!E120)))</f>
        <v/>
      </c>
      <c r="CQ126" s="383" t="str">
        <f ca="1">+IF(OFFSET('Sanitation Data'!$E$29,0,10*ROW('Sanitation Data'!E120))="","",OFFSET('Sanitation Data'!$E$29,0,10*ROW('Sanitation Data'!E120)))</f>
        <v/>
      </c>
      <c r="CR126" s="383" t="str">
        <f ca="1">+IF(OFFSET('Sanitation Data'!$E$30,0,10*ROW('Sanitation Data'!E120))="","",OFFSET('Sanitation Data'!$E$30,0,10*ROW('Sanitation Data'!E120)))</f>
        <v/>
      </c>
      <c r="CS126" s="383" t="str">
        <f ca="1">+IF(OFFSET('Sanitation Data'!$E$31,0,10*ROW('Sanitation Data'!E120))="","",OFFSET('Sanitation Data'!$E$31,0,10*ROW('Sanitation Data'!E120)))</f>
        <v/>
      </c>
      <c r="CT126" s="383" t="str">
        <f ca="1">+IF(OFFSET('Sanitation Data'!$E$32,0,10*ROW('Sanitation Data'!E120))="","",OFFSET('Sanitation Data'!$E$32,0,10*ROW('Sanitation Data'!E120)))</f>
        <v/>
      </c>
      <c r="CU126" s="383" t="str">
        <f ca="1">+IF(OFFSET('Sanitation Data'!$F$28,0,10*ROW('Sanitation Data'!F120))="","",OFFSET('Sanitation Data'!$F$28,0,10*ROW('Sanitation Data'!F120)))</f>
        <v/>
      </c>
      <c r="CV126" s="383" t="str">
        <f ca="1">+IF(OFFSET('Sanitation Data'!$F$29,0,10*ROW('Sanitation Data'!F120))="","",OFFSET('Sanitation Data'!$F$29,0,10*ROW('Sanitation Data'!F120)))</f>
        <v/>
      </c>
      <c r="CW126" s="383" t="str">
        <f ca="1">+IF(OFFSET('Sanitation Data'!$F$30,0,10*ROW('Sanitation Data'!F120))="","",OFFSET('Sanitation Data'!$F$30,0,10*ROW('Sanitation Data'!F120)))</f>
        <v/>
      </c>
      <c r="CX126" s="383" t="str">
        <f ca="1">+IF(OFFSET('Sanitation Data'!$F$31,0,10*ROW('Sanitation Data'!F120))="","",OFFSET('Sanitation Data'!$F$31,0,10*ROW('Sanitation Data'!F120)))</f>
        <v/>
      </c>
      <c r="CY126" s="383" t="str">
        <f ca="1">+IF(OFFSET('Sanitation Data'!$F$32,0,10*ROW('Sanitation Data'!F120))="","",OFFSET('Sanitation Data'!$F$32,0,10*ROW('Sanitation Data'!F120)))</f>
        <v/>
      </c>
      <c r="CZ126" s="383" t="str">
        <f ca="1">+IF(OFFSET('Sanitation Data'!$G$28,0,10*ROW('Sanitation Data'!G120))="","",OFFSET('Sanitation Data'!$G$28,0,10*ROW('Sanitation Data'!G120)))</f>
        <v/>
      </c>
      <c r="DA126" s="383" t="str">
        <f ca="1">+IF(OFFSET('Sanitation Data'!$G$29,0,10*ROW('Sanitation Data'!G120))="","",OFFSET('Sanitation Data'!$G$29,0,10*ROW('Sanitation Data'!G120)))</f>
        <v/>
      </c>
      <c r="DB126" s="383" t="str">
        <f ca="1">+IF(OFFSET('Sanitation Data'!$G$30,0,10*ROW('Sanitation Data'!G120))="","",OFFSET('Sanitation Data'!$G$30,0,10*ROW('Sanitation Data'!G120)))</f>
        <v/>
      </c>
      <c r="DC126" s="383" t="str">
        <f ca="1">+IF(OFFSET('Sanitation Data'!$G$31,0,10*ROW('Sanitation Data'!G120))="","",OFFSET('Sanitation Data'!$G$31,0,10*ROW('Sanitation Data'!G120)))</f>
        <v/>
      </c>
      <c r="DD126" s="383" t="str">
        <f ca="1">+IF(OFFSET('Sanitation Data'!$G$32,0,10*ROW('Sanitation Data'!G120))="","",OFFSET('Sanitation Data'!$G$32,0,10*ROW('Sanitation Data'!G120)))</f>
        <v/>
      </c>
      <c r="DE126" s="383" t="str">
        <f ca="1">+IF(OFFSET('Sanitation Data'!$H$28,0,10*ROW('Sanitation Data'!H120))="","",OFFSET('Sanitation Data'!$H$28,0,10*ROW('Sanitation Data'!H120)))</f>
        <v/>
      </c>
      <c r="DF126" s="383" t="str">
        <f ca="1">+IF(OFFSET('Sanitation Data'!$H$29,0,10*ROW('Sanitation Data'!H120))="","",OFFSET('Sanitation Data'!$H$29,0,10*ROW('Sanitation Data'!H120)))</f>
        <v/>
      </c>
      <c r="DG126" s="383" t="str">
        <f ca="1">+IF(OFFSET('Sanitation Data'!$H$30,0,10*ROW('Sanitation Data'!H120))="","",OFFSET('Sanitation Data'!$H$30,0,10*ROW('Sanitation Data'!H120)))</f>
        <v/>
      </c>
      <c r="DH126" s="383" t="str">
        <f ca="1">+IF(OFFSET('Sanitation Data'!$H$31,0,10*ROW('Sanitation Data'!H120))="","",OFFSET('Sanitation Data'!$H$31,0,10*ROW('Sanitation Data'!H120)))</f>
        <v/>
      </c>
      <c r="DI126" s="383" t="str">
        <f ca="1">+IF(OFFSET('Sanitation Data'!$H$32,0,10*ROW('Sanitation Data'!H120))="","",OFFSET('Sanitation Data'!$H$32,0,10*ROW('Sanitation Data'!H120)))</f>
        <v/>
      </c>
      <c r="DJ126" s="383" t="str">
        <f ca="1">+IF(OFFSET('Sanitation Data'!$I$28,0,10*ROW('Sanitation Data'!I120))="","",OFFSET('Sanitation Data'!$I$28,0,10*ROW('Sanitation Data'!I120)))</f>
        <v/>
      </c>
      <c r="DK126" s="383" t="str">
        <f ca="1">+IF(OFFSET('Sanitation Data'!$I$29,0,10*ROW('Sanitation Data'!I120))="","",OFFSET('Sanitation Data'!$I$29,0,10*ROW('Sanitation Data'!I120)))</f>
        <v/>
      </c>
      <c r="DL126" s="383" t="str">
        <f ca="1">+IF(OFFSET('Sanitation Data'!$I$30,0,10*ROW('Sanitation Data'!I120))="","",OFFSET('Sanitation Data'!$I$30,0,10*ROW('Sanitation Data'!I120)))</f>
        <v/>
      </c>
      <c r="DM126" s="383" t="str">
        <f ca="1">+IF(OFFSET('Sanitation Data'!$I$31,0,10*ROW('Sanitation Data'!I120))="","",OFFSET('Sanitation Data'!$I$31,0,10*ROW('Sanitation Data'!I120)))</f>
        <v/>
      </c>
      <c r="DN126" s="383" t="str">
        <f ca="1">+IF(OFFSET('Sanitation Data'!$I$32,0,10*ROW('Sanitation Data'!I120))="","",OFFSET('Sanitation Data'!$I$32,0,10*ROW('Sanitation Data'!I120)))</f>
        <v/>
      </c>
      <c r="DO126" s="383" t="str">
        <f ca="1">+IF(OFFSET('Hygiene Data'!$D$11,0,10*ROW('Hygiene Data'!D120))="","",OFFSET('Hygiene Data'!$D$11,0,10*ROW('Hygiene Data'!D120)))</f>
        <v/>
      </c>
      <c r="DP126" s="383" t="str">
        <f ca="1">+IF(OFFSET('Hygiene Data'!$D$12,0,10*ROW('Hygiene Data'!D120))="","",OFFSET('Hygiene Data'!$D$12,0,10*ROW('Hygiene Data'!D120)))</f>
        <v/>
      </c>
      <c r="DQ126" s="383" t="str">
        <f ca="1">+IF(OFFSET('Hygiene Data'!$D$13,0,10*ROW('Hygiene Data'!D120))="","",OFFSET('Hygiene Data'!$D$13,0,10*ROW('Hygiene Data'!D120)))</f>
        <v/>
      </c>
      <c r="DR126" s="383" t="str">
        <f ca="1">+IF(OFFSET('Hygiene Data'!$E$11,0,10*ROW('Hygiene Data'!E120))="","",OFFSET('Hygiene Data'!$E$11,0,10*ROW('Hygiene Data'!E120)))</f>
        <v/>
      </c>
      <c r="DS126" s="383" t="str">
        <f ca="1">+IF(OFFSET('Hygiene Data'!$E$12,0,10*ROW('Hygiene Data'!E120))="","",OFFSET('Hygiene Data'!$E$12,0,10*ROW('Hygiene Data'!E120)))</f>
        <v/>
      </c>
      <c r="DT126" s="383" t="str">
        <f ca="1">+IF(OFFSET('Hygiene Data'!$E$13,0,10*ROW('Hygiene Data'!E120))="","",OFFSET('Hygiene Data'!$E$13,0,10*ROW('Hygiene Data'!E120)))</f>
        <v/>
      </c>
      <c r="DU126" s="383" t="str">
        <f ca="1">+IF(OFFSET('Hygiene Data'!$F$11,0,10*ROW('Hygiene Data'!F120))="","",OFFSET('Hygiene Data'!$F$11,0,10*ROW('Hygiene Data'!F120)))</f>
        <v/>
      </c>
      <c r="DV126" s="383" t="str">
        <f ca="1">+IF(OFFSET('Hygiene Data'!$F$12,0,10*ROW('Hygiene Data'!F120))="","",OFFSET('Hygiene Data'!$F$12,0,10*ROW('Hygiene Data'!F120)))</f>
        <v/>
      </c>
      <c r="DW126" s="383" t="str">
        <f ca="1">+IF(OFFSET('Hygiene Data'!$F$13,0,10*ROW('Hygiene Data'!F120))="","",OFFSET('Hygiene Data'!$F$13,0,10*ROW('Hygiene Data'!F120)))</f>
        <v/>
      </c>
      <c r="DX126" s="383" t="str">
        <f ca="1">+IF(OFFSET('Hygiene Data'!$G$11,0,10*ROW('Hygiene Data'!G120))="","",OFFSET('Hygiene Data'!$G$11,0,10*ROW('Hygiene Data'!G120)))</f>
        <v/>
      </c>
      <c r="DY126" s="383" t="str">
        <f ca="1">+IF(OFFSET('Hygiene Data'!$G$12,0,10*ROW('Hygiene Data'!G120))="","",OFFSET('Hygiene Data'!$G$12,0,10*ROW('Hygiene Data'!G120)))</f>
        <v/>
      </c>
      <c r="DZ126" s="383" t="str">
        <f ca="1">+IF(OFFSET('Hygiene Data'!$G$13,0,10*ROW('Hygiene Data'!G120))="","",OFFSET('Hygiene Data'!$G$13,0,10*ROW('Hygiene Data'!G120)))</f>
        <v/>
      </c>
      <c r="EA126" s="383" t="str">
        <f ca="1">+IF(OFFSET('Hygiene Data'!$H$11,0,10*ROW('Hygiene Data'!H120))="","",OFFSET('Hygiene Data'!$H$11,0,10*ROW('Hygiene Data'!H120)))</f>
        <v/>
      </c>
      <c r="EB126" s="383" t="str">
        <f ca="1">+IF(OFFSET('Hygiene Data'!$H$12,0,10*ROW('Hygiene Data'!H120))="","",OFFSET('Hygiene Data'!$H$12,0,10*ROW('Hygiene Data'!H120)))</f>
        <v/>
      </c>
      <c r="EC126" s="383" t="str">
        <f ca="1">+IF(OFFSET('Hygiene Data'!$H$13,0,10*ROW('Hygiene Data'!H120))="","",OFFSET('Hygiene Data'!$H$13,0,10*ROW('Hygiene Data'!H120)))</f>
        <v/>
      </c>
      <c r="ED126" s="383" t="str">
        <f ca="1">+IF(OFFSET('Hygiene Data'!$I$11,0,10*ROW('Hygiene Data'!I120))="","",OFFSET('Hygiene Data'!$I$11,0,10*ROW('Hygiene Data'!I120)))</f>
        <v/>
      </c>
      <c r="EE126" s="383" t="str">
        <f ca="1">+IF(OFFSET('Hygiene Data'!$I$12,0,10*ROW('Hygiene Data'!I120))="","",OFFSET('Hygiene Data'!$I$12,0,10*ROW('Hygiene Data'!I120)))</f>
        <v/>
      </c>
      <c r="EF126" s="383" t="str">
        <f ca="1">+IF(OFFSET('Hygiene Data'!$I$13,0,10*ROW('Hygiene Data'!I120))="","",OFFSET('Hygiene Data'!$I$13,0,10*ROW('Hygiene Data'!I120)))</f>
        <v/>
      </c>
    </row>
    <row r="127" spans="1:136" x14ac:dyDescent="0.25">
      <c r="A127" s="492" t="str">
        <f ca="1">+IF(OFFSET('Water Data'!$B$2,0,10*ROW('Water Data'!E121))="","",OFFSET('Water Data'!$B$2,0,10*ROW('Water Data'!E121)))</f>
        <v/>
      </c>
      <c r="B127" s="492"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19" t="str">
        <f t="shared" ca="1" si="1"/>
        <v/>
      </c>
      <c r="D127" s="520"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20"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20"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20"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20"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20"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20"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20"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20"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20"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20"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20"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20"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20"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20"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20"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20"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20"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21"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21"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21"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21"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21"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21"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21"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21"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21"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21"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21"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21"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21"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21"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21"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21"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21"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21"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21"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21"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21"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21"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21"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21"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21"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21"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21"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21"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21"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21"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22"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98"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22"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22"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22"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22"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22"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22"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22"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22"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22"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22"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22"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22"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22"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22"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22"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22"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83" t="str">
        <f ca="1">+IF(OFFSET('Water Data'!$D$27,0,10*ROW('Water Data'!D121))="","",OFFSET('Water Data'!$D$27,0,10*ROW('Water Data'!D121)))</f>
        <v/>
      </c>
      <c r="BT127" s="383" t="str">
        <f ca="1">+IF(OFFSET('Water Data'!$D$28,0,10*ROW('Water Data'!D121))="","",OFFSET('Water Data'!$D$28,0,10*ROW('Water Data'!D121)))</f>
        <v/>
      </c>
      <c r="BU127" s="383" t="str">
        <f ca="1">+IF(OFFSET('Water Data'!$D$29,0,10*ROW('Water Data'!D121))="","",OFFSET('Water Data'!$D$29,0,10*ROW('Water Data'!D121)))</f>
        <v/>
      </c>
      <c r="BV127" s="383" t="str">
        <f ca="1">+IF(OFFSET('Water Data'!$E$27,0,10*ROW('Water Data'!E121))="","",OFFSET('Water Data'!$E$27,0,10*ROW('Water Data'!E121)))</f>
        <v/>
      </c>
      <c r="BW127" s="383" t="str">
        <f ca="1">+IF(OFFSET('Water Data'!$E$28,0,10*ROW('Water Data'!E121))="","",OFFSET('Water Data'!$E$28,0,10*ROW('Water Data'!E121)))</f>
        <v/>
      </c>
      <c r="BX127" s="383" t="str">
        <f ca="1">+IF(OFFSET('Water Data'!$E$29,0,10*ROW('Water Data'!E121))="","",OFFSET('Water Data'!$E$29,0,10*ROW('Water Data'!E121)))</f>
        <v/>
      </c>
      <c r="BY127" s="383" t="str">
        <f ca="1">+IF(OFFSET('Water Data'!$F$27,0,10*ROW('Water Data'!F121))="","",OFFSET('Water Data'!$F$27,0,10*ROW('Water Data'!F121)))</f>
        <v/>
      </c>
      <c r="BZ127" s="383" t="str">
        <f ca="1">+IF(OFFSET('Water Data'!$F$28,0,10*ROW('Water Data'!F121))="","",OFFSET('Water Data'!$F$28,0,10*ROW('Water Data'!F121)))</f>
        <v/>
      </c>
      <c r="CA127" s="383" t="str">
        <f ca="1">+IF(OFFSET('Water Data'!$F$29,0,10*ROW('Water Data'!F121))="","",OFFSET('Water Data'!$F$29,0,10*ROW('Water Data'!F121)))</f>
        <v/>
      </c>
      <c r="CB127" s="383" t="str">
        <f ca="1">+IF(OFFSET('Water Data'!$G$27,0,10*ROW('Water Data'!G121))="","",OFFSET('Water Data'!$G$27,0,10*ROW('Water Data'!G121)))</f>
        <v/>
      </c>
      <c r="CC127" s="383" t="str">
        <f ca="1">+IF(OFFSET('Water Data'!$G$28,0,10*ROW('Water Data'!G121))="","",OFFSET('Water Data'!$G$28,0,10*ROW('Water Data'!G121)))</f>
        <v/>
      </c>
      <c r="CD127" s="383" t="str">
        <f ca="1">+IF(OFFSET('Water Data'!$G$29,0,10*ROW('Water Data'!G121))="","",OFFSET('Water Data'!$G$29,0,10*ROW('Water Data'!G121)))</f>
        <v/>
      </c>
      <c r="CE127" s="383" t="str">
        <f ca="1">+IF(OFFSET('Water Data'!$H$27,0,10*ROW('Water Data'!H121))="","",OFFSET('Water Data'!$H$27,0,10*ROW('Water Data'!H121)))</f>
        <v/>
      </c>
      <c r="CF127" s="383" t="str">
        <f ca="1">+IF(OFFSET('Water Data'!$H$28,0,10*ROW('Water Data'!H121))="","",OFFSET('Water Data'!$H$28,0,10*ROW('Water Data'!H121)))</f>
        <v/>
      </c>
      <c r="CG127" s="383" t="str">
        <f ca="1">+IF(OFFSET('Water Data'!$H$29,0,10*ROW('Water Data'!H121))="","",OFFSET('Water Data'!$H$29,0,10*ROW('Water Data'!H121)))</f>
        <v/>
      </c>
      <c r="CH127" s="383" t="str">
        <f ca="1">+IF(OFFSET('Water Data'!$I$27,0,10*ROW('Water Data'!I121))="","",OFFSET('Water Data'!$I$27,0,10*ROW('Water Data'!I121)))</f>
        <v/>
      </c>
      <c r="CI127" s="383" t="str">
        <f ca="1">+IF(OFFSET('Water Data'!$I$28,0,10*ROW('Water Data'!I121))="","",OFFSET('Water Data'!$I$28,0,10*ROW('Water Data'!I121)))</f>
        <v/>
      </c>
      <c r="CJ127" s="383" t="str">
        <f ca="1">+IF(OFFSET('Water Data'!$I$29,0,10*ROW('Water Data'!I121))="","",OFFSET('Water Data'!$I$29,0,10*ROW('Water Data'!I121)))</f>
        <v/>
      </c>
      <c r="CK127" s="383" t="str">
        <f ca="1">+IF(OFFSET('Sanitation Data'!$D$28,0,10*ROW('Sanitation Data'!D121))="","",OFFSET('Sanitation Data'!$D$28,0,10*ROW('Sanitation Data'!D121)))</f>
        <v/>
      </c>
      <c r="CL127" s="383" t="str">
        <f ca="1">+IF(OFFSET('Sanitation Data'!$D$29,0,10*ROW('Sanitation Data'!D121))="","",OFFSET('Sanitation Data'!$D$29,0,10*ROW('Sanitation Data'!D121)))</f>
        <v/>
      </c>
      <c r="CM127" s="383" t="str">
        <f ca="1">+IF(OFFSET('Sanitation Data'!$D$30,0,10*ROW('Sanitation Data'!D121))="","",OFFSET('Sanitation Data'!$D$30,0,10*ROW('Sanitation Data'!D121)))</f>
        <v/>
      </c>
      <c r="CN127" s="383" t="str">
        <f ca="1">+IF(OFFSET('Sanitation Data'!$D$31,0,10*ROW('Sanitation Data'!D121))="","",OFFSET('Sanitation Data'!$D$31,0,10*ROW('Sanitation Data'!D121)))</f>
        <v/>
      </c>
      <c r="CO127" s="383" t="str">
        <f ca="1">+IF(OFFSET('Sanitation Data'!$D$32,0,10*ROW('Sanitation Data'!D121))="","",OFFSET('Sanitation Data'!$D$32,0,10*ROW('Sanitation Data'!D121)))</f>
        <v/>
      </c>
      <c r="CP127" s="383" t="str">
        <f ca="1">+IF(OFFSET('Sanitation Data'!$E$28,0,10*ROW('Sanitation Data'!E121))="","",OFFSET('Sanitation Data'!$E$28,0,10*ROW('Sanitation Data'!E121)))</f>
        <v/>
      </c>
      <c r="CQ127" s="383" t="str">
        <f ca="1">+IF(OFFSET('Sanitation Data'!$E$29,0,10*ROW('Sanitation Data'!E121))="","",OFFSET('Sanitation Data'!$E$29,0,10*ROW('Sanitation Data'!E121)))</f>
        <v/>
      </c>
      <c r="CR127" s="383" t="str">
        <f ca="1">+IF(OFFSET('Sanitation Data'!$E$30,0,10*ROW('Sanitation Data'!E121))="","",OFFSET('Sanitation Data'!$E$30,0,10*ROW('Sanitation Data'!E121)))</f>
        <v/>
      </c>
      <c r="CS127" s="383" t="str">
        <f ca="1">+IF(OFFSET('Sanitation Data'!$E$31,0,10*ROW('Sanitation Data'!E121))="","",OFFSET('Sanitation Data'!$E$31,0,10*ROW('Sanitation Data'!E121)))</f>
        <v/>
      </c>
      <c r="CT127" s="383" t="str">
        <f ca="1">+IF(OFFSET('Sanitation Data'!$E$32,0,10*ROW('Sanitation Data'!E121))="","",OFFSET('Sanitation Data'!$E$32,0,10*ROW('Sanitation Data'!E121)))</f>
        <v/>
      </c>
      <c r="CU127" s="383" t="str">
        <f ca="1">+IF(OFFSET('Sanitation Data'!$F$28,0,10*ROW('Sanitation Data'!F121))="","",OFFSET('Sanitation Data'!$F$28,0,10*ROW('Sanitation Data'!F121)))</f>
        <v/>
      </c>
      <c r="CV127" s="383" t="str">
        <f ca="1">+IF(OFFSET('Sanitation Data'!$F$29,0,10*ROW('Sanitation Data'!F121))="","",OFFSET('Sanitation Data'!$F$29,0,10*ROW('Sanitation Data'!F121)))</f>
        <v/>
      </c>
      <c r="CW127" s="383" t="str">
        <f ca="1">+IF(OFFSET('Sanitation Data'!$F$30,0,10*ROW('Sanitation Data'!F121))="","",OFFSET('Sanitation Data'!$F$30,0,10*ROW('Sanitation Data'!F121)))</f>
        <v/>
      </c>
      <c r="CX127" s="383" t="str">
        <f ca="1">+IF(OFFSET('Sanitation Data'!$F$31,0,10*ROW('Sanitation Data'!F121))="","",OFFSET('Sanitation Data'!$F$31,0,10*ROW('Sanitation Data'!F121)))</f>
        <v/>
      </c>
      <c r="CY127" s="383" t="str">
        <f ca="1">+IF(OFFSET('Sanitation Data'!$F$32,0,10*ROW('Sanitation Data'!F121))="","",OFFSET('Sanitation Data'!$F$32,0,10*ROW('Sanitation Data'!F121)))</f>
        <v/>
      </c>
      <c r="CZ127" s="383" t="str">
        <f ca="1">+IF(OFFSET('Sanitation Data'!$G$28,0,10*ROW('Sanitation Data'!G121))="","",OFFSET('Sanitation Data'!$G$28,0,10*ROW('Sanitation Data'!G121)))</f>
        <v/>
      </c>
      <c r="DA127" s="383" t="str">
        <f ca="1">+IF(OFFSET('Sanitation Data'!$G$29,0,10*ROW('Sanitation Data'!G121))="","",OFFSET('Sanitation Data'!$G$29,0,10*ROW('Sanitation Data'!G121)))</f>
        <v/>
      </c>
      <c r="DB127" s="383" t="str">
        <f ca="1">+IF(OFFSET('Sanitation Data'!$G$30,0,10*ROW('Sanitation Data'!G121))="","",OFFSET('Sanitation Data'!$G$30,0,10*ROW('Sanitation Data'!G121)))</f>
        <v/>
      </c>
      <c r="DC127" s="383" t="str">
        <f ca="1">+IF(OFFSET('Sanitation Data'!$G$31,0,10*ROW('Sanitation Data'!G121))="","",OFFSET('Sanitation Data'!$G$31,0,10*ROW('Sanitation Data'!G121)))</f>
        <v/>
      </c>
      <c r="DD127" s="383" t="str">
        <f ca="1">+IF(OFFSET('Sanitation Data'!$G$32,0,10*ROW('Sanitation Data'!G121))="","",OFFSET('Sanitation Data'!$G$32,0,10*ROW('Sanitation Data'!G121)))</f>
        <v/>
      </c>
      <c r="DE127" s="383" t="str">
        <f ca="1">+IF(OFFSET('Sanitation Data'!$H$28,0,10*ROW('Sanitation Data'!H121))="","",OFFSET('Sanitation Data'!$H$28,0,10*ROW('Sanitation Data'!H121)))</f>
        <v/>
      </c>
      <c r="DF127" s="383" t="str">
        <f ca="1">+IF(OFFSET('Sanitation Data'!$H$29,0,10*ROW('Sanitation Data'!H121))="","",OFFSET('Sanitation Data'!$H$29,0,10*ROW('Sanitation Data'!H121)))</f>
        <v/>
      </c>
      <c r="DG127" s="383" t="str">
        <f ca="1">+IF(OFFSET('Sanitation Data'!$H$30,0,10*ROW('Sanitation Data'!H121))="","",OFFSET('Sanitation Data'!$H$30,0,10*ROW('Sanitation Data'!H121)))</f>
        <v/>
      </c>
      <c r="DH127" s="383" t="str">
        <f ca="1">+IF(OFFSET('Sanitation Data'!$H$31,0,10*ROW('Sanitation Data'!H121))="","",OFFSET('Sanitation Data'!$H$31,0,10*ROW('Sanitation Data'!H121)))</f>
        <v/>
      </c>
      <c r="DI127" s="383" t="str">
        <f ca="1">+IF(OFFSET('Sanitation Data'!$H$32,0,10*ROW('Sanitation Data'!H121))="","",OFFSET('Sanitation Data'!$H$32,0,10*ROW('Sanitation Data'!H121)))</f>
        <v/>
      </c>
      <c r="DJ127" s="383" t="str">
        <f ca="1">+IF(OFFSET('Sanitation Data'!$I$28,0,10*ROW('Sanitation Data'!I121))="","",OFFSET('Sanitation Data'!$I$28,0,10*ROW('Sanitation Data'!I121)))</f>
        <v/>
      </c>
      <c r="DK127" s="383" t="str">
        <f ca="1">+IF(OFFSET('Sanitation Data'!$I$29,0,10*ROW('Sanitation Data'!I121))="","",OFFSET('Sanitation Data'!$I$29,0,10*ROW('Sanitation Data'!I121)))</f>
        <v/>
      </c>
      <c r="DL127" s="383" t="str">
        <f ca="1">+IF(OFFSET('Sanitation Data'!$I$30,0,10*ROW('Sanitation Data'!I121))="","",OFFSET('Sanitation Data'!$I$30,0,10*ROW('Sanitation Data'!I121)))</f>
        <v/>
      </c>
      <c r="DM127" s="383" t="str">
        <f ca="1">+IF(OFFSET('Sanitation Data'!$I$31,0,10*ROW('Sanitation Data'!I121))="","",OFFSET('Sanitation Data'!$I$31,0,10*ROW('Sanitation Data'!I121)))</f>
        <v/>
      </c>
      <c r="DN127" s="383" t="str">
        <f ca="1">+IF(OFFSET('Sanitation Data'!$I$32,0,10*ROW('Sanitation Data'!I121))="","",OFFSET('Sanitation Data'!$I$32,0,10*ROW('Sanitation Data'!I121)))</f>
        <v/>
      </c>
      <c r="DO127" s="383" t="str">
        <f ca="1">+IF(OFFSET('Hygiene Data'!$D$11,0,10*ROW('Hygiene Data'!D121))="","",OFFSET('Hygiene Data'!$D$11,0,10*ROW('Hygiene Data'!D121)))</f>
        <v/>
      </c>
      <c r="DP127" s="383" t="str">
        <f ca="1">+IF(OFFSET('Hygiene Data'!$D$12,0,10*ROW('Hygiene Data'!D121))="","",OFFSET('Hygiene Data'!$D$12,0,10*ROW('Hygiene Data'!D121)))</f>
        <v/>
      </c>
      <c r="DQ127" s="383" t="str">
        <f ca="1">+IF(OFFSET('Hygiene Data'!$D$13,0,10*ROW('Hygiene Data'!D121))="","",OFFSET('Hygiene Data'!$D$13,0,10*ROW('Hygiene Data'!D121)))</f>
        <v/>
      </c>
      <c r="DR127" s="383" t="str">
        <f ca="1">+IF(OFFSET('Hygiene Data'!$E$11,0,10*ROW('Hygiene Data'!E121))="","",OFFSET('Hygiene Data'!$E$11,0,10*ROW('Hygiene Data'!E121)))</f>
        <v/>
      </c>
      <c r="DS127" s="383" t="str">
        <f ca="1">+IF(OFFSET('Hygiene Data'!$E$12,0,10*ROW('Hygiene Data'!E121))="","",OFFSET('Hygiene Data'!$E$12,0,10*ROW('Hygiene Data'!E121)))</f>
        <v/>
      </c>
      <c r="DT127" s="383" t="str">
        <f ca="1">+IF(OFFSET('Hygiene Data'!$E$13,0,10*ROW('Hygiene Data'!E121))="","",OFFSET('Hygiene Data'!$E$13,0,10*ROW('Hygiene Data'!E121)))</f>
        <v/>
      </c>
      <c r="DU127" s="383" t="str">
        <f ca="1">+IF(OFFSET('Hygiene Data'!$F$11,0,10*ROW('Hygiene Data'!F121))="","",OFFSET('Hygiene Data'!$F$11,0,10*ROW('Hygiene Data'!F121)))</f>
        <v/>
      </c>
      <c r="DV127" s="383" t="str">
        <f ca="1">+IF(OFFSET('Hygiene Data'!$F$12,0,10*ROW('Hygiene Data'!F121))="","",OFFSET('Hygiene Data'!$F$12,0,10*ROW('Hygiene Data'!F121)))</f>
        <v/>
      </c>
      <c r="DW127" s="383" t="str">
        <f ca="1">+IF(OFFSET('Hygiene Data'!$F$13,0,10*ROW('Hygiene Data'!F121))="","",OFFSET('Hygiene Data'!$F$13,0,10*ROW('Hygiene Data'!F121)))</f>
        <v/>
      </c>
      <c r="DX127" s="383" t="str">
        <f ca="1">+IF(OFFSET('Hygiene Data'!$G$11,0,10*ROW('Hygiene Data'!G121))="","",OFFSET('Hygiene Data'!$G$11,0,10*ROW('Hygiene Data'!G121)))</f>
        <v/>
      </c>
      <c r="DY127" s="383" t="str">
        <f ca="1">+IF(OFFSET('Hygiene Data'!$G$12,0,10*ROW('Hygiene Data'!G121))="","",OFFSET('Hygiene Data'!$G$12,0,10*ROW('Hygiene Data'!G121)))</f>
        <v/>
      </c>
      <c r="DZ127" s="383" t="str">
        <f ca="1">+IF(OFFSET('Hygiene Data'!$G$13,0,10*ROW('Hygiene Data'!G121))="","",OFFSET('Hygiene Data'!$G$13,0,10*ROW('Hygiene Data'!G121)))</f>
        <v/>
      </c>
      <c r="EA127" s="383" t="str">
        <f ca="1">+IF(OFFSET('Hygiene Data'!$H$11,0,10*ROW('Hygiene Data'!H121))="","",OFFSET('Hygiene Data'!$H$11,0,10*ROW('Hygiene Data'!H121)))</f>
        <v/>
      </c>
      <c r="EB127" s="383" t="str">
        <f ca="1">+IF(OFFSET('Hygiene Data'!$H$12,0,10*ROW('Hygiene Data'!H121))="","",OFFSET('Hygiene Data'!$H$12,0,10*ROW('Hygiene Data'!H121)))</f>
        <v/>
      </c>
      <c r="EC127" s="383" t="str">
        <f ca="1">+IF(OFFSET('Hygiene Data'!$H$13,0,10*ROW('Hygiene Data'!H121))="","",OFFSET('Hygiene Data'!$H$13,0,10*ROW('Hygiene Data'!H121)))</f>
        <v/>
      </c>
      <c r="ED127" s="383" t="str">
        <f ca="1">+IF(OFFSET('Hygiene Data'!$I$11,0,10*ROW('Hygiene Data'!I121))="","",OFFSET('Hygiene Data'!$I$11,0,10*ROW('Hygiene Data'!I121)))</f>
        <v/>
      </c>
      <c r="EE127" s="383" t="str">
        <f ca="1">+IF(OFFSET('Hygiene Data'!$I$12,0,10*ROW('Hygiene Data'!I121))="","",OFFSET('Hygiene Data'!$I$12,0,10*ROW('Hygiene Data'!I121)))</f>
        <v/>
      </c>
      <c r="EF127" s="383" t="str">
        <f ca="1">+IF(OFFSET('Hygiene Data'!$I$13,0,10*ROW('Hygiene Data'!I121))="","",OFFSET('Hygiene Data'!$I$13,0,10*ROW('Hygiene Data'!I121)))</f>
        <v/>
      </c>
    </row>
    <row r="128" spans="1:136" x14ac:dyDescent="0.25">
      <c r="A128" s="492" t="str">
        <f ca="1">+IF(OFFSET('Water Data'!$B$2,0,10*ROW('Water Data'!E122))="","",OFFSET('Water Data'!$B$2,0,10*ROW('Water Data'!E122)))</f>
        <v/>
      </c>
      <c r="B128" s="492"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19" t="str">
        <f t="shared" ca="1" si="1"/>
        <v/>
      </c>
      <c r="D128" s="520"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20"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20"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20"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20"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20"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20"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20"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20"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20"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20"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20"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20"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20"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20"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20"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20"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20"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21"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21"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21"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21"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21"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21"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21"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21"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21"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21"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21"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21"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21"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21"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21"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21"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21"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21"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21"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21"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21"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21"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21"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21"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21"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21"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21"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21"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21"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21"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22"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98"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22"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22"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22"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22"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22"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22"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22"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22"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22"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22"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22"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22"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22"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22"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22"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22"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83" t="str">
        <f ca="1">+IF(OFFSET('Water Data'!$D$27,0,10*ROW('Water Data'!D122))="","",OFFSET('Water Data'!$D$27,0,10*ROW('Water Data'!D122)))</f>
        <v/>
      </c>
      <c r="BT128" s="383" t="str">
        <f ca="1">+IF(OFFSET('Water Data'!$D$28,0,10*ROW('Water Data'!D122))="","",OFFSET('Water Data'!$D$28,0,10*ROW('Water Data'!D122)))</f>
        <v/>
      </c>
      <c r="BU128" s="383" t="str">
        <f ca="1">+IF(OFFSET('Water Data'!$D$29,0,10*ROW('Water Data'!D122))="","",OFFSET('Water Data'!$D$29,0,10*ROW('Water Data'!D122)))</f>
        <v/>
      </c>
      <c r="BV128" s="383" t="str">
        <f ca="1">+IF(OFFSET('Water Data'!$E$27,0,10*ROW('Water Data'!E122))="","",OFFSET('Water Data'!$E$27,0,10*ROW('Water Data'!E122)))</f>
        <v/>
      </c>
      <c r="BW128" s="383" t="str">
        <f ca="1">+IF(OFFSET('Water Data'!$E$28,0,10*ROW('Water Data'!E122))="","",OFFSET('Water Data'!$E$28,0,10*ROW('Water Data'!E122)))</f>
        <v/>
      </c>
      <c r="BX128" s="383" t="str">
        <f ca="1">+IF(OFFSET('Water Data'!$E$29,0,10*ROW('Water Data'!E122))="","",OFFSET('Water Data'!$E$29,0,10*ROW('Water Data'!E122)))</f>
        <v/>
      </c>
      <c r="BY128" s="383" t="str">
        <f ca="1">+IF(OFFSET('Water Data'!$F$27,0,10*ROW('Water Data'!F122))="","",OFFSET('Water Data'!$F$27,0,10*ROW('Water Data'!F122)))</f>
        <v/>
      </c>
      <c r="BZ128" s="383" t="str">
        <f ca="1">+IF(OFFSET('Water Data'!$F$28,0,10*ROW('Water Data'!F122))="","",OFFSET('Water Data'!$F$28,0,10*ROW('Water Data'!F122)))</f>
        <v/>
      </c>
      <c r="CA128" s="383" t="str">
        <f ca="1">+IF(OFFSET('Water Data'!$F$29,0,10*ROW('Water Data'!F122))="","",OFFSET('Water Data'!$F$29,0,10*ROW('Water Data'!F122)))</f>
        <v/>
      </c>
      <c r="CB128" s="383" t="str">
        <f ca="1">+IF(OFFSET('Water Data'!$G$27,0,10*ROW('Water Data'!G122))="","",OFFSET('Water Data'!$G$27,0,10*ROW('Water Data'!G122)))</f>
        <v/>
      </c>
      <c r="CC128" s="383" t="str">
        <f ca="1">+IF(OFFSET('Water Data'!$G$28,0,10*ROW('Water Data'!G122))="","",OFFSET('Water Data'!$G$28,0,10*ROW('Water Data'!G122)))</f>
        <v/>
      </c>
      <c r="CD128" s="383" t="str">
        <f ca="1">+IF(OFFSET('Water Data'!$G$29,0,10*ROW('Water Data'!G122))="","",OFFSET('Water Data'!$G$29,0,10*ROW('Water Data'!G122)))</f>
        <v/>
      </c>
      <c r="CE128" s="383" t="str">
        <f ca="1">+IF(OFFSET('Water Data'!$H$27,0,10*ROW('Water Data'!H122))="","",OFFSET('Water Data'!$H$27,0,10*ROW('Water Data'!H122)))</f>
        <v/>
      </c>
      <c r="CF128" s="383" t="str">
        <f ca="1">+IF(OFFSET('Water Data'!$H$28,0,10*ROW('Water Data'!H122))="","",OFFSET('Water Data'!$H$28,0,10*ROW('Water Data'!H122)))</f>
        <v/>
      </c>
      <c r="CG128" s="383" t="str">
        <f ca="1">+IF(OFFSET('Water Data'!$H$29,0,10*ROW('Water Data'!H122))="","",OFFSET('Water Data'!$H$29,0,10*ROW('Water Data'!H122)))</f>
        <v/>
      </c>
      <c r="CH128" s="383" t="str">
        <f ca="1">+IF(OFFSET('Water Data'!$I$27,0,10*ROW('Water Data'!I122))="","",OFFSET('Water Data'!$I$27,0,10*ROW('Water Data'!I122)))</f>
        <v/>
      </c>
      <c r="CI128" s="383" t="str">
        <f ca="1">+IF(OFFSET('Water Data'!$I$28,0,10*ROW('Water Data'!I122))="","",OFFSET('Water Data'!$I$28,0,10*ROW('Water Data'!I122)))</f>
        <v/>
      </c>
      <c r="CJ128" s="383" t="str">
        <f ca="1">+IF(OFFSET('Water Data'!$I$29,0,10*ROW('Water Data'!I122))="","",OFFSET('Water Data'!$I$29,0,10*ROW('Water Data'!I122)))</f>
        <v/>
      </c>
      <c r="CK128" s="383" t="str">
        <f ca="1">+IF(OFFSET('Sanitation Data'!$D$28,0,10*ROW('Sanitation Data'!D122))="","",OFFSET('Sanitation Data'!$D$28,0,10*ROW('Sanitation Data'!D122)))</f>
        <v/>
      </c>
      <c r="CL128" s="383" t="str">
        <f ca="1">+IF(OFFSET('Sanitation Data'!$D$29,0,10*ROW('Sanitation Data'!D122))="","",OFFSET('Sanitation Data'!$D$29,0,10*ROW('Sanitation Data'!D122)))</f>
        <v/>
      </c>
      <c r="CM128" s="383" t="str">
        <f ca="1">+IF(OFFSET('Sanitation Data'!$D$30,0,10*ROW('Sanitation Data'!D122))="","",OFFSET('Sanitation Data'!$D$30,0,10*ROW('Sanitation Data'!D122)))</f>
        <v/>
      </c>
      <c r="CN128" s="383" t="str">
        <f ca="1">+IF(OFFSET('Sanitation Data'!$D$31,0,10*ROW('Sanitation Data'!D122))="","",OFFSET('Sanitation Data'!$D$31,0,10*ROW('Sanitation Data'!D122)))</f>
        <v/>
      </c>
      <c r="CO128" s="383" t="str">
        <f ca="1">+IF(OFFSET('Sanitation Data'!$D$32,0,10*ROW('Sanitation Data'!D122))="","",OFFSET('Sanitation Data'!$D$32,0,10*ROW('Sanitation Data'!D122)))</f>
        <v/>
      </c>
      <c r="CP128" s="383" t="str">
        <f ca="1">+IF(OFFSET('Sanitation Data'!$E$28,0,10*ROW('Sanitation Data'!E122))="","",OFFSET('Sanitation Data'!$E$28,0,10*ROW('Sanitation Data'!E122)))</f>
        <v/>
      </c>
      <c r="CQ128" s="383" t="str">
        <f ca="1">+IF(OFFSET('Sanitation Data'!$E$29,0,10*ROW('Sanitation Data'!E122))="","",OFFSET('Sanitation Data'!$E$29,0,10*ROW('Sanitation Data'!E122)))</f>
        <v/>
      </c>
      <c r="CR128" s="383" t="str">
        <f ca="1">+IF(OFFSET('Sanitation Data'!$E$30,0,10*ROW('Sanitation Data'!E122))="","",OFFSET('Sanitation Data'!$E$30,0,10*ROW('Sanitation Data'!E122)))</f>
        <v/>
      </c>
      <c r="CS128" s="383" t="str">
        <f ca="1">+IF(OFFSET('Sanitation Data'!$E$31,0,10*ROW('Sanitation Data'!E122))="","",OFFSET('Sanitation Data'!$E$31,0,10*ROW('Sanitation Data'!E122)))</f>
        <v/>
      </c>
      <c r="CT128" s="383" t="str">
        <f ca="1">+IF(OFFSET('Sanitation Data'!$E$32,0,10*ROW('Sanitation Data'!E122))="","",OFFSET('Sanitation Data'!$E$32,0,10*ROW('Sanitation Data'!E122)))</f>
        <v/>
      </c>
      <c r="CU128" s="383" t="str">
        <f ca="1">+IF(OFFSET('Sanitation Data'!$F$28,0,10*ROW('Sanitation Data'!F122))="","",OFFSET('Sanitation Data'!$F$28,0,10*ROW('Sanitation Data'!F122)))</f>
        <v/>
      </c>
      <c r="CV128" s="383" t="str">
        <f ca="1">+IF(OFFSET('Sanitation Data'!$F$29,0,10*ROW('Sanitation Data'!F122))="","",OFFSET('Sanitation Data'!$F$29,0,10*ROW('Sanitation Data'!F122)))</f>
        <v/>
      </c>
      <c r="CW128" s="383" t="str">
        <f ca="1">+IF(OFFSET('Sanitation Data'!$F$30,0,10*ROW('Sanitation Data'!F122))="","",OFFSET('Sanitation Data'!$F$30,0,10*ROW('Sanitation Data'!F122)))</f>
        <v/>
      </c>
      <c r="CX128" s="383" t="str">
        <f ca="1">+IF(OFFSET('Sanitation Data'!$F$31,0,10*ROW('Sanitation Data'!F122))="","",OFFSET('Sanitation Data'!$F$31,0,10*ROW('Sanitation Data'!F122)))</f>
        <v/>
      </c>
      <c r="CY128" s="383" t="str">
        <f ca="1">+IF(OFFSET('Sanitation Data'!$F$32,0,10*ROW('Sanitation Data'!F122))="","",OFFSET('Sanitation Data'!$F$32,0,10*ROW('Sanitation Data'!F122)))</f>
        <v/>
      </c>
      <c r="CZ128" s="383" t="str">
        <f ca="1">+IF(OFFSET('Sanitation Data'!$G$28,0,10*ROW('Sanitation Data'!G122))="","",OFFSET('Sanitation Data'!$G$28,0,10*ROW('Sanitation Data'!G122)))</f>
        <v/>
      </c>
      <c r="DA128" s="383" t="str">
        <f ca="1">+IF(OFFSET('Sanitation Data'!$G$29,0,10*ROW('Sanitation Data'!G122))="","",OFFSET('Sanitation Data'!$G$29,0,10*ROW('Sanitation Data'!G122)))</f>
        <v/>
      </c>
      <c r="DB128" s="383" t="str">
        <f ca="1">+IF(OFFSET('Sanitation Data'!$G$30,0,10*ROW('Sanitation Data'!G122))="","",OFFSET('Sanitation Data'!$G$30,0,10*ROW('Sanitation Data'!G122)))</f>
        <v/>
      </c>
      <c r="DC128" s="383" t="str">
        <f ca="1">+IF(OFFSET('Sanitation Data'!$G$31,0,10*ROW('Sanitation Data'!G122))="","",OFFSET('Sanitation Data'!$G$31,0,10*ROW('Sanitation Data'!G122)))</f>
        <v/>
      </c>
      <c r="DD128" s="383" t="str">
        <f ca="1">+IF(OFFSET('Sanitation Data'!$G$32,0,10*ROW('Sanitation Data'!G122))="","",OFFSET('Sanitation Data'!$G$32,0,10*ROW('Sanitation Data'!G122)))</f>
        <v/>
      </c>
      <c r="DE128" s="383" t="str">
        <f ca="1">+IF(OFFSET('Sanitation Data'!$H$28,0,10*ROW('Sanitation Data'!H122))="","",OFFSET('Sanitation Data'!$H$28,0,10*ROW('Sanitation Data'!H122)))</f>
        <v/>
      </c>
      <c r="DF128" s="383" t="str">
        <f ca="1">+IF(OFFSET('Sanitation Data'!$H$29,0,10*ROW('Sanitation Data'!H122))="","",OFFSET('Sanitation Data'!$H$29,0,10*ROW('Sanitation Data'!H122)))</f>
        <v/>
      </c>
      <c r="DG128" s="383" t="str">
        <f ca="1">+IF(OFFSET('Sanitation Data'!$H$30,0,10*ROW('Sanitation Data'!H122))="","",OFFSET('Sanitation Data'!$H$30,0,10*ROW('Sanitation Data'!H122)))</f>
        <v/>
      </c>
      <c r="DH128" s="383" t="str">
        <f ca="1">+IF(OFFSET('Sanitation Data'!$H$31,0,10*ROW('Sanitation Data'!H122))="","",OFFSET('Sanitation Data'!$H$31,0,10*ROW('Sanitation Data'!H122)))</f>
        <v/>
      </c>
      <c r="DI128" s="383" t="str">
        <f ca="1">+IF(OFFSET('Sanitation Data'!$H$32,0,10*ROW('Sanitation Data'!H122))="","",OFFSET('Sanitation Data'!$H$32,0,10*ROW('Sanitation Data'!H122)))</f>
        <v/>
      </c>
      <c r="DJ128" s="383" t="str">
        <f ca="1">+IF(OFFSET('Sanitation Data'!$I$28,0,10*ROW('Sanitation Data'!I122))="","",OFFSET('Sanitation Data'!$I$28,0,10*ROW('Sanitation Data'!I122)))</f>
        <v/>
      </c>
      <c r="DK128" s="383" t="str">
        <f ca="1">+IF(OFFSET('Sanitation Data'!$I$29,0,10*ROW('Sanitation Data'!I122))="","",OFFSET('Sanitation Data'!$I$29,0,10*ROW('Sanitation Data'!I122)))</f>
        <v/>
      </c>
      <c r="DL128" s="383" t="str">
        <f ca="1">+IF(OFFSET('Sanitation Data'!$I$30,0,10*ROW('Sanitation Data'!I122))="","",OFFSET('Sanitation Data'!$I$30,0,10*ROW('Sanitation Data'!I122)))</f>
        <v/>
      </c>
      <c r="DM128" s="383" t="str">
        <f ca="1">+IF(OFFSET('Sanitation Data'!$I$31,0,10*ROW('Sanitation Data'!I122))="","",OFFSET('Sanitation Data'!$I$31,0,10*ROW('Sanitation Data'!I122)))</f>
        <v/>
      </c>
      <c r="DN128" s="383" t="str">
        <f ca="1">+IF(OFFSET('Sanitation Data'!$I$32,0,10*ROW('Sanitation Data'!I122))="","",OFFSET('Sanitation Data'!$I$32,0,10*ROW('Sanitation Data'!I122)))</f>
        <v/>
      </c>
      <c r="DO128" s="383" t="str">
        <f ca="1">+IF(OFFSET('Hygiene Data'!$D$11,0,10*ROW('Hygiene Data'!D122))="","",OFFSET('Hygiene Data'!$D$11,0,10*ROW('Hygiene Data'!D122)))</f>
        <v/>
      </c>
      <c r="DP128" s="383" t="str">
        <f ca="1">+IF(OFFSET('Hygiene Data'!$D$12,0,10*ROW('Hygiene Data'!D122))="","",OFFSET('Hygiene Data'!$D$12,0,10*ROW('Hygiene Data'!D122)))</f>
        <v/>
      </c>
      <c r="DQ128" s="383" t="str">
        <f ca="1">+IF(OFFSET('Hygiene Data'!$D$13,0,10*ROW('Hygiene Data'!D122))="","",OFFSET('Hygiene Data'!$D$13,0,10*ROW('Hygiene Data'!D122)))</f>
        <v/>
      </c>
      <c r="DR128" s="383" t="str">
        <f ca="1">+IF(OFFSET('Hygiene Data'!$E$11,0,10*ROW('Hygiene Data'!E122))="","",OFFSET('Hygiene Data'!$E$11,0,10*ROW('Hygiene Data'!E122)))</f>
        <v/>
      </c>
      <c r="DS128" s="383" t="str">
        <f ca="1">+IF(OFFSET('Hygiene Data'!$E$12,0,10*ROW('Hygiene Data'!E122))="","",OFFSET('Hygiene Data'!$E$12,0,10*ROW('Hygiene Data'!E122)))</f>
        <v/>
      </c>
      <c r="DT128" s="383" t="str">
        <f ca="1">+IF(OFFSET('Hygiene Data'!$E$13,0,10*ROW('Hygiene Data'!E122))="","",OFFSET('Hygiene Data'!$E$13,0,10*ROW('Hygiene Data'!E122)))</f>
        <v/>
      </c>
      <c r="DU128" s="383" t="str">
        <f ca="1">+IF(OFFSET('Hygiene Data'!$F$11,0,10*ROW('Hygiene Data'!F122))="","",OFFSET('Hygiene Data'!$F$11,0,10*ROW('Hygiene Data'!F122)))</f>
        <v/>
      </c>
      <c r="DV128" s="383" t="str">
        <f ca="1">+IF(OFFSET('Hygiene Data'!$F$12,0,10*ROW('Hygiene Data'!F122))="","",OFFSET('Hygiene Data'!$F$12,0,10*ROW('Hygiene Data'!F122)))</f>
        <v/>
      </c>
      <c r="DW128" s="383" t="str">
        <f ca="1">+IF(OFFSET('Hygiene Data'!$F$13,0,10*ROW('Hygiene Data'!F122))="","",OFFSET('Hygiene Data'!$F$13,0,10*ROW('Hygiene Data'!F122)))</f>
        <v/>
      </c>
      <c r="DX128" s="383" t="str">
        <f ca="1">+IF(OFFSET('Hygiene Data'!$G$11,0,10*ROW('Hygiene Data'!G122))="","",OFFSET('Hygiene Data'!$G$11,0,10*ROW('Hygiene Data'!G122)))</f>
        <v/>
      </c>
      <c r="DY128" s="383" t="str">
        <f ca="1">+IF(OFFSET('Hygiene Data'!$G$12,0,10*ROW('Hygiene Data'!G122))="","",OFFSET('Hygiene Data'!$G$12,0,10*ROW('Hygiene Data'!G122)))</f>
        <v/>
      </c>
      <c r="DZ128" s="383" t="str">
        <f ca="1">+IF(OFFSET('Hygiene Data'!$G$13,0,10*ROW('Hygiene Data'!G122))="","",OFFSET('Hygiene Data'!$G$13,0,10*ROW('Hygiene Data'!G122)))</f>
        <v/>
      </c>
      <c r="EA128" s="383" t="str">
        <f ca="1">+IF(OFFSET('Hygiene Data'!$H$11,0,10*ROW('Hygiene Data'!H122))="","",OFFSET('Hygiene Data'!$H$11,0,10*ROW('Hygiene Data'!H122)))</f>
        <v/>
      </c>
      <c r="EB128" s="383" t="str">
        <f ca="1">+IF(OFFSET('Hygiene Data'!$H$12,0,10*ROW('Hygiene Data'!H122))="","",OFFSET('Hygiene Data'!$H$12,0,10*ROW('Hygiene Data'!H122)))</f>
        <v/>
      </c>
      <c r="EC128" s="383" t="str">
        <f ca="1">+IF(OFFSET('Hygiene Data'!$H$13,0,10*ROW('Hygiene Data'!H122))="","",OFFSET('Hygiene Data'!$H$13,0,10*ROW('Hygiene Data'!H122)))</f>
        <v/>
      </c>
      <c r="ED128" s="383" t="str">
        <f ca="1">+IF(OFFSET('Hygiene Data'!$I$11,0,10*ROW('Hygiene Data'!I122))="","",OFFSET('Hygiene Data'!$I$11,0,10*ROW('Hygiene Data'!I122)))</f>
        <v/>
      </c>
      <c r="EE128" s="383" t="str">
        <f ca="1">+IF(OFFSET('Hygiene Data'!$I$12,0,10*ROW('Hygiene Data'!I122))="","",OFFSET('Hygiene Data'!$I$12,0,10*ROW('Hygiene Data'!I122)))</f>
        <v/>
      </c>
      <c r="EF128" s="383" t="str">
        <f ca="1">+IF(OFFSET('Hygiene Data'!$I$13,0,10*ROW('Hygiene Data'!I122))="","",OFFSET('Hygiene Data'!$I$13,0,10*ROW('Hygiene Data'!I122)))</f>
        <v/>
      </c>
    </row>
    <row r="129" spans="1:136" x14ac:dyDescent="0.25">
      <c r="A129" s="492" t="str">
        <f ca="1">+IF(OFFSET('Water Data'!$B$2,0,10*ROW('Water Data'!E123))="","",OFFSET('Water Data'!$B$2,0,10*ROW('Water Data'!E123)))</f>
        <v/>
      </c>
      <c r="B129" s="492"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19" t="str">
        <f t="shared" ca="1" si="1"/>
        <v/>
      </c>
      <c r="D129" s="520"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20"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20"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20"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20"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20"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20"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20"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20"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20"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20"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20"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20"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20"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20"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20"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20"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20"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21"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21"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21"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21"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21"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21"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21"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21"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21"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21"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21"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21"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21"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21"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21"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21"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21"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21"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21"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21"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21"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21"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21"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21"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21"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21"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21"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21"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21"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21"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22"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98"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22"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22"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22"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22"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22"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22"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22"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22"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22"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22"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22"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22"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22"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22"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22"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22"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83" t="str">
        <f ca="1">+IF(OFFSET('Water Data'!$D$27,0,10*ROW('Water Data'!D123))="","",OFFSET('Water Data'!$D$27,0,10*ROW('Water Data'!D123)))</f>
        <v/>
      </c>
      <c r="BT129" s="383" t="str">
        <f ca="1">+IF(OFFSET('Water Data'!$D$28,0,10*ROW('Water Data'!D123))="","",OFFSET('Water Data'!$D$28,0,10*ROW('Water Data'!D123)))</f>
        <v/>
      </c>
      <c r="BU129" s="383" t="str">
        <f ca="1">+IF(OFFSET('Water Data'!$D$29,0,10*ROW('Water Data'!D123))="","",OFFSET('Water Data'!$D$29,0,10*ROW('Water Data'!D123)))</f>
        <v/>
      </c>
      <c r="BV129" s="383" t="str">
        <f ca="1">+IF(OFFSET('Water Data'!$E$27,0,10*ROW('Water Data'!E123))="","",OFFSET('Water Data'!$E$27,0,10*ROW('Water Data'!E123)))</f>
        <v/>
      </c>
      <c r="BW129" s="383" t="str">
        <f ca="1">+IF(OFFSET('Water Data'!$E$28,0,10*ROW('Water Data'!E123))="","",OFFSET('Water Data'!$E$28,0,10*ROW('Water Data'!E123)))</f>
        <v/>
      </c>
      <c r="BX129" s="383" t="str">
        <f ca="1">+IF(OFFSET('Water Data'!$E$29,0,10*ROW('Water Data'!E123))="","",OFFSET('Water Data'!$E$29,0,10*ROW('Water Data'!E123)))</f>
        <v/>
      </c>
      <c r="BY129" s="383" t="str">
        <f ca="1">+IF(OFFSET('Water Data'!$F$27,0,10*ROW('Water Data'!F123))="","",OFFSET('Water Data'!$F$27,0,10*ROW('Water Data'!F123)))</f>
        <v/>
      </c>
      <c r="BZ129" s="383" t="str">
        <f ca="1">+IF(OFFSET('Water Data'!$F$28,0,10*ROW('Water Data'!F123))="","",OFFSET('Water Data'!$F$28,0,10*ROW('Water Data'!F123)))</f>
        <v/>
      </c>
      <c r="CA129" s="383" t="str">
        <f ca="1">+IF(OFFSET('Water Data'!$F$29,0,10*ROW('Water Data'!F123))="","",OFFSET('Water Data'!$F$29,0,10*ROW('Water Data'!F123)))</f>
        <v/>
      </c>
      <c r="CB129" s="383" t="str">
        <f ca="1">+IF(OFFSET('Water Data'!$G$27,0,10*ROW('Water Data'!G123))="","",OFFSET('Water Data'!$G$27,0,10*ROW('Water Data'!G123)))</f>
        <v/>
      </c>
      <c r="CC129" s="383" t="str">
        <f ca="1">+IF(OFFSET('Water Data'!$G$28,0,10*ROW('Water Data'!G123))="","",OFFSET('Water Data'!$G$28,0,10*ROW('Water Data'!G123)))</f>
        <v/>
      </c>
      <c r="CD129" s="383" t="str">
        <f ca="1">+IF(OFFSET('Water Data'!$G$29,0,10*ROW('Water Data'!G123))="","",OFFSET('Water Data'!$G$29,0,10*ROW('Water Data'!G123)))</f>
        <v/>
      </c>
      <c r="CE129" s="383" t="str">
        <f ca="1">+IF(OFFSET('Water Data'!$H$27,0,10*ROW('Water Data'!H123))="","",OFFSET('Water Data'!$H$27,0,10*ROW('Water Data'!H123)))</f>
        <v/>
      </c>
      <c r="CF129" s="383" t="str">
        <f ca="1">+IF(OFFSET('Water Data'!$H$28,0,10*ROW('Water Data'!H123))="","",OFFSET('Water Data'!$H$28,0,10*ROW('Water Data'!H123)))</f>
        <v/>
      </c>
      <c r="CG129" s="383" t="str">
        <f ca="1">+IF(OFFSET('Water Data'!$H$29,0,10*ROW('Water Data'!H123))="","",OFFSET('Water Data'!$H$29,0,10*ROW('Water Data'!H123)))</f>
        <v/>
      </c>
      <c r="CH129" s="383" t="str">
        <f ca="1">+IF(OFFSET('Water Data'!$I$27,0,10*ROW('Water Data'!I123))="","",OFFSET('Water Data'!$I$27,0,10*ROW('Water Data'!I123)))</f>
        <v/>
      </c>
      <c r="CI129" s="383" t="str">
        <f ca="1">+IF(OFFSET('Water Data'!$I$28,0,10*ROW('Water Data'!I123))="","",OFFSET('Water Data'!$I$28,0,10*ROW('Water Data'!I123)))</f>
        <v/>
      </c>
      <c r="CJ129" s="383" t="str">
        <f ca="1">+IF(OFFSET('Water Data'!$I$29,0,10*ROW('Water Data'!I123))="","",OFFSET('Water Data'!$I$29,0,10*ROW('Water Data'!I123)))</f>
        <v/>
      </c>
      <c r="CK129" s="383" t="str">
        <f ca="1">+IF(OFFSET('Sanitation Data'!$D$28,0,10*ROW('Sanitation Data'!D123))="","",OFFSET('Sanitation Data'!$D$28,0,10*ROW('Sanitation Data'!D123)))</f>
        <v/>
      </c>
      <c r="CL129" s="383" t="str">
        <f ca="1">+IF(OFFSET('Sanitation Data'!$D$29,0,10*ROW('Sanitation Data'!D123))="","",OFFSET('Sanitation Data'!$D$29,0,10*ROW('Sanitation Data'!D123)))</f>
        <v/>
      </c>
      <c r="CM129" s="383" t="str">
        <f ca="1">+IF(OFFSET('Sanitation Data'!$D$30,0,10*ROW('Sanitation Data'!D123))="","",OFFSET('Sanitation Data'!$D$30,0,10*ROW('Sanitation Data'!D123)))</f>
        <v/>
      </c>
      <c r="CN129" s="383" t="str">
        <f ca="1">+IF(OFFSET('Sanitation Data'!$D$31,0,10*ROW('Sanitation Data'!D123))="","",OFFSET('Sanitation Data'!$D$31,0,10*ROW('Sanitation Data'!D123)))</f>
        <v/>
      </c>
      <c r="CO129" s="383" t="str">
        <f ca="1">+IF(OFFSET('Sanitation Data'!$D$32,0,10*ROW('Sanitation Data'!D123))="","",OFFSET('Sanitation Data'!$D$32,0,10*ROW('Sanitation Data'!D123)))</f>
        <v/>
      </c>
      <c r="CP129" s="383" t="str">
        <f ca="1">+IF(OFFSET('Sanitation Data'!$E$28,0,10*ROW('Sanitation Data'!E123))="","",OFFSET('Sanitation Data'!$E$28,0,10*ROW('Sanitation Data'!E123)))</f>
        <v/>
      </c>
      <c r="CQ129" s="383" t="str">
        <f ca="1">+IF(OFFSET('Sanitation Data'!$E$29,0,10*ROW('Sanitation Data'!E123))="","",OFFSET('Sanitation Data'!$E$29,0,10*ROW('Sanitation Data'!E123)))</f>
        <v/>
      </c>
      <c r="CR129" s="383" t="str">
        <f ca="1">+IF(OFFSET('Sanitation Data'!$E$30,0,10*ROW('Sanitation Data'!E123))="","",OFFSET('Sanitation Data'!$E$30,0,10*ROW('Sanitation Data'!E123)))</f>
        <v/>
      </c>
      <c r="CS129" s="383" t="str">
        <f ca="1">+IF(OFFSET('Sanitation Data'!$E$31,0,10*ROW('Sanitation Data'!E123))="","",OFFSET('Sanitation Data'!$E$31,0,10*ROW('Sanitation Data'!E123)))</f>
        <v/>
      </c>
      <c r="CT129" s="383" t="str">
        <f ca="1">+IF(OFFSET('Sanitation Data'!$E$32,0,10*ROW('Sanitation Data'!E123))="","",OFFSET('Sanitation Data'!$E$32,0,10*ROW('Sanitation Data'!E123)))</f>
        <v/>
      </c>
      <c r="CU129" s="383" t="str">
        <f ca="1">+IF(OFFSET('Sanitation Data'!$F$28,0,10*ROW('Sanitation Data'!F123))="","",OFFSET('Sanitation Data'!$F$28,0,10*ROW('Sanitation Data'!F123)))</f>
        <v/>
      </c>
      <c r="CV129" s="383" t="str">
        <f ca="1">+IF(OFFSET('Sanitation Data'!$F$29,0,10*ROW('Sanitation Data'!F123))="","",OFFSET('Sanitation Data'!$F$29,0,10*ROW('Sanitation Data'!F123)))</f>
        <v/>
      </c>
      <c r="CW129" s="383" t="str">
        <f ca="1">+IF(OFFSET('Sanitation Data'!$F$30,0,10*ROW('Sanitation Data'!F123))="","",OFFSET('Sanitation Data'!$F$30,0,10*ROW('Sanitation Data'!F123)))</f>
        <v/>
      </c>
      <c r="CX129" s="383" t="str">
        <f ca="1">+IF(OFFSET('Sanitation Data'!$F$31,0,10*ROW('Sanitation Data'!F123))="","",OFFSET('Sanitation Data'!$F$31,0,10*ROW('Sanitation Data'!F123)))</f>
        <v/>
      </c>
      <c r="CY129" s="383" t="str">
        <f ca="1">+IF(OFFSET('Sanitation Data'!$F$32,0,10*ROW('Sanitation Data'!F123))="","",OFFSET('Sanitation Data'!$F$32,0,10*ROW('Sanitation Data'!F123)))</f>
        <v/>
      </c>
      <c r="CZ129" s="383" t="str">
        <f ca="1">+IF(OFFSET('Sanitation Data'!$G$28,0,10*ROW('Sanitation Data'!G123))="","",OFFSET('Sanitation Data'!$G$28,0,10*ROW('Sanitation Data'!G123)))</f>
        <v/>
      </c>
      <c r="DA129" s="383" t="str">
        <f ca="1">+IF(OFFSET('Sanitation Data'!$G$29,0,10*ROW('Sanitation Data'!G123))="","",OFFSET('Sanitation Data'!$G$29,0,10*ROW('Sanitation Data'!G123)))</f>
        <v/>
      </c>
      <c r="DB129" s="383" t="str">
        <f ca="1">+IF(OFFSET('Sanitation Data'!$G$30,0,10*ROW('Sanitation Data'!G123))="","",OFFSET('Sanitation Data'!$G$30,0,10*ROW('Sanitation Data'!G123)))</f>
        <v/>
      </c>
      <c r="DC129" s="383" t="str">
        <f ca="1">+IF(OFFSET('Sanitation Data'!$G$31,0,10*ROW('Sanitation Data'!G123))="","",OFFSET('Sanitation Data'!$G$31,0,10*ROW('Sanitation Data'!G123)))</f>
        <v/>
      </c>
      <c r="DD129" s="383" t="str">
        <f ca="1">+IF(OFFSET('Sanitation Data'!$G$32,0,10*ROW('Sanitation Data'!G123))="","",OFFSET('Sanitation Data'!$G$32,0,10*ROW('Sanitation Data'!G123)))</f>
        <v/>
      </c>
      <c r="DE129" s="383" t="str">
        <f ca="1">+IF(OFFSET('Sanitation Data'!$H$28,0,10*ROW('Sanitation Data'!H123))="","",OFFSET('Sanitation Data'!$H$28,0,10*ROW('Sanitation Data'!H123)))</f>
        <v/>
      </c>
      <c r="DF129" s="383" t="str">
        <f ca="1">+IF(OFFSET('Sanitation Data'!$H$29,0,10*ROW('Sanitation Data'!H123))="","",OFFSET('Sanitation Data'!$H$29,0,10*ROW('Sanitation Data'!H123)))</f>
        <v/>
      </c>
      <c r="DG129" s="383" t="str">
        <f ca="1">+IF(OFFSET('Sanitation Data'!$H$30,0,10*ROW('Sanitation Data'!H123))="","",OFFSET('Sanitation Data'!$H$30,0,10*ROW('Sanitation Data'!H123)))</f>
        <v/>
      </c>
      <c r="DH129" s="383" t="str">
        <f ca="1">+IF(OFFSET('Sanitation Data'!$H$31,0,10*ROW('Sanitation Data'!H123))="","",OFFSET('Sanitation Data'!$H$31,0,10*ROW('Sanitation Data'!H123)))</f>
        <v/>
      </c>
      <c r="DI129" s="383" t="str">
        <f ca="1">+IF(OFFSET('Sanitation Data'!$H$32,0,10*ROW('Sanitation Data'!H123))="","",OFFSET('Sanitation Data'!$H$32,0,10*ROW('Sanitation Data'!H123)))</f>
        <v/>
      </c>
      <c r="DJ129" s="383" t="str">
        <f ca="1">+IF(OFFSET('Sanitation Data'!$I$28,0,10*ROW('Sanitation Data'!I123))="","",OFFSET('Sanitation Data'!$I$28,0,10*ROW('Sanitation Data'!I123)))</f>
        <v/>
      </c>
      <c r="DK129" s="383" t="str">
        <f ca="1">+IF(OFFSET('Sanitation Data'!$I$29,0,10*ROW('Sanitation Data'!I123))="","",OFFSET('Sanitation Data'!$I$29,0,10*ROW('Sanitation Data'!I123)))</f>
        <v/>
      </c>
      <c r="DL129" s="383" t="str">
        <f ca="1">+IF(OFFSET('Sanitation Data'!$I$30,0,10*ROW('Sanitation Data'!I123))="","",OFFSET('Sanitation Data'!$I$30,0,10*ROW('Sanitation Data'!I123)))</f>
        <v/>
      </c>
      <c r="DM129" s="383" t="str">
        <f ca="1">+IF(OFFSET('Sanitation Data'!$I$31,0,10*ROW('Sanitation Data'!I123))="","",OFFSET('Sanitation Data'!$I$31,0,10*ROW('Sanitation Data'!I123)))</f>
        <v/>
      </c>
      <c r="DN129" s="383" t="str">
        <f ca="1">+IF(OFFSET('Sanitation Data'!$I$32,0,10*ROW('Sanitation Data'!I123))="","",OFFSET('Sanitation Data'!$I$32,0,10*ROW('Sanitation Data'!I123)))</f>
        <v/>
      </c>
      <c r="DO129" s="383" t="str">
        <f ca="1">+IF(OFFSET('Hygiene Data'!$D$11,0,10*ROW('Hygiene Data'!D123))="","",OFFSET('Hygiene Data'!$D$11,0,10*ROW('Hygiene Data'!D123)))</f>
        <v/>
      </c>
      <c r="DP129" s="383" t="str">
        <f ca="1">+IF(OFFSET('Hygiene Data'!$D$12,0,10*ROW('Hygiene Data'!D123))="","",OFFSET('Hygiene Data'!$D$12,0,10*ROW('Hygiene Data'!D123)))</f>
        <v/>
      </c>
      <c r="DQ129" s="383" t="str">
        <f ca="1">+IF(OFFSET('Hygiene Data'!$D$13,0,10*ROW('Hygiene Data'!D123))="","",OFFSET('Hygiene Data'!$D$13,0,10*ROW('Hygiene Data'!D123)))</f>
        <v/>
      </c>
      <c r="DR129" s="383" t="str">
        <f ca="1">+IF(OFFSET('Hygiene Data'!$E$11,0,10*ROW('Hygiene Data'!E123))="","",OFFSET('Hygiene Data'!$E$11,0,10*ROW('Hygiene Data'!E123)))</f>
        <v/>
      </c>
      <c r="DS129" s="383" t="str">
        <f ca="1">+IF(OFFSET('Hygiene Data'!$E$12,0,10*ROW('Hygiene Data'!E123))="","",OFFSET('Hygiene Data'!$E$12,0,10*ROW('Hygiene Data'!E123)))</f>
        <v/>
      </c>
      <c r="DT129" s="383" t="str">
        <f ca="1">+IF(OFFSET('Hygiene Data'!$E$13,0,10*ROW('Hygiene Data'!E123))="","",OFFSET('Hygiene Data'!$E$13,0,10*ROW('Hygiene Data'!E123)))</f>
        <v/>
      </c>
      <c r="DU129" s="383" t="str">
        <f ca="1">+IF(OFFSET('Hygiene Data'!$F$11,0,10*ROW('Hygiene Data'!F123))="","",OFFSET('Hygiene Data'!$F$11,0,10*ROW('Hygiene Data'!F123)))</f>
        <v/>
      </c>
      <c r="DV129" s="383" t="str">
        <f ca="1">+IF(OFFSET('Hygiene Data'!$F$12,0,10*ROW('Hygiene Data'!F123))="","",OFFSET('Hygiene Data'!$F$12,0,10*ROW('Hygiene Data'!F123)))</f>
        <v/>
      </c>
      <c r="DW129" s="383" t="str">
        <f ca="1">+IF(OFFSET('Hygiene Data'!$F$13,0,10*ROW('Hygiene Data'!F123))="","",OFFSET('Hygiene Data'!$F$13,0,10*ROW('Hygiene Data'!F123)))</f>
        <v/>
      </c>
      <c r="DX129" s="383" t="str">
        <f ca="1">+IF(OFFSET('Hygiene Data'!$G$11,0,10*ROW('Hygiene Data'!G123))="","",OFFSET('Hygiene Data'!$G$11,0,10*ROW('Hygiene Data'!G123)))</f>
        <v/>
      </c>
      <c r="DY129" s="383" t="str">
        <f ca="1">+IF(OFFSET('Hygiene Data'!$G$12,0,10*ROW('Hygiene Data'!G123))="","",OFFSET('Hygiene Data'!$G$12,0,10*ROW('Hygiene Data'!G123)))</f>
        <v/>
      </c>
      <c r="DZ129" s="383" t="str">
        <f ca="1">+IF(OFFSET('Hygiene Data'!$G$13,0,10*ROW('Hygiene Data'!G123))="","",OFFSET('Hygiene Data'!$G$13,0,10*ROW('Hygiene Data'!G123)))</f>
        <v/>
      </c>
      <c r="EA129" s="383" t="str">
        <f ca="1">+IF(OFFSET('Hygiene Data'!$H$11,0,10*ROW('Hygiene Data'!H123))="","",OFFSET('Hygiene Data'!$H$11,0,10*ROW('Hygiene Data'!H123)))</f>
        <v/>
      </c>
      <c r="EB129" s="383" t="str">
        <f ca="1">+IF(OFFSET('Hygiene Data'!$H$12,0,10*ROW('Hygiene Data'!H123))="","",OFFSET('Hygiene Data'!$H$12,0,10*ROW('Hygiene Data'!H123)))</f>
        <v/>
      </c>
      <c r="EC129" s="383" t="str">
        <f ca="1">+IF(OFFSET('Hygiene Data'!$H$13,0,10*ROW('Hygiene Data'!H123))="","",OFFSET('Hygiene Data'!$H$13,0,10*ROW('Hygiene Data'!H123)))</f>
        <v/>
      </c>
      <c r="ED129" s="383" t="str">
        <f ca="1">+IF(OFFSET('Hygiene Data'!$I$11,0,10*ROW('Hygiene Data'!I123))="","",OFFSET('Hygiene Data'!$I$11,0,10*ROW('Hygiene Data'!I123)))</f>
        <v/>
      </c>
      <c r="EE129" s="383" t="str">
        <f ca="1">+IF(OFFSET('Hygiene Data'!$I$12,0,10*ROW('Hygiene Data'!I123))="","",OFFSET('Hygiene Data'!$I$12,0,10*ROW('Hygiene Data'!I123)))</f>
        <v/>
      </c>
      <c r="EF129" s="383" t="str">
        <f ca="1">+IF(OFFSET('Hygiene Data'!$I$13,0,10*ROW('Hygiene Data'!I123))="","",OFFSET('Hygiene Data'!$I$13,0,10*ROW('Hygiene Data'!I123)))</f>
        <v/>
      </c>
    </row>
    <row r="130" spans="1:136" x14ac:dyDescent="0.25">
      <c r="A130" s="492" t="str">
        <f ca="1">+IF(OFFSET('Water Data'!$B$2,0,10*ROW('Water Data'!E124))="","",OFFSET('Water Data'!$B$2,0,10*ROW('Water Data'!E124)))</f>
        <v/>
      </c>
      <c r="B130" s="492"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19" t="str">
        <f t="shared" ca="1" si="1"/>
        <v/>
      </c>
      <c r="D130" s="520"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20"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20"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20"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20"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20"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20"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20"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20"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20"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20"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20"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20"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20"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20"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20"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20"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20"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21"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21"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21"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21"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21"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21"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21"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21"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21"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21"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21"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21"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21"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21"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21"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21"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21"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21"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21"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21"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21"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21"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21"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21"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21"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21"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21"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21"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21"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21"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22"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98"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22"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22"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22"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22"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22"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22"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22"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22"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22"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22"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22"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22"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22"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22"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22"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22"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83" t="str">
        <f ca="1">+IF(OFFSET('Water Data'!$D$27,0,10*ROW('Water Data'!D124))="","",OFFSET('Water Data'!$D$27,0,10*ROW('Water Data'!D124)))</f>
        <v/>
      </c>
      <c r="BT130" s="383" t="str">
        <f ca="1">+IF(OFFSET('Water Data'!$D$28,0,10*ROW('Water Data'!D124))="","",OFFSET('Water Data'!$D$28,0,10*ROW('Water Data'!D124)))</f>
        <v/>
      </c>
      <c r="BU130" s="383" t="str">
        <f ca="1">+IF(OFFSET('Water Data'!$D$29,0,10*ROW('Water Data'!D124))="","",OFFSET('Water Data'!$D$29,0,10*ROW('Water Data'!D124)))</f>
        <v/>
      </c>
      <c r="BV130" s="383" t="str">
        <f ca="1">+IF(OFFSET('Water Data'!$E$27,0,10*ROW('Water Data'!E124))="","",OFFSET('Water Data'!$E$27,0,10*ROW('Water Data'!E124)))</f>
        <v/>
      </c>
      <c r="BW130" s="383" t="str">
        <f ca="1">+IF(OFFSET('Water Data'!$E$28,0,10*ROW('Water Data'!E124))="","",OFFSET('Water Data'!$E$28,0,10*ROW('Water Data'!E124)))</f>
        <v/>
      </c>
      <c r="BX130" s="383" t="str">
        <f ca="1">+IF(OFFSET('Water Data'!$E$29,0,10*ROW('Water Data'!E124))="","",OFFSET('Water Data'!$E$29,0,10*ROW('Water Data'!E124)))</f>
        <v/>
      </c>
      <c r="BY130" s="383" t="str">
        <f ca="1">+IF(OFFSET('Water Data'!$F$27,0,10*ROW('Water Data'!F124))="","",OFFSET('Water Data'!$F$27,0,10*ROW('Water Data'!F124)))</f>
        <v/>
      </c>
      <c r="BZ130" s="383" t="str">
        <f ca="1">+IF(OFFSET('Water Data'!$F$28,0,10*ROW('Water Data'!F124))="","",OFFSET('Water Data'!$F$28,0,10*ROW('Water Data'!F124)))</f>
        <v/>
      </c>
      <c r="CA130" s="383" t="str">
        <f ca="1">+IF(OFFSET('Water Data'!$F$29,0,10*ROW('Water Data'!F124))="","",OFFSET('Water Data'!$F$29,0,10*ROW('Water Data'!F124)))</f>
        <v/>
      </c>
      <c r="CB130" s="383" t="str">
        <f ca="1">+IF(OFFSET('Water Data'!$G$27,0,10*ROW('Water Data'!G124))="","",OFFSET('Water Data'!$G$27,0,10*ROW('Water Data'!G124)))</f>
        <v/>
      </c>
      <c r="CC130" s="383" t="str">
        <f ca="1">+IF(OFFSET('Water Data'!$G$28,0,10*ROW('Water Data'!G124))="","",OFFSET('Water Data'!$G$28,0,10*ROW('Water Data'!G124)))</f>
        <v/>
      </c>
      <c r="CD130" s="383" t="str">
        <f ca="1">+IF(OFFSET('Water Data'!$G$29,0,10*ROW('Water Data'!G124))="","",OFFSET('Water Data'!$G$29,0,10*ROW('Water Data'!G124)))</f>
        <v/>
      </c>
      <c r="CE130" s="383" t="str">
        <f ca="1">+IF(OFFSET('Water Data'!$H$27,0,10*ROW('Water Data'!H124))="","",OFFSET('Water Data'!$H$27,0,10*ROW('Water Data'!H124)))</f>
        <v/>
      </c>
      <c r="CF130" s="383" t="str">
        <f ca="1">+IF(OFFSET('Water Data'!$H$28,0,10*ROW('Water Data'!H124))="","",OFFSET('Water Data'!$H$28,0,10*ROW('Water Data'!H124)))</f>
        <v/>
      </c>
      <c r="CG130" s="383" t="str">
        <f ca="1">+IF(OFFSET('Water Data'!$H$29,0,10*ROW('Water Data'!H124))="","",OFFSET('Water Data'!$H$29,0,10*ROW('Water Data'!H124)))</f>
        <v/>
      </c>
      <c r="CH130" s="383" t="str">
        <f ca="1">+IF(OFFSET('Water Data'!$I$27,0,10*ROW('Water Data'!I124))="","",OFFSET('Water Data'!$I$27,0,10*ROW('Water Data'!I124)))</f>
        <v/>
      </c>
      <c r="CI130" s="383" t="str">
        <f ca="1">+IF(OFFSET('Water Data'!$I$28,0,10*ROW('Water Data'!I124))="","",OFFSET('Water Data'!$I$28,0,10*ROW('Water Data'!I124)))</f>
        <v/>
      </c>
      <c r="CJ130" s="383" t="str">
        <f ca="1">+IF(OFFSET('Water Data'!$I$29,0,10*ROW('Water Data'!I124))="","",OFFSET('Water Data'!$I$29,0,10*ROW('Water Data'!I124)))</f>
        <v/>
      </c>
      <c r="CK130" s="383" t="str">
        <f ca="1">+IF(OFFSET('Sanitation Data'!$D$28,0,10*ROW('Sanitation Data'!D124))="","",OFFSET('Sanitation Data'!$D$28,0,10*ROW('Sanitation Data'!D124)))</f>
        <v/>
      </c>
      <c r="CL130" s="383" t="str">
        <f ca="1">+IF(OFFSET('Sanitation Data'!$D$29,0,10*ROW('Sanitation Data'!D124))="","",OFFSET('Sanitation Data'!$D$29,0,10*ROW('Sanitation Data'!D124)))</f>
        <v/>
      </c>
      <c r="CM130" s="383" t="str">
        <f ca="1">+IF(OFFSET('Sanitation Data'!$D$30,0,10*ROW('Sanitation Data'!D124))="","",OFFSET('Sanitation Data'!$D$30,0,10*ROW('Sanitation Data'!D124)))</f>
        <v/>
      </c>
      <c r="CN130" s="383" t="str">
        <f ca="1">+IF(OFFSET('Sanitation Data'!$D$31,0,10*ROW('Sanitation Data'!D124))="","",OFFSET('Sanitation Data'!$D$31,0,10*ROW('Sanitation Data'!D124)))</f>
        <v/>
      </c>
      <c r="CO130" s="383" t="str">
        <f ca="1">+IF(OFFSET('Sanitation Data'!$D$32,0,10*ROW('Sanitation Data'!D124))="","",OFFSET('Sanitation Data'!$D$32,0,10*ROW('Sanitation Data'!D124)))</f>
        <v/>
      </c>
      <c r="CP130" s="383" t="str">
        <f ca="1">+IF(OFFSET('Sanitation Data'!$E$28,0,10*ROW('Sanitation Data'!E124))="","",OFFSET('Sanitation Data'!$E$28,0,10*ROW('Sanitation Data'!E124)))</f>
        <v/>
      </c>
      <c r="CQ130" s="383" t="str">
        <f ca="1">+IF(OFFSET('Sanitation Data'!$E$29,0,10*ROW('Sanitation Data'!E124))="","",OFFSET('Sanitation Data'!$E$29,0,10*ROW('Sanitation Data'!E124)))</f>
        <v/>
      </c>
      <c r="CR130" s="383" t="str">
        <f ca="1">+IF(OFFSET('Sanitation Data'!$E$30,0,10*ROW('Sanitation Data'!E124))="","",OFFSET('Sanitation Data'!$E$30,0,10*ROW('Sanitation Data'!E124)))</f>
        <v/>
      </c>
      <c r="CS130" s="383" t="str">
        <f ca="1">+IF(OFFSET('Sanitation Data'!$E$31,0,10*ROW('Sanitation Data'!E124))="","",OFFSET('Sanitation Data'!$E$31,0,10*ROW('Sanitation Data'!E124)))</f>
        <v/>
      </c>
      <c r="CT130" s="383" t="str">
        <f ca="1">+IF(OFFSET('Sanitation Data'!$E$32,0,10*ROW('Sanitation Data'!E124))="","",OFFSET('Sanitation Data'!$E$32,0,10*ROW('Sanitation Data'!E124)))</f>
        <v/>
      </c>
      <c r="CU130" s="383" t="str">
        <f ca="1">+IF(OFFSET('Sanitation Data'!$F$28,0,10*ROW('Sanitation Data'!F124))="","",OFFSET('Sanitation Data'!$F$28,0,10*ROW('Sanitation Data'!F124)))</f>
        <v/>
      </c>
      <c r="CV130" s="383" t="str">
        <f ca="1">+IF(OFFSET('Sanitation Data'!$F$29,0,10*ROW('Sanitation Data'!F124))="","",OFFSET('Sanitation Data'!$F$29,0,10*ROW('Sanitation Data'!F124)))</f>
        <v/>
      </c>
      <c r="CW130" s="383" t="str">
        <f ca="1">+IF(OFFSET('Sanitation Data'!$F$30,0,10*ROW('Sanitation Data'!F124))="","",OFFSET('Sanitation Data'!$F$30,0,10*ROW('Sanitation Data'!F124)))</f>
        <v/>
      </c>
      <c r="CX130" s="383" t="str">
        <f ca="1">+IF(OFFSET('Sanitation Data'!$F$31,0,10*ROW('Sanitation Data'!F124))="","",OFFSET('Sanitation Data'!$F$31,0,10*ROW('Sanitation Data'!F124)))</f>
        <v/>
      </c>
      <c r="CY130" s="383" t="str">
        <f ca="1">+IF(OFFSET('Sanitation Data'!$F$32,0,10*ROW('Sanitation Data'!F124))="","",OFFSET('Sanitation Data'!$F$32,0,10*ROW('Sanitation Data'!F124)))</f>
        <v/>
      </c>
      <c r="CZ130" s="383" t="str">
        <f ca="1">+IF(OFFSET('Sanitation Data'!$G$28,0,10*ROW('Sanitation Data'!G124))="","",OFFSET('Sanitation Data'!$G$28,0,10*ROW('Sanitation Data'!G124)))</f>
        <v/>
      </c>
      <c r="DA130" s="383" t="str">
        <f ca="1">+IF(OFFSET('Sanitation Data'!$G$29,0,10*ROW('Sanitation Data'!G124))="","",OFFSET('Sanitation Data'!$G$29,0,10*ROW('Sanitation Data'!G124)))</f>
        <v/>
      </c>
      <c r="DB130" s="383" t="str">
        <f ca="1">+IF(OFFSET('Sanitation Data'!$G$30,0,10*ROW('Sanitation Data'!G124))="","",OFFSET('Sanitation Data'!$G$30,0,10*ROW('Sanitation Data'!G124)))</f>
        <v/>
      </c>
      <c r="DC130" s="383" t="str">
        <f ca="1">+IF(OFFSET('Sanitation Data'!$G$31,0,10*ROW('Sanitation Data'!G124))="","",OFFSET('Sanitation Data'!$G$31,0,10*ROW('Sanitation Data'!G124)))</f>
        <v/>
      </c>
      <c r="DD130" s="383" t="str">
        <f ca="1">+IF(OFFSET('Sanitation Data'!$G$32,0,10*ROW('Sanitation Data'!G124))="","",OFFSET('Sanitation Data'!$G$32,0,10*ROW('Sanitation Data'!G124)))</f>
        <v/>
      </c>
      <c r="DE130" s="383" t="str">
        <f ca="1">+IF(OFFSET('Sanitation Data'!$H$28,0,10*ROW('Sanitation Data'!H124))="","",OFFSET('Sanitation Data'!$H$28,0,10*ROW('Sanitation Data'!H124)))</f>
        <v/>
      </c>
      <c r="DF130" s="383" t="str">
        <f ca="1">+IF(OFFSET('Sanitation Data'!$H$29,0,10*ROW('Sanitation Data'!H124))="","",OFFSET('Sanitation Data'!$H$29,0,10*ROW('Sanitation Data'!H124)))</f>
        <v/>
      </c>
      <c r="DG130" s="383" t="str">
        <f ca="1">+IF(OFFSET('Sanitation Data'!$H$30,0,10*ROW('Sanitation Data'!H124))="","",OFFSET('Sanitation Data'!$H$30,0,10*ROW('Sanitation Data'!H124)))</f>
        <v/>
      </c>
      <c r="DH130" s="383" t="str">
        <f ca="1">+IF(OFFSET('Sanitation Data'!$H$31,0,10*ROW('Sanitation Data'!H124))="","",OFFSET('Sanitation Data'!$H$31,0,10*ROW('Sanitation Data'!H124)))</f>
        <v/>
      </c>
      <c r="DI130" s="383" t="str">
        <f ca="1">+IF(OFFSET('Sanitation Data'!$H$32,0,10*ROW('Sanitation Data'!H124))="","",OFFSET('Sanitation Data'!$H$32,0,10*ROW('Sanitation Data'!H124)))</f>
        <v/>
      </c>
      <c r="DJ130" s="383" t="str">
        <f ca="1">+IF(OFFSET('Sanitation Data'!$I$28,0,10*ROW('Sanitation Data'!I124))="","",OFFSET('Sanitation Data'!$I$28,0,10*ROW('Sanitation Data'!I124)))</f>
        <v/>
      </c>
      <c r="DK130" s="383" t="str">
        <f ca="1">+IF(OFFSET('Sanitation Data'!$I$29,0,10*ROW('Sanitation Data'!I124))="","",OFFSET('Sanitation Data'!$I$29,0,10*ROW('Sanitation Data'!I124)))</f>
        <v/>
      </c>
      <c r="DL130" s="383" t="str">
        <f ca="1">+IF(OFFSET('Sanitation Data'!$I$30,0,10*ROW('Sanitation Data'!I124))="","",OFFSET('Sanitation Data'!$I$30,0,10*ROW('Sanitation Data'!I124)))</f>
        <v/>
      </c>
      <c r="DM130" s="383" t="str">
        <f ca="1">+IF(OFFSET('Sanitation Data'!$I$31,0,10*ROW('Sanitation Data'!I124))="","",OFFSET('Sanitation Data'!$I$31,0,10*ROW('Sanitation Data'!I124)))</f>
        <v/>
      </c>
      <c r="DN130" s="383" t="str">
        <f ca="1">+IF(OFFSET('Sanitation Data'!$I$32,0,10*ROW('Sanitation Data'!I124))="","",OFFSET('Sanitation Data'!$I$32,0,10*ROW('Sanitation Data'!I124)))</f>
        <v/>
      </c>
      <c r="DO130" s="383" t="str">
        <f ca="1">+IF(OFFSET('Hygiene Data'!$D$11,0,10*ROW('Hygiene Data'!D124))="","",OFFSET('Hygiene Data'!$D$11,0,10*ROW('Hygiene Data'!D124)))</f>
        <v/>
      </c>
      <c r="DP130" s="383" t="str">
        <f ca="1">+IF(OFFSET('Hygiene Data'!$D$12,0,10*ROW('Hygiene Data'!D124))="","",OFFSET('Hygiene Data'!$D$12,0,10*ROW('Hygiene Data'!D124)))</f>
        <v/>
      </c>
      <c r="DQ130" s="383" t="str">
        <f ca="1">+IF(OFFSET('Hygiene Data'!$D$13,0,10*ROW('Hygiene Data'!D124))="","",OFFSET('Hygiene Data'!$D$13,0,10*ROW('Hygiene Data'!D124)))</f>
        <v/>
      </c>
      <c r="DR130" s="383" t="str">
        <f ca="1">+IF(OFFSET('Hygiene Data'!$E$11,0,10*ROW('Hygiene Data'!E124))="","",OFFSET('Hygiene Data'!$E$11,0,10*ROW('Hygiene Data'!E124)))</f>
        <v/>
      </c>
      <c r="DS130" s="383" t="str">
        <f ca="1">+IF(OFFSET('Hygiene Data'!$E$12,0,10*ROW('Hygiene Data'!E124))="","",OFFSET('Hygiene Data'!$E$12,0,10*ROW('Hygiene Data'!E124)))</f>
        <v/>
      </c>
      <c r="DT130" s="383" t="str">
        <f ca="1">+IF(OFFSET('Hygiene Data'!$E$13,0,10*ROW('Hygiene Data'!E124))="","",OFFSET('Hygiene Data'!$E$13,0,10*ROW('Hygiene Data'!E124)))</f>
        <v/>
      </c>
      <c r="DU130" s="383" t="str">
        <f ca="1">+IF(OFFSET('Hygiene Data'!$F$11,0,10*ROW('Hygiene Data'!F124))="","",OFFSET('Hygiene Data'!$F$11,0,10*ROW('Hygiene Data'!F124)))</f>
        <v/>
      </c>
      <c r="DV130" s="383" t="str">
        <f ca="1">+IF(OFFSET('Hygiene Data'!$F$12,0,10*ROW('Hygiene Data'!F124))="","",OFFSET('Hygiene Data'!$F$12,0,10*ROW('Hygiene Data'!F124)))</f>
        <v/>
      </c>
      <c r="DW130" s="383" t="str">
        <f ca="1">+IF(OFFSET('Hygiene Data'!$F$13,0,10*ROW('Hygiene Data'!F124))="","",OFFSET('Hygiene Data'!$F$13,0,10*ROW('Hygiene Data'!F124)))</f>
        <v/>
      </c>
      <c r="DX130" s="383" t="str">
        <f ca="1">+IF(OFFSET('Hygiene Data'!$G$11,0,10*ROW('Hygiene Data'!G124))="","",OFFSET('Hygiene Data'!$G$11,0,10*ROW('Hygiene Data'!G124)))</f>
        <v/>
      </c>
      <c r="DY130" s="383" t="str">
        <f ca="1">+IF(OFFSET('Hygiene Data'!$G$12,0,10*ROW('Hygiene Data'!G124))="","",OFFSET('Hygiene Data'!$G$12,0,10*ROW('Hygiene Data'!G124)))</f>
        <v/>
      </c>
      <c r="DZ130" s="383" t="str">
        <f ca="1">+IF(OFFSET('Hygiene Data'!$G$13,0,10*ROW('Hygiene Data'!G124))="","",OFFSET('Hygiene Data'!$G$13,0,10*ROW('Hygiene Data'!G124)))</f>
        <v/>
      </c>
      <c r="EA130" s="383" t="str">
        <f ca="1">+IF(OFFSET('Hygiene Data'!$H$11,0,10*ROW('Hygiene Data'!H124))="","",OFFSET('Hygiene Data'!$H$11,0,10*ROW('Hygiene Data'!H124)))</f>
        <v/>
      </c>
      <c r="EB130" s="383" t="str">
        <f ca="1">+IF(OFFSET('Hygiene Data'!$H$12,0,10*ROW('Hygiene Data'!H124))="","",OFFSET('Hygiene Data'!$H$12,0,10*ROW('Hygiene Data'!H124)))</f>
        <v/>
      </c>
      <c r="EC130" s="383" t="str">
        <f ca="1">+IF(OFFSET('Hygiene Data'!$H$13,0,10*ROW('Hygiene Data'!H124))="","",OFFSET('Hygiene Data'!$H$13,0,10*ROW('Hygiene Data'!H124)))</f>
        <v/>
      </c>
      <c r="ED130" s="383" t="str">
        <f ca="1">+IF(OFFSET('Hygiene Data'!$I$11,0,10*ROW('Hygiene Data'!I124))="","",OFFSET('Hygiene Data'!$I$11,0,10*ROW('Hygiene Data'!I124)))</f>
        <v/>
      </c>
      <c r="EE130" s="383" t="str">
        <f ca="1">+IF(OFFSET('Hygiene Data'!$I$12,0,10*ROW('Hygiene Data'!I124))="","",OFFSET('Hygiene Data'!$I$12,0,10*ROW('Hygiene Data'!I124)))</f>
        <v/>
      </c>
      <c r="EF130" s="383" t="str">
        <f ca="1">+IF(OFFSET('Hygiene Data'!$I$13,0,10*ROW('Hygiene Data'!I124))="","",OFFSET('Hygiene Data'!$I$13,0,10*ROW('Hygiene Data'!I124)))</f>
        <v/>
      </c>
    </row>
    <row r="131" spans="1:136" x14ac:dyDescent="0.25">
      <c r="A131" s="492" t="str">
        <f ca="1">+IF(OFFSET('Water Data'!$B$2,0,10*ROW('Water Data'!E125))="","",OFFSET('Water Data'!$B$2,0,10*ROW('Water Data'!E125)))</f>
        <v/>
      </c>
      <c r="B131" s="492"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19" t="str">
        <f t="shared" ca="1" si="1"/>
        <v/>
      </c>
      <c r="D131" s="520"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20"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20"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20"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20"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20"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20"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20"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20"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20"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20"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20"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20"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20"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20"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20"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20"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20"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21"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21"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21"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21"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21"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21"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21"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21"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21"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21"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21"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21"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21"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21"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21"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21"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21"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21"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21"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21"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21"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21"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21"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21"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21"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21"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21"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21"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21"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21"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22"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98"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22"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22"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22"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22"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22"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22"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22"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22"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22"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22"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22"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22"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22"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22"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22"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22"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83" t="str">
        <f ca="1">+IF(OFFSET('Water Data'!$D$27,0,10*ROW('Water Data'!D125))="","",OFFSET('Water Data'!$D$27,0,10*ROW('Water Data'!D125)))</f>
        <v/>
      </c>
      <c r="BT131" s="383" t="str">
        <f ca="1">+IF(OFFSET('Water Data'!$D$28,0,10*ROW('Water Data'!D125))="","",OFFSET('Water Data'!$D$28,0,10*ROW('Water Data'!D125)))</f>
        <v/>
      </c>
      <c r="BU131" s="383" t="str">
        <f ca="1">+IF(OFFSET('Water Data'!$D$29,0,10*ROW('Water Data'!D125))="","",OFFSET('Water Data'!$D$29,0,10*ROW('Water Data'!D125)))</f>
        <v/>
      </c>
      <c r="BV131" s="383" t="str">
        <f ca="1">+IF(OFFSET('Water Data'!$E$27,0,10*ROW('Water Data'!E125))="","",OFFSET('Water Data'!$E$27,0,10*ROW('Water Data'!E125)))</f>
        <v/>
      </c>
      <c r="BW131" s="383" t="str">
        <f ca="1">+IF(OFFSET('Water Data'!$E$28,0,10*ROW('Water Data'!E125))="","",OFFSET('Water Data'!$E$28,0,10*ROW('Water Data'!E125)))</f>
        <v/>
      </c>
      <c r="BX131" s="383" t="str">
        <f ca="1">+IF(OFFSET('Water Data'!$E$29,0,10*ROW('Water Data'!E125))="","",OFFSET('Water Data'!$E$29,0,10*ROW('Water Data'!E125)))</f>
        <v/>
      </c>
      <c r="BY131" s="383" t="str">
        <f ca="1">+IF(OFFSET('Water Data'!$F$27,0,10*ROW('Water Data'!F125))="","",OFFSET('Water Data'!$F$27,0,10*ROW('Water Data'!F125)))</f>
        <v/>
      </c>
      <c r="BZ131" s="383" t="str">
        <f ca="1">+IF(OFFSET('Water Data'!$F$28,0,10*ROW('Water Data'!F125))="","",OFFSET('Water Data'!$F$28,0,10*ROW('Water Data'!F125)))</f>
        <v/>
      </c>
      <c r="CA131" s="383" t="str">
        <f ca="1">+IF(OFFSET('Water Data'!$F$29,0,10*ROW('Water Data'!F125))="","",OFFSET('Water Data'!$F$29,0,10*ROW('Water Data'!F125)))</f>
        <v/>
      </c>
      <c r="CB131" s="383" t="str">
        <f ca="1">+IF(OFFSET('Water Data'!$G$27,0,10*ROW('Water Data'!G125))="","",OFFSET('Water Data'!$G$27,0,10*ROW('Water Data'!G125)))</f>
        <v/>
      </c>
      <c r="CC131" s="383" t="str">
        <f ca="1">+IF(OFFSET('Water Data'!$G$28,0,10*ROW('Water Data'!G125))="","",OFFSET('Water Data'!$G$28,0,10*ROW('Water Data'!G125)))</f>
        <v/>
      </c>
      <c r="CD131" s="383" t="str">
        <f ca="1">+IF(OFFSET('Water Data'!$G$29,0,10*ROW('Water Data'!G125))="","",OFFSET('Water Data'!$G$29,0,10*ROW('Water Data'!G125)))</f>
        <v/>
      </c>
      <c r="CE131" s="383" t="str">
        <f ca="1">+IF(OFFSET('Water Data'!$H$27,0,10*ROW('Water Data'!H125))="","",OFFSET('Water Data'!$H$27,0,10*ROW('Water Data'!H125)))</f>
        <v/>
      </c>
      <c r="CF131" s="383" t="str">
        <f ca="1">+IF(OFFSET('Water Data'!$H$28,0,10*ROW('Water Data'!H125))="","",OFFSET('Water Data'!$H$28,0,10*ROW('Water Data'!H125)))</f>
        <v/>
      </c>
      <c r="CG131" s="383" t="str">
        <f ca="1">+IF(OFFSET('Water Data'!$H$29,0,10*ROW('Water Data'!H125))="","",OFFSET('Water Data'!$H$29,0,10*ROW('Water Data'!H125)))</f>
        <v/>
      </c>
      <c r="CH131" s="383" t="str">
        <f ca="1">+IF(OFFSET('Water Data'!$I$27,0,10*ROW('Water Data'!I125))="","",OFFSET('Water Data'!$I$27,0,10*ROW('Water Data'!I125)))</f>
        <v/>
      </c>
      <c r="CI131" s="383" t="str">
        <f ca="1">+IF(OFFSET('Water Data'!$I$28,0,10*ROW('Water Data'!I125))="","",OFFSET('Water Data'!$I$28,0,10*ROW('Water Data'!I125)))</f>
        <v/>
      </c>
      <c r="CJ131" s="383" t="str">
        <f ca="1">+IF(OFFSET('Water Data'!$I$29,0,10*ROW('Water Data'!I125))="","",OFFSET('Water Data'!$I$29,0,10*ROW('Water Data'!I125)))</f>
        <v/>
      </c>
      <c r="CK131" s="383" t="str">
        <f ca="1">+IF(OFFSET('Sanitation Data'!$D$28,0,10*ROW('Sanitation Data'!D125))="","",OFFSET('Sanitation Data'!$D$28,0,10*ROW('Sanitation Data'!D125)))</f>
        <v/>
      </c>
      <c r="CL131" s="383" t="str">
        <f ca="1">+IF(OFFSET('Sanitation Data'!$D$29,0,10*ROW('Sanitation Data'!D125))="","",OFFSET('Sanitation Data'!$D$29,0,10*ROW('Sanitation Data'!D125)))</f>
        <v/>
      </c>
      <c r="CM131" s="383" t="str">
        <f ca="1">+IF(OFFSET('Sanitation Data'!$D$30,0,10*ROW('Sanitation Data'!D125))="","",OFFSET('Sanitation Data'!$D$30,0,10*ROW('Sanitation Data'!D125)))</f>
        <v/>
      </c>
      <c r="CN131" s="383" t="str">
        <f ca="1">+IF(OFFSET('Sanitation Data'!$D$31,0,10*ROW('Sanitation Data'!D125))="","",OFFSET('Sanitation Data'!$D$31,0,10*ROW('Sanitation Data'!D125)))</f>
        <v/>
      </c>
      <c r="CO131" s="383" t="str">
        <f ca="1">+IF(OFFSET('Sanitation Data'!$D$32,0,10*ROW('Sanitation Data'!D125))="","",OFFSET('Sanitation Data'!$D$32,0,10*ROW('Sanitation Data'!D125)))</f>
        <v/>
      </c>
      <c r="CP131" s="383" t="str">
        <f ca="1">+IF(OFFSET('Sanitation Data'!$E$28,0,10*ROW('Sanitation Data'!E125))="","",OFFSET('Sanitation Data'!$E$28,0,10*ROW('Sanitation Data'!E125)))</f>
        <v/>
      </c>
      <c r="CQ131" s="383" t="str">
        <f ca="1">+IF(OFFSET('Sanitation Data'!$E$29,0,10*ROW('Sanitation Data'!E125))="","",OFFSET('Sanitation Data'!$E$29,0,10*ROW('Sanitation Data'!E125)))</f>
        <v/>
      </c>
      <c r="CR131" s="383" t="str">
        <f ca="1">+IF(OFFSET('Sanitation Data'!$E$30,0,10*ROW('Sanitation Data'!E125))="","",OFFSET('Sanitation Data'!$E$30,0,10*ROW('Sanitation Data'!E125)))</f>
        <v/>
      </c>
      <c r="CS131" s="383" t="str">
        <f ca="1">+IF(OFFSET('Sanitation Data'!$E$31,0,10*ROW('Sanitation Data'!E125))="","",OFFSET('Sanitation Data'!$E$31,0,10*ROW('Sanitation Data'!E125)))</f>
        <v/>
      </c>
      <c r="CT131" s="383" t="str">
        <f ca="1">+IF(OFFSET('Sanitation Data'!$E$32,0,10*ROW('Sanitation Data'!E125))="","",OFFSET('Sanitation Data'!$E$32,0,10*ROW('Sanitation Data'!E125)))</f>
        <v/>
      </c>
      <c r="CU131" s="383" t="str">
        <f ca="1">+IF(OFFSET('Sanitation Data'!$F$28,0,10*ROW('Sanitation Data'!F125))="","",OFFSET('Sanitation Data'!$F$28,0,10*ROW('Sanitation Data'!F125)))</f>
        <v/>
      </c>
      <c r="CV131" s="383" t="str">
        <f ca="1">+IF(OFFSET('Sanitation Data'!$F$29,0,10*ROW('Sanitation Data'!F125))="","",OFFSET('Sanitation Data'!$F$29,0,10*ROW('Sanitation Data'!F125)))</f>
        <v/>
      </c>
      <c r="CW131" s="383" t="str">
        <f ca="1">+IF(OFFSET('Sanitation Data'!$F$30,0,10*ROW('Sanitation Data'!F125))="","",OFFSET('Sanitation Data'!$F$30,0,10*ROW('Sanitation Data'!F125)))</f>
        <v/>
      </c>
      <c r="CX131" s="383" t="str">
        <f ca="1">+IF(OFFSET('Sanitation Data'!$F$31,0,10*ROW('Sanitation Data'!F125))="","",OFFSET('Sanitation Data'!$F$31,0,10*ROW('Sanitation Data'!F125)))</f>
        <v/>
      </c>
      <c r="CY131" s="383" t="str">
        <f ca="1">+IF(OFFSET('Sanitation Data'!$F$32,0,10*ROW('Sanitation Data'!F125))="","",OFFSET('Sanitation Data'!$F$32,0,10*ROW('Sanitation Data'!F125)))</f>
        <v/>
      </c>
      <c r="CZ131" s="383" t="str">
        <f ca="1">+IF(OFFSET('Sanitation Data'!$G$28,0,10*ROW('Sanitation Data'!G125))="","",OFFSET('Sanitation Data'!$G$28,0,10*ROW('Sanitation Data'!G125)))</f>
        <v/>
      </c>
      <c r="DA131" s="383" t="str">
        <f ca="1">+IF(OFFSET('Sanitation Data'!$G$29,0,10*ROW('Sanitation Data'!G125))="","",OFFSET('Sanitation Data'!$G$29,0,10*ROW('Sanitation Data'!G125)))</f>
        <v/>
      </c>
      <c r="DB131" s="383" t="str">
        <f ca="1">+IF(OFFSET('Sanitation Data'!$G$30,0,10*ROW('Sanitation Data'!G125))="","",OFFSET('Sanitation Data'!$G$30,0,10*ROW('Sanitation Data'!G125)))</f>
        <v/>
      </c>
      <c r="DC131" s="383" t="str">
        <f ca="1">+IF(OFFSET('Sanitation Data'!$G$31,0,10*ROW('Sanitation Data'!G125))="","",OFFSET('Sanitation Data'!$G$31,0,10*ROW('Sanitation Data'!G125)))</f>
        <v/>
      </c>
      <c r="DD131" s="383" t="str">
        <f ca="1">+IF(OFFSET('Sanitation Data'!$G$32,0,10*ROW('Sanitation Data'!G125))="","",OFFSET('Sanitation Data'!$G$32,0,10*ROW('Sanitation Data'!G125)))</f>
        <v/>
      </c>
      <c r="DE131" s="383" t="str">
        <f ca="1">+IF(OFFSET('Sanitation Data'!$H$28,0,10*ROW('Sanitation Data'!H125))="","",OFFSET('Sanitation Data'!$H$28,0,10*ROW('Sanitation Data'!H125)))</f>
        <v/>
      </c>
      <c r="DF131" s="383" t="str">
        <f ca="1">+IF(OFFSET('Sanitation Data'!$H$29,0,10*ROW('Sanitation Data'!H125))="","",OFFSET('Sanitation Data'!$H$29,0,10*ROW('Sanitation Data'!H125)))</f>
        <v/>
      </c>
      <c r="DG131" s="383" t="str">
        <f ca="1">+IF(OFFSET('Sanitation Data'!$H$30,0,10*ROW('Sanitation Data'!H125))="","",OFFSET('Sanitation Data'!$H$30,0,10*ROW('Sanitation Data'!H125)))</f>
        <v/>
      </c>
      <c r="DH131" s="383" t="str">
        <f ca="1">+IF(OFFSET('Sanitation Data'!$H$31,0,10*ROW('Sanitation Data'!H125))="","",OFFSET('Sanitation Data'!$H$31,0,10*ROW('Sanitation Data'!H125)))</f>
        <v/>
      </c>
      <c r="DI131" s="383" t="str">
        <f ca="1">+IF(OFFSET('Sanitation Data'!$H$32,0,10*ROW('Sanitation Data'!H125))="","",OFFSET('Sanitation Data'!$H$32,0,10*ROW('Sanitation Data'!H125)))</f>
        <v/>
      </c>
      <c r="DJ131" s="383" t="str">
        <f ca="1">+IF(OFFSET('Sanitation Data'!$I$28,0,10*ROW('Sanitation Data'!I125))="","",OFFSET('Sanitation Data'!$I$28,0,10*ROW('Sanitation Data'!I125)))</f>
        <v/>
      </c>
      <c r="DK131" s="383" t="str">
        <f ca="1">+IF(OFFSET('Sanitation Data'!$I$29,0,10*ROW('Sanitation Data'!I125))="","",OFFSET('Sanitation Data'!$I$29,0,10*ROW('Sanitation Data'!I125)))</f>
        <v/>
      </c>
      <c r="DL131" s="383" t="str">
        <f ca="1">+IF(OFFSET('Sanitation Data'!$I$30,0,10*ROW('Sanitation Data'!I125))="","",OFFSET('Sanitation Data'!$I$30,0,10*ROW('Sanitation Data'!I125)))</f>
        <v/>
      </c>
      <c r="DM131" s="383" t="str">
        <f ca="1">+IF(OFFSET('Sanitation Data'!$I$31,0,10*ROW('Sanitation Data'!I125))="","",OFFSET('Sanitation Data'!$I$31,0,10*ROW('Sanitation Data'!I125)))</f>
        <v/>
      </c>
      <c r="DN131" s="383" t="str">
        <f ca="1">+IF(OFFSET('Sanitation Data'!$I$32,0,10*ROW('Sanitation Data'!I125))="","",OFFSET('Sanitation Data'!$I$32,0,10*ROW('Sanitation Data'!I125)))</f>
        <v/>
      </c>
      <c r="DO131" s="383" t="str">
        <f ca="1">+IF(OFFSET('Hygiene Data'!$D$11,0,10*ROW('Hygiene Data'!D125))="","",OFFSET('Hygiene Data'!$D$11,0,10*ROW('Hygiene Data'!D125)))</f>
        <v/>
      </c>
      <c r="DP131" s="383" t="str">
        <f ca="1">+IF(OFFSET('Hygiene Data'!$D$12,0,10*ROW('Hygiene Data'!D125))="","",OFFSET('Hygiene Data'!$D$12,0,10*ROW('Hygiene Data'!D125)))</f>
        <v/>
      </c>
      <c r="DQ131" s="383" t="str">
        <f ca="1">+IF(OFFSET('Hygiene Data'!$D$13,0,10*ROW('Hygiene Data'!D125))="","",OFFSET('Hygiene Data'!$D$13,0,10*ROW('Hygiene Data'!D125)))</f>
        <v/>
      </c>
      <c r="DR131" s="383" t="str">
        <f ca="1">+IF(OFFSET('Hygiene Data'!$E$11,0,10*ROW('Hygiene Data'!E125))="","",OFFSET('Hygiene Data'!$E$11,0,10*ROW('Hygiene Data'!E125)))</f>
        <v/>
      </c>
      <c r="DS131" s="383" t="str">
        <f ca="1">+IF(OFFSET('Hygiene Data'!$E$12,0,10*ROW('Hygiene Data'!E125))="","",OFFSET('Hygiene Data'!$E$12,0,10*ROW('Hygiene Data'!E125)))</f>
        <v/>
      </c>
      <c r="DT131" s="383" t="str">
        <f ca="1">+IF(OFFSET('Hygiene Data'!$E$13,0,10*ROW('Hygiene Data'!E125))="","",OFFSET('Hygiene Data'!$E$13,0,10*ROW('Hygiene Data'!E125)))</f>
        <v/>
      </c>
      <c r="DU131" s="383" t="str">
        <f ca="1">+IF(OFFSET('Hygiene Data'!$F$11,0,10*ROW('Hygiene Data'!F125))="","",OFFSET('Hygiene Data'!$F$11,0,10*ROW('Hygiene Data'!F125)))</f>
        <v/>
      </c>
      <c r="DV131" s="383" t="str">
        <f ca="1">+IF(OFFSET('Hygiene Data'!$F$12,0,10*ROW('Hygiene Data'!F125))="","",OFFSET('Hygiene Data'!$F$12,0,10*ROW('Hygiene Data'!F125)))</f>
        <v/>
      </c>
      <c r="DW131" s="383" t="str">
        <f ca="1">+IF(OFFSET('Hygiene Data'!$F$13,0,10*ROW('Hygiene Data'!F125))="","",OFFSET('Hygiene Data'!$F$13,0,10*ROW('Hygiene Data'!F125)))</f>
        <v/>
      </c>
      <c r="DX131" s="383" t="str">
        <f ca="1">+IF(OFFSET('Hygiene Data'!$G$11,0,10*ROW('Hygiene Data'!G125))="","",OFFSET('Hygiene Data'!$G$11,0,10*ROW('Hygiene Data'!G125)))</f>
        <v/>
      </c>
      <c r="DY131" s="383" t="str">
        <f ca="1">+IF(OFFSET('Hygiene Data'!$G$12,0,10*ROW('Hygiene Data'!G125))="","",OFFSET('Hygiene Data'!$G$12,0,10*ROW('Hygiene Data'!G125)))</f>
        <v/>
      </c>
      <c r="DZ131" s="383" t="str">
        <f ca="1">+IF(OFFSET('Hygiene Data'!$G$13,0,10*ROW('Hygiene Data'!G125))="","",OFFSET('Hygiene Data'!$G$13,0,10*ROW('Hygiene Data'!G125)))</f>
        <v/>
      </c>
      <c r="EA131" s="383" t="str">
        <f ca="1">+IF(OFFSET('Hygiene Data'!$H$11,0,10*ROW('Hygiene Data'!H125))="","",OFFSET('Hygiene Data'!$H$11,0,10*ROW('Hygiene Data'!H125)))</f>
        <v/>
      </c>
      <c r="EB131" s="383" t="str">
        <f ca="1">+IF(OFFSET('Hygiene Data'!$H$12,0,10*ROW('Hygiene Data'!H125))="","",OFFSET('Hygiene Data'!$H$12,0,10*ROW('Hygiene Data'!H125)))</f>
        <v/>
      </c>
      <c r="EC131" s="383" t="str">
        <f ca="1">+IF(OFFSET('Hygiene Data'!$H$13,0,10*ROW('Hygiene Data'!H125))="","",OFFSET('Hygiene Data'!$H$13,0,10*ROW('Hygiene Data'!H125)))</f>
        <v/>
      </c>
      <c r="ED131" s="383" t="str">
        <f ca="1">+IF(OFFSET('Hygiene Data'!$I$11,0,10*ROW('Hygiene Data'!I125))="","",OFFSET('Hygiene Data'!$I$11,0,10*ROW('Hygiene Data'!I125)))</f>
        <v/>
      </c>
      <c r="EE131" s="383" t="str">
        <f ca="1">+IF(OFFSET('Hygiene Data'!$I$12,0,10*ROW('Hygiene Data'!I125))="","",OFFSET('Hygiene Data'!$I$12,0,10*ROW('Hygiene Data'!I125)))</f>
        <v/>
      </c>
      <c r="EF131" s="383" t="str">
        <f ca="1">+IF(OFFSET('Hygiene Data'!$I$13,0,10*ROW('Hygiene Data'!I125))="","",OFFSET('Hygiene Data'!$I$13,0,10*ROW('Hygiene Data'!I125)))</f>
        <v/>
      </c>
    </row>
    <row r="132" spans="1:136" x14ac:dyDescent="0.25">
      <c r="A132" s="492" t="str">
        <f ca="1">+IF(OFFSET('Water Data'!$B$2,0,10*ROW('Water Data'!E126))="","",OFFSET('Water Data'!$B$2,0,10*ROW('Water Data'!E126)))</f>
        <v/>
      </c>
      <c r="B132" s="492"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19" t="str">
        <f t="shared" ca="1" si="1"/>
        <v/>
      </c>
      <c r="D132" s="520"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20"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20"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20"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20"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20"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20"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20"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20"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20"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20"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20"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20"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20"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20"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20"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20"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20"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21"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21"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21"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21"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21"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21"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21"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21"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21"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21"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21"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21"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21"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21"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21"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21"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21"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21"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21"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21"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21"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21"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21"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21"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21"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21"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21"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21"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21"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21"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22"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98"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22"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22"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22"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22"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22"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22"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22"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22"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22"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22"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22"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22"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22"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22"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22"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22"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83" t="str">
        <f ca="1">+IF(OFFSET('Water Data'!$D$27,0,10*ROW('Water Data'!D126))="","",OFFSET('Water Data'!$D$27,0,10*ROW('Water Data'!D126)))</f>
        <v/>
      </c>
      <c r="BT132" s="383" t="str">
        <f ca="1">+IF(OFFSET('Water Data'!$D$28,0,10*ROW('Water Data'!D126))="","",OFFSET('Water Data'!$D$28,0,10*ROW('Water Data'!D126)))</f>
        <v/>
      </c>
      <c r="BU132" s="383" t="str">
        <f ca="1">+IF(OFFSET('Water Data'!$D$29,0,10*ROW('Water Data'!D126))="","",OFFSET('Water Data'!$D$29,0,10*ROW('Water Data'!D126)))</f>
        <v/>
      </c>
      <c r="BV132" s="383" t="str">
        <f ca="1">+IF(OFFSET('Water Data'!$E$27,0,10*ROW('Water Data'!E126))="","",OFFSET('Water Data'!$E$27,0,10*ROW('Water Data'!E126)))</f>
        <v/>
      </c>
      <c r="BW132" s="383" t="str">
        <f ca="1">+IF(OFFSET('Water Data'!$E$28,0,10*ROW('Water Data'!E126))="","",OFFSET('Water Data'!$E$28,0,10*ROW('Water Data'!E126)))</f>
        <v/>
      </c>
      <c r="BX132" s="383" t="str">
        <f ca="1">+IF(OFFSET('Water Data'!$E$29,0,10*ROW('Water Data'!E126))="","",OFFSET('Water Data'!$E$29,0,10*ROW('Water Data'!E126)))</f>
        <v/>
      </c>
      <c r="BY132" s="383" t="str">
        <f ca="1">+IF(OFFSET('Water Data'!$F$27,0,10*ROW('Water Data'!F126))="","",OFFSET('Water Data'!$F$27,0,10*ROW('Water Data'!F126)))</f>
        <v/>
      </c>
      <c r="BZ132" s="383" t="str">
        <f ca="1">+IF(OFFSET('Water Data'!$F$28,0,10*ROW('Water Data'!F126))="","",OFFSET('Water Data'!$F$28,0,10*ROW('Water Data'!F126)))</f>
        <v/>
      </c>
      <c r="CA132" s="383" t="str">
        <f ca="1">+IF(OFFSET('Water Data'!$F$29,0,10*ROW('Water Data'!F126))="","",OFFSET('Water Data'!$F$29,0,10*ROW('Water Data'!F126)))</f>
        <v/>
      </c>
      <c r="CB132" s="383" t="str">
        <f ca="1">+IF(OFFSET('Water Data'!$G$27,0,10*ROW('Water Data'!G126))="","",OFFSET('Water Data'!$G$27,0,10*ROW('Water Data'!G126)))</f>
        <v/>
      </c>
      <c r="CC132" s="383" t="str">
        <f ca="1">+IF(OFFSET('Water Data'!$G$28,0,10*ROW('Water Data'!G126))="","",OFFSET('Water Data'!$G$28,0,10*ROW('Water Data'!G126)))</f>
        <v/>
      </c>
      <c r="CD132" s="383" t="str">
        <f ca="1">+IF(OFFSET('Water Data'!$G$29,0,10*ROW('Water Data'!G126))="","",OFFSET('Water Data'!$G$29,0,10*ROW('Water Data'!G126)))</f>
        <v/>
      </c>
      <c r="CE132" s="383" t="str">
        <f ca="1">+IF(OFFSET('Water Data'!$H$27,0,10*ROW('Water Data'!H126))="","",OFFSET('Water Data'!$H$27,0,10*ROW('Water Data'!H126)))</f>
        <v/>
      </c>
      <c r="CF132" s="383" t="str">
        <f ca="1">+IF(OFFSET('Water Data'!$H$28,0,10*ROW('Water Data'!H126))="","",OFFSET('Water Data'!$H$28,0,10*ROW('Water Data'!H126)))</f>
        <v/>
      </c>
      <c r="CG132" s="383" t="str">
        <f ca="1">+IF(OFFSET('Water Data'!$H$29,0,10*ROW('Water Data'!H126))="","",OFFSET('Water Data'!$H$29,0,10*ROW('Water Data'!H126)))</f>
        <v/>
      </c>
      <c r="CH132" s="383" t="str">
        <f ca="1">+IF(OFFSET('Water Data'!$I$27,0,10*ROW('Water Data'!I126))="","",OFFSET('Water Data'!$I$27,0,10*ROW('Water Data'!I126)))</f>
        <v/>
      </c>
      <c r="CI132" s="383" t="str">
        <f ca="1">+IF(OFFSET('Water Data'!$I$28,0,10*ROW('Water Data'!I126))="","",OFFSET('Water Data'!$I$28,0,10*ROW('Water Data'!I126)))</f>
        <v/>
      </c>
      <c r="CJ132" s="383" t="str">
        <f ca="1">+IF(OFFSET('Water Data'!$I$29,0,10*ROW('Water Data'!I126))="","",OFFSET('Water Data'!$I$29,0,10*ROW('Water Data'!I126)))</f>
        <v/>
      </c>
      <c r="CK132" s="383" t="str">
        <f ca="1">+IF(OFFSET('Sanitation Data'!$D$28,0,10*ROW('Sanitation Data'!D126))="","",OFFSET('Sanitation Data'!$D$28,0,10*ROW('Sanitation Data'!D126)))</f>
        <v/>
      </c>
      <c r="CL132" s="383" t="str">
        <f ca="1">+IF(OFFSET('Sanitation Data'!$D$29,0,10*ROW('Sanitation Data'!D126))="","",OFFSET('Sanitation Data'!$D$29,0,10*ROW('Sanitation Data'!D126)))</f>
        <v/>
      </c>
      <c r="CM132" s="383" t="str">
        <f ca="1">+IF(OFFSET('Sanitation Data'!$D$30,0,10*ROW('Sanitation Data'!D126))="","",OFFSET('Sanitation Data'!$D$30,0,10*ROW('Sanitation Data'!D126)))</f>
        <v/>
      </c>
      <c r="CN132" s="383" t="str">
        <f ca="1">+IF(OFFSET('Sanitation Data'!$D$31,0,10*ROW('Sanitation Data'!D126))="","",OFFSET('Sanitation Data'!$D$31,0,10*ROW('Sanitation Data'!D126)))</f>
        <v/>
      </c>
      <c r="CO132" s="383" t="str">
        <f ca="1">+IF(OFFSET('Sanitation Data'!$D$32,0,10*ROW('Sanitation Data'!D126))="","",OFFSET('Sanitation Data'!$D$32,0,10*ROW('Sanitation Data'!D126)))</f>
        <v/>
      </c>
      <c r="CP132" s="383" t="str">
        <f ca="1">+IF(OFFSET('Sanitation Data'!$E$28,0,10*ROW('Sanitation Data'!E126))="","",OFFSET('Sanitation Data'!$E$28,0,10*ROW('Sanitation Data'!E126)))</f>
        <v/>
      </c>
      <c r="CQ132" s="383" t="str">
        <f ca="1">+IF(OFFSET('Sanitation Data'!$E$29,0,10*ROW('Sanitation Data'!E126))="","",OFFSET('Sanitation Data'!$E$29,0,10*ROW('Sanitation Data'!E126)))</f>
        <v/>
      </c>
      <c r="CR132" s="383" t="str">
        <f ca="1">+IF(OFFSET('Sanitation Data'!$E$30,0,10*ROW('Sanitation Data'!E126))="","",OFFSET('Sanitation Data'!$E$30,0,10*ROW('Sanitation Data'!E126)))</f>
        <v/>
      </c>
      <c r="CS132" s="383" t="str">
        <f ca="1">+IF(OFFSET('Sanitation Data'!$E$31,0,10*ROW('Sanitation Data'!E126))="","",OFFSET('Sanitation Data'!$E$31,0,10*ROW('Sanitation Data'!E126)))</f>
        <v/>
      </c>
      <c r="CT132" s="383" t="str">
        <f ca="1">+IF(OFFSET('Sanitation Data'!$E$32,0,10*ROW('Sanitation Data'!E126))="","",OFFSET('Sanitation Data'!$E$32,0,10*ROW('Sanitation Data'!E126)))</f>
        <v/>
      </c>
      <c r="CU132" s="383" t="str">
        <f ca="1">+IF(OFFSET('Sanitation Data'!$F$28,0,10*ROW('Sanitation Data'!F126))="","",OFFSET('Sanitation Data'!$F$28,0,10*ROW('Sanitation Data'!F126)))</f>
        <v/>
      </c>
      <c r="CV132" s="383" t="str">
        <f ca="1">+IF(OFFSET('Sanitation Data'!$F$29,0,10*ROW('Sanitation Data'!F126))="","",OFFSET('Sanitation Data'!$F$29,0,10*ROW('Sanitation Data'!F126)))</f>
        <v/>
      </c>
      <c r="CW132" s="383" t="str">
        <f ca="1">+IF(OFFSET('Sanitation Data'!$F$30,0,10*ROW('Sanitation Data'!F126))="","",OFFSET('Sanitation Data'!$F$30,0,10*ROW('Sanitation Data'!F126)))</f>
        <v/>
      </c>
      <c r="CX132" s="383" t="str">
        <f ca="1">+IF(OFFSET('Sanitation Data'!$F$31,0,10*ROW('Sanitation Data'!F126))="","",OFFSET('Sanitation Data'!$F$31,0,10*ROW('Sanitation Data'!F126)))</f>
        <v/>
      </c>
      <c r="CY132" s="383" t="str">
        <f ca="1">+IF(OFFSET('Sanitation Data'!$F$32,0,10*ROW('Sanitation Data'!F126))="","",OFFSET('Sanitation Data'!$F$32,0,10*ROW('Sanitation Data'!F126)))</f>
        <v/>
      </c>
      <c r="CZ132" s="383" t="str">
        <f ca="1">+IF(OFFSET('Sanitation Data'!$G$28,0,10*ROW('Sanitation Data'!G126))="","",OFFSET('Sanitation Data'!$G$28,0,10*ROW('Sanitation Data'!G126)))</f>
        <v/>
      </c>
      <c r="DA132" s="383" t="str">
        <f ca="1">+IF(OFFSET('Sanitation Data'!$G$29,0,10*ROW('Sanitation Data'!G126))="","",OFFSET('Sanitation Data'!$G$29,0,10*ROW('Sanitation Data'!G126)))</f>
        <v/>
      </c>
      <c r="DB132" s="383" t="str">
        <f ca="1">+IF(OFFSET('Sanitation Data'!$G$30,0,10*ROW('Sanitation Data'!G126))="","",OFFSET('Sanitation Data'!$G$30,0,10*ROW('Sanitation Data'!G126)))</f>
        <v/>
      </c>
      <c r="DC132" s="383" t="str">
        <f ca="1">+IF(OFFSET('Sanitation Data'!$G$31,0,10*ROW('Sanitation Data'!G126))="","",OFFSET('Sanitation Data'!$G$31,0,10*ROW('Sanitation Data'!G126)))</f>
        <v/>
      </c>
      <c r="DD132" s="383" t="str">
        <f ca="1">+IF(OFFSET('Sanitation Data'!$G$32,0,10*ROW('Sanitation Data'!G126))="","",OFFSET('Sanitation Data'!$G$32,0,10*ROW('Sanitation Data'!G126)))</f>
        <v/>
      </c>
      <c r="DE132" s="383" t="str">
        <f ca="1">+IF(OFFSET('Sanitation Data'!$H$28,0,10*ROW('Sanitation Data'!H126))="","",OFFSET('Sanitation Data'!$H$28,0,10*ROW('Sanitation Data'!H126)))</f>
        <v/>
      </c>
      <c r="DF132" s="383" t="str">
        <f ca="1">+IF(OFFSET('Sanitation Data'!$H$29,0,10*ROW('Sanitation Data'!H126))="","",OFFSET('Sanitation Data'!$H$29,0,10*ROW('Sanitation Data'!H126)))</f>
        <v/>
      </c>
      <c r="DG132" s="383" t="str">
        <f ca="1">+IF(OFFSET('Sanitation Data'!$H$30,0,10*ROW('Sanitation Data'!H126))="","",OFFSET('Sanitation Data'!$H$30,0,10*ROW('Sanitation Data'!H126)))</f>
        <v/>
      </c>
      <c r="DH132" s="383" t="str">
        <f ca="1">+IF(OFFSET('Sanitation Data'!$H$31,0,10*ROW('Sanitation Data'!H126))="","",OFFSET('Sanitation Data'!$H$31,0,10*ROW('Sanitation Data'!H126)))</f>
        <v/>
      </c>
      <c r="DI132" s="383" t="str">
        <f ca="1">+IF(OFFSET('Sanitation Data'!$H$32,0,10*ROW('Sanitation Data'!H126))="","",OFFSET('Sanitation Data'!$H$32,0,10*ROW('Sanitation Data'!H126)))</f>
        <v/>
      </c>
      <c r="DJ132" s="383" t="str">
        <f ca="1">+IF(OFFSET('Sanitation Data'!$I$28,0,10*ROW('Sanitation Data'!I126))="","",OFFSET('Sanitation Data'!$I$28,0,10*ROW('Sanitation Data'!I126)))</f>
        <v/>
      </c>
      <c r="DK132" s="383" t="str">
        <f ca="1">+IF(OFFSET('Sanitation Data'!$I$29,0,10*ROW('Sanitation Data'!I126))="","",OFFSET('Sanitation Data'!$I$29,0,10*ROW('Sanitation Data'!I126)))</f>
        <v/>
      </c>
      <c r="DL132" s="383" t="str">
        <f ca="1">+IF(OFFSET('Sanitation Data'!$I$30,0,10*ROW('Sanitation Data'!I126))="","",OFFSET('Sanitation Data'!$I$30,0,10*ROW('Sanitation Data'!I126)))</f>
        <v/>
      </c>
      <c r="DM132" s="383" t="str">
        <f ca="1">+IF(OFFSET('Sanitation Data'!$I$31,0,10*ROW('Sanitation Data'!I126))="","",OFFSET('Sanitation Data'!$I$31,0,10*ROW('Sanitation Data'!I126)))</f>
        <v/>
      </c>
      <c r="DN132" s="383" t="str">
        <f ca="1">+IF(OFFSET('Sanitation Data'!$I$32,0,10*ROW('Sanitation Data'!I126))="","",OFFSET('Sanitation Data'!$I$32,0,10*ROW('Sanitation Data'!I126)))</f>
        <v/>
      </c>
      <c r="DO132" s="383" t="str">
        <f ca="1">+IF(OFFSET('Hygiene Data'!$D$11,0,10*ROW('Hygiene Data'!D126))="","",OFFSET('Hygiene Data'!$D$11,0,10*ROW('Hygiene Data'!D126)))</f>
        <v/>
      </c>
      <c r="DP132" s="383" t="str">
        <f ca="1">+IF(OFFSET('Hygiene Data'!$D$12,0,10*ROW('Hygiene Data'!D126))="","",OFFSET('Hygiene Data'!$D$12,0,10*ROW('Hygiene Data'!D126)))</f>
        <v/>
      </c>
      <c r="DQ132" s="383" t="str">
        <f ca="1">+IF(OFFSET('Hygiene Data'!$D$13,0,10*ROW('Hygiene Data'!D126))="","",OFFSET('Hygiene Data'!$D$13,0,10*ROW('Hygiene Data'!D126)))</f>
        <v/>
      </c>
      <c r="DR132" s="383" t="str">
        <f ca="1">+IF(OFFSET('Hygiene Data'!$E$11,0,10*ROW('Hygiene Data'!E126))="","",OFFSET('Hygiene Data'!$E$11,0,10*ROW('Hygiene Data'!E126)))</f>
        <v/>
      </c>
      <c r="DS132" s="383" t="str">
        <f ca="1">+IF(OFFSET('Hygiene Data'!$E$12,0,10*ROW('Hygiene Data'!E126))="","",OFFSET('Hygiene Data'!$E$12,0,10*ROW('Hygiene Data'!E126)))</f>
        <v/>
      </c>
      <c r="DT132" s="383" t="str">
        <f ca="1">+IF(OFFSET('Hygiene Data'!$E$13,0,10*ROW('Hygiene Data'!E126))="","",OFFSET('Hygiene Data'!$E$13,0,10*ROW('Hygiene Data'!E126)))</f>
        <v/>
      </c>
      <c r="DU132" s="383" t="str">
        <f ca="1">+IF(OFFSET('Hygiene Data'!$F$11,0,10*ROW('Hygiene Data'!F126))="","",OFFSET('Hygiene Data'!$F$11,0,10*ROW('Hygiene Data'!F126)))</f>
        <v/>
      </c>
      <c r="DV132" s="383" t="str">
        <f ca="1">+IF(OFFSET('Hygiene Data'!$F$12,0,10*ROW('Hygiene Data'!F126))="","",OFFSET('Hygiene Data'!$F$12,0,10*ROW('Hygiene Data'!F126)))</f>
        <v/>
      </c>
      <c r="DW132" s="383" t="str">
        <f ca="1">+IF(OFFSET('Hygiene Data'!$F$13,0,10*ROW('Hygiene Data'!F126))="","",OFFSET('Hygiene Data'!$F$13,0,10*ROW('Hygiene Data'!F126)))</f>
        <v/>
      </c>
      <c r="DX132" s="383" t="str">
        <f ca="1">+IF(OFFSET('Hygiene Data'!$G$11,0,10*ROW('Hygiene Data'!G126))="","",OFFSET('Hygiene Data'!$G$11,0,10*ROW('Hygiene Data'!G126)))</f>
        <v/>
      </c>
      <c r="DY132" s="383" t="str">
        <f ca="1">+IF(OFFSET('Hygiene Data'!$G$12,0,10*ROW('Hygiene Data'!G126))="","",OFFSET('Hygiene Data'!$G$12,0,10*ROW('Hygiene Data'!G126)))</f>
        <v/>
      </c>
      <c r="DZ132" s="383" t="str">
        <f ca="1">+IF(OFFSET('Hygiene Data'!$G$13,0,10*ROW('Hygiene Data'!G126))="","",OFFSET('Hygiene Data'!$G$13,0,10*ROW('Hygiene Data'!G126)))</f>
        <v/>
      </c>
      <c r="EA132" s="383" t="str">
        <f ca="1">+IF(OFFSET('Hygiene Data'!$H$11,0,10*ROW('Hygiene Data'!H126))="","",OFFSET('Hygiene Data'!$H$11,0,10*ROW('Hygiene Data'!H126)))</f>
        <v/>
      </c>
      <c r="EB132" s="383" t="str">
        <f ca="1">+IF(OFFSET('Hygiene Data'!$H$12,0,10*ROW('Hygiene Data'!H126))="","",OFFSET('Hygiene Data'!$H$12,0,10*ROW('Hygiene Data'!H126)))</f>
        <v/>
      </c>
      <c r="EC132" s="383" t="str">
        <f ca="1">+IF(OFFSET('Hygiene Data'!$H$13,0,10*ROW('Hygiene Data'!H126))="","",OFFSET('Hygiene Data'!$H$13,0,10*ROW('Hygiene Data'!H126)))</f>
        <v/>
      </c>
      <c r="ED132" s="383" t="str">
        <f ca="1">+IF(OFFSET('Hygiene Data'!$I$11,0,10*ROW('Hygiene Data'!I126))="","",OFFSET('Hygiene Data'!$I$11,0,10*ROW('Hygiene Data'!I126)))</f>
        <v/>
      </c>
      <c r="EE132" s="383" t="str">
        <f ca="1">+IF(OFFSET('Hygiene Data'!$I$12,0,10*ROW('Hygiene Data'!I126))="","",OFFSET('Hygiene Data'!$I$12,0,10*ROW('Hygiene Data'!I126)))</f>
        <v/>
      </c>
      <c r="EF132" s="383" t="str">
        <f ca="1">+IF(OFFSET('Hygiene Data'!$I$13,0,10*ROW('Hygiene Data'!I126))="","",OFFSET('Hygiene Data'!$I$13,0,10*ROW('Hygiene Data'!I126)))</f>
        <v/>
      </c>
    </row>
    <row r="133" spans="1:136" x14ac:dyDescent="0.25">
      <c r="A133" s="492" t="str">
        <f ca="1">+IF(OFFSET('Water Data'!$B$2,0,10*ROW('Water Data'!E127))="","",OFFSET('Water Data'!$B$2,0,10*ROW('Water Data'!E127)))</f>
        <v/>
      </c>
      <c r="B133" s="492"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19" t="str">
        <f t="shared" ca="1" si="1"/>
        <v/>
      </c>
      <c r="D133" s="520"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20"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20"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20"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20"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20"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20"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20"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20"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20"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20"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20"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20"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20"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20"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20"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20"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20"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21"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21"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21"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21"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21"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21"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21"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21"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21"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21"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21"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21"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21"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21"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21"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21"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21"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21"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21"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21"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21"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21"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21"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21"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21"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21"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21"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21"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21"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21"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22"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98"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22"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22"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22"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22"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22"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22"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22"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22"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22"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22"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22"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22"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22"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22"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22"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22"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83" t="str">
        <f ca="1">+IF(OFFSET('Water Data'!$D$27,0,10*ROW('Water Data'!D127))="","",OFFSET('Water Data'!$D$27,0,10*ROW('Water Data'!D127)))</f>
        <v/>
      </c>
      <c r="BT133" s="383" t="str">
        <f ca="1">+IF(OFFSET('Water Data'!$D$28,0,10*ROW('Water Data'!D127))="","",OFFSET('Water Data'!$D$28,0,10*ROW('Water Data'!D127)))</f>
        <v/>
      </c>
      <c r="BU133" s="383" t="str">
        <f ca="1">+IF(OFFSET('Water Data'!$D$29,0,10*ROW('Water Data'!D127))="","",OFFSET('Water Data'!$D$29,0,10*ROW('Water Data'!D127)))</f>
        <v/>
      </c>
      <c r="BV133" s="383" t="str">
        <f ca="1">+IF(OFFSET('Water Data'!$E$27,0,10*ROW('Water Data'!E127))="","",OFFSET('Water Data'!$E$27,0,10*ROW('Water Data'!E127)))</f>
        <v/>
      </c>
      <c r="BW133" s="383" t="str">
        <f ca="1">+IF(OFFSET('Water Data'!$E$28,0,10*ROW('Water Data'!E127))="","",OFFSET('Water Data'!$E$28,0,10*ROW('Water Data'!E127)))</f>
        <v/>
      </c>
      <c r="BX133" s="383" t="str">
        <f ca="1">+IF(OFFSET('Water Data'!$E$29,0,10*ROW('Water Data'!E127))="","",OFFSET('Water Data'!$E$29,0,10*ROW('Water Data'!E127)))</f>
        <v/>
      </c>
      <c r="BY133" s="383" t="str">
        <f ca="1">+IF(OFFSET('Water Data'!$F$27,0,10*ROW('Water Data'!F127))="","",OFFSET('Water Data'!$F$27,0,10*ROW('Water Data'!F127)))</f>
        <v/>
      </c>
      <c r="BZ133" s="383" t="str">
        <f ca="1">+IF(OFFSET('Water Data'!$F$28,0,10*ROW('Water Data'!F127))="","",OFFSET('Water Data'!$F$28,0,10*ROW('Water Data'!F127)))</f>
        <v/>
      </c>
      <c r="CA133" s="383" t="str">
        <f ca="1">+IF(OFFSET('Water Data'!$F$29,0,10*ROW('Water Data'!F127))="","",OFFSET('Water Data'!$F$29,0,10*ROW('Water Data'!F127)))</f>
        <v/>
      </c>
      <c r="CB133" s="383" t="str">
        <f ca="1">+IF(OFFSET('Water Data'!$G$27,0,10*ROW('Water Data'!G127))="","",OFFSET('Water Data'!$G$27,0,10*ROW('Water Data'!G127)))</f>
        <v/>
      </c>
      <c r="CC133" s="383" t="str">
        <f ca="1">+IF(OFFSET('Water Data'!$G$28,0,10*ROW('Water Data'!G127))="","",OFFSET('Water Data'!$G$28,0,10*ROW('Water Data'!G127)))</f>
        <v/>
      </c>
      <c r="CD133" s="383" t="str">
        <f ca="1">+IF(OFFSET('Water Data'!$G$29,0,10*ROW('Water Data'!G127))="","",OFFSET('Water Data'!$G$29,0,10*ROW('Water Data'!G127)))</f>
        <v/>
      </c>
      <c r="CE133" s="383" t="str">
        <f ca="1">+IF(OFFSET('Water Data'!$H$27,0,10*ROW('Water Data'!H127))="","",OFFSET('Water Data'!$H$27,0,10*ROW('Water Data'!H127)))</f>
        <v/>
      </c>
      <c r="CF133" s="383" t="str">
        <f ca="1">+IF(OFFSET('Water Data'!$H$28,0,10*ROW('Water Data'!H127))="","",OFFSET('Water Data'!$H$28,0,10*ROW('Water Data'!H127)))</f>
        <v/>
      </c>
      <c r="CG133" s="383" t="str">
        <f ca="1">+IF(OFFSET('Water Data'!$H$29,0,10*ROW('Water Data'!H127))="","",OFFSET('Water Data'!$H$29,0,10*ROW('Water Data'!H127)))</f>
        <v/>
      </c>
      <c r="CH133" s="383" t="str">
        <f ca="1">+IF(OFFSET('Water Data'!$I$27,0,10*ROW('Water Data'!I127))="","",OFFSET('Water Data'!$I$27,0,10*ROW('Water Data'!I127)))</f>
        <v/>
      </c>
      <c r="CI133" s="383" t="str">
        <f ca="1">+IF(OFFSET('Water Data'!$I$28,0,10*ROW('Water Data'!I127))="","",OFFSET('Water Data'!$I$28,0,10*ROW('Water Data'!I127)))</f>
        <v/>
      </c>
      <c r="CJ133" s="383" t="str">
        <f ca="1">+IF(OFFSET('Water Data'!$I$29,0,10*ROW('Water Data'!I127))="","",OFFSET('Water Data'!$I$29,0,10*ROW('Water Data'!I127)))</f>
        <v/>
      </c>
      <c r="CK133" s="383" t="str">
        <f ca="1">+IF(OFFSET('Sanitation Data'!$D$28,0,10*ROW('Sanitation Data'!D127))="","",OFFSET('Sanitation Data'!$D$28,0,10*ROW('Sanitation Data'!D127)))</f>
        <v/>
      </c>
      <c r="CL133" s="383" t="str">
        <f ca="1">+IF(OFFSET('Sanitation Data'!$D$29,0,10*ROW('Sanitation Data'!D127))="","",OFFSET('Sanitation Data'!$D$29,0,10*ROW('Sanitation Data'!D127)))</f>
        <v/>
      </c>
      <c r="CM133" s="383" t="str">
        <f ca="1">+IF(OFFSET('Sanitation Data'!$D$30,0,10*ROW('Sanitation Data'!D127))="","",OFFSET('Sanitation Data'!$D$30,0,10*ROW('Sanitation Data'!D127)))</f>
        <v/>
      </c>
      <c r="CN133" s="383" t="str">
        <f ca="1">+IF(OFFSET('Sanitation Data'!$D$31,0,10*ROW('Sanitation Data'!D127))="","",OFFSET('Sanitation Data'!$D$31,0,10*ROW('Sanitation Data'!D127)))</f>
        <v/>
      </c>
      <c r="CO133" s="383" t="str">
        <f ca="1">+IF(OFFSET('Sanitation Data'!$D$32,0,10*ROW('Sanitation Data'!D127))="","",OFFSET('Sanitation Data'!$D$32,0,10*ROW('Sanitation Data'!D127)))</f>
        <v/>
      </c>
      <c r="CP133" s="383" t="str">
        <f ca="1">+IF(OFFSET('Sanitation Data'!$E$28,0,10*ROW('Sanitation Data'!E127))="","",OFFSET('Sanitation Data'!$E$28,0,10*ROW('Sanitation Data'!E127)))</f>
        <v/>
      </c>
      <c r="CQ133" s="383" t="str">
        <f ca="1">+IF(OFFSET('Sanitation Data'!$E$29,0,10*ROW('Sanitation Data'!E127))="","",OFFSET('Sanitation Data'!$E$29,0,10*ROW('Sanitation Data'!E127)))</f>
        <v/>
      </c>
      <c r="CR133" s="383" t="str">
        <f ca="1">+IF(OFFSET('Sanitation Data'!$E$30,0,10*ROW('Sanitation Data'!E127))="","",OFFSET('Sanitation Data'!$E$30,0,10*ROW('Sanitation Data'!E127)))</f>
        <v/>
      </c>
      <c r="CS133" s="383" t="str">
        <f ca="1">+IF(OFFSET('Sanitation Data'!$E$31,0,10*ROW('Sanitation Data'!E127))="","",OFFSET('Sanitation Data'!$E$31,0,10*ROW('Sanitation Data'!E127)))</f>
        <v/>
      </c>
      <c r="CT133" s="383" t="str">
        <f ca="1">+IF(OFFSET('Sanitation Data'!$E$32,0,10*ROW('Sanitation Data'!E127))="","",OFFSET('Sanitation Data'!$E$32,0,10*ROW('Sanitation Data'!E127)))</f>
        <v/>
      </c>
      <c r="CU133" s="383" t="str">
        <f ca="1">+IF(OFFSET('Sanitation Data'!$F$28,0,10*ROW('Sanitation Data'!F127))="","",OFFSET('Sanitation Data'!$F$28,0,10*ROW('Sanitation Data'!F127)))</f>
        <v/>
      </c>
      <c r="CV133" s="383" t="str">
        <f ca="1">+IF(OFFSET('Sanitation Data'!$F$29,0,10*ROW('Sanitation Data'!F127))="","",OFFSET('Sanitation Data'!$F$29,0,10*ROW('Sanitation Data'!F127)))</f>
        <v/>
      </c>
      <c r="CW133" s="383" t="str">
        <f ca="1">+IF(OFFSET('Sanitation Data'!$F$30,0,10*ROW('Sanitation Data'!F127))="","",OFFSET('Sanitation Data'!$F$30,0,10*ROW('Sanitation Data'!F127)))</f>
        <v/>
      </c>
      <c r="CX133" s="383" t="str">
        <f ca="1">+IF(OFFSET('Sanitation Data'!$F$31,0,10*ROW('Sanitation Data'!F127))="","",OFFSET('Sanitation Data'!$F$31,0,10*ROW('Sanitation Data'!F127)))</f>
        <v/>
      </c>
      <c r="CY133" s="383" t="str">
        <f ca="1">+IF(OFFSET('Sanitation Data'!$F$32,0,10*ROW('Sanitation Data'!F127))="","",OFFSET('Sanitation Data'!$F$32,0,10*ROW('Sanitation Data'!F127)))</f>
        <v/>
      </c>
      <c r="CZ133" s="383" t="str">
        <f ca="1">+IF(OFFSET('Sanitation Data'!$G$28,0,10*ROW('Sanitation Data'!G127))="","",OFFSET('Sanitation Data'!$G$28,0,10*ROW('Sanitation Data'!G127)))</f>
        <v/>
      </c>
      <c r="DA133" s="383" t="str">
        <f ca="1">+IF(OFFSET('Sanitation Data'!$G$29,0,10*ROW('Sanitation Data'!G127))="","",OFFSET('Sanitation Data'!$G$29,0,10*ROW('Sanitation Data'!G127)))</f>
        <v/>
      </c>
      <c r="DB133" s="383" t="str">
        <f ca="1">+IF(OFFSET('Sanitation Data'!$G$30,0,10*ROW('Sanitation Data'!G127))="","",OFFSET('Sanitation Data'!$G$30,0,10*ROW('Sanitation Data'!G127)))</f>
        <v/>
      </c>
      <c r="DC133" s="383" t="str">
        <f ca="1">+IF(OFFSET('Sanitation Data'!$G$31,0,10*ROW('Sanitation Data'!G127))="","",OFFSET('Sanitation Data'!$G$31,0,10*ROW('Sanitation Data'!G127)))</f>
        <v/>
      </c>
      <c r="DD133" s="383" t="str">
        <f ca="1">+IF(OFFSET('Sanitation Data'!$G$32,0,10*ROW('Sanitation Data'!G127))="","",OFFSET('Sanitation Data'!$G$32,0,10*ROW('Sanitation Data'!G127)))</f>
        <v/>
      </c>
      <c r="DE133" s="383" t="str">
        <f ca="1">+IF(OFFSET('Sanitation Data'!$H$28,0,10*ROW('Sanitation Data'!H127))="","",OFFSET('Sanitation Data'!$H$28,0,10*ROW('Sanitation Data'!H127)))</f>
        <v/>
      </c>
      <c r="DF133" s="383" t="str">
        <f ca="1">+IF(OFFSET('Sanitation Data'!$H$29,0,10*ROW('Sanitation Data'!H127))="","",OFFSET('Sanitation Data'!$H$29,0,10*ROW('Sanitation Data'!H127)))</f>
        <v/>
      </c>
      <c r="DG133" s="383" t="str">
        <f ca="1">+IF(OFFSET('Sanitation Data'!$H$30,0,10*ROW('Sanitation Data'!H127))="","",OFFSET('Sanitation Data'!$H$30,0,10*ROW('Sanitation Data'!H127)))</f>
        <v/>
      </c>
      <c r="DH133" s="383" t="str">
        <f ca="1">+IF(OFFSET('Sanitation Data'!$H$31,0,10*ROW('Sanitation Data'!H127))="","",OFFSET('Sanitation Data'!$H$31,0,10*ROW('Sanitation Data'!H127)))</f>
        <v/>
      </c>
      <c r="DI133" s="383" t="str">
        <f ca="1">+IF(OFFSET('Sanitation Data'!$H$32,0,10*ROW('Sanitation Data'!H127))="","",OFFSET('Sanitation Data'!$H$32,0,10*ROW('Sanitation Data'!H127)))</f>
        <v/>
      </c>
      <c r="DJ133" s="383" t="str">
        <f ca="1">+IF(OFFSET('Sanitation Data'!$I$28,0,10*ROW('Sanitation Data'!I127))="","",OFFSET('Sanitation Data'!$I$28,0,10*ROW('Sanitation Data'!I127)))</f>
        <v/>
      </c>
      <c r="DK133" s="383" t="str">
        <f ca="1">+IF(OFFSET('Sanitation Data'!$I$29,0,10*ROW('Sanitation Data'!I127))="","",OFFSET('Sanitation Data'!$I$29,0,10*ROW('Sanitation Data'!I127)))</f>
        <v/>
      </c>
      <c r="DL133" s="383" t="str">
        <f ca="1">+IF(OFFSET('Sanitation Data'!$I$30,0,10*ROW('Sanitation Data'!I127))="","",OFFSET('Sanitation Data'!$I$30,0,10*ROW('Sanitation Data'!I127)))</f>
        <v/>
      </c>
      <c r="DM133" s="383" t="str">
        <f ca="1">+IF(OFFSET('Sanitation Data'!$I$31,0,10*ROW('Sanitation Data'!I127))="","",OFFSET('Sanitation Data'!$I$31,0,10*ROW('Sanitation Data'!I127)))</f>
        <v/>
      </c>
      <c r="DN133" s="383" t="str">
        <f ca="1">+IF(OFFSET('Sanitation Data'!$I$32,0,10*ROW('Sanitation Data'!I127))="","",OFFSET('Sanitation Data'!$I$32,0,10*ROW('Sanitation Data'!I127)))</f>
        <v/>
      </c>
      <c r="DO133" s="383" t="str">
        <f ca="1">+IF(OFFSET('Hygiene Data'!$D$11,0,10*ROW('Hygiene Data'!D127))="","",OFFSET('Hygiene Data'!$D$11,0,10*ROW('Hygiene Data'!D127)))</f>
        <v/>
      </c>
      <c r="DP133" s="383" t="str">
        <f ca="1">+IF(OFFSET('Hygiene Data'!$D$12,0,10*ROW('Hygiene Data'!D127))="","",OFFSET('Hygiene Data'!$D$12,0,10*ROW('Hygiene Data'!D127)))</f>
        <v/>
      </c>
      <c r="DQ133" s="383" t="str">
        <f ca="1">+IF(OFFSET('Hygiene Data'!$D$13,0,10*ROW('Hygiene Data'!D127))="","",OFFSET('Hygiene Data'!$D$13,0,10*ROW('Hygiene Data'!D127)))</f>
        <v/>
      </c>
      <c r="DR133" s="383" t="str">
        <f ca="1">+IF(OFFSET('Hygiene Data'!$E$11,0,10*ROW('Hygiene Data'!E127))="","",OFFSET('Hygiene Data'!$E$11,0,10*ROW('Hygiene Data'!E127)))</f>
        <v/>
      </c>
      <c r="DS133" s="383" t="str">
        <f ca="1">+IF(OFFSET('Hygiene Data'!$E$12,0,10*ROW('Hygiene Data'!E127))="","",OFFSET('Hygiene Data'!$E$12,0,10*ROW('Hygiene Data'!E127)))</f>
        <v/>
      </c>
      <c r="DT133" s="383" t="str">
        <f ca="1">+IF(OFFSET('Hygiene Data'!$E$13,0,10*ROW('Hygiene Data'!E127))="","",OFFSET('Hygiene Data'!$E$13,0,10*ROW('Hygiene Data'!E127)))</f>
        <v/>
      </c>
      <c r="DU133" s="383" t="str">
        <f ca="1">+IF(OFFSET('Hygiene Data'!$F$11,0,10*ROW('Hygiene Data'!F127))="","",OFFSET('Hygiene Data'!$F$11,0,10*ROW('Hygiene Data'!F127)))</f>
        <v/>
      </c>
      <c r="DV133" s="383" t="str">
        <f ca="1">+IF(OFFSET('Hygiene Data'!$F$12,0,10*ROW('Hygiene Data'!F127))="","",OFFSET('Hygiene Data'!$F$12,0,10*ROW('Hygiene Data'!F127)))</f>
        <v/>
      </c>
      <c r="DW133" s="383" t="str">
        <f ca="1">+IF(OFFSET('Hygiene Data'!$F$13,0,10*ROW('Hygiene Data'!F127))="","",OFFSET('Hygiene Data'!$F$13,0,10*ROW('Hygiene Data'!F127)))</f>
        <v/>
      </c>
      <c r="DX133" s="383" t="str">
        <f ca="1">+IF(OFFSET('Hygiene Data'!$G$11,0,10*ROW('Hygiene Data'!G127))="","",OFFSET('Hygiene Data'!$G$11,0,10*ROW('Hygiene Data'!G127)))</f>
        <v/>
      </c>
      <c r="DY133" s="383" t="str">
        <f ca="1">+IF(OFFSET('Hygiene Data'!$G$12,0,10*ROW('Hygiene Data'!G127))="","",OFFSET('Hygiene Data'!$G$12,0,10*ROW('Hygiene Data'!G127)))</f>
        <v/>
      </c>
      <c r="DZ133" s="383" t="str">
        <f ca="1">+IF(OFFSET('Hygiene Data'!$G$13,0,10*ROW('Hygiene Data'!G127))="","",OFFSET('Hygiene Data'!$G$13,0,10*ROW('Hygiene Data'!G127)))</f>
        <v/>
      </c>
      <c r="EA133" s="383" t="str">
        <f ca="1">+IF(OFFSET('Hygiene Data'!$H$11,0,10*ROW('Hygiene Data'!H127))="","",OFFSET('Hygiene Data'!$H$11,0,10*ROW('Hygiene Data'!H127)))</f>
        <v/>
      </c>
      <c r="EB133" s="383" t="str">
        <f ca="1">+IF(OFFSET('Hygiene Data'!$H$12,0,10*ROW('Hygiene Data'!H127))="","",OFFSET('Hygiene Data'!$H$12,0,10*ROW('Hygiene Data'!H127)))</f>
        <v/>
      </c>
      <c r="EC133" s="383" t="str">
        <f ca="1">+IF(OFFSET('Hygiene Data'!$H$13,0,10*ROW('Hygiene Data'!H127))="","",OFFSET('Hygiene Data'!$H$13,0,10*ROW('Hygiene Data'!H127)))</f>
        <v/>
      </c>
      <c r="ED133" s="383" t="str">
        <f ca="1">+IF(OFFSET('Hygiene Data'!$I$11,0,10*ROW('Hygiene Data'!I127))="","",OFFSET('Hygiene Data'!$I$11,0,10*ROW('Hygiene Data'!I127)))</f>
        <v/>
      </c>
      <c r="EE133" s="383" t="str">
        <f ca="1">+IF(OFFSET('Hygiene Data'!$I$12,0,10*ROW('Hygiene Data'!I127))="","",OFFSET('Hygiene Data'!$I$12,0,10*ROW('Hygiene Data'!I127)))</f>
        <v/>
      </c>
      <c r="EF133" s="383" t="str">
        <f ca="1">+IF(OFFSET('Hygiene Data'!$I$13,0,10*ROW('Hygiene Data'!I127))="","",OFFSET('Hygiene Data'!$I$13,0,10*ROW('Hygiene Data'!I127)))</f>
        <v/>
      </c>
    </row>
    <row r="134" spans="1:136" x14ac:dyDescent="0.25">
      <c r="A134" s="492" t="str">
        <f ca="1">+IF(OFFSET('Water Data'!$B$2,0,10*ROW('Water Data'!E128))="","",OFFSET('Water Data'!$B$2,0,10*ROW('Water Data'!E128)))</f>
        <v/>
      </c>
      <c r="B134" s="492"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19" t="str">
        <f t="shared" ca="1" si="1"/>
        <v/>
      </c>
      <c r="D134" s="520"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20"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20"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20"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20"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20"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20"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20"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20"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20"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20"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20"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20"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20"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20"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20"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20"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20"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21"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21"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21"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21"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21"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21"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21"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21"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21"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21"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21"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21"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21"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21"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21"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21"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21"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21"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21"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21"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21"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21"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21"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21"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21"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21"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21"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21"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21"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21"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22"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98"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22"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22"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22"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22"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22"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22"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22"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22"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22"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22"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22"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22"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22"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22"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22"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22"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83" t="str">
        <f ca="1">+IF(OFFSET('Water Data'!$D$27,0,10*ROW('Water Data'!D128))="","",OFFSET('Water Data'!$D$27,0,10*ROW('Water Data'!D128)))</f>
        <v/>
      </c>
      <c r="BT134" s="383" t="str">
        <f ca="1">+IF(OFFSET('Water Data'!$D$28,0,10*ROW('Water Data'!D128))="","",OFFSET('Water Data'!$D$28,0,10*ROW('Water Data'!D128)))</f>
        <v/>
      </c>
      <c r="BU134" s="383" t="str">
        <f ca="1">+IF(OFFSET('Water Data'!$D$29,0,10*ROW('Water Data'!D128))="","",OFFSET('Water Data'!$D$29,0,10*ROW('Water Data'!D128)))</f>
        <v/>
      </c>
      <c r="BV134" s="383" t="str">
        <f ca="1">+IF(OFFSET('Water Data'!$E$27,0,10*ROW('Water Data'!E128))="","",OFFSET('Water Data'!$E$27,0,10*ROW('Water Data'!E128)))</f>
        <v/>
      </c>
      <c r="BW134" s="383" t="str">
        <f ca="1">+IF(OFFSET('Water Data'!$E$28,0,10*ROW('Water Data'!E128))="","",OFFSET('Water Data'!$E$28,0,10*ROW('Water Data'!E128)))</f>
        <v/>
      </c>
      <c r="BX134" s="383" t="str">
        <f ca="1">+IF(OFFSET('Water Data'!$E$29,0,10*ROW('Water Data'!E128))="","",OFFSET('Water Data'!$E$29,0,10*ROW('Water Data'!E128)))</f>
        <v/>
      </c>
      <c r="BY134" s="383" t="str">
        <f ca="1">+IF(OFFSET('Water Data'!$F$27,0,10*ROW('Water Data'!F128))="","",OFFSET('Water Data'!$F$27,0,10*ROW('Water Data'!F128)))</f>
        <v/>
      </c>
      <c r="BZ134" s="383" t="str">
        <f ca="1">+IF(OFFSET('Water Data'!$F$28,0,10*ROW('Water Data'!F128))="","",OFFSET('Water Data'!$F$28,0,10*ROW('Water Data'!F128)))</f>
        <v/>
      </c>
      <c r="CA134" s="383" t="str">
        <f ca="1">+IF(OFFSET('Water Data'!$F$29,0,10*ROW('Water Data'!F128))="","",OFFSET('Water Data'!$F$29,0,10*ROW('Water Data'!F128)))</f>
        <v/>
      </c>
      <c r="CB134" s="383" t="str">
        <f ca="1">+IF(OFFSET('Water Data'!$G$27,0,10*ROW('Water Data'!G128))="","",OFFSET('Water Data'!$G$27,0,10*ROW('Water Data'!G128)))</f>
        <v/>
      </c>
      <c r="CC134" s="383" t="str">
        <f ca="1">+IF(OFFSET('Water Data'!$G$28,0,10*ROW('Water Data'!G128))="","",OFFSET('Water Data'!$G$28,0,10*ROW('Water Data'!G128)))</f>
        <v/>
      </c>
      <c r="CD134" s="383" t="str">
        <f ca="1">+IF(OFFSET('Water Data'!$G$29,0,10*ROW('Water Data'!G128))="","",OFFSET('Water Data'!$G$29,0,10*ROW('Water Data'!G128)))</f>
        <v/>
      </c>
      <c r="CE134" s="383" t="str">
        <f ca="1">+IF(OFFSET('Water Data'!$H$27,0,10*ROW('Water Data'!H128))="","",OFFSET('Water Data'!$H$27,0,10*ROW('Water Data'!H128)))</f>
        <v/>
      </c>
      <c r="CF134" s="383" t="str">
        <f ca="1">+IF(OFFSET('Water Data'!$H$28,0,10*ROW('Water Data'!H128))="","",OFFSET('Water Data'!$H$28,0,10*ROW('Water Data'!H128)))</f>
        <v/>
      </c>
      <c r="CG134" s="383" t="str">
        <f ca="1">+IF(OFFSET('Water Data'!$H$29,0,10*ROW('Water Data'!H128))="","",OFFSET('Water Data'!$H$29,0,10*ROW('Water Data'!H128)))</f>
        <v/>
      </c>
      <c r="CH134" s="383" t="str">
        <f ca="1">+IF(OFFSET('Water Data'!$I$27,0,10*ROW('Water Data'!I128))="","",OFFSET('Water Data'!$I$27,0,10*ROW('Water Data'!I128)))</f>
        <v/>
      </c>
      <c r="CI134" s="383" t="str">
        <f ca="1">+IF(OFFSET('Water Data'!$I$28,0,10*ROW('Water Data'!I128))="","",OFFSET('Water Data'!$I$28,0,10*ROW('Water Data'!I128)))</f>
        <v/>
      </c>
      <c r="CJ134" s="383" t="str">
        <f ca="1">+IF(OFFSET('Water Data'!$I$29,0,10*ROW('Water Data'!I128))="","",OFFSET('Water Data'!$I$29,0,10*ROW('Water Data'!I128)))</f>
        <v/>
      </c>
      <c r="CK134" s="383" t="str">
        <f ca="1">+IF(OFFSET('Sanitation Data'!$D$28,0,10*ROW('Sanitation Data'!D128))="","",OFFSET('Sanitation Data'!$D$28,0,10*ROW('Sanitation Data'!D128)))</f>
        <v/>
      </c>
      <c r="CL134" s="383" t="str">
        <f ca="1">+IF(OFFSET('Sanitation Data'!$D$29,0,10*ROW('Sanitation Data'!D128))="","",OFFSET('Sanitation Data'!$D$29,0,10*ROW('Sanitation Data'!D128)))</f>
        <v/>
      </c>
      <c r="CM134" s="383" t="str">
        <f ca="1">+IF(OFFSET('Sanitation Data'!$D$30,0,10*ROW('Sanitation Data'!D128))="","",OFFSET('Sanitation Data'!$D$30,0,10*ROW('Sanitation Data'!D128)))</f>
        <v/>
      </c>
      <c r="CN134" s="383" t="str">
        <f ca="1">+IF(OFFSET('Sanitation Data'!$D$31,0,10*ROW('Sanitation Data'!D128))="","",OFFSET('Sanitation Data'!$D$31,0,10*ROW('Sanitation Data'!D128)))</f>
        <v/>
      </c>
      <c r="CO134" s="383" t="str">
        <f ca="1">+IF(OFFSET('Sanitation Data'!$D$32,0,10*ROW('Sanitation Data'!D128))="","",OFFSET('Sanitation Data'!$D$32,0,10*ROW('Sanitation Data'!D128)))</f>
        <v/>
      </c>
      <c r="CP134" s="383" t="str">
        <f ca="1">+IF(OFFSET('Sanitation Data'!$E$28,0,10*ROW('Sanitation Data'!E128))="","",OFFSET('Sanitation Data'!$E$28,0,10*ROW('Sanitation Data'!E128)))</f>
        <v/>
      </c>
      <c r="CQ134" s="383" t="str">
        <f ca="1">+IF(OFFSET('Sanitation Data'!$E$29,0,10*ROW('Sanitation Data'!E128))="","",OFFSET('Sanitation Data'!$E$29,0,10*ROW('Sanitation Data'!E128)))</f>
        <v/>
      </c>
      <c r="CR134" s="383" t="str">
        <f ca="1">+IF(OFFSET('Sanitation Data'!$E$30,0,10*ROW('Sanitation Data'!E128))="","",OFFSET('Sanitation Data'!$E$30,0,10*ROW('Sanitation Data'!E128)))</f>
        <v/>
      </c>
      <c r="CS134" s="383" t="str">
        <f ca="1">+IF(OFFSET('Sanitation Data'!$E$31,0,10*ROW('Sanitation Data'!E128))="","",OFFSET('Sanitation Data'!$E$31,0,10*ROW('Sanitation Data'!E128)))</f>
        <v/>
      </c>
      <c r="CT134" s="383" t="str">
        <f ca="1">+IF(OFFSET('Sanitation Data'!$E$32,0,10*ROW('Sanitation Data'!E128))="","",OFFSET('Sanitation Data'!$E$32,0,10*ROW('Sanitation Data'!E128)))</f>
        <v/>
      </c>
      <c r="CU134" s="383" t="str">
        <f ca="1">+IF(OFFSET('Sanitation Data'!$F$28,0,10*ROW('Sanitation Data'!F128))="","",OFFSET('Sanitation Data'!$F$28,0,10*ROW('Sanitation Data'!F128)))</f>
        <v/>
      </c>
      <c r="CV134" s="383" t="str">
        <f ca="1">+IF(OFFSET('Sanitation Data'!$F$29,0,10*ROW('Sanitation Data'!F128))="","",OFFSET('Sanitation Data'!$F$29,0,10*ROW('Sanitation Data'!F128)))</f>
        <v/>
      </c>
      <c r="CW134" s="383" t="str">
        <f ca="1">+IF(OFFSET('Sanitation Data'!$F$30,0,10*ROW('Sanitation Data'!F128))="","",OFFSET('Sanitation Data'!$F$30,0,10*ROW('Sanitation Data'!F128)))</f>
        <v/>
      </c>
      <c r="CX134" s="383" t="str">
        <f ca="1">+IF(OFFSET('Sanitation Data'!$F$31,0,10*ROW('Sanitation Data'!F128))="","",OFFSET('Sanitation Data'!$F$31,0,10*ROW('Sanitation Data'!F128)))</f>
        <v/>
      </c>
      <c r="CY134" s="383" t="str">
        <f ca="1">+IF(OFFSET('Sanitation Data'!$F$32,0,10*ROW('Sanitation Data'!F128))="","",OFFSET('Sanitation Data'!$F$32,0,10*ROW('Sanitation Data'!F128)))</f>
        <v/>
      </c>
      <c r="CZ134" s="383" t="str">
        <f ca="1">+IF(OFFSET('Sanitation Data'!$G$28,0,10*ROW('Sanitation Data'!G128))="","",OFFSET('Sanitation Data'!$G$28,0,10*ROW('Sanitation Data'!G128)))</f>
        <v/>
      </c>
      <c r="DA134" s="383" t="str">
        <f ca="1">+IF(OFFSET('Sanitation Data'!$G$29,0,10*ROW('Sanitation Data'!G128))="","",OFFSET('Sanitation Data'!$G$29,0,10*ROW('Sanitation Data'!G128)))</f>
        <v/>
      </c>
      <c r="DB134" s="383" t="str">
        <f ca="1">+IF(OFFSET('Sanitation Data'!$G$30,0,10*ROW('Sanitation Data'!G128))="","",OFFSET('Sanitation Data'!$G$30,0,10*ROW('Sanitation Data'!G128)))</f>
        <v/>
      </c>
      <c r="DC134" s="383" t="str">
        <f ca="1">+IF(OFFSET('Sanitation Data'!$G$31,0,10*ROW('Sanitation Data'!G128))="","",OFFSET('Sanitation Data'!$G$31,0,10*ROW('Sanitation Data'!G128)))</f>
        <v/>
      </c>
      <c r="DD134" s="383" t="str">
        <f ca="1">+IF(OFFSET('Sanitation Data'!$G$32,0,10*ROW('Sanitation Data'!G128))="","",OFFSET('Sanitation Data'!$G$32,0,10*ROW('Sanitation Data'!G128)))</f>
        <v/>
      </c>
      <c r="DE134" s="383" t="str">
        <f ca="1">+IF(OFFSET('Sanitation Data'!$H$28,0,10*ROW('Sanitation Data'!H128))="","",OFFSET('Sanitation Data'!$H$28,0,10*ROW('Sanitation Data'!H128)))</f>
        <v/>
      </c>
      <c r="DF134" s="383" t="str">
        <f ca="1">+IF(OFFSET('Sanitation Data'!$H$29,0,10*ROW('Sanitation Data'!H128))="","",OFFSET('Sanitation Data'!$H$29,0,10*ROW('Sanitation Data'!H128)))</f>
        <v/>
      </c>
      <c r="DG134" s="383" t="str">
        <f ca="1">+IF(OFFSET('Sanitation Data'!$H$30,0,10*ROW('Sanitation Data'!H128))="","",OFFSET('Sanitation Data'!$H$30,0,10*ROW('Sanitation Data'!H128)))</f>
        <v/>
      </c>
      <c r="DH134" s="383" t="str">
        <f ca="1">+IF(OFFSET('Sanitation Data'!$H$31,0,10*ROW('Sanitation Data'!H128))="","",OFFSET('Sanitation Data'!$H$31,0,10*ROW('Sanitation Data'!H128)))</f>
        <v/>
      </c>
      <c r="DI134" s="383" t="str">
        <f ca="1">+IF(OFFSET('Sanitation Data'!$H$32,0,10*ROW('Sanitation Data'!H128))="","",OFFSET('Sanitation Data'!$H$32,0,10*ROW('Sanitation Data'!H128)))</f>
        <v/>
      </c>
      <c r="DJ134" s="383" t="str">
        <f ca="1">+IF(OFFSET('Sanitation Data'!$I$28,0,10*ROW('Sanitation Data'!I128))="","",OFFSET('Sanitation Data'!$I$28,0,10*ROW('Sanitation Data'!I128)))</f>
        <v/>
      </c>
      <c r="DK134" s="383" t="str">
        <f ca="1">+IF(OFFSET('Sanitation Data'!$I$29,0,10*ROW('Sanitation Data'!I128))="","",OFFSET('Sanitation Data'!$I$29,0,10*ROW('Sanitation Data'!I128)))</f>
        <v/>
      </c>
      <c r="DL134" s="383" t="str">
        <f ca="1">+IF(OFFSET('Sanitation Data'!$I$30,0,10*ROW('Sanitation Data'!I128))="","",OFFSET('Sanitation Data'!$I$30,0,10*ROW('Sanitation Data'!I128)))</f>
        <v/>
      </c>
      <c r="DM134" s="383" t="str">
        <f ca="1">+IF(OFFSET('Sanitation Data'!$I$31,0,10*ROW('Sanitation Data'!I128))="","",OFFSET('Sanitation Data'!$I$31,0,10*ROW('Sanitation Data'!I128)))</f>
        <v/>
      </c>
      <c r="DN134" s="383" t="str">
        <f ca="1">+IF(OFFSET('Sanitation Data'!$I$32,0,10*ROW('Sanitation Data'!I128))="","",OFFSET('Sanitation Data'!$I$32,0,10*ROW('Sanitation Data'!I128)))</f>
        <v/>
      </c>
      <c r="DO134" s="383" t="str">
        <f ca="1">+IF(OFFSET('Hygiene Data'!$D$11,0,10*ROW('Hygiene Data'!D128))="","",OFFSET('Hygiene Data'!$D$11,0,10*ROW('Hygiene Data'!D128)))</f>
        <v/>
      </c>
      <c r="DP134" s="383" t="str">
        <f ca="1">+IF(OFFSET('Hygiene Data'!$D$12,0,10*ROW('Hygiene Data'!D128))="","",OFFSET('Hygiene Data'!$D$12,0,10*ROW('Hygiene Data'!D128)))</f>
        <v/>
      </c>
      <c r="DQ134" s="383" t="str">
        <f ca="1">+IF(OFFSET('Hygiene Data'!$D$13,0,10*ROW('Hygiene Data'!D128))="","",OFFSET('Hygiene Data'!$D$13,0,10*ROW('Hygiene Data'!D128)))</f>
        <v/>
      </c>
      <c r="DR134" s="383" t="str">
        <f ca="1">+IF(OFFSET('Hygiene Data'!$E$11,0,10*ROW('Hygiene Data'!E128))="","",OFFSET('Hygiene Data'!$E$11,0,10*ROW('Hygiene Data'!E128)))</f>
        <v/>
      </c>
      <c r="DS134" s="383" t="str">
        <f ca="1">+IF(OFFSET('Hygiene Data'!$E$12,0,10*ROW('Hygiene Data'!E128))="","",OFFSET('Hygiene Data'!$E$12,0,10*ROW('Hygiene Data'!E128)))</f>
        <v/>
      </c>
      <c r="DT134" s="383" t="str">
        <f ca="1">+IF(OFFSET('Hygiene Data'!$E$13,0,10*ROW('Hygiene Data'!E128))="","",OFFSET('Hygiene Data'!$E$13,0,10*ROW('Hygiene Data'!E128)))</f>
        <v/>
      </c>
      <c r="DU134" s="383" t="str">
        <f ca="1">+IF(OFFSET('Hygiene Data'!$F$11,0,10*ROW('Hygiene Data'!F128))="","",OFFSET('Hygiene Data'!$F$11,0,10*ROW('Hygiene Data'!F128)))</f>
        <v/>
      </c>
      <c r="DV134" s="383" t="str">
        <f ca="1">+IF(OFFSET('Hygiene Data'!$F$12,0,10*ROW('Hygiene Data'!F128))="","",OFFSET('Hygiene Data'!$F$12,0,10*ROW('Hygiene Data'!F128)))</f>
        <v/>
      </c>
      <c r="DW134" s="383" t="str">
        <f ca="1">+IF(OFFSET('Hygiene Data'!$F$13,0,10*ROW('Hygiene Data'!F128))="","",OFFSET('Hygiene Data'!$F$13,0,10*ROW('Hygiene Data'!F128)))</f>
        <v/>
      </c>
      <c r="DX134" s="383" t="str">
        <f ca="1">+IF(OFFSET('Hygiene Data'!$G$11,0,10*ROW('Hygiene Data'!G128))="","",OFFSET('Hygiene Data'!$G$11,0,10*ROW('Hygiene Data'!G128)))</f>
        <v/>
      </c>
      <c r="DY134" s="383" t="str">
        <f ca="1">+IF(OFFSET('Hygiene Data'!$G$12,0,10*ROW('Hygiene Data'!G128))="","",OFFSET('Hygiene Data'!$G$12,0,10*ROW('Hygiene Data'!G128)))</f>
        <v/>
      </c>
      <c r="DZ134" s="383" t="str">
        <f ca="1">+IF(OFFSET('Hygiene Data'!$G$13,0,10*ROW('Hygiene Data'!G128))="","",OFFSET('Hygiene Data'!$G$13,0,10*ROW('Hygiene Data'!G128)))</f>
        <v/>
      </c>
      <c r="EA134" s="383" t="str">
        <f ca="1">+IF(OFFSET('Hygiene Data'!$H$11,0,10*ROW('Hygiene Data'!H128))="","",OFFSET('Hygiene Data'!$H$11,0,10*ROW('Hygiene Data'!H128)))</f>
        <v/>
      </c>
      <c r="EB134" s="383" t="str">
        <f ca="1">+IF(OFFSET('Hygiene Data'!$H$12,0,10*ROW('Hygiene Data'!H128))="","",OFFSET('Hygiene Data'!$H$12,0,10*ROW('Hygiene Data'!H128)))</f>
        <v/>
      </c>
      <c r="EC134" s="383" t="str">
        <f ca="1">+IF(OFFSET('Hygiene Data'!$H$13,0,10*ROW('Hygiene Data'!H128))="","",OFFSET('Hygiene Data'!$H$13,0,10*ROW('Hygiene Data'!H128)))</f>
        <v/>
      </c>
      <c r="ED134" s="383" t="str">
        <f ca="1">+IF(OFFSET('Hygiene Data'!$I$11,0,10*ROW('Hygiene Data'!I128))="","",OFFSET('Hygiene Data'!$I$11,0,10*ROW('Hygiene Data'!I128)))</f>
        <v/>
      </c>
      <c r="EE134" s="383" t="str">
        <f ca="1">+IF(OFFSET('Hygiene Data'!$I$12,0,10*ROW('Hygiene Data'!I128))="","",OFFSET('Hygiene Data'!$I$12,0,10*ROW('Hygiene Data'!I128)))</f>
        <v/>
      </c>
      <c r="EF134" s="383" t="str">
        <f ca="1">+IF(OFFSET('Hygiene Data'!$I$13,0,10*ROW('Hygiene Data'!I128))="","",OFFSET('Hygiene Data'!$I$13,0,10*ROW('Hygiene Data'!I128)))</f>
        <v/>
      </c>
    </row>
    <row r="135" spans="1:136" x14ac:dyDescent="0.25">
      <c r="A135" s="492" t="str">
        <f ca="1">+IF(OFFSET('Water Data'!$B$2,0,10*ROW('Water Data'!E129))="","",OFFSET('Water Data'!$B$2,0,10*ROW('Water Data'!E129)))</f>
        <v/>
      </c>
      <c r="B135" s="492"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19" t="str">
        <f t="shared" ref="C135:C198" ca="1" si="2">+IF(ISNUMBER(VALUE(MID(A135,5,4))), VALUE(MID(A135, 5,4)),"")</f>
        <v/>
      </c>
      <c r="D135" s="520"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20"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20"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20"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20"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20"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20"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20"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20"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20"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20"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20"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20"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20"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20"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20"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20"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20"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21"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21"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21"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21"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21"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21"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21"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21"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21"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21"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21"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21"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21"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21"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21"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21"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21"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21"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21"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21"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21"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21"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21"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21"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21"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21"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21"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21"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21"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21"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22"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98"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22"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22"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22"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22"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22"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22"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22"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22"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22"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22"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22"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22"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22"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22"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22"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22"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83" t="str">
        <f ca="1">+IF(OFFSET('Water Data'!$D$27,0,10*ROW('Water Data'!D129))="","",OFFSET('Water Data'!$D$27,0,10*ROW('Water Data'!D129)))</f>
        <v/>
      </c>
      <c r="BT135" s="383" t="str">
        <f ca="1">+IF(OFFSET('Water Data'!$D$28,0,10*ROW('Water Data'!D129))="","",OFFSET('Water Data'!$D$28,0,10*ROW('Water Data'!D129)))</f>
        <v/>
      </c>
      <c r="BU135" s="383" t="str">
        <f ca="1">+IF(OFFSET('Water Data'!$D$29,0,10*ROW('Water Data'!D129))="","",OFFSET('Water Data'!$D$29,0,10*ROW('Water Data'!D129)))</f>
        <v/>
      </c>
      <c r="BV135" s="383" t="str">
        <f ca="1">+IF(OFFSET('Water Data'!$E$27,0,10*ROW('Water Data'!E129))="","",OFFSET('Water Data'!$E$27,0,10*ROW('Water Data'!E129)))</f>
        <v/>
      </c>
      <c r="BW135" s="383" t="str">
        <f ca="1">+IF(OFFSET('Water Data'!$E$28,0,10*ROW('Water Data'!E129))="","",OFFSET('Water Data'!$E$28,0,10*ROW('Water Data'!E129)))</f>
        <v/>
      </c>
      <c r="BX135" s="383" t="str">
        <f ca="1">+IF(OFFSET('Water Data'!$E$29,0,10*ROW('Water Data'!E129))="","",OFFSET('Water Data'!$E$29,0,10*ROW('Water Data'!E129)))</f>
        <v/>
      </c>
      <c r="BY135" s="383" t="str">
        <f ca="1">+IF(OFFSET('Water Data'!$F$27,0,10*ROW('Water Data'!F129))="","",OFFSET('Water Data'!$F$27,0,10*ROW('Water Data'!F129)))</f>
        <v/>
      </c>
      <c r="BZ135" s="383" t="str">
        <f ca="1">+IF(OFFSET('Water Data'!$F$28,0,10*ROW('Water Data'!F129))="","",OFFSET('Water Data'!$F$28,0,10*ROW('Water Data'!F129)))</f>
        <v/>
      </c>
      <c r="CA135" s="383" t="str">
        <f ca="1">+IF(OFFSET('Water Data'!$F$29,0,10*ROW('Water Data'!F129))="","",OFFSET('Water Data'!$F$29,0,10*ROW('Water Data'!F129)))</f>
        <v/>
      </c>
      <c r="CB135" s="383" t="str">
        <f ca="1">+IF(OFFSET('Water Data'!$G$27,0,10*ROW('Water Data'!G129))="","",OFFSET('Water Data'!$G$27,0,10*ROW('Water Data'!G129)))</f>
        <v/>
      </c>
      <c r="CC135" s="383" t="str">
        <f ca="1">+IF(OFFSET('Water Data'!$G$28,0,10*ROW('Water Data'!G129))="","",OFFSET('Water Data'!$G$28,0,10*ROW('Water Data'!G129)))</f>
        <v/>
      </c>
      <c r="CD135" s="383" t="str">
        <f ca="1">+IF(OFFSET('Water Data'!$G$29,0,10*ROW('Water Data'!G129))="","",OFFSET('Water Data'!$G$29,0,10*ROW('Water Data'!G129)))</f>
        <v/>
      </c>
      <c r="CE135" s="383" t="str">
        <f ca="1">+IF(OFFSET('Water Data'!$H$27,0,10*ROW('Water Data'!H129))="","",OFFSET('Water Data'!$H$27,0,10*ROW('Water Data'!H129)))</f>
        <v/>
      </c>
      <c r="CF135" s="383" t="str">
        <f ca="1">+IF(OFFSET('Water Data'!$H$28,0,10*ROW('Water Data'!H129))="","",OFFSET('Water Data'!$H$28,0,10*ROW('Water Data'!H129)))</f>
        <v/>
      </c>
      <c r="CG135" s="383" t="str">
        <f ca="1">+IF(OFFSET('Water Data'!$H$29,0,10*ROW('Water Data'!H129))="","",OFFSET('Water Data'!$H$29,0,10*ROW('Water Data'!H129)))</f>
        <v/>
      </c>
      <c r="CH135" s="383" t="str">
        <f ca="1">+IF(OFFSET('Water Data'!$I$27,0,10*ROW('Water Data'!I129))="","",OFFSET('Water Data'!$I$27,0,10*ROW('Water Data'!I129)))</f>
        <v/>
      </c>
      <c r="CI135" s="383" t="str">
        <f ca="1">+IF(OFFSET('Water Data'!$I$28,0,10*ROW('Water Data'!I129))="","",OFFSET('Water Data'!$I$28,0,10*ROW('Water Data'!I129)))</f>
        <v/>
      </c>
      <c r="CJ135" s="383" t="str">
        <f ca="1">+IF(OFFSET('Water Data'!$I$29,0,10*ROW('Water Data'!I129))="","",OFFSET('Water Data'!$I$29,0,10*ROW('Water Data'!I129)))</f>
        <v/>
      </c>
      <c r="CK135" s="383" t="str">
        <f ca="1">+IF(OFFSET('Sanitation Data'!$D$28,0,10*ROW('Sanitation Data'!D129))="","",OFFSET('Sanitation Data'!$D$28,0,10*ROW('Sanitation Data'!D129)))</f>
        <v/>
      </c>
      <c r="CL135" s="383" t="str">
        <f ca="1">+IF(OFFSET('Sanitation Data'!$D$29,0,10*ROW('Sanitation Data'!D129))="","",OFFSET('Sanitation Data'!$D$29,0,10*ROW('Sanitation Data'!D129)))</f>
        <v/>
      </c>
      <c r="CM135" s="383" t="str">
        <f ca="1">+IF(OFFSET('Sanitation Data'!$D$30,0,10*ROW('Sanitation Data'!D129))="","",OFFSET('Sanitation Data'!$D$30,0,10*ROW('Sanitation Data'!D129)))</f>
        <v/>
      </c>
      <c r="CN135" s="383" t="str">
        <f ca="1">+IF(OFFSET('Sanitation Data'!$D$31,0,10*ROW('Sanitation Data'!D129))="","",OFFSET('Sanitation Data'!$D$31,0,10*ROW('Sanitation Data'!D129)))</f>
        <v/>
      </c>
      <c r="CO135" s="383" t="str">
        <f ca="1">+IF(OFFSET('Sanitation Data'!$D$32,0,10*ROW('Sanitation Data'!D129))="","",OFFSET('Sanitation Data'!$D$32,0,10*ROW('Sanitation Data'!D129)))</f>
        <v/>
      </c>
      <c r="CP135" s="383" t="str">
        <f ca="1">+IF(OFFSET('Sanitation Data'!$E$28,0,10*ROW('Sanitation Data'!E129))="","",OFFSET('Sanitation Data'!$E$28,0,10*ROW('Sanitation Data'!E129)))</f>
        <v/>
      </c>
      <c r="CQ135" s="383" t="str">
        <f ca="1">+IF(OFFSET('Sanitation Data'!$E$29,0,10*ROW('Sanitation Data'!E129))="","",OFFSET('Sanitation Data'!$E$29,0,10*ROW('Sanitation Data'!E129)))</f>
        <v/>
      </c>
      <c r="CR135" s="383" t="str">
        <f ca="1">+IF(OFFSET('Sanitation Data'!$E$30,0,10*ROW('Sanitation Data'!E129))="","",OFFSET('Sanitation Data'!$E$30,0,10*ROW('Sanitation Data'!E129)))</f>
        <v/>
      </c>
      <c r="CS135" s="383" t="str">
        <f ca="1">+IF(OFFSET('Sanitation Data'!$E$31,0,10*ROW('Sanitation Data'!E129))="","",OFFSET('Sanitation Data'!$E$31,0,10*ROW('Sanitation Data'!E129)))</f>
        <v/>
      </c>
      <c r="CT135" s="383" t="str">
        <f ca="1">+IF(OFFSET('Sanitation Data'!$E$32,0,10*ROW('Sanitation Data'!E129))="","",OFFSET('Sanitation Data'!$E$32,0,10*ROW('Sanitation Data'!E129)))</f>
        <v/>
      </c>
      <c r="CU135" s="383" t="str">
        <f ca="1">+IF(OFFSET('Sanitation Data'!$F$28,0,10*ROW('Sanitation Data'!F129))="","",OFFSET('Sanitation Data'!$F$28,0,10*ROW('Sanitation Data'!F129)))</f>
        <v/>
      </c>
      <c r="CV135" s="383" t="str">
        <f ca="1">+IF(OFFSET('Sanitation Data'!$F$29,0,10*ROW('Sanitation Data'!F129))="","",OFFSET('Sanitation Data'!$F$29,0,10*ROW('Sanitation Data'!F129)))</f>
        <v/>
      </c>
      <c r="CW135" s="383" t="str">
        <f ca="1">+IF(OFFSET('Sanitation Data'!$F$30,0,10*ROW('Sanitation Data'!F129))="","",OFFSET('Sanitation Data'!$F$30,0,10*ROW('Sanitation Data'!F129)))</f>
        <v/>
      </c>
      <c r="CX135" s="383" t="str">
        <f ca="1">+IF(OFFSET('Sanitation Data'!$F$31,0,10*ROW('Sanitation Data'!F129))="","",OFFSET('Sanitation Data'!$F$31,0,10*ROW('Sanitation Data'!F129)))</f>
        <v/>
      </c>
      <c r="CY135" s="383" t="str">
        <f ca="1">+IF(OFFSET('Sanitation Data'!$F$32,0,10*ROW('Sanitation Data'!F129))="","",OFFSET('Sanitation Data'!$F$32,0,10*ROW('Sanitation Data'!F129)))</f>
        <v/>
      </c>
      <c r="CZ135" s="383" t="str">
        <f ca="1">+IF(OFFSET('Sanitation Data'!$G$28,0,10*ROW('Sanitation Data'!G129))="","",OFFSET('Sanitation Data'!$G$28,0,10*ROW('Sanitation Data'!G129)))</f>
        <v/>
      </c>
      <c r="DA135" s="383" t="str">
        <f ca="1">+IF(OFFSET('Sanitation Data'!$G$29,0,10*ROW('Sanitation Data'!G129))="","",OFFSET('Sanitation Data'!$G$29,0,10*ROW('Sanitation Data'!G129)))</f>
        <v/>
      </c>
      <c r="DB135" s="383" t="str">
        <f ca="1">+IF(OFFSET('Sanitation Data'!$G$30,0,10*ROW('Sanitation Data'!G129))="","",OFFSET('Sanitation Data'!$G$30,0,10*ROW('Sanitation Data'!G129)))</f>
        <v/>
      </c>
      <c r="DC135" s="383" t="str">
        <f ca="1">+IF(OFFSET('Sanitation Data'!$G$31,0,10*ROW('Sanitation Data'!G129))="","",OFFSET('Sanitation Data'!$G$31,0,10*ROW('Sanitation Data'!G129)))</f>
        <v/>
      </c>
      <c r="DD135" s="383" t="str">
        <f ca="1">+IF(OFFSET('Sanitation Data'!$G$32,0,10*ROW('Sanitation Data'!G129))="","",OFFSET('Sanitation Data'!$G$32,0,10*ROW('Sanitation Data'!G129)))</f>
        <v/>
      </c>
      <c r="DE135" s="383" t="str">
        <f ca="1">+IF(OFFSET('Sanitation Data'!$H$28,0,10*ROW('Sanitation Data'!H129))="","",OFFSET('Sanitation Data'!$H$28,0,10*ROW('Sanitation Data'!H129)))</f>
        <v/>
      </c>
      <c r="DF135" s="383" t="str">
        <f ca="1">+IF(OFFSET('Sanitation Data'!$H$29,0,10*ROW('Sanitation Data'!H129))="","",OFFSET('Sanitation Data'!$H$29,0,10*ROW('Sanitation Data'!H129)))</f>
        <v/>
      </c>
      <c r="DG135" s="383" t="str">
        <f ca="1">+IF(OFFSET('Sanitation Data'!$H$30,0,10*ROW('Sanitation Data'!H129))="","",OFFSET('Sanitation Data'!$H$30,0,10*ROW('Sanitation Data'!H129)))</f>
        <v/>
      </c>
      <c r="DH135" s="383" t="str">
        <f ca="1">+IF(OFFSET('Sanitation Data'!$H$31,0,10*ROW('Sanitation Data'!H129))="","",OFFSET('Sanitation Data'!$H$31,0,10*ROW('Sanitation Data'!H129)))</f>
        <v/>
      </c>
      <c r="DI135" s="383" t="str">
        <f ca="1">+IF(OFFSET('Sanitation Data'!$H$32,0,10*ROW('Sanitation Data'!H129))="","",OFFSET('Sanitation Data'!$H$32,0,10*ROW('Sanitation Data'!H129)))</f>
        <v/>
      </c>
      <c r="DJ135" s="383" t="str">
        <f ca="1">+IF(OFFSET('Sanitation Data'!$I$28,0,10*ROW('Sanitation Data'!I129))="","",OFFSET('Sanitation Data'!$I$28,0,10*ROW('Sanitation Data'!I129)))</f>
        <v/>
      </c>
      <c r="DK135" s="383" t="str">
        <f ca="1">+IF(OFFSET('Sanitation Data'!$I$29,0,10*ROW('Sanitation Data'!I129))="","",OFFSET('Sanitation Data'!$I$29,0,10*ROW('Sanitation Data'!I129)))</f>
        <v/>
      </c>
      <c r="DL135" s="383" t="str">
        <f ca="1">+IF(OFFSET('Sanitation Data'!$I$30,0,10*ROW('Sanitation Data'!I129))="","",OFFSET('Sanitation Data'!$I$30,0,10*ROW('Sanitation Data'!I129)))</f>
        <v/>
      </c>
      <c r="DM135" s="383" t="str">
        <f ca="1">+IF(OFFSET('Sanitation Data'!$I$31,0,10*ROW('Sanitation Data'!I129))="","",OFFSET('Sanitation Data'!$I$31,0,10*ROW('Sanitation Data'!I129)))</f>
        <v/>
      </c>
      <c r="DN135" s="383" t="str">
        <f ca="1">+IF(OFFSET('Sanitation Data'!$I$32,0,10*ROW('Sanitation Data'!I129))="","",OFFSET('Sanitation Data'!$I$32,0,10*ROW('Sanitation Data'!I129)))</f>
        <v/>
      </c>
      <c r="DO135" s="383" t="str">
        <f ca="1">+IF(OFFSET('Hygiene Data'!$D$11,0,10*ROW('Hygiene Data'!D129))="","",OFFSET('Hygiene Data'!$D$11,0,10*ROW('Hygiene Data'!D129)))</f>
        <v/>
      </c>
      <c r="DP135" s="383" t="str">
        <f ca="1">+IF(OFFSET('Hygiene Data'!$D$12,0,10*ROW('Hygiene Data'!D129))="","",OFFSET('Hygiene Data'!$D$12,0,10*ROW('Hygiene Data'!D129)))</f>
        <v/>
      </c>
      <c r="DQ135" s="383" t="str">
        <f ca="1">+IF(OFFSET('Hygiene Data'!$D$13,0,10*ROW('Hygiene Data'!D129))="","",OFFSET('Hygiene Data'!$D$13,0,10*ROW('Hygiene Data'!D129)))</f>
        <v/>
      </c>
      <c r="DR135" s="383" t="str">
        <f ca="1">+IF(OFFSET('Hygiene Data'!$E$11,0,10*ROW('Hygiene Data'!E129))="","",OFFSET('Hygiene Data'!$E$11,0,10*ROW('Hygiene Data'!E129)))</f>
        <v/>
      </c>
      <c r="DS135" s="383" t="str">
        <f ca="1">+IF(OFFSET('Hygiene Data'!$E$12,0,10*ROW('Hygiene Data'!E129))="","",OFFSET('Hygiene Data'!$E$12,0,10*ROW('Hygiene Data'!E129)))</f>
        <v/>
      </c>
      <c r="DT135" s="383" t="str">
        <f ca="1">+IF(OFFSET('Hygiene Data'!$E$13,0,10*ROW('Hygiene Data'!E129))="","",OFFSET('Hygiene Data'!$E$13,0,10*ROW('Hygiene Data'!E129)))</f>
        <v/>
      </c>
      <c r="DU135" s="383" t="str">
        <f ca="1">+IF(OFFSET('Hygiene Data'!$F$11,0,10*ROW('Hygiene Data'!F129))="","",OFFSET('Hygiene Data'!$F$11,0,10*ROW('Hygiene Data'!F129)))</f>
        <v/>
      </c>
      <c r="DV135" s="383" t="str">
        <f ca="1">+IF(OFFSET('Hygiene Data'!$F$12,0,10*ROW('Hygiene Data'!F129))="","",OFFSET('Hygiene Data'!$F$12,0,10*ROW('Hygiene Data'!F129)))</f>
        <v/>
      </c>
      <c r="DW135" s="383" t="str">
        <f ca="1">+IF(OFFSET('Hygiene Data'!$F$13,0,10*ROW('Hygiene Data'!F129))="","",OFFSET('Hygiene Data'!$F$13,0,10*ROW('Hygiene Data'!F129)))</f>
        <v/>
      </c>
      <c r="DX135" s="383" t="str">
        <f ca="1">+IF(OFFSET('Hygiene Data'!$G$11,0,10*ROW('Hygiene Data'!G129))="","",OFFSET('Hygiene Data'!$G$11,0,10*ROW('Hygiene Data'!G129)))</f>
        <v/>
      </c>
      <c r="DY135" s="383" t="str">
        <f ca="1">+IF(OFFSET('Hygiene Data'!$G$12,0,10*ROW('Hygiene Data'!G129))="","",OFFSET('Hygiene Data'!$G$12,0,10*ROW('Hygiene Data'!G129)))</f>
        <v/>
      </c>
      <c r="DZ135" s="383" t="str">
        <f ca="1">+IF(OFFSET('Hygiene Data'!$G$13,0,10*ROW('Hygiene Data'!G129))="","",OFFSET('Hygiene Data'!$G$13,0,10*ROW('Hygiene Data'!G129)))</f>
        <v/>
      </c>
      <c r="EA135" s="383" t="str">
        <f ca="1">+IF(OFFSET('Hygiene Data'!$H$11,0,10*ROW('Hygiene Data'!H129))="","",OFFSET('Hygiene Data'!$H$11,0,10*ROW('Hygiene Data'!H129)))</f>
        <v/>
      </c>
      <c r="EB135" s="383" t="str">
        <f ca="1">+IF(OFFSET('Hygiene Data'!$H$12,0,10*ROW('Hygiene Data'!H129))="","",OFFSET('Hygiene Data'!$H$12,0,10*ROW('Hygiene Data'!H129)))</f>
        <v/>
      </c>
      <c r="EC135" s="383" t="str">
        <f ca="1">+IF(OFFSET('Hygiene Data'!$H$13,0,10*ROW('Hygiene Data'!H129))="","",OFFSET('Hygiene Data'!$H$13,0,10*ROW('Hygiene Data'!H129)))</f>
        <v/>
      </c>
      <c r="ED135" s="383" t="str">
        <f ca="1">+IF(OFFSET('Hygiene Data'!$I$11,0,10*ROW('Hygiene Data'!I129))="","",OFFSET('Hygiene Data'!$I$11,0,10*ROW('Hygiene Data'!I129)))</f>
        <v/>
      </c>
      <c r="EE135" s="383" t="str">
        <f ca="1">+IF(OFFSET('Hygiene Data'!$I$12,0,10*ROW('Hygiene Data'!I129))="","",OFFSET('Hygiene Data'!$I$12,0,10*ROW('Hygiene Data'!I129)))</f>
        <v/>
      </c>
      <c r="EF135" s="383" t="str">
        <f ca="1">+IF(OFFSET('Hygiene Data'!$I$13,0,10*ROW('Hygiene Data'!I129))="","",OFFSET('Hygiene Data'!$I$13,0,10*ROW('Hygiene Data'!I129)))</f>
        <v/>
      </c>
    </row>
    <row r="136" spans="1:136" x14ac:dyDescent="0.25">
      <c r="A136" s="492" t="str">
        <f ca="1">+IF(OFFSET('Water Data'!$B$2,0,10*ROW('Water Data'!E130))="","",OFFSET('Water Data'!$B$2,0,10*ROW('Water Data'!E130)))</f>
        <v/>
      </c>
      <c r="B136" s="492"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19" t="str">
        <f t="shared" ca="1" si="2"/>
        <v/>
      </c>
      <c r="D136" s="520"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20"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20"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20"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20"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20"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20"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20"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20"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20"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20"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20"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20"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20"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20"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20"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20"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20"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21"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21"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21"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21"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21"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21"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21"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21"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21"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21"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21"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21"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21"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21"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21"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21"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21"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21"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21"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21"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21"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21"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21"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21"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21"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21"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21"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21"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21"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21"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22"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98"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22"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22"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22"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22"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22"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22"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22"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22"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22"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22"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22"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22"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22"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22"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22"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22"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83" t="str">
        <f ca="1">+IF(OFFSET('Water Data'!$D$27,0,10*ROW('Water Data'!D130))="","",OFFSET('Water Data'!$D$27,0,10*ROW('Water Data'!D130)))</f>
        <v/>
      </c>
      <c r="BT136" s="383" t="str">
        <f ca="1">+IF(OFFSET('Water Data'!$D$28,0,10*ROW('Water Data'!D130))="","",OFFSET('Water Data'!$D$28,0,10*ROW('Water Data'!D130)))</f>
        <v/>
      </c>
      <c r="BU136" s="383" t="str">
        <f ca="1">+IF(OFFSET('Water Data'!$D$29,0,10*ROW('Water Data'!D130))="","",OFFSET('Water Data'!$D$29,0,10*ROW('Water Data'!D130)))</f>
        <v/>
      </c>
      <c r="BV136" s="383" t="str">
        <f ca="1">+IF(OFFSET('Water Data'!$E$27,0,10*ROW('Water Data'!E130))="","",OFFSET('Water Data'!$E$27,0,10*ROW('Water Data'!E130)))</f>
        <v/>
      </c>
      <c r="BW136" s="383" t="str">
        <f ca="1">+IF(OFFSET('Water Data'!$E$28,0,10*ROW('Water Data'!E130))="","",OFFSET('Water Data'!$E$28,0,10*ROW('Water Data'!E130)))</f>
        <v/>
      </c>
      <c r="BX136" s="383" t="str">
        <f ca="1">+IF(OFFSET('Water Data'!$E$29,0,10*ROW('Water Data'!E130))="","",OFFSET('Water Data'!$E$29,0,10*ROW('Water Data'!E130)))</f>
        <v/>
      </c>
      <c r="BY136" s="383" t="str">
        <f ca="1">+IF(OFFSET('Water Data'!$F$27,0,10*ROW('Water Data'!F130))="","",OFFSET('Water Data'!$F$27,0,10*ROW('Water Data'!F130)))</f>
        <v/>
      </c>
      <c r="BZ136" s="383" t="str">
        <f ca="1">+IF(OFFSET('Water Data'!$F$28,0,10*ROW('Water Data'!F130))="","",OFFSET('Water Data'!$F$28,0,10*ROW('Water Data'!F130)))</f>
        <v/>
      </c>
      <c r="CA136" s="383" t="str">
        <f ca="1">+IF(OFFSET('Water Data'!$F$29,0,10*ROW('Water Data'!F130))="","",OFFSET('Water Data'!$F$29,0,10*ROW('Water Data'!F130)))</f>
        <v/>
      </c>
      <c r="CB136" s="383" t="str">
        <f ca="1">+IF(OFFSET('Water Data'!$G$27,0,10*ROW('Water Data'!G130))="","",OFFSET('Water Data'!$G$27,0,10*ROW('Water Data'!G130)))</f>
        <v/>
      </c>
      <c r="CC136" s="383" t="str">
        <f ca="1">+IF(OFFSET('Water Data'!$G$28,0,10*ROW('Water Data'!G130))="","",OFFSET('Water Data'!$G$28,0,10*ROW('Water Data'!G130)))</f>
        <v/>
      </c>
      <c r="CD136" s="383" t="str">
        <f ca="1">+IF(OFFSET('Water Data'!$G$29,0,10*ROW('Water Data'!G130))="","",OFFSET('Water Data'!$G$29,0,10*ROW('Water Data'!G130)))</f>
        <v/>
      </c>
      <c r="CE136" s="383" t="str">
        <f ca="1">+IF(OFFSET('Water Data'!$H$27,0,10*ROW('Water Data'!H130))="","",OFFSET('Water Data'!$H$27,0,10*ROW('Water Data'!H130)))</f>
        <v/>
      </c>
      <c r="CF136" s="383" t="str">
        <f ca="1">+IF(OFFSET('Water Data'!$H$28,0,10*ROW('Water Data'!H130))="","",OFFSET('Water Data'!$H$28,0,10*ROW('Water Data'!H130)))</f>
        <v/>
      </c>
      <c r="CG136" s="383" t="str">
        <f ca="1">+IF(OFFSET('Water Data'!$H$29,0,10*ROW('Water Data'!H130))="","",OFFSET('Water Data'!$H$29,0,10*ROW('Water Data'!H130)))</f>
        <v/>
      </c>
      <c r="CH136" s="383" t="str">
        <f ca="1">+IF(OFFSET('Water Data'!$I$27,0,10*ROW('Water Data'!I130))="","",OFFSET('Water Data'!$I$27,0,10*ROW('Water Data'!I130)))</f>
        <v/>
      </c>
      <c r="CI136" s="383" t="str">
        <f ca="1">+IF(OFFSET('Water Data'!$I$28,0,10*ROW('Water Data'!I130))="","",OFFSET('Water Data'!$I$28,0,10*ROW('Water Data'!I130)))</f>
        <v/>
      </c>
      <c r="CJ136" s="383" t="str">
        <f ca="1">+IF(OFFSET('Water Data'!$I$29,0,10*ROW('Water Data'!I130))="","",OFFSET('Water Data'!$I$29,0,10*ROW('Water Data'!I130)))</f>
        <v/>
      </c>
      <c r="CK136" s="383" t="str">
        <f ca="1">+IF(OFFSET('Sanitation Data'!$D$28,0,10*ROW('Sanitation Data'!D130))="","",OFFSET('Sanitation Data'!$D$28,0,10*ROW('Sanitation Data'!D130)))</f>
        <v/>
      </c>
      <c r="CL136" s="383" t="str">
        <f ca="1">+IF(OFFSET('Sanitation Data'!$D$29,0,10*ROW('Sanitation Data'!D130))="","",OFFSET('Sanitation Data'!$D$29,0,10*ROW('Sanitation Data'!D130)))</f>
        <v/>
      </c>
      <c r="CM136" s="383" t="str">
        <f ca="1">+IF(OFFSET('Sanitation Data'!$D$30,0,10*ROW('Sanitation Data'!D130))="","",OFFSET('Sanitation Data'!$D$30,0,10*ROW('Sanitation Data'!D130)))</f>
        <v/>
      </c>
      <c r="CN136" s="383" t="str">
        <f ca="1">+IF(OFFSET('Sanitation Data'!$D$31,0,10*ROW('Sanitation Data'!D130))="","",OFFSET('Sanitation Data'!$D$31,0,10*ROW('Sanitation Data'!D130)))</f>
        <v/>
      </c>
      <c r="CO136" s="383" t="str">
        <f ca="1">+IF(OFFSET('Sanitation Data'!$D$32,0,10*ROW('Sanitation Data'!D130))="","",OFFSET('Sanitation Data'!$D$32,0,10*ROW('Sanitation Data'!D130)))</f>
        <v/>
      </c>
      <c r="CP136" s="383" t="str">
        <f ca="1">+IF(OFFSET('Sanitation Data'!$E$28,0,10*ROW('Sanitation Data'!E130))="","",OFFSET('Sanitation Data'!$E$28,0,10*ROW('Sanitation Data'!E130)))</f>
        <v/>
      </c>
      <c r="CQ136" s="383" t="str">
        <f ca="1">+IF(OFFSET('Sanitation Data'!$E$29,0,10*ROW('Sanitation Data'!E130))="","",OFFSET('Sanitation Data'!$E$29,0,10*ROW('Sanitation Data'!E130)))</f>
        <v/>
      </c>
      <c r="CR136" s="383" t="str">
        <f ca="1">+IF(OFFSET('Sanitation Data'!$E$30,0,10*ROW('Sanitation Data'!E130))="","",OFFSET('Sanitation Data'!$E$30,0,10*ROW('Sanitation Data'!E130)))</f>
        <v/>
      </c>
      <c r="CS136" s="383" t="str">
        <f ca="1">+IF(OFFSET('Sanitation Data'!$E$31,0,10*ROW('Sanitation Data'!E130))="","",OFFSET('Sanitation Data'!$E$31,0,10*ROW('Sanitation Data'!E130)))</f>
        <v/>
      </c>
      <c r="CT136" s="383" t="str">
        <f ca="1">+IF(OFFSET('Sanitation Data'!$E$32,0,10*ROW('Sanitation Data'!E130))="","",OFFSET('Sanitation Data'!$E$32,0,10*ROW('Sanitation Data'!E130)))</f>
        <v/>
      </c>
      <c r="CU136" s="383" t="str">
        <f ca="1">+IF(OFFSET('Sanitation Data'!$F$28,0,10*ROW('Sanitation Data'!F130))="","",OFFSET('Sanitation Data'!$F$28,0,10*ROW('Sanitation Data'!F130)))</f>
        <v/>
      </c>
      <c r="CV136" s="383" t="str">
        <f ca="1">+IF(OFFSET('Sanitation Data'!$F$29,0,10*ROW('Sanitation Data'!F130))="","",OFFSET('Sanitation Data'!$F$29,0,10*ROW('Sanitation Data'!F130)))</f>
        <v/>
      </c>
      <c r="CW136" s="383" t="str">
        <f ca="1">+IF(OFFSET('Sanitation Data'!$F$30,0,10*ROW('Sanitation Data'!F130))="","",OFFSET('Sanitation Data'!$F$30,0,10*ROW('Sanitation Data'!F130)))</f>
        <v/>
      </c>
      <c r="CX136" s="383" t="str">
        <f ca="1">+IF(OFFSET('Sanitation Data'!$F$31,0,10*ROW('Sanitation Data'!F130))="","",OFFSET('Sanitation Data'!$F$31,0,10*ROW('Sanitation Data'!F130)))</f>
        <v/>
      </c>
      <c r="CY136" s="383" t="str">
        <f ca="1">+IF(OFFSET('Sanitation Data'!$F$32,0,10*ROW('Sanitation Data'!F130))="","",OFFSET('Sanitation Data'!$F$32,0,10*ROW('Sanitation Data'!F130)))</f>
        <v/>
      </c>
      <c r="CZ136" s="383" t="str">
        <f ca="1">+IF(OFFSET('Sanitation Data'!$G$28,0,10*ROW('Sanitation Data'!G130))="","",OFFSET('Sanitation Data'!$G$28,0,10*ROW('Sanitation Data'!G130)))</f>
        <v/>
      </c>
      <c r="DA136" s="383" t="str">
        <f ca="1">+IF(OFFSET('Sanitation Data'!$G$29,0,10*ROW('Sanitation Data'!G130))="","",OFFSET('Sanitation Data'!$G$29,0,10*ROW('Sanitation Data'!G130)))</f>
        <v/>
      </c>
      <c r="DB136" s="383" t="str">
        <f ca="1">+IF(OFFSET('Sanitation Data'!$G$30,0,10*ROW('Sanitation Data'!G130))="","",OFFSET('Sanitation Data'!$G$30,0,10*ROW('Sanitation Data'!G130)))</f>
        <v/>
      </c>
      <c r="DC136" s="383" t="str">
        <f ca="1">+IF(OFFSET('Sanitation Data'!$G$31,0,10*ROW('Sanitation Data'!G130))="","",OFFSET('Sanitation Data'!$G$31,0,10*ROW('Sanitation Data'!G130)))</f>
        <v/>
      </c>
      <c r="DD136" s="383" t="str">
        <f ca="1">+IF(OFFSET('Sanitation Data'!$G$32,0,10*ROW('Sanitation Data'!G130))="","",OFFSET('Sanitation Data'!$G$32,0,10*ROW('Sanitation Data'!G130)))</f>
        <v/>
      </c>
      <c r="DE136" s="383" t="str">
        <f ca="1">+IF(OFFSET('Sanitation Data'!$H$28,0,10*ROW('Sanitation Data'!H130))="","",OFFSET('Sanitation Data'!$H$28,0,10*ROW('Sanitation Data'!H130)))</f>
        <v/>
      </c>
      <c r="DF136" s="383" t="str">
        <f ca="1">+IF(OFFSET('Sanitation Data'!$H$29,0,10*ROW('Sanitation Data'!H130))="","",OFFSET('Sanitation Data'!$H$29,0,10*ROW('Sanitation Data'!H130)))</f>
        <v/>
      </c>
      <c r="DG136" s="383" t="str">
        <f ca="1">+IF(OFFSET('Sanitation Data'!$H$30,0,10*ROW('Sanitation Data'!H130))="","",OFFSET('Sanitation Data'!$H$30,0,10*ROW('Sanitation Data'!H130)))</f>
        <v/>
      </c>
      <c r="DH136" s="383" t="str">
        <f ca="1">+IF(OFFSET('Sanitation Data'!$H$31,0,10*ROW('Sanitation Data'!H130))="","",OFFSET('Sanitation Data'!$H$31,0,10*ROW('Sanitation Data'!H130)))</f>
        <v/>
      </c>
      <c r="DI136" s="383" t="str">
        <f ca="1">+IF(OFFSET('Sanitation Data'!$H$32,0,10*ROW('Sanitation Data'!H130))="","",OFFSET('Sanitation Data'!$H$32,0,10*ROW('Sanitation Data'!H130)))</f>
        <v/>
      </c>
      <c r="DJ136" s="383" t="str">
        <f ca="1">+IF(OFFSET('Sanitation Data'!$I$28,0,10*ROW('Sanitation Data'!I130))="","",OFFSET('Sanitation Data'!$I$28,0,10*ROW('Sanitation Data'!I130)))</f>
        <v/>
      </c>
      <c r="DK136" s="383" t="str">
        <f ca="1">+IF(OFFSET('Sanitation Data'!$I$29,0,10*ROW('Sanitation Data'!I130))="","",OFFSET('Sanitation Data'!$I$29,0,10*ROW('Sanitation Data'!I130)))</f>
        <v/>
      </c>
      <c r="DL136" s="383" t="str">
        <f ca="1">+IF(OFFSET('Sanitation Data'!$I$30,0,10*ROW('Sanitation Data'!I130))="","",OFFSET('Sanitation Data'!$I$30,0,10*ROW('Sanitation Data'!I130)))</f>
        <v/>
      </c>
      <c r="DM136" s="383" t="str">
        <f ca="1">+IF(OFFSET('Sanitation Data'!$I$31,0,10*ROW('Sanitation Data'!I130))="","",OFFSET('Sanitation Data'!$I$31,0,10*ROW('Sanitation Data'!I130)))</f>
        <v/>
      </c>
      <c r="DN136" s="383" t="str">
        <f ca="1">+IF(OFFSET('Sanitation Data'!$I$32,0,10*ROW('Sanitation Data'!I130))="","",OFFSET('Sanitation Data'!$I$32,0,10*ROW('Sanitation Data'!I130)))</f>
        <v/>
      </c>
      <c r="DO136" s="383" t="str">
        <f ca="1">+IF(OFFSET('Hygiene Data'!$D$11,0,10*ROW('Hygiene Data'!D130))="","",OFFSET('Hygiene Data'!$D$11,0,10*ROW('Hygiene Data'!D130)))</f>
        <v/>
      </c>
      <c r="DP136" s="383" t="str">
        <f ca="1">+IF(OFFSET('Hygiene Data'!$D$12,0,10*ROW('Hygiene Data'!D130))="","",OFFSET('Hygiene Data'!$D$12,0,10*ROW('Hygiene Data'!D130)))</f>
        <v/>
      </c>
      <c r="DQ136" s="383" t="str">
        <f ca="1">+IF(OFFSET('Hygiene Data'!$D$13,0,10*ROW('Hygiene Data'!D130))="","",OFFSET('Hygiene Data'!$D$13,0,10*ROW('Hygiene Data'!D130)))</f>
        <v/>
      </c>
      <c r="DR136" s="383" t="str">
        <f ca="1">+IF(OFFSET('Hygiene Data'!$E$11,0,10*ROW('Hygiene Data'!E130))="","",OFFSET('Hygiene Data'!$E$11,0,10*ROW('Hygiene Data'!E130)))</f>
        <v/>
      </c>
      <c r="DS136" s="383" t="str">
        <f ca="1">+IF(OFFSET('Hygiene Data'!$E$12,0,10*ROW('Hygiene Data'!E130))="","",OFFSET('Hygiene Data'!$E$12,0,10*ROW('Hygiene Data'!E130)))</f>
        <v/>
      </c>
      <c r="DT136" s="383" t="str">
        <f ca="1">+IF(OFFSET('Hygiene Data'!$E$13,0,10*ROW('Hygiene Data'!E130))="","",OFFSET('Hygiene Data'!$E$13,0,10*ROW('Hygiene Data'!E130)))</f>
        <v/>
      </c>
      <c r="DU136" s="383" t="str">
        <f ca="1">+IF(OFFSET('Hygiene Data'!$F$11,0,10*ROW('Hygiene Data'!F130))="","",OFFSET('Hygiene Data'!$F$11,0,10*ROW('Hygiene Data'!F130)))</f>
        <v/>
      </c>
      <c r="DV136" s="383" t="str">
        <f ca="1">+IF(OFFSET('Hygiene Data'!$F$12,0,10*ROW('Hygiene Data'!F130))="","",OFFSET('Hygiene Data'!$F$12,0,10*ROW('Hygiene Data'!F130)))</f>
        <v/>
      </c>
      <c r="DW136" s="383" t="str">
        <f ca="1">+IF(OFFSET('Hygiene Data'!$F$13,0,10*ROW('Hygiene Data'!F130))="","",OFFSET('Hygiene Data'!$F$13,0,10*ROW('Hygiene Data'!F130)))</f>
        <v/>
      </c>
      <c r="DX136" s="383" t="str">
        <f ca="1">+IF(OFFSET('Hygiene Data'!$G$11,0,10*ROW('Hygiene Data'!G130))="","",OFFSET('Hygiene Data'!$G$11,0,10*ROW('Hygiene Data'!G130)))</f>
        <v/>
      </c>
      <c r="DY136" s="383" t="str">
        <f ca="1">+IF(OFFSET('Hygiene Data'!$G$12,0,10*ROW('Hygiene Data'!G130))="","",OFFSET('Hygiene Data'!$G$12,0,10*ROW('Hygiene Data'!G130)))</f>
        <v/>
      </c>
      <c r="DZ136" s="383" t="str">
        <f ca="1">+IF(OFFSET('Hygiene Data'!$G$13,0,10*ROW('Hygiene Data'!G130))="","",OFFSET('Hygiene Data'!$G$13,0,10*ROW('Hygiene Data'!G130)))</f>
        <v/>
      </c>
      <c r="EA136" s="383" t="str">
        <f ca="1">+IF(OFFSET('Hygiene Data'!$H$11,0,10*ROW('Hygiene Data'!H130))="","",OFFSET('Hygiene Data'!$H$11,0,10*ROW('Hygiene Data'!H130)))</f>
        <v/>
      </c>
      <c r="EB136" s="383" t="str">
        <f ca="1">+IF(OFFSET('Hygiene Data'!$H$12,0,10*ROW('Hygiene Data'!H130))="","",OFFSET('Hygiene Data'!$H$12,0,10*ROW('Hygiene Data'!H130)))</f>
        <v/>
      </c>
      <c r="EC136" s="383" t="str">
        <f ca="1">+IF(OFFSET('Hygiene Data'!$H$13,0,10*ROW('Hygiene Data'!H130))="","",OFFSET('Hygiene Data'!$H$13,0,10*ROW('Hygiene Data'!H130)))</f>
        <v/>
      </c>
      <c r="ED136" s="383" t="str">
        <f ca="1">+IF(OFFSET('Hygiene Data'!$I$11,0,10*ROW('Hygiene Data'!I130))="","",OFFSET('Hygiene Data'!$I$11,0,10*ROW('Hygiene Data'!I130)))</f>
        <v/>
      </c>
      <c r="EE136" s="383" t="str">
        <f ca="1">+IF(OFFSET('Hygiene Data'!$I$12,0,10*ROW('Hygiene Data'!I130))="","",OFFSET('Hygiene Data'!$I$12,0,10*ROW('Hygiene Data'!I130)))</f>
        <v/>
      </c>
      <c r="EF136" s="383" t="str">
        <f ca="1">+IF(OFFSET('Hygiene Data'!$I$13,0,10*ROW('Hygiene Data'!I130))="","",OFFSET('Hygiene Data'!$I$13,0,10*ROW('Hygiene Data'!I130)))</f>
        <v/>
      </c>
    </row>
    <row r="137" spans="1:136" x14ac:dyDescent="0.25">
      <c r="A137" s="492" t="str">
        <f ca="1">+IF(OFFSET('Water Data'!$B$2,0,10*ROW('Water Data'!E131))="","",OFFSET('Water Data'!$B$2,0,10*ROW('Water Data'!E131)))</f>
        <v/>
      </c>
      <c r="B137" s="492"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19" t="str">
        <f t="shared" ca="1" si="2"/>
        <v/>
      </c>
      <c r="D137" s="520"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20"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20"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20"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20"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20"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20"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20"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20"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20"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20"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20"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20"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20"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20"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20"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20"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20"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21"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21"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21"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21"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21"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21"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21"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21"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21"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21"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21"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21"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21"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21"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21"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21"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21"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21"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21"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21"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21"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21"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21"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21"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21"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21"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21"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21"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21"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21"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22"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98"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22"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22"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22"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22"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22"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22"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22"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22"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22"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22"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22"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22"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22"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22"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22"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22"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83" t="str">
        <f ca="1">+IF(OFFSET('Water Data'!$D$27,0,10*ROW('Water Data'!D131))="","",OFFSET('Water Data'!$D$27,0,10*ROW('Water Data'!D131)))</f>
        <v/>
      </c>
      <c r="BT137" s="383" t="str">
        <f ca="1">+IF(OFFSET('Water Data'!$D$28,0,10*ROW('Water Data'!D131))="","",OFFSET('Water Data'!$D$28,0,10*ROW('Water Data'!D131)))</f>
        <v/>
      </c>
      <c r="BU137" s="383" t="str">
        <f ca="1">+IF(OFFSET('Water Data'!$D$29,0,10*ROW('Water Data'!D131))="","",OFFSET('Water Data'!$D$29,0,10*ROW('Water Data'!D131)))</f>
        <v/>
      </c>
      <c r="BV137" s="383" t="str">
        <f ca="1">+IF(OFFSET('Water Data'!$E$27,0,10*ROW('Water Data'!E131))="","",OFFSET('Water Data'!$E$27,0,10*ROW('Water Data'!E131)))</f>
        <v/>
      </c>
      <c r="BW137" s="383" t="str">
        <f ca="1">+IF(OFFSET('Water Data'!$E$28,0,10*ROW('Water Data'!E131))="","",OFFSET('Water Data'!$E$28,0,10*ROW('Water Data'!E131)))</f>
        <v/>
      </c>
      <c r="BX137" s="383" t="str">
        <f ca="1">+IF(OFFSET('Water Data'!$E$29,0,10*ROW('Water Data'!E131))="","",OFFSET('Water Data'!$E$29,0,10*ROW('Water Data'!E131)))</f>
        <v/>
      </c>
      <c r="BY137" s="383" t="str">
        <f ca="1">+IF(OFFSET('Water Data'!$F$27,0,10*ROW('Water Data'!F131))="","",OFFSET('Water Data'!$F$27,0,10*ROW('Water Data'!F131)))</f>
        <v/>
      </c>
      <c r="BZ137" s="383" t="str">
        <f ca="1">+IF(OFFSET('Water Data'!$F$28,0,10*ROW('Water Data'!F131))="","",OFFSET('Water Data'!$F$28,0,10*ROW('Water Data'!F131)))</f>
        <v/>
      </c>
      <c r="CA137" s="383" t="str">
        <f ca="1">+IF(OFFSET('Water Data'!$F$29,0,10*ROW('Water Data'!F131))="","",OFFSET('Water Data'!$F$29,0,10*ROW('Water Data'!F131)))</f>
        <v/>
      </c>
      <c r="CB137" s="383" t="str">
        <f ca="1">+IF(OFFSET('Water Data'!$G$27,0,10*ROW('Water Data'!G131))="","",OFFSET('Water Data'!$G$27,0,10*ROW('Water Data'!G131)))</f>
        <v/>
      </c>
      <c r="CC137" s="383" t="str">
        <f ca="1">+IF(OFFSET('Water Data'!$G$28,0,10*ROW('Water Data'!G131))="","",OFFSET('Water Data'!$G$28,0,10*ROW('Water Data'!G131)))</f>
        <v/>
      </c>
      <c r="CD137" s="383" t="str">
        <f ca="1">+IF(OFFSET('Water Data'!$G$29,0,10*ROW('Water Data'!G131))="","",OFFSET('Water Data'!$G$29,0,10*ROW('Water Data'!G131)))</f>
        <v/>
      </c>
      <c r="CE137" s="383" t="str">
        <f ca="1">+IF(OFFSET('Water Data'!$H$27,0,10*ROW('Water Data'!H131))="","",OFFSET('Water Data'!$H$27,0,10*ROW('Water Data'!H131)))</f>
        <v/>
      </c>
      <c r="CF137" s="383" t="str">
        <f ca="1">+IF(OFFSET('Water Data'!$H$28,0,10*ROW('Water Data'!H131))="","",OFFSET('Water Data'!$H$28,0,10*ROW('Water Data'!H131)))</f>
        <v/>
      </c>
      <c r="CG137" s="383" t="str">
        <f ca="1">+IF(OFFSET('Water Data'!$H$29,0,10*ROW('Water Data'!H131))="","",OFFSET('Water Data'!$H$29,0,10*ROW('Water Data'!H131)))</f>
        <v/>
      </c>
      <c r="CH137" s="383" t="str">
        <f ca="1">+IF(OFFSET('Water Data'!$I$27,0,10*ROW('Water Data'!I131))="","",OFFSET('Water Data'!$I$27,0,10*ROW('Water Data'!I131)))</f>
        <v/>
      </c>
      <c r="CI137" s="383" t="str">
        <f ca="1">+IF(OFFSET('Water Data'!$I$28,0,10*ROW('Water Data'!I131))="","",OFFSET('Water Data'!$I$28,0,10*ROW('Water Data'!I131)))</f>
        <v/>
      </c>
      <c r="CJ137" s="383" t="str">
        <f ca="1">+IF(OFFSET('Water Data'!$I$29,0,10*ROW('Water Data'!I131))="","",OFFSET('Water Data'!$I$29,0,10*ROW('Water Data'!I131)))</f>
        <v/>
      </c>
      <c r="CK137" s="383" t="str">
        <f ca="1">+IF(OFFSET('Sanitation Data'!$D$28,0,10*ROW('Sanitation Data'!D131))="","",OFFSET('Sanitation Data'!$D$28,0,10*ROW('Sanitation Data'!D131)))</f>
        <v/>
      </c>
      <c r="CL137" s="383" t="str">
        <f ca="1">+IF(OFFSET('Sanitation Data'!$D$29,0,10*ROW('Sanitation Data'!D131))="","",OFFSET('Sanitation Data'!$D$29,0,10*ROW('Sanitation Data'!D131)))</f>
        <v/>
      </c>
      <c r="CM137" s="383" t="str">
        <f ca="1">+IF(OFFSET('Sanitation Data'!$D$30,0,10*ROW('Sanitation Data'!D131))="","",OFFSET('Sanitation Data'!$D$30,0,10*ROW('Sanitation Data'!D131)))</f>
        <v/>
      </c>
      <c r="CN137" s="383" t="str">
        <f ca="1">+IF(OFFSET('Sanitation Data'!$D$31,0,10*ROW('Sanitation Data'!D131))="","",OFFSET('Sanitation Data'!$D$31,0,10*ROW('Sanitation Data'!D131)))</f>
        <v/>
      </c>
      <c r="CO137" s="383" t="str">
        <f ca="1">+IF(OFFSET('Sanitation Data'!$D$32,0,10*ROW('Sanitation Data'!D131))="","",OFFSET('Sanitation Data'!$D$32,0,10*ROW('Sanitation Data'!D131)))</f>
        <v/>
      </c>
      <c r="CP137" s="383" t="str">
        <f ca="1">+IF(OFFSET('Sanitation Data'!$E$28,0,10*ROW('Sanitation Data'!E131))="","",OFFSET('Sanitation Data'!$E$28,0,10*ROW('Sanitation Data'!E131)))</f>
        <v/>
      </c>
      <c r="CQ137" s="383" t="str">
        <f ca="1">+IF(OFFSET('Sanitation Data'!$E$29,0,10*ROW('Sanitation Data'!E131))="","",OFFSET('Sanitation Data'!$E$29,0,10*ROW('Sanitation Data'!E131)))</f>
        <v/>
      </c>
      <c r="CR137" s="383" t="str">
        <f ca="1">+IF(OFFSET('Sanitation Data'!$E$30,0,10*ROW('Sanitation Data'!E131))="","",OFFSET('Sanitation Data'!$E$30,0,10*ROW('Sanitation Data'!E131)))</f>
        <v/>
      </c>
      <c r="CS137" s="383" t="str">
        <f ca="1">+IF(OFFSET('Sanitation Data'!$E$31,0,10*ROW('Sanitation Data'!E131))="","",OFFSET('Sanitation Data'!$E$31,0,10*ROW('Sanitation Data'!E131)))</f>
        <v/>
      </c>
      <c r="CT137" s="383" t="str">
        <f ca="1">+IF(OFFSET('Sanitation Data'!$E$32,0,10*ROW('Sanitation Data'!E131))="","",OFFSET('Sanitation Data'!$E$32,0,10*ROW('Sanitation Data'!E131)))</f>
        <v/>
      </c>
      <c r="CU137" s="383" t="str">
        <f ca="1">+IF(OFFSET('Sanitation Data'!$F$28,0,10*ROW('Sanitation Data'!F131))="","",OFFSET('Sanitation Data'!$F$28,0,10*ROW('Sanitation Data'!F131)))</f>
        <v/>
      </c>
      <c r="CV137" s="383" t="str">
        <f ca="1">+IF(OFFSET('Sanitation Data'!$F$29,0,10*ROW('Sanitation Data'!F131))="","",OFFSET('Sanitation Data'!$F$29,0,10*ROW('Sanitation Data'!F131)))</f>
        <v/>
      </c>
      <c r="CW137" s="383" t="str">
        <f ca="1">+IF(OFFSET('Sanitation Data'!$F$30,0,10*ROW('Sanitation Data'!F131))="","",OFFSET('Sanitation Data'!$F$30,0,10*ROW('Sanitation Data'!F131)))</f>
        <v/>
      </c>
      <c r="CX137" s="383" t="str">
        <f ca="1">+IF(OFFSET('Sanitation Data'!$F$31,0,10*ROW('Sanitation Data'!F131))="","",OFFSET('Sanitation Data'!$F$31,0,10*ROW('Sanitation Data'!F131)))</f>
        <v/>
      </c>
      <c r="CY137" s="383" t="str">
        <f ca="1">+IF(OFFSET('Sanitation Data'!$F$32,0,10*ROW('Sanitation Data'!F131))="","",OFFSET('Sanitation Data'!$F$32,0,10*ROW('Sanitation Data'!F131)))</f>
        <v/>
      </c>
      <c r="CZ137" s="383" t="str">
        <f ca="1">+IF(OFFSET('Sanitation Data'!$G$28,0,10*ROW('Sanitation Data'!G131))="","",OFFSET('Sanitation Data'!$G$28,0,10*ROW('Sanitation Data'!G131)))</f>
        <v/>
      </c>
      <c r="DA137" s="383" t="str">
        <f ca="1">+IF(OFFSET('Sanitation Data'!$G$29,0,10*ROW('Sanitation Data'!G131))="","",OFFSET('Sanitation Data'!$G$29,0,10*ROW('Sanitation Data'!G131)))</f>
        <v/>
      </c>
      <c r="DB137" s="383" t="str">
        <f ca="1">+IF(OFFSET('Sanitation Data'!$G$30,0,10*ROW('Sanitation Data'!G131))="","",OFFSET('Sanitation Data'!$G$30,0,10*ROW('Sanitation Data'!G131)))</f>
        <v/>
      </c>
      <c r="DC137" s="383" t="str">
        <f ca="1">+IF(OFFSET('Sanitation Data'!$G$31,0,10*ROW('Sanitation Data'!G131))="","",OFFSET('Sanitation Data'!$G$31,0,10*ROW('Sanitation Data'!G131)))</f>
        <v/>
      </c>
      <c r="DD137" s="383" t="str">
        <f ca="1">+IF(OFFSET('Sanitation Data'!$G$32,0,10*ROW('Sanitation Data'!G131))="","",OFFSET('Sanitation Data'!$G$32,0,10*ROW('Sanitation Data'!G131)))</f>
        <v/>
      </c>
      <c r="DE137" s="383" t="str">
        <f ca="1">+IF(OFFSET('Sanitation Data'!$H$28,0,10*ROW('Sanitation Data'!H131))="","",OFFSET('Sanitation Data'!$H$28,0,10*ROW('Sanitation Data'!H131)))</f>
        <v/>
      </c>
      <c r="DF137" s="383" t="str">
        <f ca="1">+IF(OFFSET('Sanitation Data'!$H$29,0,10*ROW('Sanitation Data'!H131))="","",OFFSET('Sanitation Data'!$H$29,0,10*ROW('Sanitation Data'!H131)))</f>
        <v/>
      </c>
      <c r="DG137" s="383" t="str">
        <f ca="1">+IF(OFFSET('Sanitation Data'!$H$30,0,10*ROW('Sanitation Data'!H131))="","",OFFSET('Sanitation Data'!$H$30,0,10*ROW('Sanitation Data'!H131)))</f>
        <v/>
      </c>
      <c r="DH137" s="383" t="str">
        <f ca="1">+IF(OFFSET('Sanitation Data'!$H$31,0,10*ROW('Sanitation Data'!H131))="","",OFFSET('Sanitation Data'!$H$31,0,10*ROW('Sanitation Data'!H131)))</f>
        <v/>
      </c>
      <c r="DI137" s="383" t="str">
        <f ca="1">+IF(OFFSET('Sanitation Data'!$H$32,0,10*ROW('Sanitation Data'!H131))="","",OFFSET('Sanitation Data'!$H$32,0,10*ROW('Sanitation Data'!H131)))</f>
        <v/>
      </c>
      <c r="DJ137" s="383" t="str">
        <f ca="1">+IF(OFFSET('Sanitation Data'!$I$28,0,10*ROW('Sanitation Data'!I131))="","",OFFSET('Sanitation Data'!$I$28,0,10*ROW('Sanitation Data'!I131)))</f>
        <v/>
      </c>
      <c r="DK137" s="383" t="str">
        <f ca="1">+IF(OFFSET('Sanitation Data'!$I$29,0,10*ROW('Sanitation Data'!I131))="","",OFFSET('Sanitation Data'!$I$29,0,10*ROW('Sanitation Data'!I131)))</f>
        <v/>
      </c>
      <c r="DL137" s="383" t="str">
        <f ca="1">+IF(OFFSET('Sanitation Data'!$I$30,0,10*ROW('Sanitation Data'!I131))="","",OFFSET('Sanitation Data'!$I$30,0,10*ROW('Sanitation Data'!I131)))</f>
        <v/>
      </c>
      <c r="DM137" s="383" t="str">
        <f ca="1">+IF(OFFSET('Sanitation Data'!$I$31,0,10*ROW('Sanitation Data'!I131))="","",OFFSET('Sanitation Data'!$I$31,0,10*ROW('Sanitation Data'!I131)))</f>
        <v/>
      </c>
      <c r="DN137" s="383" t="str">
        <f ca="1">+IF(OFFSET('Sanitation Data'!$I$32,0,10*ROW('Sanitation Data'!I131))="","",OFFSET('Sanitation Data'!$I$32,0,10*ROW('Sanitation Data'!I131)))</f>
        <v/>
      </c>
      <c r="DO137" s="383" t="str">
        <f ca="1">+IF(OFFSET('Hygiene Data'!$D$11,0,10*ROW('Hygiene Data'!D131))="","",OFFSET('Hygiene Data'!$D$11,0,10*ROW('Hygiene Data'!D131)))</f>
        <v/>
      </c>
      <c r="DP137" s="383" t="str">
        <f ca="1">+IF(OFFSET('Hygiene Data'!$D$12,0,10*ROW('Hygiene Data'!D131))="","",OFFSET('Hygiene Data'!$D$12,0,10*ROW('Hygiene Data'!D131)))</f>
        <v/>
      </c>
      <c r="DQ137" s="383" t="str">
        <f ca="1">+IF(OFFSET('Hygiene Data'!$D$13,0,10*ROW('Hygiene Data'!D131))="","",OFFSET('Hygiene Data'!$D$13,0,10*ROW('Hygiene Data'!D131)))</f>
        <v/>
      </c>
      <c r="DR137" s="383" t="str">
        <f ca="1">+IF(OFFSET('Hygiene Data'!$E$11,0,10*ROW('Hygiene Data'!E131))="","",OFFSET('Hygiene Data'!$E$11,0,10*ROW('Hygiene Data'!E131)))</f>
        <v/>
      </c>
      <c r="DS137" s="383" t="str">
        <f ca="1">+IF(OFFSET('Hygiene Data'!$E$12,0,10*ROW('Hygiene Data'!E131))="","",OFFSET('Hygiene Data'!$E$12,0,10*ROW('Hygiene Data'!E131)))</f>
        <v/>
      </c>
      <c r="DT137" s="383" t="str">
        <f ca="1">+IF(OFFSET('Hygiene Data'!$E$13,0,10*ROW('Hygiene Data'!E131))="","",OFFSET('Hygiene Data'!$E$13,0,10*ROW('Hygiene Data'!E131)))</f>
        <v/>
      </c>
      <c r="DU137" s="383" t="str">
        <f ca="1">+IF(OFFSET('Hygiene Data'!$F$11,0,10*ROW('Hygiene Data'!F131))="","",OFFSET('Hygiene Data'!$F$11,0,10*ROW('Hygiene Data'!F131)))</f>
        <v/>
      </c>
      <c r="DV137" s="383" t="str">
        <f ca="1">+IF(OFFSET('Hygiene Data'!$F$12,0,10*ROW('Hygiene Data'!F131))="","",OFFSET('Hygiene Data'!$F$12,0,10*ROW('Hygiene Data'!F131)))</f>
        <v/>
      </c>
      <c r="DW137" s="383" t="str">
        <f ca="1">+IF(OFFSET('Hygiene Data'!$F$13,0,10*ROW('Hygiene Data'!F131))="","",OFFSET('Hygiene Data'!$F$13,0,10*ROW('Hygiene Data'!F131)))</f>
        <v/>
      </c>
      <c r="DX137" s="383" t="str">
        <f ca="1">+IF(OFFSET('Hygiene Data'!$G$11,0,10*ROW('Hygiene Data'!G131))="","",OFFSET('Hygiene Data'!$G$11,0,10*ROW('Hygiene Data'!G131)))</f>
        <v/>
      </c>
      <c r="DY137" s="383" t="str">
        <f ca="1">+IF(OFFSET('Hygiene Data'!$G$12,0,10*ROW('Hygiene Data'!G131))="","",OFFSET('Hygiene Data'!$G$12,0,10*ROW('Hygiene Data'!G131)))</f>
        <v/>
      </c>
      <c r="DZ137" s="383" t="str">
        <f ca="1">+IF(OFFSET('Hygiene Data'!$G$13,0,10*ROW('Hygiene Data'!G131))="","",OFFSET('Hygiene Data'!$G$13,0,10*ROW('Hygiene Data'!G131)))</f>
        <v/>
      </c>
      <c r="EA137" s="383" t="str">
        <f ca="1">+IF(OFFSET('Hygiene Data'!$H$11,0,10*ROW('Hygiene Data'!H131))="","",OFFSET('Hygiene Data'!$H$11,0,10*ROW('Hygiene Data'!H131)))</f>
        <v/>
      </c>
      <c r="EB137" s="383" t="str">
        <f ca="1">+IF(OFFSET('Hygiene Data'!$H$12,0,10*ROW('Hygiene Data'!H131))="","",OFFSET('Hygiene Data'!$H$12,0,10*ROW('Hygiene Data'!H131)))</f>
        <v/>
      </c>
      <c r="EC137" s="383" t="str">
        <f ca="1">+IF(OFFSET('Hygiene Data'!$H$13,0,10*ROW('Hygiene Data'!H131))="","",OFFSET('Hygiene Data'!$H$13,0,10*ROW('Hygiene Data'!H131)))</f>
        <v/>
      </c>
      <c r="ED137" s="383" t="str">
        <f ca="1">+IF(OFFSET('Hygiene Data'!$I$11,0,10*ROW('Hygiene Data'!I131))="","",OFFSET('Hygiene Data'!$I$11,0,10*ROW('Hygiene Data'!I131)))</f>
        <v/>
      </c>
      <c r="EE137" s="383" t="str">
        <f ca="1">+IF(OFFSET('Hygiene Data'!$I$12,0,10*ROW('Hygiene Data'!I131))="","",OFFSET('Hygiene Data'!$I$12,0,10*ROW('Hygiene Data'!I131)))</f>
        <v/>
      </c>
      <c r="EF137" s="383" t="str">
        <f ca="1">+IF(OFFSET('Hygiene Data'!$I$13,0,10*ROW('Hygiene Data'!I131))="","",OFFSET('Hygiene Data'!$I$13,0,10*ROW('Hygiene Data'!I131)))</f>
        <v/>
      </c>
    </row>
    <row r="138" spans="1:136" x14ac:dyDescent="0.25">
      <c r="A138" s="492" t="str">
        <f ca="1">+IF(OFFSET('Water Data'!$B$2,0,10*ROW('Water Data'!E132))="","",OFFSET('Water Data'!$B$2,0,10*ROW('Water Data'!E132)))</f>
        <v/>
      </c>
      <c r="B138" s="492"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19" t="str">
        <f t="shared" ca="1" si="2"/>
        <v/>
      </c>
      <c r="D138" s="520"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20"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20"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20"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20"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20"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20"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20"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20"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20"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20"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20"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20"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20"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20"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20"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20"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20"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21"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21"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21"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21"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21"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21"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21"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21"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21"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21"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21"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21"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21"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21"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21"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21"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21"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21"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21"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21"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21"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21"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21"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21"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21"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21"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21"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21"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21"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21"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22"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98"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22"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22"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22"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22"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22"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22"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22"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22"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22"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22"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22"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22"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22"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22"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22"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22"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83" t="str">
        <f ca="1">+IF(OFFSET('Water Data'!$D$27,0,10*ROW('Water Data'!D132))="","",OFFSET('Water Data'!$D$27,0,10*ROW('Water Data'!D132)))</f>
        <v/>
      </c>
      <c r="BT138" s="383" t="str">
        <f ca="1">+IF(OFFSET('Water Data'!$D$28,0,10*ROW('Water Data'!D132))="","",OFFSET('Water Data'!$D$28,0,10*ROW('Water Data'!D132)))</f>
        <v/>
      </c>
      <c r="BU138" s="383" t="str">
        <f ca="1">+IF(OFFSET('Water Data'!$D$29,0,10*ROW('Water Data'!D132))="","",OFFSET('Water Data'!$D$29,0,10*ROW('Water Data'!D132)))</f>
        <v/>
      </c>
      <c r="BV138" s="383" t="str">
        <f ca="1">+IF(OFFSET('Water Data'!$E$27,0,10*ROW('Water Data'!E132))="","",OFFSET('Water Data'!$E$27,0,10*ROW('Water Data'!E132)))</f>
        <v/>
      </c>
      <c r="BW138" s="383" t="str">
        <f ca="1">+IF(OFFSET('Water Data'!$E$28,0,10*ROW('Water Data'!E132))="","",OFFSET('Water Data'!$E$28,0,10*ROW('Water Data'!E132)))</f>
        <v/>
      </c>
      <c r="BX138" s="383" t="str">
        <f ca="1">+IF(OFFSET('Water Data'!$E$29,0,10*ROW('Water Data'!E132))="","",OFFSET('Water Data'!$E$29,0,10*ROW('Water Data'!E132)))</f>
        <v/>
      </c>
      <c r="BY138" s="383" t="str">
        <f ca="1">+IF(OFFSET('Water Data'!$F$27,0,10*ROW('Water Data'!F132))="","",OFFSET('Water Data'!$F$27,0,10*ROW('Water Data'!F132)))</f>
        <v/>
      </c>
      <c r="BZ138" s="383" t="str">
        <f ca="1">+IF(OFFSET('Water Data'!$F$28,0,10*ROW('Water Data'!F132))="","",OFFSET('Water Data'!$F$28,0,10*ROW('Water Data'!F132)))</f>
        <v/>
      </c>
      <c r="CA138" s="383" t="str">
        <f ca="1">+IF(OFFSET('Water Data'!$F$29,0,10*ROW('Water Data'!F132))="","",OFFSET('Water Data'!$F$29,0,10*ROW('Water Data'!F132)))</f>
        <v/>
      </c>
      <c r="CB138" s="383" t="str">
        <f ca="1">+IF(OFFSET('Water Data'!$G$27,0,10*ROW('Water Data'!G132))="","",OFFSET('Water Data'!$G$27,0,10*ROW('Water Data'!G132)))</f>
        <v/>
      </c>
      <c r="CC138" s="383" t="str">
        <f ca="1">+IF(OFFSET('Water Data'!$G$28,0,10*ROW('Water Data'!G132))="","",OFFSET('Water Data'!$G$28,0,10*ROW('Water Data'!G132)))</f>
        <v/>
      </c>
      <c r="CD138" s="383" t="str">
        <f ca="1">+IF(OFFSET('Water Data'!$G$29,0,10*ROW('Water Data'!G132))="","",OFFSET('Water Data'!$G$29,0,10*ROW('Water Data'!G132)))</f>
        <v/>
      </c>
      <c r="CE138" s="383" t="str">
        <f ca="1">+IF(OFFSET('Water Data'!$H$27,0,10*ROW('Water Data'!H132))="","",OFFSET('Water Data'!$H$27,0,10*ROW('Water Data'!H132)))</f>
        <v/>
      </c>
      <c r="CF138" s="383" t="str">
        <f ca="1">+IF(OFFSET('Water Data'!$H$28,0,10*ROW('Water Data'!H132))="","",OFFSET('Water Data'!$H$28,0,10*ROW('Water Data'!H132)))</f>
        <v/>
      </c>
      <c r="CG138" s="383" t="str">
        <f ca="1">+IF(OFFSET('Water Data'!$H$29,0,10*ROW('Water Data'!H132))="","",OFFSET('Water Data'!$H$29,0,10*ROW('Water Data'!H132)))</f>
        <v/>
      </c>
      <c r="CH138" s="383" t="str">
        <f ca="1">+IF(OFFSET('Water Data'!$I$27,0,10*ROW('Water Data'!I132))="","",OFFSET('Water Data'!$I$27,0,10*ROW('Water Data'!I132)))</f>
        <v/>
      </c>
      <c r="CI138" s="383" t="str">
        <f ca="1">+IF(OFFSET('Water Data'!$I$28,0,10*ROW('Water Data'!I132))="","",OFFSET('Water Data'!$I$28,0,10*ROW('Water Data'!I132)))</f>
        <v/>
      </c>
      <c r="CJ138" s="383" t="str">
        <f ca="1">+IF(OFFSET('Water Data'!$I$29,0,10*ROW('Water Data'!I132))="","",OFFSET('Water Data'!$I$29,0,10*ROW('Water Data'!I132)))</f>
        <v/>
      </c>
      <c r="CK138" s="383" t="str">
        <f ca="1">+IF(OFFSET('Sanitation Data'!$D$28,0,10*ROW('Sanitation Data'!D132))="","",OFFSET('Sanitation Data'!$D$28,0,10*ROW('Sanitation Data'!D132)))</f>
        <v/>
      </c>
      <c r="CL138" s="383" t="str">
        <f ca="1">+IF(OFFSET('Sanitation Data'!$D$29,0,10*ROW('Sanitation Data'!D132))="","",OFFSET('Sanitation Data'!$D$29,0,10*ROW('Sanitation Data'!D132)))</f>
        <v/>
      </c>
      <c r="CM138" s="383" t="str">
        <f ca="1">+IF(OFFSET('Sanitation Data'!$D$30,0,10*ROW('Sanitation Data'!D132))="","",OFFSET('Sanitation Data'!$D$30,0,10*ROW('Sanitation Data'!D132)))</f>
        <v/>
      </c>
      <c r="CN138" s="383" t="str">
        <f ca="1">+IF(OFFSET('Sanitation Data'!$D$31,0,10*ROW('Sanitation Data'!D132))="","",OFFSET('Sanitation Data'!$D$31,0,10*ROW('Sanitation Data'!D132)))</f>
        <v/>
      </c>
      <c r="CO138" s="383" t="str">
        <f ca="1">+IF(OFFSET('Sanitation Data'!$D$32,0,10*ROW('Sanitation Data'!D132))="","",OFFSET('Sanitation Data'!$D$32,0,10*ROW('Sanitation Data'!D132)))</f>
        <v/>
      </c>
      <c r="CP138" s="383" t="str">
        <f ca="1">+IF(OFFSET('Sanitation Data'!$E$28,0,10*ROW('Sanitation Data'!E132))="","",OFFSET('Sanitation Data'!$E$28,0,10*ROW('Sanitation Data'!E132)))</f>
        <v/>
      </c>
      <c r="CQ138" s="383" t="str">
        <f ca="1">+IF(OFFSET('Sanitation Data'!$E$29,0,10*ROW('Sanitation Data'!E132))="","",OFFSET('Sanitation Data'!$E$29,0,10*ROW('Sanitation Data'!E132)))</f>
        <v/>
      </c>
      <c r="CR138" s="383" t="str">
        <f ca="1">+IF(OFFSET('Sanitation Data'!$E$30,0,10*ROW('Sanitation Data'!E132))="","",OFFSET('Sanitation Data'!$E$30,0,10*ROW('Sanitation Data'!E132)))</f>
        <v/>
      </c>
      <c r="CS138" s="383" t="str">
        <f ca="1">+IF(OFFSET('Sanitation Data'!$E$31,0,10*ROW('Sanitation Data'!E132))="","",OFFSET('Sanitation Data'!$E$31,0,10*ROW('Sanitation Data'!E132)))</f>
        <v/>
      </c>
      <c r="CT138" s="383" t="str">
        <f ca="1">+IF(OFFSET('Sanitation Data'!$E$32,0,10*ROW('Sanitation Data'!E132))="","",OFFSET('Sanitation Data'!$E$32,0,10*ROW('Sanitation Data'!E132)))</f>
        <v/>
      </c>
      <c r="CU138" s="383" t="str">
        <f ca="1">+IF(OFFSET('Sanitation Data'!$F$28,0,10*ROW('Sanitation Data'!F132))="","",OFFSET('Sanitation Data'!$F$28,0,10*ROW('Sanitation Data'!F132)))</f>
        <v/>
      </c>
      <c r="CV138" s="383" t="str">
        <f ca="1">+IF(OFFSET('Sanitation Data'!$F$29,0,10*ROW('Sanitation Data'!F132))="","",OFFSET('Sanitation Data'!$F$29,0,10*ROW('Sanitation Data'!F132)))</f>
        <v/>
      </c>
      <c r="CW138" s="383" t="str">
        <f ca="1">+IF(OFFSET('Sanitation Data'!$F$30,0,10*ROW('Sanitation Data'!F132))="","",OFFSET('Sanitation Data'!$F$30,0,10*ROW('Sanitation Data'!F132)))</f>
        <v/>
      </c>
      <c r="CX138" s="383" t="str">
        <f ca="1">+IF(OFFSET('Sanitation Data'!$F$31,0,10*ROW('Sanitation Data'!F132))="","",OFFSET('Sanitation Data'!$F$31,0,10*ROW('Sanitation Data'!F132)))</f>
        <v/>
      </c>
      <c r="CY138" s="383" t="str">
        <f ca="1">+IF(OFFSET('Sanitation Data'!$F$32,0,10*ROW('Sanitation Data'!F132))="","",OFFSET('Sanitation Data'!$F$32,0,10*ROW('Sanitation Data'!F132)))</f>
        <v/>
      </c>
      <c r="CZ138" s="383" t="str">
        <f ca="1">+IF(OFFSET('Sanitation Data'!$G$28,0,10*ROW('Sanitation Data'!G132))="","",OFFSET('Sanitation Data'!$G$28,0,10*ROW('Sanitation Data'!G132)))</f>
        <v/>
      </c>
      <c r="DA138" s="383" t="str">
        <f ca="1">+IF(OFFSET('Sanitation Data'!$G$29,0,10*ROW('Sanitation Data'!G132))="","",OFFSET('Sanitation Data'!$G$29,0,10*ROW('Sanitation Data'!G132)))</f>
        <v/>
      </c>
      <c r="DB138" s="383" t="str">
        <f ca="1">+IF(OFFSET('Sanitation Data'!$G$30,0,10*ROW('Sanitation Data'!G132))="","",OFFSET('Sanitation Data'!$G$30,0,10*ROW('Sanitation Data'!G132)))</f>
        <v/>
      </c>
      <c r="DC138" s="383" t="str">
        <f ca="1">+IF(OFFSET('Sanitation Data'!$G$31,0,10*ROW('Sanitation Data'!G132))="","",OFFSET('Sanitation Data'!$G$31,0,10*ROW('Sanitation Data'!G132)))</f>
        <v/>
      </c>
      <c r="DD138" s="383" t="str">
        <f ca="1">+IF(OFFSET('Sanitation Data'!$G$32,0,10*ROW('Sanitation Data'!G132))="","",OFFSET('Sanitation Data'!$G$32,0,10*ROW('Sanitation Data'!G132)))</f>
        <v/>
      </c>
      <c r="DE138" s="383" t="str">
        <f ca="1">+IF(OFFSET('Sanitation Data'!$H$28,0,10*ROW('Sanitation Data'!H132))="","",OFFSET('Sanitation Data'!$H$28,0,10*ROW('Sanitation Data'!H132)))</f>
        <v/>
      </c>
      <c r="DF138" s="383" t="str">
        <f ca="1">+IF(OFFSET('Sanitation Data'!$H$29,0,10*ROW('Sanitation Data'!H132))="","",OFFSET('Sanitation Data'!$H$29,0,10*ROW('Sanitation Data'!H132)))</f>
        <v/>
      </c>
      <c r="DG138" s="383" t="str">
        <f ca="1">+IF(OFFSET('Sanitation Data'!$H$30,0,10*ROW('Sanitation Data'!H132))="","",OFFSET('Sanitation Data'!$H$30,0,10*ROW('Sanitation Data'!H132)))</f>
        <v/>
      </c>
      <c r="DH138" s="383" t="str">
        <f ca="1">+IF(OFFSET('Sanitation Data'!$H$31,0,10*ROW('Sanitation Data'!H132))="","",OFFSET('Sanitation Data'!$H$31,0,10*ROW('Sanitation Data'!H132)))</f>
        <v/>
      </c>
      <c r="DI138" s="383" t="str">
        <f ca="1">+IF(OFFSET('Sanitation Data'!$H$32,0,10*ROW('Sanitation Data'!H132))="","",OFFSET('Sanitation Data'!$H$32,0,10*ROW('Sanitation Data'!H132)))</f>
        <v/>
      </c>
      <c r="DJ138" s="383" t="str">
        <f ca="1">+IF(OFFSET('Sanitation Data'!$I$28,0,10*ROW('Sanitation Data'!I132))="","",OFFSET('Sanitation Data'!$I$28,0,10*ROW('Sanitation Data'!I132)))</f>
        <v/>
      </c>
      <c r="DK138" s="383" t="str">
        <f ca="1">+IF(OFFSET('Sanitation Data'!$I$29,0,10*ROW('Sanitation Data'!I132))="","",OFFSET('Sanitation Data'!$I$29,0,10*ROW('Sanitation Data'!I132)))</f>
        <v/>
      </c>
      <c r="DL138" s="383" t="str">
        <f ca="1">+IF(OFFSET('Sanitation Data'!$I$30,0,10*ROW('Sanitation Data'!I132))="","",OFFSET('Sanitation Data'!$I$30,0,10*ROW('Sanitation Data'!I132)))</f>
        <v/>
      </c>
      <c r="DM138" s="383" t="str">
        <f ca="1">+IF(OFFSET('Sanitation Data'!$I$31,0,10*ROW('Sanitation Data'!I132))="","",OFFSET('Sanitation Data'!$I$31,0,10*ROW('Sanitation Data'!I132)))</f>
        <v/>
      </c>
      <c r="DN138" s="383" t="str">
        <f ca="1">+IF(OFFSET('Sanitation Data'!$I$32,0,10*ROW('Sanitation Data'!I132))="","",OFFSET('Sanitation Data'!$I$32,0,10*ROW('Sanitation Data'!I132)))</f>
        <v/>
      </c>
      <c r="DO138" s="383" t="str">
        <f ca="1">+IF(OFFSET('Hygiene Data'!$D$11,0,10*ROW('Hygiene Data'!D132))="","",OFFSET('Hygiene Data'!$D$11,0,10*ROW('Hygiene Data'!D132)))</f>
        <v/>
      </c>
      <c r="DP138" s="383" t="str">
        <f ca="1">+IF(OFFSET('Hygiene Data'!$D$12,0,10*ROW('Hygiene Data'!D132))="","",OFFSET('Hygiene Data'!$D$12,0,10*ROW('Hygiene Data'!D132)))</f>
        <v/>
      </c>
      <c r="DQ138" s="383" t="str">
        <f ca="1">+IF(OFFSET('Hygiene Data'!$D$13,0,10*ROW('Hygiene Data'!D132))="","",OFFSET('Hygiene Data'!$D$13,0,10*ROW('Hygiene Data'!D132)))</f>
        <v/>
      </c>
      <c r="DR138" s="383" t="str">
        <f ca="1">+IF(OFFSET('Hygiene Data'!$E$11,0,10*ROW('Hygiene Data'!E132))="","",OFFSET('Hygiene Data'!$E$11,0,10*ROW('Hygiene Data'!E132)))</f>
        <v/>
      </c>
      <c r="DS138" s="383" t="str">
        <f ca="1">+IF(OFFSET('Hygiene Data'!$E$12,0,10*ROW('Hygiene Data'!E132))="","",OFFSET('Hygiene Data'!$E$12,0,10*ROW('Hygiene Data'!E132)))</f>
        <v/>
      </c>
      <c r="DT138" s="383" t="str">
        <f ca="1">+IF(OFFSET('Hygiene Data'!$E$13,0,10*ROW('Hygiene Data'!E132))="","",OFFSET('Hygiene Data'!$E$13,0,10*ROW('Hygiene Data'!E132)))</f>
        <v/>
      </c>
      <c r="DU138" s="383" t="str">
        <f ca="1">+IF(OFFSET('Hygiene Data'!$F$11,0,10*ROW('Hygiene Data'!F132))="","",OFFSET('Hygiene Data'!$F$11,0,10*ROW('Hygiene Data'!F132)))</f>
        <v/>
      </c>
      <c r="DV138" s="383" t="str">
        <f ca="1">+IF(OFFSET('Hygiene Data'!$F$12,0,10*ROW('Hygiene Data'!F132))="","",OFFSET('Hygiene Data'!$F$12,0,10*ROW('Hygiene Data'!F132)))</f>
        <v/>
      </c>
      <c r="DW138" s="383" t="str">
        <f ca="1">+IF(OFFSET('Hygiene Data'!$F$13,0,10*ROW('Hygiene Data'!F132))="","",OFFSET('Hygiene Data'!$F$13,0,10*ROW('Hygiene Data'!F132)))</f>
        <v/>
      </c>
      <c r="DX138" s="383" t="str">
        <f ca="1">+IF(OFFSET('Hygiene Data'!$G$11,0,10*ROW('Hygiene Data'!G132))="","",OFFSET('Hygiene Data'!$G$11,0,10*ROW('Hygiene Data'!G132)))</f>
        <v/>
      </c>
      <c r="DY138" s="383" t="str">
        <f ca="1">+IF(OFFSET('Hygiene Data'!$G$12,0,10*ROW('Hygiene Data'!G132))="","",OFFSET('Hygiene Data'!$G$12,0,10*ROW('Hygiene Data'!G132)))</f>
        <v/>
      </c>
      <c r="DZ138" s="383" t="str">
        <f ca="1">+IF(OFFSET('Hygiene Data'!$G$13,0,10*ROW('Hygiene Data'!G132))="","",OFFSET('Hygiene Data'!$G$13,0,10*ROW('Hygiene Data'!G132)))</f>
        <v/>
      </c>
      <c r="EA138" s="383" t="str">
        <f ca="1">+IF(OFFSET('Hygiene Data'!$H$11,0,10*ROW('Hygiene Data'!H132))="","",OFFSET('Hygiene Data'!$H$11,0,10*ROW('Hygiene Data'!H132)))</f>
        <v/>
      </c>
      <c r="EB138" s="383" t="str">
        <f ca="1">+IF(OFFSET('Hygiene Data'!$H$12,0,10*ROW('Hygiene Data'!H132))="","",OFFSET('Hygiene Data'!$H$12,0,10*ROW('Hygiene Data'!H132)))</f>
        <v/>
      </c>
      <c r="EC138" s="383" t="str">
        <f ca="1">+IF(OFFSET('Hygiene Data'!$H$13,0,10*ROW('Hygiene Data'!H132))="","",OFFSET('Hygiene Data'!$H$13,0,10*ROW('Hygiene Data'!H132)))</f>
        <v/>
      </c>
      <c r="ED138" s="383" t="str">
        <f ca="1">+IF(OFFSET('Hygiene Data'!$I$11,0,10*ROW('Hygiene Data'!I132))="","",OFFSET('Hygiene Data'!$I$11,0,10*ROW('Hygiene Data'!I132)))</f>
        <v/>
      </c>
      <c r="EE138" s="383" t="str">
        <f ca="1">+IF(OFFSET('Hygiene Data'!$I$12,0,10*ROW('Hygiene Data'!I132))="","",OFFSET('Hygiene Data'!$I$12,0,10*ROW('Hygiene Data'!I132)))</f>
        <v/>
      </c>
      <c r="EF138" s="383" t="str">
        <f ca="1">+IF(OFFSET('Hygiene Data'!$I$13,0,10*ROW('Hygiene Data'!I132))="","",OFFSET('Hygiene Data'!$I$13,0,10*ROW('Hygiene Data'!I132)))</f>
        <v/>
      </c>
    </row>
    <row r="139" spans="1:136" x14ac:dyDescent="0.25">
      <c r="A139" s="492" t="str">
        <f ca="1">+IF(OFFSET('Water Data'!$B$2,0,10*ROW('Water Data'!E133))="","",OFFSET('Water Data'!$B$2,0,10*ROW('Water Data'!E133)))</f>
        <v/>
      </c>
      <c r="B139" s="492"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19" t="str">
        <f t="shared" ca="1" si="2"/>
        <v/>
      </c>
      <c r="D139" s="520"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20"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20"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20"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20"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20"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20"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20"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20"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20"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20"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20"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20"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20"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20"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20"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20"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20"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21"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21"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21"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21"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21"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21"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21"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21"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21"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21"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21"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21"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21"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21"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21"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21"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21"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21"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21"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21"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21"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21"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21"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21"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21"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21"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21"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21"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21"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21"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22"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98"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22"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22"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22"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22"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22"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22"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22"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22"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22"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22"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22"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22"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22"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22"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22"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22"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83" t="str">
        <f ca="1">+IF(OFFSET('Water Data'!$D$27,0,10*ROW('Water Data'!D133))="","",OFFSET('Water Data'!$D$27,0,10*ROW('Water Data'!D133)))</f>
        <v/>
      </c>
      <c r="BT139" s="383" t="str">
        <f ca="1">+IF(OFFSET('Water Data'!$D$28,0,10*ROW('Water Data'!D133))="","",OFFSET('Water Data'!$D$28,0,10*ROW('Water Data'!D133)))</f>
        <v/>
      </c>
      <c r="BU139" s="383" t="str">
        <f ca="1">+IF(OFFSET('Water Data'!$D$29,0,10*ROW('Water Data'!D133))="","",OFFSET('Water Data'!$D$29,0,10*ROW('Water Data'!D133)))</f>
        <v/>
      </c>
      <c r="BV139" s="383" t="str">
        <f ca="1">+IF(OFFSET('Water Data'!$E$27,0,10*ROW('Water Data'!E133))="","",OFFSET('Water Data'!$E$27,0,10*ROW('Water Data'!E133)))</f>
        <v/>
      </c>
      <c r="BW139" s="383" t="str">
        <f ca="1">+IF(OFFSET('Water Data'!$E$28,0,10*ROW('Water Data'!E133))="","",OFFSET('Water Data'!$E$28,0,10*ROW('Water Data'!E133)))</f>
        <v/>
      </c>
      <c r="BX139" s="383" t="str">
        <f ca="1">+IF(OFFSET('Water Data'!$E$29,0,10*ROW('Water Data'!E133))="","",OFFSET('Water Data'!$E$29,0,10*ROW('Water Data'!E133)))</f>
        <v/>
      </c>
      <c r="BY139" s="383" t="str">
        <f ca="1">+IF(OFFSET('Water Data'!$F$27,0,10*ROW('Water Data'!F133))="","",OFFSET('Water Data'!$F$27,0,10*ROW('Water Data'!F133)))</f>
        <v/>
      </c>
      <c r="BZ139" s="383" t="str">
        <f ca="1">+IF(OFFSET('Water Data'!$F$28,0,10*ROW('Water Data'!F133))="","",OFFSET('Water Data'!$F$28,0,10*ROW('Water Data'!F133)))</f>
        <v/>
      </c>
      <c r="CA139" s="383" t="str">
        <f ca="1">+IF(OFFSET('Water Data'!$F$29,0,10*ROW('Water Data'!F133))="","",OFFSET('Water Data'!$F$29,0,10*ROW('Water Data'!F133)))</f>
        <v/>
      </c>
      <c r="CB139" s="383" t="str">
        <f ca="1">+IF(OFFSET('Water Data'!$G$27,0,10*ROW('Water Data'!G133))="","",OFFSET('Water Data'!$G$27,0,10*ROW('Water Data'!G133)))</f>
        <v/>
      </c>
      <c r="CC139" s="383" t="str">
        <f ca="1">+IF(OFFSET('Water Data'!$G$28,0,10*ROW('Water Data'!G133))="","",OFFSET('Water Data'!$G$28,0,10*ROW('Water Data'!G133)))</f>
        <v/>
      </c>
      <c r="CD139" s="383" t="str">
        <f ca="1">+IF(OFFSET('Water Data'!$G$29,0,10*ROW('Water Data'!G133))="","",OFFSET('Water Data'!$G$29,0,10*ROW('Water Data'!G133)))</f>
        <v/>
      </c>
      <c r="CE139" s="383" t="str">
        <f ca="1">+IF(OFFSET('Water Data'!$H$27,0,10*ROW('Water Data'!H133))="","",OFFSET('Water Data'!$H$27,0,10*ROW('Water Data'!H133)))</f>
        <v/>
      </c>
      <c r="CF139" s="383" t="str">
        <f ca="1">+IF(OFFSET('Water Data'!$H$28,0,10*ROW('Water Data'!H133))="","",OFFSET('Water Data'!$H$28,0,10*ROW('Water Data'!H133)))</f>
        <v/>
      </c>
      <c r="CG139" s="383" t="str">
        <f ca="1">+IF(OFFSET('Water Data'!$H$29,0,10*ROW('Water Data'!H133))="","",OFFSET('Water Data'!$H$29,0,10*ROW('Water Data'!H133)))</f>
        <v/>
      </c>
      <c r="CH139" s="383" t="str">
        <f ca="1">+IF(OFFSET('Water Data'!$I$27,0,10*ROW('Water Data'!I133))="","",OFFSET('Water Data'!$I$27,0,10*ROW('Water Data'!I133)))</f>
        <v/>
      </c>
      <c r="CI139" s="383" t="str">
        <f ca="1">+IF(OFFSET('Water Data'!$I$28,0,10*ROW('Water Data'!I133))="","",OFFSET('Water Data'!$I$28,0,10*ROW('Water Data'!I133)))</f>
        <v/>
      </c>
      <c r="CJ139" s="383" t="str">
        <f ca="1">+IF(OFFSET('Water Data'!$I$29,0,10*ROW('Water Data'!I133))="","",OFFSET('Water Data'!$I$29,0,10*ROW('Water Data'!I133)))</f>
        <v/>
      </c>
      <c r="CK139" s="383" t="str">
        <f ca="1">+IF(OFFSET('Sanitation Data'!$D$28,0,10*ROW('Sanitation Data'!D133))="","",OFFSET('Sanitation Data'!$D$28,0,10*ROW('Sanitation Data'!D133)))</f>
        <v/>
      </c>
      <c r="CL139" s="383" t="str">
        <f ca="1">+IF(OFFSET('Sanitation Data'!$D$29,0,10*ROW('Sanitation Data'!D133))="","",OFFSET('Sanitation Data'!$D$29,0,10*ROW('Sanitation Data'!D133)))</f>
        <v/>
      </c>
      <c r="CM139" s="383" t="str">
        <f ca="1">+IF(OFFSET('Sanitation Data'!$D$30,0,10*ROW('Sanitation Data'!D133))="","",OFFSET('Sanitation Data'!$D$30,0,10*ROW('Sanitation Data'!D133)))</f>
        <v/>
      </c>
      <c r="CN139" s="383" t="str">
        <f ca="1">+IF(OFFSET('Sanitation Data'!$D$31,0,10*ROW('Sanitation Data'!D133))="","",OFFSET('Sanitation Data'!$D$31,0,10*ROW('Sanitation Data'!D133)))</f>
        <v/>
      </c>
      <c r="CO139" s="383" t="str">
        <f ca="1">+IF(OFFSET('Sanitation Data'!$D$32,0,10*ROW('Sanitation Data'!D133))="","",OFFSET('Sanitation Data'!$D$32,0,10*ROW('Sanitation Data'!D133)))</f>
        <v/>
      </c>
      <c r="CP139" s="383" t="str">
        <f ca="1">+IF(OFFSET('Sanitation Data'!$E$28,0,10*ROW('Sanitation Data'!E133))="","",OFFSET('Sanitation Data'!$E$28,0,10*ROW('Sanitation Data'!E133)))</f>
        <v/>
      </c>
      <c r="CQ139" s="383" t="str">
        <f ca="1">+IF(OFFSET('Sanitation Data'!$E$29,0,10*ROW('Sanitation Data'!E133))="","",OFFSET('Sanitation Data'!$E$29,0,10*ROW('Sanitation Data'!E133)))</f>
        <v/>
      </c>
      <c r="CR139" s="383" t="str">
        <f ca="1">+IF(OFFSET('Sanitation Data'!$E$30,0,10*ROW('Sanitation Data'!E133))="","",OFFSET('Sanitation Data'!$E$30,0,10*ROW('Sanitation Data'!E133)))</f>
        <v/>
      </c>
      <c r="CS139" s="383" t="str">
        <f ca="1">+IF(OFFSET('Sanitation Data'!$E$31,0,10*ROW('Sanitation Data'!E133))="","",OFFSET('Sanitation Data'!$E$31,0,10*ROW('Sanitation Data'!E133)))</f>
        <v/>
      </c>
      <c r="CT139" s="383" t="str">
        <f ca="1">+IF(OFFSET('Sanitation Data'!$E$32,0,10*ROW('Sanitation Data'!E133))="","",OFFSET('Sanitation Data'!$E$32,0,10*ROW('Sanitation Data'!E133)))</f>
        <v/>
      </c>
      <c r="CU139" s="383" t="str">
        <f ca="1">+IF(OFFSET('Sanitation Data'!$F$28,0,10*ROW('Sanitation Data'!F133))="","",OFFSET('Sanitation Data'!$F$28,0,10*ROW('Sanitation Data'!F133)))</f>
        <v/>
      </c>
      <c r="CV139" s="383" t="str">
        <f ca="1">+IF(OFFSET('Sanitation Data'!$F$29,0,10*ROW('Sanitation Data'!F133))="","",OFFSET('Sanitation Data'!$F$29,0,10*ROW('Sanitation Data'!F133)))</f>
        <v/>
      </c>
      <c r="CW139" s="383" t="str">
        <f ca="1">+IF(OFFSET('Sanitation Data'!$F$30,0,10*ROW('Sanitation Data'!F133))="","",OFFSET('Sanitation Data'!$F$30,0,10*ROW('Sanitation Data'!F133)))</f>
        <v/>
      </c>
      <c r="CX139" s="383" t="str">
        <f ca="1">+IF(OFFSET('Sanitation Data'!$F$31,0,10*ROW('Sanitation Data'!F133))="","",OFFSET('Sanitation Data'!$F$31,0,10*ROW('Sanitation Data'!F133)))</f>
        <v/>
      </c>
      <c r="CY139" s="383" t="str">
        <f ca="1">+IF(OFFSET('Sanitation Data'!$F$32,0,10*ROW('Sanitation Data'!F133))="","",OFFSET('Sanitation Data'!$F$32,0,10*ROW('Sanitation Data'!F133)))</f>
        <v/>
      </c>
      <c r="CZ139" s="383" t="str">
        <f ca="1">+IF(OFFSET('Sanitation Data'!$G$28,0,10*ROW('Sanitation Data'!G133))="","",OFFSET('Sanitation Data'!$G$28,0,10*ROW('Sanitation Data'!G133)))</f>
        <v/>
      </c>
      <c r="DA139" s="383" t="str">
        <f ca="1">+IF(OFFSET('Sanitation Data'!$G$29,0,10*ROW('Sanitation Data'!G133))="","",OFFSET('Sanitation Data'!$G$29,0,10*ROW('Sanitation Data'!G133)))</f>
        <v/>
      </c>
      <c r="DB139" s="383" t="str">
        <f ca="1">+IF(OFFSET('Sanitation Data'!$G$30,0,10*ROW('Sanitation Data'!G133))="","",OFFSET('Sanitation Data'!$G$30,0,10*ROW('Sanitation Data'!G133)))</f>
        <v/>
      </c>
      <c r="DC139" s="383" t="str">
        <f ca="1">+IF(OFFSET('Sanitation Data'!$G$31,0,10*ROW('Sanitation Data'!G133))="","",OFFSET('Sanitation Data'!$G$31,0,10*ROW('Sanitation Data'!G133)))</f>
        <v/>
      </c>
      <c r="DD139" s="383" t="str">
        <f ca="1">+IF(OFFSET('Sanitation Data'!$G$32,0,10*ROW('Sanitation Data'!G133))="","",OFFSET('Sanitation Data'!$G$32,0,10*ROW('Sanitation Data'!G133)))</f>
        <v/>
      </c>
      <c r="DE139" s="383" t="str">
        <f ca="1">+IF(OFFSET('Sanitation Data'!$H$28,0,10*ROW('Sanitation Data'!H133))="","",OFFSET('Sanitation Data'!$H$28,0,10*ROW('Sanitation Data'!H133)))</f>
        <v/>
      </c>
      <c r="DF139" s="383" t="str">
        <f ca="1">+IF(OFFSET('Sanitation Data'!$H$29,0,10*ROW('Sanitation Data'!H133))="","",OFFSET('Sanitation Data'!$H$29,0,10*ROW('Sanitation Data'!H133)))</f>
        <v/>
      </c>
      <c r="DG139" s="383" t="str">
        <f ca="1">+IF(OFFSET('Sanitation Data'!$H$30,0,10*ROW('Sanitation Data'!H133))="","",OFFSET('Sanitation Data'!$H$30,0,10*ROW('Sanitation Data'!H133)))</f>
        <v/>
      </c>
      <c r="DH139" s="383" t="str">
        <f ca="1">+IF(OFFSET('Sanitation Data'!$H$31,0,10*ROW('Sanitation Data'!H133))="","",OFFSET('Sanitation Data'!$H$31,0,10*ROW('Sanitation Data'!H133)))</f>
        <v/>
      </c>
      <c r="DI139" s="383" t="str">
        <f ca="1">+IF(OFFSET('Sanitation Data'!$H$32,0,10*ROW('Sanitation Data'!H133))="","",OFFSET('Sanitation Data'!$H$32,0,10*ROW('Sanitation Data'!H133)))</f>
        <v/>
      </c>
      <c r="DJ139" s="383" t="str">
        <f ca="1">+IF(OFFSET('Sanitation Data'!$I$28,0,10*ROW('Sanitation Data'!I133))="","",OFFSET('Sanitation Data'!$I$28,0,10*ROW('Sanitation Data'!I133)))</f>
        <v/>
      </c>
      <c r="DK139" s="383" t="str">
        <f ca="1">+IF(OFFSET('Sanitation Data'!$I$29,0,10*ROW('Sanitation Data'!I133))="","",OFFSET('Sanitation Data'!$I$29,0,10*ROW('Sanitation Data'!I133)))</f>
        <v/>
      </c>
      <c r="DL139" s="383" t="str">
        <f ca="1">+IF(OFFSET('Sanitation Data'!$I$30,0,10*ROW('Sanitation Data'!I133))="","",OFFSET('Sanitation Data'!$I$30,0,10*ROW('Sanitation Data'!I133)))</f>
        <v/>
      </c>
      <c r="DM139" s="383" t="str">
        <f ca="1">+IF(OFFSET('Sanitation Data'!$I$31,0,10*ROW('Sanitation Data'!I133))="","",OFFSET('Sanitation Data'!$I$31,0,10*ROW('Sanitation Data'!I133)))</f>
        <v/>
      </c>
      <c r="DN139" s="383" t="str">
        <f ca="1">+IF(OFFSET('Sanitation Data'!$I$32,0,10*ROW('Sanitation Data'!I133))="","",OFFSET('Sanitation Data'!$I$32,0,10*ROW('Sanitation Data'!I133)))</f>
        <v/>
      </c>
      <c r="DO139" s="383" t="str">
        <f ca="1">+IF(OFFSET('Hygiene Data'!$D$11,0,10*ROW('Hygiene Data'!D133))="","",OFFSET('Hygiene Data'!$D$11,0,10*ROW('Hygiene Data'!D133)))</f>
        <v/>
      </c>
      <c r="DP139" s="383" t="str">
        <f ca="1">+IF(OFFSET('Hygiene Data'!$D$12,0,10*ROW('Hygiene Data'!D133))="","",OFFSET('Hygiene Data'!$D$12,0,10*ROW('Hygiene Data'!D133)))</f>
        <v/>
      </c>
      <c r="DQ139" s="383" t="str">
        <f ca="1">+IF(OFFSET('Hygiene Data'!$D$13,0,10*ROW('Hygiene Data'!D133))="","",OFFSET('Hygiene Data'!$D$13,0,10*ROW('Hygiene Data'!D133)))</f>
        <v/>
      </c>
      <c r="DR139" s="383" t="str">
        <f ca="1">+IF(OFFSET('Hygiene Data'!$E$11,0,10*ROW('Hygiene Data'!E133))="","",OFFSET('Hygiene Data'!$E$11,0,10*ROW('Hygiene Data'!E133)))</f>
        <v/>
      </c>
      <c r="DS139" s="383" t="str">
        <f ca="1">+IF(OFFSET('Hygiene Data'!$E$12,0,10*ROW('Hygiene Data'!E133))="","",OFFSET('Hygiene Data'!$E$12,0,10*ROW('Hygiene Data'!E133)))</f>
        <v/>
      </c>
      <c r="DT139" s="383" t="str">
        <f ca="1">+IF(OFFSET('Hygiene Data'!$E$13,0,10*ROW('Hygiene Data'!E133))="","",OFFSET('Hygiene Data'!$E$13,0,10*ROW('Hygiene Data'!E133)))</f>
        <v/>
      </c>
      <c r="DU139" s="383" t="str">
        <f ca="1">+IF(OFFSET('Hygiene Data'!$F$11,0,10*ROW('Hygiene Data'!F133))="","",OFFSET('Hygiene Data'!$F$11,0,10*ROW('Hygiene Data'!F133)))</f>
        <v/>
      </c>
      <c r="DV139" s="383" t="str">
        <f ca="1">+IF(OFFSET('Hygiene Data'!$F$12,0,10*ROW('Hygiene Data'!F133))="","",OFFSET('Hygiene Data'!$F$12,0,10*ROW('Hygiene Data'!F133)))</f>
        <v/>
      </c>
      <c r="DW139" s="383" t="str">
        <f ca="1">+IF(OFFSET('Hygiene Data'!$F$13,0,10*ROW('Hygiene Data'!F133))="","",OFFSET('Hygiene Data'!$F$13,0,10*ROW('Hygiene Data'!F133)))</f>
        <v/>
      </c>
      <c r="DX139" s="383" t="str">
        <f ca="1">+IF(OFFSET('Hygiene Data'!$G$11,0,10*ROW('Hygiene Data'!G133))="","",OFFSET('Hygiene Data'!$G$11,0,10*ROW('Hygiene Data'!G133)))</f>
        <v/>
      </c>
      <c r="DY139" s="383" t="str">
        <f ca="1">+IF(OFFSET('Hygiene Data'!$G$12,0,10*ROW('Hygiene Data'!G133))="","",OFFSET('Hygiene Data'!$G$12,0,10*ROW('Hygiene Data'!G133)))</f>
        <v/>
      </c>
      <c r="DZ139" s="383" t="str">
        <f ca="1">+IF(OFFSET('Hygiene Data'!$G$13,0,10*ROW('Hygiene Data'!G133))="","",OFFSET('Hygiene Data'!$G$13,0,10*ROW('Hygiene Data'!G133)))</f>
        <v/>
      </c>
      <c r="EA139" s="383" t="str">
        <f ca="1">+IF(OFFSET('Hygiene Data'!$H$11,0,10*ROW('Hygiene Data'!H133))="","",OFFSET('Hygiene Data'!$H$11,0,10*ROW('Hygiene Data'!H133)))</f>
        <v/>
      </c>
      <c r="EB139" s="383" t="str">
        <f ca="1">+IF(OFFSET('Hygiene Data'!$H$12,0,10*ROW('Hygiene Data'!H133))="","",OFFSET('Hygiene Data'!$H$12,0,10*ROW('Hygiene Data'!H133)))</f>
        <v/>
      </c>
      <c r="EC139" s="383" t="str">
        <f ca="1">+IF(OFFSET('Hygiene Data'!$H$13,0,10*ROW('Hygiene Data'!H133))="","",OFFSET('Hygiene Data'!$H$13,0,10*ROW('Hygiene Data'!H133)))</f>
        <v/>
      </c>
      <c r="ED139" s="383" t="str">
        <f ca="1">+IF(OFFSET('Hygiene Data'!$I$11,0,10*ROW('Hygiene Data'!I133))="","",OFFSET('Hygiene Data'!$I$11,0,10*ROW('Hygiene Data'!I133)))</f>
        <v/>
      </c>
      <c r="EE139" s="383" t="str">
        <f ca="1">+IF(OFFSET('Hygiene Data'!$I$12,0,10*ROW('Hygiene Data'!I133))="","",OFFSET('Hygiene Data'!$I$12,0,10*ROW('Hygiene Data'!I133)))</f>
        <v/>
      </c>
      <c r="EF139" s="383" t="str">
        <f ca="1">+IF(OFFSET('Hygiene Data'!$I$13,0,10*ROW('Hygiene Data'!I133))="","",OFFSET('Hygiene Data'!$I$13,0,10*ROW('Hygiene Data'!I133)))</f>
        <v/>
      </c>
    </row>
    <row r="140" spans="1:136" x14ac:dyDescent="0.25">
      <c r="A140" s="492" t="str">
        <f ca="1">+IF(OFFSET('Water Data'!$B$2,0,10*ROW('Water Data'!E134))="","",OFFSET('Water Data'!$B$2,0,10*ROW('Water Data'!E134)))</f>
        <v/>
      </c>
      <c r="B140" s="492"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19" t="str">
        <f t="shared" ca="1" si="2"/>
        <v/>
      </c>
      <c r="D140" s="520"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20"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20"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20"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20"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20"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20"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20"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20"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20"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20"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20"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20"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20"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20"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20"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20"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20"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21"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21"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21"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21"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21"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21"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21"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21"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21"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21"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21"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21"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21"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21"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21"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21"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21"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21"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21"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21"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21"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21"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21"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21"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21"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21"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21"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21"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21"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21"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22"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98"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22"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22"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22"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22"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22"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22"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22"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22"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22"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22"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22"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22"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22"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22"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22"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22"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83" t="str">
        <f ca="1">+IF(OFFSET('Water Data'!$D$27,0,10*ROW('Water Data'!D134))="","",OFFSET('Water Data'!$D$27,0,10*ROW('Water Data'!D134)))</f>
        <v/>
      </c>
      <c r="BT140" s="383" t="str">
        <f ca="1">+IF(OFFSET('Water Data'!$D$28,0,10*ROW('Water Data'!D134))="","",OFFSET('Water Data'!$D$28,0,10*ROW('Water Data'!D134)))</f>
        <v/>
      </c>
      <c r="BU140" s="383" t="str">
        <f ca="1">+IF(OFFSET('Water Data'!$D$29,0,10*ROW('Water Data'!D134))="","",OFFSET('Water Data'!$D$29,0,10*ROW('Water Data'!D134)))</f>
        <v/>
      </c>
      <c r="BV140" s="383" t="str">
        <f ca="1">+IF(OFFSET('Water Data'!$E$27,0,10*ROW('Water Data'!E134))="","",OFFSET('Water Data'!$E$27,0,10*ROW('Water Data'!E134)))</f>
        <v/>
      </c>
      <c r="BW140" s="383" t="str">
        <f ca="1">+IF(OFFSET('Water Data'!$E$28,0,10*ROW('Water Data'!E134))="","",OFFSET('Water Data'!$E$28,0,10*ROW('Water Data'!E134)))</f>
        <v/>
      </c>
      <c r="BX140" s="383" t="str">
        <f ca="1">+IF(OFFSET('Water Data'!$E$29,0,10*ROW('Water Data'!E134))="","",OFFSET('Water Data'!$E$29,0,10*ROW('Water Data'!E134)))</f>
        <v/>
      </c>
      <c r="BY140" s="383" t="str">
        <f ca="1">+IF(OFFSET('Water Data'!$F$27,0,10*ROW('Water Data'!F134))="","",OFFSET('Water Data'!$F$27,0,10*ROW('Water Data'!F134)))</f>
        <v/>
      </c>
      <c r="BZ140" s="383" t="str">
        <f ca="1">+IF(OFFSET('Water Data'!$F$28,0,10*ROW('Water Data'!F134))="","",OFFSET('Water Data'!$F$28,0,10*ROW('Water Data'!F134)))</f>
        <v/>
      </c>
      <c r="CA140" s="383" t="str">
        <f ca="1">+IF(OFFSET('Water Data'!$F$29,0,10*ROW('Water Data'!F134))="","",OFFSET('Water Data'!$F$29,0,10*ROW('Water Data'!F134)))</f>
        <v/>
      </c>
      <c r="CB140" s="383" t="str">
        <f ca="1">+IF(OFFSET('Water Data'!$G$27,0,10*ROW('Water Data'!G134))="","",OFFSET('Water Data'!$G$27,0,10*ROW('Water Data'!G134)))</f>
        <v/>
      </c>
      <c r="CC140" s="383" t="str">
        <f ca="1">+IF(OFFSET('Water Data'!$G$28,0,10*ROW('Water Data'!G134))="","",OFFSET('Water Data'!$G$28,0,10*ROW('Water Data'!G134)))</f>
        <v/>
      </c>
      <c r="CD140" s="383" t="str">
        <f ca="1">+IF(OFFSET('Water Data'!$G$29,0,10*ROW('Water Data'!G134))="","",OFFSET('Water Data'!$G$29,0,10*ROW('Water Data'!G134)))</f>
        <v/>
      </c>
      <c r="CE140" s="383" t="str">
        <f ca="1">+IF(OFFSET('Water Data'!$H$27,0,10*ROW('Water Data'!H134))="","",OFFSET('Water Data'!$H$27,0,10*ROW('Water Data'!H134)))</f>
        <v/>
      </c>
      <c r="CF140" s="383" t="str">
        <f ca="1">+IF(OFFSET('Water Data'!$H$28,0,10*ROW('Water Data'!H134))="","",OFFSET('Water Data'!$H$28,0,10*ROW('Water Data'!H134)))</f>
        <v/>
      </c>
      <c r="CG140" s="383" t="str">
        <f ca="1">+IF(OFFSET('Water Data'!$H$29,0,10*ROW('Water Data'!H134))="","",OFFSET('Water Data'!$H$29,0,10*ROW('Water Data'!H134)))</f>
        <v/>
      </c>
      <c r="CH140" s="383" t="str">
        <f ca="1">+IF(OFFSET('Water Data'!$I$27,0,10*ROW('Water Data'!I134))="","",OFFSET('Water Data'!$I$27,0,10*ROW('Water Data'!I134)))</f>
        <v/>
      </c>
      <c r="CI140" s="383" t="str">
        <f ca="1">+IF(OFFSET('Water Data'!$I$28,0,10*ROW('Water Data'!I134))="","",OFFSET('Water Data'!$I$28,0,10*ROW('Water Data'!I134)))</f>
        <v/>
      </c>
      <c r="CJ140" s="383" t="str">
        <f ca="1">+IF(OFFSET('Water Data'!$I$29,0,10*ROW('Water Data'!I134))="","",OFFSET('Water Data'!$I$29,0,10*ROW('Water Data'!I134)))</f>
        <v/>
      </c>
      <c r="CK140" s="383" t="str">
        <f ca="1">+IF(OFFSET('Sanitation Data'!$D$28,0,10*ROW('Sanitation Data'!D134))="","",OFFSET('Sanitation Data'!$D$28,0,10*ROW('Sanitation Data'!D134)))</f>
        <v/>
      </c>
      <c r="CL140" s="383" t="str">
        <f ca="1">+IF(OFFSET('Sanitation Data'!$D$29,0,10*ROW('Sanitation Data'!D134))="","",OFFSET('Sanitation Data'!$D$29,0,10*ROW('Sanitation Data'!D134)))</f>
        <v/>
      </c>
      <c r="CM140" s="383" t="str">
        <f ca="1">+IF(OFFSET('Sanitation Data'!$D$30,0,10*ROW('Sanitation Data'!D134))="","",OFFSET('Sanitation Data'!$D$30,0,10*ROW('Sanitation Data'!D134)))</f>
        <v/>
      </c>
      <c r="CN140" s="383" t="str">
        <f ca="1">+IF(OFFSET('Sanitation Data'!$D$31,0,10*ROW('Sanitation Data'!D134))="","",OFFSET('Sanitation Data'!$D$31,0,10*ROW('Sanitation Data'!D134)))</f>
        <v/>
      </c>
      <c r="CO140" s="383" t="str">
        <f ca="1">+IF(OFFSET('Sanitation Data'!$D$32,0,10*ROW('Sanitation Data'!D134))="","",OFFSET('Sanitation Data'!$D$32,0,10*ROW('Sanitation Data'!D134)))</f>
        <v/>
      </c>
      <c r="CP140" s="383" t="str">
        <f ca="1">+IF(OFFSET('Sanitation Data'!$E$28,0,10*ROW('Sanitation Data'!E134))="","",OFFSET('Sanitation Data'!$E$28,0,10*ROW('Sanitation Data'!E134)))</f>
        <v/>
      </c>
      <c r="CQ140" s="383" t="str">
        <f ca="1">+IF(OFFSET('Sanitation Data'!$E$29,0,10*ROW('Sanitation Data'!E134))="","",OFFSET('Sanitation Data'!$E$29,0,10*ROW('Sanitation Data'!E134)))</f>
        <v/>
      </c>
      <c r="CR140" s="383" t="str">
        <f ca="1">+IF(OFFSET('Sanitation Data'!$E$30,0,10*ROW('Sanitation Data'!E134))="","",OFFSET('Sanitation Data'!$E$30,0,10*ROW('Sanitation Data'!E134)))</f>
        <v/>
      </c>
      <c r="CS140" s="383" t="str">
        <f ca="1">+IF(OFFSET('Sanitation Data'!$E$31,0,10*ROW('Sanitation Data'!E134))="","",OFFSET('Sanitation Data'!$E$31,0,10*ROW('Sanitation Data'!E134)))</f>
        <v/>
      </c>
      <c r="CT140" s="383" t="str">
        <f ca="1">+IF(OFFSET('Sanitation Data'!$E$32,0,10*ROW('Sanitation Data'!E134))="","",OFFSET('Sanitation Data'!$E$32,0,10*ROW('Sanitation Data'!E134)))</f>
        <v/>
      </c>
      <c r="CU140" s="383" t="str">
        <f ca="1">+IF(OFFSET('Sanitation Data'!$F$28,0,10*ROW('Sanitation Data'!F134))="","",OFFSET('Sanitation Data'!$F$28,0,10*ROW('Sanitation Data'!F134)))</f>
        <v/>
      </c>
      <c r="CV140" s="383" t="str">
        <f ca="1">+IF(OFFSET('Sanitation Data'!$F$29,0,10*ROW('Sanitation Data'!F134))="","",OFFSET('Sanitation Data'!$F$29,0,10*ROW('Sanitation Data'!F134)))</f>
        <v/>
      </c>
      <c r="CW140" s="383" t="str">
        <f ca="1">+IF(OFFSET('Sanitation Data'!$F$30,0,10*ROW('Sanitation Data'!F134))="","",OFFSET('Sanitation Data'!$F$30,0,10*ROW('Sanitation Data'!F134)))</f>
        <v/>
      </c>
      <c r="CX140" s="383" t="str">
        <f ca="1">+IF(OFFSET('Sanitation Data'!$F$31,0,10*ROW('Sanitation Data'!F134))="","",OFFSET('Sanitation Data'!$F$31,0,10*ROW('Sanitation Data'!F134)))</f>
        <v/>
      </c>
      <c r="CY140" s="383" t="str">
        <f ca="1">+IF(OFFSET('Sanitation Data'!$F$32,0,10*ROW('Sanitation Data'!F134))="","",OFFSET('Sanitation Data'!$F$32,0,10*ROW('Sanitation Data'!F134)))</f>
        <v/>
      </c>
      <c r="CZ140" s="383" t="str">
        <f ca="1">+IF(OFFSET('Sanitation Data'!$G$28,0,10*ROW('Sanitation Data'!G134))="","",OFFSET('Sanitation Data'!$G$28,0,10*ROW('Sanitation Data'!G134)))</f>
        <v/>
      </c>
      <c r="DA140" s="383" t="str">
        <f ca="1">+IF(OFFSET('Sanitation Data'!$G$29,0,10*ROW('Sanitation Data'!G134))="","",OFFSET('Sanitation Data'!$G$29,0,10*ROW('Sanitation Data'!G134)))</f>
        <v/>
      </c>
      <c r="DB140" s="383" t="str">
        <f ca="1">+IF(OFFSET('Sanitation Data'!$G$30,0,10*ROW('Sanitation Data'!G134))="","",OFFSET('Sanitation Data'!$G$30,0,10*ROW('Sanitation Data'!G134)))</f>
        <v/>
      </c>
      <c r="DC140" s="383" t="str">
        <f ca="1">+IF(OFFSET('Sanitation Data'!$G$31,0,10*ROW('Sanitation Data'!G134))="","",OFFSET('Sanitation Data'!$G$31,0,10*ROW('Sanitation Data'!G134)))</f>
        <v/>
      </c>
      <c r="DD140" s="383" t="str">
        <f ca="1">+IF(OFFSET('Sanitation Data'!$G$32,0,10*ROW('Sanitation Data'!G134))="","",OFFSET('Sanitation Data'!$G$32,0,10*ROW('Sanitation Data'!G134)))</f>
        <v/>
      </c>
      <c r="DE140" s="383" t="str">
        <f ca="1">+IF(OFFSET('Sanitation Data'!$H$28,0,10*ROW('Sanitation Data'!H134))="","",OFFSET('Sanitation Data'!$H$28,0,10*ROW('Sanitation Data'!H134)))</f>
        <v/>
      </c>
      <c r="DF140" s="383" t="str">
        <f ca="1">+IF(OFFSET('Sanitation Data'!$H$29,0,10*ROW('Sanitation Data'!H134))="","",OFFSET('Sanitation Data'!$H$29,0,10*ROW('Sanitation Data'!H134)))</f>
        <v/>
      </c>
      <c r="DG140" s="383" t="str">
        <f ca="1">+IF(OFFSET('Sanitation Data'!$H$30,0,10*ROW('Sanitation Data'!H134))="","",OFFSET('Sanitation Data'!$H$30,0,10*ROW('Sanitation Data'!H134)))</f>
        <v/>
      </c>
      <c r="DH140" s="383" t="str">
        <f ca="1">+IF(OFFSET('Sanitation Data'!$H$31,0,10*ROW('Sanitation Data'!H134))="","",OFFSET('Sanitation Data'!$H$31,0,10*ROW('Sanitation Data'!H134)))</f>
        <v/>
      </c>
      <c r="DI140" s="383" t="str">
        <f ca="1">+IF(OFFSET('Sanitation Data'!$H$32,0,10*ROW('Sanitation Data'!H134))="","",OFFSET('Sanitation Data'!$H$32,0,10*ROW('Sanitation Data'!H134)))</f>
        <v/>
      </c>
      <c r="DJ140" s="383" t="str">
        <f ca="1">+IF(OFFSET('Sanitation Data'!$I$28,0,10*ROW('Sanitation Data'!I134))="","",OFFSET('Sanitation Data'!$I$28,0,10*ROW('Sanitation Data'!I134)))</f>
        <v/>
      </c>
      <c r="DK140" s="383" t="str">
        <f ca="1">+IF(OFFSET('Sanitation Data'!$I$29,0,10*ROW('Sanitation Data'!I134))="","",OFFSET('Sanitation Data'!$I$29,0,10*ROW('Sanitation Data'!I134)))</f>
        <v/>
      </c>
      <c r="DL140" s="383" t="str">
        <f ca="1">+IF(OFFSET('Sanitation Data'!$I$30,0,10*ROW('Sanitation Data'!I134))="","",OFFSET('Sanitation Data'!$I$30,0,10*ROW('Sanitation Data'!I134)))</f>
        <v/>
      </c>
      <c r="DM140" s="383" t="str">
        <f ca="1">+IF(OFFSET('Sanitation Data'!$I$31,0,10*ROW('Sanitation Data'!I134))="","",OFFSET('Sanitation Data'!$I$31,0,10*ROW('Sanitation Data'!I134)))</f>
        <v/>
      </c>
      <c r="DN140" s="383" t="str">
        <f ca="1">+IF(OFFSET('Sanitation Data'!$I$32,0,10*ROW('Sanitation Data'!I134))="","",OFFSET('Sanitation Data'!$I$32,0,10*ROW('Sanitation Data'!I134)))</f>
        <v/>
      </c>
      <c r="DO140" s="383" t="str">
        <f ca="1">+IF(OFFSET('Hygiene Data'!$D$11,0,10*ROW('Hygiene Data'!D134))="","",OFFSET('Hygiene Data'!$D$11,0,10*ROW('Hygiene Data'!D134)))</f>
        <v/>
      </c>
      <c r="DP140" s="383" t="str">
        <f ca="1">+IF(OFFSET('Hygiene Data'!$D$12,0,10*ROW('Hygiene Data'!D134))="","",OFFSET('Hygiene Data'!$D$12,0,10*ROW('Hygiene Data'!D134)))</f>
        <v/>
      </c>
      <c r="DQ140" s="383" t="str">
        <f ca="1">+IF(OFFSET('Hygiene Data'!$D$13,0,10*ROW('Hygiene Data'!D134))="","",OFFSET('Hygiene Data'!$D$13,0,10*ROW('Hygiene Data'!D134)))</f>
        <v/>
      </c>
      <c r="DR140" s="383" t="str">
        <f ca="1">+IF(OFFSET('Hygiene Data'!$E$11,0,10*ROW('Hygiene Data'!E134))="","",OFFSET('Hygiene Data'!$E$11,0,10*ROW('Hygiene Data'!E134)))</f>
        <v/>
      </c>
      <c r="DS140" s="383" t="str">
        <f ca="1">+IF(OFFSET('Hygiene Data'!$E$12,0,10*ROW('Hygiene Data'!E134))="","",OFFSET('Hygiene Data'!$E$12,0,10*ROW('Hygiene Data'!E134)))</f>
        <v/>
      </c>
      <c r="DT140" s="383" t="str">
        <f ca="1">+IF(OFFSET('Hygiene Data'!$E$13,0,10*ROW('Hygiene Data'!E134))="","",OFFSET('Hygiene Data'!$E$13,0,10*ROW('Hygiene Data'!E134)))</f>
        <v/>
      </c>
      <c r="DU140" s="383" t="str">
        <f ca="1">+IF(OFFSET('Hygiene Data'!$F$11,0,10*ROW('Hygiene Data'!F134))="","",OFFSET('Hygiene Data'!$F$11,0,10*ROW('Hygiene Data'!F134)))</f>
        <v/>
      </c>
      <c r="DV140" s="383" t="str">
        <f ca="1">+IF(OFFSET('Hygiene Data'!$F$12,0,10*ROW('Hygiene Data'!F134))="","",OFFSET('Hygiene Data'!$F$12,0,10*ROW('Hygiene Data'!F134)))</f>
        <v/>
      </c>
      <c r="DW140" s="383" t="str">
        <f ca="1">+IF(OFFSET('Hygiene Data'!$F$13,0,10*ROW('Hygiene Data'!F134))="","",OFFSET('Hygiene Data'!$F$13,0,10*ROW('Hygiene Data'!F134)))</f>
        <v/>
      </c>
      <c r="DX140" s="383" t="str">
        <f ca="1">+IF(OFFSET('Hygiene Data'!$G$11,0,10*ROW('Hygiene Data'!G134))="","",OFFSET('Hygiene Data'!$G$11,0,10*ROW('Hygiene Data'!G134)))</f>
        <v/>
      </c>
      <c r="DY140" s="383" t="str">
        <f ca="1">+IF(OFFSET('Hygiene Data'!$G$12,0,10*ROW('Hygiene Data'!G134))="","",OFFSET('Hygiene Data'!$G$12,0,10*ROW('Hygiene Data'!G134)))</f>
        <v/>
      </c>
      <c r="DZ140" s="383" t="str">
        <f ca="1">+IF(OFFSET('Hygiene Data'!$G$13,0,10*ROW('Hygiene Data'!G134))="","",OFFSET('Hygiene Data'!$G$13,0,10*ROW('Hygiene Data'!G134)))</f>
        <v/>
      </c>
      <c r="EA140" s="383" t="str">
        <f ca="1">+IF(OFFSET('Hygiene Data'!$H$11,0,10*ROW('Hygiene Data'!H134))="","",OFFSET('Hygiene Data'!$H$11,0,10*ROW('Hygiene Data'!H134)))</f>
        <v/>
      </c>
      <c r="EB140" s="383" t="str">
        <f ca="1">+IF(OFFSET('Hygiene Data'!$H$12,0,10*ROW('Hygiene Data'!H134))="","",OFFSET('Hygiene Data'!$H$12,0,10*ROW('Hygiene Data'!H134)))</f>
        <v/>
      </c>
      <c r="EC140" s="383" t="str">
        <f ca="1">+IF(OFFSET('Hygiene Data'!$H$13,0,10*ROW('Hygiene Data'!H134))="","",OFFSET('Hygiene Data'!$H$13,0,10*ROW('Hygiene Data'!H134)))</f>
        <v/>
      </c>
      <c r="ED140" s="383" t="str">
        <f ca="1">+IF(OFFSET('Hygiene Data'!$I$11,0,10*ROW('Hygiene Data'!I134))="","",OFFSET('Hygiene Data'!$I$11,0,10*ROW('Hygiene Data'!I134)))</f>
        <v/>
      </c>
      <c r="EE140" s="383" t="str">
        <f ca="1">+IF(OFFSET('Hygiene Data'!$I$12,0,10*ROW('Hygiene Data'!I134))="","",OFFSET('Hygiene Data'!$I$12,0,10*ROW('Hygiene Data'!I134)))</f>
        <v/>
      </c>
      <c r="EF140" s="383" t="str">
        <f ca="1">+IF(OFFSET('Hygiene Data'!$I$13,0,10*ROW('Hygiene Data'!I134))="","",OFFSET('Hygiene Data'!$I$13,0,10*ROW('Hygiene Data'!I134)))</f>
        <v/>
      </c>
    </row>
    <row r="141" spans="1:136" x14ac:dyDescent="0.25">
      <c r="A141" s="492" t="str">
        <f ca="1">+IF(OFFSET('Water Data'!$B$2,0,10*ROW('Water Data'!E135))="","",OFFSET('Water Data'!$B$2,0,10*ROW('Water Data'!E135)))</f>
        <v/>
      </c>
      <c r="B141" s="492"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19" t="str">
        <f t="shared" ca="1" si="2"/>
        <v/>
      </c>
      <c r="D141" s="520"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20"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20"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20"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20"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20"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20"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20"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20"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20"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20"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20"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20"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20"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20"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20"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20"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20"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21"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21"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21"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21"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21"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21"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21"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21"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21"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21"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21"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21"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21"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21"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21"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21"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21"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21"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21"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21"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21"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21"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21"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21"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21"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21"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21"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21"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21"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21"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22"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98"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22"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22"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22"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22"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22"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22"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22"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22"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22"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22"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22"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22"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22"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22"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22"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22"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83" t="str">
        <f ca="1">+IF(OFFSET('Water Data'!$D$27,0,10*ROW('Water Data'!D135))="","",OFFSET('Water Data'!$D$27,0,10*ROW('Water Data'!D135)))</f>
        <v/>
      </c>
      <c r="BT141" s="383" t="str">
        <f ca="1">+IF(OFFSET('Water Data'!$D$28,0,10*ROW('Water Data'!D135))="","",OFFSET('Water Data'!$D$28,0,10*ROW('Water Data'!D135)))</f>
        <v/>
      </c>
      <c r="BU141" s="383" t="str">
        <f ca="1">+IF(OFFSET('Water Data'!$D$29,0,10*ROW('Water Data'!D135))="","",OFFSET('Water Data'!$D$29,0,10*ROW('Water Data'!D135)))</f>
        <v/>
      </c>
      <c r="BV141" s="383" t="str">
        <f ca="1">+IF(OFFSET('Water Data'!$E$27,0,10*ROW('Water Data'!E135))="","",OFFSET('Water Data'!$E$27,0,10*ROW('Water Data'!E135)))</f>
        <v/>
      </c>
      <c r="BW141" s="383" t="str">
        <f ca="1">+IF(OFFSET('Water Data'!$E$28,0,10*ROW('Water Data'!E135))="","",OFFSET('Water Data'!$E$28,0,10*ROW('Water Data'!E135)))</f>
        <v/>
      </c>
      <c r="BX141" s="383" t="str">
        <f ca="1">+IF(OFFSET('Water Data'!$E$29,0,10*ROW('Water Data'!E135))="","",OFFSET('Water Data'!$E$29,0,10*ROW('Water Data'!E135)))</f>
        <v/>
      </c>
      <c r="BY141" s="383" t="str">
        <f ca="1">+IF(OFFSET('Water Data'!$F$27,0,10*ROW('Water Data'!F135))="","",OFFSET('Water Data'!$F$27,0,10*ROW('Water Data'!F135)))</f>
        <v/>
      </c>
      <c r="BZ141" s="383" t="str">
        <f ca="1">+IF(OFFSET('Water Data'!$F$28,0,10*ROW('Water Data'!F135))="","",OFFSET('Water Data'!$F$28,0,10*ROW('Water Data'!F135)))</f>
        <v/>
      </c>
      <c r="CA141" s="383" t="str">
        <f ca="1">+IF(OFFSET('Water Data'!$F$29,0,10*ROW('Water Data'!F135))="","",OFFSET('Water Data'!$F$29,0,10*ROW('Water Data'!F135)))</f>
        <v/>
      </c>
      <c r="CB141" s="383" t="str">
        <f ca="1">+IF(OFFSET('Water Data'!$G$27,0,10*ROW('Water Data'!G135))="","",OFFSET('Water Data'!$G$27,0,10*ROW('Water Data'!G135)))</f>
        <v/>
      </c>
      <c r="CC141" s="383" t="str">
        <f ca="1">+IF(OFFSET('Water Data'!$G$28,0,10*ROW('Water Data'!G135))="","",OFFSET('Water Data'!$G$28,0,10*ROW('Water Data'!G135)))</f>
        <v/>
      </c>
      <c r="CD141" s="383" t="str">
        <f ca="1">+IF(OFFSET('Water Data'!$G$29,0,10*ROW('Water Data'!G135))="","",OFFSET('Water Data'!$G$29,0,10*ROW('Water Data'!G135)))</f>
        <v/>
      </c>
      <c r="CE141" s="383" t="str">
        <f ca="1">+IF(OFFSET('Water Data'!$H$27,0,10*ROW('Water Data'!H135))="","",OFFSET('Water Data'!$H$27,0,10*ROW('Water Data'!H135)))</f>
        <v/>
      </c>
      <c r="CF141" s="383" t="str">
        <f ca="1">+IF(OFFSET('Water Data'!$H$28,0,10*ROW('Water Data'!H135))="","",OFFSET('Water Data'!$H$28,0,10*ROW('Water Data'!H135)))</f>
        <v/>
      </c>
      <c r="CG141" s="383" t="str">
        <f ca="1">+IF(OFFSET('Water Data'!$H$29,0,10*ROW('Water Data'!H135))="","",OFFSET('Water Data'!$H$29,0,10*ROW('Water Data'!H135)))</f>
        <v/>
      </c>
      <c r="CH141" s="383" t="str">
        <f ca="1">+IF(OFFSET('Water Data'!$I$27,0,10*ROW('Water Data'!I135))="","",OFFSET('Water Data'!$I$27,0,10*ROW('Water Data'!I135)))</f>
        <v/>
      </c>
      <c r="CI141" s="383" t="str">
        <f ca="1">+IF(OFFSET('Water Data'!$I$28,0,10*ROW('Water Data'!I135))="","",OFFSET('Water Data'!$I$28,0,10*ROW('Water Data'!I135)))</f>
        <v/>
      </c>
      <c r="CJ141" s="383" t="str">
        <f ca="1">+IF(OFFSET('Water Data'!$I$29,0,10*ROW('Water Data'!I135))="","",OFFSET('Water Data'!$I$29,0,10*ROW('Water Data'!I135)))</f>
        <v/>
      </c>
      <c r="CK141" s="383" t="str">
        <f ca="1">+IF(OFFSET('Sanitation Data'!$D$28,0,10*ROW('Sanitation Data'!D135))="","",OFFSET('Sanitation Data'!$D$28,0,10*ROW('Sanitation Data'!D135)))</f>
        <v/>
      </c>
      <c r="CL141" s="383" t="str">
        <f ca="1">+IF(OFFSET('Sanitation Data'!$D$29,0,10*ROW('Sanitation Data'!D135))="","",OFFSET('Sanitation Data'!$D$29,0,10*ROW('Sanitation Data'!D135)))</f>
        <v/>
      </c>
      <c r="CM141" s="383" t="str">
        <f ca="1">+IF(OFFSET('Sanitation Data'!$D$30,0,10*ROW('Sanitation Data'!D135))="","",OFFSET('Sanitation Data'!$D$30,0,10*ROW('Sanitation Data'!D135)))</f>
        <v/>
      </c>
      <c r="CN141" s="383" t="str">
        <f ca="1">+IF(OFFSET('Sanitation Data'!$D$31,0,10*ROW('Sanitation Data'!D135))="","",OFFSET('Sanitation Data'!$D$31,0,10*ROW('Sanitation Data'!D135)))</f>
        <v/>
      </c>
      <c r="CO141" s="383" t="str">
        <f ca="1">+IF(OFFSET('Sanitation Data'!$D$32,0,10*ROW('Sanitation Data'!D135))="","",OFFSET('Sanitation Data'!$D$32,0,10*ROW('Sanitation Data'!D135)))</f>
        <v/>
      </c>
      <c r="CP141" s="383" t="str">
        <f ca="1">+IF(OFFSET('Sanitation Data'!$E$28,0,10*ROW('Sanitation Data'!E135))="","",OFFSET('Sanitation Data'!$E$28,0,10*ROW('Sanitation Data'!E135)))</f>
        <v/>
      </c>
      <c r="CQ141" s="383" t="str">
        <f ca="1">+IF(OFFSET('Sanitation Data'!$E$29,0,10*ROW('Sanitation Data'!E135))="","",OFFSET('Sanitation Data'!$E$29,0,10*ROW('Sanitation Data'!E135)))</f>
        <v/>
      </c>
      <c r="CR141" s="383" t="str">
        <f ca="1">+IF(OFFSET('Sanitation Data'!$E$30,0,10*ROW('Sanitation Data'!E135))="","",OFFSET('Sanitation Data'!$E$30,0,10*ROW('Sanitation Data'!E135)))</f>
        <v/>
      </c>
      <c r="CS141" s="383" t="str">
        <f ca="1">+IF(OFFSET('Sanitation Data'!$E$31,0,10*ROW('Sanitation Data'!E135))="","",OFFSET('Sanitation Data'!$E$31,0,10*ROW('Sanitation Data'!E135)))</f>
        <v/>
      </c>
      <c r="CT141" s="383" t="str">
        <f ca="1">+IF(OFFSET('Sanitation Data'!$E$32,0,10*ROW('Sanitation Data'!E135))="","",OFFSET('Sanitation Data'!$E$32,0,10*ROW('Sanitation Data'!E135)))</f>
        <v/>
      </c>
      <c r="CU141" s="383" t="str">
        <f ca="1">+IF(OFFSET('Sanitation Data'!$F$28,0,10*ROW('Sanitation Data'!F135))="","",OFFSET('Sanitation Data'!$F$28,0,10*ROW('Sanitation Data'!F135)))</f>
        <v/>
      </c>
      <c r="CV141" s="383" t="str">
        <f ca="1">+IF(OFFSET('Sanitation Data'!$F$29,0,10*ROW('Sanitation Data'!F135))="","",OFFSET('Sanitation Data'!$F$29,0,10*ROW('Sanitation Data'!F135)))</f>
        <v/>
      </c>
      <c r="CW141" s="383" t="str">
        <f ca="1">+IF(OFFSET('Sanitation Data'!$F$30,0,10*ROW('Sanitation Data'!F135))="","",OFFSET('Sanitation Data'!$F$30,0,10*ROW('Sanitation Data'!F135)))</f>
        <v/>
      </c>
      <c r="CX141" s="383" t="str">
        <f ca="1">+IF(OFFSET('Sanitation Data'!$F$31,0,10*ROW('Sanitation Data'!F135))="","",OFFSET('Sanitation Data'!$F$31,0,10*ROW('Sanitation Data'!F135)))</f>
        <v/>
      </c>
      <c r="CY141" s="383" t="str">
        <f ca="1">+IF(OFFSET('Sanitation Data'!$F$32,0,10*ROW('Sanitation Data'!F135))="","",OFFSET('Sanitation Data'!$F$32,0,10*ROW('Sanitation Data'!F135)))</f>
        <v/>
      </c>
      <c r="CZ141" s="383" t="str">
        <f ca="1">+IF(OFFSET('Sanitation Data'!$G$28,0,10*ROW('Sanitation Data'!G135))="","",OFFSET('Sanitation Data'!$G$28,0,10*ROW('Sanitation Data'!G135)))</f>
        <v/>
      </c>
      <c r="DA141" s="383" t="str">
        <f ca="1">+IF(OFFSET('Sanitation Data'!$G$29,0,10*ROW('Sanitation Data'!G135))="","",OFFSET('Sanitation Data'!$G$29,0,10*ROW('Sanitation Data'!G135)))</f>
        <v/>
      </c>
      <c r="DB141" s="383" t="str">
        <f ca="1">+IF(OFFSET('Sanitation Data'!$G$30,0,10*ROW('Sanitation Data'!G135))="","",OFFSET('Sanitation Data'!$G$30,0,10*ROW('Sanitation Data'!G135)))</f>
        <v/>
      </c>
      <c r="DC141" s="383" t="str">
        <f ca="1">+IF(OFFSET('Sanitation Data'!$G$31,0,10*ROW('Sanitation Data'!G135))="","",OFFSET('Sanitation Data'!$G$31,0,10*ROW('Sanitation Data'!G135)))</f>
        <v/>
      </c>
      <c r="DD141" s="383" t="str">
        <f ca="1">+IF(OFFSET('Sanitation Data'!$G$32,0,10*ROW('Sanitation Data'!G135))="","",OFFSET('Sanitation Data'!$G$32,0,10*ROW('Sanitation Data'!G135)))</f>
        <v/>
      </c>
      <c r="DE141" s="383" t="str">
        <f ca="1">+IF(OFFSET('Sanitation Data'!$H$28,0,10*ROW('Sanitation Data'!H135))="","",OFFSET('Sanitation Data'!$H$28,0,10*ROW('Sanitation Data'!H135)))</f>
        <v/>
      </c>
      <c r="DF141" s="383" t="str">
        <f ca="1">+IF(OFFSET('Sanitation Data'!$H$29,0,10*ROW('Sanitation Data'!H135))="","",OFFSET('Sanitation Data'!$H$29,0,10*ROW('Sanitation Data'!H135)))</f>
        <v/>
      </c>
      <c r="DG141" s="383" t="str">
        <f ca="1">+IF(OFFSET('Sanitation Data'!$H$30,0,10*ROW('Sanitation Data'!H135))="","",OFFSET('Sanitation Data'!$H$30,0,10*ROW('Sanitation Data'!H135)))</f>
        <v/>
      </c>
      <c r="DH141" s="383" t="str">
        <f ca="1">+IF(OFFSET('Sanitation Data'!$H$31,0,10*ROW('Sanitation Data'!H135))="","",OFFSET('Sanitation Data'!$H$31,0,10*ROW('Sanitation Data'!H135)))</f>
        <v/>
      </c>
      <c r="DI141" s="383" t="str">
        <f ca="1">+IF(OFFSET('Sanitation Data'!$H$32,0,10*ROW('Sanitation Data'!H135))="","",OFFSET('Sanitation Data'!$H$32,0,10*ROW('Sanitation Data'!H135)))</f>
        <v/>
      </c>
      <c r="DJ141" s="383" t="str">
        <f ca="1">+IF(OFFSET('Sanitation Data'!$I$28,0,10*ROW('Sanitation Data'!I135))="","",OFFSET('Sanitation Data'!$I$28,0,10*ROW('Sanitation Data'!I135)))</f>
        <v/>
      </c>
      <c r="DK141" s="383" t="str">
        <f ca="1">+IF(OFFSET('Sanitation Data'!$I$29,0,10*ROW('Sanitation Data'!I135))="","",OFFSET('Sanitation Data'!$I$29,0,10*ROW('Sanitation Data'!I135)))</f>
        <v/>
      </c>
      <c r="DL141" s="383" t="str">
        <f ca="1">+IF(OFFSET('Sanitation Data'!$I$30,0,10*ROW('Sanitation Data'!I135))="","",OFFSET('Sanitation Data'!$I$30,0,10*ROW('Sanitation Data'!I135)))</f>
        <v/>
      </c>
      <c r="DM141" s="383" t="str">
        <f ca="1">+IF(OFFSET('Sanitation Data'!$I$31,0,10*ROW('Sanitation Data'!I135))="","",OFFSET('Sanitation Data'!$I$31,0,10*ROW('Sanitation Data'!I135)))</f>
        <v/>
      </c>
      <c r="DN141" s="383" t="str">
        <f ca="1">+IF(OFFSET('Sanitation Data'!$I$32,0,10*ROW('Sanitation Data'!I135))="","",OFFSET('Sanitation Data'!$I$32,0,10*ROW('Sanitation Data'!I135)))</f>
        <v/>
      </c>
      <c r="DO141" s="383" t="str">
        <f ca="1">+IF(OFFSET('Hygiene Data'!$D$11,0,10*ROW('Hygiene Data'!D135))="","",OFFSET('Hygiene Data'!$D$11,0,10*ROW('Hygiene Data'!D135)))</f>
        <v/>
      </c>
      <c r="DP141" s="383" t="str">
        <f ca="1">+IF(OFFSET('Hygiene Data'!$D$12,0,10*ROW('Hygiene Data'!D135))="","",OFFSET('Hygiene Data'!$D$12,0,10*ROW('Hygiene Data'!D135)))</f>
        <v/>
      </c>
      <c r="DQ141" s="383" t="str">
        <f ca="1">+IF(OFFSET('Hygiene Data'!$D$13,0,10*ROW('Hygiene Data'!D135))="","",OFFSET('Hygiene Data'!$D$13,0,10*ROW('Hygiene Data'!D135)))</f>
        <v/>
      </c>
      <c r="DR141" s="383" t="str">
        <f ca="1">+IF(OFFSET('Hygiene Data'!$E$11,0,10*ROW('Hygiene Data'!E135))="","",OFFSET('Hygiene Data'!$E$11,0,10*ROW('Hygiene Data'!E135)))</f>
        <v/>
      </c>
      <c r="DS141" s="383" t="str">
        <f ca="1">+IF(OFFSET('Hygiene Data'!$E$12,0,10*ROW('Hygiene Data'!E135))="","",OFFSET('Hygiene Data'!$E$12,0,10*ROW('Hygiene Data'!E135)))</f>
        <v/>
      </c>
      <c r="DT141" s="383" t="str">
        <f ca="1">+IF(OFFSET('Hygiene Data'!$E$13,0,10*ROW('Hygiene Data'!E135))="","",OFFSET('Hygiene Data'!$E$13,0,10*ROW('Hygiene Data'!E135)))</f>
        <v/>
      </c>
      <c r="DU141" s="383" t="str">
        <f ca="1">+IF(OFFSET('Hygiene Data'!$F$11,0,10*ROW('Hygiene Data'!F135))="","",OFFSET('Hygiene Data'!$F$11,0,10*ROW('Hygiene Data'!F135)))</f>
        <v/>
      </c>
      <c r="DV141" s="383" t="str">
        <f ca="1">+IF(OFFSET('Hygiene Data'!$F$12,0,10*ROW('Hygiene Data'!F135))="","",OFFSET('Hygiene Data'!$F$12,0,10*ROW('Hygiene Data'!F135)))</f>
        <v/>
      </c>
      <c r="DW141" s="383" t="str">
        <f ca="1">+IF(OFFSET('Hygiene Data'!$F$13,0,10*ROW('Hygiene Data'!F135))="","",OFFSET('Hygiene Data'!$F$13,0,10*ROW('Hygiene Data'!F135)))</f>
        <v/>
      </c>
      <c r="DX141" s="383" t="str">
        <f ca="1">+IF(OFFSET('Hygiene Data'!$G$11,0,10*ROW('Hygiene Data'!G135))="","",OFFSET('Hygiene Data'!$G$11,0,10*ROW('Hygiene Data'!G135)))</f>
        <v/>
      </c>
      <c r="DY141" s="383" t="str">
        <f ca="1">+IF(OFFSET('Hygiene Data'!$G$12,0,10*ROW('Hygiene Data'!G135))="","",OFFSET('Hygiene Data'!$G$12,0,10*ROW('Hygiene Data'!G135)))</f>
        <v/>
      </c>
      <c r="DZ141" s="383" t="str">
        <f ca="1">+IF(OFFSET('Hygiene Data'!$G$13,0,10*ROW('Hygiene Data'!G135))="","",OFFSET('Hygiene Data'!$G$13,0,10*ROW('Hygiene Data'!G135)))</f>
        <v/>
      </c>
      <c r="EA141" s="383" t="str">
        <f ca="1">+IF(OFFSET('Hygiene Data'!$H$11,0,10*ROW('Hygiene Data'!H135))="","",OFFSET('Hygiene Data'!$H$11,0,10*ROW('Hygiene Data'!H135)))</f>
        <v/>
      </c>
      <c r="EB141" s="383" t="str">
        <f ca="1">+IF(OFFSET('Hygiene Data'!$H$12,0,10*ROW('Hygiene Data'!H135))="","",OFFSET('Hygiene Data'!$H$12,0,10*ROW('Hygiene Data'!H135)))</f>
        <v/>
      </c>
      <c r="EC141" s="383" t="str">
        <f ca="1">+IF(OFFSET('Hygiene Data'!$H$13,0,10*ROW('Hygiene Data'!H135))="","",OFFSET('Hygiene Data'!$H$13,0,10*ROW('Hygiene Data'!H135)))</f>
        <v/>
      </c>
      <c r="ED141" s="383" t="str">
        <f ca="1">+IF(OFFSET('Hygiene Data'!$I$11,0,10*ROW('Hygiene Data'!I135))="","",OFFSET('Hygiene Data'!$I$11,0,10*ROW('Hygiene Data'!I135)))</f>
        <v/>
      </c>
      <c r="EE141" s="383" t="str">
        <f ca="1">+IF(OFFSET('Hygiene Data'!$I$12,0,10*ROW('Hygiene Data'!I135))="","",OFFSET('Hygiene Data'!$I$12,0,10*ROW('Hygiene Data'!I135)))</f>
        <v/>
      </c>
      <c r="EF141" s="383" t="str">
        <f ca="1">+IF(OFFSET('Hygiene Data'!$I$13,0,10*ROW('Hygiene Data'!I135))="","",OFFSET('Hygiene Data'!$I$13,0,10*ROW('Hygiene Data'!I135)))</f>
        <v/>
      </c>
    </row>
    <row r="142" spans="1:136" x14ac:dyDescent="0.25">
      <c r="A142" s="492" t="str">
        <f ca="1">+IF(OFFSET('Water Data'!$B$2,0,10*ROW('Water Data'!E136))="","",OFFSET('Water Data'!$B$2,0,10*ROW('Water Data'!E136)))</f>
        <v/>
      </c>
      <c r="B142" s="492"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19" t="str">
        <f t="shared" ca="1" si="2"/>
        <v/>
      </c>
      <c r="D142" s="520"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20"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20"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20"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20"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20"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20"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20"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20"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20"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20"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20"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20"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20"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20"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20"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20"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20"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21"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21"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21"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21"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21"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21"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21"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21"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21"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21"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21"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21"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21"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21"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21"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21"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21"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21"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21"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21"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21"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21"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21"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21"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21"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21"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21"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21"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21"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21"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22"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98"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22"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22"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22"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22"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22"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22"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22"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22"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22"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22"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22"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22"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22"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22"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22"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22"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83" t="str">
        <f ca="1">+IF(OFFSET('Water Data'!$D$27,0,10*ROW('Water Data'!D136))="","",OFFSET('Water Data'!$D$27,0,10*ROW('Water Data'!D136)))</f>
        <v/>
      </c>
      <c r="BT142" s="383" t="str">
        <f ca="1">+IF(OFFSET('Water Data'!$D$28,0,10*ROW('Water Data'!D136))="","",OFFSET('Water Data'!$D$28,0,10*ROW('Water Data'!D136)))</f>
        <v/>
      </c>
      <c r="BU142" s="383" t="str">
        <f ca="1">+IF(OFFSET('Water Data'!$D$29,0,10*ROW('Water Data'!D136))="","",OFFSET('Water Data'!$D$29,0,10*ROW('Water Data'!D136)))</f>
        <v/>
      </c>
      <c r="BV142" s="383" t="str">
        <f ca="1">+IF(OFFSET('Water Data'!$E$27,0,10*ROW('Water Data'!E136))="","",OFFSET('Water Data'!$E$27,0,10*ROW('Water Data'!E136)))</f>
        <v/>
      </c>
      <c r="BW142" s="383" t="str">
        <f ca="1">+IF(OFFSET('Water Data'!$E$28,0,10*ROW('Water Data'!E136))="","",OFFSET('Water Data'!$E$28,0,10*ROW('Water Data'!E136)))</f>
        <v/>
      </c>
      <c r="BX142" s="383" t="str">
        <f ca="1">+IF(OFFSET('Water Data'!$E$29,0,10*ROW('Water Data'!E136))="","",OFFSET('Water Data'!$E$29,0,10*ROW('Water Data'!E136)))</f>
        <v/>
      </c>
      <c r="BY142" s="383" t="str">
        <f ca="1">+IF(OFFSET('Water Data'!$F$27,0,10*ROW('Water Data'!F136))="","",OFFSET('Water Data'!$F$27,0,10*ROW('Water Data'!F136)))</f>
        <v/>
      </c>
      <c r="BZ142" s="383" t="str">
        <f ca="1">+IF(OFFSET('Water Data'!$F$28,0,10*ROW('Water Data'!F136))="","",OFFSET('Water Data'!$F$28,0,10*ROW('Water Data'!F136)))</f>
        <v/>
      </c>
      <c r="CA142" s="383" t="str">
        <f ca="1">+IF(OFFSET('Water Data'!$F$29,0,10*ROW('Water Data'!F136))="","",OFFSET('Water Data'!$F$29,0,10*ROW('Water Data'!F136)))</f>
        <v/>
      </c>
      <c r="CB142" s="383" t="str">
        <f ca="1">+IF(OFFSET('Water Data'!$G$27,0,10*ROW('Water Data'!G136))="","",OFFSET('Water Data'!$G$27,0,10*ROW('Water Data'!G136)))</f>
        <v/>
      </c>
      <c r="CC142" s="383" t="str">
        <f ca="1">+IF(OFFSET('Water Data'!$G$28,0,10*ROW('Water Data'!G136))="","",OFFSET('Water Data'!$G$28,0,10*ROW('Water Data'!G136)))</f>
        <v/>
      </c>
      <c r="CD142" s="383" t="str">
        <f ca="1">+IF(OFFSET('Water Data'!$G$29,0,10*ROW('Water Data'!G136))="","",OFFSET('Water Data'!$G$29,0,10*ROW('Water Data'!G136)))</f>
        <v/>
      </c>
      <c r="CE142" s="383" t="str">
        <f ca="1">+IF(OFFSET('Water Data'!$H$27,0,10*ROW('Water Data'!H136))="","",OFFSET('Water Data'!$H$27,0,10*ROW('Water Data'!H136)))</f>
        <v/>
      </c>
      <c r="CF142" s="383" t="str">
        <f ca="1">+IF(OFFSET('Water Data'!$H$28,0,10*ROW('Water Data'!H136))="","",OFFSET('Water Data'!$H$28,0,10*ROW('Water Data'!H136)))</f>
        <v/>
      </c>
      <c r="CG142" s="383" t="str">
        <f ca="1">+IF(OFFSET('Water Data'!$H$29,0,10*ROW('Water Data'!H136))="","",OFFSET('Water Data'!$H$29,0,10*ROW('Water Data'!H136)))</f>
        <v/>
      </c>
      <c r="CH142" s="383" t="str">
        <f ca="1">+IF(OFFSET('Water Data'!$I$27,0,10*ROW('Water Data'!I136))="","",OFFSET('Water Data'!$I$27,0,10*ROW('Water Data'!I136)))</f>
        <v/>
      </c>
      <c r="CI142" s="383" t="str">
        <f ca="1">+IF(OFFSET('Water Data'!$I$28,0,10*ROW('Water Data'!I136))="","",OFFSET('Water Data'!$I$28,0,10*ROW('Water Data'!I136)))</f>
        <v/>
      </c>
      <c r="CJ142" s="383" t="str">
        <f ca="1">+IF(OFFSET('Water Data'!$I$29,0,10*ROW('Water Data'!I136))="","",OFFSET('Water Data'!$I$29,0,10*ROW('Water Data'!I136)))</f>
        <v/>
      </c>
      <c r="CK142" s="383" t="str">
        <f ca="1">+IF(OFFSET('Sanitation Data'!$D$28,0,10*ROW('Sanitation Data'!D136))="","",OFFSET('Sanitation Data'!$D$28,0,10*ROW('Sanitation Data'!D136)))</f>
        <v/>
      </c>
      <c r="CL142" s="383" t="str">
        <f ca="1">+IF(OFFSET('Sanitation Data'!$D$29,0,10*ROW('Sanitation Data'!D136))="","",OFFSET('Sanitation Data'!$D$29,0,10*ROW('Sanitation Data'!D136)))</f>
        <v/>
      </c>
      <c r="CM142" s="383" t="str">
        <f ca="1">+IF(OFFSET('Sanitation Data'!$D$30,0,10*ROW('Sanitation Data'!D136))="","",OFFSET('Sanitation Data'!$D$30,0,10*ROW('Sanitation Data'!D136)))</f>
        <v/>
      </c>
      <c r="CN142" s="383" t="str">
        <f ca="1">+IF(OFFSET('Sanitation Data'!$D$31,0,10*ROW('Sanitation Data'!D136))="","",OFFSET('Sanitation Data'!$D$31,0,10*ROW('Sanitation Data'!D136)))</f>
        <v/>
      </c>
      <c r="CO142" s="383" t="str">
        <f ca="1">+IF(OFFSET('Sanitation Data'!$D$32,0,10*ROW('Sanitation Data'!D136))="","",OFFSET('Sanitation Data'!$D$32,0,10*ROW('Sanitation Data'!D136)))</f>
        <v/>
      </c>
      <c r="CP142" s="383" t="str">
        <f ca="1">+IF(OFFSET('Sanitation Data'!$E$28,0,10*ROW('Sanitation Data'!E136))="","",OFFSET('Sanitation Data'!$E$28,0,10*ROW('Sanitation Data'!E136)))</f>
        <v/>
      </c>
      <c r="CQ142" s="383" t="str">
        <f ca="1">+IF(OFFSET('Sanitation Data'!$E$29,0,10*ROW('Sanitation Data'!E136))="","",OFFSET('Sanitation Data'!$E$29,0,10*ROW('Sanitation Data'!E136)))</f>
        <v/>
      </c>
      <c r="CR142" s="383" t="str">
        <f ca="1">+IF(OFFSET('Sanitation Data'!$E$30,0,10*ROW('Sanitation Data'!E136))="","",OFFSET('Sanitation Data'!$E$30,0,10*ROW('Sanitation Data'!E136)))</f>
        <v/>
      </c>
      <c r="CS142" s="383" t="str">
        <f ca="1">+IF(OFFSET('Sanitation Data'!$E$31,0,10*ROW('Sanitation Data'!E136))="","",OFFSET('Sanitation Data'!$E$31,0,10*ROW('Sanitation Data'!E136)))</f>
        <v/>
      </c>
      <c r="CT142" s="383" t="str">
        <f ca="1">+IF(OFFSET('Sanitation Data'!$E$32,0,10*ROW('Sanitation Data'!E136))="","",OFFSET('Sanitation Data'!$E$32,0,10*ROW('Sanitation Data'!E136)))</f>
        <v/>
      </c>
      <c r="CU142" s="383" t="str">
        <f ca="1">+IF(OFFSET('Sanitation Data'!$F$28,0,10*ROW('Sanitation Data'!F136))="","",OFFSET('Sanitation Data'!$F$28,0,10*ROW('Sanitation Data'!F136)))</f>
        <v/>
      </c>
      <c r="CV142" s="383" t="str">
        <f ca="1">+IF(OFFSET('Sanitation Data'!$F$29,0,10*ROW('Sanitation Data'!F136))="","",OFFSET('Sanitation Data'!$F$29,0,10*ROW('Sanitation Data'!F136)))</f>
        <v/>
      </c>
      <c r="CW142" s="383" t="str">
        <f ca="1">+IF(OFFSET('Sanitation Data'!$F$30,0,10*ROW('Sanitation Data'!F136))="","",OFFSET('Sanitation Data'!$F$30,0,10*ROW('Sanitation Data'!F136)))</f>
        <v/>
      </c>
      <c r="CX142" s="383" t="str">
        <f ca="1">+IF(OFFSET('Sanitation Data'!$F$31,0,10*ROW('Sanitation Data'!F136))="","",OFFSET('Sanitation Data'!$F$31,0,10*ROW('Sanitation Data'!F136)))</f>
        <v/>
      </c>
      <c r="CY142" s="383" t="str">
        <f ca="1">+IF(OFFSET('Sanitation Data'!$F$32,0,10*ROW('Sanitation Data'!F136))="","",OFFSET('Sanitation Data'!$F$32,0,10*ROW('Sanitation Data'!F136)))</f>
        <v/>
      </c>
      <c r="CZ142" s="383" t="str">
        <f ca="1">+IF(OFFSET('Sanitation Data'!$G$28,0,10*ROW('Sanitation Data'!G136))="","",OFFSET('Sanitation Data'!$G$28,0,10*ROW('Sanitation Data'!G136)))</f>
        <v/>
      </c>
      <c r="DA142" s="383" t="str">
        <f ca="1">+IF(OFFSET('Sanitation Data'!$G$29,0,10*ROW('Sanitation Data'!G136))="","",OFFSET('Sanitation Data'!$G$29,0,10*ROW('Sanitation Data'!G136)))</f>
        <v/>
      </c>
      <c r="DB142" s="383" t="str">
        <f ca="1">+IF(OFFSET('Sanitation Data'!$G$30,0,10*ROW('Sanitation Data'!G136))="","",OFFSET('Sanitation Data'!$G$30,0,10*ROW('Sanitation Data'!G136)))</f>
        <v/>
      </c>
      <c r="DC142" s="383" t="str">
        <f ca="1">+IF(OFFSET('Sanitation Data'!$G$31,0,10*ROW('Sanitation Data'!G136))="","",OFFSET('Sanitation Data'!$G$31,0,10*ROW('Sanitation Data'!G136)))</f>
        <v/>
      </c>
      <c r="DD142" s="383" t="str">
        <f ca="1">+IF(OFFSET('Sanitation Data'!$G$32,0,10*ROW('Sanitation Data'!G136))="","",OFFSET('Sanitation Data'!$G$32,0,10*ROW('Sanitation Data'!G136)))</f>
        <v/>
      </c>
      <c r="DE142" s="383" t="str">
        <f ca="1">+IF(OFFSET('Sanitation Data'!$H$28,0,10*ROW('Sanitation Data'!H136))="","",OFFSET('Sanitation Data'!$H$28,0,10*ROW('Sanitation Data'!H136)))</f>
        <v/>
      </c>
      <c r="DF142" s="383" t="str">
        <f ca="1">+IF(OFFSET('Sanitation Data'!$H$29,0,10*ROW('Sanitation Data'!H136))="","",OFFSET('Sanitation Data'!$H$29,0,10*ROW('Sanitation Data'!H136)))</f>
        <v/>
      </c>
      <c r="DG142" s="383" t="str">
        <f ca="1">+IF(OFFSET('Sanitation Data'!$H$30,0,10*ROW('Sanitation Data'!H136))="","",OFFSET('Sanitation Data'!$H$30,0,10*ROW('Sanitation Data'!H136)))</f>
        <v/>
      </c>
      <c r="DH142" s="383" t="str">
        <f ca="1">+IF(OFFSET('Sanitation Data'!$H$31,0,10*ROW('Sanitation Data'!H136))="","",OFFSET('Sanitation Data'!$H$31,0,10*ROW('Sanitation Data'!H136)))</f>
        <v/>
      </c>
      <c r="DI142" s="383" t="str">
        <f ca="1">+IF(OFFSET('Sanitation Data'!$H$32,0,10*ROW('Sanitation Data'!H136))="","",OFFSET('Sanitation Data'!$H$32,0,10*ROW('Sanitation Data'!H136)))</f>
        <v/>
      </c>
      <c r="DJ142" s="383" t="str">
        <f ca="1">+IF(OFFSET('Sanitation Data'!$I$28,0,10*ROW('Sanitation Data'!I136))="","",OFFSET('Sanitation Data'!$I$28,0,10*ROW('Sanitation Data'!I136)))</f>
        <v/>
      </c>
      <c r="DK142" s="383" t="str">
        <f ca="1">+IF(OFFSET('Sanitation Data'!$I$29,0,10*ROW('Sanitation Data'!I136))="","",OFFSET('Sanitation Data'!$I$29,0,10*ROW('Sanitation Data'!I136)))</f>
        <v/>
      </c>
      <c r="DL142" s="383" t="str">
        <f ca="1">+IF(OFFSET('Sanitation Data'!$I$30,0,10*ROW('Sanitation Data'!I136))="","",OFFSET('Sanitation Data'!$I$30,0,10*ROW('Sanitation Data'!I136)))</f>
        <v/>
      </c>
      <c r="DM142" s="383" t="str">
        <f ca="1">+IF(OFFSET('Sanitation Data'!$I$31,0,10*ROW('Sanitation Data'!I136))="","",OFFSET('Sanitation Data'!$I$31,0,10*ROW('Sanitation Data'!I136)))</f>
        <v/>
      </c>
      <c r="DN142" s="383" t="str">
        <f ca="1">+IF(OFFSET('Sanitation Data'!$I$32,0,10*ROW('Sanitation Data'!I136))="","",OFFSET('Sanitation Data'!$I$32,0,10*ROW('Sanitation Data'!I136)))</f>
        <v/>
      </c>
      <c r="DO142" s="383" t="str">
        <f ca="1">+IF(OFFSET('Hygiene Data'!$D$11,0,10*ROW('Hygiene Data'!D136))="","",OFFSET('Hygiene Data'!$D$11,0,10*ROW('Hygiene Data'!D136)))</f>
        <v/>
      </c>
      <c r="DP142" s="383" t="str">
        <f ca="1">+IF(OFFSET('Hygiene Data'!$D$12,0,10*ROW('Hygiene Data'!D136))="","",OFFSET('Hygiene Data'!$D$12,0,10*ROW('Hygiene Data'!D136)))</f>
        <v/>
      </c>
      <c r="DQ142" s="383" t="str">
        <f ca="1">+IF(OFFSET('Hygiene Data'!$D$13,0,10*ROW('Hygiene Data'!D136))="","",OFFSET('Hygiene Data'!$D$13,0,10*ROW('Hygiene Data'!D136)))</f>
        <v/>
      </c>
      <c r="DR142" s="383" t="str">
        <f ca="1">+IF(OFFSET('Hygiene Data'!$E$11,0,10*ROW('Hygiene Data'!E136))="","",OFFSET('Hygiene Data'!$E$11,0,10*ROW('Hygiene Data'!E136)))</f>
        <v/>
      </c>
      <c r="DS142" s="383" t="str">
        <f ca="1">+IF(OFFSET('Hygiene Data'!$E$12,0,10*ROW('Hygiene Data'!E136))="","",OFFSET('Hygiene Data'!$E$12,0,10*ROW('Hygiene Data'!E136)))</f>
        <v/>
      </c>
      <c r="DT142" s="383" t="str">
        <f ca="1">+IF(OFFSET('Hygiene Data'!$E$13,0,10*ROW('Hygiene Data'!E136))="","",OFFSET('Hygiene Data'!$E$13,0,10*ROW('Hygiene Data'!E136)))</f>
        <v/>
      </c>
      <c r="DU142" s="383" t="str">
        <f ca="1">+IF(OFFSET('Hygiene Data'!$F$11,0,10*ROW('Hygiene Data'!F136))="","",OFFSET('Hygiene Data'!$F$11,0,10*ROW('Hygiene Data'!F136)))</f>
        <v/>
      </c>
      <c r="DV142" s="383" t="str">
        <f ca="1">+IF(OFFSET('Hygiene Data'!$F$12,0,10*ROW('Hygiene Data'!F136))="","",OFFSET('Hygiene Data'!$F$12,0,10*ROW('Hygiene Data'!F136)))</f>
        <v/>
      </c>
      <c r="DW142" s="383" t="str">
        <f ca="1">+IF(OFFSET('Hygiene Data'!$F$13,0,10*ROW('Hygiene Data'!F136))="","",OFFSET('Hygiene Data'!$F$13,0,10*ROW('Hygiene Data'!F136)))</f>
        <v/>
      </c>
      <c r="DX142" s="383" t="str">
        <f ca="1">+IF(OFFSET('Hygiene Data'!$G$11,0,10*ROW('Hygiene Data'!G136))="","",OFFSET('Hygiene Data'!$G$11,0,10*ROW('Hygiene Data'!G136)))</f>
        <v/>
      </c>
      <c r="DY142" s="383" t="str">
        <f ca="1">+IF(OFFSET('Hygiene Data'!$G$12,0,10*ROW('Hygiene Data'!G136))="","",OFFSET('Hygiene Data'!$G$12,0,10*ROW('Hygiene Data'!G136)))</f>
        <v/>
      </c>
      <c r="DZ142" s="383" t="str">
        <f ca="1">+IF(OFFSET('Hygiene Data'!$G$13,0,10*ROW('Hygiene Data'!G136))="","",OFFSET('Hygiene Data'!$G$13,0,10*ROW('Hygiene Data'!G136)))</f>
        <v/>
      </c>
      <c r="EA142" s="383" t="str">
        <f ca="1">+IF(OFFSET('Hygiene Data'!$H$11,0,10*ROW('Hygiene Data'!H136))="","",OFFSET('Hygiene Data'!$H$11,0,10*ROW('Hygiene Data'!H136)))</f>
        <v/>
      </c>
      <c r="EB142" s="383" t="str">
        <f ca="1">+IF(OFFSET('Hygiene Data'!$H$12,0,10*ROW('Hygiene Data'!H136))="","",OFFSET('Hygiene Data'!$H$12,0,10*ROW('Hygiene Data'!H136)))</f>
        <v/>
      </c>
      <c r="EC142" s="383" t="str">
        <f ca="1">+IF(OFFSET('Hygiene Data'!$H$13,0,10*ROW('Hygiene Data'!H136))="","",OFFSET('Hygiene Data'!$H$13,0,10*ROW('Hygiene Data'!H136)))</f>
        <v/>
      </c>
      <c r="ED142" s="383" t="str">
        <f ca="1">+IF(OFFSET('Hygiene Data'!$I$11,0,10*ROW('Hygiene Data'!I136))="","",OFFSET('Hygiene Data'!$I$11,0,10*ROW('Hygiene Data'!I136)))</f>
        <v/>
      </c>
      <c r="EE142" s="383" t="str">
        <f ca="1">+IF(OFFSET('Hygiene Data'!$I$12,0,10*ROW('Hygiene Data'!I136))="","",OFFSET('Hygiene Data'!$I$12,0,10*ROW('Hygiene Data'!I136)))</f>
        <v/>
      </c>
      <c r="EF142" s="383" t="str">
        <f ca="1">+IF(OFFSET('Hygiene Data'!$I$13,0,10*ROW('Hygiene Data'!I136))="","",OFFSET('Hygiene Data'!$I$13,0,10*ROW('Hygiene Data'!I136)))</f>
        <v/>
      </c>
    </row>
    <row r="143" spans="1:136" x14ac:dyDescent="0.25">
      <c r="A143" s="492" t="str">
        <f ca="1">+IF(OFFSET('Water Data'!$B$2,0,10*ROW('Water Data'!E137))="","",OFFSET('Water Data'!$B$2,0,10*ROW('Water Data'!E137)))</f>
        <v/>
      </c>
      <c r="B143" s="492"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19" t="str">
        <f t="shared" ca="1" si="2"/>
        <v/>
      </c>
      <c r="D143" s="520"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20"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20"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20"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20"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20"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20"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20"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20"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20"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20"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20"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20"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20"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20"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20"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20"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20"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21"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21"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21"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21"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21"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21"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21"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21"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21"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21"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21"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21"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21"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21"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21"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21"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21"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21"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21"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21"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21"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21"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21"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21"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21"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21"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21"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21"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21"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21"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22"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98"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22"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22"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22"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22"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22"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22"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22"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22"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22"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22"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22"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22"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22"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22"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22"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22"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83" t="str">
        <f ca="1">+IF(OFFSET('Water Data'!$D$27,0,10*ROW('Water Data'!D137))="","",OFFSET('Water Data'!$D$27,0,10*ROW('Water Data'!D137)))</f>
        <v/>
      </c>
      <c r="BT143" s="383" t="str">
        <f ca="1">+IF(OFFSET('Water Data'!$D$28,0,10*ROW('Water Data'!D137))="","",OFFSET('Water Data'!$D$28,0,10*ROW('Water Data'!D137)))</f>
        <v/>
      </c>
      <c r="BU143" s="383" t="str">
        <f ca="1">+IF(OFFSET('Water Data'!$D$29,0,10*ROW('Water Data'!D137))="","",OFFSET('Water Data'!$D$29,0,10*ROW('Water Data'!D137)))</f>
        <v/>
      </c>
      <c r="BV143" s="383" t="str">
        <f ca="1">+IF(OFFSET('Water Data'!$E$27,0,10*ROW('Water Data'!E137))="","",OFFSET('Water Data'!$E$27,0,10*ROW('Water Data'!E137)))</f>
        <v/>
      </c>
      <c r="BW143" s="383" t="str">
        <f ca="1">+IF(OFFSET('Water Data'!$E$28,0,10*ROW('Water Data'!E137))="","",OFFSET('Water Data'!$E$28,0,10*ROW('Water Data'!E137)))</f>
        <v/>
      </c>
      <c r="BX143" s="383" t="str">
        <f ca="1">+IF(OFFSET('Water Data'!$E$29,0,10*ROW('Water Data'!E137))="","",OFFSET('Water Data'!$E$29,0,10*ROW('Water Data'!E137)))</f>
        <v/>
      </c>
      <c r="BY143" s="383" t="str">
        <f ca="1">+IF(OFFSET('Water Data'!$F$27,0,10*ROW('Water Data'!F137))="","",OFFSET('Water Data'!$F$27,0,10*ROW('Water Data'!F137)))</f>
        <v/>
      </c>
      <c r="BZ143" s="383" t="str">
        <f ca="1">+IF(OFFSET('Water Data'!$F$28,0,10*ROW('Water Data'!F137))="","",OFFSET('Water Data'!$F$28,0,10*ROW('Water Data'!F137)))</f>
        <v/>
      </c>
      <c r="CA143" s="383" t="str">
        <f ca="1">+IF(OFFSET('Water Data'!$F$29,0,10*ROW('Water Data'!F137))="","",OFFSET('Water Data'!$F$29,0,10*ROW('Water Data'!F137)))</f>
        <v/>
      </c>
      <c r="CB143" s="383" t="str">
        <f ca="1">+IF(OFFSET('Water Data'!$G$27,0,10*ROW('Water Data'!G137))="","",OFFSET('Water Data'!$G$27,0,10*ROW('Water Data'!G137)))</f>
        <v/>
      </c>
      <c r="CC143" s="383" t="str">
        <f ca="1">+IF(OFFSET('Water Data'!$G$28,0,10*ROW('Water Data'!G137))="","",OFFSET('Water Data'!$G$28,0,10*ROW('Water Data'!G137)))</f>
        <v/>
      </c>
      <c r="CD143" s="383" t="str">
        <f ca="1">+IF(OFFSET('Water Data'!$G$29,0,10*ROW('Water Data'!G137))="","",OFFSET('Water Data'!$G$29,0,10*ROW('Water Data'!G137)))</f>
        <v/>
      </c>
      <c r="CE143" s="383" t="str">
        <f ca="1">+IF(OFFSET('Water Data'!$H$27,0,10*ROW('Water Data'!H137))="","",OFFSET('Water Data'!$H$27,0,10*ROW('Water Data'!H137)))</f>
        <v/>
      </c>
      <c r="CF143" s="383" t="str">
        <f ca="1">+IF(OFFSET('Water Data'!$H$28,0,10*ROW('Water Data'!H137))="","",OFFSET('Water Data'!$H$28,0,10*ROW('Water Data'!H137)))</f>
        <v/>
      </c>
      <c r="CG143" s="383" t="str">
        <f ca="1">+IF(OFFSET('Water Data'!$H$29,0,10*ROW('Water Data'!H137))="","",OFFSET('Water Data'!$H$29,0,10*ROW('Water Data'!H137)))</f>
        <v/>
      </c>
      <c r="CH143" s="383" t="str">
        <f ca="1">+IF(OFFSET('Water Data'!$I$27,0,10*ROW('Water Data'!I137))="","",OFFSET('Water Data'!$I$27,0,10*ROW('Water Data'!I137)))</f>
        <v/>
      </c>
      <c r="CI143" s="383" t="str">
        <f ca="1">+IF(OFFSET('Water Data'!$I$28,0,10*ROW('Water Data'!I137))="","",OFFSET('Water Data'!$I$28,0,10*ROW('Water Data'!I137)))</f>
        <v/>
      </c>
      <c r="CJ143" s="383" t="str">
        <f ca="1">+IF(OFFSET('Water Data'!$I$29,0,10*ROW('Water Data'!I137))="","",OFFSET('Water Data'!$I$29,0,10*ROW('Water Data'!I137)))</f>
        <v/>
      </c>
      <c r="CK143" s="383" t="str">
        <f ca="1">+IF(OFFSET('Sanitation Data'!$D$28,0,10*ROW('Sanitation Data'!D137))="","",OFFSET('Sanitation Data'!$D$28,0,10*ROW('Sanitation Data'!D137)))</f>
        <v/>
      </c>
      <c r="CL143" s="383" t="str">
        <f ca="1">+IF(OFFSET('Sanitation Data'!$D$29,0,10*ROW('Sanitation Data'!D137))="","",OFFSET('Sanitation Data'!$D$29,0,10*ROW('Sanitation Data'!D137)))</f>
        <v/>
      </c>
      <c r="CM143" s="383" t="str">
        <f ca="1">+IF(OFFSET('Sanitation Data'!$D$30,0,10*ROW('Sanitation Data'!D137))="","",OFFSET('Sanitation Data'!$D$30,0,10*ROW('Sanitation Data'!D137)))</f>
        <v/>
      </c>
      <c r="CN143" s="383" t="str">
        <f ca="1">+IF(OFFSET('Sanitation Data'!$D$31,0,10*ROW('Sanitation Data'!D137))="","",OFFSET('Sanitation Data'!$D$31,0,10*ROW('Sanitation Data'!D137)))</f>
        <v/>
      </c>
      <c r="CO143" s="383" t="str">
        <f ca="1">+IF(OFFSET('Sanitation Data'!$D$32,0,10*ROW('Sanitation Data'!D137))="","",OFFSET('Sanitation Data'!$D$32,0,10*ROW('Sanitation Data'!D137)))</f>
        <v/>
      </c>
      <c r="CP143" s="383" t="str">
        <f ca="1">+IF(OFFSET('Sanitation Data'!$E$28,0,10*ROW('Sanitation Data'!E137))="","",OFFSET('Sanitation Data'!$E$28,0,10*ROW('Sanitation Data'!E137)))</f>
        <v/>
      </c>
      <c r="CQ143" s="383" t="str">
        <f ca="1">+IF(OFFSET('Sanitation Data'!$E$29,0,10*ROW('Sanitation Data'!E137))="","",OFFSET('Sanitation Data'!$E$29,0,10*ROW('Sanitation Data'!E137)))</f>
        <v/>
      </c>
      <c r="CR143" s="383" t="str">
        <f ca="1">+IF(OFFSET('Sanitation Data'!$E$30,0,10*ROW('Sanitation Data'!E137))="","",OFFSET('Sanitation Data'!$E$30,0,10*ROW('Sanitation Data'!E137)))</f>
        <v/>
      </c>
      <c r="CS143" s="383" t="str">
        <f ca="1">+IF(OFFSET('Sanitation Data'!$E$31,0,10*ROW('Sanitation Data'!E137))="","",OFFSET('Sanitation Data'!$E$31,0,10*ROW('Sanitation Data'!E137)))</f>
        <v/>
      </c>
      <c r="CT143" s="383" t="str">
        <f ca="1">+IF(OFFSET('Sanitation Data'!$E$32,0,10*ROW('Sanitation Data'!E137))="","",OFFSET('Sanitation Data'!$E$32,0,10*ROW('Sanitation Data'!E137)))</f>
        <v/>
      </c>
      <c r="CU143" s="383" t="str">
        <f ca="1">+IF(OFFSET('Sanitation Data'!$F$28,0,10*ROW('Sanitation Data'!F137))="","",OFFSET('Sanitation Data'!$F$28,0,10*ROW('Sanitation Data'!F137)))</f>
        <v/>
      </c>
      <c r="CV143" s="383" t="str">
        <f ca="1">+IF(OFFSET('Sanitation Data'!$F$29,0,10*ROW('Sanitation Data'!F137))="","",OFFSET('Sanitation Data'!$F$29,0,10*ROW('Sanitation Data'!F137)))</f>
        <v/>
      </c>
      <c r="CW143" s="383" t="str">
        <f ca="1">+IF(OFFSET('Sanitation Data'!$F$30,0,10*ROW('Sanitation Data'!F137))="","",OFFSET('Sanitation Data'!$F$30,0,10*ROW('Sanitation Data'!F137)))</f>
        <v/>
      </c>
      <c r="CX143" s="383" t="str">
        <f ca="1">+IF(OFFSET('Sanitation Data'!$F$31,0,10*ROW('Sanitation Data'!F137))="","",OFFSET('Sanitation Data'!$F$31,0,10*ROW('Sanitation Data'!F137)))</f>
        <v/>
      </c>
      <c r="CY143" s="383" t="str">
        <f ca="1">+IF(OFFSET('Sanitation Data'!$F$32,0,10*ROW('Sanitation Data'!F137))="","",OFFSET('Sanitation Data'!$F$32,0,10*ROW('Sanitation Data'!F137)))</f>
        <v/>
      </c>
      <c r="CZ143" s="383" t="str">
        <f ca="1">+IF(OFFSET('Sanitation Data'!$G$28,0,10*ROW('Sanitation Data'!G137))="","",OFFSET('Sanitation Data'!$G$28,0,10*ROW('Sanitation Data'!G137)))</f>
        <v/>
      </c>
      <c r="DA143" s="383" t="str">
        <f ca="1">+IF(OFFSET('Sanitation Data'!$G$29,0,10*ROW('Sanitation Data'!G137))="","",OFFSET('Sanitation Data'!$G$29,0,10*ROW('Sanitation Data'!G137)))</f>
        <v/>
      </c>
      <c r="DB143" s="383" t="str">
        <f ca="1">+IF(OFFSET('Sanitation Data'!$G$30,0,10*ROW('Sanitation Data'!G137))="","",OFFSET('Sanitation Data'!$G$30,0,10*ROW('Sanitation Data'!G137)))</f>
        <v/>
      </c>
      <c r="DC143" s="383" t="str">
        <f ca="1">+IF(OFFSET('Sanitation Data'!$G$31,0,10*ROW('Sanitation Data'!G137))="","",OFFSET('Sanitation Data'!$G$31,0,10*ROW('Sanitation Data'!G137)))</f>
        <v/>
      </c>
      <c r="DD143" s="383" t="str">
        <f ca="1">+IF(OFFSET('Sanitation Data'!$G$32,0,10*ROW('Sanitation Data'!G137))="","",OFFSET('Sanitation Data'!$G$32,0,10*ROW('Sanitation Data'!G137)))</f>
        <v/>
      </c>
      <c r="DE143" s="383" t="str">
        <f ca="1">+IF(OFFSET('Sanitation Data'!$H$28,0,10*ROW('Sanitation Data'!H137))="","",OFFSET('Sanitation Data'!$H$28,0,10*ROW('Sanitation Data'!H137)))</f>
        <v/>
      </c>
      <c r="DF143" s="383" t="str">
        <f ca="1">+IF(OFFSET('Sanitation Data'!$H$29,0,10*ROW('Sanitation Data'!H137))="","",OFFSET('Sanitation Data'!$H$29,0,10*ROW('Sanitation Data'!H137)))</f>
        <v/>
      </c>
      <c r="DG143" s="383" t="str">
        <f ca="1">+IF(OFFSET('Sanitation Data'!$H$30,0,10*ROW('Sanitation Data'!H137))="","",OFFSET('Sanitation Data'!$H$30,0,10*ROW('Sanitation Data'!H137)))</f>
        <v/>
      </c>
      <c r="DH143" s="383" t="str">
        <f ca="1">+IF(OFFSET('Sanitation Data'!$H$31,0,10*ROW('Sanitation Data'!H137))="","",OFFSET('Sanitation Data'!$H$31,0,10*ROW('Sanitation Data'!H137)))</f>
        <v/>
      </c>
      <c r="DI143" s="383" t="str">
        <f ca="1">+IF(OFFSET('Sanitation Data'!$H$32,0,10*ROW('Sanitation Data'!H137))="","",OFFSET('Sanitation Data'!$H$32,0,10*ROW('Sanitation Data'!H137)))</f>
        <v/>
      </c>
      <c r="DJ143" s="383" t="str">
        <f ca="1">+IF(OFFSET('Sanitation Data'!$I$28,0,10*ROW('Sanitation Data'!I137))="","",OFFSET('Sanitation Data'!$I$28,0,10*ROW('Sanitation Data'!I137)))</f>
        <v/>
      </c>
      <c r="DK143" s="383" t="str">
        <f ca="1">+IF(OFFSET('Sanitation Data'!$I$29,0,10*ROW('Sanitation Data'!I137))="","",OFFSET('Sanitation Data'!$I$29,0,10*ROW('Sanitation Data'!I137)))</f>
        <v/>
      </c>
      <c r="DL143" s="383" t="str">
        <f ca="1">+IF(OFFSET('Sanitation Data'!$I$30,0,10*ROW('Sanitation Data'!I137))="","",OFFSET('Sanitation Data'!$I$30,0,10*ROW('Sanitation Data'!I137)))</f>
        <v/>
      </c>
      <c r="DM143" s="383" t="str">
        <f ca="1">+IF(OFFSET('Sanitation Data'!$I$31,0,10*ROW('Sanitation Data'!I137))="","",OFFSET('Sanitation Data'!$I$31,0,10*ROW('Sanitation Data'!I137)))</f>
        <v/>
      </c>
      <c r="DN143" s="383" t="str">
        <f ca="1">+IF(OFFSET('Sanitation Data'!$I$32,0,10*ROW('Sanitation Data'!I137))="","",OFFSET('Sanitation Data'!$I$32,0,10*ROW('Sanitation Data'!I137)))</f>
        <v/>
      </c>
      <c r="DO143" s="383" t="str">
        <f ca="1">+IF(OFFSET('Hygiene Data'!$D$11,0,10*ROW('Hygiene Data'!D137))="","",OFFSET('Hygiene Data'!$D$11,0,10*ROW('Hygiene Data'!D137)))</f>
        <v/>
      </c>
      <c r="DP143" s="383" t="str">
        <f ca="1">+IF(OFFSET('Hygiene Data'!$D$12,0,10*ROW('Hygiene Data'!D137))="","",OFFSET('Hygiene Data'!$D$12,0,10*ROW('Hygiene Data'!D137)))</f>
        <v/>
      </c>
      <c r="DQ143" s="383" t="str">
        <f ca="1">+IF(OFFSET('Hygiene Data'!$D$13,0,10*ROW('Hygiene Data'!D137))="","",OFFSET('Hygiene Data'!$D$13,0,10*ROW('Hygiene Data'!D137)))</f>
        <v/>
      </c>
      <c r="DR143" s="383" t="str">
        <f ca="1">+IF(OFFSET('Hygiene Data'!$E$11,0,10*ROW('Hygiene Data'!E137))="","",OFFSET('Hygiene Data'!$E$11,0,10*ROW('Hygiene Data'!E137)))</f>
        <v/>
      </c>
      <c r="DS143" s="383" t="str">
        <f ca="1">+IF(OFFSET('Hygiene Data'!$E$12,0,10*ROW('Hygiene Data'!E137))="","",OFFSET('Hygiene Data'!$E$12,0,10*ROW('Hygiene Data'!E137)))</f>
        <v/>
      </c>
      <c r="DT143" s="383" t="str">
        <f ca="1">+IF(OFFSET('Hygiene Data'!$E$13,0,10*ROW('Hygiene Data'!E137))="","",OFFSET('Hygiene Data'!$E$13,0,10*ROW('Hygiene Data'!E137)))</f>
        <v/>
      </c>
      <c r="DU143" s="383" t="str">
        <f ca="1">+IF(OFFSET('Hygiene Data'!$F$11,0,10*ROW('Hygiene Data'!F137))="","",OFFSET('Hygiene Data'!$F$11,0,10*ROW('Hygiene Data'!F137)))</f>
        <v/>
      </c>
      <c r="DV143" s="383" t="str">
        <f ca="1">+IF(OFFSET('Hygiene Data'!$F$12,0,10*ROW('Hygiene Data'!F137))="","",OFFSET('Hygiene Data'!$F$12,0,10*ROW('Hygiene Data'!F137)))</f>
        <v/>
      </c>
      <c r="DW143" s="383" t="str">
        <f ca="1">+IF(OFFSET('Hygiene Data'!$F$13,0,10*ROW('Hygiene Data'!F137))="","",OFFSET('Hygiene Data'!$F$13,0,10*ROW('Hygiene Data'!F137)))</f>
        <v/>
      </c>
      <c r="DX143" s="383" t="str">
        <f ca="1">+IF(OFFSET('Hygiene Data'!$G$11,0,10*ROW('Hygiene Data'!G137))="","",OFFSET('Hygiene Data'!$G$11,0,10*ROW('Hygiene Data'!G137)))</f>
        <v/>
      </c>
      <c r="DY143" s="383" t="str">
        <f ca="1">+IF(OFFSET('Hygiene Data'!$G$12,0,10*ROW('Hygiene Data'!G137))="","",OFFSET('Hygiene Data'!$G$12,0,10*ROW('Hygiene Data'!G137)))</f>
        <v/>
      </c>
      <c r="DZ143" s="383" t="str">
        <f ca="1">+IF(OFFSET('Hygiene Data'!$G$13,0,10*ROW('Hygiene Data'!G137))="","",OFFSET('Hygiene Data'!$G$13,0,10*ROW('Hygiene Data'!G137)))</f>
        <v/>
      </c>
      <c r="EA143" s="383" t="str">
        <f ca="1">+IF(OFFSET('Hygiene Data'!$H$11,0,10*ROW('Hygiene Data'!H137))="","",OFFSET('Hygiene Data'!$H$11,0,10*ROW('Hygiene Data'!H137)))</f>
        <v/>
      </c>
      <c r="EB143" s="383" t="str">
        <f ca="1">+IF(OFFSET('Hygiene Data'!$H$12,0,10*ROW('Hygiene Data'!H137))="","",OFFSET('Hygiene Data'!$H$12,0,10*ROW('Hygiene Data'!H137)))</f>
        <v/>
      </c>
      <c r="EC143" s="383" t="str">
        <f ca="1">+IF(OFFSET('Hygiene Data'!$H$13,0,10*ROW('Hygiene Data'!H137))="","",OFFSET('Hygiene Data'!$H$13,0,10*ROW('Hygiene Data'!H137)))</f>
        <v/>
      </c>
      <c r="ED143" s="383" t="str">
        <f ca="1">+IF(OFFSET('Hygiene Data'!$I$11,0,10*ROW('Hygiene Data'!I137))="","",OFFSET('Hygiene Data'!$I$11,0,10*ROW('Hygiene Data'!I137)))</f>
        <v/>
      </c>
      <c r="EE143" s="383" t="str">
        <f ca="1">+IF(OFFSET('Hygiene Data'!$I$12,0,10*ROW('Hygiene Data'!I137))="","",OFFSET('Hygiene Data'!$I$12,0,10*ROW('Hygiene Data'!I137)))</f>
        <v/>
      </c>
      <c r="EF143" s="383" t="str">
        <f ca="1">+IF(OFFSET('Hygiene Data'!$I$13,0,10*ROW('Hygiene Data'!I137))="","",OFFSET('Hygiene Data'!$I$13,0,10*ROW('Hygiene Data'!I137)))</f>
        <v/>
      </c>
    </row>
    <row r="144" spans="1:136" x14ac:dyDescent="0.25">
      <c r="A144" s="492" t="str">
        <f ca="1">+IF(OFFSET('Water Data'!$B$2,0,10*ROW('Water Data'!E138))="","",OFFSET('Water Data'!$B$2,0,10*ROW('Water Data'!E138)))</f>
        <v/>
      </c>
      <c r="B144" s="492"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19" t="str">
        <f t="shared" ca="1" si="2"/>
        <v/>
      </c>
      <c r="D144" s="520"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20"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20"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20"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20"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20"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20"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20"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20"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20"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20"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20"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20"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20"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20"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20"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20"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20"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21"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21"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21"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21"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21"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21"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21"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21"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21"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21"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21"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21"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21"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21"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21"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21"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21"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21"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21"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21"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21"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21"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21"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21"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21"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21"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21"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21"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21"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21"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22"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98"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22"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22"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22"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22"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22"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22"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22"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22"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22"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22"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22"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22"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22"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22"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22"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22"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83" t="str">
        <f ca="1">+IF(OFFSET('Water Data'!$D$27,0,10*ROW('Water Data'!D138))="","",OFFSET('Water Data'!$D$27,0,10*ROW('Water Data'!D138)))</f>
        <v/>
      </c>
      <c r="BT144" s="383" t="str">
        <f ca="1">+IF(OFFSET('Water Data'!$D$28,0,10*ROW('Water Data'!D138))="","",OFFSET('Water Data'!$D$28,0,10*ROW('Water Data'!D138)))</f>
        <v/>
      </c>
      <c r="BU144" s="383" t="str">
        <f ca="1">+IF(OFFSET('Water Data'!$D$29,0,10*ROW('Water Data'!D138))="","",OFFSET('Water Data'!$D$29,0,10*ROW('Water Data'!D138)))</f>
        <v/>
      </c>
      <c r="BV144" s="383" t="str">
        <f ca="1">+IF(OFFSET('Water Data'!$E$27,0,10*ROW('Water Data'!E138))="","",OFFSET('Water Data'!$E$27,0,10*ROW('Water Data'!E138)))</f>
        <v/>
      </c>
      <c r="BW144" s="383" t="str">
        <f ca="1">+IF(OFFSET('Water Data'!$E$28,0,10*ROW('Water Data'!E138))="","",OFFSET('Water Data'!$E$28,0,10*ROW('Water Data'!E138)))</f>
        <v/>
      </c>
      <c r="BX144" s="383" t="str">
        <f ca="1">+IF(OFFSET('Water Data'!$E$29,0,10*ROW('Water Data'!E138))="","",OFFSET('Water Data'!$E$29,0,10*ROW('Water Data'!E138)))</f>
        <v/>
      </c>
      <c r="BY144" s="383" t="str">
        <f ca="1">+IF(OFFSET('Water Data'!$F$27,0,10*ROW('Water Data'!F138))="","",OFFSET('Water Data'!$F$27,0,10*ROW('Water Data'!F138)))</f>
        <v/>
      </c>
      <c r="BZ144" s="383" t="str">
        <f ca="1">+IF(OFFSET('Water Data'!$F$28,0,10*ROW('Water Data'!F138))="","",OFFSET('Water Data'!$F$28,0,10*ROW('Water Data'!F138)))</f>
        <v/>
      </c>
      <c r="CA144" s="383" t="str">
        <f ca="1">+IF(OFFSET('Water Data'!$F$29,0,10*ROW('Water Data'!F138))="","",OFFSET('Water Data'!$F$29,0,10*ROW('Water Data'!F138)))</f>
        <v/>
      </c>
      <c r="CB144" s="383" t="str">
        <f ca="1">+IF(OFFSET('Water Data'!$G$27,0,10*ROW('Water Data'!G138))="","",OFFSET('Water Data'!$G$27,0,10*ROW('Water Data'!G138)))</f>
        <v/>
      </c>
      <c r="CC144" s="383" t="str">
        <f ca="1">+IF(OFFSET('Water Data'!$G$28,0,10*ROW('Water Data'!G138))="","",OFFSET('Water Data'!$G$28,0,10*ROW('Water Data'!G138)))</f>
        <v/>
      </c>
      <c r="CD144" s="383" t="str">
        <f ca="1">+IF(OFFSET('Water Data'!$G$29,0,10*ROW('Water Data'!G138))="","",OFFSET('Water Data'!$G$29,0,10*ROW('Water Data'!G138)))</f>
        <v/>
      </c>
      <c r="CE144" s="383" t="str">
        <f ca="1">+IF(OFFSET('Water Data'!$H$27,0,10*ROW('Water Data'!H138))="","",OFFSET('Water Data'!$H$27,0,10*ROW('Water Data'!H138)))</f>
        <v/>
      </c>
      <c r="CF144" s="383" t="str">
        <f ca="1">+IF(OFFSET('Water Data'!$H$28,0,10*ROW('Water Data'!H138))="","",OFFSET('Water Data'!$H$28,0,10*ROW('Water Data'!H138)))</f>
        <v/>
      </c>
      <c r="CG144" s="383" t="str">
        <f ca="1">+IF(OFFSET('Water Data'!$H$29,0,10*ROW('Water Data'!H138))="","",OFFSET('Water Data'!$H$29,0,10*ROW('Water Data'!H138)))</f>
        <v/>
      </c>
      <c r="CH144" s="383" t="str">
        <f ca="1">+IF(OFFSET('Water Data'!$I$27,0,10*ROW('Water Data'!I138))="","",OFFSET('Water Data'!$I$27,0,10*ROW('Water Data'!I138)))</f>
        <v/>
      </c>
      <c r="CI144" s="383" t="str">
        <f ca="1">+IF(OFFSET('Water Data'!$I$28,0,10*ROW('Water Data'!I138))="","",OFFSET('Water Data'!$I$28,0,10*ROW('Water Data'!I138)))</f>
        <v/>
      </c>
      <c r="CJ144" s="383" t="str">
        <f ca="1">+IF(OFFSET('Water Data'!$I$29,0,10*ROW('Water Data'!I138))="","",OFFSET('Water Data'!$I$29,0,10*ROW('Water Data'!I138)))</f>
        <v/>
      </c>
      <c r="CK144" s="383" t="str">
        <f ca="1">+IF(OFFSET('Sanitation Data'!$D$28,0,10*ROW('Sanitation Data'!D138))="","",OFFSET('Sanitation Data'!$D$28,0,10*ROW('Sanitation Data'!D138)))</f>
        <v/>
      </c>
      <c r="CL144" s="383" t="str">
        <f ca="1">+IF(OFFSET('Sanitation Data'!$D$29,0,10*ROW('Sanitation Data'!D138))="","",OFFSET('Sanitation Data'!$D$29,0,10*ROW('Sanitation Data'!D138)))</f>
        <v/>
      </c>
      <c r="CM144" s="383" t="str">
        <f ca="1">+IF(OFFSET('Sanitation Data'!$D$30,0,10*ROW('Sanitation Data'!D138))="","",OFFSET('Sanitation Data'!$D$30,0,10*ROW('Sanitation Data'!D138)))</f>
        <v/>
      </c>
      <c r="CN144" s="383" t="str">
        <f ca="1">+IF(OFFSET('Sanitation Data'!$D$31,0,10*ROW('Sanitation Data'!D138))="","",OFFSET('Sanitation Data'!$D$31,0,10*ROW('Sanitation Data'!D138)))</f>
        <v/>
      </c>
      <c r="CO144" s="383" t="str">
        <f ca="1">+IF(OFFSET('Sanitation Data'!$D$32,0,10*ROW('Sanitation Data'!D138))="","",OFFSET('Sanitation Data'!$D$32,0,10*ROW('Sanitation Data'!D138)))</f>
        <v/>
      </c>
      <c r="CP144" s="383" t="str">
        <f ca="1">+IF(OFFSET('Sanitation Data'!$E$28,0,10*ROW('Sanitation Data'!E138))="","",OFFSET('Sanitation Data'!$E$28,0,10*ROW('Sanitation Data'!E138)))</f>
        <v/>
      </c>
      <c r="CQ144" s="383" t="str">
        <f ca="1">+IF(OFFSET('Sanitation Data'!$E$29,0,10*ROW('Sanitation Data'!E138))="","",OFFSET('Sanitation Data'!$E$29,0,10*ROW('Sanitation Data'!E138)))</f>
        <v/>
      </c>
      <c r="CR144" s="383" t="str">
        <f ca="1">+IF(OFFSET('Sanitation Data'!$E$30,0,10*ROW('Sanitation Data'!E138))="","",OFFSET('Sanitation Data'!$E$30,0,10*ROW('Sanitation Data'!E138)))</f>
        <v/>
      </c>
      <c r="CS144" s="383" t="str">
        <f ca="1">+IF(OFFSET('Sanitation Data'!$E$31,0,10*ROW('Sanitation Data'!E138))="","",OFFSET('Sanitation Data'!$E$31,0,10*ROW('Sanitation Data'!E138)))</f>
        <v/>
      </c>
      <c r="CT144" s="383" t="str">
        <f ca="1">+IF(OFFSET('Sanitation Data'!$E$32,0,10*ROW('Sanitation Data'!E138))="","",OFFSET('Sanitation Data'!$E$32,0,10*ROW('Sanitation Data'!E138)))</f>
        <v/>
      </c>
      <c r="CU144" s="383" t="str">
        <f ca="1">+IF(OFFSET('Sanitation Data'!$F$28,0,10*ROW('Sanitation Data'!F138))="","",OFFSET('Sanitation Data'!$F$28,0,10*ROW('Sanitation Data'!F138)))</f>
        <v/>
      </c>
      <c r="CV144" s="383" t="str">
        <f ca="1">+IF(OFFSET('Sanitation Data'!$F$29,0,10*ROW('Sanitation Data'!F138))="","",OFFSET('Sanitation Data'!$F$29,0,10*ROW('Sanitation Data'!F138)))</f>
        <v/>
      </c>
      <c r="CW144" s="383" t="str">
        <f ca="1">+IF(OFFSET('Sanitation Data'!$F$30,0,10*ROW('Sanitation Data'!F138))="","",OFFSET('Sanitation Data'!$F$30,0,10*ROW('Sanitation Data'!F138)))</f>
        <v/>
      </c>
      <c r="CX144" s="383" t="str">
        <f ca="1">+IF(OFFSET('Sanitation Data'!$F$31,0,10*ROW('Sanitation Data'!F138))="","",OFFSET('Sanitation Data'!$F$31,0,10*ROW('Sanitation Data'!F138)))</f>
        <v/>
      </c>
      <c r="CY144" s="383" t="str">
        <f ca="1">+IF(OFFSET('Sanitation Data'!$F$32,0,10*ROW('Sanitation Data'!F138))="","",OFFSET('Sanitation Data'!$F$32,0,10*ROW('Sanitation Data'!F138)))</f>
        <v/>
      </c>
      <c r="CZ144" s="383" t="str">
        <f ca="1">+IF(OFFSET('Sanitation Data'!$G$28,0,10*ROW('Sanitation Data'!G138))="","",OFFSET('Sanitation Data'!$G$28,0,10*ROW('Sanitation Data'!G138)))</f>
        <v/>
      </c>
      <c r="DA144" s="383" t="str">
        <f ca="1">+IF(OFFSET('Sanitation Data'!$G$29,0,10*ROW('Sanitation Data'!G138))="","",OFFSET('Sanitation Data'!$G$29,0,10*ROW('Sanitation Data'!G138)))</f>
        <v/>
      </c>
      <c r="DB144" s="383" t="str">
        <f ca="1">+IF(OFFSET('Sanitation Data'!$G$30,0,10*ROW('Sanitation Data'!G138))="","",OFFSET('Sanitation Data'!$G$30,0,10*ROW('Sanitation Data'!G138)))</f>
        <v/>
      </c>
      <c r="DC144" s="383" t="str">
        <f ca="1">+IF(OFFSET('Sanitation Data'!$G$31,0,10*ROW('Sanitation Data'!G138))="","",OFFSET('Sanitation Data'!$G$31,0,10*ROW('Sanitation Data'!G138)))</f>
        <v/>
      </c>
      <c r="DD144" s="383" t="str">
        <f ca="1">+IF(OFFSET('Sanitation Data'!$G$32,0,10*ROW('Sanitation Data'!G138))="","",OFFSET('Sanitation Data'!$G$32,0,10*ROW('Sanitation Data'!G138)))</f>
        <v/>
      </c>
      <c r="DE144" s="383" t="str">
        <f ca="1">+IF(OFFSET('Sanitation Data'!$H$28,0,10*ROW('Sanitation Data'!H138))="","",OFFSET('Sanitation Data'!$H$28,0,10*ROW('Sanitation Data'!H138)))</f>
        <v/>
      </c>
      <c r="DF144" s="383" t="str">
        <f ca="1">+IF(OFFSET('Sanitation Data'!$H$29,0,10*ROW('Sanitation Data'!H138))="","",OFFSET('Sanitation Data'!$H$29,0,10*ROW('Sanitation Data'!H138)))</f>
        <v/>
      </c>
      <c r="DG144" s="383" t="str">
        <f ca="1">+IF(OFFSET('Sanitation Data'!$H$30,0,10*ROW('Sanitation Data'!H138))="","",OFFSET('Sanitation Data'!$H$30,0,10*ROW('Sanitation Data'!H138)))</f>
        <v/>
      </c>
      <c r="DH144" s="383" t="str">
        <f ca="1">+IF(OFFSET('Sanitation Data'!$H$31,0,10*ROW('Sanitation Data'!H138))="","",OFFSET('Sanitation Data'!$H$31,0,10*ROW('Sanitation Data'!H138)))</f>
        <v/>
      </c>
      <c r="DI144" s="383" t="str">
        <f ca="1">+IF(OFFSET('Sanitation Data'!$H$32,0,10*ROW('Sanitation Data'!H138))="","",OFFSET('Sanitation Data'!$H$32,0,10*ROW('Sanitation Data'!H138)))</f>
        <v/>
      </c>
      <c r="DJ144" s="383" t="str">
        <f ca="1">+IF(OFFSET('Sanitation Data'!$I$28,0,10*ROW('Sanitation Data'!I138))="","",OFFSET('Sanitation Data'!$I$28,0,10*ROW('Sanitation Data'!I138)))</f>
        <v/>
      </c>
      <c r="DK144" s="383" t="str">
        <f ca="1">+IF(OFFSET('Sanitation Data'!$I$29,0,10*ROW('Sanitation Data'!I138))="","",OFFSET('Sanitation Data'!$I$29,0,10*ROW('Sanitation Data'!I138)))</f>
        <v/>
      </c>
      <c r="DL144" s="383" t="str">
        <f ca="1">+IF(OFFSET('Sanitation Data'!$I$30,0,10*ROW('Sanitation Data'!I138))="","",OFFSET('Sanitation Data'!$I$30,0,10*ROW('Sanitation Data'!I138)))</f>
        <v/>
      </c>
      <c r="DM144" s="383" t="str">
        <f ca="1">+IF(OFFSET('Sanitation Data'!$I$31,0,10*ROW('Sanitation Data'!I138))="","",OFFSET('Sanitation Data'!$I$31,0,10*ROW('Sanitation Data'!I138)))</f>
        <v/>
      </c>
      <c r="DN144" s="383" t="str">
        <f ca="1">+IF(OFFSET('Sanitation Data'!$I$32,0,10*ROW('Sanitation Data'!I138))="","",OFFSET('Sanitation Data'!$I$32,0,10*ROW('Sanitation Data'!I138)))</f>
        <v/>
      </c>
      <c r="DO144" s="383" t="str">
        <f ca="1">+IF(OFFSET('Hygiene Data'!$D$11,0,10*ROW('Hygiene Data'!D138))="","",OFFSET('Hygiene Data'!$D$11,0,10*ROW('Hygiene Data'!D138)))</f>
        <v/>
      </c>
      <c r="DP144" s="383" t="str">
        <f ca="1">+IF(OFFSET('Hygiene Data'!$D$12,0,10*ROW('Hygiene Data'!D138))="","",OFFSET('Hygiene Data'!$D$12,0,10*ROW('Hygiene Data'!D138)))</f>
        <v/>
      </c>
      <c r="DQ144" s="383" t="str">
        <f ca="1">+IF(OFFSET('Hygiene Data'!$D$13,0,10*ROW('Hygiene Data'!D138))="","",OFFSET('Hygiene Data'!$D$13,0,10*ROW('Hygiene Data'!D138)))</f>
        <v/>
      </c>
      <c r="DR144" s="383" t="str">
        <f ca="1">+IF(OFFSET('Hygiene Data'!$E$11,0,10*ROW('Hygiene Data'!E138))="","",OFFSET('Hygiene Data'!$E$11,0,10*ROW('Hygiene Data'!E138)))</f>
        <v/>
      </c>
      <c r="DS144" s="383" t="str">
        <f ca="1">+IF(OFFSET('Hygiene Data'!$E$12,0,10*ROW('Hygiene Data'!E138))="","",OFFSET('Hygiene Data'!$E$12,0,10*ROW('Hygiene Data'!E138)))</f>
        <v/>
      </c>
      <c r="DT144" s="383" t="str">
        <f ca="1">+IF(OFFSET('Hygiene Data'!$E$13,0,10*ROW('Hygiene Data'!E138))="","",OFFSET('Hygiene Data'!$E$13,0,10*ROW('Hygiene Data'!E138)))</f>
        <v/>
      </c>
      <c r="DU144" s="383" t="str">
        <f ca="1">+IF(OFFSET('Hygiene Data'!$F$11,0,10*ROW('Hygiene Data'!F138))="","",OFFSET('Hygiene Data'!$F$11,0,10*ROW('Hygiene Data'!F138)))</f>
        <v/>
      </c>
      <c r="DV144" s="383" t="str">
        <f ca="1">+IF(OFFSET('Hygiene Data'!$F$12,0,10*ROW('Hygiene Data'!F138))="","",OFFSET('Hygiene Data'!$F$12,0,10*ROW('Hygiene Data'!F138)))</f>
        <v/>
      </c>
      <c r="DW144" s="383" t="str">
        <f ca="1">+IF(OFFSET('Hygiene Data'!$F$13,0,10*ROW('Hygiene Data'!F138))="","",OFFSET('Hygiene Data'!$F$13,0,10*ROW('Hygiene Data'!F138)))</f>
        <v/>
      </c>
      <c r="DX144" s="383" t="str">
        <f ca="1">+IF(OFFSET('Hygiene Data'!$G$11,0,10*ROW('Hygiene Data'!G138))="","",OFFSET('Hygiene Data'!$G$11,0,10*ROW('Hygiene Data'!G138)))</f>
        <v/>
      </c>
      <c r="DY144" s="383" t="str">
        <f ca="1">+IF(OFFSET('Hygiene Data'!$G$12,0,10*ROW('Hygiene Data'!G138))="","",OFFSET('Hygiene Data'!$G$12,0,10*ROW('Hygiene Data'!G138)))</f>
        <v/>
      </c>
      <c r="DZ144" s="383" t="str">
        <f ca="1">+IF(OFFSET('Hygiene Data'!$G$13,0,10*ROW('Hygiene Data'!G138))="","",OFFSET('Hygiene Data'!$G$13,0,10*ROW('Hygiene Data'!G138)))</f>
        <v/>
      </c>
      <c r="EA144" s="383" t="str">
        <f ca="1">+IF(OFFSET('Hygiene Data'!$H$11,0,10*ROW('Hygiene Data'!H138))="","",OFFSET('Hygiene Data'!$H$11,0,10*ROW('Hygiene Data'!H138)))</f>
        <v/>
      </c>
      <c r="EB144" s="383" t="str">
        <f ca="1">+IF(OFFSET('Hygiene Data'!$H$12,0,10*ROW('Hygiene Data'!H138))="","",OFFSET('Hygiene Data'!$H$12,0,10*ROW('Hygiene Data'!H138)))</f>
        <v/>
      </c>
      <c r="EC144" s="383" t="str">
        <f ca="1">+IF(OFFSET('Hygiene Data'!$H$13,0,10*ROW('Hygiene Data'!H138))="","",OFFSET('Hygiene Data'!$H$13,0,10*ROW('Hygiene Data'!H138)))</f>
        <v/>
      </c>
      <c r="ED144" s="383" t="str">
        <f ca="1">+IF(OFFSET('Hygiene Data'!$I$11,0,10*ROW('Hygiene Data'!I138))="","",OFFSET('Hygiene Data'!$I$11,0,10*ROW('Hygiene Data'!I138)))</f>
        <v/>
      </c>
      <c r="EE144" s="383" t="str">
        <f ca="1">+IF(OFFSET('Hygiene Data'!$I$12,0,10*ROW('Hygiene Data'!I138))="","",OFFSET('Hygiene Data'!$I$12,0,10*ROW('Hygiene Data'!I138)))</f>
        <v/>
      </c>
      <c r="EF144" s="383" t="str">
        <f ca="1">+IF(OFFSET('Hygiene Data'!$I$13,0,10*ROW('Hygiene Data'!I138))="","",OFFSET('Hygiene Data'!$I$13,0,10*ROW('Hygiene Data'!I138)))</f>
        <v/>
      </c>
    </row>
    <row r="145" spans="1:136" x14ac:dyDescent="0.25">
      <c r="A145" s="492" t="str">
        <f ca="1">+IF(OFFSET('Water Data'!$B$2,0,10*ROW('Water Data'!E139))="","",OFFSET('Water Data'!$B$2,0,10*ROW('Water Data'!E139)))</f>
        <v/>
      </c>
      <c r="B145" s="492"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19" t="str">
        <f t="shared" ca="1" si="2"/>
        <v/>
      </c>
      <c r="D145" s="520"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20"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20"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20"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20"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20"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20"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20"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20"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20"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20"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20"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20"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20"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20"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20"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20"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20"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21"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21"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21"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21"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21"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21"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21"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21"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21"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21"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21"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21"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21"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21"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21"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21"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21"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21"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21"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21"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21"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21"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21"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21"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21"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21"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21"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21"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21"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21"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22"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98"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22"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22"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22"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22"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22"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22"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22"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22"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22"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22"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22"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22"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22"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22"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22"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22"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83" t="str">
        <f ca="1">+IF(OFFSET('Water Data'!$D$27,0,10*ROW('Water Data'!D139))="","",OFFSET('Water Data'!$D$27,0,10*ROW('Water Data'!D139)))</f>
        <v/>
      </c>
      <c r="BT145" s="383" t="str">
        <f ca="1">+IF(OFFSET('Water Data'!$D$28,0,10*ROW('Water Data'!D139))="","",OFFSET('Water Data'!$D$28,0,10*ROW('Water Data'!D139)))</f>
        <v/>
      </c>
      <c r="BU145" s="383" t="str">
        <f ca="1">+IF(OFFSET('Water Data'!$D$29,0,10*ROW('Water Data'!D139))="","",OFFSET('Water Data'!$D$29,0,10*ROW('Water Data'!D139)))</f>
        <v/>
      </c>
      <c r="BV145" s="383" t="str">
        <f ca="1">+IF(OFFSET('Water Data'!$E$27,0,10*ROW('Water Data'!E139))="","",OFFSET('Water Data'!$E$27,0,10*ROW('Water Data'!E139)))</f>
        <v/>
      </c>
      <c r="BW145" s="383" t="str">
        <f ca="1">+IF(OFFSET('Water Data'!$E$28,0,10*ROW('Water Data'!E139))="","",OFFSET('Water Data'!$E$28,0,10*ROW('Water Data'!E139)))</f>
        <v/>
      </c>
      <c r="BX145" s="383" t="str">
        <f ca="1">+IF(OFFSET('Water Data'!$E$29,0,10*ROW('Water Data'!E139))="","",OFFSET('Water Data'!$E$29,0,10*ROW('Water Data'!E139)))</f>
        <v/>
      </c>
      <c r="BY145" s="383" t="str">
        <f ca="1">+IF(OFFSET('Water Data'!$F$27,0,10*ROW('Water Data'!F139))="","",OFFSET('Water Data'!$F$27,0,10*ROW('Water Data'!F139)))</f>
        <v/>
      </c>
      <c r="BZ145" s="383" t="str">
        <f ca="1">+IF(OFFSET('Water Data'!$F$28,0,10*ROW('Water Data'!F139))="","",OFFSET('Water Data'!$F$28,0,10*ROW('Water Data'!F139)))</f>
        <v/>
      </c>
      <c r="CA145" s="383" t="str">
        <f ca="1">+IF(OFFSET('Water Data'!$F$29,0,10*ROW('Water Data'!F139))="","",OFFSET('Water Data'!$F$29,0,10*ROW('Water Data'!F139)))</f>
        <v/>
      </c>
      <c r="CB145" s="383" t="str">
        <f ca="1">+IF(OFFSET('Water Data'!$G$27,0,10*ROW('Water Data'!G139))="","",OFFSET('Water Data'!$G$27,0,10*ROW('Water Data'!G139)))</f>
        <v/>
      </c>
      <c r="CC145" s="383" t="str">
        <f ca="1">+IF(OFFSET('Water Data'!$G$28,0,10*ROW('Water Data'!G139))="","",OFFSET('Water Data'!$G$28,0,10*ROW('Water Data'!G139)))</f>
        <v/>
      </c>
      <c r="CD145" s="383" t="str">
        <f ca="1">+IF(OFFSET('Water Data'!$G$29,0,10*ROW('Water Data'!G139))="","",OFFSET('Water Data'!$G$29,0,10*ROW('Water Data'!G139)))</f>
        <v/>
      </c>
      <c r="CE145" s="383" t="str">
        <f ca="1">+IF(OFFSET('Water Data'!$H$27,0,10*ROW('Water Data'!H139))="","",OFFSET('Water Data'!$H$27,0,10*ROW('Water Data'!H139)))</f>
        <v/>
      </c>
      <c r="CF145" s="383" t="str">
        <f ca="1">+IF(OFFSET('Water Data'!$H$28,0,10*ROW('Water Data'!H139))="","",OFFSET('Water Data'!$H$28,0,10*ROW('Water Data'!H139)))</f>
        <v/>
      </c>
      <c r="CG145" s="383" t="str">
        <f ca="1">+IF(OFFSET('Water Data'!$H$29,0,10*ROW('Water Data'!H139))="","",OFFSET('Water Data'!$H$29,0,10*ROW('Water Data'!H139)))</f>
        <v/>
      </c>
      <c r="CH145" s="383" t="str">
        <f ca="1">+IF(OFFSET('Water Data'!$I$27,0,10*ROW('Water Data'!I139))="","",OFFSET('Water Data'!$I$27,0,10*ROW('Water Data'!I139)))</f>
        <v/>
      </c>
      <c r="CI145" s="383" t="str">
        <f ca="1">+IF(OFFSET('Water Data'!$I$28,0,10*ROW('Water Data'!I139))="","",OFFSET('Water Data'!$I$28,0,10*ROW('Water Data'!I139)))</f>
        <v/>
      </c>
      <c r="CJ145" s="383" t="str">
        <f ca="1">+IF(OFFSET('Water Data'!$I$29,0,10*ROW('Water Data'!I139))="","",OFFSET('Water Data'!$I$29,0,10*ROW('Water Data'!I139)))</f>
        <v/>
      </c>
      <c r="CK145" s="383" t="str">
        <f ca="1">+IF(OFFSET('Sanitation Data'!$D$28,0,10*ROW('Sanitation Data'!D139))="","",OFFSET('Sanitation Data'!$D$28,0,10*ROW('Sanitation Data'!D139)))</f>
        <v/>
      </c>
      <c r="CL145" s="383" t="str">
        <f ca="1">+IF(OFFSET('Sanitation Data'!$D$29,0,10*ROW('Sanitation Data'!D139))="","",OFFSET('Sanitation Data'!$D$29,0,10*ROW('Sanitation Data'!D139)))</f>
        <v/>
      </c>
      <c r="CM145" s="383" t="str">
        <f ca="1">+IF(OFFSET('Sanitation Data'!$D$30,0,10*ROW('Sanitation Data'!D139))="","",OFFSET('Sanitation Data'!$D$30,0,10*ROW('Sanitation Data'!D139)))</f>
        <v/>
      </c>
      <c r="CN145" s="383" t="str">
        <f ca="1">+IF(OFFSET('Sanitation Data'!$D$31,0,10*ROW('Sanitation Data'!D139))="","",OFFSET('Sanitation Data'!$D$31,0,10*ROW('Sanitation Data'!D139)))</f>
        <v/>
      </c>
      <c r="CO145" s="383" t="str">
        <f ca="1">+IF(OFFSET('Sanitation Data'!$D$32,0,10*ROW('Sanitation Data'!D139))="","",OFFSET('Sanitation Data'!$D$32,0,10*ROW('Sanitation Data'!D139)))</f>
        <v/>
      </c>
      <c r="CP145" s="383" t="str">
        <f ca="1">+IF(OFFSET('Sanitation Data'!$E$28,0,10*ROW('Sanitation Data'!E139))="","",OFFSET('Sanitation Data'!$E$28,0,10*ROW('Sanitation Data'!E139)))</f>
        <v/>
      </c>
      <c r="CQ145" s="383" t="str">
        <f ca="1">+IF(OFFSET('Sanitation Data'!$E$29,0,10*ROW('Sanitation Data'!E139))="","",OFFSET('Sanitation Data'!$E$29,0,10*ROW('Sanitation Data'!E139)))</f>
        <v/>
      </c>
      <c r="CR145" s="383" t="str">
        <f ca="1">+IF(OFFSET('Sanitation Data'!$E$30,0,10*ROW('Sanitation Data'!E139))="","",OFFSET('Sanitation Data'!$E$30,0,10*ROW('Sanitation Data'!E139)))</f>
        <v/>
      </c>
      <c r="CS145" s="383" t="str">
        <f ca="1">+IF(OFFSET('Sanitation Data'!$E$31,0,10*ROW('Sanitation Data'!E139))="","",OFFSET('Sanitation Data'!$E$31,0,10*ROW('Sanitation Data'!E139)))</f>
        <v/>
      </c>
      <c r="CT145" s="383" t="str">
        <f ca="1">+IF(OFFSET('Sanitation Data'!$E$32,0,10*ROW('Sanitation Data'!E139))="","",OFFSET('Sanitation Data'!$E$32,0,10*ROW('Sanitation Data'!E139)))</f>
        <v/>
      </c>
      <c r="CU145" s="383" t="str">
        <f ca="1">+IF(OFFSET('Sanitation Data'!$F$28,0,10*ROW('Sanitation Data'!F139))="","",OFFSET('Sanitation Data'!$F$28,0,10*ROW('Sanitation Data'!F139)))</f>
        <v/>
      </c>
      <c r="CV145" s="383" t="str">
        <f ca="1">+IF(OFFSET('Sanitation Data'!$F$29,0,10*ROW('Sanitation Data'!F139))="","",OFFSET('Sanitation Data'!$F$29,0,10*ROW('Sanitation Data'!F139)))</f>
        <v/>
      </c>
      <c r="CW145" s="383" t="str">
        <f ca="1">+IF(OFFSET('Sanitation Data'!$F$30,0,10*ROW('Sanitation Data'!F139))="","",OFFSET('Sanitation Data'!$F$30,0,10*ROW('Sanitation Data'!F139)))</f>
        <v/>
      </c>
      <c r="CX145" s="383" t="str">
        <f ca="1">+IF(OFFSET('Sanitation Data'!$F$31,0,10*ROW('Sanitation Data'!F139))="","",OFFSET('Sanitation Data'!$F$31,0,10*ROW('Sanitation Data'!F139)))</f>
        <v/>
      </c>
      <c r="CY145" s="383" t="str">
        <f ca="1">+IF(OFFSET('Sanitation Data'!$F$32,0,10*ROW('Sanitation Data'!F139))="","",OFFSET('Sanitation Data'!$F$32,0,10*ROW('Sanitation Data'!F139)))</f>
        <v/>
      </c>
      <c r="CZ145" s="383" t="str">
        <f ca="1">+IF(OFFSET('Sanitation Data'!$G$28,0,10*ROW('Sanitation Data'!G139))="","",OFFSET('Sanitation Data'!$G$28,0,10*ROW('Sanitation Data'!G139)))</f>
        <v/>
      </c>
      <c r="DA145" s="383" t="str">
        <f ca="1">+IF(OFFSET('Sanitation Data'!$G$29,0,10*ROW('Sanitation Data'!G139))="","",OFFSET('Sanitation Data'!$G$29,0,10*ROW('Sanitation Data'!G139)))</f>
        <v/>
      </c>
      <c r="DB145" s="383" t="str">
        <f ca="1">+IF(OFFSET('Sanitation Data'!$G$30,0,10*ROW('Sanitation Data'!G139))="","",OFFSET('Sanitation Data'!$G$30,0,10*ROW('Sanitation Data'!G139)))</f>
        <v/>
      </c>
      <c r="DC145" s="383" t="str">
        <f ca="1">+IF(OFFSET('Sanitation Data'!$G$31,0,10*ROW('Sanitation Data'!G139))="","",OFFSET('Sanitation Data'!$G$31,0,10*ROW('Sanitation Data'!G139)))</f>
        <v/>
      </c>
      <c r="DD145" s="383" t="str">
        <f ca="1">+IF(OFFSET('Sanitation Data'!$G$32,0,10*ROW('Sanitation Data'!G139))="","",OFFSET('Sanitation Data'!$G$32,0,10*ROW('Sanitation Data'!G139)))</f>
        <v/>
      </c>
      <c r="DE145" s="383" t="str">
        <f ca="1">+IF(OFFSET('Sanitation Data'!$H$28,0,10*ROW('Sanitation Data'!H139))="","",OFFSET('Sanitation Data'!$H$28,0,10*ROW('Sanitation Data'!H139)))</f>
        <v/>
      </c>
      <c r="DF145" s="383" t="str">
        <f ca="1">+IF(OFFSET('Sanitation Data'!$H$29,0,10*ROW('Sanitation Data'!H139))="","",OFFSET('Sanitation Data'!$H$29,0,10*ROW('Sanitation Data'!H139)))</f>
        <v/>
      </c>
      <c r="DG145" s="383" t="str">
        <f ca="1">+IF(OFFSET('Sanitation Data'!$H$30,0,10*ROW('Sanitation Data'!H139))="","",OFFSET('Sanitation Data'!$H$30,0,10*ROW('Sanitation Data'!H139)))</f>
        <v/>
      </c>
      <c r="DH145" s="383" t="str">
        <f ca="1">+IF(OFFSET('Sanitation Data'!$H$31,0,10*ROW('Sanitation Data'!H139))="","",OFFSET('Sanitation Data'!$H$31,0,10*ROW('Sanitation Data'!H139)))</f>
        <v/>
      </c>
      <c r="DI145" s="383" t="str">
        <f ca="1">+IF(OFFSET('Sanitation Data'!$H$32,0,10*ROW('Sanitation Data'!H139))="","",OFFSET('Sanitation Data'!$H$32,0,10*ROW('Sanitation Data'!H139)))</f>
        <v/>
      </c>
      <c r="DJ145" s="383" t="str">
        <f ca="1">+IF(OFFSET('Sanitation Data'!$I$28,0,10*ROW('Sanitation Data'!I139))="","",OFFSET('Sanitation Data'!$I$28,0,10*ROW('Sanitation Data'!I139)))</f>
        <v/>
      </c>
      <c r="DK145" s="383" t="str">
        <f ca="1">+IF(OFFSET('Sanitation Data'!$I$29,0,10*ROW('Sanitation Data'!I139))="","",OFFSET('Sanitation Data'!$I$29,0,10*ROW('Sanitation Data'!I139)))</f>
        <v/>
      </c>
      <c r="DL145" s="383" t="str">
        <f ca="1">+IF(OFFSET('Sanitation Data'!$I$30,0,10*ROW('Sanitation Data'!I139))="","",OFFSET('Sanitation Data'!$I$30,0,10*ROW('Sanitation Data'!I139)))</f>
        <v/>
      </c>
      <c r="DM145" s="383" t="str">
        <f ca="1">+IF(OFFSET('Sanitation Data'!$I$31,0,10*ROW('Sanitation Data'!I139))="","",OFFSET('Sanitation Data'!$I$31,0,10*ROW('Sanitation Data'!I139)))</f>
        <v/>
      </c>
      <c r="DN145" s="383" t="str">
        <f ca="1">+IF(OFFSET('Sanitation Data'!$I$32,0,10*ROW('Sanitation Data'!I139))="","",OFFSET('Sanitation Data'!$I$32,0,10*ROW('Sanitation Data'!I139)))</f>
        <v/>
      </c>
      <c r="DO145" s="383" t="str">
        <f ca="1">+IF(OFFSET('Hygiene Data'!$D$11,0,10*ROW('Hygiene Data'!D139))="","",OFFSET('Hygiene Data'!$D$11,0,10*ROW('Hygiene Data'!D139)))</f>
        <v/>
      </c>
      <c r="DP145" s="383" t="str">
        <f ca="1">+IF(OFFSET('Hygiene Data'!$D$12,0,10*ROW('Hygiene Data'!D139))="","",OFFSET('Hygiene Data'!$D$12,0,10*ROW('Hygiene Data'!D139)))</f>
        <v/>
      </c>
      <c r="DQ145" s="383" t="str">
        <f ca="1">+IF(OFFSET('Hygiene Data'!$D$13,0,10*ROW('Hygiene Data'!D139))="","",OFFSET('Hygiene Data'!$D$13,0,10*ROW('Hygiene Data'!D139)))</f>
        <v/>
      </c>
      <c r="DR145" s="383" t="str">
        <f ca="1">+IF(OFFSET('Hygiene Data'!$E$11,0,10*ROW('Hygiene Data'!E139))="","",OFFSET('Hygiene Data'!$E$11,0,10*ROW('Hygiene Data'!E139)))</f>
        <v/>
      </c>
      <c r="DS145" s="383" t="str">
        <f ca="1">+IF(OFFSET('Hygiene Data'!$E$12,0,10*ROW('Hygiene Data'!E139))="","",OFFSET('Hygiene Data'!$E$12,0,10*ROW('Hygiene Data'!E139)))</f>
        <v/>
      </c>
      <c r="DT145" s="383" t="str">
        <f ca="1">+IF(OFFSET('Hygiene Data'!$E$13,0,10*ROW('Hygiene Data'!E139))="","",OFFSET('Hygiene Data'!$E$13,0,10*ROW('Hygiene Data'!E139)))</f>
        <v/>
      </c>
      <c r="DU145" s="383" t="str">
        <f ca="1">+IF(OFFSET('Hygiene Data'!$F$11,0,10*ROW('Hygiene Data'!F139))="","",OFFSET('Hygiene Data'!$F$11,0,10*ROW('Hygiene Data'!F139)))</f>
        <v/>
      </c>
      <c r="DV145" s="383" t="str">
        <f ca="1">+IF(OFFSET('Hygiene Data'!$F$12,0,10*ROW('Hygiene Data'!F139))="","",OFFSET('Hygiene Data'!$F$12,0,10*ROW('Hygiene Data'!F139)))</f>
        <v/>
      </c>
      <c r="DW145" s="383" t="str">
        <f ca="1">+IF(OFFSET('Hygiene Data'!$F$13,0,10*ROW('Hygiene Data'!F139))="","",OFFSET('Hygiene Data'!$F$13,0,10*ROW('Hygiene Data'!F139)))</f>
        <v/>
      </c>
      <c r="DX145" s="383" t="str">
        <f ca="1">+IF(OFFSET('Hygiene Data'!$G$11,0,10*ROW('Hygiene Data'!G139))="","",OFFSET('Hygiene Data'!$G$11,0,10*ROW('Hygiene Data'!G139)))</f>
        <v/>
      </c>
      <c r="DY145" s="383" t="str">
        <f ca="1">+IF(OFFSET('Hygiene Data'!$G$12,0,10*ROW('Hygiene Data'!G139))="","",OFFSET('Hygiene Data'!$G$12,0,10*ROW('Hygiene Data'!G139)))</f>
        <v/>
      </c>
      <c r="DZ145" s="383" t="str">
        <f ca="1">+IF(OFFSET('Hygiene Data'!$G$13,0,10*ROW('Hygiene Data'!G139))="","",OFFSET('Hygiene Data'!$G$13,0,10*ROW('Hygiene Data'!G139)))</f>
        <v/>
      </c>
      <c r="EA145" s="383" t="str">
        <f ca="1">+IF(OFFSET('Hygiene Data'!$H$11,0,10*ROW('Hygiene Data'!H139))="","",OFFSET('Hygiene Data'!$H$11,0,10*ROW('Hygiene Data'!H139)))</f>
        <v/>
      </c>
      <c r="EB145" s="383" t="str">
        <f ca="1">+IF(OFFSET('Hygiene Data'!$H$12,0,10*ROW('Hygiene Data'!H139))="","",OFFSET('Hygiene Data'!$H$12,0,10*ROW('Hygiene Data'!H139)))</f>
        <v/>
      </c>
      <c r="EC145" s="383" t="str">
        <f ca="1">+IF(OFFSET('Hygiene Data'!$H$13,0,10*ROW('Hygiene Data'!H139))="","",OFFSET('Hygiene Data'!$H$13,0,10*ROW('Hygiene Data'!H139)))</f>
        <v/>
      </c>
      <c r="ED145" s="383" t="str">
        <f ca="1">+IF(OFFSET('Hygiene Data'!$I$11,0,10*ROW('Hygiene Data'!I139))="","",OFFSET('Hygiene Data'!$I$11,0,10*ROW('Hygiene Data'!I139)))</f>
        <v/>
      </c>
      <c r="EE145" s="383" t="str">
        <f ca="1">+IF(OFFSET('Hygiene Data'!$I$12,0,10*ROW('Hygiene Data'!I139))="","",OFFSET('Hygiene Data'!$I$12,0,10*ROW('Hygiene Data'!I139)))</f>
        <v/>
      </c>
      <c r="EF145" s="383" t="str">
        <f ca="1">+IF(OFFSET('Hygiene Data'!$I$13,0,10*ROW('Hygiene Data'!I139))="","",OFFSET('Hygiene Data'!$I$13,0,10*ROW('Hygiene Data'!I139)))</f>
        <v/>
      </c>
    </row>
    <row r="146" spans="1:136" x14ac:dyDescent="0.25">
      <c r="A146" s="492" t="str">
        <f ca="1">+IF(OFFSET('Water Data'!$B$2,0,10*ROW('Water Data'!E140))="","",OFFSET('Water Data'!$B$2,0,10*ROW('Water Data'!E140)))</f>
        <v/>
      </c>
      <c r="B146" s="492"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19" t="str">
        <f t="shared" ca="1" si="2"/>
        <v/>
      </c>
      <c r="D146" s="520"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20"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20"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20"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20"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20"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20"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20"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20"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20"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20"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20"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20"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20"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20"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20"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20"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20"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21"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21"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21"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21"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21"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21"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21"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21"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21"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21"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21"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21"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21"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21"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21"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21"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21"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21"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21"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21"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21"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21"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21"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21"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21"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21"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21"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21"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21"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21"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22"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98"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22"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22"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22"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22"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22"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22"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22"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22"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22"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22"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22"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22"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22"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22"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22"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22"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83" t="str">
        <f ca="1">+IF(OFFSET('Water Data'!$D$27,0,10*ROW('Water Data'!D140))="","",OFFSET('Water Data'!$D$27,0,10*ROW('Water Data'!D140)))</f>
        <v/>
      </c>
      <c r="BT146" s="383" t="str">
        <f ca="1">+IF(OFFSET('Water Data'!$D$28,0,10*ROW('Water Data'!D140))="","",OFFSET('Water Data'!$D$28,0,10*ROW('Water Data'!D140)))</f>
        <v/>
      </c>
      <c r="BU146" s="383" t="str">
        <f ca="1">+IF(OFFSET('Water Data'!$D$29,0,10*ROW('Water Data'!D140))="","",OFFSET('Water Data'!$D$29,0,10*ROW('Water Data'!D140)))</f>
        <v/>
      </c>
      <c r="BV146" s="383" t="str">
        <f ca="1">+IF(OFFSET('Water Data'!$E$27,0,10*ROW('Water Data'!E140))="","",OFFSET('Water Data'!$E$27,0,10*ROW('Water Data'!E140)))</f>
        <v/>
      </c>
      <c r="BW146" s="383" t="str">
        <f ca="1">+IF(OFFSET('Water Data'!$E$28,0,10*ROW('Water Data'!E140))="","",OFFSET('Water Data'!$E$28,0,10*ROW('Water Data'!E140)))</f>
        <v/>
      </c>
      <c r="BX146" s="383" t="str">
        <f ca="1">+IF(OFFSET('Water Data'!$E$29,0,10*ROW('Water Data'!E140))="","",OFFSET('Water Data'!$E$29,0,10*ROW('Water Data'!E140)))</f>
        <v/>
      </c>
      <c r="BY146" s="383" t="str">
        <f ca="1">+IF(OFFSET('Water Data'!$F$27,0,10*ROW('Water Data'!F140))="","",OFFSET('Water Data'!$F$27,0,10*ROW('Water Data'!F140)))</f>
        <v/>
      </c>
      <c r="BZ146" s="383" t="str">
        <f ca="1">+IF(OFFSET('Water Data'!$F$28,0,10*ROW('Water Data'!F140))="","",OFFSET('Water Data'!$F$28,0,10*ROW('Water Data'!F140)))</f>
        <v/>
      </c>
      <c r="CA146" s="383" t="str">
        <f ca="1">+IF(OFFSET('Water Data'!$F$29,0,10*ROW('Water Data'!F140))="","",OFFSET('Water Data'!$F$29,0,10*ROW('Water Data'!F140)))</f>
        <v/>
      </c>
      <c r="CB146" s="383" t="str">
        <f ca="1">+IF(OFFSET('Water Data'!$G$27,0,10*ROW('Water Data'!G140))="","",OFFSET('Water Data'!$G$27,0,10*ROW('Water Data'!G140)))</f>
        <v/>
      </c>
      <c r="CC146" s="383" t="str">
        <f ca="1">+IF(OFFSET('Water Data'!$G$28,0,10*ROW('Water Data'!G140))="","",OFFSET('Water Data'!$G$28,0,10*ROW('Water Data'!G140)))</f>
        <v/>
      </c>
      <c r="CD146" s="383" t="str">
        <f ca="1">+IF(OFFSET('Water Data'!$G$29,0,10*ROW('Water Data'!G140))="","",OFFSET('Water Data'!$G$29,0,10*ROW('Water Data'!G140)))</f>
        <v/>
      </c>
      <c r="CE146" s="383" t="str">
        <f ca="1">+IF(OFFSET('Water Data'!$H$27,0,10*ROW('Water Data'!H140))="","",OFFSET('Water Data'!$H$27,0,10*ROW('Water Data'!H140)))</f>
        <v/>
      </c>
      <c r="CF146" s="383" t="str">
        <f ca="1">+IF(OFFSET('Water Data'!$H$28,0,10*ROW('Water Data'!H140))="","",OFFSET('Water Data'!$H$28,0,10*ROW('Water Data'!H140)))</f>
        <v/>
      </c>
      <c r="CG146" s="383" t="str">
        <f ca="1">+IF(OFFSET('Water Data'!$H$29,0,10*ROW('Water Data'!H140))="","",OFFSET('Water Data'!$H$29,0,10*ROW('Water Data'!H140)))</f>
        <v/>
      </c>
      <c r="CH146" s="383" t="str">
        <f ca="1">+IF(OFFSET('Water Data'!$I$27,0,10*ROW('Water Data'!I140))="","",OFFSET('Water Data'!$I$27,0,10*ROW('Water Data'!I140)))</f>
        <v/>
      </c>
      <c r="CI146" s="383" t="str">
        <f ca="1">+IF(OFFSET('Water Data'!$I$28,0,10*ROW('Water Data'!I140))="","",OFFSET('Water Data'!$I$28,0,10*ROW('Water Data'!I140)))</f>
        <v/>
      </c>
      <c r="CJ146" s="383" t="str">
        <f ca="1">+IF(OFFSET('Water Data'!$I$29,0,10*ROW('Water Data'!I140))="","",OFFSET('Water Data'!$I$29,0,10*ROW('Water Data'!I140)))</f>
        <v/>
      </c>
      <c r="CK146" s="383" t="str">
        <f ca="1">+IF(OFFSET('Sanitation Data'!$D$28,0,10*ROW('Sanitation Data'!D140))="","",OFFSET('Sanitation Data'!$D$28,0,10*ROW('Sanitation Data'!D140)))</f>
        <v/>
      </c>
      <c r="CL146" s="383" t="str">
        <f ca="1">+IF(OFFSET('Sanitation Data'!$D$29,0,10*ROW('Sanitation Data'!D140))="","",OFFSET('Sanitation Data'!$D$29,0,10*ROW('Sanitation Data'!D140)))</f>
        <v/>
      </c>
      <c r="CM146" s="383" t="str">
        <f ca="1">+IF(OFFSET('Sanitation Data'!$D$30,0,10*ROW('Sanitation Data'!D140))="","",OFFSET('Sanitation Data'!$D$30,0,10*ROW('Sanitation Data'!D140)))</f>
        <v/>
      </c>
      <c r="CN146" s="383" t="str">
        <f ca="1">+IF(OFFSET('Sanitation Data'!$D$31,0,10*ROW('Sanitation Data'!D140))="","",OFFSET('Sanitation Data'!$D$31,0,10*ROW('Sanitation Data'!D140)))</f>
        <v/>
      </c>
      <c r="CO146" s="383" t="str">
        <f ca="1">+IF(OFFSET('Sanitation Data'!$D$32,0,10*ROW('Sanitation Data'!D140))="","",OFFSET('Sanitation Data'!$D$32,0,10*ROW('Sanitation Data'!D140)))</f>
        <v/>
      </c>
      <c r="CP146" s="383" t="str">
        <f ca="1">+IF(OFFSET('Sanitation Data'!$E$28,0,10*ROW('Sanitation Data'!E140))="","",OFFSET('Sanitation Data'!$E$28,0,10*ROW('Sanitation Data'!E140)))</f>
        <v/>
      </c>
      <c r="CQ146" s="383" t="str">
        <f ca="1">+IF(OFFSET('Sanitation Data'!$E$29,0,10*ROW('Sanitation Data'!E140))="","",OFFSET('Sanitation Data'!$E$29,0,10*ROW('Sanitation Data'!E140)))</f>
        <v/>
      </c>
      <c r="CR146" s="383" t="str">
        <f ca="1">+IF(OFFSET('Sanitation Data'!$E$30,0,10*ROW('Sanitation Data'!E140))="","",OFFSET('Sanitation Data'!$E$30,0,10*ROW('Sanitation Data'!E140)))</f>
        <v/>
      </c>
      <c r="CS146" s="383" t="str">
        <f ca="1">+IF(OFFSET('Sanitation Data'!$E$31,0,10*ROW('Sanitation Data'!E140))="","",OFFSET('Sanitation Data'!$E$31,0,10*ROW('Sanitation Data'!E140)))</f>
        <v/>
      </c>
      <c r="CT146" s="383" t="str">
        <f ca="1">+IF(OFFSET('Sanitation Data'!$E$32,0,10*ROW('Sanitation Data'!E140))="","",OFFSET('Sanitation Data'!$E$32,0,10*ROW('Sanitation Data'!E140)))</f>
        <v/>
      </c>
      <c r="CU146" s="383" t="str">
        <f ca="1">+IF(OFFSET('Sanitation Data'!$F$28,0,10*ROW('Sanitation Data'!F140))="","",OFFSET('Sanitation Data'!$F$28,0,10*ROW('Sanitation Data'!F140)))</f>
        <v/>
      </c>
      <c r="CV146" s="383" t="str">
        <f ca="1">+IF(OFFSET('Sanitation Data'!$F$29,0,10*ROW('Sanitation Data'!F140))="","",OFFSET('Sanitation Data'!$F$29,0,10*ROW('Sanitation Data'!F140)))</f>
        <v/>
      </c>
      <c r="CW146" s="383" t="str">
        <f ca="1">+IF(OFFSET('Sanitation Data'!$F$30,0,10*ROW('Sanitation Data'!F140))="","",OFFSET('Sanitation Data'!$F$30,0,10*ROW('Sanitation Data'!F140)))</f>
        <v/>
      </c>
      <c r="CX146" s="383" t="str">
        <f ca="1">+IF(OFFSET('Sanitation Data'!$F$31,0,10*ROW('Sanitation Data'!F140))="","",OFFSET('Sanitation Data'!$F$31,0,10*ROW('Sanitation Data'!F140)))</f>
        <v/>
      </c>
      <c r="CY146" s="383" t="str">
        <f ca="1">+IF(OFFSET('Sanitation Data'!$F$32,0,10*ROW('Sanitation Data'!F140))="","",OFFSET('Sanitation Data'!$F$32,0,10*ROW('Sanitation Data'!F140)))</f>
        <v/>
      </c>
      <c r="CZ146" s="383" t="str">
        <f ca="1">+IF(OFFSET('Sanitation Data'!$G$28,0,10*ROW('Sanitation Data'!G140))="","",OFFSET('Sanitation Data'!$G$28,0,10*ROW('Sanitation Data'!G140)))</f>
        <v/>
      </c>
      <c r="DA146" s="383" t="str">
        <f ca="1">+IF(OFFSET('Sanitation Data'!$G$29,0,10*ROW('Sanitation Data'!G140))="","",OFFSET('Sanitation Data'!$G$29,0,10*ROW('Sanitation Data'!G140)))</f>
        <v/>
      </c>
      <c r="DB146" s="383" t="str">
        <f ca="1">+IF(OFFSET('Sanitation Data'!$G$30,0,10*ROW('Sanitation Data'!G140))="","",OFFSET('Sanitation Data'!$G$30,0,10*ROW('Sanitation Data'!G140)))</f>
        <v/>
      </c>
      <c r="DC146" s="383" t="str">
        <f ca="1">+IF(OFFSET('Sanitation Data'!$G$31,0,10*ROW('Sanitation Data'!G140))="","",OFFSET('Sanitation Data'!$G$31,0,10*ROW('Sanitation Data'!G140)))</f>
        <v/>
      </c>
      <c r="DD146" s="383" t="str">
        <f ca="1">+IF(OFFSET('Sanitation Data'!$G$32,0,10*ROW('Sanitation Data'!G140))="","",OFFSET('Sanitation Data'!$G$32,0,10*ROW('Sanitation Data'!G140)))</f>
        <v/>
      </c>
      <c r="DE146" s="383" t="str">
        <f ca="1">+IF(OFFSET('Sanitation Data'!$H$28,0,10*ROW('Sanitation Data'!H140))="","",OFFSET('Sanitation Data'!$H$28,0,10*ROW('Sanitation Data'!H140)))</f>
        <v/>
      </c>
      <c r="DF146" s="383" t="str">
        <f ca="1">+IF(OFFSET('Sanitation Data'!$H$29,0,10*ROW('Sanitation Data'!H140))="","",OFFSET('Sanitation Data'!$H$29,0,10*ROW('Sanitation Data'!H140)))</f>
        <v/>
      </c>
      <c r="DG146" s="383" t="str">
        <f ca="1">+IF(OFFSET('Sanitation Data'!$H$30,0,10*ROW('Sanitation Data'!H140))="","",OFFSET('Sanitation Data'!$H$30,0,10*ROW('Sanitation Data'!H140)))</f>
        <v/>
      </c>
      <c r="DH146" s="383" t="str">
        <f ca="1">+IF(OFFSET('Sanitation Data'!$H$31,0,10*ROW('Sanitation Data'!H140))="","",OFFSET('Sanitation Data'!$H$31,0,10*ROW('Sanitation Data'!H140)))</f>
        <v/>
      </c>
      <c r="DI146" s="383" t="str">
        <f ca="1">+IF(OFFSET('Sanitation Data'!$H$32,0,10*ROW('Sanitation Data'!H140))="","",OFFSET('Sanitation Data'!$H$32,0,10*ROW('Sanitation Data'!H140)))</f>
        <v/>
      </c>
      <c r="DJ146" s="383" t="str">
        <f ca="1">+IF(OFFSET('Sanitation Data'!$I$28,0,10*ROW('Sanitation Data'!I140))="","",OFFSET('Sanitation Data'!$I$28,0,10*ROW('Sanitation Data'!I140)))</f>
        <v/>
      </c>
      <c r="DK146" s="383" t="str">
        <f ca="1">+IF(OFFSET('Sanitation Data'!$I$29,0,10*ROW('Sanitation Data'!I140))="","",OFFSET('Sanitation Data'!$I$29,0,10*ROW('Sanitation Data'!I140)))</f>
        <v/>
      </c>
      <c r="DL146" s="383" t="str">
        <f ca="1">+IF(OFFSET('Sanitation Data'!$I$30,0,10*ROW('Sanitation Data'!I140))="","",OFFSET('Sanitation Data'!$I$30,0,10*ROW('Sanitation Data'!I140)))</f>
        <v/>
      </c>
      <c r="DM146" s="383" t="str">
        <f ca="1">+IF(OFFSET('Sanitation Data'!$I$31,0,10*ROW('Sanitation Data'!I140))="","",OFFSET('Sanitation Data'!$I$31,0,10*ROW('Sanitation Data'!I140)))</f>
        <v/>
      </c>
      <c r="DN146" s="383" t="str">
        <f ca="1">+IF(OFFSET('Sanitation Data'!$I$32,0,10*ROW('Sanitation Data'!I140))="","",OFFSET('Sanitation Data'!$I$32,0,10*ROW('Sanitation Data'!I140)))</f>
        <v/>
      </c>
      <c r="DO146" s="383" t="str">
        <f ca="1">+IF(OFFSET('Hygiene Data'!$D$11,0,10*ROW('Hygiene Data'!D140))="","",OFFSET('Hygiene Data'!$D$11,0,10*ROW('Hygiene Data'!D140)))</f>
        <v/>
      </c>
      <c r="DP146" s="383" t="str">
        <f ca="1">+IF(OFFSET('Hygiene Data'!$D$12,0,10*ROW('Hygiene Data'!D140))="","",OFFSET('Hygiene Data'!$D$12,0,10*ROW('Hygiene Data'!D140)))</f>
        <v/>
      </c>
      <c r="DQ146" s="383" t="str">
        <f ca="1">+IF(OFFSET('Hygiene Data'!$D$13,0,10*ROW('Hygiene Data'!D140))="","",OFFSET('Hygiene Data'!$D$13,0,10*ROW('Hygiene Data'!D140)))</f>
        <v/>
      </c>
      <c r="DR146" s="383" t="str">
        <f ca="1">+IF(OFFSET('Hygiene Data'!$E$11,0,10*ROW('Hygiene Data'!E140))="","",OFFSET('Hygiene Data'!$E$11,0,10*ROW('Hygiene Data'!E140)))</f>
        <v/>
      </c>
      <c r="DS146" s="383" t="str">
        <f ca="1">+IF(OFFSET('Hygiene Data'!$E$12,0,10*ROW('Hygiene Data'!E140))="","",OFFSET('Hygiene Data'!$E$12,0,10*ROW('Hygiene Data'!E140)))</f>
        <v/>
      </c>
      <c r="DT146" s="383" t="str">
        <f ca="1">+IF(OFFSET('Hygiene Data'!$E$13,0,10*ROW('Hygiene Data'!E140))="","",OFFSET('Hygiene Data'!$E$13,0,10*ROW('Hygiene Data'!E140)))</f>
        <v/>
      </c>
      <c r="DU146" s="383" t="str">
        <f ca="1">+IF(OFFSET('Hygiene Data'!$F$11,0,10*ROW('Hygiene Data'!F140))="","",OFFSET('Hygiene Data'!$F$11,0,10*ROW('Hygiene Data'!F140)))</f>
        <v/>
      </c>
      <c r="DV146" s="383" t="str">
        <f ca="1">+IF(OFFSET('Hygiene Data'!$F$12,0,10*ROW('Hygiene Data'!F140))="","",OFFSET('Hygiene Data'!$F$12,0,10*ROW('Hygiene Data'!F140)))</f>
        <v/>
      </c>
      <c r="DW146" s="383" t="str">
        <f ca="1">+IF(OFFSET('Hygiene Data'!$F$13,0,10*ROW('Hygiene Data'!F140))="","",OFFSET('Hygiene Data'!$F$13,0,10*ROW('Hygiene Data'!F140)))</f>
        <v/>
      </c>
      <c r="DX146" s="383" t="str">
        <f ca="1">+IF(OFFSET('Hygiene Data'!$G$11,0,10*ROW('Hygiene Data'!G140))="","",OFFSET('Hygiene Data'!$G$11,0,10*ROW('Hygiene Data'!G140)))</f>
        <v/>
      </c>
      <c r="DY146" s="383" t="str">
        <f ca="1">+IF(OFFSET('Hygiene Data'!$G$12,0,10*ROW('Hygiene Data'!G140))="","",OFFSET('Hygiene Data'!$G$12,0,10*ROW('Hygiene Data'!G140)))</f>
        <v/>
      </c>
      <c r="DZ146" s="383" t="str">
        <f ca="1">+IF(OFFSET('Hygiene Data'!$G$13,0,10*ROW('Hygiene Data'!G140))="","",OFFSET('Hygiene Data'!$G$13,0,10*ROW('Hygiene Data'!G140)))</f>
        <v/>
      </c>
      <c r="EA146" s="383" t="str">
        <f ca="1">+IF(OFFSET('Hygiene Data'!$H$11,0,10*ROW('Hygiene Data'!H140))="","",OFFSET('Hygiene Data'!$H$11,0,10*ROW('Hygiene Data'!H140)))</f>
        <v/>
      </c>
      <c r="EB146" s="383" t="str">
        <f ca="1">+IF(OFFSET('Hygiene Data'!$H$12,0,10*ROW('Hygiene Data'!H140))="","",OFFSET('Hygiene Data'!$H$12,0,10*ROW('Hygiene Data'!H140)))</f>
        <v/>
      </c>
      <c r="EC146" s="383" t="str">
        <f ca="1">+IF(OFFSET('Hygiene Data'!$H$13,0,10*ROW('Hygiene Data'!H140))="","",OFFSET('Hygiene Data'!$H$13,0,10*ROW('Hygiene Data'!H140)))</f>
        <v/>
      </c>
      <c r="ED146" s="383" t="str">
        <f ca="1">+IF(OFFSET('Hygiene Data'!$I$11,0,10*ROW('Hygiene Data'!I140))="","",OFFSET('Hygiene Data'!$I$11,0,10*ROW('Hygiene Data'!I140)))</f>
        <v/>
      </c>
      <c r="EE146" s="383" t="str">
        <f ca="1">+IF(OFFSET('Hygiene Data'!$I$12,0,10*ROW('Hygiene Data'!I140))="","",OFFSET('Hygiene Data'!$I$12,0,10*ROW('Hygiene Data'!I140)))</f>
        <v/>
      </c>
      <c r="EF146" s="383" t="str">
        <f ca="1">+IF(OFFSET('Hygiene Data'!$I$13,0,10*ROW('Hygiene Data'!I140))="","",OFFSET('Hygiene Data'!$I$13,0,10*ROW('Hygiene Data'!I140)))</f>
        <v/>
      </c>
    </row>
    <row r="147" spans="1:136" x14ac:dyDescent="0.25">
      <c r="A147" s="492" t="str">
        <f ca="1">+IF(OFFSET('Water Data'!$B$2,0,10*ROW('Water Data'!E141))="","",OFFSET('Water Data'!$B$2,0,10*ROW('Water Data'!E141)))</f>
        <v/>
      </c>
      <c r="B147" s="492"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19" t="str">
        <f t="shared" ca="1" si="2"/>
        <v/>
      </c>
      <c r="D147" s="520"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20"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20"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20"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20"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20"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20"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20"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20"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20"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20"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20"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20"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20"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20"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20"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20"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20"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21"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21"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21"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21"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21"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21"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21"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21"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21"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21"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21"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21"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21"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21"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21"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21"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21"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21"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21"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21"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21"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21"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21"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21"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21"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21"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21"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21"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21"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21"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22"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98"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22"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22"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22"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22"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22"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22"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22"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22"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22"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22"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22"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22"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22"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22"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22"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22"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83" t="str">
        <f ca="1">+IF(OFFSET('Water Data'!$D$27,0,10*ROW('Water Data'!D141))="","",OFFSET('Water Data'!$D$27,0,10*ROW('Water Data'!D141)))</f>
        <v/>
      </c>
      <c r="BT147" s="383" t="str">
        <f ca="1">+IF(OFFSET('Water Data'!$D$28,0,10*ROW('Water Data'!D141))="","",OFFSET('Water Data'!$D$28,0,10*ROW('Water Data'!D141)))</f>
        <v/>
      </c>
      <c r="BU147" s="383" t="str">
        <f ca="1">+IF(OFFSET('Water Data'!$D$29,0,10*ROW('Water Data'!D141))="","",OFFSET('Water Data'!$D$29,0,10*ROW('Water Data'!D141)))</f>
        <v/>
      </c>
      <c r="BV147" s="383" t="str">
        <f ca="1">+IF(OFFSET('Water Data'!$E$27,0,10*ROW('Water Data'!E141))="","",OFFSET('Water Data'!$E$27,0,10*ROW('Water Data'!E141)))</f>
        <v/>
      </c>
      <c r="BW147" s="383" t="str">
        <f ca="1">+IF(OFFSET('Water Data'!$E$28,0,10*ROW('Water Data'!E141))="","",OFFSET('Water Data'!$E$28,0,10*ROW('Water Data'!E141)))</f>
        <v/>
      </c>
      <c r="BX147" s="383" t="str">
        <f ca="1">+IF(OFFSET('Water Data'!$E$29,0,10*ROW('Water Data'!E141))="","",OFFSET('Water Data'!$E$29,0,10*ROW('Water Data'!E141)))</f>
        <v/>
      </c>
      <c r="BY147" s="383" t="str">
        <f ca="1">+IF(OFFSET('Water Data'!$F$27,0,10*ROW('Water Data'!F141))="","",OFFSET('Water Data'!$F$27,0,10*ROW('Water Data'!F141)))</f>
        <v/>
      </c>
      <c r="BZ147" s="383" t="str">
        <f ca="1">+IF(OFFSET('Water Data'!$F$28,0,10*ROW('Water Data'!F141))="","",OFFSET('Water Data'!$F$28,0,10*ROW('Water Data'!F141)))</f>
        <v/>
      </c>
      <c r="CA147" s="383" t="str">
        <f ca="1">+IF(OFFSET('Water Data'!$F$29,0,10*ROW('Water Data'!F141))="","",OFFSET('Water Data'!$F$29,0,10*ROW('Water Data'!F141)))</f>
        <v/>
      </c>
      <c r="CB147" s="383" t="str">
        <f ca="1">+IF(OFFSET('Water Data'!$G$27,0,10*ROW('Water Data'!G141))="","",OFFSET('Water Data'!$G$27,0,10*ROW('Water Data'!G141)))</f>
        <v/>
      </c>
      <c r="CC147" s="383" t="str">
        <f ca="1">+IF(OFFSET('Water Data'!$G$28,0,10*ROW('Water Data'!G141))="","",OFFSET('Water Data'!$G$28,0,10*ROW('Water Data'!G141)))</f>
        <v/>
      </c>
      <c r="CD147" s="383" t="str">
        <f ca="1">+IF(OFFSET('Water Data'!$G$29,0,10*ROW('Water Data'!G141))="","",OFFSET('Water Data'!$G$29,0,10*ROW('Water Data'!G141)))</f>
        <v/>
      </c>
      <c r="CE147" s="383" t="str">
        <f ca="1">+IF(OFFSET('Water Data'!$H$27,0,10*ROW('Water Data'!H141))="","",OFFSET('Water Data'!$H$27,0,10*ROW('Water Data'!H141)))</f>
        <v/>
      </c>
      <c r="CF147" s="383" t="str">
        <f ca="1">+IF(OFFSET('Water Data'!$H$28,0,10*ROW('Water Data'!H141))="","",OFFSET('Water Data'!$H$28,0,10*ROW('Water Data'!H141)))</f>
        <v/>
      </c>
      <c r="CG147" s="383" t="str">
        <f ca="1">+IF(OFFSET('Water Data'!$H$29,0,10*ROW('Water Data'!H141))="","",OFFSET('Water Data'!$H$29,0,10*ROW('Water Data'!H141)))</f>
        <v/>
      </c>
      <c r="CH147" s="383" t="str">
        <f ca="1">+IF(OFFSET('Water Data'!$I$27,0,10*ROW('Water Data'!I141))="","",OFFSET('Water Data'!$I$27,0,10*ROW('Water Data'!I141)))</f>
        <v/>
      </c>
      <c r="CI147" s="383" t="str">
        <f ca="1">+IF(OFFSET('Water Data'!$I$28,0,10*ROW('Water Data'!I141))="","",OFFSET('Water Data'!$I$28,0,10*ROW('Water Data'!I141)))</f>
        <v/>
      </c>
      <c r="CJ147" s="383" t="str">
        <f ca="1">+IF(OFFSET('Water Data'!$I$29,0,10*ROW('Water Data'!I141))="","",OFFSET('Water Data'!$I$29,0,10*ROW('Water Data'!I141)))</f>
        <v/>
      </c>
      <c r="CK147" s="383" t="str">
        <f ca="1">+IF(OFFSET('Sanitation Data'!$D$28,0,10*ROW('Sanitation Data'!D141))="","",OFFSET('Sanitation Data'!$D$28,0,10*ROW('Sanitation Data'!D141)))</f>
        <v/>
      </c>
      <c r="CL147" s="383" t="str">
        <f ca="1">+IF(OFFSET('Sanitation Data'!$D$29,0,10*ROW('Sanitation Data'!D141))="","",OFFSET('Sanitation Data'!$D$29,0,10*ROW('Sanitation Data'!D141)))</f>
        <v/>
      </c>
      <c r="CM147" s="383" t="str">
        <f ca="1">+IF(OFFSET('Sanitation Data'!$D$30,0,10*ROW('Sanitation Data'!D141))="","",OFFSET('Sanitation Data'!$D$30,0,10*ROW('Sanitation Data'!D141)))</f>
        <v/>
      </c>
      <c r="CN147" s="383" t="str">
        <f ca="1">+IF(OFFSET('Sanitation Data'!$D$31,0,10*ROW('Sanitation Data'!D141))="","",OFFSET('Sanitation Data'!$D$31,0,10*ROW('Sanitation Data'!D141)))</f>
        <v/>
      </c>
      <c r="CO147" s="383" t="str">
        <f ca="1">+IF(OFFSET('Sanitation Data'!$D$32,0,10*ROW('Sanitation Data'!D141))="","",OFFSET('Sanitation Data'!$D$32,0,10*ROW('Sanitation Data'!D141)))</f>
        <v/>
      </c>
      <c r="CP147" s="383" t="str">
        <f ca="1">+IF(OFFSET('Sanitation Data'!$E$28,0,10*ROW('Sanitation Data'!E141))="","",OFFSET('Sanitation Data'!$E$28,0,10*ROW('Sanitation Data'!E141)))</f>
        <v/>
      </c>
      <c r="CQ147" s="383" t="str">
        <f ca="1">+IF(OFFSET('Sanitation Data'!$E$29,0,10*ROW('Sanitation Data'!E141))="","",OFFSET('Sanitation Data'!$E$29,0,10*ROW('Sanitation Data'!E141)))</f>
        <v/>
      </c>
      <c r="CR147" s="383" t="str">
        <f ca="1">+IF(OFFSET('Sanitation Data'!$E$30,0,10*ROW('Sanitation Data'!E141))="","",OFFSET('Sanitation Data'!$E$30,0,10*ROW('Sanitation Data'!E141)))</f>
        <v/>
      </c>
      <c r="CS147" s="383" t="str">
        <f ca="1">+IF(OFFSET('Sanitation Data'!$E$31,0,10*ROW('Sanitation Data'!E141))="","",OFFSET('Sanitation Data'!$E$31,0,10*ROW('Sanitation Data'!E141)))</f>
        <v/>
      </c>
      <c r="CT147" s="383" t="str">
        <f ca="1">+IF(OFFSET('Sanitation Data'!$E$32,0,10*ROW('Sanitation Data'!E141))="","",OFFSET('Sanitation Data'!$E$32,0,10*ROW('Sanitation Data'!E141)))</f>
        <v/>
      </c>
      <c r="CU147" s="383" t="str">
        <f ca="1">+IF(OFFSET('Sanitation Data'!$F$28,0,10*ROW('Sanitation Data'!F141))="","",OFFSET('Sanitation Data'!$F$28,0,10*ROW('Sanitation Data'!F141)))</f>
        <v/>
      </c>
      <c r="CV147" s="383" t="str">
        <f ca="1">+IF(OFFSET('Sanitation Data'!$F$29,0,10*ROW('Sanitation Data'!F141))="","",OFFSET('Sanitation Data'!$F$29,0,10*ROW('Sanitation Data'!F141)))</f>
        <v/>
      </c>
      <c r="CW147" s="383" t="str">
        <f ca="1">+IF(OFFSET('Sanitation Data'!$F$30,0,10*ROW('Sanitation Data'!F141))="","",OFFSET('Sanitation Data'!$F$30,0,10*ROW('Sanitation Data'!F141)))</f>
        <v/>
      </c>
      <c r="CX147" s="383" t="str">
        <f ca="1">+IF(OFFSET('Sanitation Data'!$F$31,0,10*ROW('Sanitation Data'!F141))="","",OFFSET('Sanitation Data'!$F$31,0,10*ROW('Sanitation Data'!F141)))</f>
        <v/>
      </c>
      <c r="CY147" s="383" t="str">
        <f ca="1">+IF(OFFSET('Sanitation Data'!$F$32,0,10*ROW('Sanitation Data'!F141))="","",OFFSET('Sanitation Data'!$F$32,0,10*ROW('Sanitation Data'!F141)))</f>
        <v/>
      </c>
      <c r="CZ147" s="383" t="str">
        <f ca="1">+IF(OFFSET('Sanitation Data'!$G$28,0,10*ROW('Sanitation Data'!G141))="","",OFFSET('Sanitation Data'!$G$28,0,10*ROW('Sanitation Data'!G141)))</f>
        <v/>
      </c>
      <c r="DA147" s="383" t="str">
        <f ca="1">+IF(OFFSET('Sanitation Data'!$G$29,0,10*ROW('Sanitation Data'!G141))="","",OFFSET('Sanitation Data'!$G$29,0,10*ROW('Sanitation Data'!G141)))</f>
        <v/>
      </c>
      <c r="DB147" s="383" t="str">
        <f ca="1">+IF(OFFSET('Sanitation Data'!$G$30,0,10*ROW('Sanitation Data'!G141))="","",OFFSET('Sanitation Data'!$G$30,0,10*ROW('Sanitation Data'!G141)))</f>
        <v/>
      </c>
      <c r="DC147" s="383" t="str">
        <f ca="1">+IF(OFFSET('Sanitation Data'!$G$31,0,10*ROW('Sanitation Data'!G141))="","",OFFSET('Sanitation Data'!$G$31,0,10*ROW('Sanitation Data'!G141)))</f>
        <v/>
      </c>
      <c r="DD147" s="383" t="str">
        <f ca="1">+IF(OFFSET('Sanitation Data'!$G$32,0,10*ROW('Sanitation Data'!G141))="","",OFFSET('Sanitation Data'!$G$32,0,10*ROW('Sanitation Data'!G141)))</f>
        <v/>
      </c>
      <c r="DE147" s="383" t="str">
        <f ca="1">+IF(OFFSET('Sanitation Data'!$H$28,0,10*ROW('Sanitation Data'!H141))="","",OFFSET('Sanitation Data'!$H$28,0,10*ROW('Sanitation Data'!H141)))</f>
        <v/>
      </c>
      <c r="DF147" s="383" t="str">
        <f ca="1">+IF(OFFSET('Sanitation Data'!$H$29,0,10*ROW('Sanitation Data'!H141))="","",OFFSET('Sanitation Data'!$H$29,0,10*ROW('Sanitation Data'!H141)))</f>
        <v/>
      </c>
      <c r="DG147" s="383" t="str">
        <f ca="1">+IF(OFFSET('Sanitation Data'!$H$30,0,10*ROW('Sanitation Data'!H141))="","",OFFSET('Sanitation Data'!$H$30,0,10*ROW('Sanitation Data'!H141)))</f>
        <v/>
      </c>
      <c r="DH147" s="383" t="str">
        <f ca="1">+IF(OFFSET('Sanitation Data'!$H$31,0,10*ROW('Sanitation Data'!H141))="","",OFFSET('Sanitation Data'!$H$31,0,10*ROW('Sanitation Data'!H141)))</f>
        <v/>
      </c>
      <c r="DI147" s="383" t="str">
        <f ca="1">+IF(OFFSET('Sanitation Data'!$H$32,0,10*ROW('Sanitation Data'!H141))="","",OFFSET('Sanitation Data'!$H$32,0,10*ROW('Sanitation Data'!H141)))</f>
        <v/>
      </c>
      <c r="DJ147" s="383" t="str">
        <f ca="1">+IF(OFFSET('Sanitation Data'!$I$28,0,10*ROW('Sanitation Data'!I141))="","",OFFSET('Sanitation Data'!$I$28,0,10*ROW('Sanitation Data'!I141)))</f>
        <v/>
      </c>
      <c r="DK147" s="383" t="str">
        <f ca="1">+IF(OFFSET('Sanitation Data'!$I$29,0,10*ROW('Sanitation Data'!I141))="","",OFFSET('Sanitation Data'!$I$29,0,10*ROW('Sanitation Data'!I141)))</f>
        <v/>
      </c>
      <c r="DL147" s="383" t="str">
        <f ca="1">+IF(OFFSET('Sanitation Data'!$I$30,0,10*ROW('Sanitation Data'!I141))="","",OFFSET('Sanitation Data'!$I$30,0,10*ROW('Sanitation Data'!I141)))</f>
        <v/>
      </c>
      <c r="DM147" s="383" t="str">
        <f ca="1">+IF(OFFSET('Sanitation Data'!$I$31,0,10*ROW('Sanitation Data'!I141))="","",OFFSET('Sanitation Data'!$I$31,0,10*ROW('Sanitation Data'!I141)))</f>
        <v/>
      </c>
      <c r="DN147" s="383" t="str">
        <f ca="1">+IF(OFFSET('Sanitation Data'!$I$32,0,10*ROW('Sanitation Data'!I141))="","",OFFSET('Sanitation Data'!$I$32,0,10*ROW('Sanitation Data'!I141)))</f>
        <v/>
      </c>
      <c r="DO147" s="383" t="str">
        <f ca="1">+IF(OFFSET('Hygiene Data'!$D$11,0,10*ROW('Hygiene Data'!D141))="","",OFFSET('Hygiene Data'!$D$11,0,10*ROW('Hygiene Data'!D141)))</f>
        <v/>
      </c>
      <c r="DP147" s="383" t="str">
        <f ca="1">+IF(OFFSET('Hygiene Data'!$D$12,0,10*ROW('Hygiene Data'!D141))="","",OFFSET('Hygiene Data'!$D$12,0,10*ROW('Hygiene Data'!D141)))</f>
        <v/>
      </c>
      <c r="DQ147" s="383" t="str">
        <f ca="1">+IF(OFFSET('Hygiene Data'!$D$13,0,10*ROW('Hygiene Data'!D141))="","",OFFSET('Hygiene Data'!$D$13,0,10*ROW('Hygiene Data'!D141)))</f>
        <v/>
      </c>
      <c r="DR147" s="383" t="str">
        <f ca="1">+IF(OFFSET('Hygiene Data'!$E$11,0,10*ROW('Hygiene Data'!E141))="","",OFFSET('Hygiene Data'!$E$11,0,10*ROW('Hygiene Data'!E141)))</f>
        <v/>
      </c>
      <c r="DS147" s="383" t="str">
        <f ca="1">+IF(OFFSET('Hygiene Data'!$E$12,0,10*ROW('Hygiene Data'!E141))="","",OFFSET('Hygiene Data'!$E$12,0,10*ROW('Hygiene Data'!E141)))</f>
        <v/>
      </c>
      <c r="DT147" s="383" t="str">
        <f ca="1">+IF(OFFSET('Hygiene Data'!$E$13,0,10*ROW('Hygiene Data'!E141))="","",OFFSET('Hygiene Data'!$E$13,0,10*ROW('Hygiene Data'!E141)))</f>
        <v/>
      </c>
      <c r="DU147" s="383" t="str">
        <f ca="1">+IF(OFFSET('Hygiene Data'!$F$11,0,10*ROW('Hygiene Data'!F141))="","",OFFSET('Hygiene Data'!$F$11,0,10*ROW('Hygiene Data'!F141)))</f>
        <v/>
      </c>
      <c r="DV147" s="383" t="str">
        <f ca="1">+IF(OFFSET('Hygiene Data'!$F$12,0,10*ROW('Hygiene Data'!F141))="","",OFFSET('Hygiene Data'!$F$12,0,10*ROW('Hygiene Data'!F141)))</f>
        <v/>
      </c>
      <c r="DW147" s="383" t="str">
        <f ca="1">+IF(OFFSET('Hygiene Data'!$F$13,0,10*ROW('Hygiene Data'!F141))="","",OFFSET('Hygiene Data'!$F$13,0,10*ROW('Hygiene Data'!F141)))</f>
        <v/>
      </c>
      <c r="DX147" s="383" t="str">
        <f ca="1">+IF(OFFSET('Hygiene Data'!$G$11,0,10*ROW('Hygiene Data'!G141))="","",OFFSET('Hygiene Data'!$G$11,0,10*ROW('Hygiene Data'!G141)))</f>
        <v/>
      </c>
      <c r="DY147" s="383" t="str">
        <f ca="1">+IF(OFFSET('Hygiene Data'!$G$12,0,10*ROW('Hygiene Data'!G141))="","",OFFSET('Hygiene Data'!$G$12,0,10*ROW('Hygiene Data'!G141)))</f>
        <v/>
      </c>
      <c r="DZ147" s="383" t="str">
        <f ca="1">+IF(OFFSET('Hygiene Data'!$G$13,0,10*ROW('Hygiene Data'!G141))="","",OFFSET('Hygiene Data'!$G$13,0,10*ROW('Hygiene Data'!G141)))</f>
        <v/>
      </c>
      <c r="EA147" s="383" t="str">
        <f ca="1">+IF(OFFSET('Hygiene Data'!$H$11,0,10*ROW('Hygiene Data'!H141))="","",OFFSET('Hygiene Data'!$H$11,0,10*ROW('Hygiene Data'!H141)))</f>
        <v/>
      </c>
      <c r="EB147" s="383" t="str">
        <f ca="1">+IF(OFFSET('Hygiene Data'!$H$12,0,10*ROW('Hygiene Data'!H141))="","",OFFSET('Hygiene Data'!$H$12,0,10*ROW('Hygiene Data'!H141)))</f>
        <v/>
      </c>
      <c r="EC147" s="383" t="str">
        <f ca="1">+IF(OFFSET('Hygiene Data'!$H$13,0,10*ROW('Hygiene Data'!H141))="","",OFFSET('Hygiene Data'!$H$13,0,10*ROW('Hygiene Data'!H141)))</f>
        <v/>
      </c>
      <c r="ED147" s="383" t="str">
        <f ca="1">+IF(OFFSET('Hygiene Data'!$I$11,0,10*ROW('Hygiene Data'!I141))="","",OFFSET('Hygiene Data'!$I$11,0,10*ROW('Hygiene Data'!I141)))</f>
        <v/>
      </c>
      <c r="EE147" s="383" t="str">
        <f ca="1">+IF(OFFSET('Hygiene Data'!$I$12,0,10*ROW('Hygiene Data'!I141))="","",OFFSET('Hygiene Data'!$I$12,0,10*ROW('Hygiene Data'!I141)))</f>
        <v/>
      </c>
      <c r="EF147" s="383" t="str">
        <f ca="1">+IF(OFFSET('Hygiene Data'!$I$13,0,10*ROW('Hygiene Data'!I141))="","",OFFSET('Hygiene Data'!$I$13,0,10*ROW('Hygiene Data'!I141)))</f>
        <v/>
      </c>
    </row>
    <row r="148" spans="1:136" x14ac:dyDescent="0.25">
      <c r="A148" s="492" t="str">
        <f ca="1">+IF(OFFSET('Water Data'!$B$2,0,10*ROW('Water Data'!E142))="","",OFFSET('Water Data'!$B$2,0,10*ROW('Water Data'!E142)))</f>
        <v/>
      </c>
      <c r="B148" s="492"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19" t="str">
        <f t="shared" ca="1" si="2"/>
        <v/>
      </c>
      <c r="D148" s="520"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20"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20"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20"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20"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20"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20"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20"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20"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20"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20"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20"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20"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20"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20"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20"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20"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20"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21"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21"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21"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21"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21"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21"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21"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21"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21"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21"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21"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21"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21"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21"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21"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21"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21"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21"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21"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21"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21"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21"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21"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21"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21"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21"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21"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21"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21"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21"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22"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98"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22"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22"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22"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22"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22"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22"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22"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22"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22"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22"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22"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22"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22"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22"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22"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22"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83" t="str">
        <f ca="1">+IF(OFFSET('Water Data'!$D$27,0,10*ROW('Water Data'!D142))="","",OFFSET('Water Data'!$D$27,0,10*ROW('Water Data'!D142)))</f>
        <v/>
      </c>
      <c r="BT148" s="383" t="str">
        <f ca="1">+IF(OFFSET('Water Data'!$D$28,0,10*ROW('Water Data'!D142))="","",OFFSET('Water Data'!$D$28,0,10*ROW('Water Data'!D142)))</f>
        <v/>
      </c>
      <c r="BU148" s="383" t="str">
        <f ca="1">+IF(OFFSET('Water Data'!$D$29,0,10*ROW('Water Data'!D142))="","",OFFSET('Water Data'!$D$29,0,10*ROW('Water Data'!D142)))</f>
        <v/>
      </c>
      <c r="BV148" s="383" t="str">
        <f ca="1">+IF(OFFSET('Water Data'!$E$27,0,10*ROW('Water Data'!E142))="","",OFFSET('Water Data'!$E$27,0,10*ROW('Water Data'!E142)))</f>
        <v/>
      </c>
      <c r="BW148" s="383" t="str">
        <f ca="1">+IF(OFFSET('Water Data'!$E$28,0,10*ROW('Water Data'!E142))="","",OFFSET('Water Data'!$E$28,0,10*ROW('Water Data'!E142)))</f>
        <v/>
      </c>
      <c r="BX148" s="383" t="str">
        <f ca="1">+IF(OFFSET('Water Data'!$E$29,0,10*ROW('Water Data'!E142))="","",OFFSET('Water Data'!$E$29,0,10*ROW('Water Data'!E142)))</f>
        <v/>
      </c>
      <c r="BY148" s="383" t="str">
        <f ca="1">+IF(OFFSET('Water Data'!$F$27,0,10*ROW('Water Data'!F142))="","",OFFSET('Water Data'!$F$27,0,10*ROW('Water Data'!F142)))</f>
        <v/>
      </c>
      <c r="BZ148" s="383" t="str">
        <f ca="1">+IF(OFFSET('Water Data'!$F$28,0,10*ROW('Water Data'!F142))="","",OFFSET('Water Data'!$F$28,0,10*ROW('Water Data'!F142)))</f>
        <v/>
      </c>
      <c r="CA148" s="383" t="str">
        <f ca="1">+IF(OFFSET('Water Data'!$F$29,0,10*ROW('Water Data'!F142))="","",OFFSET('Water Data'!$F$29,0,10*ROW('Water Data'!F142)))</f>
        <v/>
      </c>
      <c r="CB148" s="383" t="str">
        <f ca="1">+IF(OFFSET('Water Data'!$G$27,0,10*ROW('Water Data'!G142))="","",OFFSET('Water Data'!$G$27,0,10*ROW('Water Data'!G142)))</f>
        <v/>
      </c>
      <c r="CC148" s="383" t="str">
        <f ca="1">+IF(OFFSET('Water Data'!$G$28,0,10*ROW('Water Data'!G142))="","",OFFSET('Water Data'!$G$28,0,10*ROW('Water Data'!G142)))</f>
        <v/>
      </c>
      <c r="CD148" s="383" t="str">
        <f ca="1">+IF(OFFSET('Water Data'!$G$29,0,10*ROW('Water Data'!G142))="","",OFFSET('Water Data'!$G$29,0,10*ROW('Water Data'!G142)))</f>
        <v/>
      </c>
      <c r="CE148" s="383" t="str">
        <f ca="1">+IF(OFFSET('Water Data'!$H$27,0,10*ROW('Water Data'!H142))="","",OFFSET('Water Data'!$H$27,0,10*ROW('Water Data'!H142)))</f>
        <v/>
      </c>
      <c r="CF148" s="383" t="str">
        <f ca="1">+IF(OFFSET('Water Data'!$H$28,0,10*ROW('Water Data'!H142))="","",OFFSET('Water Data'!$H$28,0,10*ROW('Water Data'!H142)))</f>
        <v/>
      </c>
      <c r="CG148" s="383" t="str">
        <f ca="1">+IF(OFFSET('Water Data'!$H$29,0,10*ROW('Water Data'!H142))="","",OFFSET('Water Data'!$H$29,0,10*ROW('Water Data'!H142)))</f>
        <v/>
      </c>
      <c r="CH148" s="383" t="str">
        <f ca="1">+IF(OFFSET('Water Data'!$I$27,0,10*ROW('Water Data'!I142))="","",OFFSET('Water Data'!$I$27,0,10*ROW('Water Data'!I142)))</f>
        <v/>
      </c>
      <c r="CI148" s="383" t="str">
        <f ca="1">+IF(OFFSET('Water Data'!$I$28,0,10*ROW('Water Data'!I142))="","",OFFSET('Water Data'!$I$28,0,10*ROW('Water Data'!I142)))</f>
        <v/>
      </c>
      <c r="CJ148" s="383" t="str">
        <f ca="1">+IF(OFFSET('Water Data'!$I$29,0,10*ROW('Water Data'!I142))="","",OFFSET('Water Data'!$I$29,0,10*ROW('Water Data'!I142)))</f>
        <v/>
      </c>
      <c r="CK148" s="383" t="str">
        <f ca="1">+IF(OFFSET('Sanitation Data'!$D$28,0,10*ROW('Sanitation Data'!D142))="","",OFFSET('Sanitation Data'!$D$28,0,10*ROW('Sanitation Data'!D142)))</f>
        <v/>
      </c>
      <c r="CL148" s="383" t="str">
        <f ca="1">+IF(OFFSET('Sanitation Data'!$D$29,0,10*ROW('Sanitation Data'!D142))="","",OFFSET('Sanitation Data'!$D$29,0,10*ROW('Sanitation Data'!D142)))</f>
        <v/>
      </c>
      <c r="CM148" s="383" t="str">
        <f ca="1">+IF(OFFSET('Sanitation Data'!$D$30,0,10*ROW('Sanitation Data'!D142))="","",OFFSET('Sanitation Data'!$D$30,0,10*ROW('Sanitation Data'!D142)))</f>
        <v/>
      </c>
      <c r="CN148" s="383" t="str">
        <f ca="1">+IF(OFFSET('Sanitation Data'!$D$31,0,10*ROW('Sanitation Data'!D142))="","",OFFSET('Sanitation Data'!$D$31,0,10*ROW('Sanitation Data'!D142)))</f>
        <v/>
      </c>
      <c r="CO148" s="383" t="str">
        <f ca="1">+IF(OFFSET('Sanitation Data'!$D$32,0,10*ROW('Sanitation Data'!D142))="","",OFFSET('Sanitation Data'!$D$32,0,10*ROW('Sanitation Data'!D142)))</f>
        <v/>
      </c>
      <c r="CP148" s="383" t="str">
        <f ca="1">+IF(OFFSET('Sanitation Data'!$E$28,0,10*ROW('Sanitation Data'!E142))="","",OFFSET('Sanitation Data'!$E$28,0,10*ROW('Sanitation Data'!E142)))</f>
        <v/>
      </c>
      <c r="CQ148" s="383" t="str">
        <f ca="1">+IF(OFFSET('Sanitation Data'!$E$29,0,10*ROW('Sanitation Data'!E142))="","",OFFSET('Sanitation Data'!$E$29,0,10*ROW('Sanitation Data'!E142)))</f>
        <v/>
      </c>
      <c r="CR148" s="383" t="str">
        <f ca="1">+IF(OFFSET('Sanitation Data'!$E$30,0,10*ROW('Sanitation Data'!E142))="","",OFFSET('Sanitation Data'!$E$30,0,10*ROW('Sanitation Data'!E142)))</f>
        <v/>
      </c>
      <c r="CS148" s="383" t="str">
        <f ca="1">+IF(OFFSET('Sanitation Data'!$E$31,0,10*ROW('Sanitation Data'!E142))="","",OFFSET('Sanitation Data'!$E$31,0,10*ROW('Sanitation Data'!E142)))</f>
        <v/>
      </c>
      <c r="CT148" s="383" t="str">
        <f ca="1">+IF(OFFSET('Sanitation Data'!$E$32,0,10*ROW('Sanitation Data'!E142))="","",OFFSET('Sanitation Data'!$E$32,0,10*ROW('Sanitation Data'!E142)))</f>
        <v/>
      </c>
      <c r="CU148" s="383" t="str">
        <f ca="1">+IF(OFFSET('Sanitation Data'!$F$28,0,10*ROW('Sanitation Data'!F142))="","",OFFSET('Sanitation Data'!$F$28,0,10*ROW('Sanitation Data'!F142)))</f>
        <v/>
      </c>
      <c r="CV148" s="383" t="str">
        <f ca="1">+IF(OFFSET('Sanitation Data'!$F$29,0,10*ROW('Sanitation Data'!F142))="","",OFFSET('Sanitation Data'!$F$29,0,10*ROW('Sanitation Data'!F142)))</f>
        <v/>
      </c>
      <c r="CW148" s="383" t="str">
        <f ca="1">+IF(OFFSET('Sanitation Data'!$F$30,0,10*ROW('Sanitation Data'!F142))="","",OFFSET('Sanitation Data'!$F$30,0,10*ROW('Sanitation Data'!F142)))</f>
        <v/>
      </c>
      <c r="CX148" s="383" t="str">
        <f ca="1">+IF(OFFSET('Sanitation Data'!$F$31,0,10*ROW('Sanitation Data'!F142))="","",OFFSET('Sanitation Data'!$F$31,0,10*ROW('Sanitation Data'!F142)))</f>
        <v/>
      </c>
      <c r="CY148" s="383" t="str">
        <f ca="1">+IF(OFFSET('Sanitation Data'!$F$32,0,10*ROW('Sanitation Data'!F142))="","",OFFSET('Sanitation Data'!$F$32,0,10*ROW('Sanitation Data'!F142)))</f>
        <v/>
      </c>
      <c r="CZ148" s="383" t="str">
        <f ca="1">+IF(OFFSET('Sanitation Data'!$G$28,0,10*ROW('Sanitation Data'!G142))="","",OFFSET('Sanitation Data'!$G$28,0,10*ROW('Sanitation Data'!G142)))</f>
        <v/>
      </c>
      <c r="DA148" s="383" t="str">
        <f ca="1">+IF(OFFSET('Sanitation Data'!$G$29,0,10*ROW('Sanitation Data'!G142))="","",OFFSET('Sanitation Data'!$G$29,0,10*ROW('Sanitation Data'!G142)))</f>
        <v/>
      </c>
      <c r="DB148" s="383" t="str">
        <f ca="1">+IF(OFFSET('Sanitation Data'!$G$30,0,10*ROW('Sanitation Data'!G142))="","",OFFSET('Sanitation Data'!$G$30,0,10*ROW('Sanitation Data'!G142)))</f>
        <v/>
      </c>
      <c r="DC148" s="383" t="str">
        <f ca="1">+IF(OFFSET('Sanitation Data'!$G$31,0,10*ROW('Sanitation Data'!G142))="","",OFFSET('Sanitation Data'!$G$31,0,10*ROW('Sanitation Data'!G142)))</f>
        <v/>
      </c>
      <c r="DD148" s="383" t="str">
        <f ca="1">+IF(OFFSET('Sanitation Data'!$G$32,0,10*ROW('Sanitation Data'!G142))="","",OFFSET('Sanitation Data'!$G$32,0,10*ROW('Sanitation Data'!G142)))</f>
        <v/>
      </c>
      <c r="DE148" s="383" t="str">
        <f ca="1">+IF(OFFSET('Sanitation Data'!$H$28,0,10*ROW('Sanitation Data'!H142))="","",OFFSET('Sanitation Data'!$H$28,0,10*ROW('Sanitation Data'!H142)))</f>
        <v/>
      </c>
      <c r="DF148" s="383" t="str">
        <f ca="1">+IF(OFFSET('Sanitation Data'!$H$29,0,10*ROW('Sanitation Data'!H142))="","",OFFSET('Sanitation Data'!$H$29,0,10*ROW('Sanitation Data'!H142)))</f>
        <v/>
      </c>
      <c r="DG148" s="383" t="str">
        <f ca="1">+IF(OFFSET('Sanitation Data'!$H$30,0,10*ROW('Sanitation Data'!H142))="","",OFFSET('Sanitation Data'!$H$30,0,10*ROW('Sanitation Data'!H142)))</f>
        <v/>
      </c>
      <c r="DH148" s="383" t="str">
        <f ca="1">+IF(OFFSET('Sanitation Data'!$H$31,0,10*ROW('Sanitation Data'!H142))="","",OFFSET('Sanitation Data'!$H$31,0,10*ROW('Sanitation Data'!H142)))</f>
        <v/>
      </c>
      <c r="DI148" s="383" t="str">
        <f ca="1">+IF(OFFSET('Sanitation Data'!$H$32,0,10*ROW('Sanitation Data'!H142))="","",OFFSET('Sanitation Data'!$H$32,0,10*ROW('Sanitation Data'!H142)))</f>
        <v/>
      </c>
      <c r="DJ148" s="383" t="str">
        <f ca="1">+IF(OFFSET('Sanitation Data'!$I$28,0,10*ROW('Sanitation Data'!I142))="","",OFFSET('Sanitation Data'!$I$28,0,10*ROW('Sanitation Data'!I142)))</f>
        <v/>
      </c>
      <c r="DK148" s="383" t="str">
        <f ca="1">+IF(OFFSET('Sanitation Data'!$I$29,0,10*ROW('Sanitation Data'!I142))="","",OFFSET('Sanitation Data'!$I$29,0,10*ROW('Sanitation Data'!I142)))</f>
        <v/>
      </c>
      <c r="DL148" s="383" t="str">
        <f ca="1">+IF(OFFSET('Sanitation Data'!$I$30,0,10*ROW('Sanitation Data'!I142))="","",OFFSET('Sanitation Data'!$I$30,0,10*ROW('Sanitation Data'!I142)))</f>
        <v/>
      </c>
      <c r="DM148" s="383" t="str">
        <f ca="1">+IF(OFFSET('Sanitation Data'!$I$31,0,10*ROW('Sanitation Data'!I142))="","",OFFSET('Sanitation Data'!$I$31,0,10*ROW('Sanitation Data'!I142)))</f>
        <v/>
      </c>
      <c r="DN148" s="383" t="str">
        <f ca="1">+IF(OFFSET('Sanitation Data'!$I$32,0,10*ROW('Sanitation Data'!I142))="","",OFFSET('Sanitation Data'!$I$32,0,10*ROW('Sanitation Data'!I142)))</f>
        <v/>
      </c>
      <c r="DO148" s="383" t="str">
        <f ca="1">+IF(OFFSET('Hygiene Data'!$D$11,0,10*ROW('Hygiene Data'!D142))="","",OFFSET('Hygiene Data'!$D$11,0,10*ROW('Hygiene Data'!D142)))</f>
        <v/>
      </c>
      <c r="DP148" s="383" t="str">
        <f ca="1">+IF(OFFSET('Hygiene Data'!$D$12,0,10*ROW('Hygiene Data'!D142))="","",OFFSET('Hygiene Data'!$D$12,0,10*ROW('Hygiene Data'!D142)))</f>
        <v/>
      </c>
      <c r="DQ148" s="383" t="str">
        <f ca="1">+IF(OFFSET('Hygiene Data'!$D$13,0,10*ROW('Hygiene Data'!D142))="","",OFFSET('Hygiene Data'!$D$13,0,10*ROW('Hygiene Data'!D142)))</f>
        <v/>
      </c>
      <c r="DR148" s="383" t="str">
        <f ca="1">+IF(OFFSET('Hygiene Data'!$E$11,0,10*ROW('Hygiene Data'!E142))="","",OFFSET('Hygiene Data'!$E$11,0,10*ROW('Hygiene Data'!E142)))</f>
        <v/>
      </c>
      <c r="DS148" s="383" t="str">
        <f ca="1">+IF(OFFSET('Hygiene Data'!$E$12,0,10*ROW('Hygiene Data'!E142))="","",OFFSET('Hygiene Data'!$E$12,0,10*ROW('Hygiene Data'!E142)))</f>
        <v/>
      </c>
      <c r="DT148" s="383" t="str">
        <f ca="1">+IF(OFFSET('Hygiene Data'!$E$13,0,10*ROW('Hygiene Data'!E142))="","",OFFSET('Hygiene Data'!$E$13,0,10*ROW('Hygiene Data'!E142)))</f>
        <v/>
      </c>
      <c r="DU148" s="383" t="str">
        <f ca="1">+IF(OFFSET('Hygiene Data'!$F$11,0,10*ROW('Hygiene Data'!F142))="","",OFFSET('Hygiene Data'!$F$11,0,10*ROW('Hygiene Data'!F142)))</f>
        <v/>
      </c>
      <c r="DV148" s="383" t="str">
        <f ca="1">+IF(OFFSET('Hygiene Data'!$F$12,0,10*ROW('Hygiene Data'!F142))="","",OFFSET('Hygiene Data'!$F$12,0,10*ROW('Hygiene Data'!F142)))</f>
        <v/>
      </c>
      <c r="DW148" s="383" t="str">
        <f ca="1">+IF(OFFSET('Hygiene Data'!$F$13,0,10*ROW('Hygiene Data'!F142))="","",OFFSET('Hygiene Data'!$F$13,0,10*ROW('Hygiene Data'!F142)))</f>
        <v/>
      </c>
      <c r="DX148" s="383" t="str">
        <f ca="1">+IF(OFFSET('Hygiene Data'!$G$11,0,10*ROW('Hygiene Data'!G142))="","",OFFSET('Hygiene Data'!$G$11,0,10*ROW('Hygiene Data'!G142)))</f>
        <v/>
      </c>
      <c r="DY148" s="383" t="str">
        <f ca="1">+IF(OFFSET('Hygiene Data'!$G$12,0,10*ROW('Hygiene Data'!G142))="","",OFFSET('Hygiene Data'!$G$12,0,10*ROW('Hygiene Data'!G142)))</f>
        <v/>
      </c>
      <c r="DZ148" s="383" t="str">
        <f ca="1">+IF(OFFSET('Hygiene Data'!$G$13,0,10*ROW('Hygiene Data'!G142))="","",OFFSET('Hygiene Data'!$G$13,0,10*ROW('Hygiene Data'!G142)))</f>
        <v/>
      </c>
      <c r="EA148" s="383" t="str">
        <f ca="1">+IF(OFFSET('Hygiene Data'!$H$11,0,10*ROW('Hygiene Data'!H142))="","",OFFSET('Hygiene Data'!$H$11,0,10*ROW('Hygiene Data'!H142)))</f>
        <v/>
      </c>
      <c r="EB148" s="383" t="str">
        <f ca="1">+IF(OFFSET('Hygiene Data'!$H$12,0,10*ROW('Hygiene Data'!H142))="","",OFFSET('Hygiene Data'!$H$12,0,10*ROW('Hygiene Data'!H142)))</f>
        <v/>
      </c>
      <c r="EC148" s="383" t="str">
        <f ca="1">+IF(OFFSET('Hygiene Data'!$H$13,0,10*ROW('Hygiene Data'!H142))="","",OFFSET('Hygiene Data'!$H$13,0,10*ROW('Hygiene Data'!H142)))</f>
        <v/>
      </c>
      <c r="ED148" s="383" t="str">
        <f ca="1">+IF(OFFSET('Hygiene Data'!$I$11,0,10*ROW('Hygiene Data'!I142))="","",OFFSET('Hygiene Data'!$I$11,0,10*ROW('Hygiene Data'!I142)))</f>
        <v/>
      </c>
      <c r="EE148" s="383" t="str">
        <f ca="1">+IF(OFFSET('Hygiene Data'!$I$12,0,10*ROW('Hygiene Data'!I142))="","",OFFSET('Hygiene Data'!$I$12,0,10*ROW('Hygiene Data'!I142)))</f>
        <v/>
      </c>
      <c r="EF148" s="383" t="str">
        <f ca="1">+IF(OFFSET('Hygiene Data'!$I$13,0,10*ROW('Hygiene Data'!I142))="","",OFFSET('Hygiene Data'!$I$13,0,10*ROW('Hygiene Data'!I142)))</f>
        <v/>
      </c>
    </row>
    <row r="149" spans="1:136" x14ac:dyDescent="0.25">
      <c r="A149" s="492" t="str">
        <f ca="1">+IF(OFFSET('Water Data'!$B$2,0,10*ROW('Water Data'!E143))="","",OFFSET('Water Data'!$B$2,0,10*ROW('Water Data'!E143)))</f>
        <v/>
      </c>
      <c r="B149" s="492"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19" t="str">
        <f t="shared" ca="1" si="2"/>
        <v/>
      </c>
      <c r="D149" s="520"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20"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20"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20"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20"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20"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20"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20"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20"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20"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20"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20"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20"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20"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20"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20"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20"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20"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21"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21"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21"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21"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21"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21"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21"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21"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21"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21"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21"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21"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21"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21"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21"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21"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21"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21"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21"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21"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21"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21"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21"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21"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21"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21"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21"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21"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21"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21"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22"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98"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22"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22"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22"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22"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22"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22"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22"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22"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22"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22"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22"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22"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22"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22"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22"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22"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83" t="str">
        <f ca="1">+IF(OFFSET('Water Data'!$D$27,0,10*ROW('Water Data'!D143))="","",OFFSET('Water Data'!$D$27,0,10*ROW('Water Data'!D143)))</f>
        <v/>
      </c>
      <c r="BT149" s="383" t="str">
        <f ca="1">+IF(OFFSET('Water Data'!$D$28,0,10*ROW('Water Data'!D143))="","",OFFSET('Water Data'!$D$28,0,10*ROW('Water Data'!D143)))</f>
        <v/>
      </c>
      <c r="BU149" s="383" t="str">
        <f ca="1">+IF(OFFSET('Water Data'!$D$29,0,10*ROW('Water Data'!D143))="","",OFFSET('Water Data'!$D$29,0,10*ROW('Water Data'!D143)))</f>
        <v/>
      </c>
      <c r="BV149" s="383" t="str">
        <f ca="1">+IF(OFFSET('Water Data'!$E$27,0,10*ROW('Water Data'!E143))="","",OFFSET('Water Data'!$E$27,0,10*ROW('Water Data'!E143)))</f>
        <v/>
      </c>
      <c r="BW149" s="383" t="str">
        <f ca="1">+IF(OFFSET('Water Data'!$E$28,0,10*ROW('Water Data'!E143))="","",OFFSET('Water Data'!$E$28,0,10*ROW('Water Data'!E143)))</f>
        <v/>
      </c>
      <c r="BX149" s="383" t="str">
        <f ca="1">+IF(OFFSET('Water Data'!$E$29,0,10*ROW('Water Data'!E143))="","",OFFSET('Water Data'!$E$29,0,10*ROW('Water Data'!E143)))</f>
        <v/>
      </c>
      <c r="BY149" s="383" t="str">
        <f ca="1">+IF(OFFSET('Water Data'!$F$27,0,10*ROW('Water Data'!F143))="","",OFFSET('Water Data'!$F$27,0,10*ROW('Water Data'!F143)))</f>
        <v/>
      </c>
      <c r="BZ149" s="383" t="str">
        <f ca="1">+IF(OFFSET('Water Data'!$F$28,0,10*ROW('Water Data'!F143))="","",OFFSET('Water Data'!$F$28,0,10*ROW('Water Data'!F143)))</f>
        <v/>
      </c>
      <c r="CA149" s="383" t="str">
        <f ca="1">+IF(OFFSET('Water Data'!$F$29,0,10*ROW('Water Data'!F143))="","",OFFSET('Water Data'!$F$29,0,10*ROW('Water Data'!F143)))</f>
        <v/>
      </c>
      <c r="CB149" s="383" t="str">
        <f ca="1">+IF(OFFSET('Water Data'!$G$27,0,10*ROW('Water Data'!G143))="","",OFFSET('Water Data'!$G$27,0,10*ROW('Water Data'!G143)))</f>
        <v/>
      </c>
      <c r="CC149" s="383" t="str">
        <f ca="1">+IF(OFFSET('Water Data'!$G$28,0,10*ROW('Water Data'!G143))="","",OFFSET('Water Data'!$G$28,0,10*ROW('Water Data'!G143)))</f>
        <v/>
      </c>
      <c r="CD149" s="383" t="str">
        <f ca="1">+IF(OFFSET('Water Data'!$G$29,0,10*ROW('Water Data'!G143))="","",OFFSET('Water Data'!$G$29,0,10*ROW('Water Data'!G143)))</f>
        <v/>
      </c>
      <c r="CE149" s="383" t="str">
        <f ca="1">+IF(OFFSET('Water Data'!$H$27,0,10*ROW('Water Data'!H143))="","",OFFSET('Water Data'!$H$27,0,10*ROW('Water Data'!H143)))</f>
        <v/>
      </c>
      <c r="CF149" s="383" t="str">
        <f ca="1">+IF(OFFSET('Water Data'!$H$28,0,10*ROW('Water Data'!H143))="","",OFFSET('Water Data'!$H$28,0,10*ROW('Water Data'!H143)))</f>
        <v/>
      </c>
      <c r="CG149" s="383" t="str">
        <f ca="1">+IF(OFFSET('Water Data'!$H$29,0,10*ROW('Water Data'!H143))="","",OFFSET('Water Data'!$H$29,0,10*ROW('Water Data'!H143)))</f>
        <v/>
      </c>
      <c r="CH149" s="383" t="str">
        <f ca="1">+IF(OFFSET('Water Data'!$I$27,0,10*ROW('Water Data'!I143))="","",OFFSET('Water Data'!$I$27,0,10*ROW('Water Data'!I143)))</f>
        <v/>
      </c>
      <c r="CI149" s="383" t="str">
        <f ca="1">+IF(OFFSET('Water Data'!$I$28,0,10*ROW('Water Data'!I143))="","",OFFSET('Water Data'!$I$28,0,10*ROW('Water Data'!I143)))</f>
        <v/>
      </c>
      <c r="CJ149" s="383" t="str">
        <f ca="1">+IF(OFFSET('Water Data'!$I$29,0,10*ROW('Water Data'!I143))="","",OFFSET('Water Data'!$I$29,0,10*ROW('Water Data'!I143)))</f>
        <v/>
      </c>
      <c r="CK149" s="383" t="str">
        <f ca="1">+IF(OFFSET('Sanitation Data'!$D$28,0,10*ROW('Sanitation Data'!D143))="","",OFFSET('Sanitation Data'!$D$28,0,10*ROW('Sanitation Data'!D143)))</f>
        <v/>
      </c>
      <c r="CL149" s="383" t="str">
        <f ca="1">+IF(OFFSET('Sanitation Data'!$D$29,0,10*ROW('Sanitation Data'!D143))="","",OFFSET('Sanitation Data'!$D$29,0,10*ROW('Sanitation Data'!D143)))</f>
        <v/>
      </c>
      <c r="CM149" s="383" t="str">
        <f ca="1">+IF(OFFSET('Sanitation Data'!$D$30,0,10*ROW('Sanitation Data'!D143))="","",OFFSET('Sanitation Data'!$D$30,0,10*ROW('Sanitation Data'!D143)))</f>
        <v/>
      </c>
      <c r="CN149" s="383" t="str">
        <f ca="1">+IF(OFFSET('Sanitation Data'!$D$31,0,10*ROW('Sanitation Data'!D143))="","",OFFSET('Sanitation Data'!$D$31,0,10*ROW('Sanitation Data'!D143)))</f>
        <v/>
      </c>
      <c r="CO149" s="383" t="str">
        <f ca="1">+IF(OFFSET('Sanitation Data'!$D$32,0,10*ROW('Sanitation Data'!D143))="","",OFFSET('Sanitation Data'!$D$32,0,10*ROW('Sanitation Data'!D143)))</f>
        <v/>
      </c>
      <c r="CP149" s="383" t="str">
        <f ca="1">+IF(OFFSET('Sanitation Data'!$E$28,0,10*ROW('Sanitation Data'!E143))="","",OFFSET('Sanitation Data'!$E$28,0,10*ROW('Sanitation Data'!E143)))</f>
        <v/>
      </c>
      <c r="CQ149" s="383" t="str">
        <f ca="1">+IF(OFFSET('Sanitation Data'!$E$29,0,10*ROW('Sanitation Data'!E143))="","",OFFSET('Sanitation Data'!$E$29,0,10*ROW('Sanitation Data'!E143)))</f>
        <v/>
      </c>
      <c r="CR149" s="383" t="str">
        <f ca="1">+IF(OFFSET('Sanitation Data'!$E$30,0,10*ROW('Sanitation Data'!E143))="","",OFFSET('Sanitation Data'!$E$30,0,10*ROW('Sanitation Data'!E143)))</f>
        <v/>
      </c>
      <c r="CS149" s="383" t="str">
        <f ca="1">+IF(OFFSET('Sanitation Data'!$E$31,0,10*ROW('Sanitation Data'!E143))="","",OFFSET('Sanitation Data'!$E$31,0,10*ROW('Sanitation Data'!E143)))</f>
        <v/>
      </c>
      <c r="CT149" s="383" t="str">
        <f ca="1">+IF(OFFSET('Sanitation Data'!$E$32,0,10*ROW('Sanitation Data'!E143))="","",OFFSET('Sanitation Data'!$E$32,0,10*ROW('Sanitation Data'!E143)))</f>
        <v/>
      </c>
      <c r="CU149" s="383" t="str">
        <f ca="1">+IF(OFFSET('Sanitation Data'!$F$28,0,10*ROW('Sanitation Data'!F143))="","",OFFSET('Sanitation Data'!$F$28,0,10*ROW('Sanitation Data'!F143)))</f>
        <v/>
      </c>
      <c r="CV149" s="383" t="str">
        <f ca="1">+IF(OFFSET('Sanitation Data'!$F$29,0,10*ROW('Sanitation Data'!F143))="","",OFFSET('Sanitation Data'!$F$29,0,10*ROW('Sanitation Data'!F143)))</f>
        <v/>
      </c>
      <c r="CW149" s="383" t="str">
        <f ca="1">+IF(OFFSET('Sanitation Data'!$F$30,0,10*ROW('Sanitation Data'!F143))="","",OFFSET('Sanitation Data'!$F$30,0,10*ROW('Sanitation Data'!F143)))</f>
        <v/>
      </c>
      <c r="CX149" s="383" t="str">
        <f ca="1">+IF(OFFSET('Sanitation Data'!$F$31,0,10*ROW('Sanitation Data'!F143))="","",OFFSET('Sanitation Data'!$F$31,0,10*ROW('Sanitation Data'!F143)))</f>
        <v/>
      </c>
      <c r="CY149" s="383" t="str">
        <f ca="1">+IF(OFFSET('Sanitation Data'!$F$32,0,10*ROW('Sanitation Data'!F143))="","",OFFSET('Sanitation Data'!$F$32,0,10*ROW('Sanitation Data'!F143)))</f>
        <v/>
      </c>
      <c r="CZ149" s="383" t="str">
        <f ca="1">+IF(OFFSET('Sanitation Data'!$G$28,0,10*ROW('Sanitation Data'!G143))="","",OFFSET('Sanitation Data'!$G$28,0,10*ROW('Sanitation Data'!G143)))</f>
        <v/>
      </c>
      <c r="DA149" s="383" t="str">
        <f ca="1">+IF(OFFSET('Sanitation Data'!$G$29,0,10*ROW('Sanitation Data'!G143))="","",OFFSET('Sanitation Data'!$G$29,0,10*ROW('Sanitation Data'!G143)))</f>
        <v/>
      </c>
      <c r="DB149" s="383" t="str">
        <f ca="1">+IF(OFFSET('Sanitation Data'!$G$30,0,10*ROW('Sanitation Data'!G143))="","",OFFSET('Sanitation Data'!$G$30,0,10*ROW('Sanitation Data'!G143)))</f>
        <v/>
      </c>
      <c r="DC149" s="383" t="str">
        <f ca="1">+IF(OFFSET('Sanitation Data'!$G$31,0,10*ROW('Sanitation Data'!G143))="","",OFFSET('Sanitation Data'!$G$31,0,10*ROW('Sanitation Data'!G143)))</f>
        <v/>
      </c>
      <c r="DD149" s="383" t="str">
        <f ca="1">+IF(OFFSET('Sanitation Data'!$G$32,0,10*ROW('Sanitation Data'!G143))="","",OFFSET('Sanitation Data'!$G$32,0,10*ROW('Sanitation Data'!G143)))</f>
        <v/>
      </c>
      <c r="DE149" s="383" t="str">
        <f ca="1">+IF(OFFSET('Sanitation Data'!$H$28,0,10*ROW('Sanitation Data'!H143))="","",OFFSET('Sanitation Data'!$H$28,0,10*ROW('Sanitation Data'!H143)))</f>
        <v/>
      </c>
      <c r="DF149" s="383" t="str">
        <f ca="1">+IF(OFFSET('Sanitation Data'!$H$29,0,10*ROW('Sanitation Data'!H143))="","",OFFSET('Sanitation Data'!$H$29,0,10*ROW('Sanitation Data'!H143)))</f>
        <v/>
      </c>
      <c r="DG149" s="383" t="str">
        <f ca="1">+IF(OFFSET('Sanitation Data'!$H$30,0,10*ROW('Sanitation Data'!H143))="","",OFFSET('Sanitation Data'!$H$30,0,10*ROW('Sanitation Data'!H143)))</f>
        <v/>
      </c>
      <c r="DH149" s="383" t="str">
        <f ca="1">+IF(OFFSET('Sanitation Data'!$H$31,0,10*ROW('Sanitation Data'!H143))="","",OFFSET('Sanitation Data'!$H$31,0,10*ROW('Sanitation Data'!H143)))</f>
        <v/>
      </c>
      <c r="DI149" s="383" t="str">
        <f ca="1">+IF(OFFSET('Sanitation Data'!$H$32,0,10*ROW('Sanitation Data'!H143))="","",OFFSET('Sanitation Data'!$H$32,0,10*ROW('Sanitation Data'!H143)))</f>
        <v/>
      </c>
      <c r="DJ149" s="383" t="str">
        <f ca="1">+IF(OFFSET('Sanitation Data'!$I$28,0,10*ROW('Sanitation Data'!I143))="","",OFFSET('Sanitation Data'!$I$28,0,10*ROW('Sanitation Data'!I143)))</f>
        <v/>
      </c>
      <c r="DK149" s="383" t="str">
        <f ca="1">+IF(OFFSET('Sanitation Data'!$I$29,0,10*ROW('Sanitation Data'!I143))="","",OFFSET('Sanitation Data'!$I$29,0,10*ROW('Sanitation Data'!I143)))</f>
        <v/>
      </c>
      <c r="DL149" s="383" t="str">
        <f ca="1">+IF(OFFSET('Sanitation Data'!$I$30,0,10*ROW('Sanitation Data'!I143))="","",OFFSET('Sanitation Data'!$I$30,0,10*ROW('Sanitation Data'!I143)))</f>
        <v/>
      </c>
      <c r="DM149" s="383" t="str">
        <f ca="1">+IF(OFFSET('Sanitation Data'!$I$31,0,10*ROW('Sanitation Data'!I143))="","",OFFSET('Sanitation Data'!$I$31,0,10*ROW('Sanitation Data'!I143)))</f>
        <v/>
      </c>
      <c r="DN149" s="383" t="str">
        <f ca="1">+IF(OFFSET('Sanitation Data'!$I$32,0,10*ROW('Sanitation Data'!I143))="","",OFFSET('Sanitation Data'!$I$32,0,10*ROW('Sanitation Data'!I143)))</f>
        <v/>
      </c>
      <c r="DO149" s="383" t="str">
        <f ca="1">+IF(OFFSET('Hygiene Data'!$D$11,0,10*ROW('Hygiene Data'!D143))="","",OFFSET('Hygiene Data'!$D$11,0,10*ROW('Hygiene Data'!D143)))</f>
        <v/>
      </c>
      <c r="DP149" s="383" t="str">
        <f ca="1">+IF(OFFSET('Hygiene Data'!$D$12,0,10*ROW('Hygiene Data'!D143))="","",OFFSET('Hygiene Data'!$D$12,0,10*ROW('Hygiene Data'!D143)))</f>
        <v/>
      </c>
      <c r="DQ149" s="383" t="str">
        <f ca="1">+IF(OFFSET('Hygiene Data'!$D$13,0,10*ROW('Hygiene Data'!D143))="","",OFFSET('Hygiene Data'!$D$13,0,10*ROW('Hygiene Data'!D143)))</f>
        <v/>
      </c>
      <c r="DR149" s="383" t="str">
        <f ca="1">+IF(OFFSET('Hygiene Data'!$E$11,0,10*ROW('Hygiene Data'!E143))="","",OFFSET('Hygiene Data'!$E$11,0,10*ROW('Hygiene Data'!E143)))</f>
        <v/>
      </c>
      <c r="DS149" s="383" t="str">
        <f ca="1">+IF(OFFSET('Hygiene Data'!$E$12,0,10*ROW('Hygiene Data'!E143))="","",OFFSET('Hygiene Data'!$E$12,0,10*ROW('Hygiene Data'!E143)))</f>
        <v/>
      </c>
      <c r="DT149" s="383" t="str">
        <f ca="1">+IF(OFFSET('Hygiene Data'!$E$13,0,10*ROW('Hygiene Data'!E143))="","",OFFSET('Hygiene Data'!$E$13,0,10*ROW('Hygiene Data'!E143)))</f>
        <v/>
      </c>
      <c r="DU149" s="383" t="str">
        <f ca="1">+IF(OFFSET('Hygiene Data'!$F$11,0,10*ROW('Hygiene Data'!F143))="","",OFFSET('Hygiene Data'!$F$11,0,10*ROW('Hygiene Data'!F143)))</f>
        <v/>
      </c>
      <c r="DV149" s="383" t="str">
        <f ca="1">+IF(OFFSET('Hygiene Data'!$F$12,0,10*ROW('Hygiene Data'!F143))="","",OFFSET('Hygiene Data'!$F$12,0,10*ROW('Hygiene Data'!F143)))</f>
        <v/>
      </c>
      <c r="DW149" s="383" t="str">
        <f ca="1">+IF(OFFSET('Hygiene Data'!$F$13,0,10*ROW('Hygiene Data'!F143))="","",OFFSET('Hygiene Data'!$F$13,0,10*ROW('Hygiene Data'!F143)))</f>
        <v/>
      </c>
      <c r="DX149" s="383" t="str">
        <f ca="1">+IF(OFFSET('Hygiene Data'!$G$11,0,10*ROW('Hygiene Data'!G143))="","",OFFSET('Hygiene Data'!$G$11,0,10*ROW('Hygiene Data'!G143)))</f>
        <v/>
      </c>
      <c r="DY149" s="383" t="str">
        <f ca="1">+IF(OFFSET('Hygiene Data'!$G$12,0,10*ROW('Hygiene Data'!G143))="","",OFFSET('Hygiene Data'!$G$12,0,10*ROW('Hygiene Data'!G143)))</f>
        <v/>
      </c>
      <c r="DZ149" s="383" t="str">
        <f ca="1">+IF(OFFSET('Hygiene Data'!$G$13,0,10*ROW('Hygiene Data'!G143))="","",OFFSET('Hygiene Data'!$G$13,0,10*ROW('Hygiene Data'!G143)))</f>
        <v/>
      </c>
      <c r="EA149" s="383" t="str">
        <f ca="1">+IF(OFFSET('Hygiene Data'!$H$11,0,10*ROW('Hygiene Data'!H143))="","",OFFSET('Hygiene Data'!$H$11,0,10*ROW('Hygiene Data'!H143)))</f>
        <v/>
      </c>
      <c r="EB149" s="383" t="str">
        <f ca="1">+IF(OFFSET('Hygiene Data'!$H$12,0,10*ROW('Hygiene Data'!H143))="","",OFFSET('Hygiene Data'!$H$12,0,10*ROW('Hygiene Data'!H143)))</f>
        <v/>
      </c>
      <c r="EC149" s="383" t="str">
        <f ca="1">+IF(OFFSET('Hygiene Data'!$H$13,0,10*ROW('Hygiene Data'!H143))="","",OFFSET('Hygiene Data'!$H$13,0,10*ROW('Hygiene Data'!H143)))</f>
        <v/>
      </c>
      <c r="ED149" s="383" t="str">
        <f ca="1">+IF(OFFSET('Hygiene Data'!$I$11,0,10*ROW('Hygiene Data'!I143))="","",OFFSET('Hygiene Data'!$I$11,0,10*ROW('Hygiene Data'!I143)))</f>
        <v/>
      </c>
      <c r="EE149" s="383" t="str">
        <f ca="1">+IF(OFFSET('Hygiene Data'!$I$12,0,10*ROW('Hygiene Data'!I143))="","",OFFSET('Hygiene Data'!$I$12,0,10*ROW('Hygiene Data'!I143)))</f>
        <v/>
      </c>
      <c r="EF149" s="383" t="str">
        <f ca="1">+IF(OFFSET('Hygiene Data'!$I$13,0,10*ROW('Hygiene Data'!I143))="","",OFFSET('Hygiene Data'!$I$13,0,10*ROW('Hygiene Data'!I143)))</f>
        <v/>
      </c>
    </row>
    <row r="150" spans="1:136" x14ac:dyDescent="0.25">
      <c r="A150" s="492" t="str">
        <f ca="1">+IF(OFFSET('Water Data'!$B$2,0,10*ROW('Water Data'!E144))="","",OFFSET('Water Data'!$B$2,0,10*ROW('Water Data'!E144)))</f>
        <v/>
      </c>
      <c r="B150" s="492"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19" t="str">
        <f t="shared" ca="1" si="2"/>
        <v/>
      </c>
      <c r="D150" s="520"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20"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20"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20"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20"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20"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20"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20"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20"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20"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20"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20"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20"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20"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20"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20"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20"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20"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21"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21"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21"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21"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21"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21"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21"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21"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21"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21"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21"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21"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21"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21"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21"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21"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21"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21"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21"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21"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21"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21"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21"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21"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21"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21"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21"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21"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21"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21"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22"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98"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22"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22"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22"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22"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22"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22"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22"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22"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22"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22"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22"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22"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22"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22"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22"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22"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83" t="str">
        <f ca="1">+IF(OFFSET('Water Data'!$D$27,0,10*ROW('Water Data'!D144))="","",OFFSET('Water Data'!$D$27,0,10*ROW('Water Data'!D144)))</f>
        <v/>
      </c>
      <c r="BT150" s="383" t="str">
        <f ca="1">+IF(OFFSET('Water Data'!$D$28,0,10*ROW('Water Data'!D144))="","",OFFSET('Water Data'!$D$28,0,10*ROW('Water Data'!D144)))</f>
        <v/>
      </c>
      <c r="BU150" s="383" t="str">
        <f ca="1">+IF(OFFSET('Water Data'!$D$29,0,10*ROW('Water Data'!D144))="","",OFFSET('Water Data'!$D$29,0,10*ROW('Water Data'!D144)))</f>
        <v/>
      </c>
      <c r="BV150" s="383" t="str">
        <f ca="1">+IF(OFFSET('Water Data'!$E$27,0,10*ROW('Water Data'!E144))="","",OFFSET('Water Data'!$E$27,0,10*ROW('Water Data'!E144)))</f>
        <v/>
      </c>
      <c r="BW150" s="383" t="str">
        <f ca="1">+IF(OFFSET('Water Data'!$E$28,0,10*ROW('Water Data'!E144))="","",OFFSET('Water Data'!$E$28,0,10*ROW('Water Data'!E144)))</f>
        <v/>
      </c>
      <c r="BX150" s="383" t="str">
        <f ca="1">+IF(OFFSET('Water Data'!$E$29,0,10*ROW('Water Data'!E144))="","",OFFSET('Water Data'!$E$29,0,10*ROW('Water Data'!E144)))</f>
        <v/>
      </c>
      <c r="BY150" s="383" t="str">
        <f ca="1">+IF(OFFSET('Water Data'!$F$27,0,10*ROW('Water Data'!F144))="","",OFFSET('Water Data'!$F$27,0,10*ROW('Water Data'!F144)))</f>
        <v/>
      </c>
      <c r="BZ150" s="383" t="str">
        <f ca="1">+IF(OFFSET('Water Data'!$F$28,0,10*ROW('Water Data'!F144))="","",OFFSET('Water Data'!$F$28,0,10*ROW('Water Data'!F144)))</f>
        <v/>
      </c>
      <c r="CA150" s="383" t="str">
        <f ca="1">+IF(OFFSET('Water Data'!$F$29,0,10*ROW('Water Data'!F144))="","",OFFSET('Water Data'!$F$29,0,10*ROW('Water Data'!F144)))</f>
        <v/>
      </c>
      <c r="CB150" s="383" t="str">
        <f ca="1">+IF(OFFSET('Water Data'!$G$27,0,10*ROW('Water Data'!G144))="","",OFFSET('Water Data'!$G$27,0,10*ROW('Water Data'!G144)))</f>
        <v/>
      </c>
      <c r="CC150" s="383" t="str">
        <f ca="1">+IF(OFFSET('Water Data'!$G$28,0,10*ROW('Water Data'!G144))="","",OFFSET('Water Data'!$G$28,0,10*ROW('Water Data'!G144)))</f>
        <v/>
      </c>
      <c r="CD150" s="383" t="str">
        <f ca="1">+IF(OFFSET('Water Data'!$G$29,0,10*ROW('Water Data'!G144))="","",OFFSET('Water Data'!$G$29,0,10*ROW('Water Data'!G144)))</f>
        <v/>
      </c>
      <c r="CE150" s="383" t="str">
        <f ca="1">+IF(OFFSET('Water Data'!$H$27,0,10*ROW('Water Data'!H144))="","",OFFSET('Water Data'!$H$27,0,10*ROW('Water Data'!H144)))</f>
        <v/>
      </c>
      <c r="CF150" s="383" t="str">
        <f ca="1">+IF(OFFSET('Water Data'!$H$28,0,10*ROW('Water Data'!H144))="","",OFFSET('Water Data'!$H$28,0,10*ROW('Water Data'!H144)))</f>
        <v/>
      </c>
      <c r="CG150" s="383" t="str">
        <f ca="1">+IF(OFFSET('Water Data'!$H$29,0,10*ROW('Water Data'!H144))="","",OFFSET('Water Data'!$H$29,0,10*ROW('Water Data'!H144)))</f>
        <v/>
      </c>
      <c r="CH150" s="383" t="str">
        <f ca="1">+IF(OFFSET('Water Data'!$I$27,0,10*ROW('Water Data'!I144))="","",OFFSET('Water Data'!$I$27,0,10*ROW('Water Data'!I144)))</f>
        <v/>
      </c>
      <c r="CI150" s="383" t="str">
        <f ca="1">+IF(OFFSET('Water Data'!$I$28,0,10*ROW('Water Data'!I144))="","",OFFSET('Water Data'!$I$28,0,10*ROW('Water Data'!I144)))</f>
        <v/>
      </c>
      <c r="CJ150" s="383" t="str">
        <f ca="1">+IF(OFFSET('Water Data'!$I$29,0,10*ROW('Water Data'!I144))="","",OFFSET('Water Data'!$I$29,0,10*ROW('Water Data'!I144)))</f>
        <v/>
      </c>
      <c r="CK150" s="383" t="str">
        <f ca="1">+IF(OFFSET('Sanitation Data'!$D$28,0,10*ROW('Sanitation Data'!D144))="","",OFFSET('Sanitation Data'!$D$28,0,10*ROW('Sanitation Data'!D144)))</f>
        <v/>
      </c>
      <c r="CL150" s="383" t="str">
        <f ca="1">+IF(OFFSET('Sanitation Data'!$D$29,0,10*ROW('Sanitation Data'!D144))="","",OFFSET('Sanitation Data'!$D$29,0,10*ROW('Sanitation Data'!D144)))</f>
        <v/>
      </c>
      <c r="CM150" s="383" t="str">
        <f ca="1">+IF(OFFSET('Sanitation Data'!$D$30,0,10*ROW('Sanitation Data'!D144))="","",OFFSET('Sanitation Data'!$D$30,0,10*ROW('Sanitation Data'!D144)))</f>
        <v/>
      </c>
      <c r="CN150" s="383" t="str">
        <f ca="1">+IF(OFFSET('Sanitation Data'!$D$31,0,10*ROW('Sanitation Data'!D144))="","",OFFSET('Sanitation Data'!$D$31,0,10*ROW('Sanitation Data'!D144)))</f>
        <v/>
      </c>
      <c r="CO150" s="383" t="str">
        <f ca="1">+IF(OFFSET('Sanitation Data'!$D$32,0,10*ROW('Sanitation Data'!D144))="","",OFFSET('Sanitation Data'!$D$32,0,10*ROW('Sanitation Data'!D144)))</f>
        <v/>
      </c>
      <c r="CP150" s="383" t="str">
        <f ca="1">+IF(OFFSET('Sanitation Data'!$E$28,0,10*ROW('Sanitation Data'!E144))="","",OFFSET('Sanitation Data'!$E$28,0,10*ROW('Sanitation Data'!E144)))</f>
        <v/>
      </c>
      <c r="CQ150" s="383" t="str">
        <f ca="1">+IF(OFFSET('Sanitation Data'!$E$29,0,10*ROW('Sanitation Data'!E144))="","",OFFSET('Sanitation Data'!$E$29,0,10*ROW('Sanitation Data'!E144)))</f>
        <v/>
      </c>
      <c r="CR150" s="383" t="str">
        <f ca="1">+IF(OFFSET('Sanitation Data'!$E$30,0,10*ROW('Sanitation Data'!E144))="","",OFFSET('Sanitation Data'!$E$30,0,10*ROW('Sanitation Data'!E144)))</f>
        <v/>
      </c>
      <c r="CS150" s="383" t="str">
        <f ca="1">+IF(OFFSET('Sanitation Data'!$E$31,0,10*ROW('Sanitation Data'!E144))="","",OFFSET('Sanitation Data'!$E$31,0,10*ROW('Sanitation Data'!E144)))</f>
        <v/>
      </c>
      <c r="CT150" s="383" t="str">
        <f ca="1">+IF(OFFSET('Sanitation Data'!$E$32,0,10*ROW('Sanitation Data'!E144))="","",OFFSET('Sanitation Data'!$E$32,0,10*ROW('Sanitation Data'!E144)))</f>
        <v/>
      </c>
      <c r="CU150" s="383" t="str">
        <f ca="1">+IF(OFFSET('Sanitation Data'!$F$28,0,10*ROW('Sanitation Data'!F144))="","",OFFSET('Sanitation Data'!$F$28,0,10*ROW('Sanitation Data'!F144)))</f>
        <v/>
      </c>
      <c r="CV150" s="383" t="str">
        <f ca="1">+IF(OFFSET('Sanitation Data'!$F$29,0,10*ROW('Sanitation Data'!F144))="","",OFFSET('Sanitation Data'!$F$29,0,10*ROW('Sanitation Data'!F144)))</f>
        <v/>
      </c>
      <c r="CW150" s="383" t="str">
        <f ca="1">+IF(OFFSET('Sanitation Data'!$F$30,0,10*ROW('Sanitation Data'!F144))="","",OFFSET('Sanitation Data'!$F$30,0,10*ROW('Sanitation Data'!F144)))</f>
        <v/>
      </c>
      <c r="CX150" s="383" t="str">
        <f ca="1">+IF(OFFSET('Sanitation Data'!$F$31,0,10*ROW('Sanitation Data'!F144))="","",OFFSET('Sanitation Data'!$F$31,0,10*ROW('Sanitation Data'!F144)))</f>
        <v/>
      </c>
      <c r="CY150" s="383" t="str">
        <f ca="1">+IF(OFFSET('Sanitation Data'!$F$32,0,10*ROW('Sanitation Data'!F144))="","",OFFSET('Sanitation Data'!$F$32,0,10*ROW('Sanitation Data'!F144)))</f>
        <v/>
      </c>
      <c r="CZ150" s="383" t="str">
        <f ca="1">+IF(OFFSET('Sanitation Data'!$G$28,0,10*ROW('Sanitation Data'!G144))="","",OFFSET('Sanitation Data'!$G$28,0,10*ROW('Sanitation Data'!G144)))</f>
        <v/>
      </c>
      <c r="DA150" s="383" t="str">
        <f ca="1">+IF(OFFSET('Sanitation Data'!$G$29,0,10*ROW('Sanitation Data'!G144))="","",OFFSET('Sanitation Data'!$G$29,0,10*ROW('Sanitation Data'!G144)))</f>
        <v/>
      </c>
      <c r="DB150" s="383" t="str">
        <f ca="1">+IF(OFFSET('Sanitation Data'!$G$30,0,10*ROW('Sanitation Data'!G144))="","",OFFSET('Sanitation Data'!$G$30,0,10*ROW('Sanitation Data'!G144)))</f>
        <v/>
      </c>
      <c r="DC150" s="383" t="str">
        <f ca="1">+IF(OFFSET('Sanitation Data'!$G$31,0,10*ROW('Sanitation Data'!G144))="","",OFFSET('Sanitation Data'!$G$31,0,10*ROW('Sanitation Data'!G144)))</f>
        <v/>
      </c>
      <c r="DD150" s="383" t="str">
        <f ca="1">+IF(OFFSET('Sanitation Data'!$G$32,0,10*ROW('Sanitation Data'!G144))="","",OFFSET('Sanitation Data'!$G$32,0,10*ROW('Sanitation Data'!G144)))</f>
        <v/>
      </c>
      <c r="DE150" s="383" t="str">
        <f ca="1">+IF(OFFSET('Sanitation Data'!$H$28,0,10*ROW('Sanitation Data'!H144))="","",OFFSET('Sanitation Data'!$H$28,0,10*ROW('Sanitation Data'!H144)))</f>
        <v/>
      </c>
      <c r="DF150" s="383" t="str">
        <f ca="1">+IF(OFFSET('Sanitation Data'!$H$29,0,10*ROW('Sanitation Data'!H144))="","",OFFSET('Sanitation Data'!$H$29,0,10*ROW('Sanitation Data'!H144)))</f>
        <v/>
      </c>
      <c r="DG150" s="383" t="str">
        <f ca="1">+IF(OFFSET('Sanitation Data'!$H$30,0,10*ROW('Sanitation Data'!H144))="","",OFFSET('Sanitation Data'!$H$30,0,10*ROW('Sanitation Data'!H144)))</f>
        <v/>
      </c>
      <c r="DH150" s="383" t="str">
        <f ca="1">+IF(OFFSET('Sanitation Data'!$H$31,0,10*ROW('Sanitation Data'!H144))="","",OFFSET('Sanitation Data'!$H$31,0,10*ROW('Sanitation Data'!H144)))</f>
        <v/>
      </c>
      <c r="DI150" s="383" t="str">
        <f ca="1">+IF(OFFSET('Sanitation Data'!$H$32,0,10*ROW('Sanitation Data'!H144))="","",OFFSET('Sanitation Data'!$H$32,0,10*ROW('Sanitation Data'!H144)))</f>
        <v/>
      </c>
      <c r="DJ150" s="383" t="str">
        <f ca="1">+IF(OFFSET('Sanitation Data'!$I$28,0,10*ROW('Sanitation Data'!I144))="","",OFFSET('Sanitation Data'!$I$28,0,10*ROW('Sanitation Data'!I144)))</f>
        <v/>
      </c>
      <c r="DK150" s="383" t="str">
        <f ca="1">+IF(OFFSET('Sanitation Data'!$I$29,0,10*ROW('Sanitation Data'!I144))="","",OFFSET('Sanitation Data'!$I$29,0,10*ROW('Sanitation Data'!I144)))</f>
        <v/>
      </c>
      <c r="DL150" s="383" t="str">
        <f ca="1">+IF(OFFSET('Sanitation Data'!$I$30,0,10*ROW('Sanitation Data'!I144))="","",OFFSET('Sanitation Data'!$I$30,0,10*ROW('Sanitation Data'!I144)))</f>
        <v/>
      </c>
      <c r="DM150" s="383" t="str">
        <f ca="1">+IF(OFFSET('Sanitation Data'!$I$31,0,10*ROW('Sanitation Data'!I144))="","",OFFSET('Sanitation Data'!$I$31,0,10*ROW('Sanitation Data'!I144)))</f>
        <v/>
      </c>
      <c r="DN150" s="383" t="str">
        <f ca="1">+IF(OFFSET('Sanitation Data'!$I$32,0,10*ROW('Sanitation Data'!I144))="","",OFFSET('Sanitation Data'!$I$32,0,10*ROW('Sanitation Data'!I144)))</f>
        <v/>
      </c>
      <c r="DO150" s="383" t="str">
        <f ca="1">+IF(OFFSET('Hygiene Data'!$D$11,0,10*ROW('Hygiene Data'!D144))="","",OFFSET('Hygiene Data'!$D$11,0,10*ROW('Hygiene Data'!D144)))</f>
        <v/>
      </c>
      <c r="DP150" s="383" t="str">
        <f ca="1">+IF(OFFSET('Hygiene Data'!$D$12,0,10*ROW('Hygiene Data'!D144))="","",OFFSET('Hygiene Data'!$D$12,0,10*ROW('Hygiene Data'!D144)))</f>
        <v/>
      </c>
      <c r="DQ150" s="383" t="str">
        <f ca="1">+IF(OFFSET('Hygiene Data'!$D$13,0,10*ROW('Hygiene Data'!D144))="","",OFFSET('Hygiene Data'!$D$13,0,10*ROW('Hygiene Data'!D144)))</f>
        <v/>
      </c>
      <c r="DR150" s="383" t="str">
        <f ca="1">+IF(OFFSET('Hygiene Data'!$E$11,0,10*ROW('Hygiene Data'!E144))="","",OFFSET('Hygiene Data'!$E$11,0,10*ROW('Hygiene Data'!E144)))</f>
        <v/>
      </c>
      <c r="DS150" s="383" t="str">
        <f ca="1">+IF(OFFSET('Hygiene Data'!$E$12,0,10*ROW('Hygiene Data'!E144))="","",OFFSET('Hygiene Data'!$E$12,0,10*ROW('Hygiene Data'!E144)))</f>
        <v/>
      </c>
      <c r="DT150" s="383" t="str">
        <f ca="1">+IF(OFFSET('Hygiene Data'!$E$13,0,10*ROW('Hygiene Data'!E144))="","",OFFSET('Hygiene Data'!$E$13,0,10*ROW('Hygiene Data'!E144)))</f>
        <v/>
      </c>
      <c r="DU150" s="383" t="str">
        <f ca="1">+IF(OFFSET('Hygiene Data'!$F$11,0,10*ROW('Hygiene Data'!F144))="","",OFFSET('Hygiene Data'!$F$11,0,10*ROW('Hygiene Data'!F144)))</f>
        <v/>
      </c>
      <c r="DV150" s="383" t="str">
        <f ca="1">+IF(OFFSET('Hygiene Data'!$F$12,0,10*ROW('Hygiene Data'!F144))="","",OFFSET('Hygiene Data'!$F$12,0,10*ROW('Hygiene Data'!F144)))</f>
        <v/>
      </c>
      <c r="DW150" s="383" t="str">
        <f ca="1">+IF(OFFSET('Hygiene Data'!$F$13,0,10*ROW('Hygiene Data'!F144))="","",OFFSET('Hygiene Data'!$F$13,0,10*ROW('Hygiene Data'!F144)))</f>
        <v/>
      </c>
      <c r="DX150" s="383" t="str">
        <f ca="1">+IF(OFFSET('Hygiene Data'!$G$11,0,10*ROW('Hygiene Data'!G144))="","",OFFSET('Hygiene Data'!$G$11,0,10*ROW('Hygiene Data'!G144)))</f>
        <v/>
      </c>
      <c r="DY150" s="383" t="str">
        <f ca="1">+IF(OFFSET('Hygiene Data'!$G$12,0,10*ROW('Hygiene Data'!G144))="","",OFFSET('Hygiene Data'!$G$12,0,10*ROW('Hygiene Data'!G144)))</f>
        <v/>
      </c>
      <c r="DZ150" s="383" t="str">
        <f ca="1">+IF(OFFSET('Hygiene Data'!$G$13,0,10*ROW('Hygiene Data'!G144))="","",OFFSET('Hygiene Data'!$G$13,0,10*ROW('Hygiene Data'!G144)))</f>
        <v/>
      </c>
      <c r="EA150" s="383" t="str">
        <f ca="1">+IF(OFFSET('Hygiene Data'!$H$11,0,10*ROW('Hygiene Data'!H144))="","",OFFSET('Hygiene Data'!$H$11,0,10*ROW('Hygiene Data'!H144)))</f>
        <v/>
      </c>
      <c r="EB150" s="383" t="str">
        <f ca="1">+IF(OFFSET('Hygiene Data'!$H$12,0,10*ROW('Hygiene Data'!H144))="","",OFFSET('Hygiene Data'!$H$12,0,10*ROW('Hygiene Data'!H144)))</f>
        <v/>
      </c>
      <c r="EC150" s="383" t="str">
        <f ca="1">+IF(OFFSET('Hygiene Data'!$H$13,0,10*ROW('Hygiene Data'!H144))="","",OFFSET('Hygiene Data'!$H$13,0,10*ROW('Hygiene Data'!H144)))</f>
        <v/>
      </c>
      <c r="ED150" s="383" t="str">
        <f ca="1">+IF(OFFSET('Hygiene Data'!$I$11,0,10*ROW('Hygiene Data'!I144))="","",OFFSET('Hygiene Data'!$I$11,0,10*ROW('Hygiene Data'!I144)))</f>
        <v/>
      </c>
      <c r="EE150" s="383" t="str">
        <f ca="1">+IF(OFFSET('Hygiene Data'!$I$12,0,10*ROW('Hygiene Data'!I144))="","",OFFSET('Hygiene Data'!$I$12,0,10*ROW('Hygiene Data'!I144)))</f>
        <v/>
      </c>
      <c r="EF150" s="383" t="str">
        <f ca="1">+IF(OFFSET('Hygiene Data'!$I$13,0,10*ROW('Hygiene Data'!I144))="","",OFFSET('Hygiene Data'!$I$13,0,10*ROW('Hygiene Data'!I144)))</f>
        <v/>
      </c>
    </row>
    <row r="151" spans="1:136" x14ac:dyDescent="0.25">
      <c r="A151" s="492" t="str">
        <f ca="1">+IF(OFFSET('Water Data'!$B$2,0,10*ROW('Water Data'!E145))="","",OFFSET('Water Data'!$B$2,0,10*ROW('Water Data'!E145)))</f>
        <v/>
      </c>
      <c r="B151" s="492"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19" t="str">
        <f t="shared" ca="1" si="2"/>
        <v/>
      </c>
      <c r="D151" s="520"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20"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20"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20"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20"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20"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20"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20"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20"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20"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20"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20"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20"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20"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20"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20"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20"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20"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21"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21"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21"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21"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21"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21"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21"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21"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21"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21"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21"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21"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21"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21"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21"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21"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21"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21"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21"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21"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21"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21"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21"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21"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21"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21"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21"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21"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21"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21"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22"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98"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22"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22"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22"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22"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22"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22"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22"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22"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22"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22"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22"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22"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22"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22"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22"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22"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83" t="str">
        <f ca="1">+IF(OFFSET('Water Data'!$D$27,0,10*ROW('Water Data'!D145))="","",OFFSET('Water Data'!$D$27,0,10*ROW('Water Data'!D145)))</f>
        <v/>
      </c>
      <c r="BT151" s="383" t="str">
        <f ca="1">+IF(OFFSET('Water Data'!$D$28,0,10*ROW('Water Data'!D145))="","",OFFSET('Water Data'!$D$28,0,10*ROW('Water Data'!D145)))</f>
        <v/>
      </c>
      <c r="BU151" s="383" t="str">
        <f ca="1">+IF(OFFSET('Water Data'!$D$29,0,10*ROW('Water Data'!D145))="","",OFFSET('Water Data'!$D$29,0,10*ROW('Water Data'!D145)))</f>
        <v/>
      </c>
      <c r="BV151" s="383" t="str">
        <f ca="1">+IF(OFFSET('Water Data'!$E$27,0,10*ROW('Water Data'!E145))="","",OFFSET('Water Data'!$E$27,0,10*ROW('Water Data'!E145)))</f>
        <v/>
      </c>
      <c r="BW151" s="383" t="str">
        <f ca="1">+IF(OFFSET('Water Data'!$E$28,0,10*ROW('Water Data'!E145))="","",OFFSET('Water Data'!$E$28,0,10*ROW('Water Data'!E145)))</f>
        <v/>
      </c>
      <c r="BX151" s="383" t="str">
        <f ca="1">+IF(OFFSET('Water Data'!$E$29,0,10*ROW('Water Data'!E145))="","",OFFSET('Water Data'!$E$29,0,10*ROW('Water Data'!E145)))</f>
        <v/>
      </c>
      <c r="BY151" s="383" t="str">
        <f ca="1">+IF(OFFSET('Water Data'!$F$27,0,10*ROW('Water Data'!F145))="","",OFFSET('Water Data'!$F$27,0,10*ROW('Water Data'!F145)))</f>
        <v/>
      </c>
      <c r="BZ151" s="383" t="str">
        <f ca="1">+IF(OFFSET('Water Data'!$F$28,0,10*ROW('Water Data'!F145))="","",OFFSET('Water Data'!$F$28,0,10*ROW('Water Data'!F145)))</f>
        <v/>
      </c>
      <c r="CA151" s="383" t="str">
        <f ca="1">+IF(OFFSET('Water Data'!$F$29,0,10*ROW('Water Data'!F145))="","",OFFSET('Water Data'!$F$29,0,10*ROW('Water Data'!F145)))</f>
        <v/>
      </c>
      <c r="CB151" s="383" t="str">
        <f ca="1">+IF(OFFSET('Water Data'!$G$27,0,10*ROW('Water Data'!G145))="","",OFFSET('Water Data'!$G$27,0,10*ROW('Water Data'!G145)))</f>
        <v/>
      </c>
      <c r="CC151" s="383" t="str">
        <f ca="1">+IF(OFFSET('Water Data'!$G$28,0,10*ROW('Water Data'!G145))="","",OFFSET('Water Data'!$G$28,0,10*ROW('Water Data'!G145)))</f>
        <v/>
      </c>
      <c r="CD151" s="383" t="str">
        <f ca="1">+IF(OFFSET('Water Data'!$G$29,0,10*ROW('Water Data'!G145))="","",OFFSET('Water Data'!$G$29,0,10*ROW('Water Data'!G145)))</f>
        <v/>
      </c>
      <c r="CE151" s="383" t="str">
        <f ca="1">+IF(OFFSET('Water Data'!$H$27,0,10*ROW('Water Data'!H145))="","",OFFSET('Water Data'!$H$27,0,10*ROW('Water Data'!H145)))</f>
        <v/>
      </c>
      <c r="CF151" s="383" t="str">
        <f ca="1">+IF(OFFSET('Water Data'!$H$28,0,10*ROW('Water Data'!H145))="","",OFFSET('Water Data'!$H$28,0,10*ROW('Water Data'!H145)))</f>
        <v/>
      </c>
      <c r="CG151" s="383" t="str">
        <f ca="1">+IF(OFFSET('Water Data'!$H$29,0,10*ROW('Water Data'!H145))="","",OFFSET('Water Data'!$H$29,0,10*ROW('Water Data'!H145)))</f>
        <v/>
      </c>
      <c r="CH151" s="383" t="str">
        <f ca="1">+IF(OFFSET('Water Data'!$I$27,0,10*ROW('Water Data'!I145))="","",OFFSET('Water Data'!$I$27,0,10*ROW('Water Data'!I145)))</f>
        <v/>
      </c>
      <c r="CI151" s="383" t="str">
        <f ca="1">+IF(OFFSET('Water Data'!$I$28,0,10*ROW('Water Data'!I145))="","",OFFSET('Water Data'!$I$28,0,10*ROW('Water Data'!I145)))</f>
        <v/>
      </c>
      <c r="CJ151" s="383" t="str">
        <f ca="1">+IF(OFFSET('Water Data'!$I$29,0,10*ROW('Water Data'!I145))="","",OFFSET('Water Data'!$I$29,0,10*ROW('Water Data'!I145)))</f>
        <v/>
      </c>
      <c r="CK151" s="383" t="str">
        <f ca="1">+IF(OFFSET('Sanitation Data'!$D$28,0,10*ROW('Sanitation Data'!D145))="","",OFFSET('Sanitation Data'!$D$28,0,10*ROW('Sanitation Data'!D145)))</f>
        <v/>
      </c>
      <c r="CL151" s="383" t="str">
        <f ca="1">+IF(OFFSET('Sanitation Data'!$D$29,0,10*ROW('Sanitation Data'!D145))="","",OFFSET('Sanitation Data'!$D$29,0,10*ROW('Sanitation Data'!D145)))</f>
        <v/>
      </c>
      <c r="CM151" s="383" t="str">
        <f ca="1">+IF(OFFSET('Sanitation Data'!$D$30,0,10*ROW('Sanitation Data'!D145))="","",OFFSET('Sanitation Data'!$D$30,0,10*ROW('Sanitation Data'!D145)))</f>
        <v/>
      </c>
      <c r="CN151" s="383" t="str">
        <f ca="1">+IF(OFFSET('Sanitation Data'!$D$31,0,10*ROW('Sanitation Data'!D145))="","",OFFSET('Sanitation Data'!$D$31,0,10*ROW('Sanitation Data'!D145)))</f>
        <v/>
      </c>
      <c r="CO151" s="383" t="str">
        <f ca="1">+IF(OFFSET('Sanitation Data'!$D$32,0,10*ROW('Sanitation Data'!D145))="","",OFFSET('Sanitation Data'!$D$32,0,10*ROW('Sanitation Data'!D145)))</f>
        <v/>
      </c>
      <c r="CP151" s="383" t="str">
        <f ca="1">+IF(OFFSET('Sanitation Data'!$E$28,0,10*ROW('Sanitation Data'!E145))="","",OFFSET('Sanitation Data'!$E$28,0,10*ROW('Sanitation Data'!E145)))</f>
        <v/>
      </c>
      <c r="CQ151" s="383" t="str">
        <f ca="1">+IF(OFFSET('Sanitation Data'!$E$29,0,10*ROW('Sanitation Data'!E145))="","",OFFSET('Sanitation Data'!$E$29,0,10*ROW('Sanitation Data'!E145)))</f>
        <v/>
      </c>
      <c r="CR151" s="383" t="str">
        <f ca="1">+IF(OFFSET('Sanitation Data'!$E$30,0,10*ROW('Sanitation Data'!E145))="","",OFFSET('Sanitation Data'!$E$30,0,10*ROW('Sanitation Data'!E145)))</f>
        <v/>
      </c>
      <c r="CS151" s="383" t="str">
        <f ca="1">+IF(OFFSET('Sanitation Data'!$E$31,0,10*ROW('Sanitation Data'!E145))="","",OFFSET('Sanitation Data'!$E$31,0,10*ROW('Sanitation Data'!E145)))</f>
        <v/>
      </c>
      <c r="CT151" s="383" t="str">
        <f ca="1">+IF(OFFSET('Sanitation Data'!$E$32,0,10*ROW('Sanitation Data'!E145))="","",OFFSET('Sanitation Data'!$E$32,0,10*ROW('Sanitation Data'!E145)))</f>
        <v/>
      </c>
      <c r="CU151" s="383" t="str">
        <f ca="1">+IF(OFFSET('Sanitation Data'!$F$28,0,10*ROW('Sanitation Data'!F145))="","",OFFSET('Sanitation Data'!$F$28,0,10*ROW('Sanitation Data'!F145)))</f>
        <v/>
      </c>
      <c r="CV151" s="383" t="str">
        <f ca="1">+IF(OFFSET('Sanitation Data'!$F$29,0,10*ROW('Sanitation Data'!F145))="","",OFFSET('Sanitation Data'!$F$29,0,10*ROW('Sanitation Data'!F145)))</f>
        <v/>
      </c>
      <c r="CW151" s="383" t="str">
        <f ca="1">+IF(OFFSET('Sanitation Data'!$F$30,0,10*ROW('Sanitation Data'!F145))="","",OFFSET('Sanitation Data'!$F$30,0,10*ROW('Sanitation Data'!F145)))</f>
        <v/>
      </c>
      <c r="CX151" s="383" t="str">
        <f ca="1">+IF(OFFSET('Sanitation Data'!$F$31,0,10*ROW('Sanitation Data'!F145))="","",OFFSET('Sanitation Data'!$F$31,0,10*ROW('Sanitation Data'!F145)))</f>
        <v/>
      </c>
      <c r="CY151" s="383" t="str">
        <f ca="1">+IF(OFFSET('Sanitation Data'!$F$32,0,10*ROW('Sanitation Data'!F145))="","",OFFSET('Sanitation Data'!$F$32,0,10*ROW('Sanitation Data'!F145)))</f>
        <v/>
      </c>
      <c r="CZ151" s="383" t="str">
        <f ca="1">+IF(OFFSET('Sanitation Data'!$G$28,0,10*ROW('Sanitation Data'!G145))="","",OFFSET('Sanitation Data'!$G$28,0,10*ROW('Sanitation Data'!G145)))</f>
        <v/>
      </c>
      <c r="DA151" s="383" t="str">
        <f ca="1">+IF(OFFSET('Sanitation Data'!$G$29,0,10*ROW('Sanitation Data'!G145))="","",OFFSET('Sanitation Data'!$G$29,0,10*ROW('Sanitation Data'!G145)))</f>
        <v/>
      </c>
      <c r="DB151" s="383" t="str">
        <f ca="1">+IF(OFFSET('Sanitation Data'!$G$30,0,10*ROW('Sanitation Data'!G145))="","",OFFSET('Sanitation Data'!$G$30,0,10*ROW('Sanitation Data'!G145)))</f>
        <v/>
      </c>
      <c r="DC151" s="383" t="str">
        <f ca="1">+IF(OFFSET('Sanitation Data'!$G$31,0,10*ROW('Sanitation Data'!G145))="","",OFFSET('Sanitation Data'!$G$31,0,10*ROW('Sanitation Data'!G145)))</f>
        <v/>
      </c>
      <c r="DD151" s="383" t="str">
        <f ca="1">+IF(OFFSET('Sanitation Data'!$G$32,0,10*ROW('Sanitation Data'!G145))="","",OFFSET('Sanitation Data'!$G$32,0,10*ROW('Sanitation Data'!G145)))</f>
        <v/>
      </c>
      <c r="DE151" s="383" t="str">
        <f ca="1">+IF(OFFSET('Sanitation Data'!$H$28,0,10*ROW('Sanitation Data'!H145))="","",OFFSET('Sanitation Data'!$H$28,0,10*ROW('Sanitation Data'!H145)))</f>
        <v/>
      </c>
      <c r="DF151" s="383" t="str">
        <f ca="1">+IF(OFFSET('Sanitation Data'!$H$29,0,10*ROW('Sanitation Data'!H145))="","",OFFSET('Sanitation Data'!$H$29,0,10*ROW('Sanitation Data'!H145)))</f>
        <v/>
      </c>
      <c r="DG151" s="383" t="str">
        <f ca="1">+IF(OFFSET('Sanitation Data'!$H$30,0,10*ROW('Sanitation Data'!H145))="","",OFFSET('Sanitation Data'!$H$30,0,10*ROW('Sanitation Data'!H145)))</f>
        <v/>
      </c>
      <c r="DH151" s="383" t="str">
        <f ca="1">+IF(OFFSET('Sanitation Data'!$H$31,0,10*ROW('Sanitation Data'!H145))="","",OFFSET('Sanitation Data'!$H$31,0,10*ROW('Sanitation Data'!H145)))</f>
        <v/>
      </c>
      <c r="DI151" s="383" t="str">
        <f ca="1">+IF(OFFSET('Sanitation Data'!$H$32,0,10*ROW('Sanitation Data'!H145))="","",OFFSET('Sanitation Data'!$H$32,0,10*ROW('Sanitation Data'!H145)))</f>
        <v/>
      </c>
      <c r="DJ151" s="383" t="str">
        <f ca="1">+IF(OFFSET('Sanitation Data'!$I$28,0,10*ROW('Sanitation Data'!I145))="","",OFFSET('Sanitation Data'!$I$28,0,10*ROW('Sanitation Data'!I145)))</f>
        <v/>
      </c>
      <c r="DK151" s="383" t="str">
        <f ca="1">+IF(OFFSET('Sanitation Data'!$I$29,0,10*ROW('Sanitation Data'!I145))="","",OFFSET('Sanitation Data'!$I$29,0,10*ROW('Sanitation Data'!I145)))</f>
        <v/>
      </c>
      <c r="DL151" s="383" t="str">
        <f ca="1">+IF(OFFSET('Sanitation Data'!$I$30,0,10*ROW('Sanitation Data'!I145))="","",OFFSET('Sanitation Data'!$I$30,0,10*ROW('Sanitation Data'!I145)))</f>
        <v/>
      </c>
      <c r="DM151" s="383" t="str">
        <f ca="1">+IF(OFFSET('Sanitation Data'!$I$31,0,10*ROW('Sanitation Data'!I145))="","",OFFSET('Sanitation Data'!$I$31,0,10*ROW('Sanitation Data'!I145)))</f>
        <v/>
      </c>
      <c r="DN151" s="383" t="str">
        <f ca="1">+IF(OFFSET('Sanitation Data'!$I$32,0,10*ROW('Sanitation Data'!I145))="","",OFFSET('Sanitation Data'!$I$32,0,10*ROW('Sanitation Data'!I145)))</f>
        <v/>
      </c>
      <c r="DO151" s="383" t="str">
        <f ca="1">+IF(OFFSET('Hygiene Data'!$D$11,0,10*ROW('Hygiene Data'!D145))="","",OFFSET('Hygiene Data'!$D$11,0,10*ROW('Hygiene Data'!D145)))</f>
        <v/>
      </c>
      <c r="DP151" s="383" t="str">
        <f ca="1">+IF(OFFSET('Hygiene Data'!$D$12,0,10*ROW('Hygiene Data'!D145))="","",OFFSET('Hygiene Data'!$D$12,0,10*ROW('Hygiene Data'!D145)))</f>
        <v/>
      </c>
      <c r="DQ151" s="383" t="str">
        <f ca="1">+IF(OFFSET('Hygiene Data'!$D$13,0,10*ROW('Hygiene Data'!D145))="","",OFFSET('Hygiene Data'!$D$13,0,10*ROW('Hygiene Data'!D145)))</f>
        <v/>
      </c>
      <c r="DR151" s="383" t="str">
        <f ca="1">+IF(OFFSET('Hygiene Data'!$E$11,0,10*ROW('Hygiene Data'!E145))="","",OFFSET('Hygiene Data'!$E$11,0,10*ROW('Hygiene Data'!E145)))</f>
        <v/>
      </c>
      <c r="DS151" s="383" t="str">
        <f ca="1">+IF(OFFSET('Hygiene Data'!$E$12,0,10*ROW('Hygiene Data'!E145))="","",OFFSET('Hygiene Data'!$E$12,0,10*ROW('Hygiene Data'!E145)))</f>
        <v/>
      </c>
      <c r="DT151" s="383" t="str">
        <f ca="1">+IF(OFFSET('Hygiene Data'!$E$13,0,10*ROW('Hygiene Data'!E145))="","",OFFSET('Hygiene Data'!$E$13,0,10*ROW('Hygiene Data'!E145)))</f>
        <v/>
      </c>
      <c r="DU151" s="383" t="str">
        <f ca="1">+IF(OFFSET('Hygiene Data'!$F$11,0,10*ROW('Hygiene Data'!F145))="","",OFFSET('Hygiene Data'!$F$11,0,10*ROW('Hygiene Data'!F145)))</f>
        <v/>
      </c>
      <c r="DV151" s="383" t="str">
        <f ca="1">+IF(OFFSET('Hygiene Data'!$F$12,0,10*ROW('Hygiene Data'!F145))="","",OFFSET('Hygiene Data'!$F$12,0,10*ROW('Hygiene Data'!F145)))</f>
        <v/>
      </c>
      <c r="DW151" s="383" t="str">
        <f ca="1">+IF(OFFSET('Hygiene Data'!$F$13,0,10*ROW('Hygiene Data'!F145))="","",OFFSET('Hygiene Data'!$F$13,0,10*ROW('Hygiene Data'!F145)))</f>
        <v/>
      </c>
      <c r="DX151" s="383" t="str">
        <f ca="1">+IF(OFFSET('Hygiene Data'!$G$11,0,10*ROW('Hygiene Data'!G145))="","",OFFSET('Hygiene Data'!$G$11,0,10*ROW('Hygiene Data'!G145)))</f>
        <v/>
      </c>
      <c r="DY151" s="383" t="str">
        <f ca="1">+IF(OFFSET('Hygiene Data'!$G$12,0,10*ROW('Hygiene Data'!G145))="","",OFFSET('Hygiene Data'!$G$12,0,10*ROW('Hygiene Data'!G145)))</f>
        <v/>
      </c>
      <c r="DZ151" s="383" t="str">
        <f ca="1">+IF(OFFSET('Hygiene Data'!$G$13,0,10*ROW('Hygiene Data'!G145))="","",OFFSET('Hygiene Data'!$G$13,0,10*ROW('Hygiene Data'!G145)))</f>
        <v/>
      </c>
      <c r="EA151" s="383" t="str">
        <f ca="1">+IF(OFFSET('Hygiene Data'!$H$11,0,10*ROW('Hygiene Data'!H145))="","",OFFSET('Hygiene Data'!$H$11,0,10*ROW('Hygiene Data'!H145)))</f>
        <v/>
      </c>
      <c r="EB151" s="383" t="str">
        <f ca="1">+IF(OFFSET('Hygiene Data'!$H$12,0,10*ROW('Hygiene Data'!H145))="","",OFFSET('Hygiene Data'!$H$12,0,10*ROW('Hygiene Data'!H145)))</f>
        <v/>
      </c>
      <c r="EC151" s="383" t="str">
        <f ca="1">+IF(OFFSET('Hygiene Data'!$H$13,0,10*ROW('Hygiene Data'!H145))="","",OFFSET('Hygiene Data'!$H$13,0,10*ROW('Hygiene Data'!H145)))</f>
        <v/>
      </c>
      <c r="ED151" s="383" t="str">
        <f ca="1">+IF(OFFSET('Hygiene Data'!$I$11,0,10*ROW('Hygiene Data'!I145))="","",OFFSET('Hygiene Data'!$I$11,0,10*ROW('Hygiene Data'!I145)))</f>
        <v/>
      </c>
      <c r="EE151" s="383" t="str">
        <f ca="1">+IF(OFFSET('Hygiene Data'!$I$12,0,10*ROW('Hygiene Data'!I145))="","",OFFSET('Hygiene Data'!$I$12,0,10*ROW('Hygiene Data'!I145)))</f>
        <v/>
      </c>
      <c r="EF151" s="383" t="str">
        <f ca="1">+IF(OFFSET('Hygiene Data'!$I$13,0,10*ROW('Hygiene Data'!I145))="","",OFFSET('Hygiene Data'!$I$13,0,10*ROW('Hygiene Data'!I145)))</f>
        <v/>
      </c>
    </row>
    <row r="152" spans="1:136" x14ac:dyDescent="0.25">
      <c r="A152" s="492" t="str">
        <f ca="1">+IF(OFFSET('Water Data'!$B$2,0,10*ROW('Water Data'!E146))="","",OFFSET('Water Data'!$B$2,0,10*ROW('Water Data'!E146)))</f>
        <v/>
      </c>
      <c r="B152" s="492"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19" t="str">
        <f t="shared" ca="1" si="2"/>
        <v/>
      </c>
      <c r="D152" s="520"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20"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20"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20"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20"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20"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20"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20"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20"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20"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20"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20"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20"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20"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20"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20"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20"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20"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21"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21"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21"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21"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21"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21"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21"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21"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21"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21"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21"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21"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21"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21"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21"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21"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21"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21"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21"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21"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21"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21"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21"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21"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21"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21"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21"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21"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21"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21"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22"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98"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22"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22"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22"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22"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22"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22"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22"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22"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22"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22"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22"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22"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22"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22"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22"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22"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83" t="str">
        <f ca="1">+IF(OFFSET('Water Data'!$D$27,0,10*ROW('Water Data'!D146))="","",OFFSET('Water Data'!$D$27,0,10*ROW('Water Data'!D146)))</f>
        <v/>
      </c>
      <c r="BT152" s="383" t="str">
        <f ca="1">+IF(OFFSET('Water Data'!$D$28,0,10*ROW('Water Data'!D146))="","",OFFSET('Water Data'!$D$28,0,10*ROW('Water Data'!D146)))</f>
        <v/>
      </c>
      <c r="BU152" s="383" t="str">
        <f ca="1">+IF(OFFSET('Water Data'!$D$29,0,10*ROW('Water Data'!D146))="","",OFFSET('Water Data'!$D$29,0,10*ROW('Water Data'!D146)))</f>
        <v/>
      </c>
      <c r="BV152" s="383" t="str">
        <f ca="1">+IF(OFFSET('Water Data'!$E$27,0,10*ROW('Water Data'!E146))="","",OFFSET('Water Data'!$E$27,0,10*ROW('Water Data'!E146)))</f>
        <v/>
      </c>
      <c r="BW152" s="383" t="str">
        <f ca="1">+IF(OFFSET('Water Data'!$E$28,0,10*ROW('Water Data'!E146))="","",OFFSET('Water Data'!$E$28,0,10*ROW('Water Data'!E146)))</f>
        <v/>
      </c>
      <c r="BX152" s="383" t="str">
        <f ca="1">+IF(OFFSET('Water Data'!$E$29,0,10*ROW('Water Data'!E146))="","",OFFSET('Water Data'!$E$29,0,10*ROW('Water Data'!E146)))</f>
        <v/>
      </c>
      <c r="BY152" s="383" t="str">
        <f ca="1">+IF(OFFSET('Water Data'!$F$27,0,10*ROW('Water Data'!F146))="","",OFFSET('Water Data'!$F$27,0,10*ROW('Water Data'!F146)))</f>
        <v/>
      </c>
      <c r="BZ152" s="383" t="str">
        <f ca="1">+IF(OFFSET('Water Data'!$F$28,0,10*ROW('Water Data'!F146))="","",OFFSET('Water Data'!$F$28,0,10*ROW('Water Data'!F146)))</f>
        <v/>
      </c>
      <c r="CA152" s="383" t="str">
        <f ca="1">+IF(OFFSET('Water Data'!$F$29,0,10*ROW('Water Data'!F146))="","",OFFSET('Water Data'!$F$29,0,10*ROW('Water Data'!F146)))</f>
        <v/>
      </c>
      <c r="CB152" s="383" t="str">
        <f ca="1">+IF(OFFSET('Water Data'!$G$27,0,10*ROW('Water Data'!G146))="","",OFFSET('Water Data'!$G$27,0,10*ROW('Water Data'!G146)))</f>
        <v/>
      </c>
      <c r="CC152" s="383" t="str">
        <f ca="1">+IF(OFFSET('Water Data'!$G$28,0,10*ROW('Water Data'!G146))="","",OFFSET('Water Data'!$G$28,0,10*ROW('Water Data'!G146)))</f>
        <v/>
      </c>
      <c r="CD152" s="383" t="str">
        <f ca="1">+IF(OFFSET('Water Data'!$G$29,0,10*ROW('Water Data'!G146))="","",OFFSET('Water Data'!$G$29,0,10*ROW('Water Data'!G146)))</f>
        <v/>
      </c>
      <c r="CE152" s="383" t="str">
        <f ca="1">+IF(OFFSET('Water Data'!$H$27,0,10*ROW('Water Data'!H146))="","",OFFSET('Water Data'!$H$27,0,10*ROW('Water Data'!H146)))</f>
        <v/>
      </c>
      <c r="CF152" s="383" t="str">
        <f ca="1">+IF(OFFSET('Water Data'!$H$28,0,10*ROW('Water Data'!H146))="","",OFFSET('Water Data'!$H$28,0,10*ROW('Water Data'!H146)))</f>
        <v/>
      </c>
      <c r="CG152" s="383" t="str">
        <f ca="1">+IF(OFFSET('Water Data'!$H$29,0,10*ROW('Water Data'!H146))="","",OFFSET('Water Data'!$H$29,0,10*ROW('Water Data'!H146)))</f>
        <v/>
      </c>
      <c r="CH152" s="383" t="str">
        <f ca="1">+IF(OFFSET('Water Data'!$I$27,0,10*ROW('Water Data'!I146))="","",OFFSET('Water Data'!$I$27,0,10*ROW('Water Data'!I146)))</f>
        <v/>
      </c>
      <c r="CI152" s="383" t="str">
        <f ca="1">+IF(OFFSET('Water Data'!$I$28,0,10*ROW('Water Data'!I146))="","",OFFSET('Water Data'!$I$28,0,10*ROW('Water Data'!I146)))</f>
        <v/>
      </c>
      <c r="CJ152" s="383" t="str">
        <f ca="1">+IF(OFFSET('Water Data'!$I$29,0,10*ROW('Water Data'!I146))="","",OFFSET('Water Data'!$I$29,0,10*ROW('Water Data'!I146)))</f>
        <v/>
      </c>
      <c r="CK152" s="383" t="str">
        <f ca="1">+IF(OFFSET('Sanitation Data'!$D$28,0,10*ROW('Sanitation Data'!D146))="","",OFFSET('Sanitation Data'!$D$28,0,10*ROW('Sanitation Data'!D146)))</f>
        <v/>
      </c>
      <c r="CL152" s="383" t="str">
        <f ca="1">+IF(OFFSET('Sanitation Data'!$D$29,0,10*ROW('Sanitation Data'!D146))="","",OFFSET('Sanitation Data'!$D$29,0,10*ROW('Sanitation Data'!D146)))</f>
        <v/>
      </c>
      <c r="CM152" s="383" t="str">
        <f ca="1">+IF(OFFSET('Sanitation Data'!$D$30,0,10*ROW('Sanitation Data'!D146))="","",OFFSET('Sanitation Data'!$D$30,0,10*ROW('Sanitation Data'!D146)))</f>
        <v/>
      </c>
      <c r="CN152" s="383" t="str">
        <f ca="1">+IF(OFFSET('Sanitation Data'!$D$31,0,10*ROW('Sanitation Data'!D146))="","",OFFSET('Sanitation Data'!$D$31,0,10*ROW('Sanitation Data'!D146)))</f>
        <v/>
      </c>
      <c r="CO152" s="383" t="str">
        <f ca="1">+IF(OFFSET('Sanitation Data'!$D$32,0,10*ROW('Sanitation Data'!D146))="","",OFFSET('Sanitation Data'!$D$32,0,10*ROW('Sanitation Data'!D146)))</f>
        <v/>
      </c>
      <c r="CP152" s="383" t="str">
        <f ca="1">+IF(OFFSET('Sanitation Data'!$E$28,0,10*ROW('Sanitation Data'!E146))="","",OFFSET('Sanitation Data'!$E$28,0,10*ROW('Sanitation Data'!E146)))</f>
        <v/>
      </c>
      <c r="CQ152" s="383" t="str">
        <f ca="1">+IF(OFFSET('Sanitation Data'!$E$29,0,10*ROW('Sanitation Data'!E146))="","",OFFSET('Sanitation Data'!$E$29,0,10*ROW('Sanitation Data'!E146)))</f>
        <v/>
      </c>
      <c r="CR152" s="383" t="str">
        <f ca="1">+IF(OFFSET('Sanitation Data'!$E$30,0,10*ROW('Sanitation Data'!E146))="","",OFFSET('Sanitation Data'!$E$30,0,10*ROW('Sanitation Data'!E146)))</f>
        <v/>
      </c>
      <c r="CS152" s="383" t="str">
        <f ca="1">+IF(OFFSET('Sanitation Data'!$E$31,0,10*ROW('Sanitation Data'!E146))="","",OFFSET('Sanitation Data'!$E$31,0,10*ROW('Sanitation Data'!E146)))</f>
        <v/>
      </c>
      <c r="CT152" s="383" t="str">
        <f ca="1">+IF(OFFSET('Sanitation Data'!$E$32,0,10*ROW('Sanitation Data'!E146))="","",OFFSET('Sanitation Data'!$E$32,0,10*ROW('Sanitation Data'!E146)))</f>
        <v/>
      </c>
      <c r="CU152" s="383" t="str">
        <f ca="1">+IF(OFFSET('Sanitation Data'!$F$28,0,10*ROW('Sanitation Data'!F146))="","",OFFSET('Sanitation Data'!$F$28,0,10*ROW('Sanitation Data'!F146)))</f>
        <v/>
      </c>
      <c r="CV152" s="383" t="str">
        <f ca="1">+IF(OFFSET('Sanitation Data'!$F$29,0,10*ROW('Sanitation Data'!F146))="","",OFFSET('Sanitation Data'!$F$29,0,10*ROW('Sanitation Data'!F146)))</f>
        <v/>
      </c>
      <c r="CW152" s="383" t="str">
        <f ca="1">+IF(OFFSET('Sanitation Data'!$F$30,0,10*ROW('Sanitation Data'!F146))="","",OFFSET('Sanitation Data'!$F$30,0,10*ROW('Sanitation Data'!F146)))</f>
        <v/>
      </c>
      <c r="CX152" s="383" t="str">
        <f ca="1">+IF(OFFSET('Sanitation Data'!$F$31,0,10*ROW('Sanitation Data'!F146))="","",OFFSET('Sanitation Data'!$F$31,0,10*ROW('Sanitation Data'!F146)))</f>
        <v/>
      </c>
      <c r="CY152" s="383" t="str">
        <f ca="1">+IF(OFFSET('Sanitation Data'!$F$32,0,10*ROW('Sanitation Data'!F146))="","",OFFSET('Sanitation Data'!$F$32,0,10*ROW('Sanitation Data'!F146)))</f>
        <v/>
      </c>
      <c r="CZ152" s="383" t="str">
        <f ca="1">+IF(OFFSET('Sanitation Data'!$G$28,0,10*ROW('Sanitation Data'!G146))="","",OFFSET('Sanitation Data'!$G$28,0,10*ROW('Sanitation Data'!G146)))</f>
        <v/>
      </c>
      <c r="DA152" s="383" t="str">
        <f ca="1">+IF(OFFSET('Sanitation Data'!$G$29,0,10*ROW('Sanitation Data'!G146))="","",OFFSET('Sanitation Data'!$G$29,0,10*ROW('Sanitation Data'!G146)))</f>
        <v/>
      </c>
      <c r="DB152" s="383" t="str">
        <f ca="1">+IF(OFFSET('Sanitation Data'!$G$30,0,10*ROW('Sanitation Data'!G146))="","",OFFSET('Sanitation Data'!$G$30,0,10*ROW('Sanitation Data'!G146)))</f>
        <v/>
      </c>
      <c r="DC152" s="383" t="str">
        <f ca="1">+IF(OFFSET('Sanitation Data'!$G$31,0,10*ROW('Sanitation Data'!G146))="","",OFFSET('Sanitation Data'!$G$31,0,10*ROW('Sanitation Data'!G146)))</f>
        <v/>
      </c>
      <c r="DD152" s="383" t="str">
        <f ca="1">+IF(OFFSET('Sanitation Data'!$G$32,0,10*ROW('Sanitation Data'!G146))="","",OFFSET('Sanitation Data'!$G$32,0,10*ROW('Sanitation Data'!G146)))</f>
        <v/>
      </c>
      <c r="DE152" s="383" t="str">
        <f ca="1">+IF(OFFSET('Sanitation Data'!$H$28,0,10*ROW('Sanitation Data'!H146))="","",OFFSET('Sanitation Data'!$H$28,0,10*ROW('Sanitation Data'!H146)))</f>
        <v/>
      </c>
      <c r="DF152" s="383" t="str">
        <f ca="1">+IF(OFFSET('Sanitation Data'!$H$29,0,10*ROW('Sanitation Data'!H146))="","",OFFSET('Sanitation Data'!$H$29,0,10*ROW('Sanitation Data'!H146)))</f>
        <v/>
      </c>
      <c r="DG152" s="383" t="str">
        <f ca="1">+IF(OFFSET('Sanitation Data'!$H$30,0,10*ROW('Sanitation Data'!H146))="","",OFFSET('Sanitation Data'!$H$30,0,10*ROW('Sanitation Data'!H146)))</f>
        <v/>
      </c>
      <c r="DH152" s="383" t="str">
        <f ca="1">+IF(OFFSET('Sanitation Data'!$H$31,0,10*ROW('Sanitation Data'!H146))="","",OFFSET('Sanitation Data'!$H$31,0,10*ROW('Sanitation Data'!H146)))</f>
        <v/>
      </c>
      <c r="DI152" s="383" t="str">
        <f ca="1">+IF(OFFSET('Sanitation Data'!$H$32,0,10*ROW('Sanitation Data'!H146))="","",OFFSET('Sanitation Data'!$H$32,0,10*ROW('Sanitation Data'!H146)))</f>
        <v/>
      </c>
      <c r="DJ152" s="383" t="str">
        <f ca="1">+IF(OFFSET('Sanitation Data'!$I$28,0,10*ROW('Sanitation Data'!I146))="","",OFFSET('Sanitation Data'!$I$28,0,10*ROW('Sanitation Data'!I146)))</f>
        <v/>
      </c>
      <c r="DK152" s="383" t="str">
        <f ca="1">+IF(OFFSET('Sanitation Data'!$I$29,0,10*ROW('Sanitation Data'!I146))="","",OFFSET('Sanitation Data'!$I$29,0,10*ROW('Sanitation Data'!I146)))</f>
        <v/>
      </c>
      <c r="DL152" s="383" t="str">
        <f ca="1">+IF(OFFSET('Sanitation Data'!$I$30,0,10*ROW('Sanitation Data'!I146))="","",OFFSET('Sanitation Data'!$I$30,0,10*ROW('Sanitation Data'!I146)))</f>
        <v/>
      </c>
      <c r="DM152" s="383" t="str">
        <f ca="1">+IF(OFFSET('Sanitation Data'!$I$31,0,10*ROW('Sanitation Data'!I146))="","",OFFSET('Sanitation Data'!$I$31,0,10*ROW('Sanitation Data'!I146)))</f>
        <v/>
      </c>
      <c r="DN152" s="383" t="str">
        <f ca="1">+IF(OFFSET('Sanitation Data'!$I$32,0,10*ROW('Sanitation Data'!I146))="","",OFFSET('Sanitation Data'!$I$32,0,10*ROW('Sanitation Data'!I146)))</f>
        <v/>
      </c>
      <c r="DO152" s="383" t="str">
        <f ca="1">+IF(OFFSET('Hygiene Data'!$D$11,0,10*ROW('Hygiene Data'!D146))="","",OFFSET('Hygiene Data'!$D$11,0,10*ROW('Hygiene Data'!D146)))</f>
        <v/>
      </c>
      <c r="DP152" s="383" t="str">
        <f ca="1">+IF(OFFSET('Hygiene Data'!$D$12,0,10*ROW('Hygiene Data'!D146))="","",OFFSET('Hygiene Data'!$D$12,0,10*ROW('Hygiene Data'!D146)))</f>
        <v/>
      </c>
      <c r="DQ152" s="383" t="str">
        <f ca="1">+IF(OFFSET('Hygiene Data'!$D$13,0,10*ROW('Hygiene Data'!D146))="","",OFFSET('Hygiene Data'!$D$13,0,10*ROW('Hygiene Data'!D146)))</f>
        <v/>
      </c>
      <c r="DR152" s="383" t="str">
        <f ca="1">+IF(OFFSET('Hygiene Data'!$E$11,0,10*ROW('Hygiene Data'!E146))="","",OFFSET('Hygiene Data'!$E$11,0,10*ROW('Hygiene Data'!E146)))</f>
        <v/>
      </c>
      <c r="DS152" s="383" t="str">
        <f ca="1">+IF(OFFSET('Hygiene Data'!$E$12,0,10*ROW('Hygiene Data'!E146))="","",OFFSET('Hygiene Data'!$E$12,0,10*ROW('Hygiene Data'!E146)))</f>
        <v/>
      </c>
      <c r="DT152" s="383" t="str">
        <f ca="1">+IF(OFFSET('Hygiene Data'!$E$13,0,10*ROW('Hygiene Data'!E146))="","",OFFSET('Hygiene Data'!$E$13,0,10*ROW('Hygiene Data'!E146)))</f>
        <v/>
      </c>
      <c r="DU152" s="383" t="str">
        <f ca="1">+IF(OFFSET('Hygiene Data'!$F$11,0,10*ROW('Hygiene Data'!F146))="","",OFFSET('Hygiene Data'!$F$11,0,10*ROW('Hygiene Data'!F146)))</f>
        <v/>
      </c>
      <c r="DV152" s="383" t="str">
        <f ca="1">+IF(OFFSET('Hygiene Data'!$F$12,0,10*ROW('Hygiene Data'!F146))="","",OFFSET('Hygiene Data'!$F$12,0,10*ROW('Hygiene Data'!F146)))</f>
        <v/>
      </c>
      <c r="DW152" s="383" t="str">
        <f ca="1">+IF(OFFSET('Hygiene Data'!$F$13,0,10*ROW('Hygiene Data'!F146))="","",OFFSET('Hygiene Data'!$F$13,0,10*ROW('Hygiene Data'!F146)))</f>
        <v/>
      </c>
      <c r="DX152" s="383" t="str">
        <f ca="1">+IF(OFFSET('Hygiene Data'!$G$11,0,10*ROW('Hygiene Data'!G146))="","",OFFSET('Hygiene Data'!$G$11,0,10*ROW('Hygiene Data'!G146)))</f>
        <v/>
      </c>
      <c r="DY152" s="383" t="str">
        <f ca="1">+IF(OFFSET('Hygiene Data'!$G$12,0,10*ROW('Hygiene Data'!G146))="","",OFFSET('Hygiene Data'!$G$12,0,10*ROW('Hygiene Data'!G146)))</f>
        <v/>
      </c>
      <c r="DZ152" s="383" t="str">
        <f ca="1">+IF(OFFSET('Hygiene Data'!$G$13,0,10*ROW('Hygiene Data'!G146))="","",OFFSET('Hygiene Data'!$G$13,0,10*ROW('Hygiene Data'!G146)))</f>
        <v/>
      </c>
      <c r="EA152" s="383" t="str">
        <f ca="1">+IF(OFFSET('Hygiene Data'!$H$11,0,10*ROW('Hygiene Data'!H146))="","",OFFSET('Hygiene Data'!$H$11,0,10*ROW('Hygiene Data'!H146)))</f>
        <v/>
      </c>
      <c r="EB152" s="383" t="str">
        <f ca="1">+IF(OFFSET('Hygiene Data'!$H$12,0,10*ROW('Hygiene Data'!H146))="","",OFFSET('Hygiene Data'!$H$12,0,10*ROW('Hygiene Data'!H146)))</f>
        <v/>
      </c>
      <c r="EC152" s="383" t="str">
        <f ca="1">+IF(OFFSET('Hygiene Data'!$H$13,0,10*ROW('Hygiene Data'!H146))="","",OFFSET('Hygiene Data'!$H$13,0,10*ROW('Hygiene Data'!H146)))</f>
        <v/>
      </c>
      <c r="ED152" s="383" t="str">
        <f ca="1">+IF(OFFSET('Hygiene Data'!$I$11,0,10*ROW('Hygiene Data'!I146))="","",OFFSET('Hygiene Data'!$I$11,0,10*ROW('Hygiene Data'!I146)))</f>
        <v/>
      </c>
      <c r="EE152" s="383" t="str">
        <f ca="1">+IF(OFFSET('Hygiene Data'!$I$12,0,10*ROW('Hygiene Data'!I146))="","",OFFSET('Hygiene Data'!$I$12,0,10*ROW('Hygiene Data'!I146)))</f>
        <v/>
      </c>
      <c r="EF152" s="383" t="str">
        <f ca="1">+IF(OFFSET('Hygiene Data'!$I$13,0,10*ROW('Hygiene Data'!I146))="","",OFFSET('Hygiene Data'!$I$13,0,10*ROW('Hygiene Data'!I146)))</f>
        <v/>
      </c>
    </row>
    <row r="153" spans="1:136" x14ac:dyDescent="0.25">
      <c r="A153" s="492" t="str">
        <f ca="1">+IF(OFFSET('Water Data'!$B$2,0,10*ROW('Water Data'!E147))="","",OFFSET('Water Data'!$B$2,0,10*ROW('Water Data'!E147)))</f>
        <v/>
      </c>
      <c r="B153" s="492"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19" t="str">
        <f t="shared" ca="1" si="2"/>
        <v/>
      </c>
      <c r="D153" s="520"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20"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20"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20"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20"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20"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20"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20"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20"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20"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20"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20"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20"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20"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20"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20"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20"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20"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21"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21"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21"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21"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21"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21"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21"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21"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21"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21"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21"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21"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21"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21"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21"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21"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21"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21"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21"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21"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21"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21"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21"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21"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21"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21"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21"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21"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21"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21"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22"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98"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22"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22"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22"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22"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22"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22"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22"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22"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22"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22"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22"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22"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22"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22"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22"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22"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83" t="str">
        <f ca="1">+IF(OFFSET('Water Data'!$D$27,0,10*ROW('Water Data'!D147))="","",OFFSET('Water Data'!$D$27,0,10*ROW('Water Data'!D147)))</f>
        <v/>
      </c>
      <c r="BT153" s="383" t="str">
        <f ca="1">+IF(OFFSET('Water Data'!$D$28,0,10*ROW('Water Data'!D147))="","",OFFSET('Water Data'!$D$28,0,10*ROW('Water Data'!D147)))</f>
        <v/>
      </c>
      <c r="BU153" s="383" t="str">
        <f ca="1">+IF(OFFSET('Water Data'!$D$29,0,10*ROW('Water Data'!D147))="","",OFFSET('Water Data'!$D$29,0,10*ROW('Water Data'!D147)))</f>
        <v/>
      </c>
      <c r="BV153" s="383" t="str">
        <f ca="1">+IF(OFFSET('Water Data'!$E$27,0,10*ROW('Water Data'!E147))="","",OFFSET('Water Data'!$E$27,0,10*ROW('Water Data'!E147)))</f>
        <v/>
      </c>
      <c r="BW153" s="383" t="str">
        <f ca="1">+IF(OFFSET('Water Data'!$E$28,0,10*ROW('Water Data'!E147))="","",OFFSET('Water Data'!$E$28,0,10*ROW('Water Data'!E147)))</f>
        <v/>
      </c>
      <c r="BX153" s="383" t="str">
        <f ca="1">+IF(OFFSET('Water Data'!$E$29,0,10*ROW('Water Data'!E147))="","",OFFSET('Water Data'!$E$29,0,10*ROW('Water Data'!E147)))</f>
        <v/>
      </c>
      <c r="BY153" s="383" t="str">
        <f ca="1">+IF(OFFSET('Water Data'!$F$27,0,10*ROW('Water Data'!F147))="","",OFFSET('Water Data'!$F$27,0,10*ROW('Water Data'!F147)))</f>
        <v/>
      </c>
      <c r="BZ153" s="383" t="str">
        <f ca="1">+IF(OFFSET('Water Data'!$F$28,0,10*ROW('Water Data'!F147))="","",OFFSET('Water Data'!$F$28,0,10*ROW('Water Data'!F147)))</f>
        <v/>
      </c>
      <c r="CA153" s="383" t="str">
        <f ca="1">+IF(OFFSET('Water Data'!$F$29,0,10*ROW('Water Data'!F147))="","",OFFSET('Water Data'!$F$29,0,10*ROW('Water Data'!F147)))</f>
        <v/>
      </c>
      <c r="CB153" s="383" t="str">
        <f ca="1">+IF(OFFSET('Water Data'!$G$27,0,10*ROW('Water Data'!G147))="","",OFFSET('Water Data'!$G$27,0,10*ROW('Water Data'!G147)))</f>
        <v/>
      </c>
      <c r="CC153" s="383" t="str">
        <f ca="1">+IF(OFFSET('Water Data'!$G$28,0,10*ROW('Water Data'!G147))="","",OFFSET('Water Data'!$G$28,0,10*ROW('Water Data'!G147)))</f>
        <v/>
      </c>
      <c r="CD153" s="383" t="str">
        <f ca="1">+IF(OFFSET('Water Data'!$G$29,0,10*ROW('Water Data'!G147))="","",OFFSET('Water Data'!$G$29,0,10*ROW('Water Data'!G147)))</f>
        <v/>
      </c>
      <c r="CE153" s="383" t="str">
        <f ca="1">+IF(OFFSET('Water Data'!$H$27,0,10*ROW('Water Data'!H147))="","",OFFSET('Water Data'!$H$27,0,10*ROW('Water Data'!H147)))</f>
        <v/>
      </c>
      <c r="CF153" s="383" t="str">
        <f ca="1">+IF(OFFSET('Water Data'!$H$28,0,10*ROW('Water Data'!H147))="","",OFFSET('Water Data'!$H$28,0,10*ROW('Water Data'!H147)))</f>
        <v/>
      </c>
      <c r="CG153" s="383" t="str">
        <f ca="1">+IF(OFFSET('Water Data'!$H$29,0,10*ROW('Water Data'!H147))="","",OFFSET('Water Data'!$H$29,0,10*ROW('Water Data'!H147)))</f>
        <v/>
      </c>
      <c r="CH153" s="383" t="str">
        <f ca="1">+IF(OFFSET('Water Data'!$I$27,0,10*ROW('Water Data'!I147))="","",OFFSET('Water Data'!$I$27,0,10*ROW('Water Data'!I147)))</f>
        <v/>
      </c>
      <c r="CI153" s="383" t="str">
        <f ca="1">+IF(OFFSET('Water Data'!$I$28,0,10*ROW('Water Data'!I147))="","",OFFSET('Water Data'!$I$28,0,10*ROW('Water Data'!I147)))</f>
        <v/>
      </c>
      <c r="CJ153" s="383" t="str">
        <f ca="1">+IF(OFFSET('Water Data'!$I$29,0,10*ROW('Water Data'!I147))="","",OFFSET('Water Data'!$I$29,0,10*ROW('Water Data'!I147)))</f>
        <v/>
      </c>
      <c r="CK153" s="383" t="str">
        <f ca="1">+IF(OFFSET('Sanitation Data'!$D$28,0,10*ROW('Sanitation Data'!D147))="","",OFFSET('Sanitation Data'!$D$28,0,10*ROW('Sanitation Data'!D147)))</f>
        <v/>
      </c>
      <c r="CL153" s="383" t="str">
        <f ca="1">+IF(OFFSET('Sanitation Data'!$D$29,0,10*ROW('Sanitation Data'!D147))="","",OFFSET('Sanitation Data'!$D$29,0,10*ROW('Sanitation Data'!D147)))</f>
        <v/>
      </c>
      <c r="CM153" s="383" t="str">
        <f ca="1">+IF(OFFSET('Sanitation Data'!$D$30,0,10*ROW('Sanitation Data'!D147))="","",OFFSET('Sanitation Data'!$D$30,0,10*ROW('Sanitation Data'!D147)))</f>
        <v/>
      </c>
      <c r="CN153" s="383" t="str">
        <f ca="1">+IF(OFFSET('Sanitation Data'!$D$31,0,10*ROW('Sanitation Data'!D147))="","",OFFSET('Sanitation Data'!$D$31,0,10*ROW('Sanitation Data'!D147)))</f>
        <v/>
      </c>
      <c r="CO153" s="383" t="str">
        <f ca="1">+IF(OFFSET('Sanitation Data'!$D$32,0,10*ROW('Sanitation Data'!D147))="","",OFFSET('Sanitation Data'!$D$32,0,10*ROW('Sanitation Data'!D147)))</f>
        <v/>
      </c>
      <c r="CP153" s="383" t="str">
        <f ca="1">+IF(OFFSET('Sanitation Data'!$E$28,0,10*ROW('Sanitation Data'!E147))="","",OFFSET('Sanitation Data'!$E$28,0,10*ROW('Sanitation Data'!E147)))</f>
        <v/>
      </c>
      <c r="CQ153" s="383" t="str">
        <f ca="1">+IF(OFFSET('Sanitation Data'!$E$29,0,10*ROW('Sanitation Data'!E147))="","",OFFSET('Sanitation Data'!$E$29,0,10*ROW('Sanitation Data'!E147)))</f>
        <v/>
      </c>
      <c r="CR153" s="383" t="str">
        <f ca="1">+IF(OFFSET('Sanitation Data'!$E$30,0,10*ROW('Sanitation Data'!E147))="","",OFFSET('Sanitation Data'!$E$30,0,10*ROW('Sanitation Data'!E147)))</f>
        <v/>
      </c>
      <c r="CS153" s="383" t="str">
        <f ca="1">+IF(OFFSET('Sanitation Data'!$E$31,0,10*ROW('Sanitation Data'!E147))="","",OFFSET('Sanitation Data'!$E$31,0,10*ROW('Sanitation Data'!E147)))</f>
        <v/>
      </c>
      <c r="CT153" s="383" t="str">
        <f ca="1">+IF(OFFSET('Sanitation Data'!$E$32,0,10*ROW('Sanitation Data'!E147))="","",OFFSET('Sanitation Data'!$E$32,0,10*ROW('Sanitation Data'!E147)))</f>
        <v/>
      </c>
      <c r="CU153" s="383" t="str">
        <f ca="1">+IF(OFFSET('Sanitation Data'!$F$28,0,10*ROW('Sanitation Data'!F147))="","",OFFSET('Sanitation Data'!$F$28,0,10*ROW('Sanitation Data'!F147)))</f>
        <v/>
      </c>
      <c r="CV153" s="383" t="str">
        <f ca="1">+IF(OFFSET('Sanitation Data'!$F$29,0,10*ROW('Sanitation Data'!F147))="","",OFFSET('Sanitation Data'!$F$29,0,10*ROW('Sanitation Data'!F147)))</f>
        <v/>
      </c>
      <c r="CW153" s="383" t="str">
        <f ca="1">+IF(OFFSET('Sanitation Data'!$F$30,0,10*ROW('Sanitation Data'!F147))="","",OFFSET('Sanitation Data'!$F$30,0,10*ROW('Sanitation Data'!F147)))</f>
        <v/>
      </c>
      <c r="CX153" s="383" t="str">
        <f ca="1">+IF(OFFSET('Sanitation Data'!$F$31,0,10*ROW('Sanitation Data'!F147))="","",OFFSET('Sanitation Data'!$F$31,0,10*ROW('Sanitation Data'!F147)))</f>
        <v/>
      </c>
      <c r="CY153" s="383" t="str">
        <f ca="1">+IF(OFFSET('Sanitation Data'!$F$32,0,10*ROW('Sanitation Data'!F147))="","",OFFSET('Sanitation Data'!$F$32,0,10*ROW('Sanitation Data'!F147)))</f>
        <v/>
      </c>
      <c r="CZ153" s="383" t="str">
        <f ca="1">+IF(OFFSET('Sanitation Data'!$G$28,0,10*ROW('Sanitation Data'!G147))="","",OFFSET('Sanitation Data'!$G$28,0,10*ROW('Sanitation Data'!G147)))</f>
        <v/>
      </c>
      <c r="DA153" s="383" t="str">
        <f ca="1">+IF(OFFSET('Sanitation Data'!$G$29,0,10*ROW('Sanitation Data'!G147))="","",OFFSET('Sanitation Data'!$G$29,0,10*ROW('Sanitation Data'!G147)))</f>
        <v/>
      </c>
      <c r="DB153" s="383" t="str">
        <f ca="1">+IF(OFFSET('Sanitation Data'!$G$30,0,10*ROW('Sanitation Data'!G147))="","",OFFSET('Sanitation Data'!$G$30,0,10*ROW('Sanitation Data'!G147)))</f>
        <v/>
      </c>
      <c r="DC153" s="383" t="str">
        <f ca="1">+IF(OFFSET('Sanitation Data'!$G$31,0,10*ROW('Sanitation Data'!G147))="","",OFFSET('Sanitation Data'!$G$31,0,10*ROW('Sanitation Data'!G147)))</f>
        <v/>
      </c>
      <c r="DD153" s="383" t="str">
        <f ca="1">+IF(OFFSET('Sanitation Data'!$G$32,0,10*ROW('Sanitation Data'!G147))="","",OFFSET('Sanitation Data'!$G$32,0,10*ROW('Sanitation Data'!G147)))</f>
        <v/>
      </c>
      <c r="DE153" s="383" t="str">
        <f ca="1">+IF(OFFSET('Sanitation Data'!$H$28,0,10*ROW('Sanitation Data'!H147))="","",OFFSET('Sanitation Data'!$H$28,0,10*ROW('Sanitation Data'!H147)))</f>
        <v/>
      </c>
      <c r="DF153" s="383" t="str">
        <f ca="1">+IF(OFFSET('Sanitation Data'!$H$29,0,10*ROW('Sanitation Data'!H147))="","",OFFSET('Sanitation Data'!$H$29,0,10*ROW('Sanitation Data'!H147)))</f>
        <v/>
      </c>
      <c r="DG153" s="383" t="str">
        <f ca="1">+IF(OFFSET('Sanitation Data'!$H$30,0,10*ROW('Sanitation Data'!H147))="","",OFFSET('Sanitation Data'!$H$30,0,10*ROW('Sanitation Data'!H147)))</f>
        <v/>
      </c>
      <c r="DH153" s="383" t="str">
        <f ca="1">+IF(OFFSET('Sanitation Data'!$H$31,0,10*ROW('Sanitation Data'!H147))="","",OFFSET('Sanitation Data'!$H$31,0,10*ROW('Sanitation Data'!H147)))</f>
        <v/>
      </c>
      <c r="DI153" s="383" t="str">
        <f ca="1">+IF(OFFSET('Sanitation Data'!$H$32,0,10*ROW('Sanitation Data'!H147))="","",OFFSET('Sanitation Data'!$H$32,0,10*ROW('Sanitation Data'!H147)))</f>
        <v/>
      </c>
      <c r="DJ153" s="383" t="str">
        <f ca="1">+IF(OFFSET('Sanitation Data'!$I$28,0,10*ROW('Sanitation Data'!I147))="","",OFFSET('Sanitation Data'!$I$28,0,10*ROW('Sanitation Data'!I147)))</f>
        <v/>
      </c>
      <c r="DK153" s="383" t="str">
        <f ca="1">+IF(OFFSET('Sanitation Data'!$I$29,0,10*ROW('Sanitation Data'!I147))="","",OFFSET('Sanitation Data'!$I$29,0,10*ROW('Sanitation Data'!I147)))</f>
        <v/>
      </c>
      <c r="DL153" s="383" t="str">
        <f ca="1">+IF(OFFSET('Sanitation Data'!$I$30,0,10*ROW('Sanitation Data'!I147))="","",OFFSET('Sanitation Data'!$I$30,0,10*ROW('Sanitation Data'!I147)))</f>
        <v/>
      </c>
      <c r="DM153" s="383" t="str">
        <f ca="1">+IF(OFFSET('Sanitation Data'!$I$31,0,10*ROW('Sanitation Data'!I147))="","",OFFSET('Sanitation Data'!$I$31,0,10*ROW('Sanitation Data'!I147)))</f>
        <v/>
      </c>
      <c r="DN153" s="383" t="str">
        <f ca="1">+IF(OFFSET('Sanitation Data'!$I$32,0,10*ROW('Sanitation Data'!I147))="","",OFFSET('Sanitation Data'!$I$32,0,10*ROW('Sanitation Data'!I147)))</f>
        <v/>
      </c>
      <c r="DO153" s="383" t="str">
        <f ca="1">+IF(OFFSET('Hygiene Data'!$D$11,0,10*ROW('Hygiene Data'!D147))="","",OFFSET('Hygiene Data'!$D$11,0,10*ROW('Hygiene Data'!D147)))</f>
        <v/>
      </c>
      <c r="DP153" s="383" t="str">
        <f ca="1">+IF(OFFSET('Hygiene Data'!$D$12,0,10*ROW('Hygiene Data'!D147))="","",OFFSET('Hygiene Data'!$D$12,0,10*ROW('Hygiene Data'!D147)))</f>
        <v/>
      </c>
      <c r="DQ153" s="383" t="str">
        <f ca="1">+IF(OFFSET('Hygiene Data'!$D$13,0,10*ROW('Hygiene Data'!D147))="","",OFFSET('Hygiene Data'!$D$13,0,10*ROW('Hygiene Data'!D147)))</f>
        <v/>
      </c>
      <c r="DR153" s="383" t="str">
        <f ca="1">+IF(OFFSET('Hygiene Data'!$E$11,0,10*ROW('Hygiene Data'!E147))="","",OFFSET('Hygiene Data'!$E$11,0,10*ROW('Hygiene Data'!E147)))</f>
        <v/>
      </c>
      <c r="DS153" s="383" t="str">
        <f ca="1">+IF(OFFSET('Hygiene Data'!$E$12,0,10*ROW('Hygiene Data'!E147))="","",OFFSET('Hygiene Data'!$E$12,0,10*ROW('Hygiene Data'!E147)))</f>
        <v/>
      </c>
      <c r="DT153" s="383" t="str">
        <f ca="1">+IF(OFFSET('Hygiene Data'!$E$13,0,10*ROW('Hygiene Data'!E147))="","",OFFSET('Hygiene Data'!$E$13,0,10*ROW('Hygiene Data'!E147)))</f>
        <v/>
      </c>
      <c r="DU153" s="383" t="str">
        <f ca="1">+IF(OFFSET('Hygiene Data'!$F$11,0,10*ROW('Hygiene Data'!F147))="","",OFFSET('Hygiene Data'!$F$11,0,10*ROW('Hygiene Data'!F147)))</f>
        <v/>
      </c>
      <c r="DV153" s="383" t="str">
        <f ca="1">+IF(OFFSET('Hygiene Data'!$F$12,0,10*ROW('Hygiene Data'!F147))="","",OFFSET('Hygiene Data'!$F$12,0,10*ROW('Hygiene Data'!F147)))</f>
        <v/>
      </c>
      <c r="DW153" s="383" t="str">
        <f ca="1">+IF(OFFSET('Hygiene Data'!$F$13,0,10*ROW('Hygiene Data'!F147))="","",OFFSET('Hygiene Data'!$F$13,0,10*ROW('Hygiene Data'!F147)))</f>
        <v/>
      </c>
      <c r="DX153" s="383" t="str">
        <f ca="1">+IF(OFFSET('Hygiene Data'!$G$11,0,10*ROW('Hygiene Data'!G147))="","",OFFSET('Hygiene Data'!$G$11,0,10*ROW('Hygiene Data'!G147)))</f>
        <v/>
      </c>
      <c r="DY153" s="383" t="str">
        <f ca="1">+IF(OFFSET('Hygiene Data'!$G$12,0,10*ROW('Hygiene Data'!G147))="","",OFFSET('Hygiene Data'!$G$12,0,10*ROW('Hygiene Data'!G147)))</f>
        <v/>
      </c>
      <c r="DZ153" s="383" t="str">
        <f ca="1">+IF(OFFSET('Hygiene Data'!$G$13,0,10*ROW('Hygiene Data'!G147))="","",OFFSET('Hygiene Data'!$G$13,0,10*ROW('Hygiene Data'!G147)))</f>
        <v/>
      </c>
      <c r="EA153" s="383" t="str">
        <f ca="1">+IF(OFFSET('Hygiene Data'!$H$11,0,10*ROW('Hygiene Data'!H147))="","",OFFSET('Hygiene Data'!$H$11,0,10*ROW('Hygiene Data'!H147)))</f>
        <v/>
      </c>
      <c r="EB153" s="383" t="str">
        <f ca="1">+IF(OFFSET('Hygiene Data'!$H$12,0,10*ROW('Hygiene Data'!H147))="","",OFFSET('Hygiene Data'!$H$12,0,10*ROW('Hygiene Data'!H147)))</f>
        <v/>
      </c>
      <c r="EC153" s="383" t="str">
        <f ca="1">+IF(OFFSET('Hygiene Data'!$H$13,0,10*ROW('Hygiene Data'!H147))="","",OFFSET('Hygiene Data'!$H$13,0,10*ROW('Hygiene Data'!H147)))</f>
        <v/>
      </c>
      <c r="ED153" s="383" t="str">
        <f ca="1">+IF(OFFSET('Hygiene Data'!$I$11,0,10*ROW('Hygiene Data'!I147))="","",OFFSET('Hygiene Data'!$I$11,0,10*ROW('Hygiene Data'!I147)))</f>
        <v/>
      </c>
      <c r="EE153" s="383" t="str">
        <f ca="1">+IF(OFFSET('Hygiene Data'!$I$12,0,10*ROW('Hygiene Data'!I147))="","",OFFSET('Hygiene Data'!$I$12,0,10*ROW('Hygiene Data'!I147)))</f>
        <v/>
      </c>
      <c r="EF153" s="383" t="str">
        <f ca="1">+IF(OFFSET('Hygiene Data'!$I$13,0,10*ROW('Hygiene Data'!I147))="","",OFFSET('Hygiene Data'!$I$13,0,10*ROW('Hygiene Data'!I147)))</f>
        <v/>
      </c>
    </row>
    <row r="154" spans="1:136" x14ac:dyDescent="0.25">
      <c r="A154" s="492" t="str">
        <f ca="1">+IF(OFFSET('Water Data'!$B$2,0,10*ROW('Water Data'!E148))="","",OFFSET('Water Data'!$B$2,0,10*ROW('Water Data'!E148)))</f>
        <v/>
      </c>
      <c r="B154" s="492"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19" t="str">
        <f t="shared" ca="1" si="2"/>
        <v/>
      </c>
      <c r="D154" s="520"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20"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20"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20"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20"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20"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20"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20"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20"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20"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20"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20"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20"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20"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20"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20"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20"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20"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21"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21"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21"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21"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21"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21"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21"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21"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21"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21"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21"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21"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21"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21"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21"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21"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21"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21"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21"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21"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21"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21"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21"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21"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21"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21"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21"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21"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21"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21"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22"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98"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22"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22"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22"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22"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22"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22"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22"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22"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22"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22"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22"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22"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22"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22"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22"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22"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83" t="str">
        <f ca="1">+IF(OFFSET('Water Data'!$D$27,0,10*ROW('Water Data'!D148))="","",OFFSET('Water Data'!$D$27,0,10*ROW('Water Data'!D148)))</f>
        <v/>
      </c>
      <c r="BT154" s="383" t="str">
        <f ca="1">+IF(OFFSET('Water Data'!$D$28,0,10*ROW('Water Data'!D148))="","",OFFSET('Water Data'!$D$28,0,10*ROW('Water Data'!D148)))</f>
        <v/>
      </c>
      <c r="BU154" s="383" t="str">
        <f ca="1">+IF(OFFSET('Water Data'!$D$29,0,10*ROW('Water Data'!D148))="","",OFFSET('Water Data'!$D$29,0,10*ROW('Water Data'!D148)))</f>
        <v/>
      </c>
      <c r="BV154" s="383" t="str">
        <f ca="1">+IF(OFFSET('Water Data'!$E$27,0,10*ROW('Water Data'!E148))="","",OFFSET('Water Data'!$E$27,0,10*ROW('Water Data'!E148)))</f>
        <v/>
      </c>
      <c r="BW154" s="383" t="str">
        <f ca="1">+IF(OFFSET('Water Data'!$E$28,0,10*ROW('Water Data'!E148))="","",OFFSET('Water Data'!$E$28,0,10*ROW('Water Data'!E148)))</f>
        <v/>
      </c>
      <c r="BX154" s="383" t="str">
        <f ca="1">+IF(OFFSET('Water Data'!$E$29,0,10*ROW('Water Data'!E148))="","",OFFSET('Water Data'!$E$29,0,10*ROW('Water Data'!E148)))</f>
        <v/>
      </c>
      <c r="BY154" s="383" t="str">
        <f ca="1">+IF(OFFSET('Water Data'!$F$27,0,10*ROW('Water Data'!F148))="","",OFFSET('Water Data'!$F$27,0,10*ROW('Water Data'!F148)))</f>
        <v/>
      </c>
      <c r="BZ154" s="383" t="str">
        <f ca="1">+IF(OFFSET('Water Data'!$F$28,0,10*ROW('Water Data'!F148))="","",OFFSET('Water Data'!$F$28,0,10*ROW('Water Data'!F148)))</f>
        <v/>
      </c>
      <c r="CA154" s="383" t="str">
        <f ca="1">+IF(OFFSET('Water Data'!$F$29,0,10*ROW('Water Data'!F148))="","",OFFSET('Water Data'!$F$29,0,10*ROW('Water Data'!F148)))</f>
        <v/>
      </c>
      <c r="CB154" s="383" t="str">
        <f ca="1">+IF(OFFSET('Water Data'!$G$27,0,10*ROW('Water Data'!G148))="","",OFFSET('Water Data'!$G$27,0,10*ROW('Water Data'!G148)))</f>
        <v/>
      </c>
      <c r="CC154" s="383" t="str">
        <f ca="1">+IF(OFFSET('Water Data'!$G$28,0,10*ROW('Water Data'!G148))="","",OFFSET('Water Data'!$G$28,0,10*ROW('Water Data'!G148)))</f>
        <v/>
      </c>
      <c r="CD154" s="383" t="str">
        <f ca="1">+IF(OFFSET('Water Data'!$G$29,0,10*ROW('Water Data'!G148))="","",OFFSET('Water Data'!$G$29,0,10*ROW('Water Data'!G148)))</f>
        <v/>
      </c>
      <c r="CE154" s="383" t="str">
        <f ca="1">+IF(OFFSET('Water Data'!$H$27,0,10*ROW('Water Data'!H148))="","",OFFSET('Water Data'!$H$27,0,10*ROW('Water Data'!H148)))</f>
        <v/>
      </c>
      <c r="CF154" s="383" t="str">
        <f ca="1">+IF(OFFSET('Water Data'!$H$28,0,10*ROW('Water Data'!H148))="","",OFFSET('Water Data'!$H$28,0,10*ROW('Water Data'!H148)))</f>
        <v/>
      </c>
      <c r="CG154" s="383" t="str">
        <f ca="1">+IF(OFFSET('Water Data'!$H$29,0,10*ROW('Water Data'!H148))="","",OFFSET('Water Data'!$H$29,0,10*ROW('Water Data'!H148)))</f>
        <v/>
      </c>
      <c r="CH154" s="383" t="str">
        <f ca="1">+IF(OFFSET('Water Data'!$I$27,0,10*ROW('Water Data'!I148))="","",OFFSET('Water Data'!$I$27,0,10*ROW('Water Data'!I148)))</f>
        <v/>
      </c>
      <c r="CI154" s="383" t="str">
        <f ca="1">+IF(OFFSET('Water Data'!$I$28,0,10*ROW('Water Data'!I148))="","",OFFSET('Water Data'!$I$28,0,10*ROW('Water Data'!I148)))</f>
        <v/>
      </c>
      <c r="CJ154" s="383" t="str">
        <f ca="1">+IF(OFFSET('Water Data'!$I$29,0,10*ROW('Water Data'!I148))="","",OFFSET('Water Data'!$I$29,0,10*ROW('Water Data'!I148)))</f>
        <v/>
      </c>
      <c r="CK154" s="383" t="str">
        <f ca="1">+IF(OFFSET('Sanitation Data'!$D$28,0,10*ROW('Sanitation Data'!D148))="","",OFFSET('Sanitation Data'!$D$28,0,10*ROW('Sanitation Data'!D148)))</f>
        <v/>
      </c>
      <c r="CL154" s="383" t="str">
        <f ca="1">+IF(OFFSET('Sanitation Data'!$D$29,0,10*ROW('Sanitation Data'!D148))="","",OFFSET('Sanitation Data'!$D$29,0,10*ROW('Sanitation Data'!D148)))</f>
        <v/>
      </c>
      <c r="CM154" s="383" t="str">
        <f ca="1">+IF(OFFSET('Sanitation Data'!$D$30,0,10*ROW('Sanitation Data'!D148))="","",OFFSET('Sanitation Data'!$D$30,0,10*ROW('Sanitation Data'!D148)))</f>
        <v/>
      </c>
      <c r="CN154" s="383" t="str">
        <f ca="1">+IF(OFFSET('Sanitation Data'!$D$31,0,10*ROW('Sanitation Data'!D148))="","",OFFSET('Sanitation Data'!$D$31,0,10*ROW('Sanitation Data'!D148)))</f>
        <v/>
      </c>
      <c r="CO154" s="383" t="str">
        <f ca="1">+IF(OFFSET('Sanitation Data'!$D$32,0,10*ROW('Sanitation Data'!D148))="","",OFFSET('Sanitation Data'!$D$32,0,10*ROW('Sanitation Data'!D148)))</f>
        <v/>
      </c>
      <c r="CP154" s="383" t="str">
        <f ca="1">+IF(OFFSET('Sanitation Data'!$E$28,0,10*ROW('Sanitation Data'!E148))="","",OFFSET('Sanitation Data'!$E$28,0,10*ROW('Sanitation Data'!E148)))</f>
        <v/>
      </c>
      <c r="CQ154" s="383" t="str">
        <f ca="1">+IF(OFFSET('Sanitation Data'!$E$29,0,10*ROW('Sanitation Data'!E148))="","",OFFSET('Sanitation Data'!$E$29,0,10*ROW('Sanitation Data'!E148)))</f>
        <v/>
      </c>
      <c r="CR154" s="383" t="str">
        <f ca="1">+IF(OFFSET('Sanitation Data'!$E$30,0,10*ROW('Sanitation Data'!E148))="","",OFFSET('Sanitation Data'!$E$30,0,10*ROW('Sanitation Data'!E148)))</f>
        <v/>
      </c>
      <c r="CS154" s="383" t="str">
        <f ca="1">+IF(OFFSET('Sanitation Data'!$E$31,0,10*ROW('Sanitation Data'!E148))="","",OFFSET('Sanitation Data'!$E$31,0,10*ROW('Sanitation Data'!E148)))</f>
        <v/>
      </c>
      <c r="CT154" s="383" t="str">
        <f ca="1">+IF(OFFSET('Sanitation Data'!$E$32,0,10*ROW('Sanitation Data'!E148))="","",OFFSET('Sanitation Data'!$E$32,0,10*ROW('Sanitation Data'!E148)))</f>
        <v/>
      </c>
      <c r="CU154" s="383" t="str">
        <f ca="1">+IF(OFFSET('Sanitation Data'!$F$28,0,10*ROW('Sanitation Data'!F148))="","",OFFSET('Sanitation Data'!$F$28,0,10*ROW('Sanitation Data'!F148)))</f>
        <v/>
      </c>
      <c r="CV154" s="383" t="str">
        <f ca="1">+IF(OFFSET('Sanitation Data'!$F$29,0,10*ROW('Sanitation Data'!F148))="","",OFFSET('Sanitation Data'!$F$29,0,10*ROW('Sanitation Data'!F148)))</f>
        <v/>
      </c>
      <c r="CW154" s="383" t="str">
        <f ca="1">+IF(OFFSET('Sanitation Data'!$F$30,0,10*ROW('Sanitation Data'!F148))="","",OFFSET('Sanitation Data'!$F$30,0,10*ROW('Sanitation Data'!F148)))</f>
        <v/>
      </c>
      <c r="CX154" s="383" t="str">
        <f ca="1">+IF(OFFSET('Sanitation Data'!$F$31,0,10*ROW('Sanitation Data'!F148))="","",OFFSET('Sanitation Data'!$F$31,0,10*ROW('Sanitation Data'!F148)))</f>
        <v/>
      </c>
      <c r="CY154" s="383" t="str">
        <f ca="1">+IF(OFFSET('Sanitation Data'!$F$32,0,10*ROW('Sanitation Data'!F148))="","",OFFSET('Sanitation Data'!$F$32,0,10*ROW('Sanitation Data'!F148)))</f>
        <v/>
      </c>
      <c r="CZ154" s="383" t="str">
        <f ca="1">+IF(OFFSET('Sanitation Data'!$G$28,0,10*ROW('Sanitation Data'!G148))="","",OFFSET('Sanitation Data'!$G$28,0,10*ROW('Sanitation Data'!G148)))</f>
        <v/>
      </c>
      <c r="DA154" s="383" t="str">
        <f ca="1">+IF(OFFSET('Sanitation Data'!$G$29,0,10*ROW('Sanitation Data'!G148))="","",OFFSET('Sanitation Data'!$G$29,0,10*ROW('Sanitation Data'!G148)))</f>
        <v/>
      </c>
      <c r="DB154" s="383" t="str">
        <f ca="1">+IF(OFFSET('Sanitation Data'!$G$30,0,10*ROW('Sanitation Data'!G148))="","",OFFSET('Sanitation Data'!$G$30,0,10*ROW('Sanitation Data'!G148)))</f>
        <v/>
      </c>
      <c r="DC154" s="383" t="str">
        <f ca="1">+IF(OFFSET('Sanitation Data'!$G$31,0,10*ROW('Sanitation Data'!G148))="","",OFFSET('Sanitation Data'!$G$31,0,10*ROW('Sanitation Data'!G148)))</f>
        <v/>
      </c>
      <c r="DD154" s="383" t="str">
        <f ca="1">+IF(OFFSET('Sanitation Data'!$G$32,0,10*ROW('Sanitation Data'!G148))="","",OFFSET('Sanitation Data'!$G$32,0,10*ROW('Sanitation Data'!G148)))</f>
        <v/>
      </c>
      <c r="DE154" s="383" t="str">
        <f ca="1">+IF(OFFSET('Sanitation Data'!$H$28,0,10*ROW('Sanitation Data'!H148))="","",OFFSET('Sanitation Data'!$H$28,0,10*ROW('Sanitation Data'!H148)))</f>
        <v/>
      </c>
      <c r="DF154" s="383" t="str">
        <f ca="1">+IF(OFFSET('Sanitation Data'!$H$29,0,10*ROW('Sanitation Data'!H148))="","",OFFSET('Sanitation Data'!$H$29,0,10*ROW('Sanitation Data'!H148)))</f>
        <v/>
      </c>
      <c r="DG154" s="383" t="str">
        <f ca="1">+IF(OFFSET('Sanitation Data'!$H$30,0,10*ROW('Sanitation Data'!H148))="","",OFFSET('Sanitation Data'!$H$30,0,10*ROW('Sanitation Data'!H148)))</f>
        <v/>
      </c>
      <c r="DH154" s="383" t="str">
        <f ca="1">+IF(OFFSET('Sanitation Data'!$H$31,0,10*ROW('Sanitation Data'!H148))="","",OFFSET('Sanitation Data'!$H$31,0,10*ROW('Sanitation Data'!H148)))</f>
        <v/>
      </c>
      <c r="DI154" s="383" t="str">
        <f ca="1">+IF(OFFSET('Sanitation Data'!$H$32,0,10*ROW('Sanitation Data'!H148))="","",OFFSET('Sanitation Data'!$H$32,0,10*ROW('Sanitation Data'!H148)))</f>
        <v/>
      </c>
      <c r="DJ154" s="383" t="str">
        <f ca="1">+IF(OFFSET('Sanitation Data'!$I$28,0,10*ROW('Sanitation Data'!I148))="","",OFFSET('Sanitation Data'!$I$28,0,10*ROW('Sanitation Data'!I148)))</f>
        <v/>
      </c>
      <c r="DK154" s="383" t="str">
        <f ca="1">+IF(OFFSET('Sanitation Data'!$I$29,0,10*ROW('Sanitation Data'!I148))="","",OFFSET('Sanitation Data'!$I$29,0,10*ROW('Sanitation Data'!I148)))</f>
        <v/>
      </c>
      <c r="DL154" s="383" t="str">
        <f ca="1">+IF(OFFSET('Sanitation Data'!$I$30,0,10*ROW('Sanitation Data'!I148))="","",OFFSET('Sanitation Data'!$I$30,0,10*ROW('Sanitation Data'!I148)))</f>
        <v/>
      </c>
      <c r="DM154" s="383" t="str">
        <f ca="1">+IF(OFFSET('Sanitation Data'!$I$31,0,10*ROW('Sanitation Data'!I148))="","",OFFSET('Sanitation Data'!$I$31,0,10*ROW('Sanitation Data'!I148)))</f>
        <v/>
      </c>
      <c r="DN154" s="383" t="str">
        <f ca="1">+IF(OFFSET('Sanitation Data'!$I$32,0,10*ROW('Sanitation Data'!I148))="","",OFFSET('Sanitation Data'!$I$32,0,10*ROW('Sanitation Data'!I148)))</f>
        <v/>
      </c>
      <c r="DO154" s="383" t="str">
        <f ca="1">+IF(OFFSET('Hygiene Data'!$D$11,0,10*ROW('Hygiene Data'!D148))="","",OFFSET('Hygiene Data'!$D$11,0,10*ROW('Hygiene Data'!D148)))</f>
        <v/>
      </c>
      <c r="DP154" s="383" t="str">
        <f ca="1">+IF(OFFSET('Hygiene Data'!$D$12,0,10*ROW('Hygiene Data'!D148))="","",OFFSET('Hygiene Data'!$D$12,0,10*ROW('Hygiene Data'!D148)))</f>
        <v/>
      </c>
      <c r="DQ154" s="383" t="str">
        <f ca="1">+IF(OFFSET('Hygiene Data'!$D$13,0,10*ROW('Hygiene Data'!D148))="","",OFFSET('Hygiene Data'!$D$13,0,10*ROW('Hygiene Data'!D148)))</f>
        <v/>
      </c>
      <c r="DR154" s="383" t="str">
        <f ca="1">+IF(OFFSET('Hygiene Data'!$E$11,0,10*ROW('Hygiene Data'!E148))="","",OFFSET('Hygiene Data'!$E$11,0,10*ROW('Hygiene Data'!E148)))</f>
        <v/>
      </c>
      <c r="DS154" s="383" t="str">
        <f ca="1">+IF(OFFSET('Hygiene Data'!$E$12,0,10*ROW('Hygiene Data'!E148))="","",OFFSET('Hygiene Data'!$E$12,0,10*ROW('Hygiene Data'!E148)))</f>
        <v/>
      </c>
      <c r="DT154" s="383" t="str">
        <f ca="1">+IF(OFFSET('Hygiene Data'!$E$13,0,10*ROW('Hygiene Data'!E148))="","",OFFSET('Hygiene Data'!$E$13,0,10*ROW('Hygiene Data'!E148)))</f>
        <v/>
      </c>
      <c r="DU154" s="383" t="str">
        <f ca="1">+IF(OFFSET('Hygiene Data'!$F$11,0,10*ROW('Hygiene Data'!F148))="","",OFFSET('Hygiene Data'!$F$11,0,10*ROW('Hygiene Data'!F148)))</f>
        <v/>
      </c>
      <c r="DV154" s="383" t="str">
        <f ca="1">+IF(OFFSET('Hygiene Data'!$F$12,0,10*ROW('Hygiene Data'!F148))="","",OFFSET('Hygiene Data'!$F$12,0,10*ROW('Hygiene Data'!F148)))</f>
        <v/>
      </c>
      <c r="DW154" s="383" t="str">
        <f ca="1">+IF(OFFSET('Hygiene Data'!$F$13,0,10*ROW('Hygiene Data'!F148))="","",OFFSET('Hygiene Data'!$F$13,0,10*ROW('Hygiene Data'!F148)))</f>
        <v/>
      </c>
      <c r="DX154" s="383" t="str">
        <f ca="1">+IF(OFFSET('Hygiene Data'!$G$11,0,10*ROW('Hygiene Data'!G148))="","",OFFSET('Hygiene Data'!$G$11,0,10*ROW('Hygiene Data'!G148)))</f>
        <v/>
      </c>
      <c r="DY154" s="383" t="str">
        <f ca="1">+IF(OFFSET('Hygiene Data'!$G$12,0,10*ROW('Hygiene Data'!G148))="","",OFFSET('Hygiene Data'!$G$12,0,10*ROW('Hygiene Data'!G148)))</f>
        <v/>
      </c>
      <c r="DZ154" s="383" t="str">
        <f ca="1">+IF(OFFSET('Hygiene Data'!$G$13,0,10*ROW('Hygiene Data'!G148))="","",OFFSET('Hygiene Data'!$G$13,0,10*ROW('Hygiene Data'!G148)))</f>
        <v/>
      </c>
      <c r="EA154" s="383" t="str">
        <f ca="1">+IF(OFFSET('Hygiene Data'!$H$11,0,10*ROW('Hygiene Data'!H148))="","",OFFSET('Hygiene Data'!$H$11,0,10*ROW('Hygiene Data'!H148)))</f>
        <v/>
      </c>
      <c r="EB154" s="383" t="str">
        <f ca="1">+IF(OFFSET('Hygiene Data'!$H$12,0,10*ROW('Hygiene Data'!H148))="","",OFFSET('Hygiene Data'!$H$12,0,10*ROW('Hygiene Data'!H148)))</f>
        <v/>
      </c>
      <c r="EC154" s="383" t="str">
        <f ca="1">+IF(OFFSET('Hygiene Data'!$H$13,0,10*ROW('Hygiene Data'!H148))="","",OFFSET('Hygiene Data'!$H$13,0,10*ROW('Hygiene Data'!H148)))</f>
        <v/>
      </c>
      <c r="ED154" s="383" t="str">
        <f ca="1">+IF(OFFSET('Hygiene Data'!$I$11,0,10*ROW('Hygiene Data'!I148))="","",OFFSET('Hygiene Data'!$I$11,0,10*ROW('Hygiene Data'!I148)))</f>
        <v/>
      </c>
      <c r="EE154" s="383" t="str">
        <f ca="1">+IF(OFFSET('Hygiene Data'!$I$12,0,10*ROW('Hygiene Data'!I148))="","",OFFSET('Hygiene Data'!$I$12,0,10*ROW('Hygiene Data'!I148)))</f>
        <v/>
      </c>
      <c r="EF154" s="383" t="str">
        <f ca="1">+IF(OFFSET('Hygiene Data'!$I$13,0,10*ROW('Hygiene Data'!I148))="","",OFFSET('Hygiene Data'!$I$13,0,10*ROW('Hygiene Data'!I148)))</f>
        <v/>
      </c>
    </row>
    <row r="155" spans="1:136" x14ac:dyDescent="0.25">
      <c r="A155" s="492" t="str">
        <f ca="1">+IF(OFFSET('Water Data'!$B$2,0,10*ROW('Water Data'!E149))="","",OFFSET('Water Data'!$B$2,0,10*ROW('Water Data'!E149)))</f>
        <v/>
      </c>
      <c r="B155" s="492"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19" t="str">
        <f t="shared" ca="1" si="2"/>
        <v/>
      </c>
      <c r="D155" s="520"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20"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20"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20"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20"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20"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20"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20"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20"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20"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20"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20"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20"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20"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20"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20"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20"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20"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21"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21"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21"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21"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21"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21"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21"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21"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21"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21"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21"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21"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21"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21"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21"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21"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21"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21"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21"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21"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21"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21"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21"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21"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21"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21"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21"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21"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21"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21"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22"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98"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22"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22"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22"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22"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22"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22"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22"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22"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22"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22"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22"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22"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22"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22"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22"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22"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83" t="str">
        <f ca="1">+IF(OFFSET('Water Data'!$D$27,0,10*ROW('Water Data'!D149))="","",OFFSET('Water Data'!$D$27,0,10*ROW('Water Data'!D149)))</f>
        <v/>
      </c>
      <c r="BT155" s="383" t="str">
        <f ca="1">+IF(OFFSET('Water Data'!$D$28,0,10*ROW('Water Data'!D149))="","",OFFSET('Water Data'!$D$28,0,10*ROW('Water Data'!D149)))</f>
        <v/>
      </c>
      <c r="BU155" s="383" t="str">
        <f ca="1">+IF(OFFSET('Water Data'!$D$29,0,10*ROW('Water Data'!D149))="","",OFFSET('Water Data'!$D$29,0,10*ROW('Water Data'!D149)))</f>
        <v/>
      </c>
      <c r="BV155" s="383" t="str">
        <f ca="1">+IF(OFFSET('Water Data'!$E$27,0,10*ROW('Water Data'!E149))="","",OFFSET('Water Data'!$E$27,0,10*ROW('Water Data'!E149)))</f>
        <v/>
      </c>
      <c r="BW155" s="383" t="str">
        <f ca="1">+IF(OFFSET('Water Data'!$E$28,0,10*ROW('Water Data'!E149))="","",OFFSET('Water Data'!$E$28,0,10*ROW('Water Data'!E149)))</f>
        <v/>
      </c>
      <c r="BX155" s="383" t="str">
        <f ca="1">+IF(OFFSET('Water Data'!$E$29,0,10*ROW('Water Data'!E149))="","",OFFSET('Water Data'!$E$29,0,10*ROW('Water Data'!E149)))</f>
        <v/>
      </c>
      <c r="BY155" s="383" t="str">
        <f ca="1">+IF(OFFSET('Water Data'!$F$27,0,10*ROW('Water Data'!F149))="","",OFFSET('Water Data'!$F$27,0,10*ROW('Water Data'!F149)))</f>
        <v/>
      </c>
      <c r="BZ155" s="383" t="str">
        <f ca="1">+IF(OFFSET('Water Data'!$F$28,0,10*ROW('Water Data'!F149))="","",OFFSET('Water Data'!$F$28,0,10*ROW('Water Data'!F149)))</f>
        <v/>
      </c>
      <c r="CA155" s="383" t="str">
        <f ca="1">+IF(OFFSET('Water Data'!$F$29,0,10*ROW('Water Data'!F149))="","",OFFSET('Water Data'!$F$29,0,10*ROW('Water Data'!F149)))</f>
        <v/>
      </c>
      <c r="CB155" s="383" t="str">
        <f ca="1">+IF(OFFSET('Water Data'!$G$27,0,10*ROW('Water Data'!G149))="","",OFFSET('Water Data'!$G$27,0,10*ROW('Water Data'!G149)))</f>
        <v/>
      </c>
      <c r="CC155" s="383" t="str">
        <f ca="1">+IF(OFFSET('Water Data'!$G$28,0,10*ROW('Water Data'!G149))="","",OFFSET('Water Data'!$G$28,0,10*ROW('Water Data'!G149)))</f>
        <v/>
      </c>
      <c r="CD155" s="383" t="str">
        <f ca="1">+IF(OFFSET('Water Data'!$G$29,0,10*ROW('Water Data'!G149))="","",OFFSET('Water Data'!$G$29,0,10*ROW('Water Data'!G149)))</f>
        <v/>
      </c>
      <c r="CE155" s="383" t="str">
        <f ca="1">+IF(OFFSET('Water Data'!$H$27,0,10*ROW('Water Data'!H149))="","",OFFSET('Water Data'!$H$27,0,10*ROW('Water Data'!H149)))</f>
        <v/>
      </c>
      <c r="CF155" s="383" t="str">
        <f ca="1">+IF(OFFSET('Water Data'!$H$28,0,10*ROW('Water Data'!H149))="","",OFFSET('Water Data'!$H$28,0,10*ROW('Water Data'!H149)))</f>
        <v/>
      </c>
      <c r="CG155" s="383" t="str">
        <f ca="1">+IF(OFFSET('Water Data'!$H$29,0,10*ROW('Water Data'!H149))="","",OFFSET('Water Data'!$H$29,0,10*ROW('Water Data'!H149)))</f>
        <v/>
      </c>
      <c r="CH155" s="383" t="str">
        <f ca="1">+IF(OFFSET('Water Data'!$I$27,0,10*ROW('Water Data'!I149))="","",OFFSET('Water Data'!$I$27,0,10*ROW('Water Data'!I149)))</f>
        <v/>
      </c>
      <c r="CI155" s="383" t="str">
        <f ca="1">+IF(OFFSET('Water Data'!$I$28,0,10*ROW('Water Data'!I149))="","",OFFSET('Water Data'!$I$28,0,10*ROW('Water Data'!I149)))</f>
        <v/>
      </c>
      <c r="CJ155" s="383" t="str">
        <f ca="1">+IF(OFFSET('Water Data'!$I$29,0,10*ROW('Water Data'!I149))="","",OFFSET('Water Data'!$I$29,0,10*ROW('Water Data'!I149)))</f>
        <v/>
      </c>
      <c r="CK155" s="383" t="str">
        <f ca="1">+IF(OFFSET('Sanitation Data'!$D$28,0,10*ROW('Sanitation Data'!D149))="","",OFFSET('Sanitation Data'!$D$28,0,10*ROW('Sanitation Data'!D149)))</f>
        <v/>
      </c>
      <c r="CL155" s="383" t="str">
        <f ca="1">+IF(OFFSET('Sanitation Data'!$D$29,0,10*ROW('Sanitation Data'!D149))="","",OFFSET('Sanitation Data'!$D$29,0,10*ROW('Sanitation Data'!D149)))</f>
        <v/>
      </c>
      <c r="CM155" s="383" t="str">
        <f ca="1">+IF(OFFSET('Sanitation Data'!$D$30,0,10*ROW('Sanitation Data'!D149))="","",OFFSET('Sanitation Data'!$D$30,0,10*ROW('Sanitation Data'!D149)))</f>
        <v/>
      </c>
      <c r="CN155" s="383" t="str">
        <f ca="1">+IF(OFFSET('Sanitation Data'!$D$31,0,10*ROW('Sanitation Data'!D149))="","",OFFSET('Sanitation Data'!$D$31,0,10*ROW('Sanitation Data'!D149)))</f>
        <v/>
      </c>
      <c r="CO155" s="383" t="str">
        <f ca="1">+IF(OFFSET('Sanitation Data'!$D$32,0,10*ROW('Sanitation Data'!D149))="","",OFFSET('Sanitation Data'!$D$32,0,10*ROW('Sanitation Data'!D149)))</f>
        <v/>
      </c>
      <c r="CP155" s="383" t="str">
        <f ca="1">+IF(OFFSET('Sanitation Data'!$E$28,0,10*ROW('Sanitation Data'!E149))="","",OFFSET('Sanitation Data'!$E$28,0,10*ROW('Sanitation Data'!E149)))</f>
        <v/>
      </c>
      <c r="CQ155" s="383" t="str">
        <f ca="1">+IF(OFFSET('Sanitation Data'!$E$29,0,10*ROW('Sanitation Data'!E149))="","",OFFSET('Sanitation Data'!$E$29,0,10*ROW('Sanitation Data'!E149)))</f>
        <v/>
      </c>
      <c r="CR155" s="383" t="str">
        <f ca="1">+IF(OFFSET('Sanitation Data'!$E$30,0,10*ROW('Sanitation Data'!E149))="","",OFFSET('Sanitation Data'!$E$30,0,10*ROW('Sanitation Data'!E149)))</f>
        <v/>
      </c>
      <c r="CS155" s="383" t="str">
        <f ca="1">+IF(OFFSET('Sanitation Data'!$E$31,0,10*ROW('Sanitation Data'!E149))="","",OFFSET('Sanitation Data'!$E$31,0,10*ROW('Sanitation Data'!E149)))</f>
        <v/>
      </c>
      <c r="CT155" s="383" t="str">
        <f ca="1">+IF(OFFSET('Sanitation Data'!$E$32,0,10*ROW('Sanitation Data'!E149))="","",OFFSET('Sanitation Data'!$E$32,0,10*ROW('Sanitation Data'!E149)))</f>
        <v/>
      </c>
      <c r="CU155" s="383" t="str">
        <f ca="1">+IF(OFFSET('Sanitation Data'!$F$28,0,10*ROW('Sanitation Data'!F149))="","",OFFSET('Sanitation Data'!$F$28,0,10*ROW('Sanitation Data'!F149)))</f>
        <v/>
      </c>
      <c r="CV155" s="383" t="str">
        <f ca="1">+IF(OFFSET('Sanitation Data'!$F$29,0,10*ROW('Sanitation Data'!F149))="","",OFFSET('Sanitation Data'!$F$29,0,10*ROW('Sanitation Data'!F149)))</f>
        <v/>
      </c>
      <c r="CW155" s="383" t="str">
        <f ca="1">+IF(OFFSET('Sanitation Data'!$F$30,0,10*ROW('Sanitation Data'!F149))="","",OFFSET('Sanitation Data'!$F$30,0,10*ROW('Sanitation Data'!F149)))</f>
        <v/>
      </c>
      <c r="CX155" s="383" t="str">
        <f ca="1">+IF(OFFSET('Sanitation Data'!$F$31,0,10*ROW('Sanitation Data'!F149))="","",OFFSET('Sanitation Data'!$F$31,0,10*ROW('Sanitation Data'!F149)))</f>
        <v/>
      </c>
      <c r="CY155" s="383" t="str">
        <f ca="1">+IF(OFFSET('Sanitation Data'!$F$32,0,10*ROW('Sanitation Data'!F149))="","",OFFSET('Sanitation Data'!$F$32,0,10*ROW('Sanitation Data'!F149)))</f>
        <v/>
      </c>
      <c r="CZ155" s="383" t="str">
        <f ca="1">+IF(OFFSET('Sanitation Data'!$G$28,0,10*ROW('Sanitation Data'!G149))="","",OFFSET('Sanitation Data'!$G$28,0,10*ROW('Sanitation Data'!G149)))</f>
        <v/>
      </c>
      <c r="DA155" s="383" t="str">
        <f ca="1">+IF(OFFSET('Sanitation Data'!$G$29,0,10*ROW('Sanitation Data'!G149))="","",OFFSET('Sanitation Data'!$G$29,0,10*ROW('Sanitation Data'!G149)))</f>
        <v/>
      </c>
      <c r="DB155" s="383" t="str">
        <f ca="1">+IF(OFFSET('Sanitation Data'!$G$30,0,10*ROW('Sanitation Data'!G149))="","",OFFSET('Sanitation Data'!$G$30,0,10*ROW('Sanitation Data'!G149)))</f>
        <v/>
      </c>
      <c r="DC155" s="383" t="str">
        <f ca="1">+IF(OFFSET('Sanitation Data'!$G$31,0,10*ROW('Sanitation Data'!G149))="","",OFFSET('Sanitation Data'!$G$31,0,10*ROW('Sanitation Data'!G149)))</f>
        <v/>
      </c>
      <c r="DD155" s="383" t="str">
        <f ca="1">+IF(OFFSET('Sanitation Data'!$G$32,0,10*ROW('Sanitation Data'!G149))="","",OFFSET('Sanitation Data'!$G$32,0,10*ROW('Sanitation Data'!G149)))</f>
        <v/>
      </c>
      <c r="DE155" s="383" t="str">
        <f ca="1">+IF(OFFSET('Sanitation Data'!$H$28,0,10*ROW('Sanitation Data'!H149))="","",OFFSET('Sanitation Data'!$H$28,0,10*ROW('Sanitation Data'!H149)))</f>
        <v/>
      </c>
      <c r="DF155" s="383" t="str">
        <f ca="1">+IF(OFFSET('Sanitation Data'!$H$29,0,10*ROW('Sanitation Data'!H149))="","",OFFSET('Sanitation Data'!$H$29,0,10*ROW('Sanitation Data'!H149)))</f>
        <v/>
      </c>
      <c r="DG155" s="383" t="str">
        <f ca="1">+IF(OFFSET('Sanitation Data'!$H$30,0,10*ROW('Sanitation Data'!H149))="","",OFFSET('Sanitation Data'!$H$30,0,10*ROW('Sanitation Data'!H149)))</f>
        <v/>
      </c>
      <c r="DH155" s="383" t="str">
        <f ca="1">+IF(OFFSET('Sanitation Data'!$H$31,0,10*ROW('Sanitation Data'!H149))="","",OFFSET('Sanitation Data'!$H$31,0,10*ROW('Sanitation Data'!H149)))</f>
        <v/>
      </c>
      <c r="DI155" s="383" t="str">
        <f ca="1">+IF(OFFSET('Sanitation Data'!$H$32,0,10*ROW('Sanitation Data'!H149))="","",OFFSET('Sanitation Data'!$H$32,0,10*ROW('Sanitation Data'!H149)))</f>
        <v/>
      </c>
      <c r="DJ155" s="383" t="str">
        <f ca="1">+IF(OFFSET('Sanitation Data'!$I$28,0,10*ROW('Sanitation Data'!I149))="","",OFFSET('Sanitation Data'!$I$28,0,10*ROW('Sanitation Data'!I149)))</f>
        <v/>
      </c>
      <c r="DK155" s="383" t="str">
        <f ca="1">+IF(OFFSET('Sanitation Data'!$I$29,0,10*ROW('Sanitation Data'!I149))="","",OFFSET('Sanitation Data'!$I$29,0,10*ROW('Sanitation Data'!I149)))</f>
        <v/>
      </c>
      <c r="DL155" s="383" t="str">
        <f ca="1">+IF(OFFSET('Sanitation Data'!$I$30,0,10*ROW('Sanitation Data'!I149))="","",OFFSET('Sanitation Data'!$I$30,0,10*ROW('Sanitation Data'!I149)))</f>
        <v/>
      </c>
      <c r="DM155" s="383" t="str">
        <f ca="1">+IF(OFFSET('Sanitation Data'!$I$31,0,10*ROW('Sanitation Data'!I149))="","",OFFSET('Sanitation Data'!$I$31,0,10*ROW('Sanitation Data'!I149)))</f>
        <v/>
      </c>
      <c r="DN155" s="383" t="str">
        <f ca="1">+IF(OFFSET('Sanitation Data'!$I$32,0,10*ROW('Sanitation Data'!I149))="","",OFFSET('Sanitation Data'!$I$32,0,10*ROW('Sanitation Data'!I149)))</f>
        <v/>
      </c>
      <c r="DO155" s="383" t="str">
        <f ca="1">+IF(OFFSET('Hygiene Data'!$D$11,0,10*ROW('Hygiene Data'!D149))="","",OFFSET('Hygiene Data'!$D$11,0,10*ROW('Hygiene Data'!D149)))</f>
        <v/>
      </c>
      <c r="DP155" s="383" t="str">
        <f ca="1">+IF(OFFSET('Hygiene Data'!$D$12,0,10*ROW('Hygiene Data'!D149))="","",OFFSET('Hygiene Data'!$D$12,0,10*ROW('Hygiene Data'!D149)))</f>
        <v/>
      </c>
      <c r="DQ155" s="383" t="str">
        <f ca="1">+IF(OFFSET('Hygiene Data'!$D$13,0,10*ROW('Hygiene Data'!D149))="","",OFFSET('Hygiene Data'!$D$13,0,10*ROW('Hygiene Data'!D149)))</f>
        <v/>
      </c>
      <c r="DR155" s="383" t="str">
        <f ca="1">+IF(OFFSET('Hygiene Data'!$E$11,0,10*ROW('Hygiene Data'!E149))="","",OFFSET('Hygiene Data'!$E$11,0,10*ROW('Hygiene Data'!E149)))</f>
        <v/>
      </c>
      <c r="DS155" s="383" t="str">
        <f ca="1">+IF(OFFSET('Hygiene Data'!$E$12,0,10*ROW('Hygiene Data'!E149))="","",OFFSET('Hygiene Data'!$E$12,0,10*ROW('Hygiene Data'!E149)))</f>
        <v/>
      </c>
      <c r="DT155" s="383" t="str">
        <f ca="1">+IF(OFFSET('Hygiene Data'!$E$13,0,10*ROW('Hygiene Data'!E149))="","",OFFSET('Hygiene Data'!$E$13,0,10*ROW('Hygiene Data'!E149)))</f>
        <v/>
      </c>
      <c r="DU155" s="383" t="str">
        <f ca="1">+IF(OFFSET('Hygiene Data'!$F$11,0,10*ROW('Hygiene Data'!F149))="","",OFFSET('Hygiene Data'!$F$11,0,10*ROW('Hygiene Data'!F149)))</f>
        <v/>
      </c>
      <c r="DV155" s="383" t="str">
        <f ca="1">+IF(OFFSET('Hygiene Data'!$F$12,0,10*ROW('Hygiene Data'!F149))="","",OFFSET('Hygiene Data'!$F$12,0,10*ROW('Hygiene Data'!F149)))</f>
        <v/>
      </c>
      <c r="DW155" s="383" t="str">
        <f ca="1">+IF(OFFSET('Hygiene Data'!$F$13,0,10*ROW('Hygiene Data'!F149))="","",OFFSET('Hygiene Data'!$F$13,0,10*ROW('Hygiene Data'!F149)))</f>
        <v/>
      </c>
      <c r="DX155" s="383" t="str">
        <f ca="1">+IF(OFFSET('Hygiene Data'!$G$11,0,10*ROW('Hygiene Data'!G149))="","",OFFSET('Hygiene Data'!$G$11,0,10*ROW('Hygiene Data'!G149)))</f>
        <v/>
      </c>
      <c r="DY155" s="383" t="str">
        <f ca="1">+IF(OFFSET('Hygiene Data'!$G$12,0,10*ROW('Hygiene Data'!G149))="","",OFFSET('Hygiene Data'!$G$12,0,10*ROW('Hygiene Data'!G149)))</f>
        <v/>
      </c>
      <c r="DZ155" s="383" t="str">
        <f ca="1">+IF(OFFSET('Hygiene Data'!$G$13,0,10*ROW('Hygiene Data'!G149))="","",OFFSET('Hygiene Data'!$G$13,0,10*ROW('Hygiene Data'!G149)))</f>
        <v/>
      </c>
      <c r="EA155" s="383" t="str">
        <f ca="1">+IF(OFFSET('Hygiene Data'!$H$11,0,10*ROW('Hygiene Data'!H149))="","",OFFSET('Hygiene Data'!$H$11,0,10*ROW('Hygiene Data'!H149)))</f>
        <v/>
      </c>
      <c r="EB155" s="383" t="str">
        <f ca="1">+IF(OFFSET('Hygiene Data'!$H$12,0,10*ROW('Hygiene Data'!H149))="","",OFFSET('Hygiene Data'!$H$12,0,10*ROW('Hygiene Data'!H149)))</f>
        <v/>
      </c>
      <c r="EC155" s="383" t="str">
        <f ca="1">+IF(OFFSET('Hygiene Data'!$H$13,0,10*ROW('Hygiene Data'!H149))="","",OFFSET('Hygiene Data'!$H$13,0,10*ROW('Hygiene Data'!H149)))</f>
        <v/>
      </c>
      <c r="ED155" s="383" t="str">
        <f ca="1">+IF(OFFSET('Hygiene Data'!$I$11,0,10*ROW('Hygiene Data'!I149))="","",OFFSET('Hygiene Data'!$I$11,0,10*ROW('Hygiene Data'!I149)))</f>
        <v/>
      </c>
      <c r="EE155" s="383" t="str">
        <f ca="1">+IF(OFFSET('Hygiene Data'!$I$12,0,10*ROW('Hygiene Data'!I149))="","",OFFSET('Hygiene Data'!$I$12,0,10*ROW('Hygiene Data'!I149)))</f>
        <v/>
      </c>
      <c r="EF155" s="383" t="str">
        <f ca="1">+IF(OFFSET('Hygiene Data'!$I$13,0,10*ROW('Hygiene Data'!I149))="","",OFFSET('Hygiene Data'!$I$13,0,10*ROW('Hygiene Data'!I149)))</f>
        <v/>
      </c>
    </row>
    <row r="156" spans="1:136" x14ac:dyDescent="0.25">
      <c r="A156" s="492" t="str">
        <f ca="1">+IF(OFFSET('Water Data'!$B$2,0,10*ROW('Water Data'!E150))="","",OFFSET('Water Data'!$B$2,0,10*ROW('Water Data'!E150)))</f>
        <v/>
      </c>
      <c r="B156" s="492"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19" t="str">
        <f t="shared" ca="1" si="2"/>
        <v/>
      </c>
      <c r="D156" s="520"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20"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20"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20"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20"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20"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20"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20"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20"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20"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20"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20"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20"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20"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20"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20"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20"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20"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21"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21"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21"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21"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21"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21"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21"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21"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21"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21"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21"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21"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21"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21"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21"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21"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21"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21"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21"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21"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21"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21"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21"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21"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21"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21"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21"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21"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21"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21"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22"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98"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22"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22"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22"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22"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22"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22"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22"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22"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22"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22"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22"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22"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22"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22"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22"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22"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83" t="str">
        <f ca="1">+IF(OFFSET('Water Data'!$D$27,0,10*ROW('Water Data'!D150))="","",OFFSET('Water Data'!$D$27,0,10*ROW('Water Data'!D150)))</f>
        <v/>
      </c>
      <c r="BT156" s="383" t="str">
        <f ca="1">+IF(OFFSET('Water Data'!$D$28,0,10*ROW('Water Data'!D150))="","",OFFSET('Water Data'!$D$28,0,10*ROW('Water Data'!D150)))</f>
        <v/>
      </c>
      <c r="BU156" s="383" t="str">
        <f ca="1">+IF(OFFSET('Water Data'!$D$29,0,10*ROW('Water Data'!D150))="","",OFFSET('Water Data'!$D$29,0,10*ROW('Water Data'!D150)))</f>
        <v/>
      </c>
      <c r="BV156" s="383" t="str">
        <f ca="1">+IF(OFFSET('Water Data'!$E$27,0,10*ROW('Water Data'!E150))="","",OFFSET('Water Data'!$E$27,0,10*ROW('Water Data'!E150)))</f>
        <v/>
      </c>
      <c r="BW156" s="383" t="str">
        <f ca="1">+IF(OFFSET('Water Data'!$E$28,0,10*ROW('Water Data'!E150))="","",OFFSET('Water Data'!$E$28,0,10*ROW('Water Data'!E150)))</f>
        <v/>
      </c>
      <c r="BX156" s="383" t="str">
        <f ca="1">+IF(OFFSET('Water Data'!$E$29,0,10*ROW('Water Data'!E150))="","",OFFSET('Water Data'!$E$29,0,10*ROW('Water Data'!E150)))</f>
        <v/>
      </c>
      <c r="BY156" s="383" t="str">
        <f ca="1">+IF(OFFSET('Water Data'!$F$27,0,10*ROW('Water Data'!F150))="","",OFFSET('Water Data'!$F$27,0,10*ROW('Water Data'!F150)))</f>
        <v/>
      </c>
      <c r="BZ156" s="383" t="str">
        <f ca="1">+IF(OFFSET('Water Data'!$F$28,0,10*ROW('Water Data'!F150))="","",OFFSET('Water Data'!$F$28,0,10*ROW('Water Data'!F150)))</f>
        <v/>
      </c>
      <c r="CA156" s="383" t="str">
        <f ca="1">+IF(OFFSET('Water Data'!$F$29,0,10*ROW('Water Data'!F150))="","",OFFSET('Water Data'!$F$29,0,10*ROW('Water Data'!F150)))</f>
        <v/>
      </c>
      <c r="CB156" s="383" t="str">
        <f ca="1">+IF(OFFSET('Water Data'!$G$27,0,10*ROW('Water Data'!G150))="","",OFFSET('Water Data'!$G$27,0,10*ROW('Water Data'!G150)))</f>
        <v/>
      </c>
      <c r="CC156" s="383" t="str">
        <f ca="1">+IF(OFFSET('Water Data'!$G$28,0,10*ROW('Water Data'!G150))="","",OFFSET('Water Data'!$G$28,0,10*ROW('Water Data'!G150)))</f>
        <v/>
      </c>
      <c r="CD156" s="383" t="str">
        <f ca="1">+IF(OFFSET('Water Data'!$G$29,0,10*ROW('Water Data'!G150))="","",OFFSET('Water Data'!$G$29,0,10*ROW('Water Data'!G150)))</f>
        <v/>
      </c>
      <c r="CE156" s="383" t="str">
        <f ca="1">+IF(OFFSET('Water Data'!$H$27,0,10*ROW('Water Data'!H150))="","",OFFSET('Water Data'!$H$27,0,10*ROW('Water Data'!H150)))</f>
        <v/>
      </c>
      <c r="CF156" s="383" t="str">
        <f ca="1">+IF(OFFSET('Water Data'!$H$28,0,10*ROW('Water Data'!H150))="","",OFFSET('Water Data'!$H$28,0,10*ROW('Water Data'!H150)))</f>
        <v/>
      </c>
      <c r="CG156" s="383" t="str">
        <f ca="1">+IF(OFFSET('Water Data'!$H$29,0,10*ROW('Water Data'!H150))="","",OFFSET('Water Data'!$H$29,0,10*ROW('Water Data'!H150)))</f>
        <v/>
      </c>
      <c r="CH156" s="383" t="str">
        <f ca="1">+IF(OFFSET('Water Data'!$I$27,0,10*ROW('Water Data'!I150))="","",OFFSET('Water Data'!$I$27,0,10*ROW('Water Data'!I150)))</f>
        <v/>
      </c>
      <c r="CI156" s="383" t="str">
        <f ca="1">+IF(OFFSET('Water Data'!$I$28,0,10*ROW('Water Data'!I150))="","",OFFSET('Water Data'!$I$28,0,10*ROW('Water Data'!I150)))</f>
        <v/>
      </c>
      <c r="CJ156" s="383" t="str">
        <f ca="1">+IF(OFFSET('Water Data'!$I$29,0,10*ROW('Water Data'!I150))="","",OFFSET('Water Data'!$I$29,0,10*ROW('Water Data'!I150)))</f>
        <v/>
      </c>
      <c r="CK156" s="383" t="str">
        <f ca="1">+IF(OFFSET('Sanitation Data'!$D$28,0,10*ROW('Sanitation Data'!D150))="","",OFFSET('Sanitation Data'!$D$28,0,10*ROW('Sanitation Data'!D150)))</f>
        <v/>
      </c>
      <c r="CL156" s="383" t="str">
        <f ca="1">+IF(OFFSET('Sanitation Data'!$D$29,0,10*ROW('Sanitation Data'!D150))="","",OFFSET('Sanitation Data'!$D$29,0,10*ROW('Sanitation Data'!D150)))</f>
        <v/>
      </c>
      <c r="CM156" s="383" t="str">
        <f ca="1">+IF(OFFSET('Sanitation Data'!$D$30,0,10*ROW('Sanitation Data'!D150))="","",OFFSET('Sanitation Data'!$D$30,0,10*ROW('Sanitation Data'!D150)))</f>
        <v/>
      </c>
      <c r="CN156" s="383" t="str">
        <f ca="1">+IF(OFFSET('Sanitation Data'!$D$31,0,10*ROW('Sanitation Data'!D150))="","",OFFSET('Sanitation Data'!$D$31,0,10*ROW('Sanitation Data'!D150)))</f>
        <v/>
      </c>
      <c r="CO156" s="383" t="str">
        <f ca="1">+IF(OFFSET('Sanitation Data'!$D$32,0,10*ROW('Sanitation Data'!D150))="","",OFFSET('Sanitation Data'!$D$32,0,10*ROW('Sanitation Data'!D150)))</f>
        <v/>
      </c>
      <c r="CP156" s="383" t="str">
        <f ca="1">+IF(OFFSET('Sanitation Data'!$E$28,0,10*ROW('Sanitation Data'!E150))="","",OFFSET('Sanitation Data'!$E$28,0,10*ROW('Sanitation Data'!E150)))</f>
        <v/>
      </c>
      <c r="CQ156" s="383" t="str">
        <f ca="1">+IF(OFFSET('Sanitation Data'!$E$29,0,10*ROW('Sanitation Data'!E150))="","",OFFSET('Sanitation Data'!$E$29,0,10*ROW('Sanitation Data'!E150)))</f>
        <v/>
      </c>
      <c r="CR156" s="383" t="str">
        <f ca="1">+IF(OFFSET('Sanitation Data'!$E$30,0,10*ROW('Sanitation Data'!E150))="","",OFFSET('Sanitation Data'!$E$30,0,10*ROW('Sanitation Data'!E150)))</f>
        <v/>
      </c>
      <c r="CS156" s="383" t="str">
        <f ca="1">+IF(OFFSET('Sanitation Data'!$E$31,0,10*ROW('Sanitation Data'!E150))="","",OFFSET('Sanitation Data'!$E$31,0,10*ROW('Sanitation Data'!E150)))</f>
        <v/>
      </c>
      <c r="CT156" s="383" t="str">
        <f ca="1">+IF(OFFSET('Sanitation Data'!$E$32,0,10*ROW('Sanitation Data'!E150))="","",OFFSET('Sanitation Data'!$E$32,0,10*ROW('Sanitation Data'!E150)))</f>
        <v/>
      </c>
      <c r="CU156" s="383" t="str">
        <f ca="1">+IF(OFFSET('Sanitation Data'!$F$28,0,10*ROW('Sanitation Data'!F150))="","",OFFSET('Sanitation Data'!$F$28,0,10*ROW('Sanitation Data'!F150)))</f>
        <v/>
      </c>
      <c r="CV156" s="383" t="str">
        <f ca="1">+IF(OFFSET('Sanitation Data'!$F$29,0,10*ROW('Sanitation Data'!F150))="","",OFFSET('Sanitation Data'!$F$29,0,10*ROW('Sanitation Data'!F150)))</f>
        <v/>
      </c>
      <c r="CW156" s="383" t="str">
        <f ca="1">+IF(OFFSET('Sanitation Data'!$F$30,0,10*ROW('Sanitation Data'!F150))="","",OFFSET('Sanitation Data'!$F$30,0,10*ROW('Sanitation Data'!F150)))</f>
        <v/>
      </c>
      <c r="CX156" s="383" t="str">
        <f ca="1">+IF(OFFSET('Sanitation Data'!$F$31,0,10*ROW('Sanitation Data'!F150))="","",OFFSET('Sanitation Data'!$F$31,0,10*ROW('Sanitation Data'!F150)))</f>
        <v/>
      </c>
      <c r="CY156" s="383" t="str">
        <f ca="1">+IF(OFFSET('Sanitation Data'!$F$32,0,10*ROW('Sanitation Data'!F150))="","",OFFSET('Sanitation Data'!$F$32,0,10*ROW('Sanitation Data'!F150)))</f>
        <v/>
      </c>
      <c r="CZ156" s="383" t="str">
        <f ca="1">+IF(OFFSET('Sanitation Data'!$G$28,0,10*ROW('Sanitation Data'!G150))="","",OFFSET('Sanitation Data'!$G$28,0,10*ROW('Sanitation Data'!G150)))</f>
        <v/>
      </c>
      <c r="DA156" s="383" t="str">
        <f ca="1">+IF(OFFSET('Sanitation Data'!$G$29,0,10*ROW('Sanitation Data'!G150))="","",OFFSET('Sanitation Data'!$G$29,0,10*ROW('Sanitation Data'!G150)))</f>
        <v/>
      </c>
      <c r="DB156" s="383" t="str">
        <f ca="1">+IF(OFFSET('Sanitation Data'!$G$30,0,10*ROW('Sanitation Data'!G150))="","",OFFSET('Sanitation Data'!$G$30,0,10*ROW('Sanitation Data'!G150)))</f>
        <v/>
      </c>
      <c r="DC156" s="383" t="str">
        <f ca="1">+IF(OFFSET('Sanitation Data'!$G$31,0,10*ROW('Sanitation Data'!G150))="","",OFFSET('Sanitation Data'!$G$31,0,10*ROW('Sanitation Data'!G150)))</f>
        <v/>
      </c>
      <c r="DD156" s="383" t="str">
        <f ca="1">+IF(OFFSET('Sanitation Data'!$G$32,0,10*ROW('Sanitation Data'!G150))="","",OFFSET('Sanitation Data'!$G$32,0,10*ROW('Sanitation Data'!G150)))</f>
        <v/>
      </c>
      <c r="DE156" s="383" t="str">
        <f ca="1">+IF(OFFSET('Sanitation Data'!$H$28,0,10*ROW('Sanitation Data'!H150))="","",OFFSET('Sanitation Data'!$H$28,0,10*ROW('Sanitation Data'!H150)))</f>
        <v/>
      </c>
      <c r="DF156" s="383" t="str">
        <f ca="1">+IF(OFFSET('Sanitation Data'!$H$29,0,10*ROW('Sanitation Data'!H150))="","",OFFSET('Sanitation Data'!$H$29,0,10*ROW('Sanitation Data'!H150)))</f>
        <v/>
      </c>
      <c r="DG156" s="383" t="str">
        <f ca="1">+IF(OFFSET('Sanitation Data'!$H$30,0,10*ROW('Sanitation Data'!H150))="","",OFFSET('Sanitation Data'!$H$30,0,10*ROW('Sanitation Data'!H150)))</f>
        <v/>
      </c>
      <c r="DH156" s="383" t="str">
        <f ca="1">+IF(OFFSET('Sanitation Data'!$H$31,0,10*ROW('Sanitation Data'!H150))="","",OFFSET('Sanitation Data'!$H$31,0,10*ROW('Sanitation Data'!H150)))</f>
        <v/>
      </c>
      <c r="DI156" s="383" t="str">
        <f ca="1">+IF(OFFSET('Sanitation Data'!$H$32,0,10*ROW('Sanitation Data'!H150))="","",OFFSET('Sanitation Data'!$H$32,0,10*ROW('Sanitation Data'!H150)))</f>
        <v/>
      </c>
      <c r="DJ156" s="383" t="str">
        <f ca="1">+IF(OFFSET('Sanitation Data'!$I$28,0,10*ROW('Sanitation Data'!I150))="","",OFFSET('Sanitation Data'!$I$28,0,10*ROW('Sanitation Data'!I150)))</f>
        <v/>
      </c>
      <c r="DK156" s="383" t="str">
        <f ca="1">+IF(OFFSET('Sanitation Data'!$I$29,0,10*ROW('Sanitation Data'!I150))="","",OFFSET('Sanitation Data'!$I$29,0,10*ROW('Sanitation Data'!I150)))</f>
        <v/>
      </c>
      <c r="DL156" s="383" t="str">
        <f ca="1">+IF(OFFSET('Sanitation Data'!$I$30,0,10*ROW('Sanitation Data'!I150))="","",OFFSET('Sanitation Data'!$I$30,0,10*ROW('Sanitation Data'!I150)))</f>
        <v/>
      </c>
      <c r="DM156" s="383" t="str">
        <f ca="1">+IF(OFFSET('Sanitation Data'!$I$31,0,10*ROW('Sanitation Data'!I150))="","",OFFSET('Sanitation Data'!$I$31,0,10*ROW('Sanitation Data'!I150)))</f>
        <v/>
      </c>
      <c r="DN156" s="383" t="str">
        <f ca="1">+IF(OFFSET('Sanitation Data'!$I$32,0,10*ROW('Sanitation Data'!I150))="","",OFFSET('Sanitation Data'!$I$32,0,10*ROW('Sanitation Data'!I150)))</f>
        <v/>
      </c>
      <c r="DO156" s="383" t="str">
        <f ca="1">+IF(OFFSET('Hygiene Data'!$D$11,0,10*ROW('Hygiene Data'!D150))="","",OFFSET('Hygiene Data'!$D$11,0,10*ROW('Hygiene Data'!D150)))</f>
        <v/>
      </c>
      <c r="DP156" s="383" t="str">
        <f ca="1">+IF(OFFSET('Hygiene Data'!$D$12,0,10*ROW('Hygiene Data'!D150))="","",OFFSET('Hygiene Data'!$D$12,0,10*ROW('Hygiene Data'!D150)))</f>
        <v/>
      </c>
      <c r="DQ156" s="383" t="str">
        <f ca="1">+IF(OFFSET('Hygiene Data'!$D$13,0,10*ROW('Hygiene Data'!D150))="","",OFFSET('Hygiene Data'!$D$13,0,10*ROW('Hygiene Data'!D150)))</f>
        <v/>
      </c>
      <c r="DR156" s="383" t="str">
        <f ca="1">+IF(OFFSET('Hygiene Data'!$E$11,0,10*ROW('Hygiene Data'!E150))="","",OFFSET('Hygiene Data'!$E$11,0,10*ROW('Hygiene Data'!E150)))</f>
        <v/>
      </c>
      <c r="DS156" s="383" t="str">
        <f ca="1">+IF(OFFSET('Hygiene Data'!$E$12,0,10*ROW('Hygiene Data'!E150))="","",OFFSET('Hygiene Data'!$E$12,0,10*ROW('Hygiene Data'!E150)))</f>
        <v/>
      </c>
      <c r="DT156" s="383" t="str">
        <f ca="1">+IF(OFFSET('Hygiene Data'!$E$13,0,10*ROW('Hygiene Data'!E150))="","",OFFSET('Hygiene Data'!$E$13,0,10*ROW('Hygiene Data'!E150)))</f>
        <v/>
      </c>
      <c r="DU156" s="383" t="str">
        <f ca="1">+IF(OFFSET('Hygiene Data'!$F$11,0,10*ROW('Hygiene Data'!F150))="","",OFFSET('Hygiene Data'!$F$11,0,10*ROW('Hygiene Data'!F150)))</f>
        <v/>
      </c>
      <c r="DV156" s="383" t="str">
        <f ca="1">+IF(OFFSET('Hygiene Data'!$F$12,0,10*ROW('Hygiene Data'!F150))="","",OFFSET('Hygiene Data'!$F$12,0,10*ROW('Hygiene Data'!F150)))</f>
        <v/>
      </c>
      <c r="DW156" s="383" t="str">
        <f ca="1">+IF(OFFSET('Hygiene Data'!$F$13,0,10*ROW('Hygiene Data'!F150))="","",OFFSET('Hygiene Data'!$F$13,0,10*ROW('Hygiene Data'!F150)))</f>
        <v/>
      </c>
      <c r="DX156" s="383" t="str">
        <f ca="1">+IF(OFFSET('Hygiene Data'!$G$11,0,10*ROW('Hygiene Data'!G150))="","",OFFSET('Hygiene Data'!$G$11,0,10*ROW('Hygiene Data'!G150)))</f>
        <v/>
      </c>
      <c r="DY156" s="383" t="str">
        <f ca="1">+IF(OFFSET('Hygiene Data'!$G$12,0,10*ROW('Hygiene Data'!G150))="","",OFFSET('Hygiene Data'!$G$12,0,10*ROW('Hygiene Data'!G150)))</f>
        <v/>
      </c>
      <c r="DZ156" s="383" t="str">
        <f ca="1">+IF(OFFSET('Hygiene Data'!$G$13,0,10*ROW('Hygiene Data'!G150))="","",OFFSET('Hygiene Data'!$G$13,0,10*ROW('Hygiene Data'!G150)))</f>
        <v/>
      </c>
      <c r="EA156" s="383" t="str">
        <f ca="1">+IF(OFFSET('Hygiene Data'!$H$11,0,10*ROW('Hygiene Data'!H150))="","",OFFSET('Hygiene Data'!$H$11,0,10*ROW('Hygiene Data'!H150)))</f>
        <v/>
      </c>
      <c r="EB156" s="383" t="str">
        <f ca="1">+IF(OFFSET('Hygiene Data'!$H$12,0,10*ROW('Hygiene Data'!H150))="","",OFFSET('Hygiene Data'!$H$12,0,10*ROW('Hygiene Data'!H150)))</f>
        <v/>
      </c>
      <c r="EC156" s="383" t="str">
        <f ca="1">+IF(OFFSET('Hygiene Data'!$H$13,0,10*ROW('Hygiene Data'!H150))="","",OFFSET('Hygiene Data'!$H$13,0,10*ROW('Hygiene Data'!H150)))</f>
        <v/>
      </c>
      <c r="ED156" s="383" t="str">
        <f ca="1">+IF(OFFSET('Hygiene Data'!$I$11,0,10*ROW('Hygiene Data'!I150))="","",OFFSET('Hygiene Data'!$I$11,0,10*ROW('Hygiene Data'!I150)))</f>
        <v/>
      </c>
      <c r="EE156" s="383" t="str">
        <f ca="1">+IF(OFFSET('Hygiene Data'!$I$12,0,10*ROW('Hygiene Data'!I150))="","",OFFSET('Hygiene Data'!$I$12,0,10*ROW('Hygiene Data'!I150)))</f>
        <v/>
      </c>
      <c r="EF156" s="383" t="str">
        <f ca="1">+IF(OFFSET('Hygiene Data'!$I$13,0,10*ROW('Hygiene Data'!I150))="","",OFFSET('Hygiene Data'!$I$13,0,10*ROW('Hygiene Data'!I150)))</f>
        <v/>
      </c>
    </row>
    <row r="157" spans="1:136" x14ac:dyDescent="0.25">
      <c r="A157" s="492" t="str">
        <f ca="1">+IF(OFFSET('Water Data'!$B$2,0,10*ROW('Water Data'!E151))="","",OFFSET('Water Data'!$B$2,0,10*ROW('Water Data'!E151)))</f>
        <v/>
      </c>
      <c r="B157" s="492"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19" t="str">
        <f t="shared" ca="1" si="2"/>
        <v/>
      </c>
      <c r="D157" s="520"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20"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20"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20"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20"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20"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20"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20"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20"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20"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20"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20"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20"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20"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20"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20"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20"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20"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21"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21"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21"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21"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21"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21"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21"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21"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21"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21"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21"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21"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21"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21"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21"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21"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21"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21"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21"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21"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21"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21"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21"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21"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21"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21"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21"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21"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21"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21"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22"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98"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22"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22"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22"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22"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22"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22"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22"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22"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22"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22"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22"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22"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22"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22"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22"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22"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83" t="str">
        <f ca="1">+IF(OFFSET('Water Data'!$D$27,0,10*ROW('Water Data'!D151))="","",OFFSET('Water Data'!$D$27,0,10*ROW('Water Data'!D151)))</f>
        <v/>
      </c>
      <c r="BT157" s="383" t="str">
        <f ca="1">+IF(OFFSET('Water Data'!$D$28,0,10*ROW('Water Data'!D151))="","",OFFSET('Water Data'!$D$28,0,10*ROW('Water Data'!D151)))</f>
        <v/>
      </c>
      <c r="BU157" s="383" t="str">
        <f ca="1">+IF(OFFSET('Water Data'!$D$29,0,10*ROW('Water Data'!D151))="","",OFFSET('Water Data'!$D$29,0,10*ROW('Water Data'!D151)))</f>
        <v/>
      </c>
      <c r="BV157" s="383" t="str">
        <f ca="1">+IF(OFFSET('Water Data'!$E$27,0,10*ROW('Water Data'!E151))="","",OFFSET('Water Data'!$E$27,0,10*ROW('Water Data'!E151)))</f>
        <v/>
      </c>
      <c r="BW157" s="383" t="str">
        <f ca="1">+IF(OFFSET('Water Data'!$E$28,0,10*ROW('Water Data'!E151))="","",OFFSET('Water Data'!$E$28,0,10*ROW('Water Data'!E151)))</f>
        <v/>
      </c>
      <c r="BX157" s="383" t="str">
        <f ca="1">+IF(OFFSET('Water Data'!$E$29,0,10*ROW('Water Data'!E151))="","",OFFSET('Water Data'!$E$29,0,10*ROW('Water Data'!E151)))</f>
        <v/>
      </c>
      <c r="BY157" s="383" t="str">
        <f ca="1">+IF(OFFSET('Water Data'!$F$27,0,10*ROW('Water Data'!F151))="","",OFFSET('Water Data'!$F$27,0,10*ROW('Water Data'!F151)))</f>
        <v/>
      </c>
      <c r="BZ157" s="383" t="str">
        <f ca="1">+IF(OFFSET('Water Data'!$F$28,0,10*ROW('Water Data'!F151))="","",OFFSET('Water Data'!$F$28,0,10*ROW('Water Data'!F151)))</f>
        <v/>
      </c>
      <c r="CA157" s="383" t="str">
        <f ca="1">+IF(OFFSET('Water Data'!$F$29,0,10*ROW('Water Data'!F151))="","",OFFSET('Water Data'!$F$29,0,10*ROW('Water Data'!F151)))</f>
        <v/>
      </c>
      <c r="CB157" s="383" t="str">
        <f ca="1">+IF(OFFSET('Water Data'!$G$27,0,10*ROW('Water Data'!G151))="","",OFFSET('Water Data'!$G$27,0,10*ROW('Water Data'!G151)))</f>
        <v/>
      </c>
      <c r="CC157" s="383" t="str">
        <f ca="1">+IF(OFFSET('Water Data'!$G$28,0,10*ROW('Water Data'!G151))="","",OFFSET('Water Data'!$G$28,0,10*ROW('Water Data'!G151)))</f>
        <v/>
      </c>
      <c r="CD157" s="383" t="str">
        <f ca="1">+IF(OFFSET('Water Data'!$G$29,0,10*ROW('Water Data'!G151))="","",OFFSET('Water Data'!$G$29,0,10*ROW('Water Data'!G151)))</f>
        <v/>
      </c>
      <c r="CE157" s="383" t="str">
        <f ca="1">+IF(OFFSET('Water Data'!$H$27,0,10*ROW('Water Data'!H151))="","",OFFSET('Water Data'!$H$27,0,10*ROW('Water Data'!H151)))</f>
        <v/>
      </c>
      <c r="CF157" s="383" t="str">
        <f ca="1">+IF(OFFSET('Water Data'!$H$28,0,10*ROW('Water Data'!H151))="","",OFFSET('Water Data'!$H$28,0,10*ROW('Water Data'!H151)))</f>
        <v/>
      </c>
      <c r="CG157" s="383" t="str">
        <f ca="1">+IF(OFFSET('Water Data'!$H$29,0,10*ROW('Water Data'!H151))="","",OFFSET('Water Data'!$H$29,0,10*ROW('Water Data'!H151)))</f>
        <v/>
      </c>
      <c r="CH157" s="383" t="str">
        <f ca="1">+IF(OFFSET('Water Data'!$I$27,0,10*ROW('Water Data'!I151))="","",OFFSET('Water Data'!$I$27,0,10*ROW('Water Data'!I151)))</f>
        <v/>
      </c>
      <c r="CI157" s="383" t="str">
        <f ca="1">+IF(OFFSET('Water Data'!$I$28,0,10*ROW('Water Data'!I151))="","",OFFSET('Water Data'!$I$28,0,10*ROW('Water Data'!I151)))</f>
        <v/>
      </c>
      <c r="CJ157" s="383" t="str">
        <f ca="1">+IF(OFFSET('Water Data'!$I$29,0,10*ROW('Water Data'!I151))="","",OFFSET('Water Data'!$I$29,0,10*ROW('Water Data'!I151)))</f>
        <v/>
      </c>
      <c r="CK157" s="383" t="str">
        <f ca="1">+IF(OFFSET('Sanitation Data'!$D$28,0,10*ROW('Sanitation Data'!D151))="","",OFFSET('Sanitation Data'!$D$28,0,10*ROW('Sanitation Data'!D151)))</f>
        <v/>
      </c>
      <c r="CL157" s="383" t="str">
        <f ca="1">+IF(OFFSET('Sanitation Data'!$D$29,0,10*ROW('Sanitation Data'!D151))="","",OFFSET('Sanitation Data'!$D$29,0,10*ROW('Sanitation Data'!D151)))</f>
        <v/>
      </c>
      <c r="CM157" s="383" t="str">
        <f ca="1">+IF(OFFSET('Sanitation Data'!$D$30,0,10*ROW('Sanitation Data'!D151))="","",OFFSET('Sanitation Data'!$D$30,0,10*ROW('Sanitation Data'!D151)))</f>
        <v/>
      </c>
      <c r="CN157" s="383" t="str">
        <f ca="1">+IF(OFFSET('Sanitation Data'!$D$31,0,10*ROW('Sanitation Data'!D151))="","",OFFSET('Sanitation Data'!$D$31,0,10*ROW('Sanitation Data'!D151)))</f>
        <v/>
      </c>
      <c r="CO157" s="383" t="str">
        <f ca="1">+IF(OFFSET('Sanitation Data'!$D$32,0,10*ROW('Sanitation Data'!D151))="","",OFFSET('Sanitation Data'!$D$32,0,10*ROW('Sanitation Data'!D151)))</f>
        <v/>
      </c>
      <c r="CP157" s="383" t="str">
        <f ca="1">+IF(OFFSET('Sanitation Data'!$E$28,0,10*ROW('Sanitation Data'!E151))="","",OFFSET('Sanitation Data'!$E$28,0,10*ROW('Sanitation Data'!E151)))</f>
        <v/>
      </c>
      <c r="CQ157" s="383" t="str">
        <f ca="1">+IF(OFFSET('Sanitation Data'!$E$29,0,10*ROW('Sanitation Data'!E151))="","",OFFSET('Sanitation Data'!$E$29,0,10*ROW('Sanitation Data'!E151)))</f>
        <v/>
      </c>
      <c r="CR157" s="383" t="str">
        <f ca="1">+IF(OFFSET('Sanitation Data'!$E$30,0,10*ROW('Sanitation Data'!E151))="","",OFFSET('Sanitation Data'!$E$30,0,10*ROW('Sanitation Data'!E151)))</f>
        <v/>
      </c>
      <c r="CS157" s="383" t="str">
        <f ca="1">+IF(OFFSET('Sanitation Data'!$E$31,0,10*ROW('Sanitation Data'!E151))="","",OFFSET('Sanitation Data'!$E$31,0,10*ROW('Sanitation Data'!E151)))</f>
        <v/>
      </c>
      <c r="CT157" s="383" t="str">
        <f ca="1">+IF(OFFSET('Sanitation Data'!$E$32,0,10*ROW('Sanitation Data'!E151))="","",OFFSET('Sanitation Data'!$E$32,0,10*ROW('Sanitation Data'!E151)))</f>
        <v/>
      </c>
      <c r="CU157" s="383" t="str">
        <f ca="1">+IF(OFFSET('Sanitation Data'!$F$28,0,10*ROW('Sanitation Data'!F151))="","",OFFSET('Sanitation Data'!$F$28,0,10*ROW('Sanitation Data'!F151)))</f>
        <v/>
      </c>
      <c r="CV157" s="383" t="str">
        <f ca="1">+IF(OFFSET('Sanitation Data'!$F$29,0,10*ROW('Sanitation Data'!F151))="","",OFFSET('Sanitation Data'!$F$29,0,10*ROW('Sanitation Data'!F151)))</f>
        <v/>
      </c>
      <c r="CW157" s="383" t="str">
        <f ca="1">+IF(OFFSET('Sanitation Data'!$F$30,0,10*ROW('Sanitation Data'!F151))="","",OFFSET('Sanitation Data'!$F$30,0,10*ROW('Sanitation Data'!F151)))</f>
        <v/>
      </c>
      <c r="CX157" s="383" t="str">
        <f ca="1">+IF(OFFSET('Sanitation Data'!$F$31,0,10*ROW('Sanitation Data'!F151))="","",OFFSET('Sanitation Data'!$F$31,0,10*ROW('Sanitation Data'!F151)))</f>
        <v/>
      </c>
      <c r="CY157" s="383" t="str">
        <f ca="1">+IF(OFFSET('Sanitation Data'!$F$32,0,10*ROW('Sanitation Data'!F151))="","",OFFSET('Sanitation Data'!$F$32,0,10*ROW('Sanitation Data'!F151)))</f>
        <v/>
      </c>
      <c r="CZ157" s="383" t="str">
        <f ca="1">+IF(OFFSET('Sanitation Data'!$G$28,0,10*ROW('Sanitation Data'!G151))="","",OFFSET('Sanitation Data'!$G$28,0,10*ROW('Sanitation Data'!G151)))</f>
        <v/>
      </c>
      <c r="DA157" s="383" t="str">
        <f ca="1">+IF(OFFSET('Sanitation Data'!$G$29,0,10*ROW('Sanitation Data'!G151))="","",OFFSET('Sanitation Data'!$G$29,0,10*ROW('Sanitation Data'!G151)))</f>
        <v/>
      </c>
      <c r="DB157" s="383" t="str">
        <f ca="1">+IF(OFFSET('Sanitation Data'!$G$30,0,10*ROW('Sanitation Data'!G151))="","",OFFSET('Sanitation Data'!$G$30,0,10*ROW('Sanitation Data'!G151)))</f>
        <v/>
      </c>
      <c r="DC157" s="383" t="str">
        <f ca="1">+IF(OFFSET('Sanitation Data'!$G$31,0,10*ROW('Sanitation Data'!G151))="","",OFFSET('Sanitation Data'!$G$31,0,10*ROW('Sanitation Data'!G151)))</f>
        <v/>
      </c>
      <c r="DD157" s="383" t="str">
        <f ca="1">+IF(OFFSET('Sanitation Data'!$G$32,0,10*ROW('Sanitation Data'!G151))="","",OFFSET('Sanitation Data'!$G$32,0,10*ROW('Sanitation Data'!G151)))</f>
        <v/>
      </c>
      <c r="DE157" s="383" t="str">
        <f ca="1">+IF(OFFSET('Sanitation Data'!$H$28,0,10*ROW('Sanitation Data'!H151))="","",OFFSET('Sanitation Data'!$H$28,0,10*ROW('Sanitation Data'!H151)))</f>
        <v/>
      </c>
      <c r="DF157" s="383" t="str">
        <f ca="1">+IF(OFFSET('Sanitation Data'!$H$29,0,10*ROW('Sanitation Data'!H151))="","",OFFSET('Sanitation Data'!$H$29,0,10*ROW('Sanitation Data'!H151)))</f>
        <v/>
      </c>
      <c r="DG157" s="383" t="str">
        <f ca="1">+IF(OFFSET('Sanitation Data'!$H$30,0,10*ROW('Sanitation Data'!H151))="","",OFFSET('Sanitation Data'!$H$30,0,10*ROW('Sanitation Data'!H151)))</f>
        <v/>
      </c>
      <c r="DH157" s="383" t="str">
        <f ca="1">+IF(OFFSET('Sanitation Data'!$H$31,0,10*ROW('Sanitation Data'!H151))="","",OFFSET('Sanitation Data'!$H$31,0,10*ROW('Sanitation Data'!H151)))</f>
        <v/>
      </c>
      <c r="DI157" s="383" t="str">
        <f ca="1">+IF(OFFSET('Sanitation Data'!$H$32,0,10*ROW('Sanitation Data'!H151))="","",OFFSET('Sanitation Data'!$H$32,0,10*ROW('Sanitation Data'!H151)))</f>
        <v/>
      </c>
      <c r="DJ157" s="383" t="str">
        <f ca="1">+IF(OFFSET('Sanitation Data'!$I$28,0,10*ROW('Sanitation Data'!I151))="","",OFFSET('Sanitation Data'!$I$28,0,10*ROW('Sanitation Data'!I151)))</f>
        <v/>
      </c>
      <c r="DK157" s="383" t="str">
        <f ca="1">+IF(OFFSET('Sanitation Data'!$I$29,0,10*ROW('Sanitation Data'!I151))="","",OFFSET('Sanitation Data'!$I$29,0,10*ROW('Sanitation Data'!I151)))</f>
        <v/>
      </c>
      <c r="DL157" s="383" t="str">
        <f ca="1">+IF(OFFSET('Sanitation Data'!$I$30,0,10*ROW('Sanitation Data'!I151))="","",OFFSET('Sanitation Data'!$I$30,0,10*ROW('Sanitation Data'!I151)))</f>
        <v/>
      </c>
      <c r="DM157" s="383" t="str">
        <f ca="1">+IF(OFFSET('Sanitation Data'!$I$31,0,10*ROW('Sanitation Data'!I151))="","",OFFSET('Sanitation Data'!$I$31,0,10*ROW('Sanitation Data'!I151)))</f>
        <v/>
      </c>
      <c r="DN157" s="383" t="str">
        <f ca="1">+IF(OFFSET('Sanitation Data'!$I$32,0,10*ROW('Sanitation Data'!I151))="","",OFFSET('Sanitation Data'!$I$32,0,10*ROW('Sanitation Data'!I151)))</f>
        <v/>
      </c>
      <c r="DO157" s="383" t="str">
        <f ca="1">+IF(OFFSET('Hygiene Data'!$D$11,0,10*ROW('Hygiene Data'!D151))="","",OFFSET('Hygiene Data'!$D$11,0,10*ROW('Hygiene Data'!D151)))</f>
        <v/>
      </c>
      <c r="DP157" s="383" t="str">
        <f ca="1">+IF(OFFSET('Hygiene Data'!$D$12,0,10*ROW('Hygiene Data'!D151))="","",OFFSET('Hygiene Data'!$D$12,0,10*ROW('Hygiene Data'!D151)))</f>
        <v/>
      </c>
      <c r="DQ157" s="383" t="str">
        <f ca="1">+IF(OFFSET('Hygiene Data'!$D$13,0,10*ROW('Hygiene Data'!D151))="","",OFFSET('Hygiene Data'!$D$13,0,10*ROW('Hygiene Data'!D151)))</f>
        <v/>
      </c>
      <c r="DR157" s="383" t="str">
        <f ca="1">+IF(OFFSET('Hygiene Data'!$E$11,0,10*ROW('Hygiene Data'!E151))="","",OFFSET('Hygiene Data'!$E$11,0,10*ROW('Hygiene Data'!E151)))</f>
        <v/>
      </c>
      <c r="DS157" s="383" t="str">
        <f ca="1">+IF(OFFSET('Hygiene Data'!$E$12,0,10*ROW('Hygiene Data'!E151))="","",OFFSET('Hygiene Data'!$E$12,0,10*ROW('Hygiene Data'!E151)))</f>
        <v/>
      </c>
      <c r="DT157" s="383" t="str">
        <f ca="1">+IF(OFFSET('Hygiene Data'!$E$13,0,10*ROW('Hygiene Data'!E151))="","",OFFSET('Hygiene Data'!$E$13,0,10*ROW('Hygiene Data'!E151)))</f>
        <v/>
      </c>
      <c r="DU157" s="383" t="str">
        <f ca="1">+IF(OFFSET('Hygiene Data'!$F$11,0,10*ROW('Hygiene Data'!F151))="","",OFFSET('Hygiene Data'!$F$11,0,10*ROW('Hygiene Data'!F151)))</f>
        <v/>
      </c>
      <c r="DV157" s="383" t="str">
        <f ca="1">+IF(OFFSET('Hygiene Data'!$F$12,0,10*ROW('Hygiene Data'!F151))="","",OFFSET('Hygiene Data'!$F$12,0,10*ROW('Hygiene Data'!F151)))</f>
        <v/>
      </c>
      <c r="DW157" s="383" t="str">
        <f ca="1">+IF(OFFSET('Hygiene Data'!$F$13,0,10*ROW('Hygiene Data'!F151))="","",OFFSET('Hygiene Data'!$F$13,0,10*ROW('Hygiene Data'!F151)))</f>
        <v/>
      </c>
      <c r="DX157" s="383" t="str">
        <f ca="1">+IF(OFFSET('Hygiene Data'!$G$11,0,10*ROW('Hygiene Data'!G151))="","",OFFSET('Hygiene Data'!$G$11,0,10*ROW('Hygiene Data'!G151)))</f>
        <v/>
      </c>
      <c r="DY157" s="383" t="str">
        <f ca="1">+IF(OFFSET('Hygiene Data'!$G$12,0,10*ROW('Hygiene Data'!G151))="","",OFFSET('Hygiene Data'!$G$12,0,10*ROW('Hygiene Data'!G151)))</f>
        <v/>
      </c>
      <c r="DZ157" s="383" t="str">
        <f ca="1">+IF(OFFSET('Hygiene Data'!$G$13,0,10*ROW('Hygiene Data'!G151))="","",OFFSET('Hygiene Data'!$G$13,0,10*ROW('Hygiene Data'!G151)))</f>
        <v/>
      </c>
      <c r="EA157" s="383" t="str">
        <f ca="1">+IF(OFFSET('Hygiene Data'!$H$11,0,10*ROW('Hygiene Data'!H151))="","",OFFSET('Hygiene Data'!$H$11,0,10*ROW('Hygiene Data'!H151)))</f>
        <v/>
      </c>
      <c r="EB157" s="383" t="str">
        <f ca="1">+IF(OFFSET('Hygiene Data'!$H$12,0,10*ROW('Hygiene Data'!H151))="","",OFFSET('Hygiene Data'!$H$12,0,10*ROW('Hygiene Data'!H151)))</f>
        <v/>
      </c>
      <c r="EC157" s="383" t="str">
        <f ca="1">+IF(OFFSET('Hygiene Data'!$H$13,0,10*ROW('Hygiene Data'!H151))="","",OFFSET('Hygiene Data'!$H$13,0,10*ROW('Hygiene Data'!H151)))</f>
        <v/>
      </c>
      <c r="ED157" s="383" t="str">
        <f ca="1">+IF(OFFSET('Hygiene Data'!$I$11,0,10*ROW('Hygiene Data'!I151))="","",OFFSET('Hygiene Data'!$I$11,0,10*ROW('Hygiene Data'!I151)))</f>
        <v/>
      </c>
      <c r="EE157" s="383" t="str">
        <f ca="1">+IF(OFFSET('Hygiene Data'!$I$12,0,10*ROW('Hygiene Data'!I151))="","",OFFSET('Hygiene Data'!$I$12,0,10*ROW('Hygiene Data'!I151)))</f>
        <v/>
      </c>
      <c r="EF157" s="383" t="str">
        <f ca="1">+IF(OFFSET('Hygiene Data'!$I$13,0,10*ROW('Hygiene Data'!I151))="","",OFFSET('Hygiene Data'!$I$13,0,10*ROW('Hygiene Data'!I151)))</f>
        <v/>
      </c>
    </row>
    <row r="158" spans="1:136" x14ac:dyDescent="0.25">
      <c r="A158" s="492" t="str">
        <f ca="1">+IF(OFFSET('Water Data'!$B$2,0,10*ROW('Water Data'!E152))="","",OFFSET('Water Data'!$B$2,0,10*ROW('Water Data'!E152)))</f>
        <v/>
      </c>
      <c r="B158" s="492"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19" t="str">
        <f t="shared" ca="1" si="2"/>
        <v/>
      </c>
      <c r="D158" s="520"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20"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20"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20"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20"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20"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20"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20"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20"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20"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20"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20"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20"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20"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20"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20"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20"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20"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21"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21"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21"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21"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21"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21"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21"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21"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21"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21"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21"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21"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21"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21"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21"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21"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21"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21"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21"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21"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21"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21"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21"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21"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21"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21"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21"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21"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21"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21"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22"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98"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22"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22"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22"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22"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22"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22"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22"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22"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22"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22"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22"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22"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22"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22"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22"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22"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83" t="str">
        <f ca="1">+IF(OFFSET('Water Data'!$D$27,0,10*ROW('Water Data'!D152))="","",OFFSET('Water Data'!$D$27,0,10*ROW('Water Data'!D152)))</f>
        <v/>
      </c>
      <c r="BT158" s="383" t="str">
        <f ca="1">+IF(OFFSET('Water Data'!$D$28,0,10*ROW('Water Data'!D152))="","",OFFSET('Water Data'!$D$28,0,10*ROW('Water Data'!D152)))</f>
        <v/>
      </c>
      <c r="BU158" s="383" t="str">
        <f ca="1">+IF(OFFSET('Water Data'!$D$29,0,10*ROW('Water Data'!D152))="","",OFFSET('Water Data'!$D$29,0,10*ROW('Water Data'!D152)))</f>
        <v/>
      </c>
      <c r="BV158" s="383" t="str">
        <f ca="1">+IF(OFFSET('Water Data'!$E$27,0,10*ROW('Water Data'!E152))="","",OFFSET('Water Data'!$E$27,0,10*ROW('Water Data'!E152)))</f>
        <v/>
      </c>
      <c r="BW158" s="383" t="str">
        <f ca="1">+IF(OFFSET('Water Data'!$E$28,0,10*ROW('Water Data'!E152))="","",OFFSET('Water Data'!$E$28,0,10*ROW('Water Data'!E152)))</f>
        <v/>
      </c>
      <c r="BX158" s="383" t="str">
        <f ca="1">+IF(OFFSET('Water Data'!$E$29,0,10*ROW('Water Data'!E152))="","",OFFSET('Water Data'!$E$29,0,10*ROW('Water Data'!E152)))</f>
        <v/>
      </c>
      <c r="BY158" s="383" t="str">
        <f ca="1">+IF(OFFSET('Water Data'!$F$27,0,10*ROW('Water Data'!F152))="","",OFFSET('Water Data'!$F$27,0,10*ROW('Water Data'!F152)))</f>
        <v/>
      </c>
      <c r="BZ158" s="383" t="str">
        <f ca="1">+IF(OFFSET('Water Data'!$F$28,0,10*ROW('Water Data'!F152))="","",OFFSET('Water Data'!$F$28,0,10*ROW('Water Data'!F152)))</f>
        <v/>
      </c>
      <c r="CA158" s="383" t="str">
        <f ca="1">+IF(OFFSET('Water Data'!$F$29,0,10*ROW('Water Data'!F152))="","",OFFSET('Water Data'!$F$29,0,10*ROW('Water Data'!F152)))</f>
        <v/>
      </c>
      <c r="CB158" s="383" t="str">
        <f ca="1">+IF(OFFSET('Water Data'!$G$27,0,10*ROW('Water Data'!G152))="","",OFFSET('Water Data'!$G$27,0,10*ROW('Water Data'!G152)))</f>
        <v/>
      </c>
      <c r="CC158" s="383" t="str">
        <f ca="1">+IF(OFFSET('Water Data'!$G$28,0,10*ROW('Water Data'!G152))="","",OFFSET('Water Data'!$G$28,0,10*ROW('Water Data'!G152)))</f>
        <v/>
      </c>
      <c r="CD158" s="383" t="str">
        <f ca="1">+IF(OFFSET('Water Data'!$G$29,0,10*ROW('Water Data'!G152))="","",OFFSET('Water Data'!$G$29,0,10*ROW('Water Data'!G152)))</f>
        <v/>
      </c>
      <c r="CE158" s="383" t="str">
        <f ca="1">+IF(OFFSET('Water Data'!$H$27,0,10*ROW('Water Data'!H152))="","",OFFSET('Water Data'!$H$27,0,10*ROW('Water Data'!H152)))</f>
        <v/>
      </c>
      <c r="CF158" s="383" t="str">
        <f ca="1">+IF(OFFSET('Water Data'!$H$28,0,10*ROW('Water Data'!H152))="","",OFFSET('Water Data'!$H$28,0,10*ROW('Water Data'!H152)))</f>
        <v/>
      </c>
      <c r="CG158" s="383" t="str">
        <f ca="1">+IF(OFFSET('Water Data'!$H$29,0,10*ROW('Water Data'!H152))="","",OFFSET('Water Data'!$H$29,0,10*ROW('Water Data'!H152)))</f>
        <v/>
      </c>
      <c r="CH158" s="383" t="str">
        <f ca="1">+IF(OFFSET('Water Data'!$I$27,0,10*ROW('Water Data'!I152))="","",OFFSET('Water Data'!$I$27,0,10*ROW('Water Data'!I152)))</f>
        <v/>
      </c>
      <c r="CI158" s="383" t="str">
        <f ca="1">+IF(OFFSET('Water Data'!$I$28,0,10*ROW('Water Data'!I152))="","",OFFSET('Water Data'!$I$28,0,10*ROW('Water Data'!I152)))</f>
        <v/>
      </c>
      <c r="CJ158" s="383" t="str">
        <f ca="1">+IF(OFFSET('Water Data'!$I$29,0,10*ROW('Water Data'!I152))="","",OFFSET('Water Data'!$I$29,0,10*ROW('Water Data'!I152)))</f>
        <v/>
      </c>
      <c r="CK158" s="383" t="str">
        <f ca="1">+IF(OFFSET('Sanitation Data'!$D$28,0,10*ROW('Sanitation Data'!D152))="","",OFFSET('Sanitation Data'!$D$28,0,10*ROW('Sanitation Data'!D152)))</f>
        <v/>
      </c>
      <c r="CL158" s="383" t="str">
        <f ca="1">+IF(OFFSET('Sanitation Data'!$D$29,0,10*ROW('Sanitation Data'!D152))="","",OFFSET('Sanitation Data'!$D$29,0,10*ROW('Sanitation Data'!D152)))</f>
        <v/>
      </c>
      <c r="CM158" s="383" t="str">
        <f ca="1">+IF(OFFSET('Sanitation Data'!$D$30,0,10*ROW('Sanitation Data'!D152))="","",OFFSET('Sanitation Data'!$D$30,0,10*ROW('Sanitation Data'!D152)))</f>
        <v/>
      </c>
      <c r="CN158" s="383" t="str">
        <f ca="1">+IF(OFFSET('Sanitation Data'!$D$31,0,10*ROW('Sanitation Data'!D152))="","",OFFSET('Sanitation Data'!$D$31,0,10*ROW('Sanitation Data'!D152)))</f>
        <v/>
      </c>
      <c r="CO158" s="383" t="str">
        <f ca="1">+IF(OFFSET('Sanitation Data'!$D$32,0,10*ROW('Sanitation Data'!D152))="","",OFFSET('Sanitation Data'!$D$32,0,10*ROW('Sanitation Data'!D152)))</f>
        <v/>
      </c>
      <c r="CP158" s="383" t="str">
        <f ca="1">+IF(OFFSET('Sanitation Data'!$E$28,0,10*ROW('Sanitation Data'!E152))="","",OFFSET('Sanitation Data'!$E$28,0,10*ROW('Sanitation Data'!E152)))</f>
        <v/>
      </c>
      <c r="CQ158" s="383" t="str">
        <f ca="1">+IF(OFFSET('Sanitation Data'!$E$29,0,10*ROW('Sanitation Data'!E152))="","",OFFSET('Sanitation Data'!$E$29,0,10*ROW('Sanitation Data'!E152)))</f>
        <v/>
      </c>
      <c r="CR158" s="383" t="str">
        <f ca="1">+IF(OFFSET('Sanitation Data'!$E$30,0,10*ROW('Sanitation Data'!E152))="","",OFFSET('Sanitation Data'!$E$30,0,10*ROW('Sanitation Data'!E152)))</f>
        <v/>
      </c>
      <c r="CS158" s="383" t="str">
        <f ca="1">+IF(OFFSET('Sanitation Data'!$E$31,0,10*ROW('Sanitation Data'!E152))="","",OFFSET('Sanitation Data'!$E$31,0,10*ROW('Sanitation Data'!E152)))</f>
        <v/>
      </c>
      <c r="CT158" s="383" t="str">
        <f ca="1">+IF(OFFSET('Sanitation Data'!$E$32,0,10*ROW('Sanitation Data'!E152))="","",OFFSET('Sanitation Data'!$E$32,0,10*ROW('Sanitation Data'!E152)))</f>
        <v/>
      </c>
      <c r="CU158" s="383" t="str">
        <f ca="1">+IF(OFFSET('Sanitation Data'!$F$28,0,10*ROW('Sanitation Data'!F152))="","",OFFSET('Sanitation Data'!$F$28,0,10*ROW('Sanitation Data'!F152)))</f>
        <v/>
      </c>
      <c r="CV158" s="383" t="str">
        <f ca="1">+IF(OFFSET('Sanitation Data'!$F$29,0,10*ROW('Sanitation Data'!F152))="","",OFFSET('Sanitation Data'!$F$29,0,10*ROW('Sanitation Data'!F152)))</f>
        <v/>
      </c>
      <c r="CW158" s="383" t="str">
        <f ca="1">+IF(OFFSET('Sanitation Data'!$F$30,0,10*ROW('Sanitation Data'!F152))="","",OFFSET('Sanitation Data'!$F$30,0,10*ROW('Sanitation Data'!F152)))</f>
        <v/>
      </c>
      <c r="CX158" s="383" t="str">
        <f ca="1">+IF(OFFSET('Sanitation Data'!$F$31,0,10*ROW('Sanitation Data'!F152))="","",OFFSET('Sanitation Data'!$F$31,0,10*ROW('Sanitation Data'!F152)))</f>
        <v/>
      </c>
      <c r="CY158" s="383" t="str">
        <f ca="1">+IF(OFFSET('Sanitation Data'!$F$32,0,10*ROW('Sanitation Data'!F152))="","",OFFSET('Sanitation Data'!$F$32,0,10*ROW('Sanitation Data'!F152)))</f>
        <v/>
      </c>
      <c r="CZ158" s="383" t="str">
        <f ca="1">+IF(OFFSET('Sanitation Data'!$G$28,0,10*ROW('Sanitation Data'!G152))="","",OFFSET('Sanitation Data'!$G$28,0,10*ROW('Sanitation Data'!G152)))</f>
        <v/>
      </c>
      <c r="DA158" s="383" t="str">
        <f ca="1">+IF(OFFSET('Sanitation Data'!$G$29,0,10*ROW('Sanitation Data'!G152))="","",OFFSET('Sanitation Data'!$G$29,0,10*ROW('Sanitation Data'!G152)))</f>
        <v/>
      </c>
      <c r="DB158" s="383" t="str">
        <f ca="1">+IF(OFFSET('Sanitation Data'!$G$30,0,10*ROW('Sanitation Data'!G152))="","",OFFSET('Sanitation Data'!$G$30,0,10*ROW('Sanitation Data'!G152)))</f>
        <v/>
      </c>
      <c r="DC158" s="383" t="str">
        <f ca="1">+IF(OFFSET('Sanitation Data'!$G$31,0,10*ROW('Sanitation Data'!G152))="","",OFFSET('Sanitation Data'!$G$31,0,10*ROW('Sanitation Data'!G152)))</f>
        <v/>
      </c>
      <c r="DD158" s="383" t="str">
        <f ca="1">+IF(OFFSET('Sanitation Data'!$G$32,0,10*ROW('Sanitation Data'!G152))="","",OFFSET('Sanitation Data'!$G$32,0,10*ROW('Sanitation Data'!G152)))</f>
        <v/>
      </c>
      <c r="DE158" s="383" t="str">
        <f ca="1">+IF(OFFSET('Sanitation Data'!$H$28,0,10*ROW('Sanitation Data'!H152))="","",OFFSET('Sanitation Data'!$H$28,0,10*ROW('Sanitation Data'!H152)))</f>
        <v/>
      </c>
      <c r="DF158" s="383" t="str">
        <f ca="1">+IF(OFFSET('Sanitation Data'!$H$29,0,10*ROW('Sanitation Data'!H152))="","",OFFSET('Sanitation Data'!$H$29,0,10*ROW('Sanitation Data'!H152)))</f>
        <v/>
      </c>
      <c r="DG158" s="383" t="str">
        <f ca="1">+IF(OFFSET('Sanitation Data'!$H$30,0,10*ROW('Sanitation Data'!H152))="","",OFFSET('Sanitation Data'!$H$30,0,10*ROW('Sanitation Data'!H152)))</f>
        <v/>
      </c>
      <c r="DH158" s="383" t="str">
        <f ca="1">+IF(OFFSET('Sanitation Data'!$H$31,0,10*ROW('Sanitation Data'!H152))="","",OFFSET('Sanitation Data'!$H$31,0,10*ROW('Sanitation Data'!H152)))</f>
        <v/>
      </c>
      <c r="DI158" s="383" t="str">
        <f ca="1">+IF(OFFSET('Sanitation Data'!$H$32,0,10*ROW('Sanitation Data'!H152))="","",OFFSET('Sanitation Data'!$H$32,0,10*ROW('Sanitation Data'!H152)))</f>
        <v/>
      </c>
      <c r="DJ158" s="383" t="str">
        <f ca="1">+IF(OFFSET('Sanitation Data'!$I$28,0,10*ROW('Sanitation Data'!I152))="","",OFFSET('Sanitation Data'!$I$28,0,10*ROW('Sanitation Data'!I152)))</f>
        <v/>
      </c>
      <c r="DK158" s="383" t="str">
        <f ca="1">+IF(OFFSET('Sanitation Data'!$I$29,0,10*ROW('Sanitation Data'!I152))="","",OFFSET('Sanitation Data'!$I$29,0,10*ROW('Sanitation Data'!I152)))</f>
        <v/>
      </c>
      <c r="DL158" s="383" t="str">
        <f ca="1">+IF(OFFSET('Sanitation Data'!$I$30,0,10*ROW('Sanitation Data'!I152))="","",OFFSET('Sanitation Data'!$I$30,0,10*ROW('Sanitation Data'!I152)))</f>
        <v/>
      </c>
      <c r="DM158" s="383" t="str">
        <f ca="1">+IF(OFFSET('Sanitation Data'!$I$31,0,10*ROW('Sanitation Data'!I152))="","",OFFSET('Sanitation Data'!$I$31,0,10*ROW('Sanitation Data'!I152)))</f>
        <v/>
      </c>
      <c r="DN158" s="383" t="str">
        <f ca="1">+IF(OFFSET('Sanitation Data'!$I$32,0,10*ROW('Sanitation Data'!I152))="","",OFFSET('Sanitation Data'!$I$32,0,10*ROW('Sanitation Data'!I152)))</f>
        <v/>
      </c>
      <c r="DO158" s="383" t="str">
        <f ca="1">+IF(OFFSET('Hygiene Data'!$D$11,0,10*ROW('Hygiene Data'!D152))="","",OFFSET('Hygiene Data'!$D$11,0,10*ROW('Hygiene Data'!D152)))</f>
        <v/>
      </c>
      <c r="DP158" s="383" t="str">
        <f ca="1">+IF(OFFSET('Hygiene Data'!$D$12,0,10*ROW('Hygiene Data'!D152))="","",OFFSET('Hygiene Data'!$D$12,0,10*ROW('Hygiene Data'!D152)))</f>
        <v/>
      </c>
      <c r="DQ158" s="383" t="str">
        <f ca="1">+IF(OFFSET('Hygiene Data'!$D$13,0,10*ROW('Hygiene Data'!D152))="","",OFFSET('Hygiene Data'!$D$13,0,10*ROW('Hygiene Data'!D152)))</f>
        <v/>
      </c>
      <c r="DR158" s="383" t="str">
        <f ca="1">+IF(OFFSET('Hygiene Data'!$E$11,0,10*ROW('Hygiene Data'!E152))="","",OFFSET('Hygiene Data'!$E$11,0,10*ROW('Hygiene Data'!E152)))</f>
        <v/>
      </c>
      <c r="DS158" s="383" t="str">
        <f ca="1">+IF(OFFSET('Hygiene Data'!$E$12,0,10*ROW('Hygiene Data'!E152))="","",OFFSET('Hygiene Data'!$E$12,0,10*ROW('Hygiene Data'!E152)))</f>
        <v/>
      </c>
      <c r="DT158" s="383" t="str">
        <f ca="1">+IF(OFFSET('Hygiene Data'!$E$13,0,10*ROW('Hygiene Data'!E152))="","",OFFSET('Hygiene Data'!$E$13,0,10*ROW('Hygiene Data'!E152)))</f>
        <v/>
      </c>
      <c r="DU158" s="383" t="str">
        <f ca="1">+IF(OFFSET('Hygiene Data'!$F$11,0,10*ROW('Hygiene Data'!F152))="","",OFFSET('Hygiene Data'!$F$11,0,10*ROW('Hygiene Data'!F152)))</f>
        <v/>
      </c>
      <c r="DV158" s="383" t="str">
        <f ca="1">+IF(OFFSET('Hygiene Data'!$F$12,0,10*ROW('Hygiene Data'!F152))="","",OFFSET('Hygiene Data'!$F$12,0,10*ROW('Hygiene Data'!F152)))</f>
        <v/>
      </c>
      <c r="DW158" s="383" t="str">
        <f ca="1">+IF(OFFSET('Hygiene Data'!$F$13,0,10*ROW('Hygiene Data'!F152))="","",OFFSET('Hygiene Data'!$F$13,0,10*ROW('Hygiene Data'!F152)))</f>
        <v/>
      </c>
      <c r="DX158" s="383" t="str">
        <f ca="1">+IF(OFFSET('Hygiene Data'!$G$11,0,10*ROW('Hygiene Data'!G152))="","",OFFSET('Hygiene Data'!$G$11,0,10*ROW('Hygiene Data'!G152)))</f>
        <v/>
      </c>
      <c r="DY158" s="383" t="str">
        <f ca="1">+IF(OFFSET('Hygiene Data'!$G$12,0,10*ROW('Hygiene Data'!G152))="","",OFFSET('Hygiene Data'!$G$12,0,10*ROW('Hygiene Data'!G152)))</f>
        <v/>
      </c>
      <c r="DZ158" s="383" t="str">
        <f ca="1">+IF(OFFSET('Hygiene Data'!$G$13,0,10*ROW('Hygiene Data'!G152))="","",OFFSET('Hygiene Data'!$G$13,0,10*ROW('Hygiene Data'!G152)))</f>
        <v/>
      </c>
      <c r="EA158" s="383" t="str">
        <f ca="1">+IF(OFFSET('Hygiene Data'!$H$11,0,10*ROW('Hygiene Data'!H152))="","",OFFSET('Hygiene Data'!$H$11,0,10*ROW('Hygiene Data'!H152)))</f>
        <v/>
      </c>
      <c r="EB158" s="383" t="str">
        <f ca="1">+IF(OFFSET('Hygiene Data'!$H$12,0,10*ROW('Hygiene Data'!H152))="","",OFFSET('Hygiene Data'!$H$12,0,10*ROW('Hygiene Data'!H152)))</f>
        <v/>
      </c>
      <c r="EC158" s="383" t="str">
        <f ca="1">+IF(OFFSET('Hygiene Data'!$H$13,0,10*ROW('Hygiene Data'!H152))="","",OFFSET('Hygiene Data'!$H$13,0,10*ROW('Hygiene Data'!H152)))</f>
        <v/>
      </c>
      <c r="ED158" s="383" t="str">
        <f ca="1">+IF(OFFSET('Hygiene Data'!$I$11,0,10*ROW('Hygiene Data'!I152))="","",OFFSET('Hygiene Data'!$I$11,0,10*ROW('Hygiene Data'!I152)))</f>
        <v/>
      </c>
      <c r="EE158" s="383" t="str">
        <f ca="1">+IF(OFFSET('Hygiene Data'!$I$12,0,10*ROW('Hygiene Data'!I152))="","",OFFSET('Hygiene Data'!$I$12,0,10*ROW('Hygiene Data'!I152)))</f>
        <v/>
      </c>
      <c r="EF158" s="383" t="str">
        <f ca="1">+IF(OFFSET('Hygiene Data'!$I$13,0,10*ROW('Hygiene Data'!I152))="","",OFFSET('Hygiene Data'!$I$13,0,10*ROW('Hygiene Data'!I152)))</f>
        <v/>
      </c>
    </row>
    <row r="159" spans="1:136" x14ac:dyDescent="0.25">
      <c r="A159" s="492" t="str">
        <f ca="1">+IF(OFFSET('Water Data'!$B$2,0,10*ROW('Water Data'!E153))="","",OFFSET('Water Data'!$B$2,0,10*ROW('Water Data'!E153)))</f>
        <v/>
      </c>
      <c r="B159" s="492"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19" t="str">
        <f t="shared" ca="1" si="2"/>
        <v/>
      </c>
      <c r="D159" s="520"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20"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20"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20"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20"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20"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20"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20"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20"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20"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20"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20"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20"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20"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20"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20"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20"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20"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21"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21"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21"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21"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21"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21"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21"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21"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21"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21"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21"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21"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21"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21"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21"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21"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21"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21"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21"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21"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21"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21"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21"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21"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21"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21"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21"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21"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21"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21"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22"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98"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22"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22"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22"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22"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22"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22"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22"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22"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22"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22"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22"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22"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22"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22"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22"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22"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83" t="str">
        <f ca="1">+IF(OFFSET('Water Data'!$D$27,0,10*ROW('Water Data'!D153))="","",OFFSET('Water Data'!$D$27,0,10*ROW('Water Data'!D153)))</f>
        <v/>
      </c>
      <c r="BT159" s="383" t="str">
        <f ca="1">+IF(OFFSET('Water Data'!$D$28,0,10*ROW('Water Data'!D153))="","",OFFSET('Water Data'!$D$28,0,10*ROW('Water Data'!D153)))</f>
        <v/>
      </c>
      <c r="BU159" s="383" t="str">
        <f ca="1">+IF(OFFSET('Water Data'!$D$29,0,10*ROW('Water Data'!D153))="","",OFFSET('Water Data'!$D$29,0,10*ROW('Water Data'!D153)))</f>
        <v/>
      </c>
      <c r="BV159" s="383" t="str">
        <f ca="1">+IF(OFFSET('Water Data'!$E$27,0,10*ROW('Water Data'!E153))="","",OFFSET('Water Data'!$E$27,0,10*ROW('Water Data'!E153)))</f>
        <v/>
      </c>
      <c r="BW159" s="383" t="str">
        <f ca="1">+IF(OFFSET('Water Data'!$E$28,0,10*ROW('Water Data'!E153))="","",OFFSET('Water Data'!$E$28,0,10*ROW('Water Data'!E153)))</f>
        <v/>
      </c>
      <c r="BX159" s="383" t="str">
        <f ca="1">+IF(OFFSET('Water Data'!$E$29,0,10*ROW('Water Data'!E153))="","",OFFSET('Water Data'!$E$29,0,10*ROW('Water Data'!E153)))</f>
        <v/>
      </c>
      <c r="BY159" s="383" t="str">
        <f ca="1">+IF(OFFSET('Water Data'!$F$27,0,10*ROW('Water Data'!F153))="","",OFFSET('Water Data'!$F$27,0,10*ROW('Water Data'!F153)))</f>
        <v/>
      </c>
      <c r="BZ159" s="383" t="str">
        <f ca="1">+IF(OFFSET('Water Data'!$F$28,0,10*ROW('Water Data'!F153))="","",OFFSET('Water Data'!$F$28,0,10*ROW('Water Data'!F153)))</f>
        <v/>
      </c>
      <c r="CA159" s="383" t="str">
        <f ca="1">+IF(OFFSET('Water Data'!$F$29,0,10*ROW('Water Data'!F153))="","",OFFSET('Water Data'!$F$29,0,10*ROW('Water Data'!F153)))</f>
        <v/>
      </c>
      <c r="CB159" s="383" t="str">
        <f ca="1">+IF(OFFSET('Water Data'!$G$27,0,10*ROW('Water Data'!G153))="","",OFFSET('Water Data'!$G$27,0,10*ROW('Water Data'!G153)))</f>
        <v/>
      </c>
      <c r="CC159" s="383" t="str">
        <f ca="1">+IF(OFFSET('Water Data'!$G$28,0,10*ROW('Water Data'!G153))="","",OFFSET('Water Data'!$G$28,0,10*ROW('Water Data'!G153)))</f>
        <v/>
      </c>
      <c r="CD159" s="383" t="str">
        <f ca="1">+IF(OFFSET('Water Data'!$G$29,0,10*ROW('Water Data'!G153))="","",OFFSET('Water Data'!$G$29,0,10*ROW('Water Data'!G153)))</f>
        <v/>
      </c>
      <c r="CE159" s="383" t="str">
        <f ca="1">+IF(OFFSET('Water Data'!$H$27,0,10*ROW('Water Data'!H153))="","",OFFSET('Water Data'!$H$27,0,10*ROW('Water Data'!H153)))</f>
        <v/>
      </c>
      <c r="CF159" s="383" t="str">
        <f ca="1">+IF(OFFSET('Water Data'!$H$28,0,10*ROW('Water Data'!H153))="","",OFFSET('Water Data'!$H$28,0,10*ROW('Water Data'!H153)))</f>
        <v/>
      </c>
      <c r="CG159" s="383" t="str">
        <f ca="1">+IF(OFFSET('Water Data'!$H$29,0,10*ROW('Water Data'!H153))="","",OFFSET('Water Data'!$H$29,0,10*ROW('Water Data'!H153)))</f>
        <v/>
      </c>
      <c r="CH159" s="383" t="str">
        <f ca="1">+IF(OFFSET('Water Data'!$I$27,0,10*ROW('Water Data'!I153))="","",OFFSET('Water Data'!$I$27,0,10*ROW('Water Data'!I153)))</f>
        <v/>
      </c>
      <c r="CI159" s="383" t="str">
        <f ca="1">+IF(OFFSET('Water Data'!$I$28,0,10*ROW('Water Data'!I153))="","",OFFSET('Water Data'!$I$28,0,10*ROW('Water Data'!I153)))</f>
        <v/>
      </c>
      <c r="CJ159" s="383" t="str">
        <f ca="1">+IF(OFFSET('Water Data'!$I$29,0,10*ROW('Water Data'!I153))="","",OFFSET('Water Data'!$I$29,0,10*ROW('Water Data'!I153)))</f>
        <v/>
      </c>
      <c r="CK159" s="383" t="str">
        <f ca="1">+IF(OFFSET('Sanitation Data'!$D$28,0,10*ROW('Sanitation Data'!D153))="","",OFFSET('Sanitation Data'!$D$28,0,10*ROW('Sanitation Data'!D153)))</f>
        <v/>
      </c>
      <c r="CL159" s="383" t="str">
        <f ca="1">+IF(OFFSET('Sanitation Data'!$D$29,0,10*ROW('Sanitation Data'!D153))="","",OFFSET('Sanitation Data'!$D$29,0,10*ROW('Sanitation Data'!D153)))</f>
        <v/>
      </c>
      <c r="CM159" s="383" t="str">
        <f ca="1">+IF(OFFSET('Sanitation Data'!$D$30,0,10*ROW('Sanitation Data'!D153))="","",OFFSET('Sanitation Data'!$D$30,0,10*ROW('Sanitation Data'!D153)))</f>
        <v/>
      </c>
      <c r="CN159" s="383" t="str">
        <f ca="1">+IF(OFFSET('Sanitation Data'!$D$31,0,10*ROW('Sanitation Data'!D153))="","",OFFSET('Sanitation Data'!$D$31,0,10*ROW('Sanitation Data'!D153)))</f>
        <v/>
      </c>
      <c r="CO159" s="383" t="str">
        <f ca="1">+IF(OFFSET('Sanitation Data'!$D$32,0,10*ROW('Sanitation Data'!D153))="","",OFFSET('Sanitation Data'!$D$32,0,10*ROW('Sanitation Data'!D153)))</f>
        <v/>
      </c>
      <c r="CP159" s="383" t="str">
        <f ca="1">+IF(OFFSET('Sanitation Data'!$E$28,0,10*ROW('Sanitation Data'!E153))="","",OFFSET('Sanitation Data'!$E$28,0,10*ROW('Sanitation Data'!E153)))</f>
        <v/>
      </c>
      <c r="CQ159" s="383" t="str">
        <f ca="1">+IF(OFFSET('Sanitation Data'!$E$29,0,10*ROW('Sanitation Data'!E153))="","",OFFSET('Sanitation Data'!$E$29,0,10*ROW('Sanitation Data'!E153)))</f>
        <v/>
      </c>
      <c r="CR159" s="383" t="str">
        <f ca="1">+IF(OFFSET('Sanitation Data'!$E$30,0,10*ROW('Sanitation Data'!E153))="","",OFFSET('Sanitation Data'!$E$30,0,10*ROW('Sanitation Data'!E153)))</f>
        <v/>
      </c>
      <c r="CS159" s="383" t="str">
        <f ca="1">+IF(OFFSET('Sanitation Data'!$E$31,0,10*ROW('Sanitation Data'!E153))="","",OFFSET('Sanitation Data'!$E$31,0,10*ROW('Sanitation Data'!E153)))</f>
        <v/>
      </c>
      <c r="CT159" s="383" t="str">
        <f ca="1">+IF(OFFSET('Sanitation Data'!$E$32,0,10*ROW('Sanitation Data'!E153))="","",OFFSET('Sanitation Data'!$E$32,0,10*ROW('Sanitation Data'!E153)))</f>
        <v/>
      </c>
      <c r="CU159" s="383" t="str">
        <f ca="1">+IF(OFFSET('Sanitation Data'!$F$28,0,10*ROW('Sanitation Data'!F153))="","",OFFSET('Sanitation Data'!$F$28,0,10*ROW('Sanitation Data'!F153)))</f>
        <v/>
      </c>
      <c r="CV159" s="383" t="str">
        <f ca="1">+IF(OFFSET('Sanitation Data'!$F$29,0,10*ROW('Sanitation Data'!F153))="","",OFFSET('Sanitation Data'!$F$29,0,10*ROW('Sanitation Data'!F153)))</f>
        <v/>
      </c>
      <c r="CW159" s="383" t="str">
        <f ca="1">+IF(OFFSET('Sanitation Data'!$F$30,0,10*ROW('Sanitation Data'!F153))="","",OFFSET('Sanitation Data'!$F$30,0,10*ROW('Sanitation Data'!F153)))</f>
        <v/>
      </c>
      <c r="CX159" s="383" t="str">
        <f ca="1">+IF(OFFSET('Sanitation Data'!$F$31,0,10*ROW('Sanitation Data'!F153))="","",OFFSET('Sanitation Data'!$F$31,0,10*ROW('Sanitation Data'!F153)))</f>
        <v/>
      </c>
      <c r="CY159" s="383" t="str">
        <f ca="1">+IF(OFFSET('Sanitation Data'!$F$32,0,10*ROW('Sanitation Data'!F153))="","",OFFSET('Sanitation Data'!$F$32,0,10*ROW('Sanitation Data'!F153)))</f>
        <v/>
      </c>
      <c r="CZ159" s="383" t="str">
        <f ca="1">+IF(OFFSET('Sanitation Data'!$G$28,0,10*ROW('Sanitation Data'!G153))="","",OFFSET('Sanitation Data'!$G$28,0,10*ROW('Sanitation Data'!G153)))</f>
        <v/>
      </c>
      <c r="DA159" s="383" t="str">
        <f ca="1">+IF(OFFSET('Sanitation Data'!$G$29,0,10*ROW('Sanitation Data'!G153))="","",OFFSET('Sanitation Data'!$G$29,0,10*ROW('Sanitation Data'!G153)))</f>
        <v/>
      </c>
      <c r="DB159" s="383" t="str">
        <f ca="1">+IF(OFFSET('Sanitation Data'!$G$30,0,10*ROW('Sanitation Data'!G153))="","",OFFSET('Sanitation Data'!$G$30,0,10*ROW('Sanitation Data'!G153)))</f>
        <v/>
      </c>
      <c r="DC159" s="383" t="str">
        <f ca="1">+IF(OFFSET('Sanitation Data'!$G$31,0,10*ROW('Sanitation Data'!G153))="","",OFFSET('Sanitation Data'!$G$31,0,10*ROW('Sanitation Data'!G153)))</f>
        <v/>
      </c>
      <c r="DD159" s="383" t="str">
        <f ca="1">+IF(OFFSET('Sanitation Data'!$G$32,0,10*ROW('Sanitation Data'!G153))="","",OFFSET('Sanitation Data'!$G$32,0,10*ROW('Sanitation Data'!G153)))</f>
        <v/>
      </c>
      <c r="DE159" s="383" t="str">
        <f ca="1">+IF(OFFSET('Sanitation Data'!$H$28,0,10*ROW('Sanitation Data'!H153))="","",OFFSET('Sanitation Data'!$H$28,0,10*ROW('Sanitation Data'!H153)))</f>
        <v/>
      </c>
      <c r="DF159" s="383" t="str">
        <f ca="1">+IF(OFFSET('Sanitation Data'!$H$29,0,10*ROW('Sanitation Data'!H153))="","",OFFSET('Sanitation Data'!$H$29,0,10*ROW('Sanitation Data'!H153)))</f>
        <v/>
      </c>
      <c r="DG159" s="383" t="str">
        <f ca="1">+IF(OFFSET('Sanitation Data'!$H$30,0,10*ROW('Sanitation Data'!H153))="","",OFFSET('Sanitation Data'!$H$30,0,10*ROW('Sanitation Data'!H153)))</f>
        <v/>
      </c>
      <c r="DH159" s="383" t="str">
        <f ca="1">+IF(OFFSET('Sanitation Data'!$H$31,0,10*ROW('Sanitation Data'!H153))="","",OFFSET('Sanitation Data'!$H$31,0,10*ROW('Sanitation Data'!H153)))</f>
        <v/>
      </c>
      <c r="DI159" s="383" t="str">
        <f ca="1">+IF(OFFSET('Sanitation Data'!$H$32,0,10*ROW('Sanitation Data'!H153))="","",OFFSET('Sanitation Data'!$H$32,0,10*ROW('Sanitation Data'!H153)))</f>
        <v/>
      </c>
      <c r="DJ159" s="383" t="str">
        <f ca="1">+IF(OFFSET('Sanitation Data'!$I$28,0,10*ROW('Sanitation Data'!I153))="","",OFFSET('Sanitation Data'!$I$28,0,10*ROW('Sanitation Data'!I153)))</f>
        <v/>
      </c>
      <c r="DK159" s="383" t="str">
        <f ca="1">+IF(OFFSET('Sanitation Data'!$I$29,0,10*ROW('Sanitation Data'!I153))="","",OFFSET('Sanitation Data'!$I$29,0,10*ROW('Sanitation Data'!I153)))</f>
        <v/>
      </c>
      <c r="DL159" s="383" t="str">
        <f ca="1">+IF(OFFSET('Sanitation Data'!$I$30,0,10*ROW('Sanitation Data'!I153))="","",OFFSET('Sanitation Data'!$I$30,0,10*ROW('Sanitation Data'!I153)))</f>
        <v/>
      </c>
      <c r="DM159" s="383" t="str">
        <f ca="1">+IF(OFFSET('Sanitation Data'!$I$31,0,10*ROW('Sanitation Data'!I153))="","",OFFSET('Sanitation Data'!$I$31,0,10*ROW('Sanitation Data'!I153)))</f>
        <v/>
      </c>
      <c r="DN159" s="383" t="str">
        <f ca="1">+IF(OFFSET('Sanitation Data'!$I$32,0,10*ROW('Sanitation Data'!I153))="","",OFFSET('Sanitation Data'!$I$32,0,10*ROW('Sanitation Data'!I153)))</f>
        <v/>
      </c>
      <c r="DO159" s="383" t="str">
        <f ca="1">+IF(OFFSET('Hygiene Data'!$D$11,0,10*ROW('Hygiene Data'!D153))="","",OFFSET('Hygiene Data'!$D$11,0,10*ROW('Hygiene Data'!D153)))</f>
        <v/>
      </c>
      <c r="DP159" s="383" t="str">
        <f ca="1">+IF(OFFSET('Hygiene Data'!$D$12,0,10*ROW('Hygiene Data'!D153))="","",OFFSET('Hygiene Data'!$D$12,0,10*ROW('Hygiene Data'!D153)))</f>
        <v/>
      </c>
      <c r="DQ159" s="383" t="str">
        <f ca="1">+IF(OFFSET('Hygiene Data'!$D$13,0,10*ROW('Hygiene Data'!D153))="","",OFFSET('Hygiene Data'!$D$13,0,10*ROW('Hygiene Data'!D153)))</f>
        <v/>
      </c>
      <c r="DR159" s="383" t="str">
        <f ca="1">+IF(OFFSET('Hygiene Data'!$E$11,0,10*ROW('Hygiene Data'!E153))="","",OFFSET('Hygiene Data'!$E$11,0,10*ROW('Hygiene Data'!E153)))</f>
        <v/>
      </c>
      <c r="DS159" s="383" t="str">
        <f ca="1">+IF(OFFSET('Hygiene Data'!$E$12,0,10*ROW('Hygiene Data'!E153))="","",OFFSET('Hygiene Data'!$E$12,0,10*ROW('Hygiene Data'!E153)))</f>
        <v/>
      </c>
      <c r="DT159" s="383" t="str">
        <f ca="1">+IF(OFFSET('Hygiene Data'!$E$13,0,10*ROW('Hygiene Data'!E153))="","",OFFSET('Hygiene Data'!$E$13,0,10*ROW('Hygiene Data'!E153)))</f>
        <v/>
      </c>
      <c r="DU159" s="383" t="str">
        <f ca="1">+IF(OFFSET('Hygiene Data'!$F$11,0,10*ROW('Hygiene Data'!F153))="","",OFFSET('Hygiene Data'!$F$11,0,10*ROW('Hygiene Data'!F153)))</f>
        <v/>
      </c>
      <c r="DV159" s="383" t="str">
        <f ca="1">+IF(OFFSET('Hygiene Data'!$F$12,0,10*ROW('Hygiene Data'!F153))="","",OFFSET('Hygiene Data'!$F$12,0,10*ROW('Hygiene Data'!F153)))</f>
        <v/>
      </c>
      <c r="DW159" s="383" t="str">
        <f ca="1">+IF(OFFSET('Hygiene Data'!$F$13,0,10*ROW('Hygiene Data'!F153))="","",OFFSET('Hygiene Data'!$F$13,0,10*ROW('Hygiene Data'!F153)))</f>
        <v/>
      </c>
      <c r="DX159" s="383" t="str">
        <f ca="1">+IF(OFFSET('Hygiene Data'!$G$11,0,10*ROW('Hygiene Data'!G153))="","",OFFSET('Hygiene Data'!$G$11,0,10*ROW('Hygiene Data'!G153)))</f>
        <v/>
      </c>
      <c r="DY159" s="383" t="str">
        <f ca="1">+IF(OFFSET('Hygiene Data'!$G$12,0,10*ROW('Hygiene Data'!G153))="","",OFFSET('Hygiene Data'!$G$12,0,10*ROW('Hygiene Data'!G153)))</f>
        <v/>
      </c>
      <c r="DZ159" s="383" t="str">
        <f ca="1">+IF(OFFSET('Hygiene Data'!$G$13,0,10*ROW('Hygiene Data'!G153))="","",OFFSET('Hygiene Data'!$G$13,0,10*ROW('Hygiene Data'!G153)))</f>
        <v/>
      </c>
      <c r="EA159" s="383" t="str">
        <f ca="1">+IF(OFFSET('Hygiene Data'!$H$11,0,10*ROW('Hygiene Data'!H153))="","",OFFSET('Hygiene Data'!$H$11,0,10*ROW('Hygiene Data'!H153)))</f>
        <v/>
      </c>
      <c r="EB159" s="383" t="str">
        <f ca="1">+IF(OFFSET('Hygiene Data'!$H$12,0,10*ROW('Hygiene Data'!H153))="","",OFFSET('Hygiene Data'!$H$12,0,10*ROW('Hygiene Data'!H153)))</f>
        <v/>
      </c>
      <c r="EC159" s="383" t="str">
        <f ca="1">+IF(OFFSET('Hygiene Data'!$H$13,0,10*ROW('Hygiene Data'!H153))="","",OFFSET('Hygiene Data'!$H$13,0,10*ROW('Hygiene Data'!H153)))</f>
        <v/>
      </c>
      <c r="ED159" s="383" t="str">
        <f ca="1">+IF(OFFSET('Hygiene Data'!$I$11,0,10*ROW('Hygiene Data'!I153))="","",OFFSET('Hygiene Data'!$I$11,0,10*ROW('Hygiene Data'!I153)))</f>
        <v/>
      </c>
      <c r="EE159" s="383" t="str">
        <f ca="1">+IF(OFFSET('Hygiene Data'!$I$12,0,10*ROW('Hygiene Data'!I153))="","",OFFSET('Hygiene Data'!$I$12,0,10*ROW('Hygiene Data'!I153)))</f>
        <v/>
      </c>
      <c r="EF159" s="383" t="str">
        <f ca="1">+IF(OFFSET('Hygiene Data'!$I$13,0,10*ROW('Hygiene Data'!I153))="","",OFFSET('Hygiene Data'!$I$13,0,10*ROW('Hygiene Data'!I153)))</f>
        <v/>
      </c>
    </row>
    <row r="160" spans="1:136" x14ac:dyDescent="0.25">
      <c r="A160" s="492" t="str">
        <f ca="1">+IF(OFFSET('Water Data'!$B$2,0,10*ROW('Water Data'!E154))="","",OFFSET('Water Data'!$B$2,0,10*ROW('Water Data'!E154)))</f>
        <v/>
      </c>
      <c r="B160" s="492"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19" t="str">
        <f t="shared" ca="1" si="2"/>
        <v/>
      </c>
      <c r="D160" s="520"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20"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20"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20"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20"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20"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20"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20"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20"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20"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20"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20"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20"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20"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20"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20"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20"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20"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21"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21"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21"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21"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21"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21"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21"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21"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21"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21"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21"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21"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21"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21"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21"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21"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21"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21"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21"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21"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21"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21"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21"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21"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21"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21"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21"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21"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21"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21"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22"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98"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22"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22"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22"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22"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22"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22"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22"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22"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22"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22"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22"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22"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22"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22"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22"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22"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83" t="str">
        <f ca="1">+IF(OFFSET('Water Data'!$D$27,0,10*ROW('Water Data'!D154))="","",OFFSET('Water Data'!$D$27,0,10*ROW('Water Data'!D154)))</f>
        <v/>
      </c>
      <c r="BT160" s="383" t="str">
        <f ca="1">+IF(OFFSET('Water Data'!$D$28,0,10*ROW('Water Data'!D154))="","",OFFSET('Water Data'!$D$28,0,10*ROW('Water Data'!D154)))</f>
        <v/>
      </c>
      <c r="BU160" s="383" t="str">
        <f ca="1">+IF(OFFSET('Water Data'!$D$29,0,10*ROW('Water Data'!D154))="","",OFFSET('Water Data'!$D$29,0,10*ROW('Water Data'!D154)))</f>
        <v/>
      </c>
      <c r="BV160" s="383" t="str">
        <f ca="1">+IF(OFFSET('Water Data'!$E$27,0,10*ROW('Water Data'!E154))="","",OFFSET('Water Data'!$E$27,0,10*ROW('Water Data'!E154)))</f>
        <v/>
      </c>
      <c r="BW160" s="383" t="str">
        <f ca="1">+IF(OFFSET('Water Data'!$E$28,0,10*ROW('Water Data'!E154))="","",OFFSET('Water Data'!$E$28,0,10*ROW('Water Data'!E154)))</f>
        <v/>
      </c>
      <c r="BX160" s="383" t="str">
        <f ca="1">+IF(OFFSET('Water Data'!$E$29,0,10*ROW('Water Data'!E154))="","",OFFSET('Water Data'!$E$29,0,10*ROW('Water Data'!E154)))</f>
        <v/>
      </c>
      <c r="BY160" s="383" t="str">
        <f ca="1">+IF(OFFSET('Water Data'!$F$27,0,10*ROW('Water Data'!F154))="","",OFFSET('Water Data'!$F$27,0,10*ROW('Water Data'!F154)))</f>
        <v/>
      </c>
      <c r="BZ160" s="383" t="str">
        <f ca="1">+IF(OFFSET('Water Data'!$F$28,0,10*ROW('Water Data'!F154))="","",OFFSET('Water Data'!$F$28,0,10*ROW('Water Data'!F154)))</f>
        <v/>
      </c>
      <c r="CA160" s="383" t="str">
        <f ca="1">+IF(OFFSET('Water Data'!$F$29,0,10*ROW('Water Data'!F154))="","",OFFSET('Water Data'!$F$29,0,10*ROW('Water Data'!F154)))</f>
        <v/>
      </c>
      <c r="CB160" s="383" t="str">
        <f ca="1">+IF(OFFSET('Water Data'!$G$27,0,10*ROW('Water Data'!G154))="","",OFFSET('Water Data'!$G$27,0,10*ROW('Water Data'!G154)))</f>
        <v/>
      </c>
      <c r="CC160" s="383" t="str">
        <f ca="1">+IF(OFFSET('Water Data'!$G$28,0,10*ROW('Water Data'!G154))="","",OFFSET('Water Data'!$G$28,0,10*ROW('Water Data'!G154)))</f>
        <v/>
      </c>
      <c r="CD160" s="383" t="str">
        <f ca="1">+IF(OFFSET('Water Data'!$G$29,0,10*ROW('Water Data'!G154))="","",OFFSET('Water Data'!$G$29,0,10*ROW('Water Data'!G154)))</f>
        <v/>
      </c>
      <c r="CE160" s="383" t="str">
        <f ca="1">+IF(OFFSET('Water Data'!$H$27,0,10*ROW('Water Data'!H154))="","",OFFSET('Water Data'!$H$27,0,10*ROW('Water Data'!H154)))</f>
        <v/>
      </c>
      <c r="CF160" s="383" t="str">
        <f ca="1">+IF(OFFSET('Water Data'!$H$28,0,10*ROW('Water Data'!H154))="","",OFFSET('Water Data'!$H$28,0,10*ROW('Water Data'!H154)))</f>
        <v/>
      </c>
      <c r="CG160" s="383" t="str">
        <f ca="1">+IF(OFFSET('Water Data'!$H$29,0,10*ROW('Water Data'!H154))="","",OFFSET('Water Data'!$H$29,0,10*ROW('Water Data'!H154)))</f>
        <v/>
      </c>
      <c r="CH160" s="383" t="str">
        <f ca="1">+IF(OFFSET('Water Data'!$I$27,0,10*ROW('Water Data'!I154))="","",OFFSET('Water Data'!$I$27,0,10*ROW('Water Data'!I154)))</f>
        <v/>
      </c>
      <c r="CI160" s="383" t="str">
        <f ca="1">+IF(OFFSET('Water Data'!$I$28,0,10*ROW('Water Data'!I154))="","",OFFSET('Water Data'!$I$28,0,10*ROW('Water Data'!I154)))</f>
        <v/>
      </c>
      <c r="CJ160" s="383" t="str">
        <f ca="1">+IF(OFFSET('Water Data'!$I$29,0,10*ROW('Water Data'!I154))="","",OFFSET('Water Data'!$I$29,0,10*ROW('Water Data'!I154)))</f>
        <v/>
      </c>
      <c r="CK160" s="383" t="str">
        <f ca="1">+IF(OFFSET('Sanitation Data'!$D$28,0,10*ROW('Sanitation Data'!D154))="","",OFFSET('Sanitation Data'!$D$28,0,10*ROW('Sanitation Data'!D154)))</f>
        <v/>
      </c>
      <c r="CL160" s="383" t="str">
        <f ca="1">+IF(OFFSET('Sanitation Data'!$D$29,0,10*ROW('Sanitation Data'!D154))="","",OFFSET('Sanitation Data'!$D$29,0,10*ROW('Sanitation Data'!D154)))</f>
        <v/>
      </c>
      <c r="CM160" s="383" t="str">
        <f ca="1">+IF(OFFSET('Sanitation Data'!$D$30,0,10*ROW('Sanitation Data'!D154))="","",OFFSET('Sanitation Data'!$D$30,0,10*ROW('Sanitation Data'!D154)))</f>
        <v/>
      </c>
      <c r="CN160" s="383" t="str">
        <f ca="1">+IF(OFFSET('Sanitation Data'!$D$31,0,10*ROW('Sanitation Data'!D154))="","",OFFSET('Sanitation Data'!$D$31,0,10*ROW('Sanitation Data'!D154)))</f>
        <v/>
      </c>
      <c r="CO160" s="383" t="str">
        <f ca="1">+IF(OFFSET('Sanitation Data'!$D$32,0,10*ROW('Sanitation Data'!D154))="","",OFFSET('Sanitation Data'!$D$32,0,10*ROW('Sanitation Data'!D154)))</f>
        <v/>
      </c>
      <c r="CP160" s="383" t="str">
        <f ca="1">+IF(OFFSET('Sanitation Data'!$E$28,0,10*ROW('Sanitation Data'!E154))="","",OFFSET('Sanitation Data'!$E$28,0,10*ROW('Sanitation Data'!E154)))</f>
        <v/>
      </c>
      <c r="CQ160" s="383" t="str">
        <f ca="1">+IF(OFFSET('Sanitation Data'!$E$29,0,10*ROW('Sanitation Data'!E154))="","",OFFSET('Sanitation Data'!$E$29,0,10*ROW('Sanitation Data'!E154)))</f>
        <v/>
      </c>
      <c r="CR160" s="383" t="str">
        <f ca="1">+IF(OFFSET('Sanitation Data'!$E$30,0,10*ROW('Sanitation Data'!E154))="","",OFFSET('Sanitation Data'!$E$30,0,10*ROW('Sanitation Data'!E154)))</f>
        <v/>
      </c>
      <c r="CS160" s="383" t="str">
        <f ca="1">+IF(OFFSET('Sanitation Data'!$E$31,0,10*ROW('Sanitation Data'!E154))="","",OFFSET('Sanitation Data'!$E$31,0,10*ROW('Sanitation Data'!E154)))</f>
        <v/>
      </c>
      <c r="CT160" s="383" t="str">
        <f ca="1">+IF(OFFSET('Sanitation Data'!$E$32,0,10*ROW('Sanitation Data'!E154))="","",OFFSET('Sanitation Data'!$E$32,0,10*ROW('Sanitation Data'!E154)))</f>
        <v/>
      </c>
      <c r="CU160" s="383" t="str">
        <f ca="1">+IF(OFFSET('Sanitation Data'!$F$28,0,10*ROW('Sanitation Data'!F154))="","",OFFSET('Sanitation Data'!$F$28,0,10*ROW('Sanitation Data'!F154)))</f>
        <v/>
      </c>
      <c r="CV160" s="383" t="str">
        <f ca="1">+IF(OFFSET('Sanitation Data'!$F$29,0,10*ROW('Sanitation Data'!F154))="","",OFFSET('Sanitation Data'!$F$29,0,10*ROW('Sanitation Data'!F154)))</f>
        <v/>
      </c>
      <c r="CW160" s="383" t="str">
        <f ca="1">+IF(OFFSET('Sanitation Data'!$F$30,0,10*ROW('Sanitation Data'!F154))="","",OFFSET('Sanitation Data'!$F$30,0,10*ROW('Sanitation Data'!F154)))</f>
        <v/>
      </c>
      <c r="CX160" s="383" t="str">
        <f ca="1">+IF(OFFSET('Sanitation Data'!$F$31,0,10*ROW('Sanitation Data'!F154))="","",OFFSET('Sanitation Data'!$F$31,0,10*ROW('Sanitation Data'!F154)))</f>
        <v/>
      </c>
      <c r="CY160" s="383" t="str">
        <f ca="1">+IF(OFFSET('Sanitation Data'!$F$32,0,10*ROW('Sanitation Data'!F154))="","",OFFSET('Sanitation Data'!$F$32,0,10*ROW('Sanitation Data'!F154)))</f>
        <v/>
      </c>
      <c r="CZ160" s="383" t="str">
        <f ca="1">+IF(OFFSET('Sanitation Data'!$G$28,0,10*ROW('Sanitation Data'!G154))="","",OFFSET('Sanitation Data'!$G$28,0,10*ROW('Sanitation Data'!G154)))</f>
        <v/>
      </c>
      <c r="DA160" s="383" t="str">
        <f ca="1">+IF(OFFSET('Sanitation Data'!$G$29,0,10*ROW('Sanitation Data'!G154))="","",OFFSET('Sanitation Data'!$G$29,0,10*ROW('Sanitation Data'!G154)))</f>
        <v/>
      </c>
      <c r="DB160" s="383" t="str">
        <f ca="1">+IF(OFFSET('Sanitation Data'!$G$30,0,10*ROW('Sanitation Data'!G154))="","",OFFSET('Sanitation Data'!$G$30,0,10*ROW('Sanitation Data'!G154)))</f>
        <v/>
      </c>
      <c r="DC160" s="383" t="str">
        <f ca="1">+IF(OFFSET('Sanitation Data'!$G$31,0,10*ROW('Sanitation Data'!G154))="","",OFFSET('Sanitation Data'!$G$31,0,10*ROW('Sanitation Data'!G154)))</f>
        <v/>
      </c>
      <c r="DD160" s="383" t="str">
        <f ca="1">+IF(OFFSET('Sanitation Data'!$G$32,0,10*ROW('Sanitation Data'!G154))="","",OFFSET('Sanitation Data'!$G$32,0,10*ROW('Sanitation Data'!G154)))</f>
        <v/>
      </c>
      <c r="DE160" s="383" t="str">
        <f ca="1">+IF(OFFSET('Sanitation Data'!$H$28,0,10*ROW('Sanitation Data'!H154))="","",OFFSET('Sanitation Data'!$H$28,0,10*ROW('Sanitation Data'!H154)))</f>
        <v/>
      </c>
      <c r="DF160" s="383" t="str">
        <f ca="1">+IF(OFFSET('Sanitation Data'!$H$29,0,10*ROW('Sanitation Data'!H154))="","",OFFSET('Sanitation Data'!$H$29,0,10*ROW('Sanitation Data'!H154)))</f>
        <v/>
      </c>
      <c r="DG160" s="383" t="str">
        <f ca="1">+IF(OFFSET('Sanitation Data'!$H$30,0,10*ROW('Sanitation Data'!H154))="","",OFFSET('Sanitation Data'!$H$30,0,10*ROW('Sanitation Data'!H154)))</f>
        <v/>
      </c>
      <c r="DH160" s="383" t="str">
        <f ca="1">+IF(OFFSET('Sanitation Data'!$H$31,0,10*ROW('Sanitation Data'!H154))="","",OFFSET('Sanitation Data'!$H$31,0,10*ROW('Sanitation Data'!H154)))</f>
        <v/>
      </c>
      <c r="DI160" s="383" t="str">
        <f ca="1">+IF(OFFSET('Sanitation Data'!$H$32,0,10*ROW('Sanitation Data'!H154))="","",OFFSET('Sanitation Data'!$H$32,0,10*ROW('Sanitation Data'!H154)))</f>
        <v/>
      </c>
      <c r="DJ160" s="383" t="str">
        <f ca="1">+IF(OFFSET('Sanitation Data'!$I$28,0,10*ROW('Sanitation Data'!I154))="","",OFFSET('Sanitation Data'!$I$28,0,10*ROW('Sanitation Data'!I154)))</f>
        <v/>
      </c>
      <c r="DK160" s="383" t="str">
        <f ca="1">+IF(OFFSET('Sanitation Data'!$I$29,0,10*ROW('Sanitation Data'!I154))="","",OFFSET('Sanitation Data'!$I$29,0,10*ROW('Sanitation Data'!I154)))</f>
        <v/>
      </c>
      <c r="DL160" s="383" t="str">
        <f ca="1">+IF(OFFSET('Sanitation Data'!$I$30,0,10*ROW('Sanitation Data'!I154))="","",OFFSET('Sanitation Data'!$I$30,0,10*ROW('Sanitation Data'!I154)))</f>
        <v/>
      </c>
      <c r="DM160" s="383" t="str">
        <f ca="1">+IF(OFFSET('Sanitation Data'!$I$31,0,10*ROW('Sanitation Data'!I154))="","",OFFSET('Sanitation Data'!$I$31,0,10*ROW('Sanitation Data'!I154)))</f>
        <v/>
      </c>
      <c r="DN160" s="383" t="str">
        <f ca="1">+IF(OFFSET('Sanitation Data'!$I$32,0,10*ROW('Sanitation Data'!I154))="","",OFFSET('Sanitation Data'!$I$32,0,10*ROW('Sanitation Data'!I154)))</f>
        <v/>
      </c>
      <c r="DO160" s="383" t="str">
        <f ca="1">+IF(OFFSET('Hygiene Data'!$D$11,0,10*ROW('Hygiene Data'!D154))="","",OFFSET('Hygiene Data'!$D$11,0,10*ROW('Hygiene Data'!D154)))</f>
        <v/>
      </c>
      <c r="DP160" s="383" t="str">
        <f ca="1">+IF(OFFSET('Hygiene Data'!$D$12,0,10*ROW('Hygiene Data'!D154))="","",OFFSET('Hygiene Data'!$D$12,0,10*ROW('Hygiene Data'!D154)))</f>
        <v/>
      </c>
      <c r="DQ160" s="383" t="str">
        <f ca="1">+IF(OFFSET('Hygiene Data'!$D$13,0,10*ROW('Hygiene Data'!D154))="","",OFFSET('Hygiene Data'!$D$13,0,10*ROW('Hygiene Data'!D154)))</f>
        <v/>
      </c>
      <c r="DR160" s="383" t="str">
        <f ca="1">+IF(OFFSET('Hygiene Data'!$E$11,0,10*ROW('Hygiene Data'!E154))="","",OFFSET('Hygiene Data'!$E$11,0,10*ROW('Hygiene Data'!E154)))</f>
        <v/>
      </c>
      <c r="DS160" s="383" t="str">
        <f ca="1">+IF(OFFSET('Hygiene Data'!$E$12,0,10*ROW('Hygiene Data'!E154))="","",OFFSET('Hygiene Data'!$E$12,0,10*ROW('Hygiene Data'!E154)))</f>
        <v/>
      </c>
      <c r="DT160" s="383" t="str">
        <f ca="1">+IF(OFFSET('Hygiene Data'!$E$13,0,10*ROW('Hygiene Data'!E154))="","",OFFSET('Hygiene Data'!$E$13,0,10*ROW('Hygiene Data'!E154)))</f>
        <v/>
      </c>
      <c r="DU160" s="383" t="str">
        <f ca="1">+IF(OFFSET('Hygiene Data'!$F$11,0,10*ROW('Hygiene Data'!F154))="","",OFFSET('Hygiene Data'!$F$11,0,10*ROW('Hygiene Data'!F154)))</f>
        <v/>
      </c>
      <c r="DV160" s="383" t="str">
        <f ca="1">+IF(OFFSET('Hygiene Data'!$F$12,0,10*ROW('Hygiene Data'!F154))="","",OFFSET('Hygiene Data'!$F$12,0,10*ROW('Hygiene Data'!F154)))</f>
        <v/>
      </c>
      <c r="DW160" s="383" t="str">
        <f ca="1">+IF(OFFSET('Hygiene Data'!$F$13,0,10*ROW('Hygiene Data'!F154))="","",OFFSET('Hygiene Data'!$F$13,0,10*ROW('Hygiene Data'!F154)))</f>
        <v/>
      </c>
      <c r="DX160" s="383" t="str">
        <f ca="1">+IF(OFFSET('Hygiene Data'!$G$11,0,10*ROW('Hygiene Data'!G154))="","",OFFSET('Hygiene Data'!$G$11,0,10*ROW('Hygiene Data'!G154)))</f>
        <v/>
      </c>
      <c r="DY160" s="383" t="str">
        <f ca="1">+IF(OFFSET('Hygiene Data'!$G$12,0,10*ROW('Hygiene Data'!G154))="","",OFFSET('Hygiene Data'!$G$12,0,10*ROW('Hygiene Data'!G154)))</f>
        <v/>
      </c>
      <c r="DZ160" s="383" t="str">
        <f ca="1">+IF(OFFSET('Hygiene Data'!$G$13,0,10*ROW('Hygiene Data'!G154))="","",OFFSET('Hygiene Data'!$G$13,0,10*ROW('Hygiene Data'!G154)))</f>
        <v/>
      </c>
      <c r="EA160" s="383" t="str">
        <f ca="1">+IF(OFFSET('Hygiene Data'!$H$11,0,10*ROW('Hygiene Data'!H154))="","",OFFSET('Hygiene Data'!$H$11,0,10*ROW('Hygiene Data'!H154)))</f>
        <v/>
      </c>
      <c r="EB160" s="383" t="str">
        <f ca="1">+IF(OFFSET('Hygiene Data'!$H$12,0,10*ROW('Hygiene Data'!H154))="","",OFFSET('Hygiene Data'!$H$12,0,10*ROW('Hygiene Data'!H154)))</f>
        <v/>
      </c>
      <c r="EC160" s="383" t="str">
        <f ca="1">+IF(OFFSET('Hygiene Data'!$H$13,0,10*ROW('Hygiene Data'!H154))="","",OFFSET('Hygiene Data'!$H$13,0,10*ROW('Hygiene Data'!H154)))</f>
        <v/>
      </c>
      <c r="ED160" s="383" t="str">
        <f ca="1">+IF(OFFSET('Hygiene Data'!$I$11,0,10*ROW('Hygiene Data'!I154))="","",OFFSET('Hygiene Data'!$I$11,0,10*ROW('Hygiene Data'!I154)))</f>
        <v/>
      </c>
      <c r="EE160" s="383" t="str">
        <f ca="1">+IF(OFFSET('Hygiene Data'!$I$12,0,10*ROW('Hygiene Data'!I154))="","",OFFSET('Hygiene Data'!$I$12,0,10*ROW('Hygiene Data'!I154)))</f>
        <v/>
      </c>
      <c r="EF160" s="383" t="str">
        <f ca="1">+IF(OFFSET('Hygiene Data'!$I$13,0,10*ROW('Hygiene Data'!I154))="","",OFFSET('Hygiene Data'!$I$13,0,10*ROW('Hygiene Data'!I154)))</f>
        <v/>
      </c>
    </row>
    <row r="161" spans="1:136" x14ac:dyDescent="0.25">
      <c r="A161" s="492" t="str">
        <f ca="1">+IF(OFFSET('Water Data'!$B$2,0,10*ROW('Water Data'!E155))="","",OFFSET('Water Data'!$B$2,0,10*ROW('Water Data'!E155)))</f>
        <v/>
      </c>
      <c r="B161" s="492"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19" t="str">
        <f t="shared" ca="1" si="2"/>
        <v/>
      </c>
      <c r="D161" s="520"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20"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20"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20"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20"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20"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20"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20"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20"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20"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20"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20"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20"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20"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20"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20"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20"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20"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21"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21"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21"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21"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21"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21"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21"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21"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21"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21"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21"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21"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21"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21"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21"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21"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21"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21"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21"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21"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21"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21"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21"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21"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21"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21"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21"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21"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21"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21"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22"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98"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22"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22"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22"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22"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22"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22"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22"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22"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22"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22"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22"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22"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22"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22"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22"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22"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83" t="str">
        <f ca="1">+IF(OFFSET('Water Data'!$D$27,0,10*ROW('Water Data'!D155))="","",OFFSET('Water Data'!$D$27,0,10*ROW('Water Data'!D155)))</f>
        <v/>
      </c>
      <c r="BT161" s="383" t="str">
        <f ca="1">+IF(OFFSET('Water Data'!$D$28,0,10*ROW('Water Data'!D155))="","",OFFSET('Water Data'!$D$28,0,10*ROW('Water Data'!D155)))</f>
        <v/>
      </c>
      <c r="BU161" s="383" t="str">
        <f ca="1">+IF(OFFSET('Water Data'!$D$29,0,10*ROW('Water Data'!D155))="","",OFFSET('Water Data'!$D$29,0,10*ROW('Water Data'!D155)))</f>
        <v/>
      </c>
      <c r="BV161" s="383" t="str">
        <f ca="1">+IF(OFFSET('Water Data'!$E$27,0,10*ROW('Water Data'!E155))="","",OFFSET('Water Data'!$E$27,0,10*ROW('Water Data'!E155)))</f>
        <v/>
      </c>
      <c r="BW161" s="383" t="str">
        <f ca="1">+IF(OFFSET('Water Data'!$E$28,0,10*ROW('Water Data'!E155))="","",OFFSET('Water Data'!$E$28,0,10*ROW('Water Data'!E155)))</f>
        <v/>
      </c>
      <c r="BX161" s="383" t="str">
        <f ca="1">+IF(OFFSET('Water Data'!$E$29,0,10*ROW('Water Data'!E155))="","",OFFSET('Water Data'!$E$29,0,10*ROW('Water Data'!E155)))</f>
        <v/>
      </c>
      <c r="BY161" s="383" t="str">
        <f ca="1">+IF(OFFSET('Water Data'!$F$27,0,10*ROW('Water Data'!F155))="","",OFFSET('Water Data'!$F$27,0,10*ROW('Water Data'!F155)))</f>
        <v/>
      </c>
      <c r="BZ161" s="383" t="str">
        <f ca="1">+IF(OFFSET('Water Data'!$F$28,0,10*ROW('Water Data'!F155))="","",OFFSET('Water Data'!$F$28,0,10*ROW('Water Data'!F155)))</f>
        <v/>
      </c>
      <c r="CA161" s="383" t="str">
        <f ca="1">+IF(OFFSET('Water Data'!$F$29,0,10*ROW('Water Data'!F155))="","",OFFSET('Water Data'!$F$29,0,10*ROW('Water Data'!F155)))</f>
        <v/>
      </c>
      <c r="CB161" s="383" t="str">
        <f ca="1">+IF(OFFSET('Water Data'!$G$27,0,10*ROW('Water Data'!G155))="","",OFFSET('Water Data'!$G$27,0,10*ROW('Water Data'!G155)))</f>
        <v/>
      </c>
      <c r="CC161" s="383" t="str">
        <f ca="1">+IF(OFFSET('Water Data'!$G$28,0,10*ROW('Water Data'!G155))="","",OFFSET('Water Data'!$G$28,0,10*ROW('Water Data'!G155)))</f>
        <v/>
      </c>
      <c r="CD161" s="383" t="str">
        <f ca="1">+IF(OFFSET('Water Data'!$G$29,0,10*ROW('Water Data'!G155))="","",OFFSET('Water Data'!$G$29,0,10*ROW('Water Data'!G155)))</f>
        <v/>
      </c>
      <c r="CE161" s="383" t="str">
        <f ca="1">+IF(OFFSET('Water Data'!$H$27,0,10*ROW('Water Data'!H155))="","",OFFSET('Water Data'!$H$27,0,10*ROW('Water Data'!H155)))</f>
        <v/>
      </c>
      <c r="CF161" s="383" t="str">
        <f ca="1">+IF(OFFSET('Water Data'!$H$28,0,10*ROW('Water Data'!H155))="","",OFFSET('Water Data'!$H$28,0,10*ROW('Water Data'!H155)))</f>
        <v/>
      </c>
      <c r="CG161" s="383" t="str">
        <f ca="1">+IF(OFFSET('Water Data'!$H$29,0,10*ROW('Water Data'!H155))="","",OFFSET('Water Data'!$H$29,0,10*ROW('Water Data'!H155)))</f>
        <v/>
      </c>
      <c r="CH161" s="383" t="str">
        <f ca="1">+IF(OFFSET('Water Data'!$I$27,0,10*ROW('Water Data'!I155))="","",OFFSET('Water Data'!$I$27,0,10*ROW('Water Data'!I155)))</f>
        <v/>
      </c>
      <c r="CI161" s="383" t="str">
        <f ca="1">+IF(OFFSET('Water Data'!$I$28,0,10*ROW('Water Data'!I155))="","",OFFSET('Water Data'!$I$28,0,10*ROW('Water Data'!I155)))</f>
        <v/>
      </c>
      <c r="CJ161" s="383" t="str">
        <f ca="1">+IF(OFFSET('Water Data'!$I$29,0,10*ROW('Water Data'!I155))="","",OFFSET('Water Data'!$I$29,0,10*ROW('Water Data'!I155)))</f>
        <v/>
      </c>
      <c r="CK161" s="383" t="str">
        <f ca="1">+IF(OFFSET('Sanitation Data'!$D$28,0,10*ROW('Sanitation Data'!D155))="","",OFFSET('Sanitation Data'!$D$28,0,10*ROW('Sanitation Data'!D155)))</f>
        <v/>
      </c>
      <c r="CL161" s="383" t="str">
        <f ca="1">+IF(OFFSET('Sanitation Data'!$D$29,0,10*ROW('Sanitation Data'!D155))="","",OFFSET('Sanitation Data'!$D$29,0,10*ROW('Sanitation Data'!D155)))</f>
        <v/>
      </c>
      <c r="CM161" s="383" t="str">
        <f ca="1">+IF(OFFSET('Sanitation Data'!$D$30,0,10*ROW('Sanitation Data'!D155))="","",OFFSET('Sanitation Data'!$D$30,0,10*ROW('Sanitation Data'!D155)))</f>
        <v/>
      </c>
      <c r="CN161" s="383" t="str">
        <f ca="1">+IF(OFFSET('Sanitation Data'!$D$31,0,10*ROW('Sanitation Data'!D155))="","",OFFSET('Sanitation Data'!$D$31,0,10*ROW('Sanitation Data'!D155)))</f>
        <v/>
      </c>
      <c r="CO161" s="383" t="str">
        <f ca="1">+IF(OFFSET('Sanitation Data'!$D$32,0,10*ROW('Sanitation Data'!D155))="","",OFFSET('Sanitation Data'!$D$32,0,10*ROW('Sanitation Data'!D155)))</f>
        <v/>
      </c>
      <c r="CP161" s="383" t="str">
        <f ca="1">+IF(OFFSET('Sanitation Data'!$E$28,0,10*ROW('Sanitation Data'!E155))="","",OFFSET('Sanitation Data'!$E$28,0,10*ROW('Sanitation Data'!E155)))</f>
        <v/>
      </c>
      <c r="CQ161" s="383" t="str">
        <f ca="1">+IF(OFFSET('Sanitation Data'!$E$29,0,10*ROW('Sanitation Data'!E155))="","",OFFSET('Sanitation Data'!$E$29,0,10*ROW('Sanitation Data'!E155)))</f>
        <v/>
      </c>
      <c r="CR161" s="383" t="str">
        <f ca="1">+IF(OFFSET('Sanitation Data'!$E$30,0,10*ROW('Sanitation Data'!E155))="","",OFFSET('Sanitation Data'!$E$30,0,10*ROW('Sanitation Data'!E155)))</f>
        <v/>
      </c>
      <c r="CS161" s="383" t="str">
        <f ca="1">+IF(OFFSET('Sanitation Data'!$E$31,0,10*ROW('Sanitation Data'!E155))="","",OFFSET('Sanitation Data'!$E$31,0,10*ROW('Sanitation Data'!E155)))</f>
        <v/>
      </c>
      <c r="CT161" s="383" t="str">
        <f ca="1">+IF(OFFSET('Sanitation Data'!$E$32,0,10*ROW('Sanitation Data'!E155))="","",OFFSET('Sanitation Data'!$E$32,0,10*ROW('Sanitation Data'!E155)))</f>
        <v/>
      </c>
      <c r="CU161" s="383" t="str">
        <f ca="1">+IF(OFFSET('Sanitation Data'!$F$28,0,10*ROW('Sanitation Data'!F155))="","",OFFSET('Sanitation Data'!$F$28,0,10*ROW('Sanitation Data'!F155)))</f>
        <v/>
      </c>
      <c r="CV161" s="383" t="str">
        <f ca="1">+IF(OFFSET('Sanitation Data'!$F$29,0,10*ROW('Sanitation Data'!F155))="","",OFFSET('Sanitation Data'!$F$29,0,10*ROW('Sanitation Data'!F155)))</f>
        <v/>
      </c>
      <c r="CW161" s="383" t="str">
        <f ca="1">+IF(OFFSET('Sanitation Data'!$F$30,0,10*ROW('Sanitation Data'!F155))="","",OFFSET('Sanitation Data'!$F$30,0,10*ROW('Sanitation Data'!F155)))</f>
        <v/>
      </c>
      <c r="CX161" s="383" t="str">
        <f ca="1">+IF(OFFSET('Sanitation Data'!$F$31,0,10*ROW('Sanitation Data'!F155))="","",OFFSET('Sanitation Data'!$F$31,0,10*ROW('Sanitation Data'!F155)))</f>
        <v/>
      </c>
      <c r="CY161" s="383" t="str">
        <f ca="1">+IF(OFFSET('Sanitation Data'!$F$32,0,10*ROW('Sanitation Data'!F155))="","",OFFSET('Sanitation Data'!$F$32,0,10*ROW('Sanitation Data'!F155)))</f>
        <v/>
      </c>
      <c r="CZ161" s="383" t="str">
        <f ca="1">+IF(OFFSET('Sanitation Data'!$G$28,0,10*ROW('Sanitation Data'!G155))="","",OFFSET('Sanitation Data'!$G$28,0,10*ROW('Sanitation Data'!G155)))</f>
        <v/>
      </c>
      <c r="DA161" s="383" t="str">
        <f ca="1">+IF(OFFSET('Sanitation Data'!$G$29,0,10*ROW('Sanitation Data'!G155))="","",OFFSET('Sanitation Data'!$G$29,0,10*ROW('Sanitation Data'!G155)))</f>
        <v/>
      </c>
      <c r="DB161" s="383" t="str">
        <f ca="1">+IF(OFFSET('Sanitation Data'!$G$30,0,10*ROW('Sanitation Data'!G155))="","",OFFSET('Sanitation Data'!$G$30,0,10*ROW('Sanitation Data'!G155)))</f>
        <v/>
      </c>
      <c r="DC161" s="383" t="str">
        <f ca="1">+IF(OFFSET('Sanitation Data'!$G$31,0,10*ROW('Sanitation Data'!G155))="","",OFFSET('Sanitation Data'!$G$31,0,10*ROW('Sanitation Data'!G155)))</f>
        <v/>
      </c>
      <c r="DD161" s="383" t="str">
        <f ca="1">+IF(OFFSET('Sanitation Data'!$G$32,0,10*ROW('Sanitation Data'!G155))="","",OFFSET('Sanitation Data'!$G$32,0,10*ROW('Sanitation Data'!G155)))</f>
        <v/>
      </c>
      <c r="DE161" s="383" t="str">
        <f ca="1">+IF(OFFSET('Sanitation Data'!$H$28,0,10*ROW('Sanitation Data'!H155))="","",OFFSET('Sanitation Data'!$H$28,0,10*ROW('Sanitation Data'!H155)))</f>
        <v/>
      </c>
      <c r="DF161" s="383" t="str">
        <f ca="1">+IF(OFFSET('Sanitation Data'!$H$29,0,10*ROW('Sanitation Data'!H155))="","",OFFSET('Sanitation Data'!$H$29,0,10*ROW('Sanitation Data'!H155)))</f>
        <v/>
      </c>
      <c r="DG161" s="383" t="str">
        <f ca="1">+IF(OFFSET('Sanitation Data'!$H$30,0,10*ROW('Sanitation Data'!H155))="","",OFFSET('Sanitation Data'!$H$30,0,10*ROW('Sanitation Data'!H155)))</f>
        <v/>
      </c>
      <c r="DH161" s="383" t="str">
        <f ca="1">+IF(OFFSET('Sanitation Data'!$H$31,0,10*ROW('Sanitation Data'!H155))="","",OFFSET('Sanitation Data'!$H$31,0,10*ROW('Sanitation Data'!H155)))</f>
        <v/>
      </c>
      <c r="DI161" s="383" t="str">
        <f ca="1">+IF(OFFSET('Sanitation Data'!$H$32,0,10*ROW('Sanitation Data'!H155))="","",OFFSET('Sanitation Data'!$H$32,0,10*ROW('Sanitation Data'!H155)))</f>
        <v/>
      </c>
      <c r="DJ161" s="383" t="str">
        <f ca="1">+IF(OFFSET('Sanitation Data'!$I$28,0,10*ROW('Sanitation Data'!I155))="","",OFFSET('Sanitation Data'!$I$28,0,10*ROW('Sanitation Data'!I155)))</f>
        <v/>
      </c>
      <c r="DK161" s="383" t="str">
        <f ca="1">+IF(OFFSET('Sanitation Data'!$I$29,0,10*ROW('Sanitation Data'!I155))="","",OFFSET('Sanitation Data'!$I$29,0,10*ROW('Sanitation Data'!I155)))</f>
        <v/>
      </c>
      <c r="DL161" s="383" t="str">
        <f ca="1">+IF(OFFSET('Sanitation Data'!$I$30,0,10*ROW('Sanitation Data'!I155))="","",OFFSET('Sanitation Data'!$I$30,0,10*ROW('Sanitation Data'!I155)))</f>
        <v/>
      </c>
      <c r="DM161" s="383" t="str">
        <f ca="1">+IF(OFFSET('Sanitation Data'!$I$31,0,10*ROW('Sanitation Data'!I155))="","",OFFSET('Sanitation Data'!$I$31,0,10*ROW('Sanitation Data'!I155)))</f>
        <v/>
      </c>
      <c r="DN161" s="383" t="str">
        <f ca="1">+IF(OFFSET('Sanitation Data'!$I$32,0,10*ROW('Sanitation Data'!I155))="","",OFFSET('Sanitation Data'!$I$32,0,10*ROW('Sanitation Data'!I155)))</f>
        <v/>
      </c>
      <c r="DO161" s="383" t="str">
        <f ca="1">+IF(OFFSET('Hygiene Data'!$D$11,0,10*ROW('Hygiene Data'!D155))="","",OFFSET('Hygiene Data'!$D$11,0,10*ROW('Hygiene Data'!D155)))</f>
        <v/>
      </c>
      <c r="DP161" s="383" t="str">
        <f ca="1">+IF(OFFSET('Hygiene Data'!$D$12,0,10*ROW('Hygiene Data'!D155))="","",OFFSET('Hygiene Data'!$D$12,0,10*ROW('Hygiene Data'!D155)))</f>
        <v/>
      </c>
      <c r="DQ161" s="383" t="str">
        <f ca="1">+IF(OFFSET('Hygiene Data'!$D$13,0,10*ROW('Hygiene Data'!D155))="","",OFFSET('Hygiene Data'!$D$13,0,10*ROW('Hygiene Data'!D155)))</f>
        <v/>
      </c>
      <c r="DR161" s="383" t="str">
        <f ca="1">+IF(OFFSET('Hygiene Data'!$E$11,0,10*ROW('Hygiene Data'!E155))="","",OFFSET('Hygiene Data'!$E$11,0,10*ROW('Hygiene Data'!E155)))</f>
        <v/>
      </c>
      <c r="DS161" s="383" t="str">
        <f ca="1">+IF(OFFSET('Hygiene Data'!$E$12,0,10*ROW('Hygiene Data'!E155))="","",OFFSET('Hygiene Data'!$E$12,0,10*ROW('Hygiene Data'!E155)))</f>
        <v/>
      </c>
      <c r="DT161" s="383" t="str">
        <f ca="1">+IF(OFFSET('Hygiene Data'!$E$13,0,10*ROW('Hygiene Data'!E155))="","",OFFSET('Hygiene Data'!$E$13,0,10*ROW('Hygiene Data'!E155)))</f>
        <v/>
      </c>
      <c r="DU161" s="383" t="str">
        <f ca="1">+IF(OFFSET('Hygiene Data'!$F$11,0,10*ROW('Hygiene Data'!F155))="","",OFFSET('Hygiene Data'!$F$11,0,10*ROW('Hygiene Data'!F155)))</f>
        <v/>
      </c>
      <c r="DV161" s="383" t="str">
        <f ca="1">+IF(OFFSET('Hygiene Data'!$F$12,0,10*ROW('Hygiene Data'!F155))="","",OFFSET('Hygiene Data'!$F$12,0,10*ROW('Hygiene Data'!F155)))</f>
        <v/>
      </c>
      <c r="DW161" s="383" t="str">
        <f ca="1">+IF(OFFSET('Hygiene Data'!$F$13,0,10*ROW('Hygiene Data'!F155))="","",OFFSET('Hygiene Data'!$F$13,0,10*ROW('Hygiene Data'!F155)))</f>
        <v/>
      </c>
      <c r="DX161" s="383" t="str">
        <f ca="1">+IF(OFFSET('Hygiene Data'!$G$11,0,10*ROW('Hygiene Data'!G155))="","",OFFSET('Hygiene Data'!$G$11,0,10*ROW('Hygiene Data'!G155)))</f>
        <v/>
      </c>
      <c r="DY161" s="383" t="str">
        <f ca="1">+IF(OFFSET('Hygiene Data'!$G$12,0,10*ROW('Hygiene Data'!G155))="","",OFFSET('Hygiene Data'!$G$12,0,10*ROW('Hygiene Data'!G155)))</f>
        <v/>
      </c>
      <c r="DZ161" s="383" t="str">
        <f ca="1">+IF(OFFSET('Hygiene Data'!$G$13,0,10*ROW('Hygiene Data'!G155))="","",OFFSET('Hygiene Data'!$G$13,0,10*ROW('Hygiene Data'!G155)))</f>
        <v/>
      </c>
      <c r="EA161" s="383" t="str">
        <f ca="1">+IF(OFFSET('Hygiene Data'!$H$11,0,10*ROW('Hygiene Data'!H155))="","",OFFSET('Hygiene Data'!$H$11,0,10*ROW('Hygiene Data'!H155)))</f>
        <v/>
      </c>
      <c r="EB161" s="383" t="str">
        <f ca="1">+IF(OFFSET('Hygiene Data'!$H$12,0,10*ROW('Hygiene Data'!H155))="","",OFFSET('Hygiene Data'!$H$12,0,10*ROW('Hygiene Data'!H155)))</f>
        <v/>
      </c>
      <c r="EC161" s="383" t="str">
        <f ca="1">+IF(OFFSET('Hygiene Data'!$H$13,0,10*ROW('Hygiene Data'!H155))="","",OFFSET('Hygiene Data'!$H$13,0,10*ROW('Hygiene Data'!H155)))</f>
        <v/>
      </c>
      <c r="ED161" s="383" t="str">
        <f ca="1">+IF(OFFSET('Hygiene Data'!$I$11,0,10*ROW('Hygiene Data'!I155))="","",OFFSET('Hygiene Data'!$I$11,0,10*ROW('Hygiene Data'!I155)))</f>
        <v/>
      </c>
      <c r="EE161" s="383" t="str">
        <f ca="1">+IF(OFFSET('Hygiene Data'!$I$12,0,10*ROW('Hygiene Data'!I155))="","",OFFSET('Hygiene Data'!$I$12,0,10*ROW('Hygiene Data'!I155)))</f>
        <v/>
      </c>
      <c r="EF161" s="383" t="str">
        <f ca="1">+IF(OFFSET('Hygiene Data'!$I$13,0,10*ROW('Hygiene Data'!I155))="","",OFFSET('Hygiene Data'!$I$13,0,10*ROW('Hygiene Data'!I155)))</f>
        <v/>
      </c>
    </row>
    <row r="162" spans="1:136" x14ac:dyDescent="0.25">
      <c r="A162" s="492" t="str">
        <f ca="1">+IF(OFFSET('Water Data'!$B$2,0,10*ROW('Water Data'!E156))="","",OFFSET('Water Data'!$B$2,0,10*ROW('Water Data'!E156)))</f>
        <v/>
      </c>
      <c r="B162" s="492"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19" t="str">
        <f t="shared" ca="1" si="2"/>
        <v/>
      </c>
      <c r="D162" s="520"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20"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20"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20"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20"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20"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20"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20"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20"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20"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20"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20"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20"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20"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20"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20"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20"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20"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21"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21"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21"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21"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21"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21"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21"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21"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21"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21"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21"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21"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21"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21"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21"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21"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21"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21"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21"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21"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21"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21"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21"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21"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21"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21"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21"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21"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21"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21"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22"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98"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22"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22"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22"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22"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22"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22"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22"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22"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22"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22"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22"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22"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22"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22"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22"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22"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83" t="str">
        <f ca="1">+IF(OFFSET('Water Data'!$D$27,0,10*ROW('Water Data'!D156))="","",OFFSET('Water Data'!$D$27,0,10*ROW('Water Data'!D156)))</f>
        <v/>
      </c>
      <c r="BT162" s="383" t="str">
        <f ca="1">+IF(OFFSET('Water Data'!$D$28,0,10*ROW('Water Data'!D156))="","",OFFSET('Water Data'!$D$28,0,10*ROW('Water Data'!D156)))</f>
        <v/>
      </c>
      <c r="BU162" s="383" t="str">
        <f ca="1">+IF(OFFSET('Water Data'!$D$29,0,10*ROW('Water Data'!D156))="","",OFFSET('Water Data'!$D$29,0,10*ROW('Water Data'!D156)))</f>
        <v/>
      </c>
      <c r="BV162" s="383" t="str">
        <f ca="1">+IF(OFFSET('Water Data'!$E$27,0,10*ROW('Water Data'!E156))="","",OFFSET('Water Data'!$E$27,0,10*ROW('Water Data'!E156)))</f>
        <v/>
      </c>
      <c r="BW162" s="383" t="str">
        <f ca="1">+IF(OFFSET('Water Data'!$E$28,0,10*ROW('Water Data'!E156))="","",OFFSET('Water Data'!$E$28,0,10*ROW('Water Data'!E156)))</f>
        <v/>
      </c>
      <c r="BX162" s="383" t="str">
        <f ca="1">+IF(OFFSET('Water Data'!$E$29,0,10*ROW('Water Data'!E156))="","",OFFSET('Water Data'!$E$29,0,10*ROW('Water Data'!E156)))</f>
        <v/>
      </c>
      <c r="BY162" s="383" t="str">
        <f ca="1">+IF(OFFSET('Water Data'!$F$27,0,10*ROW('Water Data'!F156))="","",OFFSET('Water Data'!$F$27,0,10*ROW('Water Data'!F156)))</f>
        <v/>
      </c>
      <c r="BZ162" s="383" t="str">
        <f ca="1">+IF(OFFSET('Water Data'!$F$28,0,10*ROW('Water Data'!F156))="","",OFFSET('Water Data'!$F$28,0,10*ROW('Water Data'!F156)))</f>
        <v/>
      </c>
      <c r="CA162" s="383" t="str">
        <f ca="1">+IF(OFFSET('Water Data'!$F$29,0,10*ROW('Water Data'!F156))="","",OFFSET('Water Data'!$F$29,0,10*ROW('Water Data'!F156)))</f>
        <v/>
      </c>
      <c r="CB162" s="383" t="str">
        <f ca="1">+IF(OFFSET('Water Data'!$G$27,0,10*ROW('Water Data'!G156))="","",OFFSET('Water Data'!$G$27,0,10*ROW('Water Data'!G156)))</f>
        <v/>
      </c>
      <c r="CC162" s="383" t="str">
        <f ca="1">+IF(OFFSET('Water Data'!$G$28,0,10*ROW('Water Data'!G156))="","",OFFSET('Water Data'!$G$28,0,10*ROW('Water Data'!G156)))</f>
        <v/>
      </c>
      <c r="CD162" s="383" t="str">
        <f ca="1">+IF(OFFSET('Water Data'!$G$29,0,10*ROW('Water Data'!G156))="","",OFFSET('Water Data'!$G$29,0,10*ROW('Water Data'!G156)))</f>
        <v/>
      </c>
      <c r="CE162" s="383" t="str">
        <f ca="1">+IF(OFFSET('Water Data'!$H$27,0,10*ROW('Water Data'!H156))="","",OFFSET('Water Data'!$H$27,0,10*ROW('Water Data'!H156)))</f>
        <v/>
      </c>
      <c r="CF162" s="383" t="str">
        <f ca="1">+IF(OFFSET('Water Data'!$H$28,0,10*ROW('Water Data'!H156))="","",OFFSET('Water Data'!$H$28,0,10*ROW('Water Data'!H156)))</f>
        <v/>
      </c>
      <c r="CG162" s="383" t="str">
        <f ca="1">+IF(OFFSET('Water Data'!$H$29,0,10*ROW('Water Data'!H156))="","",OFFSET('Water Data'!$H$29,0,10*ROW('Water Data'!H156)))</f>
        <v/>
      </c>
      <c r="CH162" s="383" t="str">
        <f ca="1">+IF(OFFSET('Water Data'!$I$27,0,10*ROW('Water Data'!I156))="","",OFFSET('Water Data'!$I$27,0,10*ROW('Water Data'!I156)))</f>
        <v/>
      </c>
      <c r="CI162" s="383" t="str">
        <f ca="1">+IF(OFFSET('Water Data'!$I$28,0,10*ROW('Water Data'!I156))="","",OFFSET('Water Data'!$I$28,0,10*ROW('Water Data'!I156)))</f>
        <v/>
      </c>
      <c r="CJ162" s="383" t="str">
        <f ca="1">+IF(OFFSET('Water Data'!$I$29,0,10*ROW('Water Data'!I156))="","",OFFSET('Water Data'!$I$29,0,10*ROW('Water Data'!I156)))</f>
        <v/>
      </c>
      <c r="CK162" s="383" t="str">
        <f ca="1">+IF(OFFSET('Sanitation Data'!$D$28,0,10*ROW('Sanitation Data'!D156))="","",OFFSET('Sanitation Data'!$D$28,0,10*ROW('Sanitation Data'!D156)))</f>
        <v/>
      </c>
      <c r="CL162" s="383" t="str">
        <f ca="1">+IF(OFFSET('Sanitation Data'!$D$29,0,10*ROW('Sanitation Data'!D156))="","",OFFSET('Sanitation Data'!$D$29,0,10*ROW('Sanitation Data'!D156)))</f>
        <v/>
      </c>
      <c r="CM162" s="383" t="str">
        <f ca="1">+IF(OFFSET('Sanitation Data'!$D$30,0,10*ROW('Sanitation Data'!D156))="","",OFFSET('Sanitation Data'!$D$30,0,10*ROW('Sanitation Data'!D156)))</f>
        <v/>
      </c>
      <c r="CN162" s="383" t="str">
        <f ca="1">+IF(OFFSET('Sanitation Data'!$D$31,0,10*ROW('Sanitation Data'!D156))="","",OFFSET('Sanitation Data'!$D$31,0,10*ROW('Sanitation Data'!D156)))</f>
        <v/>
      </c>
      <c r="CO162" s="383" t="str">
        <f ca="1">+IF(OFFSET('Sanitation Data'!$D$32,0,10*ROW('Sanitation Data'!D156))="","",OFFSET('Sanitation Data'!$D$32,0,10*ROW('Sanitation Data'!D156)))</f>
        <v/>
      </c>
      <c r="CP162" s="383" t="str">
        <f ca="1">+IF(OFFSET('Sanitation Data'!$E$28,0,10*ROW('Sanitation Data'!E156))="","",OFFSET('Sanitation Data'!$E$28,0,10*ROW('Sanitation Data'!E156)))</f>
        <v/>
      </c>
      <c r="CQ162" s="383" t="str">
        <f ca="1">+IF(OFFSET('Sanitation Data'!$E$29,0,10*ROW('Sanitation Data'!E156))="","",OFFSET('Sanitation Data'!$E$29,0,10*ROW('Sanitation Data'!E156)))</f>
        <v/>
      </c>
      <c r="CR162" s="383" t="str">
        <f ca="1">+IF(OFFSET('Sanitation Data'!$E$30,0,10*ROW('Sanitation Data'!E156))="","",OFFSET('Sanitation Data'!$E$30,0,10*ROW('Sanitation Data'!E156)))</f>
        <v/>
      </c>
      <c r="CS162" s="383" t="str">
        <f ca="1">+IF(OFFSET('Sanitation Data'!$E$31,0,10*ROW('Sanitation Data'!E156))="","",OFFSET('Sanitation Data'!$E$31,0,10*ROW('Sanitation Data'!E156)))</f>
        <v/>
      </c>
      <c r="CT162" s="383" t="str">
        <f ca="1">+IF(OFFSET('Sanitation Data'!$E$32,0,10*ROW('Sanitation Data'!E156))="","",OFFSET('Sanitation Data'!$E$32,0,10*ROW('Sanitation Data'!E156)))</f>
        <v/>
      </c>
      <c r="CU162" s="383" t="str">
        <f ca="1">+IF(OFFSET('Sanitation Data'!$F$28,0,10*ROW('Sanitation Data'!F156))="","",OFFSET('Sanitation Data'!$F$28,0,10*ROW('Sanitation Data'!F156)))</f>
        <v/>
      </c>
      <c r="CV162" s="383" t="str">
        <f ca="1">+IF(OFFSET('Sanitation Data'!$F$29,0,10*ROW('Sanitation Data'!F156))="","",OFFSET('Sanitation Data'!$F$29,0,10*ROW('Sanitation Data'!F156)))</f>
        <v/>
      </c>
      <c r="CW162" s="383" t="str">
        <f ca="1">+IF(OFFSET('Sanitation Data'!$F$30,0,10*ROW('Sanitation Data'!F156))="","",OFFSET('Sanitation Data'!$F$30,0,10*ROW('Sanitation Data'!F156)))</f>
        <v/>
      </c>
      <c r="CX162" s="383" t="str">
        <f ca="1">+IF(OFFSET('Sanitation Data'!$F$31,0,10*ROW('Sanitation Data'!F156))="","",OFFSET('Sanitation Data'!$F$31,0,10*ROW('Sanitation Data'!F156)))</f>
        <v/>
      </c>
      <c r="CY162" s="383" t="str">
        <f ca="1">+IF(OFFSET('Sanitation Data'!$F$32,0,10*ROW('Sanitation Data'!F156))="","",OFFSET('Sanitation Data'!$F$32,0,10*ROW('Sanitation Data'!F156)))</f>
        <v/>
      </c>
      <c r="CZ162" s="383" t="str">
        <f ca="1">+IF(OFFSET('Sanitation Data'!$G$28,0,10*ROW('Sanitation Data'!G156))="","",OFFSET('Sanitation Data'!$G$28,0,10*ROW('Sanitation Data'!G156)))</f>
        <v/>
      </c>
      <c r="DA162" s="383" t="str">
        <f ca="1">+IF(OFFSET('Sanitation Data'!$G$29,0,10*ROW('Sanitation Data'!G156))="","",OFFSET('Sanitation Data'!$G$29,0,10*ROW('Sanitation Data'!G156)))</f>
        <v/>
      </c>
      <c r="DB162" s="383" t="str">
        <f ca="1">+IF(OFFSET('Sanitation Data'!$G$30,0,10*ROW('Sanitation Data'!G156))="","",OFFSET('Sanitation Data'!$G$30,0,10*ROW('Sanitation Data'!G156)))</f>
        <v/>
      </c>
      <c r="DC162" s="383" t="str">
        <f ca="1">+IF(OFFSET('Sanitation Data'!$G$31,0,10*ROW('Sanitation Data'!G156))="","",OFFSET('Sanitation Data'!$G$31,0,10*ROW('Sanitation Data'!G156)))</f>
        <v/>
      </c>
      <c r="DD162" s="383" t="str">
        <f ca="1">+IF(OFFSET('Sanitation Data'!$G$32,0,10*ROW('Sanitation Data'!G156))="","",OFFSET('Sanitation Data'!$G$32,0,10*ROW('Sanitation Data'!G156)))</f>
        <v/>
      </c>
      <c r="DE162" s="383" t="str">
        <f ca="1">+IF(OFFSET('Sanitation Data'!$H$28,0,10*ROW('Sanitation Data'!H156))="","",OFFSET('Sanitation Data'!$H$28,0,10*ROW('Sanitation Data'!H156)))</f>
        <v/>
      </c>
      <c r="DF162" s="383" t="str">
        <f ca="1">+IF(OFFSET('Sanitation Data'!$H$29,0,10*ROW('Sanitation Data'!H156))="","",OFFSET('Sanitation Data'!$H$29,0,10*ROW('Sanitation Data'!H156)))</f>
        <v/>
      </c>
      <c r="DG162" s="383" t="str">
        <f ca="1">+IF(OFFSET('Sanitation Data'!$H$30,0,10*ROW('Sanitation Data'!H156))="","",OFFSET('Sanitation Data'!$H$30,0,10*ROW('Sanitation Data'!H156)))</f>
        <v/>
      </c>
      <c r="DH162" s="383" t="str">
        <f ca="1">+IF(OFFSET('Sanitation Data'!$H$31,0,10*ROW('Sanitation Data'!H156))="","",OFFSET('Sanitation Data'!$H$31,0,10*ROW('Sanitation Data'!H156)))</f>
        <v/>
      </c>
      <c r="DI162" s="383" t="str">
        <f ca="1">+IF(OFFSET('Sanitation Data'!$H$32,0,10*ROW('Sanitation Data'!H156))="","",OFFSET('Sanitation Data'!$H$32,0,10*ROW('Sanitation Data'!H156)))</f>
        <v/>
      </c>
      <c r="DJ162" s="383" t="str">
        <f ca="1">+IF(OFFSET('Sanitation Data'!$I$28,0,10*ROW('Sanitation Data'!I156))="","",OFFSET('Sanitation Data'!$I$28,0,10*ROW('Sanitation Data'!I156)))</f>
        <v/>
      </c>
      <c r="DK162" s="383" t="str">
        <f ca="1">+IF(OFFSET('Sanitation Data'!$I$29,0,10*ROW('Sanitation Data'!I156))="","",OFFSET('Sanitation Data'!$I$29,0,10*ROW('Sanitation Data'!I156)))</f>
        <v/>
      </c>
      <c r="DL162" s="383" t="str">
        <f ca="1">+IF(OFFSET('Sanitation Data'!$I$30,0,10*ROW('Sanitation Data'!I156))="","",OFFSET('Sanitation Data'!$I$30,0,10*ROW('Sanitation Data'!I156)))</f>
        <v/>
      </c>
      <c r="DM162" s="383" t="str">
        <f ca="1">+IF(OFFSET('Sanitation Data'!$I$31,0,10*ROW('Sanitation Data'!I156))="","",OFFSET('Sanitation Data'!$I$31,0,10*ROW('Sanitation Data'!I156)))</f>
        <v/>
      </c>
      <c r="DN162" s="383" t="str">
        <f ca="1">+IF(OFFSET('Sanitation Data'!$I$32,0,10*ROW('Sanitation Data'!I156))="","",OFFSET('Sanitation Data'!$I$32,0,10*ROW('Sanitation Data'!I156)))</f>
        <v/>
      </c>
      <c r="DO162" s="383" t="str">
        <f ca="1">+IF(OFFSET('Hygiene Data'!$D$11,0,10*ROW('Hygiene Data'!D156))="","",OFFSET('Hygiene Data'!$D$11,0,10*ROW('Hygiene Data'!D156)))</f>
        <v/>
      </c>
      <c r="DP162" s="383" t="str">
        <f ca="1">+IF(OFFSET('Hygiene Data'!$D$12,0,10*ROW('Hygiene Data'!D156))="","",OFFSET('Hygiene Data'!$D$12,0,10*ROW('Hygiene Data'!D156)))</f>
        <v/>
      </c>
      <c r="DQ162" s="383" t="str">
        <f ca="1">+IF(OFFSET('Hygiene Data'!$D$13,0,10*ROW('Hygiene Data'!D156))="","",OFFSET('Hygiene Data'!$D$13,0,10*ROW('Hygiene Data'!D156)))</f>
        <v/>
      </c>
      <c r="DR162" s="383" t="str">
        <f ca="1">+IF(OFFSET('Hygiene Data'!$E$11,0,10*ROW('Hygiene Data'!E156))="","",OFFSET('Hygiene Data'!$E$11,0,10*ROW('Hygiene Data'!E156)))</f>
        <v/>
      </c>
      <c r="DS162" s="383" t="str">
        <f ca="1">+IF(OFFSET('Hygiene Data'!$E$12,0,10*ROW('Hygiene Data'!E156))="","",OFFSET('Hygiene Data'!$E$12,0,10*ROW('Hygiene Data'!E156)))</f>
        <v/>
      </c>
      <c r="DT162" s="383" t="str">
        <f ca="1">+IF(OFFSET('Hygiene Data'!$E$13,0,10*ROW('Hygiene Data'!E156))="","",OFFSET('Hygiene Data'!$E$13,0,10*ROW('Hygiene Data'!E156)))</f>
        <v/>
      </c>
      <c r="DU162" s="383" t="str">
        <f ca="1">+IF(OFFSET('Hygiene Data'!$F$11,0,10*ROW('Hygiene Data'!F156))="","",OFFSET('Hygiene Data'!$F$11,0,10*ROW('Hygiene Data'!F156)))</f>
        <v/>
      </c>
      <c r="DV162" s="383" t="str">
        <f ca="1">+IF(OFFSET('Hygiene Data'!$F$12,0,10*ROW('Hygiene Data'!F156))="","",OFFSET('Hygiene Data'!$F$12,0,10*ROW('Hygiene Data'!F156)))</f>
        <v/>
      </c>
      <c r="DW162" s="383" t="str">
        <f ca="1">+IF(OFFSET('Hygiene Data'!$F$13,0,10*ROW('Hygiene Data'!F156))="","",OFFSET('Hygiene Data'!$F$13,0,10*ROW('Hygiene Data'!F156)))</f>
        <v/>
      </c>
      <c r="DX162" s="383" t="str">
        <f ca="1">+IF(OFFSET('Hygiene Data'!$G$11,0,10*ROW('Hygiene Data'!G156))="","",OFFSET('Hygiene Data'!$G$11,0,10*ROW('Hygiene Data'!G156)))</f>
        <v/>
      </c>
      <c r="DY162" s="383" t="str">
        <f ca="1">+IF(OFFSET('Hygiene Data'!$G$12,0,10*ROW('Hygiene Data'!G156))="","",OFFSET('Hygiene Data'!$G$12,0,10*ROW('Hygiene Data'!G156)))</f>
        <v/>
      </c>
      <c r="DZ162" s="383" t="str">
        <f ca="1">+IF(OFFSET('Hygiene Data'!$G$13,0,10*ROW('Hygiene Data'!G156))="","",OFFSET('Hygiene Data'!$G$13,0,10*ROW('Hygiene Data'!G156)))</f>
        <v/>
      </c>
      <c r="EA162" s="383" t="str">
        <f ca="1">+IF(OFFSET('Hygiene Data'!$H$11,0,10*ROW('Hygiene Data'!H156))="","",OFFSET('Hygiene Data'!$H$11,0,10*ROW('Hygiene Data'!H156)))</f>
        <v/>
      </c>
      <c r="EB162" s="383" t="str">
        <f ca="1">+IF(OFFSET('Hygiene Data'!$H$12,0,10*ROW('Hygiene Data'!H156))="","",OFFSET('Hygiene Data'!$H$12,0,10*ROW('Hygiene Data'!H156)))</f>
        <v/>
      </c>
      <c r="EC162" s="383" t="str">
        <f ca="1">+IF(OFFSET('Hygiene Data'!$H$13,0,10*ROW('Hygiene Data'!H156))="","",OFFSET('Hygiene Data'!$H$13,0,10*ROW('Hygiene Data'!H156)))</f>
        <v/>
      </c>
      <c r="ED162" s="383" t="str">
        <f ca="1">+IF(OFFSET('Hygiene Data'!$I$11,0,10*ROW('Hygiene Data'!I156))="","",OFFSET('Hygiene Data'!$I$11,0,10*ROW('Hygiene Data'!I156)))</f>
        <v/>
      </c>
      <c r="EE162" s="383" t="str">
        <f ca="1">+IF(OFFSET('Hygiene Data'!$I$12,0,10*ROW('Hygiene Data'!I156))="","",OFFSET('Hygiene Data'!$I$12,0,10*ROW('Hygiene Data'!I156)))</f>
        <v/>
      </c>
      <c r="EF162" s="383" t="str">
        <f ca="1">+IF(OFFSET('Hygiene Data'!$I$13,0,10*ROW('Hygiene Data'!I156))="","",OFFSET('Hygiene Data'!$I$13,0,10*ROW('Hygiene Data'!I156)))</f>
        <v/>
      </c>
    </row>
    <row r="163" spans="1:136" x14ac:dyDescent="0.25">
      <c r="A163" s="492" t="str">
        <f ca="1">+IF(OFFSET('Water Data'!$B$2,0,10*ROW('Water Data'!E157))="","",OFFSET('Water Data'!$B$2,0,10*ROW('Water Data'!E157)))</f>
        <v/>
      </c>
      <c r="B163" s="492"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19" t="str">
        <f t="shared" ca="1" si="2"/>
        <v/>
      </c>
      <c r="D163" s="520"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20"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20"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20"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20"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20"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20"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20"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20"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20"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20"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20"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20"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20"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20"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20"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20"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20"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21"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21"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21"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21"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21"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21"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21"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21"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21"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21"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21"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21"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21"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21"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21"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21"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21"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21"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21"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21"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21"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21"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21"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21"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21"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21"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21"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21"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21"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21"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22"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98"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22"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22"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22"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22"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22"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22"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22"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22"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22"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22"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22"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22"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22"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22"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22"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22"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83" t="str">
        <f ca="1">+IF(OFFSET('Water Data'!$D$27,0,10*ROW('Water Data'!D157))="","",OFFSET('Water Data'!$D$27,0,10*ROW('Water Data'!D157)))</f>
        <v/>
      </c>
      <c r="BT163" s="383" t="str">
        <f ca="1">+IF(OFFSET('Water Data'!$D$28,0,10*ROW('Water Data'!D157))="","",OFFSET('Water Data'!$D$28,0,10*ROW('Water Data'!D157)))</f>
        <v/>
      </c>
      <c r="BU163" s="383" t="str">
        <f ca="1">+IF(OFFSET('Water Data'!$D$29,0,10*ROW('Water Data'!D157))="","",OFFSET('Water Data'!$D$29,0,10*ROW('Water Data'!D157)))</f>
        <v/>
      </c>
      <c r="BV163" s="383" t="str">
        <f ca="1">+IF(OFFSET('Water Data'!$E$27,0,10*ROW('Water Data'!E157))="","",OFFSET('Water Data'!$E$27,0,10*ROW('Water Data'!E157)))</f>
        <v/>
      </c>
      <c r="BW163" s="383" t="str">
        <f ca="1">+IF(OFFSET('Water Data'!$E$28,0,10*ROW('Water Data'!E157))="","",OFFSET('Water Data'!$E$28,0,10*ROW('Water Data'!E157)))</f>
        <v/>
      </c>
      <c r="BX163" s="383" t="str">
        <f ca="1">+IF(OFFSET('Water Data'!$E$29,0,10*ROW('Water Data'!E157))="","",OFFSET('Water Data'!$E$29,0,10*ROW('Water Data'!E157)))</f>
        <v/>
      </c>
      <c r="BY163" s="383" t="str">
        <f ca="1">+IF(OFFSET('Water Data'!$F$27,0,10*ROW('Water Data'!F157))="","",OFFSET('Water Data'!$F$27,0,10*ROW('Water Data'!F157)))</f>
        <v/>
      </c>
      <c r="BZ163" s="383" t="str">
        <f ca="1">+IF(OFFSET('Water Data'!$F$28,0,10*ROW('Water Data'!F157))="","",OFFSET('Water Data'!$F$28,0,10*ROW('Water Data'!F157)))</f>
        <v/>
      </c>
      <c r="CA163" s="383" t="str">
        <f ca="1">+IF(OFFSET('Water Data'!$F$29,0,10*ROW('Water Data'!F157))="","",OFFSET('Water Data'!$F$29,0,10*ROW('Water Data'!F157)))</f>
        <v/>
      </c>
      <c r="CB163" s="383" t="str">
        <f ca="1">+IF(OFFSET('Water Data'!$G$27,0,10*ROW('Water Data'!G157))="","",OFFSET('Water Data'!$G$27,0,10*ROW('Water Data'!G157)))</f>
        <v/>
      </c>
      <c r="CC163" s="383" t="str">
        <f ca="1">+IF(OFFSET('Water Data'!$G$28,0,10*ROW('Water Data'!G157))="","",OFFSET('Water Data'!$G$28,0,10*ROW('Water Data'!G157)))</f>
        <v/>
      </c>
      <c r="CD163" s="383" t="str">
        <f ca="1">+IF(OFFSET('Water Data'!$G$29,0,10*ROW('Water Data'!G157))="","",OFFSET('Water Data'!$G$29,0,10*ROW('Water Data'!G157)))</f>
        <v/>
      </c>
      <c r="CE163" s="383" t="str">
        <f ca="1">+IF(OFFSET('Water Data'!$H$27,0,10*ROW('Water Data'!H157))="","",OFFSET('Water Data'!$H$27,0,10*ROW('Water Data'!H157)))</f>
        <v/>
      </c>
      <c r="CF163" s="383" t="str">
        <f ca="1">+IF(OFFSET('Water Data'!$H$28,0,10*ROW('Water Data'!H157))="","",OFFSET('Water Data'!$H$28,0,10*ROW('Water Data'!H157)))</f>
        <v/>
      </c>
      <c r="CG163" s="383" t="str">
        <f ca="1">+IF(OFFSET('Water Data'!$H$29,0,10*ROW('Water Data'!H157))="","",OFFSET('Water Data'!$H$29,0,10*ROW('Water Data'!H157)))</f>
        <v/>
      </c>
      <c r="CH163" s="383" t="str">
        <f ca="1">+IF(OFFSET('Water Data'!$I$27,0,10*ROW('Water Data'!I157))="","",OFFSET('Water Data'!$I$27,0,10*ROW('Water Data'!I157)))</f>
        <v/>
      </c>
      <c r="CI163" s="383" t="str">
        <f ca="1">+IF(OFFSET('Water Data'!$I$28,0,10*ROW('Water Data'!I157))="","",OFFSET('Water Data'!$I$28,0,10*ROW('Water Data'!I157)))</f>
        <v/>
      </c>
      <c r="CJ163" s="383" t="str">
        <f ca="1">+IF(OFFSET('Water Data'!$I$29,0,10*ROW('Water Data'!I157))="","",OFFSET('Water Data'!$I$29,0,10*ROW('Water Data'!I157)))</f>
        <v/>
      </c>
      <c r="CK163" s="383" t="str">
        <f ca="1">+IF(OFFSET('Sanitation Data'!$D$28,0,10*ROW('Sanitation Data'!D157))="","",OFFSET('Sanitation Data'!$D$28,0,10*ROW('Sanitation Data'!D157)))</f>
        <v/>
      </c>
      <c r="CL163" s="383" t="str">
        <f ca="1">+IF(OFFSET('Sanitation Data'!$D$29,0,10*ROW('Sanitation Data'!D157))="","",OFFSET('Sanitation Data'!$D$29,0,10*ROW('Sanitation Data'!D157)))</f>
        <v/>
      </c>
      <c r="CM163" s="383" t="str">
        <f ca="1">+IF(OFFSET('Sanitation Data'!$D$30,0,10*ROW('Sanitation Data'!D157))="","",OFFSET('Sanitation Data'!$D$30,0,10*ROW('Sanitation Data'!D157)))</f>
        <v/>
      </c>
      <c r="CN163" s="383" t="str">
        <f ca="1">+IF(OFFSET('Sanitation Data'!$D$31,0,10*ROW('Sanitation Data'!D157))="","",OFFSET('Sanitation Data'!$D$31,0,10*ROW('Sanitation Data'!D157)))</f>
        <v/>
      </c>
      <c r="CO163" s="383" t="str">
        <f ca="1">+IF(OFFSET('Sanitation Data'!$D$32,0,10*ROW('Sanitation Data'!D157))="","",OFFSET('Sanitation Data'!$D$32,0,10*ROW('Sanitation Data'!D157)))</f>
        <v/>
      </c>
      <c r="CP163" s="383" t="str">
        <f ca="1">+IF(OFFSET('Sanitation Data'!$E$28,0,10*ROW('Sanitation Data'!E157))="","",OFFSET('Sanitation Data'!$E$28,0,10*ROW('Sanitation Data'!E157)))</f>
        <v/>
      </c>
      <c r="CQ163" s="383" t="str">
        <f ca="1">+IF(OFFSET('Sanitation Data'!$E$29,0,10*ROW('Sanitation Data'!E157))="","",OFFSET('Sanitation Data'!$E$29,0,10*ROW('Sanitation Data'!E157)))</f>
        <v/>
      </c>
      <c r="CR163" s="383" t="str">
        <f ca="1">+IF(OFFSET('Sanitation Data'!$E$30,0,10*ROW('Sanitation Data'!E157))="","",OFFSET('Sanitation Data'!$E$30,0,10*ROW('Sanitation Data'!E157)))</f>
        <v/>
      </c>
      <c r="CS163" s="383" t="str">
        <f ca="1">+IF(OFFSET('Sanitation Data'!$E$31,0,10*ROW('Sanitation Data'!E157))="","",OFFSET('Sanitation Data'!$E$31,0,10*ROW('Sanitation Data'!E157)))</f>
        <v/>
      </c>
      <c r="CT163" s="383" t="str">
        <f ca="1">+IF(OFFSET('Sanitation Data'!$E$32,0,10*ROW('Sanitation Data'!E157))="","",OFFSET('Sanitation Data'!$E$32,0,10*ROW('Sanitation Data'!E157)))</f>
        <v/>
      </c>
      <c r="CU163" s="383" t="str">
        <f ca="1">+IF(OFFSET('Sanitation Data'!$F$28,0,10*ROW('Sanitation Data'!F157))="","",OFFSET('Sanitation Data'!$F$28,0,10*ROW('Sanitation Data'!F157)))</f>
        <v/>
      </c>
      <c r="CV163" s="383" t="str">
        <f ca="1">+IF(OFFSET('Sanitation Data'!$F$29,0,10*ROW('Sanitation Data'!F157))="","",OFFSET('Sanitation Data'!$F$29,0,10*ROW('Sanitation Data'!F157)))</f>
        <v/>
      </c>
      <c r="CW163" s="383" t="str">
        <f ca="1">+IF(OFFSET('Sanitation Data'!$F$30,0,10*ROW('Sanitation Data'!F157))="","",OFFSET('Sanitation Data'!$F$30,0,10*ROW('Sanitation Data'!F157)))</f>
        <v/>
      </c>
      <c r="CX163" s="383" t="str">
        <f ca="1">+IF(OFFSET('Sanitation Data'!$F$31,0,10*ROW('Sanitation Data'!F157))="","",OFFSET('Sanitation Data'!$F$31,0,10*ROW('Sanitation Data'!F157)))</f>
        <v/>
      </c>
      <c r="CY163" s="383" t="str">
        <f ca="1">+IF(OFFSET('Sanitation Data'!$F$32,0,10*ROW('Sanitation Data'!F157))="","",OFFSET('Sanitation Data'!$F$32,0,10*ROW('Sanitation Data'!F157)))</f>
        <v/>
      </c>
      <c r="CZ163" s="383" t="str">
        <f ca="1">+IF(OFFSET('Sanitation Data'!$G$28,0,10*ROW('Sanitation Data'!G157))="","",OFFSET('Sanitation Data'!$G$28,0,10*ROW('Sanitation Data'!G157)))</f>
        <v/>
      </c>
      <c r="DA163" s="383" t="str">
        <f ca="1">+IF(OFFSET('Sanitation Data'!$G$29,0,10*ROW('Sanitation Data'!G157))="","",OFFSET('Sanitation Data'!$G$29,0,10*ROW('Sanitation Data'!G157)))</f>
        <v/>
      </c>
      <c r="DB163" s="383" t="str">
        <f ca="1">+IF(OFFSET('Sanitation Data'!$G$30,0,10*ROW('Sanitation Data'!G157))="","",OFFSET('Sanitation Data'!$G$30,0,10*ROW('Sanitation Data'!G157)))</f>
        <v/>
      </c>
      <c r="DC163" s="383" t="str">
        <f ca="1">+IF(OFFSET('Sanitation Data'!$G$31,0,10*ROW('Sanitation Data'!G157))="","",OFFSET('Sanitation Data'!$G$31,0,10*ROW('Sanitation Data'!G157)))</f>
        <v/>
      </c>
      <c r="DD163" s="383" t="str">
        <f ca="1">+IF(OFFSET('Sanitation Data'!$G$32,0,10*ROW('Sanitation Data'!G157))="","",OFFSET('Sanitation Data'!$G$32,0,10*ROW('Sanitation Data'!G157)))</f>
        <v/>
      </c>
      <c r="DE163" s="383" t="str">
        <f ca="1">+IF(OFFSET('Sanitation Data'!$H$28,0,10*ROW('Sanitation Data'!H157))="","",OFFSET('Sanitation Data'!$H$28,0,10*ROW('Sanitation Data'!H157)))</f>
        <v/>
      </c>
      <c r="DF163" s="383" t="str">
        <f ca="1">+IF(OFFSET('Sanitation Data'!$H$29,0,10*ROW('Sanitation Data'!H157))="","",OFFSET('Sanitation Data'!$H$29,0,10*ROW('Sanitation Data'!H157)))</f>
        <v/>
      </c>
      <c r="DG163" s="383" t="str">
        <f ca="1">+IF(OFFSET('Sanitation Data'!$H$30,0,10*ROW('Sanitation Data'!H157))="","",OFFSET('Sanitation Data'!$H$30,0,10*ROW('Sanitation Data'!H157)))</f>
        <v/>
      </c>
      <c r="DH163" s="383" t="str">
        <f ca="1">+IF(OFFSET('Sanitation Data'!$H$31,0,10*ROW('Sanitation Data'!H157))="","",OFFSET('Sanitation Data'!$H$31,0,10*ROW('Sanitation Data'!H157)))</f>
        <v/>
      </c>
      <c r="DI163" s="383" t="str">
        <f ca="1">+IF(OFFSET('Sanitation Data'!$H$32,0,10*ROW('Sanitation Data'!H157))="","",OFFSET('Sanitation Data'!$H$32,0,10*ROW('Sanitation Data'!H157)))</f>
        <v/>
      </c>
      <c r="DJ163" s="383" t="str">
        <f ca="1">+IF(OFFSET('Sanitation Data'!$I$28,0,10*ROW('Sanitation Data'!I157))="","",OFFSET('Sanitation Data'!$I$28,0,10*ROW('Sanitation Data'!I157)))</f>
        <v/>
      </c>
      <c r="DK163" s="383" t="str">
        <f ca="1">+IF(OFFSET('Sanitation Data'!$I$29,0,10*ROW('Sanitation Data'!I157))="","",OFFSET('Sanitation Data'!$I$29,0,10*ROW('Sanitation Data'!I157)))</f>
        <v/>
      </c>
      <c r="DL163" s="383" t="str">
        <f ca="1">+IF(OFFSET('Sanitation Data'!$I$30,0,10*ROW('Sanitation Data'!I157))="","",OFFSET('Sanitation Data'!$I$30,0,10*ROW('Sanitation Data'!I157)))</f>
        <v/>
      </c>
      <c r="DM163" s="383" t="str">
        <f ca="1">+IF(OFFSET('Sanitation Data'!$I$31,0,10*ROW('Sanitation Data'!I157))="","",OFFSET('Sanitation Data'!$I$31,0,10*ROW('Sanitation Data'!I157)))</f>
        <v/>
      </c>
      <c r="DN163" s="383" t="str">
        <f ca="1">+IF(OFFSET('Sanitation Data'!$I$32,0,10*ROW('Sanitation Data'!I157))="","",OFFSET('Sanitation Data'!$I$32,0,10*ROW('Sanitation Data'!I157)))</f>
        <v/>
      </c>
      <c r="DO163" s="383" t="str">
        <f ca="1">+IF(OFFSET('Hygiene Data'!$D$11,0,10*ROW('Hygiene Data'!D157))="","",OFFSET('Hygiene Data'!$D$11,0,10*ROW('Hygiene Data'!D157)))</f>
        <v/>
      </c>
      <c r="DP163" s="383" t="str">
        <f ca="1">+IF(OFFSET('Hygiene Data'!$D$12,0,10*ROW('Hygiene Data'!D157))="","",OFFSET('Hygiene Data'!$D$12,0,10*ROW('Hygiene Data'!D157)))</f>
        <v/>
      </c>
      <c r="DQ163" s="383" t="str">
        <f ca="1">+IF(OFFSET('Hygiene Data'!$D$13,0,10*ROW('Hygiene Data'!D157))="","",OFFSET('Hygiene Data'!$D$13,0,10*ROW('Hygiene Data'!D157)))</f>
        <v/>
      </c>
      <c r="DR163" s="383" t="str">
        <f ca="1">+IF(OFFSET('Hygiene Data'!$E$11,0,10*ROW('Hygiene Data'!E157))="","",OFFSET('Hygiene Data'!$E$11,0,10*ROW('Hygiene Data'!E157)))</f>
        <v/>
      </c>
      <c r="DS163" s="383" t="str">
        <f ca="1">+IF(OFFSET('Hygiene Data'!$E$12,0,10*ROW('Hygiene Data'!E157))="","",OFFSET('Hygiene Data'!$E$12,0,10*ROW('Hygiene Data'!E157)))</f>
        <v/>
      </c>
      <c r="DT163" s="383" t="str">
        <f ca="1">+IF(OFFSET('Hygiene Data'!$E$13,0,10*ROW('Hygiene Data'!E157))="","",OFFSET('Hygiene Data'!$E$13,0,10*ROW('Hygiene Data'!E157)))</f>
        <v/>
      </c>
      <c r="DU163" s="383" t="str">
        <f ca="1">+IF(OFFSET('Hygiene Data'!$F$11,0,10*ROW('Hygiene Data'!F157))="","",OFFSET('Hygiene Data'!$F$11,0,10*ROW('Hygiene Data'!F157)))</f>
        <v/>
      </c>
      <c r="DV163" s="383" t="str">
        <f ca="1">+IF(OFFSET('Hygiene Data'!$F$12,0,10*ROW('Hygiene Data'!F157))="","",OFFSET('Hygiene Data'!$F$12,0,10*ROW('Hygiene Data'!F157)))</f>
        <v/>
      </c>
      <c r="DW163" s="383" t="str">
        <f ca="1">+IF(OFFSET('Hygiene Data'!$F$13,0,10*ROW('Hygiene Data'!F157))="","",OFFSET('Hygiene Data'!$F$13,0,10*ROW('Hygiene Data'!F157)))</f>
        <v/>
      </c>
      <c r="DX163" s="383" t="str">
        <f ca="1">+IF(OFFSET('Hygiene Data'!$G$11,0,10*ROW('Hygiene Data'!G157))="","",OFFSET('Hygiene Data'!$G$11,0,10*ROW('Hygiene Data'!G157)))</f>
        <v/>
      </c>
      <c r="DY163" s="383" t="str">
        <f ca="1">+IF(OFFSET('Hygiene Data'!$G$12,0,10*ROW('Hygiene Data'!G157))="","",OFFSET('Hygiene Data'!$G$12,0,10*ROW('Hygiene Data'!G157)))</f>
        <v/>
      </c>
      <c r="DZ163" s="383" t="str">
        <f ca="1">+IF(OFFSET('Hygiene Data'!$G$13,0,10*ROW('Hygiene Data'!G157))="","",OFFSET('Hygiene Data'!$G$13,0,10*ROW('Hygiene Data'!G157)))</f>
        <v/>
      </c>
      <c r="EA163" s="383" t="str">
        <f ca="1">+IF(OFFSET('Hygiene Data'!$H$11,0,10*ROW('Hygiene Data'!H157))="","",OFFSET('Hygiene Data'!$H$11,0,10*ROW('Hygiene Data'!H157)))</f>
        <v/>
      </c>
      <c r="EB163" s="383" t="str">
        <f ca="1">+IF(OFFSET('Hygiene Data'!$H$12,0,10*ROW('Hygiene Data'!H157))="","",OFFSET('Hygiene Data'!$H$12,0,10*ROW('Hygiene Data'!H157)))</f>
        <v/>
      </c>
      <c r="EC163" s="383" t="str">
        <f ca="1">+IF(OFFSET('Hygiene Data'!$H$13,0,10*ROW('Hygiene Data'!H157))="","",OFFSET('Hygiene Data'!$H$13,0,10*ROW('Hygiene Data'!H157)))</f>
        <v/>
      </c>
      <c r="ED163" s="383" t="str">
        <f ca="1">+IF(OFFSET('Hygiene Data'!$I$11,0,10*ROW('Hygiene Data'!I157))="","",OFFSET('Hygiene Data'!$I$11,0,10*ROW('Hygiene Data'!I157)))</f>
        <v/>
      </c>
      <c r="EE163" s="383" t="str">
        <f ca="1">+IF(OFFSET('Hygiene Data'!$I$12,0,10*ROW('Hygiene Data'!I157))="","",OFFSET('Hygiene Data'!$I$12,0,10*ROW('Hygiene Data'!I157)))</f>
        <v/>
      </c>
      <c r="EF163" s="383" t="str">
        <f ca="1">+IF(OFFSET('Hygiene Data'!$I$13,0,10*ROW('Hygiene Data'!I157))="","",OFFSET('Hygiene Data'!$I$13,0,10*ROW('Hygiene Data'!I157)))</f>
        <v/>
      </c>
    </row>
    <row r="164" spans="1:136" x14ac:dyDescent="0.25">
      <c r="A164" s="492" t="str">
        <f ca="1">+IF(OFFSET('Water Data'!$B$2,0,10*ROW('Water Data'!E158))="","",OFFSET('Water Data'!$B$2,0,10*ROW('Water Data'!E158)))</f>
        <v/>
      </c>
      <c r="B164" s="492"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19" t="str">
        <f t="shared" ca="1" si="2"/>
        <v/>
      </c>
      <c r="D164" s="520"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20"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20"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20"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20"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20"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20"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20"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20"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20"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20"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20"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20"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20"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20"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20"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20"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20"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21"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21"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21"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21"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21"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21"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21"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21"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21"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21"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21"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21"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21"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21"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21"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21"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21"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21"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21"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21"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21"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21"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21"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21"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21"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21"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21"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21"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21"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21"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22"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98"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22"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22"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22"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22"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22"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22"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22"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22"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22"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22"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22"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22"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22"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22"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22"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22"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83" t="str">
        <f ca="1">+IF(OFFSET('Water Data'!$D$27,0,10*ROW('Water Data'!D158))="","",OFFSET('Water Data'!$D$27,0,10*ROW('Water Data'!D158)))</f>
        <v/>
      </c>
      <c r="BT164" s="383" t="str">
        <f ca="1">+IF(OFFSET('Water Data'!$D$28,0,10*ROW('Water Data'!D158))="","",OFFSET('Water Data'!$D$28,0,10*ROW('Water Data'!D158)))</f>
        <v/>
      </c>
      <c r="BU164" s="383" t="str">
        <f ca="1">+IF(OFFSET('Water Data'!$D$29,0,10*ROW('Water Data'!D158))="","",OFFSET('Water Data'!$D$29,0,10*ROW('Water Data'!D158)))</f>
        <v/>
      </c>
      <c r="BV164" s="383" t="str">
        <f ca="1">+IF(OFFSET('Water Data'!$E$27,0,10*ROW('Water Data'!E158))="","",OFFSET('Water Data'!$E$27,0,10*ROW('Water Data'!E158)))</f>
        <v/>
      </c>
      <c r="BW164" s="383" t="str">
        <f ca="1">+IF(OFFSET('Water Data'!$E$28,0,10*ROW('Water Data'!E158))="","",OFFSET('Water Data'!$E$28,0,10*ROW('Water Data'!E158)))</f>
        <v/>
      </c>
      <c r="BX164" s="383" t="str">
        <f ca="1">+IF(OFFSET('Water Data'!$E$29,0,10*ROW('Water Data'!E158))="","",OFFSET('Water Data'!$E$29,0,10*ROW('Water Data'!E158)))</f>
        <v/>
      </c>
      <c r="BY164" s="383" t="str">
        <f ca="1">+IF(OFFSET('Water Data'!$F$27,0,10*ROW('Water Data'!F158))="","",OFFSET('Water Data'!$F$27,0,10*ROW('Water Data'!F158)))</f>
        <v/>
      </c>
      <c r="BZ164" s="383" t="str">
        <f ca="1">+IF(OFFSET('Water Data'!$F$28,0,10*ROW('Water Data'!F158))="","",OFFSET('Water Data'!$F$28,0,10*ROW('Water Data'!F158)))</f>
        <v/>
      </c>
      <c r="CA164" s="383" t="str">
        <f ca="1">+IF(OFFSET('Water Data'!$F$29,0,10*ROW('Water Data'!F158))="","",OFFSET('Water Data'!$F$29,0,10*ROW('Water Data'!F158)))</f>
        <v/>
      </c>
      <c r="CB164" s="383" t="str">
        <f ca="1">+IF(OFFSET('Water Data'!$G$27,0,10*ROW('Water Data'!G158))="","",OFFSET('Water Data'!$G$27,0,10*ROW('Water Data'!G158)))</f>
        <v/>
      </c>
      <c r="CC164" s="383" t="str">
        <f ca="1">+IF(OFFSET('Water Data'!$G$28,0,10*ROW('Water Data'!G158))="","",OFFSET('Water Data'!$G$28,0,10*ROW('Water Data'!G158)))</f>
        <v/>
      </c>
      <c r="CD164" s="383" t="str">
        <f ca="1">+IF(OFFSET('Water Data'!$G$29,0,10*ROW('Water Data'!G158))="","",OFFSET('Water Data'!$G$29,0,10*ROW('Water Data'!G158)))</f>
        <v/>
      </c>
      <c r="CE164" s="383" t="str">
        <f ca="1">+IF(OFFSET('Water Data'!$H$27,0,10*ROW('Water Data'!H158))="","",OFFSET('Water Data'!$H$27,0,10*ROW('Water Data'!H158)))</f>
        <v/>
      </c>
      <c r="CF164" s="383" t="str">
        <f ca="1">+IF(OFFSET('Water Data'!$H$28,0,10*ROW('Water Data'!H158))="","",OFFSET('Water Data'!$H$28,0,10*ROW('Water Data'!H158)))</f>
        <v/>
      </c>
      <c r="CG164" s="383" t="str">
        <f ca="1">+IF(OFFSET('Water Data'!$H$29,0,10*ROW('Water Data'!H158))="","",OFFSET('Water Data'!$H$29,0,10*ROW('Water Data'!H158)))</f>
        <v/>
      </c>
      <c r="CH164" s="383" t="str">
        <f ca="1">+IF(OFFSET('Water Data'!$I$27,0,10*ROW('Water Data'!I158))="","",OFFSET('Water Data'!$I$27,0,10*ROW('Water Data'!I158)))</f>
        <v/>
      </c>
      <c r="CI164" s="383" t="str">
        <f ca="1">+IF(OFFSET('Water Data'!$I$28,0,10*ROW('Water Data'!I158))="","",OFFSET('Water Data'!$I$28,0,10*ROW('Water Data'!I158)))</f>
        <v/>
      </c>
      <c r="CJ164" s="383" t="str">
        <f ca="1">+IF(OFFSET('Water Data'!$I$29,0,10*ROW('Water Data'!I158))="","",OFFSET('Water Data'!$I$29,0,10*ROW('Water Data'!I158)))</f>
        <v/>
      </c>
      <c r="CK164" s="383" t="str">
        <f ca="1">+IF(OFFSET('Sanitation Data'!$D$28,0,10*ROW('Sanitation Data'!D158))="","",OFFSET('Sanitation Data'!$D$28,0,10*ROW('Sanitation Data'!D158)))</f>
        <v/>
      </c>
      <c r="CL164" s="383" t="str">
        <f ca="1">+IF(OFFSET('Sanitation Data'!$D$29,0,10*ROW('Sanitation Data'!D158))="","",OFFSET('Sanitation Data'!$D$29,0,10*ROW('Sanitation Data'!D158)))</f>
        <v/>
      </c>
      <c r="CM164" s="383" t="str">
        <f ca="1">+IF(OFFSET('Sanitation Data'!$D$30,0,10*ROW('Sanitation Data'!D158))="","",OFFSET('Sanitation Data'!$D$30,0,10*ROW('Sanitation Data'!D158)))</f>
        <v/>
      </c>
      <c r="CN164" s="383" t="str">
        <f ca="1">+IF(OFFSET('Sanitation Data'!$D$31,0,10*ROW('Sanitation Data'!D158))="","",OFFSET('Sanitation Data'!$D$31,0,10*ROW('Sanitation Data'!D158)))</f>
        <v/>
      </c>
      <c r="CO164" s="383" t="str">
        <f ca="1">+IF(OFFSET('Sanitation Data'!$D$32,0,10*ROW('Sanitation Data'!D158))="","",OFFSET('Sanitation Data'!$D$32,0,10*ROW('Sanitation Data'!D158)))</f>
        <v/>
      </c>
      <c r="CP164" s="383" t="str">
        <f ca="1">+IF(OFFSET('Sanitation Data'!$E$28,0,10*ROW('Sanitation Data'!E158))="","",OFFSET('Sanitation Data'!$E$28,0,10*ROW('Sanitation Data'!E158)))</f>
        <v/>
      </c>
      <c r="CQ164" s="383" t="str">
        <f ca="1">+IF(OFFSET('Sanitation Data'!$E$29,0,10*ROW('Sanitation Data'!E158))="","",OFFSET('Sanitation Data'!$E$29,0,10*ROW('Sanitation Data'!E158)))</f>
        <v/>
      </c>
      <c r="CR164" s="383" t="str">
        <f ca="1">+IF(OFFSET('Sanitation Data'!$E$30,0,10*ROW('Sanitation Data'!E158))="","",OFFSET('Sanitation Data'!$E$30,0,10*ROW('Sanitation Data'!E158)))</f>
        <v/>
      </c>
      <c r="CS164" s="383" t="str">
        <f ca="1">+IF(OFFSET('Sanitation Data'!$E$31,0,10*ROW('Sanitation Data'!E158))="","",OFFSET('Sanitation Data'!$E$31,0,10*ROW('Sanitation Data'!E158)))</f>
        <v/>
      </c>
      <c r="CT164" s="383" t="str">
        <f ca="1">+IF(OFFSET('Sanitation Data'!$E$32,0,10*ROW('Sanitation Data'!E158))="","",OFFSET('Sanitation Data'!$E$32,0,10*ROW('Sanitation Data'!E158)))</f>
        <v/>
      </c>
      <c r="CU164" s="383" t="str">
        <f ca="1">+IF(OFFSET('Sanitation Data'!$F$28,0,10*ROW('Sanitation Data'!F158))="","",OFFSET('Sanitation Data'!$F$28,0,10*ROW('Sanitation Data'!F158)))</f>
        <v/>
      </c>
      <c r="CV164" s="383" t="str">
        <f ca="1">+IF(OFFSET('Sanitation Data'!$F$29,0,10*ROW('Sanitation Data'!F158))="","",OFFSET('Sanitation Data'!$F$29,0,10*ROW('Sanitation Data'!F158)))</f>
        <v/>
      </c>
      <c r="CW164" s="383" t="str">
        <f ca="1">+IF(OFFSET('Sanitation Data'!$F$30,0,10*ROW('Sanitation Data'!F158))="","",OFFSET('Sanitation Data'!$F$30,0,10*ROW('Sanitation Data'!F158)))</f>
        <v/>
      </c>
      <c r="CX164" s="383" t="str">
        <f ca="1">+IF(OFFSET('Sanitation Data'!$F$31,0,10*ROW('Sanitation Data'!F158))="","",OFFSET('Sanitation Data'!$F$31,0,10*ROW('Sanitation Data'!F158)))</f>
        <v/>
      </c>
      <c r="CY164" s="383" t="str">
        <f ca="1">+IF(OFFSET('Sanitation Data'!$F$32,0,10*ROW('Sanitation Data'!F158))="","",OFFSET('Sanitation Data'!$F$32,0,10*ROW('Sanitation Data'!F158)))</f>
        <v/>
      </c>
      <c r="CZ164" s="383" t="str">
        <f ca="1">+IF(OFFSET('Sanitation Data'!$G$28,0,10*ROW('Sanitation Data'!G158))="","",OFFSET('Sanitation Data'!$G$28,0,10*ROW('Sanitation Data'!G158)))</f>
        <v/>
      </c>
      <c r="DA164" s="383" t="str">
        <f ca="1">+IF(OFFSET('Sanitation Data'!$G$29,0,10*ROW('Sanitation Data'!G158))="","",OFFSET('Sanitation Data'!$G$29,0,10*ROW('Sanitation Data'!G158)))</f>
        <v/>
      </c>
      <c r="DB164" s="383" t="str">
        <f ca="1">+IF(OFFSET('Sanitation Data'!$G$30,0,10*ROW('Sanitation Data'!G158))="","",OFFSET('Sanitation Data'!$G$30,0,10*ROW('Sanitation Data'!G158)))</f>
        <v/>
      </c>
      <c r="DC164" s="383" t="str">
        <f ca="1">+IF(OFFSET('Sanitation Data'!$G$31,0,10*ROW('Sanitation Data'!G158))="","",OFFSET('Sanitation Data'!$G$31,0,10*ROW('Sanitation Data'!G158)))</f>
        <v/>
      </c>
      <c r="DD164" s="383" t="str">
        <f ca="1">+IF(OFFSET('Sanitation Data'!$G$32,0,10*ROW('Sanitation Data'!G158))="","",OFFSET('Sanitation Data'!$G$32,0,10*ROW('Sanitation Data'!G158)))</f>
        <v/>
      </c>
      <c r="DE164" s="383" t="str">
        <f ca="1">+IF(OFFSET('Sanitation Data'!$H$28,0,10*ROW('Sanitation Data'!H158))="","",OFFSET('Sanitation Data'!$H$28,0,10*ROW('Sanitation Data'!H158)))</f>
        <v/>
      </c>
      <c r="DF164" s="383" t="str">
        <f ca="1">+IF(OFFSET('Sanitation Data'!$H$29,0,10*ROW('Sanitation Data'!H158))="","",OFFSET('Sanitation Data'!$H$29,0,10*ROW('Sanitation Data'!H158)))</f>
        <v/>
      </c>
      <c r="DG164" s="383" t="str">
        <f ca="1">+IF(OFFSET('Sanitation Data'!$H$30,0,10*ROW('Sanitation Data'!H158))="","",OFFSET('Sanitation Data'!$H$30,0,10*ROW('Sanitation Data'!H158)))</f>
        <v/>
      </c>
      <c r="DH164" s="383" t="str">
        <f ca="1">+IF(OFFSET('Sanitation Data'!$H$31,0,10*ROW('Sanitation Data'!H158))="","",OFFSET('Sanitation Data'!$H$31,0,10*ROW('Sanitation Data'!H158)))</f>
        <v/>
      </c>
      <c r="DI164" s="383" t="str">
        <f ca="1">+IF(OFFSET('Sanitation Data'!$H$32,0,10*ROW('Sanitation Data'!H158))="","",OFFSET('Sanitation Data'!$H$32,0,10*ROW('Sanitation Data'!H158)))</f>
        <v/>
      </c>
      <c r="DJ164" s="383" t="str">
        <f ca="1">+IF(OFFSET('Sanitation Data'!$I$28,0,10*ROW('Sanitation Data'!I158))="","",OFFSET('Sanitation Data'!$I$28,0,10*ROW('Sanitation Data'!I158)))</f>
        <v/>
      </c>
      <c r="DK164" s="383" t="str">
        <f ca="1">+IF(OFFSET('Sanitation Data'!$I$29,0,10*ROW('Sanitation Data'!I158))="","",OFFSET('Sanitation Data'!$I$29,0,10*ROW('Sanitation Data'!I158)))</f>
        <v/>
      </c>
      <c r="DL164" s="383" t="str">
        <f ca="1">+IF(OFFSET('Sanitation Data'!$I$30,0,10*ROW('Sanitation Data'!I158))="","",OFFSET('Sanitation Data'!$I$30,0,10*ROW('Sanitation Data'!I158)))</f>
        <v/>
      </c>
      <c r="DM164" s="383" t="str">
        <f ca="1">+IF(OFFSET('Sanitation Data'!$I$31,0,10*ROW('Sanitation Data'!I158))="","",OFFSET('Sanitation Data'!$I$31,0,10*ROW('Sanitation Data'!I158)))</f>
        <v/>
      </c>
      <c r="DN164" s="383" t="str">
        <f ca="1">+IF(OFFSET('Sanitation Data'!$I$32,0,10*ROW('Sanitation Data'!I158))="","",OFFSET('Sanitation Data'!$I$32,0,10*ROW('Sanitation Data'!I158)))</f>
        <v/>
      </c>
      <c r="DO164" s="383" t="str">
        <f ca="1">+IF(OFFSET('Hygiene Data'!$D$11,0,10*ROW('Hygiene Data'!D158))="","",OFFSET('Hygiene Data'!$D$11,0,10*ROW('Hygiene Data'!D158)))</f>
        <v/>
      </c>
      <c r="DP164" s="383" t="str">
        <f ca="1">+IF(OFFSET('Hygiene Data'!$D$12,0,10*ROW('Hygiene Data'!D158))="","",OFFSET('Hygiene Data'!$D$12,0,10*ROW('Hygiene Data'!D158)))</f>
        <v/>
      </c>
      <c r="DQ164" s="383" t="str">
        <f ca="1">+IF(OFFSET('Hygiene Data'!$D$13,0,10*ROW('Hygiene Data'!D158))="","",OFFSET('Hygiene Data'!$D$13,0,10*ROW('Hygiene Data'!D158)))</f>
        <v/>
      </c>
      <c r="DR164" s="383" t="str">
        <f ca="1">+IF(OFFSET('Hygiene Data'!$E$11,0,10*ROW('Hygiene Data'!E158))="","",OFFSET('Hygiene Data'!$E$11,0,10*ROW('Hygiene Data'!E158)))</f>
        <v/>
      </c>
      <c r="DS164" s="383" t="str">
        <f ca="1">+IF(OFFSET('Hygiene Data'!$E$12,0,10*ROW('Hygiene Data'!E158))="","",OFFSET('Hygiene Data'!$E$12,0,10*ROW('Hygiene Data'!E158)))</f>
        <v/>
      </c>
      <c r="DT164" s="383" t="str">
        <f ca="1">+IF(OFFSET('Hygiene Data'!$E$13,0,10*ROW('Hygiene Data'!E158))="","",OFFSET('Hygiene Data'!$E$13,0,10*ROW('Hygiene Data'!E158)))</f>
        <v/>
      </c>
      <c r="DU164" s="383" t="str">
        <f ca="1">+IF(OFFSET('Hygiene Data'!$F$11,0,10*ROW('Hygiene Data'!F158))="","",OFFSET('Hygiene Data'!$F$11,0,10*ROW('Hygiene Data'!F158)))</f>
        <v/>
      </c>
      <c r="DV164" s="383" t="str">
        <f ca="1">+IF(OFFSET('Hygiene Data'!$F$12,0,10*ROW('Hygiene Data'!F158))="","",OFFSET('Hygiene Data'!$F$12,0,10*ROW('Hygiene Data'!F158)))</f>
        <v/>
      </c>
      <c r="DW164" s="383" t="str">
        <f ca="1">+IF(OFFSET('Hygiene Data'!$F$13,0,10*ROW('Hygiene Data'!F158))="","",OFFSET('Hygiene Data'!$F$13,0,10*ROW('Hygiene Data'!F158)))</f>
        <v/>
      </c>
      <c r="DX164" s="383" t="str">
        <f ca="1">+IF(OFFSET('Hygiene Data'!$G$11,0,10*ROW('Hygiene Data'!G158))="","",OFFSET('Hygiene Data'!$G$11,0,10*ROW('Hygiene Data'!G158)))</f>
        <v/>
      </c>
      <c r="DY164" s="383" t="str">
        <f ca="1">+IF(OFFSET('Hygiene Data'!$G$12,0,10*ROW('Hygiene Data'!G158))="","",OFFSET('Hygiene Data'!$G$12,0,10*ROW('Hygiene Data'!G158)))</f>
        <v/>
      </c>
      <c r="DZ164" s="383" t="str">
        <f ca="1">+IF(OFFSET('Hygiene Data'!$G$13,0,10*ROW('Hygiene Data'!G158))="","",OFFSET('Hygiene Data'!$G$13,0,10*ROW('Hygiene Data'!G158)))</f>
        <v/>
      </c>
      <c r="EA164" s="383" t="str">
        <f ca="1">+IF(OFFSET('Hygiene Data'!$H$11,0,10*ROW('Hygiene Data'!H158))="","",OFFSET('Hygiene Data'!$H$11,0,10*ROW('Hygiene Data'!H158)))</f>
        <v/>
      </c>
      <c r="EB164" s="383" t="str">
        <f ca="1">+IF(OFFSET('Hygiene Data'!$H$12,0,10*ROW('Hygiene Data'!H158))="","",OFFSET('Hygiene Data'!$H$12,0,10*ROW('Hygiene Data'!H158)))</f>
        <v/>
      </c>
      <c r="EC164" s="383" t="str">
        <f ca="1">+IF(OFFSET('Hygiene Data'!$H$13,0,10*ROW('Hygiene Data'!H158))="","",OFFSET('Hygiene Data'!$H$13,0,10*ROW('Hygiene Data'!H158)))</f>
        <v/>
      </c>
      <c r="ED164" s="383" t="str">
        <f ca="1">+IF(OFFSET('Hygiene Data'!$I$11,0,10*ROW('Hygiene Data'!I158))="","",OFFSET('Hygiene Data'!$I$11,0,10*ROW('Hygiene Data'!I158)))</f>
        <v/>
      </c>
      <c r="EE164" s="383" t="str">
        <f ca="1">+IF(OFFSET('Hygiene Data'!$I$12,0,10*ROW('Hygiene Data'!I158))="","",OFFSET('Hygiene Data'!$I$12,0,10*ROW('Hygiene Data'!I158)))</f>
        <v/>
      </c>
      <c r="EF164" s="383" t="str">
        <f ca="1">+IF(OFFSET('Hygiene Data'!$I$13,0,10*ROW('Hygiene Data'!I158))="","",OFFSET('Hygiene Data'!$I$13,0,10*ROW('Hygiene Data'!I158)))</f>
        <v/>
      </c>
    </row>
    <row r="165" spans="1:136" x14ac:dyDescent="0.25">
      <c r="A165" s="492" t="str">
        <f ca="1">+IF(OFFSET('Water Data'!$B$2,0,10*ROW('Water Data'!E159))="","",OFFSET('Water Data'!$B$2,0,10*ROW('Water Data'!E159)))</f>
        <v/>
      </c>
      <c r="B165" s="492"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19" t="str">
        <f t="shared" ca="1" si="2"/>
        <v/>
      </c>
      <c r="D165" s="520"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20"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20"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20"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20"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20"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20"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20"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20"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20"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20"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20"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20"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20"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20"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20"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20"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20"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21"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21"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21"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21"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21"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21"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21"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21"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21"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21"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21"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21"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21"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21"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21"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21"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21"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21"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21"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21"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21"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21"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21"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21"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21"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21"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21"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21"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21"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21"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22"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98"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22"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22"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22"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22"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22"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22"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22"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22"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22"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22"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22"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22"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22"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22"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22"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22"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83" t="str">
        <f ca="1">+IF(OFFSET('Water Data'!$D$27,0,10*ROW('Water Data'!D159))="","",OFFSET('Water Data'!$D$27,0,10*ROW('Water Data'!D159)))</f>
        <v/>
      </c>
      <c r="BT165" s="383" t="str">
        <f ca="1">+IF(OFFSET('Water Data'!$D$28,0,10*ROW('Water Data'!D159))="","",OFFSET('Water Data'!$D$28,0,10*ROW('Water Data'!D159)))</f>
        <v/>
      </c>
      <c r="BU165" s="383" t="str">
        <f ca="1">+IF(OFFSET('Water Data'!$D$29,0,10*ROW('Water Data'!D159))="","",OFFSET('Water Data'!$D$29,0,10*ROW('Water Data'!D159)))</f>
        <v/>
      </c>
      <c r="BV165" s="383" t="str">
        <f ca="1">+IF(OFFSET('Water Data'!$E$27,0,10*ROW('Water Data'!E159))="","",OFFSET('Water Data'!$E$27,0,10*ROW('Water Data'!E159)))</f>
        <v/>
      </c>
      <c r="BW165" s="383" t="str">
        <f ca="1">+IF(OFFSET('Water Data'!$E$28,0,10*ROW('Water Data'!E159))="","",OFFSET('Water Data'!$E$28,0,10*ROW('Water Data'!E159)))</f>
        <v/>
      </c>
      <c r="BX165" s="383" t="str">
        <f ca="1">+IF(OFFSET('Water Data'!$E$29,0,10*ROW('Water Data'!E159))="","",OFFSET('Water Data'!$E$29,0,10*ROW('Water Data'!E159)))</f>
        <v/>
      </c>
      <c r="BY165" s="383" t="str">
        <f ca="1">+IF(OFFSET('Water Data'!$F$27,0,10*ROW('Water Data'!F159))="","",OFFSET('Water Data'!$F$27,0,10*ROW('Water Data'!F159)))</f>
        <v/>
      </c>
      <c r="BZ165" s="383" t="str">
        <f ca="1">+IF(OFFSET('Water Data'!$F$28,0,10*ROW('Water Data'!F159))="","",OFFSET('Water Data'!$F$28,0,10*ROW('Water Data'!F159)))</f>
        <v/>
      </c>
      <c r="CA165" s="383" t="str">
        <f ca="1">+IF(OFFSET('Water Data'!$F$29,0,10*ROW('Water Data'!F159))="","",OFFSET('Water Data'!$F$29,0,10*ROW('Water Data'!F159)))</f>
        <v/>
      </c>
      <c r="CB165" s="383" t="str">
        <f ca="1">+IF(OFFSET('Water Data'!$G$27,0,10*ROW('Water Data'!G159))="","",OFFSET('Water Data'!$G$27,0,10*ROW('Water Data'!G159)))</f>
        <v/>
      </c>
      <c r="CC165" s="383" t="str">
        <f ca="1">+IF(OFFSET('Water Data'!$G$28,0,10*ROW('Water Data'!G159))="","",OFFSET('Water Data'!$G$28,0,10*ROW('Water Data'!G159)))</f>
        <v/>
      </c>
      <c r="CD165" s="383" t="str">
        <f ca="1">+IF(OFFSET('Water Data'!$G$29,0,10*ROW('Water Data'!G159))="","",OFFSET('Water Data'!$G$29,0,10*ROW('Water Data'!G159)))</f>
        <v/>
      </c>
      <c r="CE165" s="383" t="str">
        <f ca="1">+IF(OFFSET('Water Data'!$H$27,0,10*ROW('Water Data'!H159))="","",OFFSET('Water Data'!$H$27,0,10*ROW('Water Data'!H159)))</f>
        <v/>
      </c>
      <c r="CF165" s="383" t="str">
        <f ca="1">+IF(OFFSET('Water Data'!$H$28,0,10*ROW('Water Data'!H159))="","",OFFSET('Water Data'!$H$28,0,10*ROW('Water Data'!H159)))</f>
        <v/>
      </c>
      <c r="CG165" s="383" t="str">
        <f ca="1">+IF(OFFSET('Water Data'!$H$29,0,10*ROW('Water Data'!H159))="","",OFFSET('Water Data'!$H$29,0,10*ROW('Water Data'!H159)))</f>
        <v/>
      </c>
      <c r="CH165" s="383" t="str">
        <f ca="1">+IF(OFFSET('Water Data'!$I$27,0,10*ROW('Water Data'!I159))="","",OFFSET('Water Data'!$I$27,0,10*ROW('Water Data'!I159)))</f>
        <v/>
      </c>
      <c r="CI165" s="383" t="str">
        <f ca="1">+IF(OFFSET('Water Data'!$I$28,0,10*ROW('Water Data'!I159))="","",OFFSET('Water Data'!$I$28,0,10*ROW('Water Data'!I159)))</f>
        <v/>
      </c>
      <c r="CJ165" s="383" t="str">
        <f ca="1">+IF(OFFSET('Water Data'!$I$29,0,10*ROW('Water Data'!I159))="","",OFFSET('Water Data'!$I$29,0,10*ROW('Water Data'!I159)))</f>
        <v/>
      </c>
      <c r="CK165" s="383" t="str">
        <f ca="1">+IF(OFFSET('Sanitation Data'!$D$28,0,10*ROW('Sanitation Data'!D159))="","",OFFSET('Sanitation Data'!$D$28,0,10*ROW('Sanitation Data'!D159)))</f>
        <v/>
      </c>
      <c r="CL165" s="383" t="str">
        <f ca="1">+IF(OFFSET('Sanitation Data'!$D$29,0,10*ROW('Sanitation Data'!D159))="","",OFFSET('Sanitation Data'!$D$29,0,10*ROW('Sanitation Data'!D159)))</f>
        <v/>
      </c>
      <c r="CM165" s="383" t="str">
        <f ca="1">+IF(OFFSET('Sanitation Data'!$D$30,0,10*ROW('Sanitation Data'!D159))="","",OFFSET('Sanitation Data'!$D$30,0,10*ROW('Sanitation Data'!D159)))</f>
        <v/>
      </c>
      <c r="CN165" s="383" t="str">
        <f ca="1">+IF(OFFSET('Sanitation Data'!$D$31,0,10*ROW('Sanitation Data'!D159))="","",OFFSET('Sanitation Data'!$D$31,0,10*ROW('Sanitation Data'!D159)))</f>
        <v/>
      </c>
      <c r="CO165" s="383" t="str">
        <f ca="1">+IF(OFFSET('Sanitation Data'!$D$32,0,10*ROW('Sanitation Data'!D159))="","",OFFSET('Sanitation Data'!$D$32,0,10*ROW('Sanitation Data'!D159)))</f>
        <v/>
      </c>
      <c r="CP165" s="383" t="str">
        <f ca="1">+IF(OFFSET('Sanitation Data'!$E$28,0,10*ROW('Sanitation Data'!E159))="","",OFFSET('Sanitation Data'!$E$28,0,10*ROW('Sanitation Data'!E159)))</f>
        <v/>
      </c>
      <c r="CQ165" s="383" t="str">
        <f ca="1">+IF(OFFSET('Sanitation Data'!$E$29,0,10*ROW('Sanitation Data'!E159))="","",OFFSET('Sanitation Data'!$E$29,0,10*ROW('Sanitation Data'!E159)))</f>
        <v/>
      </c>
      <c r="CR165" s="383" t="str">
        <f ca="1">+IF(OFFSET('Sanitation Data'!$E$30,0,10*ROW('Sanitation Data'!E159))="","",OFFSET('Sanitation Data'!$E$30,0,10*ROW('Sanitation Data'!E159)))</f>
        <v/>
      </c>
      <c r="CS165" s="383" t="str">
        <f ca="1">+IF(OFFSET('Sanitation Data'!$E$31,0,10*ROW('Sanitation Data'!E159))="","",OFFSET('Sanitation Data'!$E$31,0,10*ROW('Sanitation Data'!E159)))</f>
        <v/>
      </c>
      <c r="CT165" s="383" t="str">
        <f ca="1">+IF(OFFSET('Sanitation Data'!$E$32,0,10*ROW('Sanitation Data'!E159))="","",OFFSET('Sanitation Data'!$E$32,0,10*ROW('Sanitation Data'!E159)))</f>
        <v/>
      </c>
      <c r="CU165" s="383" t="str">
        <f ca="1">+IF(OFFSET('Sanitation Data'!$F$28,0,10*ROW('Sanitation Data'!F159))="","",OFFSET('Sanitation Data'!$F$28,0,10*ROW('Sanitation Data'!F159)))</f>
        <v/>
      </c>
      <c r="CV165" s="383" t="str">
        <f ca="1">+IF(OFFSET('Sanitation Data'!$F$29,0,10*ROW('Sanitation Data'!F159))="","",OFFSET('Sanitation Data'!$F$29,0,10*ROW('Sanitation Data'!F159)))</f>
        <v/>
      </c>
      <c r="CW165" s="383" t="str">
        <f ca="1">+IF(OFFSET('Sanitation Data'!$F$30,0,10*ROW('Sanitation Data'!F159))="","",OFFSET('Sanitation Data'!$F$30,0,10*ROW('Sanitation Data'!F159)))</f>
        <v/>
      </c>
      <c r="CX165" s="383" t="str">
        <f ca="1">+IF(OFFSET('Sanitation Data'!$F$31,0,10*ROW('Sanitation Data'!F159))="","",OFFSET('Sanitation Data'!$F$31,0,10*ROW('Sanitation Data'!F159)))</f>
        <v/>
      </c>
      <c r="CY165" s="383" t="str">
        <f ca="1">+IF(OFFSET('Sanitation Data'!$F$32,0,10*ROW('Sanitation Data'!F159))="","",OFFSET('Sanitation Data'!$F$32,0,10*ROW('Sanitation Data'!F159)))</f>
        <v/>
      </c>
      <c r="CZ165" s="383" t="str">
        <f ca="1">+IF(OFFSET('Sanitation Data'!$G$28,0,10*ROW('Sanitation Data'!G159))="","",OFFSET('Sanitation Data'!$G$28,0,10*ROW('Sanitation Data'!G159)))</f>
        <v/>
      </c>
      <c r="DA165" s="383" t="str">
        <f ca="1">+IF(OFFSET('Sanitation Data'!$G$29,0,10*ROW('Sanitation Data'!G159))="","",OFFSET('Sanitation Data'!$G$29,0,10*ROW('Sanitation Data'!G159)))</f>
        <v/>
      </c>
      <c r="DB165" s="383" t="str">
        <f ca="1">+IF(OFFSET('Sanitation Data'!$G$30,0,10*ROW('Sanitation Data'!G159))="","",OFFSET('Sanitation Data'!$G$30,0,10*ROW('Sanitation Data'!G159)))</f>
        <v/>
      </c>
      <c r="DC165" s="383" t="str">
        <f ca="1">+IF(OFFSET('Sanitation Data'!$G$31,0,10*ROW('Sanitation Data'!G159))="","",OFFSET('Sanitation Data'!$G$31,0,10*ROW('Sanitation Data'!G159)))</f>
        <v/>
      </c>
      <c r="DD165" s="383" t="str">
        <f ca="1">+IF(OFFSET('Sanitation Data'!$G$32,0,10*ROW('Sanitation Data'!G159))="","",OFFSET('Sanitation Data'!$G$32,0,10*ROW('Sanitation Data'!G159)))</f>
        <v/>
      </c>
      <c r="DE165" s="383" t="str">
        <f ca="1">+IF(OFFSET('Sanitation Data'!$H$28,0,10*ROW('Sanitation Data'!H159))="","",OFFSET('Sanitation Data'!$H$28,0,10*ROW('Sanitation Data'!H159)))</f>
        <v/>
      </c>
      <c r="DF165" s="383" t="str">
        <f ca="1">+IF(OFFSET('Sanitation Data'!$H$29,0,10*ROW('Sanitation Data'!H159))="","",OFFSET('Sanitation Data'!$H$29,0,10*ROW('Sanitation Data'!H159)))</f>
        <v/>
      </c>
      <c r="DG165" s="383" t="str">
        <f ca="1">+IF(OFFSET('Sanitation Data'!$H$30,0,10*ROW('Sanitation Data'!H159))="","",OFFSET('Sanitation Data'!$H$30,0,10*ROW('Sanitation Data'!H159)))</f>
        <v/>
      </c>
      <c r="DH165" s="383" t="str">
        <f ca="1">+IF(OFFSET('Sanitation Data'!$H$31,0,10*ROW('Sanitation Data'!H159))="","",OFFSET('Sanitation Data'!$H$31,0,10*ROW('Sanitation Data'!H159)))</f>
        <v/>
      </c>
      <c r="DI165" s="383" t="str">
        <f ca="1">+IF(OFFSET('Sanitation Data'!$H$32,0,10*ROW('Sanitation Data'!H159))="","",OFFSET('Sanitation Data'!$H$32,0,10*ROW('Sanitation Data'!H159)))</f>
        <v/>
      </c>
      <c r="DJ165" s="383" t="str">
        <f ca="1">+IF(OFFSET('Sanitation Data'!$I$28,0,10*ROW('Sanitation Data'!I159))="","",OFFSET('Sanitation Data'!$I$28,0,10*ROW('Sanitation Data'!I159)))</f>
        <v/>
      </c>
      <c r="DK165" s="383" t="str">
        <f ca="1">+IF(OFFSET('Sanitation Data'!$I$29,0,10*ROW('Sanitation Data'!I159))="","",OFFSET('Sanitation Data'!$I$29,0,10*ROW('Sanitation Data'!I159)))</f>
        <v/>
      </c>
      <c r="DL165" s="383" t="str">
        <f ca="1">+IF(OFFSET('Sanitation Data'!$I$30,0,10*ROW('Sanitation Data'!I159))="","",OFFSET('Sanitation Data'!$I$30,0,10*ROW('Sanitation Data'!I159)))</f>
        <v/>
      </c>
      <c r="DM165" s="383" t="str">
        <f ca="1">+IF(OFFSET('Sanitation Data'!$I$31,0,10*ROW('Sanitation Data'!I159))="","",OFFSET('Sanitation Data'!$I$31,0,10*ROW('Sanitation Data'!I159)))</f>
        <v/>
      </c>
      <c r="DN165" s="383" t="str">
        <f ca="1">+IF(OFFSET('Sanitation Data'!$I$32,0,10*ROW('Sanitation Data'!I159))="","",OFFSET('Sanitation Data'!$I$32,0,10*ROW('Sanitation Data'!I159)))</f>
        <v/>
      </c>
      <c r="DO165" s="383" t="str">
        <f ca="1">+IF(OFFSET('Hygiene Data'!$D$11,0,10*ROW('Hygiene Data'!D159))="","",OFFSET('Hygiene Data'!$D$11,0,10*ROW('Hygiene Data'!D159)))</f>
        <v/>
      </c>
      <c r="DP165" s="383" t="str">
        <f ca="1">+IF(OFFSET('Hygiene Data'!$D$12,0,10*ROW('Hygiene Data'!D159))="","",OFFSET('Hygiene Data'!$D$12,0,10*ROW('Hygiene Data'!D159)))</f>
        <v/>
      </c>
      <c r="DQ165" s="383" t="str">
        <f ca="1">+IF(OFFSET('Hygiene Data'!$D$13,0,10*ROW('Hygiene Data'!D159))="","",OFFSET('Hygiene Data'!$D$13,0,10*ROW('Hygiene Data'!D159)))</f>
        <v/>
      </c>
      <c r="DR165" s="383" t="str">
        <f ca="1">+IF(OFFSET('Hygiene Data'!$E$11,0,10*ROW('Hygiene Data'!E159))="","",OFFSET('Hygiene Data'!$E$11,0,10*ROW('Hygiene Data'!E159)))</f>
        <v/>
      </c>
      <c r="DS165" s="383" t="str">
        <f ca="1">+IF(OFFSET('Hygiene Data'!$E$12,0,10*ROW('Hygiene Data'!E159))="","",OFFSET('Hygiene Data'!$E$12,0,10*ROW('Hygiene Data'!E159)))</f>
        <v/>
      </c>
      <c r="DT165" s="383" t="str">
        <f ca="1">+IF(OFFSET('Hygiene Data'!$E$13,0,10*ROW('Hygiene Data'!E159))="","",OFFSET('Hygiene Data'!$E$13,0,10*ROW('Hygiene Data'!E159)))</f>
        <v/>
      </c>
      <c r="DU165" s="383" t="str">
        <f ca="1">+IF(OFFSET('Hygiene Data'!$F$11,0,10*ROW('Hygiene Data'!F159))="","",OFFSET('Hygiene Data'!$F$11,0,10*ROW('Hygiene Data'!F159)))</f>
        <v/>
      </c>
      <c r="DV165" s="383" t="str">
        <f ca="1">+IF(OFFSET('Hygiene Data'!$F$12,0,10*ROW('Hygiene Data'!F159))="","",OFFSET('Hygiene Data'!$F$12,0,10*ROW('Hygiene Data'!F159)))</f>
        <v/>
      </c>
      <c r="DW165" s="383" t="str">
        <f ca="1">+IF(OFFSET('Hygiene Data'!$F$13,0,10*ROW('Hygiene Data'!F159))="","",OFFSET('Hygiene Data'!$F$13,0,10*ROW('Hygiene Data'!F159)))</f>
        <v/>
      </c>
      <c r="DX165" s="383" t="str">
        <f ca="1">+IF(OFFSET('Hygiene Data'!$G$11,0,10*ROW('Hygiene Data'!G159))="","",OFFSET('Hygiene Data'!$G$11,0,10*ROW('Hygiene Data'!G159)))</f>
        <v/>
      </c>
      <c r="DY165" s="383" t="str">
        <f ca="1">+IF(OFFSET('Hygiene Data'!$G$12,0,10*ROW('Hygiene Data'!G159))="","",OFFSET('Hygiene Data'!$G$12,0,10*ROW('Hygiene Data'!G159)))</f>
        <v/>
      </c>
      <c r="DZ165" s="383" t="str">
        <f ca="1">+IF(OFFSET('Hygiene Data'!$G$13,0,10*ROW('Hygiene Data'!G159))="","",OFFSET('Hygiene Data'!$G$13,0,10*ROW('Hygiene Data'!G159)))</f>
        <v/>
      </c>
      <c r="EA165" s="383" t="str">
        <f ca="1">+IF(OFFSET('Hygiene Data'!$H$11,0,10*ROW('Hygiene Data'!H159))="","",OFFSET('Hygiene Data'!$H$11,0,10*ROW('Hygiene Data'!H159)))</f>
        <v/>
      </c>
      <c r="EB165" s="383" t="str">
        <f ca="1">+IF(OFFSET('Hygiene Data'!$H$12,0,10*ROW('Hygiene Data'!H159))="","",OFFSET('Hygiene Data'!$H$12,0,10*ROW('Hygiene Data'!H159)))</f>
        <v/>
      </c>
      <c r="EC165" s="383" t="str">
        <f ca="1">+IF(OFFSET('Hygiene Data'!$H$13,0,10*ROW('Hygiene Data'!H159))="","",OFFSET('Hygiene Data'!$H$13,0,10*ROW('Hygiene Data'!H159)))</f>
        <v/>
      </c>
      <c r="ED165" s="383" t="str">
        <f ca="1">+IF(OFFSET('Hygiene Data'!$I$11,0,10*ROW('Hygiene Data'!I159))="","",OFFSET('Hygiene Data'!$I$11,0,10*ROW('Hygiene Data'!I159)))</f>
        <v/>
      </c>
      <c r="EE165" s="383" t="str">
        <f ca="1">+IF(OFFSET('Hygiene Data'!$I$12,0,10*ROW('Hygiene Data'!I159))="","",OFFSET('Hygiene Data'!$I$12,0,10*ROW('Hygiene Data'!I159)))</f>
        <v/>
      </c>
      <c r="EF165" s="383" t="str">
        <f ca="1">+IF(OFFSET('Hygiene Data'!$I$13,0,10*ROW('Hygiene Data'!I159))="","",OFFSET('Hygiene Data'!$I$13,0,10*ROW('Hygiene Data'!I159)))</f>
        <v/>
      </c>
    </row>
    <row r="166" spans="1:136" x14ac:dyDescent="0.25">
      <c r="A166" s="492" t="str">
        <f ca="1">+IF(OFFSET('Water Data'!$B$2,0,10*ROW('Water Data'!E160))="","",OFFSET('Water Data'!$B$2,0,10*ROW('Water Data'!E160)))</f>
        <v/>
      </c>
      <c r="B166" s="492"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19" t="str">
        <f t="shared" ca="1" si="2"/>
        <v/>
      </c>
      <c r="D166" s="520"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20"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20"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20"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20"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20"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20"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20"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20"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20"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20"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20"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20"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20"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20"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20"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20"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20"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21"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21"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21"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21"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21"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21"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21"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21"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21"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21"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21"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21"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21"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21"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21"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21"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21"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21"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21"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21"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21"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21"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21"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21"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21"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21"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21"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21"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21"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21"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22"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98"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22"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22"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22"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22"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22"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22"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22"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22"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22"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22"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22"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22"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22"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22"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22"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22"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83" t="str">
        <f ca="1">+IF(OFFSET('Water Data'!$D$27,0,10*ROW('Water Data'!D160))="","",OFFSET('Water Data'!$D$27,0,10*ROW('Water Data'!D160)))</f>
        <v/>
      </c>
      <c r="BT166" s="383" t="str">
        <f ca="1">+IF(OFFSET('Water Data'!$D$28,0,10*ROW('Water Data'!D160))="","",OFFSET('Water Data'!$D$28,0,10*ROW('Water Data'!D160)))</f>
        <v/>
      </c>
      <c r="BU166" s="383" t="str">
        <f ca="1">+IF(OFFSET('Water Data'!$D$29,0,10*ROW('Water Data'!D160))="","",OFFSET('Water Data'!$D$29,0,10*ROW('Water Data'!D160)))</f>
        <v/>
      </c>
      <c r="BV166" s="383" t="str">
        <f ca="1">+IF(OFFSET('Water Data'!$E$27,0,10*ROW('Water Data'!E160))="","",OFFSET('Water Data'!$E$27,0,10*ROW('Water Data'!E160)))</f>
        <v/>
      </c>
      <c r="BW166" s="383" t="str">
        <f ca="1">+IF(OFFSET('Water Data'!$E$28,0,10*ROW('Water Data'!E160))="","",OFFSET('Water Data'!$E$28,0,10*ROW('Water Data'!E160)))</f>
        <v/>
      </c>
      <c r="BX166" s="383" t="str">
        <f ca="1">+IF(OFFSET('Water Data'!$E$29,0,10*ROW('Water Data'!E160))="","",OFFSET('Water Data'!$E$29,0,10*ROW('Water Data'!E160)))</f>
        <v/>
      </c>
      <c r="BY166" s="383" t="str">
        <f ca="1">+IF(OFFSET('Water Data'!$F$27,0,10*ROW('Water Data'!F160))="","",OFFSET('Water Data'!$F$27,0,10*ROW('Water Data'!F160)))</f>
        <v/>
      </c>
      <c r="BZ166" s="383" t="str">
        <f ca="1">+IF(OFFSET('Water Data'!$F$28,0,10*ROW('Water Data'!F160))="","",OFFSET('Water Data'!$F$28,0,10*ROW('Water Data'!F160)))</f>
        <v/>
      </c>
      <c r="CA166" s="383" t="str">
        <f ca="1">+IF(OFFSET('Water Data'!$F$29,0,10*ROW('Water Data'!F160))="","",OFFSET('Water Data'!$F$29,0,10*ROW('Water Data'!F160)))</f>
        <v/>
      </c>
      <c r="CB166" s="383" t="str">
        <f ca="1">+IF(OFFSET('Water Data'!$G$27,0,10*ROW('Water Data'!G160))="","",OFFSET('Water Data'!$G$27,0,10*ROW('Water Data'!G160)))</f>
        <v/>
      </c>
      <c r="CC166" s="383" t="str">
        <f ca="1">+IF(OFFSET('Water Data'!$G$28,0,10*ROW('Water Data'!G160))="","",OFFSET('Water Data'!$G$28,0,10*ROW('Water Data'!G160)))</f>
        <v/>
      </c>
      <c r="CD166" s="383" t="str">
        <f ca="1">+IF(OFFSET('Water Data'!$G$29,0,10*ROW('Water Data'!G160))="","",OFFSET('Water Data'!$G$29,0,10*ROW('Water Data'!G160)))</f>
        <v/>
      </c>
      <c r="CE166" s="383" t="str">
        <f ca="1">+IF(OFFSET('Water Data'!$H$27,0,10*ROW('Water Data'!H160))="","",OFFSET('Water Data'!$H$27,0,10*ROW('Water Data'!H160)))</f>
        <v/>
      </c>
      <c r="CF166" s="383" t="str">
        <f ca="1">+IF(OFFSET('Water Data'!$H$28,0,10*ROW('Water Data'!H160))="","",OFFSET('Water Data'!$H$28,0,10*ROW('Water Data'!H160)))</f>
        <v/>
      </c>
      <c r="CG166" s="383" t="str">
        <f ca="1">+IF(OFFSET('Water Data'!$H$29,0,10*ROW('Water Data'!H160))="","",OFFSET('Water Data'!$H$29,0,10*ROW('Water Data'!H160)))</f>
        <v/>
      </c>
      <c r="CH166" s="383" t="str">
        <f ca="1">+IF(OFFSET('Water Data'!$I$27,0,10*ROW('Water Data'!I160))="","",OFFSET('Water Data'!$I$27,0,10*ROW('Water Data'!I160)))</f>
        <v/>
      </c>
      <c r="CI166" s="383" t="str">
        <f ca="1">+IF(OFFSET('Water Data'!$I$28,0,10*ROW('Water Data'!I160))="","",OFFSET('Water Data'!$I$28,0,10*ROW('Water Data'!I160)))</f>
        <v/>
      </c>
      <c r="CJ166" s="383" t="str">
        <f ca="1">+IF(OFFSET('Water Data'!$I$29,0,10*ROW('Water Data'!I160))="","",OFFSET('Water Data'!$I$29,0,10*ROW('Water Data'!I160)))</f>
        <v/>
      </c>
      <c r="CK166" s="383" t="str">
        <f ca="1">+IF(OFFSET('Sanitation Data'!$D$28,0,10*ROW('Sanitation Data'!D160))="","",OFFSET('Sanitation Data'!$D$28,0,10*ROW('Sanitation Data'!D160)))</f>
        <v/>
      </c>
      <c r="CL166" s="383" t="str">
        <f ca="1">+IF(OFFSET('Sanitation Data'!$D$29,0,10*ROW('Sanitation Data'!D160))="","",OFFSET('Sanitation Data'!$D$29,0,10*ROW('Sanitation Data'!D160)))</f>
        <v/>
      </c>
      <c r="CM166" s="383" t="str">
        <f ca="1">+IF(OFFSET('Sanitation Data'!$D$30,0,10*ROW('Sanitation Data'!D160))="","",OFFSET('Sanitation Data'!$D$30,0,10*ROW('Sanitation Data'!D160)))</f>
        <v/>
      </c>
      <c r="CN166" s="383" t="str">
        <f ca="1">+IF(OFFSET('Sanitation Data'!$D$31,0,10*ROW('Sanitation Data'!D160))="","",OFFSET('Sanitation Data'!$D$31,0,10*ROW('Sanitation Data'!D160)))</f>
        <v/>
      </c>
      <c r="CO166" s="383" t="str">
        <f ca="1">+IF(OFFSET('Sanitation Data'!$D$32,0,10*ROW('Sanitation Data'!D160))="","",OFFSET('Sanitation Data'!$D$32,0,10*ROW('Sanitation Data'!D160)))</f>
        <v/>
      </c>
      <c r="CP166" s="383" t="str">
        <f ca="1">+IF(OFFSET('Sanitation Data'!$E$28,0,10*ROW('Sanitation Data'!E160))="","",OFFSET('Sanitation Data'!$E$28,0,10*ROW('Sanitation Data'!E160)))</f>
        <v/>
      </c>
      <c r="CQ166" s="383" t="str">
        <f ca="1">+IF(OFFSET('Sanitation Data'!$E$29,0,10*ROW('Sanitation Data'!E160))="","",OFFSET('Sanitation Data'!$E$29,0,10*ROW('Sanitation Data'!E160)))</f>
        <v/>
      </c>
      <c r="CR166" s="383" t="str">
        <f ca="1">+IF(OFFSET('Sanitation Data'!$E$30,0,10*ROW('Sanitation Data'!E160))="","",OFFSET('Sanitation Data'!$E$30,0,10*ROW('Sanitation Data'!E160)))</f>
        <v/>
      </c>
      <c r="CS166" s="383" t="str">
        <f ca="1">+IF(OFFSET('Sanitation Data'!$E$31,0,10*ROW('Sanitation Data'!E160))="","",OFFSET('Sanitation Data'!$E$31,0,10*ROW('Sanitation Data'!E160)))</f>
        <v/>
      </c>
      <c r="CT166" s="383" t="str">
        <f ca="1">+IF(OFFSET('Sanitation Data'!$E$32,0,10*ROW('Sanitation Data'!E160))="","",OFFSET('Sanitation Data'!$E$32,0,10*ROW('Sanitation Data'!E160)))</f>
        <v/>
      </c>
      <c r="CU166" s="383" t="str">
        <f ca="1">+IF(OFFSET('Sanitation Data'!$F$28,0,10*ROW('Sanitation Data'!F160))="","",OFFSET('Sanitation Data'!$F$28,0,10*ROW('Sanitation Data'!F160)))</f>
        <v/>
      </c>
      <c r="CV166" s="383" t="str">
        <f ca="1">+IF(OFFSET('Sanitation Data'!$F$29,0,10*ROW('Sanitation Data'!F160))="","",OFFSET('Sanitation Data'!$F$29,0,10*ROW('Sanitation Data'!F160)))</f>
        <v/>
      </c>
      <c r="CW166" s="383" t="str">
        <f ca="1">+IF(OFFSET('Sanitation Data'!$F$30,0,10*ROW('Sanitation Data'!F160))="","",OFFSET('Sanitation Data'!$F$30,0,10*ROW('Sanitation Data'!F160)))</f>
        <v/>
      </c>
      <c r="CX166" s="383" t="str">
        <f ca="1">+IF(OFFSET('Sanitation Data'!$F$31,0,10*ROW('Sanitation Data'!F160))="","",OFFSET('Sanitation Data'!$F$31,0,10*ROW('Sanitation Data'!F160)))</f>
        <v/>
      </c>
      <c r="CY166" s="383" t="str">
        <f ca="1">+IF(OFFSET('Sanitation Data'!$F$32,0,10*ROW('Sanitation Data'!F160))="","",OFFSET('Sanitation Data'!$F$32,0,10*ROW('Sanitation Data'!F160)))</f>
        <v/>
      </c>
      <c r="CZ166" s="383" t="str">
        <f ca="1">+IF(OFFSET('Sanitation Data'!$G$28,0,10*ROW('Sanitation Data'!G160))="","",OFFSET('Sanitation Data'!$G$28,0,10*ROW('Sanitation Data'!G160)))</f>
        <v/>
      </c>
      <c r="DA166" s="383" t="str">
        <f ca="1">+IF(OFFSET('Sanitation Data'!$G$29,0,10*ROW('Sanitation Data'!G160))="","",OFFSET('Sanitation Data'!$G$29,0,10*ROW('Sanitation Data'!G160)))</f>
        <v/>
      </c>
      <c r="DB166" s="383" t="str">
        <f ca="1">+IF(OFFSET('Sanitation Data'!$G$30,0,10*ROW('Sanitation Data'!G160))="","",OFFSET('Sanitation Data'!$G$30,0,10*ROW('Sanitation Data'!G160)))</f>
        <v/>
      </c>
      <c r="DC166" s="383" t="str">
        <f ca="1">+IF(OFFSET('Sanitation Data'!$G$31,0,10*ROW('Sanitation Data'!G160))="","",OFFSET('Sanitation Data'!$G$31,0,10*ROW('Sanitation Data'!G160)))</f>
        <v/>
      </c>
      <c r="DD166" s="383" t="str">
        <f ca="1">+IF(OFFSET('Sanitation Data'!$G$32,0,10*ROW('Sanitation Data'!G160))="","",OFFSET('Sanitation Data'!$G$32,0,10*ROW('Sanitation Data'!G160)))</f>
        <v/>
      </c>
      <c r="DE166" s="383" t="str">
        <f ca="1">+IF(OFFSET('Sanitation Data'!$H$28,0,10*ROW('Sanitation Data'!H160))="","",OFFSET('Sanitation Data'!$H$28,0,10*ROW('Sanitation Data'!H160)))</f>
        <v/>
      </c>
      <c r="DF166" s="383" t="str">
        <f ca="1">+IF(OFFSET('Sanitation Data'!$H$29,0,10*ROW('Sanitation Data'!H160))="","",OFFSET('Sanitation Data'!$H$29,0,10*ROW('Sanitation Data'!H160)))</f>
        <v/>
      </c>
      <c r="DG166" s="383" t="str">
        <f ca="1">+IF(OFFSET('Sanitation Data'!$H$30,0,10*ROW('Sanitation Data'!H160))="","",OFFSET('Sanitation Data'!$H$30,0,10*ROW('Sanitation Data'!H160)))</f>
        <v/>
      </c>
      <c r="DH166" s="383" t="str">
        <f ca="1">+IF(OFFSET('Sanitation Data'!$H$31,0,10*ROW('Sanitation Data'!H160))="","",OFFSET('Sanitation Data'!$H$31,0,10*ROW('Sanitation Data'!H160)))</f>
        <v/>
      </c>
      <c r="DI166" s="383" t="str">
        <f ca="1">+IF(OFFSET('Sanitation Data'!$H$32,0,10*ROW('Sanitation Data'!H160))="","",OFFSET('Sanitation Data'!$H$32,0,10*ROW('Sanitation Data'!H160)))</f>
        <v/>
      </c>
      <c r="DJ166" s="383" t="str">
        <f ca="1">+IF(OFFSET('Sanitation Data'!$I$28,0,10*ROW('Sanitation Data'!I160))="","",OFFSET('Sanitation Data'!$I$28,0,10*ROW('Sanitation Data'!I160)))</f>
        <v/>
      </c>
      <c r="DK166" s="383" t="str">
        <f ca="1">+IF(OFFSET('Sanitation Data'!$I$29,0,10*ROW('Sanitation Data'!I160))="","",OFFSET('Sanitation Data'!$I$29,0,10*ROW('Sanitation Data'!I160)))</f>
        <v/>
      </c>
      <c r="DL166" s="383" t="str">
        <f ca="1">+IF(OFFSET('Sanitation Data'!$I$30,0,10*ROW('Sanitation Data'!I160))="","",OFFSET('Sanitation Data'!$I$30,0,10*ROW('Sanitation Data'!I160)))</f>
        <v/>
      </c>
      <c r="DM166" s="383" t="str">
        <f ca="1">+IF(OFFSET('Sanitation Data'!$I$31,0,10*ROW('Sanitation Data'!I160))="","",OFFSET('Sanitation Data'!$I$31,0,10*ROW('Sanitation Data'!I160)))</f>
        <v/>
      </c>
      <c r="DN166" s="383" t="str">
        <f ca="1">+IF(OFFSET('Sanitation Data'!$I$32,0,10*ROW('Sanitation Data'!I160))="","",OFFSET('Sanitation Data'!$I$32,0,10*ROW('Sanitation Data'!I160)))</f>
        <v/>
      </c>
      <c r="DO166" s="383" t="str">
        <f ca="1">+IF(OFFSET('Hygiene Data'!$D$11,0,10*ROW('Hygiene Data'!D160))="","",OFFSET('Hygiene Data'!$D$11,0,10*ROW('Hygiene Data'!D160)))</f>
        <v/>
      </c>
      <c r="DP166" s="383" t="str">
        <f ca="1">+IF(OFFSET('Hygiene Data'!$D$12,0,10*ROW('Hygiene Data'!D160))="","",OFFSET('Hygiene Data'!$D$12,0,10*ROW('Hygiene Data'!D160)))</f>
        <v/>
      </c>
      <c r="DQ166" s="383" t="str">
        <f ca="1">+IF(OFFSET('Hygiene Data'!$D$13,0,10*ROW('Hygiene Data'!D160))="","",OFFSET('Hygiene Data'!$D$13,0,10*ROW('Hygiene Data'!D160)))</f>
        <v/>
      </c>
      <c r="DR166" s="383" t="str">
        <f ca="1">+IF(OFFSET('Hygiene Data'!$E$11,0,10*ROW('Hygiene Data'!E160))="","",OFFSET('Hygiene Data'!$E$11,0,10*ROW('Hygiene Data'!E160)))</f>
        <v/>
      </c>
      <c r="DS166" s="383" t="str">
        <f ca="1">+IF(OFFSET('Hygiene Data'!$E$12,0,10*ROW('Hygiene Data'!E160))="","",OFFSET('Hygiene Data'!$E$12,0,10*ROW('Hygiene Data'!E160)))</f>
        <v/>
      </c>
      <c r="DT166" s="383" t="str">
        <f ca="1">+IF(OFFSET('Hygiene Data'!$E$13,0,10*ROW('Hygiene Data'!E160))="","",OFFSET('Hygiene Data'!$E$13,0,10*ROW('Hygiene Data'!E160)))</f>
        <v/>
      </c>
      <c r="DU166" s="383" t="str">
        <f ca="1">+IF(OFFSET('Hygiene Data'!$F$11,0,10*ROW('Hygiene Data'!F160))="","",OFFSET('Hygiene Data'!$F$11,0,10*ROW('Hygiene Data'!F160)))</f>
        <v/>
      </c>
      <c r="DV166" s="383" t="str">
        <f ca="1">+IF(OFFSET('Hygiene Data'!$F$12,0,10*ROW('Hygiene Data'!F160))="","",OFFSET('Hygiene Data'!$F$12,0,10*ROW('Hygiene Data'!F160)))</f>
        <v/>
      </c>
      <c r="DW166" s="383" t="str">
        <f ca="1">+IF(OFFSET('Hygiene Data'!$F$13,0,10*ROW('Hygiene Data'!F160))="","",OFFSET('Hygiene Data'!$F$13,0,10*ROW('Hygiene Data'!F160)))</f>
        <v/>
      </c>
      <c r="DX166" s="383" t="str">
        <f ca="1">+IF(OFFSET('Hygiene Data'!$G$11,0,10*ROW('Hygiene Data'!G160))="","",OFFSET('Hygiene Data'!$G$11,0,10*ROW('Hygiene Data'!G160)))</f>
        <v/>
      </c>
      <c r="DY166" s="383" t="str">
        <f ca="1">+IF(OFFSET('Hygiene Data'!$G$12,0,10*ROW('Hygiene Data'!G160))="","",OFFSET('Hygiene Data'!$G$12,0,10*ROW('Hygiene Data'!G160)))</f>
        <v/>
      </c>
      <c r="DZ166" s="383" t="str">
        <f ca="1">+IF(OFFSET('Hygiene Data'!$G$13,0,10*ROW('Hygiene Data'!G160))="","",OFFSET('Hygiene Data'!$G$13,0,10*ROW('Hygiene Data'!G160)))</f>
        <v/>
      </c>
      <c r="EA166" s="383" t="str">
        <f ca="1">+IF(OFFSET('Hygiene Data'!$H$11,0,10*ROW('Hygiene Data'!H160))="","",OFFSET('Hygiene Data'!$H$11,0,10*ROW('Hygiene Data'!H160)))</f>
        <v/>
      </c>
      <c r="EB166" s="383" t="str">
        <f ca="1">+IF(OFFSET('Hygiene Data'!$H$12,0,10*ROW('Hygiene Data'!H160))="","",OFFSET('Hygiene Data'!$H$12,0,10*ROW('Hygiene Data'!H160)))</f>
        <v/>
      </c>
      <c r="EC166" s="383" t="str">
        <f ca="1">+IF(OFFSET('Hygiene Data'!$H$13,0,10*ROW('Hygiene Data'!H160))="","",OFFSET('Hygiene Data'!$H$13,0,10*ROW('Hygiene Data'!H160)))</f>
        <v/>
      </c>
      <c r="ED166" s="383" t="str">
        <f ca="1">+IF(OFFSET('Hygiene Data'!$I$11,0,10*ROW('Hygiene Data'!I160))="","",OFFSET('Hygiene Data'!$I$11,0,10*ROW('Hygiene Data'!I160)))</f>
        <v/>
      </c>
      <c r="EE166" s="383" t="str">
        <f ca="1">+IF(OFFSET('Hygiene Data'!$I$12,0,10*ROW('Hygiene Data'!I160))="","",OFFSET('Hygiene Data'!$I$12,0,10*ROW('Hygiene Data'!I160)))</f>
        <v/>
      </c>
      <c r="EF166" s="383" t="str">
        <f ca="1">+IF(OFFSET('Hygiene Data'!$I$13,0,10*ROW('Hygiene Data'!I160))="","",OFFSET('Hygiene Data'!$I$13,0,10*ROW('Hygiene Data'!I160)))</f>
        <v/>
      </c>
    </row>
    <row r="167" spans="1:136" x14ac:dyDescent="0.25">
      <c r="A167" s="492" t="str">
        <f ca="1">+IF(OFFSET('Water Data'!$B$2,0,10*ROW('Water Data'!E161))="","",OFFSET('Water Data'!$B$2,0,10*ROW('Water Data'!E161)))</f>
        <v/>
      </c>
      <c r="B167" s="492"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19" t="str">
        <f t="shared" ca="1" si="2"/>
        <v/>
      </c>
      <c r="D167" s="520"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20"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20"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20"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20"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20"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20"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20"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20"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20"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20"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20"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20"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20"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20"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20"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20"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20"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21"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21"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21"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21"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21"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21"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21"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21"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21"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21"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21"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21"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21"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21"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21"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21"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21"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21"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21"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21"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21"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21"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21"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21"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21"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21"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21"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21"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21"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21"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22"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98"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22"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22"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22"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22"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22"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22"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22"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22"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22"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22"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22"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22"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22"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22"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22"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22"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83" t="str">
        <f ca="1">+IF(OFFSET('Water Data'!$D$27,0,10*ROW('Water Data'!D161))="","",OFFSET('Water Data'!$D$27,0,10*ROW('Water Data'!D161)))</f>
        <v/>
      </c>
      <c r="BT167" s="383" t="str">
        <f ca="1">+IF(OFFSET('Water Data'!$D$28,0,10*ROW('Water Data'!D161))="","",OFFSET('Water Data'!$D$28,0,10*ROW('Water Data'!D161)))</f>
        <v/>
      </c>
      <c r="BU167" s="383" t="str">
        <f ca="1">+IF(OFFSET('Water Data'!$D$29,0,10*ROW('Water Data'!D161))="","",OFFSET('Water Data'!$D$29,0,10*ROW('Water Data'!D161)))</f>
        <v/>
      </c>
      <c r="BV167" s="383" t="str">
        <f ca="1">+IF(OFFSET('Water Data'!$E$27,0,10*ROW('Water Data'!E161))="","",OFFSET('Water Data'!$E$27,0,10*ROW('Water Data'!E161)))</f>
        <v/>
      </c>
      <c r="BW167" s="383" t="str">
        <f ca="1">+IF(OFFSET('Water Data'!$E$28,0,10*ROW('Water Data'!E161))="","",OFFSET('Water Data'!$E$28,0,10*ROW('Water Data'!E161)))</f>
        <v/>
      </c>
      <c r="BX167" s="383" t="str">
        <f ca="1">+IF(OFFSET('Water Data'!$E$29,0,10*ROW('Water Data'!E161))="","",OFFSET('Water Data'!$E$29,0,10*ROW('Water Data'!E161)))</f>
        <v/>
      </c>
      <c r="BY167" s="383" t="str">
        <f ca="1">+IF(OFFSET('Water Data'!$F$27,0,10*ROW('Water Data'!F161))="","",OFFSET('Water Data'!$F$27,0,10*ROW('Water Data'!F161)))</f>
        <v/>
      </c>
      <c r="BZ167" s="383" t="str">
        <f ca="1">+IF(OFFSET('Water Data'!$F$28,0,10*ROW('Water Data'!F161))="","",OFFSET('Water Data'!$F$28,0,10*ROW('Water Data'!F161)))</f>
        <v/>
      </c>
      <c r="CA167" s="383" t="str">
        <f ca="1">+IF(OFFSET('Water Data'!$F$29,0,10*ROW('Water Data'!F161))="","",OFFSET('Water Data'!$F$29,0,10*ROW('Water Data'!F161)))</f>
        <v/>
      </c>
      <c r="CB167" s="383" t="str">
        <f ca="1">+IF(OFFSET('Water Data'!$G$27,0,10*ROW('Water Data'!G161))="","",OFFSET('Water Data'!$G$27,0,10*ROW('Water Data'!G161)))</f>
        <v/>
      </c>
      <c r="CC167" s="383" t="str">
        <f ca="1">+IF(OFFSET('Water Data'!$G$28,0,10*ROW('Water Data'!G161))="","",OFFSET('Water Data'!$G$28,0,10*ROW('Water Data'!G161)))</f>
        <v/>
      </c>
      <c r="CD167" s="383" t="str">
        <f ca="1">+IF(OFFSET('Water Data'!$G$29,0,10*ROW('Water Data'!G161))="","",OFFSET('Water Data'!$G$29,0,10*ROW('Water Data'!G161)))</f>
        <v/>
      </c>
      <c r="CE167" s="383" t="str">
        <f ca="1">+IF(OFFSET('Water Data'!$H$27,0,10*ROW('Water Data'!H161))="","",OFFSET('Water Data'!$H$27,0,10*ROW('Water Data'!H161)))</f>
        <v/>
      </c>
      <c r="CF167" s="383" t="str">
        <f ca="1">+IF(OFFSET('Water Data'!$H$28,0,10*ROW('Water Data'!H161))="","",OFFSET('Water Data'!$H$28,0,10*ROW('Water Data'!H161)))</f>
        <v/>
      </c>
      <c r="CG167" s="383" t="str">
        <f ca="1">+IF(OFFSET('Water Data'!$H$29,0,10*ROW('Water Data'!H161))="","",OFFSET('Water Data'!$H$29,0,10*ROW('Water Data'!H161)))</f>
        <v/>
      </c>
      <c r="CH167" s="383" t="str">
        <f ca="1">+IF(OFFSET('Water Data'!$I$27,0,10*ROW('Water Data'!I161))="","",OFFSET('Water Data'!$I$27,0,10*ROW('Water Data'!I161)))</f>
        <v/>
      </c>
      <c r="CI167" s="383" t="str">
        <f ca="1">+IF(OFFSET('Water Data'!$I$28,0,10*ROW('Water Data'!I161))="","",OFFSET('Water Data'!$I$28,0,10*ROW('Water Data'!I161)))</f>
        <v/>
      </c>
      <c r="CJ167" s="383" t="str">
        <f ca="1">+IF(OFFSET('Water Data'!$I$29,0,10*ROW('Water Data'!I161))="","",OFFSET('Water Data'!$I$29,0,10*ROW('Water Data'!I161)))</f>
        <v/>
      </c>
      <c r="CK167" s="383" t="str">
        <f ca="1">+IF(OFFSET('Sanitation Data'!$D$28,0,10*ROW('Sanitation Data'!D161))="","",OFFSET('Sanitation Data'!$D$28,0,10*ROW('Sanitation Data'!D161)))</f>
        <v/>
      </c>
      <c r="CL167" s="383" t="str">
        <f ca="1">+IF(OFFSET('Sanitation Data'!$D$29,0,10*ROW('Sanitation Data'!D161))="","",OFFSET('Sanitation Data'!$D$29,0,10*ROW('Sanitation Data'!D161)))</f>
        <v/>
      </c>
      <c r="CM167" s="383" t="str">
        <f ca="1">+IF(OFFSET('Sanitation Data'!$D$30,0,10*ROW('Sanitation Data'!D161))="","",OFFSET('Sanitation Data'!$D$30,0,10*ROW('Sanitation Data'!D161)))</f>
        <v/>
      </c>
      <c r="CN167" s="383" t="str">
        <f ca="1">+IF(OFFSET('Sanitation Data'!$D$31,0,10*ROW('Sanitation Data'!D161))="","",OFFSET('Sanitation Data'!$D$31,0,10*ROW('Sanitation Data'!D161)))</f>
        <v/>
      </c>
      <c r="CO167" s="383" t="str">
        <f ca="1">+IF(OFFSET('Sanitation Data'!$D$32,0,10*ROW('Sanitation Data'!D161))="","",OFFSET('Sanitation Data'!$D$32,0,10*ROW('Sanitation Data'!D161)))</f>
        <v/>
      </c>
      <c r="CP167" s="383" t="str">
        <f ca="1">+IF(OFFSET('Sanitation Data'!$E$28,0,10*ROW('Sanitation Data'!E161))="","",OFFSET('Sanitation Data'!$E$28,0,10*ROW('Sanitation Data'!E161)))</f>
        <v/>
      </c>
      <c r="CQ167" s="383" t="str">
        <f ca="1">+IF(OFFSET('Sanitation Data'!$E$29,0,10*ROW('Sanitation Data'!E161))="","",OFFSET('Sanitation Data'!$E$29,0,10*ROW('Sanitation Data'!E161)))</f>
        <v/>
      </c>
      <c r="CR167" s="383" t="str">
        <f ca="1">+IF(OFFSET('Sanitation Data'!$E$30,0,10*ROW('Sanitation Data'!E161))="","",OFFSET('Sanitation Data'!$E$30,0,10*ROW('Sanitation Data'!E161)))</f>
        <v/>
      </c>
      <c r="CS167" s="383" t="str">
        <f ca="1">+IF(OFFSET('Sanitation Data'!$E$31,0,10*ROW('Sanitation Data'!E161))="","",OFFSET('Sanitation Data'!$E$31,0,10*ROW('Sanitation Data'!E161)))</f>
        <v/>
      </c>
      <c r="CT167" s="383" t="str">
        <f ca="1">+IF(OFFSET('Sanitation Data'!$E$32,0,10*ROW('Sanitation Data'!E161))="","",OFFSET('Sanitation Data'!$E$32,0,10*ROW('Sanitation Data'!E161)))</f>
        <v/>
      </c>
      <c r="CU167" s="383" t="str">
        <f ca="1">+IF(OFFSET('Sanitation Data'!$F$28,0,10*ROW('Sanitation Data'!F161))="","",OFFSET('Sanitation Data'!$F$28,0,10*ROW('Sanitation Data'!F161)))</f>
        <v/>
      </c>
      <c r="CV167" s="383" t="str">
        <f ca="1">+IF(OFFSET('Sanitation Data'!$F$29,0,10*ROW('Sanitation Data'!F161))="","",OFFSET('Sanitation Data'!$F$29,0,10*ROW('Sanitation Data'!F161)))</f>
        <v/>
      </c>
      <c r="CW167" s="383" t="str">
        <f ca="1">+IF(OFFSET('Sanitation Data'!$F$30,0,10*ROW('Sanitation Data'!F161))="","",OFFSET('Sanitation Data'!$F$30,0,10*ROW('Sanitation Data'!F161)))</f>
        <v/>
      </c>
      <c r="CX167" s="383" t="str">
        <f ca="1">+IF(OFFSET('Sanitation Data'!$F$31,0,10*ROW('Sanitation Data'!F161))="","",OFFSET('Sanitation Data'!$F$31,0,10*ROW('Sanitation Data'!F161)))</f>
        <v/>
      </c>
      <c r="CY167" s="383" t="str">
        <f ca="1">+IF(OFFSET('Sanitation Data'!$F$32,0,10*ROW('Sanitation Data'!F161))="","",OFFSET('Sanitation Data'!$F$32,0,10*ROW('Sanitation Data'!F161)))</f>
        <v/>
      </c>
      <c r="CZ167" s="383" t="str">
        <f ca="1">+IF(OFFSET('Sanitation Data'!$G$28,0,10*ROW('Sanitation Data'!G161))="","",OFFSET('Sanitation Data'!$G$28,0,10*ROW('Sanitation Data'!G161)))</f>
        <v/>
      </c>
      <c r="DA167" s="383" t="str">
        <f ca="1">+IF(OFFSET('Sanitation Data'!$G$29,0,10*ROW('Sanitation Data'!G161))="","",OFFSET('Sanitation Data'!$G$29,0,10*ROW('Sanitation Data'!G161)))</f>
        <v/>
      </c>
      <c r="DB167" s="383" t="str">
        <f ca="1">+IF(OFFSET('Sanitation Data'!$G$30,0,10*ROW('Sanitation Data'!G161))="","",OFFSET('Sanitation Data'!$G$30,0,10*ROW('Sanitation Data'!G161)))</f>
        <v/>
      </c>
      <c r="DC167" s="383" t="str">
        <f ca="1">+IF(OFFSET('Sanitation Data'!$G$31,0,10*ROW('Sanitation Data'!G161))="","",OFFSET('Sanitation Data'!$G$31,0,10*ROW('Sanitation Data'!G161)))</f>
        <v/>
      </c>
      <c r="DD167" s="383" t="str">
        <f ca="1">+IF(OFFSET('Sanitation Data'!$G$32,0,10*ROW('Sanitation Data'!G161))="","",OFFSET('Sanitation Data'!$G$32,0,10*ROW('Sanitation Data'!G161)))</f>
        <v/>
      </c>
      <c r="DE167" s="383" t="str">
        <f ca="1">+IF(OFFSET('Sanitation Data'!$H$28,0,10*ROW('Sanitation Data'!H161))="","",OFFSET('Sanitation Data'!$H$28,0,10*ROW('Sanitation Data'!H161)))</f>
        <v/>
      </c>
      <c r="DF167" s="383" t="str">
        <f ca="1">+IF(OFFSET('Sanitation Data'!$H$29,0,10*ROW('Sanitation Data'!H161))="","",OFFSET('Sanitation Data'!$H$29,0,10*ROW('Sanitation Data'!H161)))</f>
        <v/>
      </c>
      <c r="DG167" s="383" t="str">
        <f ca="1">+IF(OFFSET('Sanitation Data'!$H$30,0,10*ROW('Sanitation Data'!H161))="","",OFFSET('Sanitation Data'!$H$30,0,10*ROW('Sanitation Data'!H161)))</f>
        <v/>
      </c>
      <c r="DH167" s="383" t="str">
        <f ca="1">+IF(OFFSET('Sanitation Data'!$H$31,0,10*ROW('Sanitation Data'!H161))="","",OFFSET('Sanitation Data'!$H$31,0,10*ROW('Sanitation Data'!H161)))</f>
        <v/>
      </c>
      <c r="DI167" s="383" t="str">
        <f ca="1">+IF(OFFSET('Sanitation Data'!$H$32,0,10*ROW('Sanitation Data'!H161))="","",OFFSET('Sanitation Data'!$H$32,0,10*ROW('Sanitation Data'!H161)))</f>
        <v/>
      </c>
      <c r="DJ167" s="383" t="str">
        <f ca="1">+IF(OFFSET('Sanitation Data'!$I$28,0,10*ROW('Sanitation Data'!I161))="","",OFFSET('Sanitation Data'!$I$28,0,10*ROW('Sanitation Data'!I161)))</f>
        <v/>
      </c>
      <c r="DK167" s="383" t="str">
        <f ca="1">+IF(OFFSET('Sanitation Data'!$I$29,0,10*ROW('Sanitation Data'!I161))="","",OFFSET('Sanitation Data'!$I$29,0,10*ROW('Sanitation Data'!I161)))</f>
        <v/>
      </c>
      <c r="DL167" s="383" t="str">
        <f ca="1">+IF(OFFSET('Sanitation Data'!$I$30,0,10*ROW('Sanitation Data'!I161))="","",OFFSET('Sanitation Data'!$I$30,0,10*ROW('Sanitation Data'!I161)))</f>
        <v/>
      </c>
      <c r="DM167" s="383" t="str">
        <f ca="1">+IF(OFFSET('Sanitation Data'!$I$31,0,10*ROW('Sanitation Data'!I161))="","",OFFSET('Sanitation Data'!$I$31,0,10*ROW('Sanitation Data'!I161)))</f>
        <v/>
      </c>
      <c r="DN167" s="383" t="str">
        <f ca="1">+IF(OFFSET('Sanitation Data'!$I$32,0,10*ROW('Sanitation Data'!I161))="","",OFFSET('Sanitation Data'!$I$32,0,10*ROW('Sanitation Data'!I161)))</f>
        <v/>
      </c>
      <c r="DO167" s="383" t="str">
        <f ca="1">+IF(OFFSET('Hygiene Data'!$D$11,0,10*ROW('Hygiene Data'!D161))="","",OFFSET('Hygiene Data'!$D$11,0,10*ROW('Hygiene Data'!D161)))</f>
        <v/>
      </c>
      <c r="DP167" s="383" t="str">
        <f ca="1">+IF(OFFSET('Hygiene Data'!$D$12,0,10*ROW('Hygiene Data'!D161))="","",OFFSET('Hygiene Data'!$D$12,0,10*ROW('Hygiene Data'!D161)))</f>
        <v/>
      </c>
      <c r="DQ167" s="383" t="str">
        <f ca="1">+IF(OFFSET('Hygiene Data'!$D$13,0,10*ROW('Hygiene Data'!D161))="","",OFFSET('Hygiene Data'!$D$13,0,10*ROW('Hygiene Data'!D161)))</f>
        <v/>
      </c>
      <c r="DR167" s="383" t="str">
        <f ca="1">+IF(OFFSET('Hygiene Data'!$E$11,0,10*ROW('Hygiene Data'!E161))="","",OFFSET('Hygiene Data'!$E$11,0,10*ROW('Hygiene Data'!E161)))</f>
        <v/>
      </c>
      <c r="DS167" s="383" t="str">
        <f ca="1">+IF(OFFSET('Hygiene Data'!$E$12,0,10*ROW('Hygiene Data'!E161))="","",OFFSET('Hygiene Data'!$E$12,0,10*ROW('Hygiene Data'!E161)))</f>
        <v/>
      </c>
      <c r="DT167" s="383" t="str">
        <f ca="1">+IF(OFFSET('Hygiene Data'!$E$13,0,10*ROW('Hygiene Data'!E161))="","",OFFSET('Hygiene Data'!$E$13,0,10*ROW('Hygiene Data'!E161)))</f>
        <v/>
      </c>
      <c r="DU167" s="383" t="str">
        <f ca="1">+IF(OFFSET('Hygiene Data'!$F$11,0,10*ROW('Hygiene Data'!F161))="","",OFFSET('Hygiene Data'!$F$11,0,10*ROW('Hygiene Data'!F161)))</f>
        <v/>
      </c>
      <c r="DV167" s="383" t="str">
        <f ca="1">+IF(OFFSET('Hygiene Data'!$F$12,0,10*ROW('Hygiene Data'!F161))="","",OFFSET('Hygiene Data'!$F$12,0,10*ROW('Hygiene Data'!F161)))</f>
        <v/>
      </c>
      <c r="DW167" s="383" t="str">
        <f ca="1">+IF(OFFSET('Hygiene Data'!$F$13,0,10*ROW('Hygiene Data'!F161))="","",OFFSET('Hygiene Data'!$F$13,0,10*ROW('Hygiene Data'!F161)))</f>
        <v/>
      </c>
      <c r="DX167" s="383" t="str">
        <f ca="1">+IF(OFFSET('Hygiene Data'!$G$11,0,10*ROW('Hygiene Data'!G161))="","",OFFSET('Hygiene Data'!$G$11,0,10*ROW('Hygiene Data'!G161)))</f>
        <v/>
      </c>
      <c r="DY167" s="383" t="str">
        <f ca="1">+IF(OFFSET('Hygiene Data'!$G$12,0,10*ROW('Hygiene Data'!G161))="","",OFFSET('Hygiene Data'!$G$12,0,10*ROW('Hygiene Data'!G161)))</f>
        <v/>
      </c>
      <c r="DZ167" s="383" t="str">
        <f ca="1">+IF(OFFSET('Hygiene Data'!$G$13,0,10*ROW('Hygiene Data'!G161))="","",OFFSET('Hygiene Data'!$G$13,0,10*ROW('Hygiene Data'!G161)))</f>
        <v/>
      </c>
      <c r="EA167" s="383" t="str">
        <f ca="1">+IF(OFFSET('Hygiene Data'!$H$11,0,10*ROW('Hygiene Data'!H161))="","",OFFSET('Hygiene Data'!$H$11,0,10*ROW('Hygiene Data'!H161)))</f>
        <v/>
      </c>
      <c r="EB167" s="383" t="str">
        <f ca="1">+IF(OFFSET('Hygiene Data'!$H$12,0,10*ROW('Hygiene Data'!H161))="","",OFFSET('Hygiene Data'!$H$12,0,10*ROW('Hygiene Data'!H161)))</f>
        <v/>
      </c>
      <c r="EC167" s="383" t="str">
        <f ca="1">+IF(OFFSET('Hygiene Data'!$H$13,0,10*ROW('Hygiene Data'!H161))="","",OFFSET('Hygiene Data'!$H$13,0,10*ROW('Hygiene Data'!H161)))</f>
        <v/>
      </c>
      <c r="ED167" s="383" t="str">
        <f ca="1">+IF(OFFSET('Hygiene Data'!$I$11,0,10*ROW('Hygiene Data'!I161))="","",OFFSET('Hygiene Data'!$I$11,0,10*ROW('Hygiene Data'!I161)))</f>
        <v/>
      </c>
      <c r="EE167" s="383" t="str">
        <f ca="1">+IF(OFFSET('Hygiene Data'!$I$12,0,10*ROW('Hygiene Data'!I161))="","",OFFSET('Hygiene Data'!$I$12,0,10*ROW('Hygiene Data'!I161)))</f>
        <v/>
      </c>
      <c r="EF167" s="383" t="str">
        <f ca="1">+IF(OFFSET('Hygiene Data'!$I$13,0,10*ROW('Hygiene Data'!I161))="","",OFFSET('Hygiene Data'!$I$13,0,10*ROW('Hygiene Data'!I161)))</f>
        <v/>
      </c>
    </row>
    <row r="168" spans="1:136" x14ac:dyDescent="0.25">
      <c r="A168" s="492" t="str">
        <f ca="1">+IF(OFFSET('Water Data'!$B$2,0,10*ROW('Water Data'!E162))="","",OFFSET('Water Data'!$B$2,0,10*ROW('Water Data'!E162)))</f>
        <v/>
      </c>
      <c r="B168" s="492"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19" t="str">
        <f t="shared" ca="1" si="2"/>
        <v/>
      </c>
      <c r="D168" s="520"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20"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20"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20"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20"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20"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20"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20"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20"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20"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20"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20"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20"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20"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20"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20"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20"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20"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21"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21"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21"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21"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21"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21"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21"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21"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21"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21"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21"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21"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21"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21"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21"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21"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21"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21"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21"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21"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21"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21"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21"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21"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21"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21"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21"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21"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21"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21"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22"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98"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22"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22"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22"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22"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22"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22"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22"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22"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22"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22"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22"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22"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22"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22"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22"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22"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83" t="str">
        <f ca="1">+IF(OFFSET('Water Data'!$D$27,0,10*ROW('Water Data'!D162))="","",OFFSET('Water Data'!$D$27,0,10*ROW('Water Data'!D162)))</f>
        <v/>
      </c>
      <c r="BT168" s="383" t="str">
        <f ca="1">+IF(OFFSET('Water Data'!$D$28,0,10*ROW('Water Data'!D162))="","",OFFSET('Water Data'!$D$28,0,10*ROW('Water Data'!D162)))</f>
        <v/>
      </c>
      <c r="BU168" s="383" t="str">
        <f ca="1">+IF(OFFSET('Water Data'!$D$29,0,10*ROW('Water Data'!D162))="","",OFFSET('Water Data'!$D$29,0,10*ROW('Water Data'!D162)))</f>
        <v/>
      </c>
      <c r="BV168" s="383" t="str">
        <f ca="1">+IF(OFFSET('Water Data'!$E$27,0,10*ROW('Water Data'!E162))="","",OFFSET('Water Data'!$E$27,0,10*ROW('Water Data'!E162)))</f>
        <v/>
      </c>
      <c r="BW168" s="383" t="str">
        <f ca="1">+IF(OFFSET('Water Data'!$E$28,0,10*ROW('Water Data'!E162))="","",OFFSET('Water Data'!$E$28,0,10*ROW('Water Data'!E162)))</f>
        <v/>
      </c>
      <c r="BX168" s="383" t="str">
        <f ca="1">+IF(OFFSET('Water Data'!$E$29,0,10*ROW('Water Data'!E162))="","",OFFSET('Water Data'!$E$29,0,10*ROW('Water Data'!E162)))</f>
        <v/>
      </c>
      <c r="BY168" s="383" t="str">
        <f ca="1">+IF(OFFSET('Water Data'!$F$27,0,10*ROW('Water Data'!F162))="","",OFFSET('Water Data'!$F$27,0,10*ROW('Water Data'!F162)))</f>
        <v/>
      </c>
      <c r="BZ168" s="383" t="str">
        <f ca="1">+IF(OFFSET('Water Data'!$F$28,0,10*ROW('Water Data'!F162))="","",OFFSET('Water Data'!$F$28,0,10*ROW('Water Data'!F162)))</f>
        <v/>
      </c>
      <c r="CA168" s="383" t="str">
        <f ca="1">+IF(OFFSET('Water Data'!$F$29,0,10*ROW('Water Data'!F162))="","",OFFSET('Water Data'!$F$29,0,10*ROW('Water Data'!F162)))</f>
        <v/>
      </c>
      <c r="CB168" s="383" t="str">
        <f ca="1">+IF(OFFSET('Water Data'!$G$27,0,10*ROW('Water Data'!G162))="","",OFFSET('Water Data'!$G$27,0,10*ROW('Water Data'!G162)))</f>
        <v/>
      </c>
      <c r="CC168" s="383" t="str">
        <f ca="1">+IF(OFFSET('Water Data'!$G$28,0,10*ROW('Water Data'!G162))="","",OFFSET('Water Data'!$G$28,0,10*ROW('Water Data'!G162)))</f>
        <v/>
      </c>
      <c r="CD168" s="383" t="str">
        <f ca="1">+IF(OFFSET('Water Data'!$G$29,0,10*ROW('Water Data'!G162))="","",OFFSET('Water Data'!$G$29,0,10*ROW('Water Data'!G162)))</f>
        <v/>
      </c>
      <c r="CE168" s="383" t="str">
        <f ca="1">+IF(OFFSET('Water Data'!$H$27,0,10*ROW('Water Data'!H162))="","",OFFSET('Water Data'!$H$27,0,10*ROW('Water Data'!H162)))</f>
        <v/>
      </c>
      <c r="CF168" s="383" t="str">
        <f ca="1">+IF(OFFSET('Water Data'!$H$28,0,10*ROW('Water Data'!H162))="","",OFFSET('Water Data'!$H$28,0,10*ROW('Water Data'!H162)))</f>
        <v/>
      </c>
      <c r="CG168" s="383" t="str">
        <f ca="1">+IF(OFFSET('Water Data'!$H$29,0,10*ROW('Water Data'!H162))="","",OFFSET('Water Data'!$H$29,0,10*ROW('Water Data'!H162)))</f>
        <v/>
      </c>
      <c r="CH168" s="383" t="str">
        <f ca="1">+IF(OFFSET('Water Data'!$I$27,0,10*ROW('Water Data'!I162))="","",OFFSET('Water Data'!$I$27,0,10*ROW('Water Data'!I162)))</f>
        <v/>
      </c>
      <c r="CI168" s="383" t="str">
        <f ca="1">+IF(OFFSET('Water Data'!$I$28,0,10*ROW('Water Data'!I162))="","",OFFSET('Water Data'!$I$28,0,10*ROW('Water Data'!I162)))</f>
        <v/>
      </c>
      <c r="CJ168" s="383" t="str">
        <f ca="1">+IF(OFFSET('Water Data'!$I$29,0,10*ROW('Water Data'!I162))="","",OFFSET('Water Data'!$I$29,0,10*ROW('Water Data'!I162)))</f>
        <v/>
      </c>
      <c r="CK168" s="383" t="str">
        <f ca="1">+IF(OFFSET('Sanitation Data'!$D$28,0,10*ROW('Sanitation Data'!D162))="","",OFFSET('Sanitation Data'!$D$28,0,10*ROW('Sanitation Data'!D162)))</f>
        <v/>
      </c>
      <c r="CL168" s="383" t="str">
        <f ca="1">+IF(OFFSET('Sanitation Data'!$D$29,0,10*ROW('Sanitation Data'!D162))="","",OFFSET('Sanitation Data'!$D$29,0,10*ROW('Sanitation Data'!D162)))</f>
        <v/>
      </c>
      <c r="CM168" s="383" t="str">
        <f ca="1">+IF(OFFSET('Sanitation Data'!$D$30,0,10*ROW('Sanitation Data'!D162))="","",OFFSET('Sanitation Data'!$D$30,0,10*ROW('Sanitation Data'!D162)))</f>
        <v/>
      </c>
      <c r="CN168" s="383" t="str">
        <f ca="1">+IF(OFFSET('Sanitation Data'!$D$31,0,10*ROW('Sanitation Data'!D162))="","",OFFSET('Sanitation Data'!$D$31,0,10*ROW('Sanitation Data'!D162)))</f>
        <v/>
      </c>
      <c r="CO168" s="383" t="str">
        <f ca="1">+IF(OFFSET('Sanitation Data'!$D$32,0,10*ROW('Sanitation Data'!D162))="","",OFFSET('Sanitation Data'!$D$32,0,10*ROW('Sanitation Data'!D162)))</f>
        <v/>
      </c>
      <c r="CP168" s="383" t="str">
        <f ca="1">+IF(OFFSET('Sanitation Data'!$E$28,0,10*ROW('Sanitation Data'!E162))="","",OFFSET('Sanitation Data'!$E$28,0,10*ROW('Sanitation Data'!E162)))</f>
        <v/>
      </c>
      <c r="CQ168" s="383" t="str">
        <f ca="1">+IF(OFFSET('Sanitation Data'!$E$29,0,10*ROW('Sanitation Data'!E162))="","",OFFSET('Sanitation Data'!$E$29,0,10*ROW('Sanitation Data'!E162)))</f>
        <v/>
      </c>
      <c r="CR168" s="383" t="str">
        <f ca="1">+IF(OFFSET('Sanitation Data'!$E$30,0,10*ROW('Sanitation Data'!E162))="","",OFFSET('Sanitation Data'!$E$30,0,10*ROW('Sanitation Data'!E162)))</f>
        <v/>
      </c>
      <c r="CS168" s="383" t="str">
        <f ca="1">+IF(OFFSET('Sanitation Data'!$E$31,0,10*ROW('Sanitation Data'!E162))="","",OFFSET('Sanitation Data'!$E$31,0,10*ROW('Sanitation Data'!E162)))</f>
        <v/>
      </c>
      <c r="CT168" s="383" t="str">
        <f ca="1">+IF(OFFSET('Sanitation Data'!$E$32,0,10*ROW('Sanitation Data'!E162))="","",OFFSET('Sanitation Data'!$E$32,0,10*ROW('Sanitation Data'!E162)))</f>
        <v/>
      </c>
      <c r="CU168" s="383" t="str">
        <f ca="1">+IF(OFFSET('Sanitation Data'!$F$28,0,10*ROW('Sanitation Data'!F162))="","",OFFSET('Sanitation Data'!$F$28,0,10*ROW('Sanitation Data'!F162)))</f>
        <v/>
      </c>
      <c r="CV168" s="383" t="str">
        <f ca="1">+IF(OFFSET('Sanitation Data'!$F$29,0,10*ROW('Sanitation Data'!F162))="","",OFFSET('Sanitation Data'!$F$29,0,10*ROW('Sanitation Data'!F162)))</f>
        <v/>
      </c>
      <c r="CW168" s="383" t="str">
        <f ca="1">+IF(OFFSET('Sanitation Data'!$F$30,0,10*ROW('Sanitation Data'!F162))="","",OFFSET('Sanitation Data'!$F$30,0,10*ROW('Sanitation Data'!F162)))</f>
        <v/>
      </c>
      <c r="CX168" s="383" t="str">
        <f ca="1">+IF(OFFSET('Sanitation Data'!$F$31,0,10*ROW('Sanitation Data'!F162))="","",OFFSET('Sanitation Data'!$F$31,0,10*ROW('Sanitation Data'!F162)))</f>
        <v/>
      </c>
      <c r="CY168" s="383" t="str">
        <f ca="1">+IF(OFFSET('Sanitation Data'!$F$32,0,10*ROW('Sanitation Data'!F162))="","",OFFSET('Sanitation Data'!$F$32,0,10*ROW('Sanitation Data'!F162)))</f>
        <v/>
      </c>
      <c r="CZ168" s="383" t="str">
        <f ca="1">+IF(OFFSET('Sanitation Data'!$G$28,0,10*ROW('Sanitation Data'!G162))="","",OFFSET('Sanitation Data'!$G$28,0,10*ROW('Sanitation Data'!G162)))</f>
        <v/>
      </c>
      <c r="DA168" s="383" t="str">
        <f ca="1">+IF(OFFSET('Sanitation Data'!$G$29,0,10*ROW('Sanitation Data'!G162))="","",OFFSET('Sanitation Data'!$G$29,0,10*ROW('Sanitation Data'!G162)))</f>
        <v/>
      </c>
      <c r="DB168" s="383" t="str">
        <f ca="1">+IF(OFFSET('Sanitation Data'!$G$30,0,10*ROW('Sanitation Data'!G162))="","",OFFSET('Sanitation Data'!$G$30,0,10*ROW('Sanitation Data'!G162)))</f>
        <v/>
      </c>
      <c r="DC168" s="383" t="str">
        <f ca="1">+IF(OFFSET('Sanitation Data'!$G$31,0,10*ROW('Sanitation Data'!G162))="","",OFFSET('Sanitation Data'!$G$31,0,10*ROW('Sanitation Data'!G162)))</f>
        <v/>
      </c>
      <c r="DD168" s="383" t="str">
        <f ca="1">+IF(OFFSET('Sanitation Data'!$G$32,0,10*ROW('Sanitation Data'!G162))="","",OFFSET('Sanitation Data'!$G$32,0,10*ROW('Sanitation Data'!G162)))</f>
        <v/>
      </c>
      <c r="DE168" s="383" t="str">
        <f ca="1">+IF(OFFSET('Sanitation Data'!$H$28,0,10*ROW('Sanitation Data'!H162))="","",OFFSET('Sanitation Data'!$H$28,0,10*ROW('Sanitation Data'!H162)))</f>
        <v/>
      </c>
      <c r="DF168" s="383" t="str">
        <f ca="1">+IF(OFFSET('Sanitation Data'!$H$29,0,10*ROW('Sanitation Data'!H162))="","",OFFSET('Sanitation Data'!$H$29,0,10*ROW('Sanitation Data'!H162)))</f>
        <v/>
      </c>
      <c r="DG168" s="383" t="str">
        <f ca="1">+IF(OFFSET('Sanitation Data'!$H$30,0,10*ROW('Sanitation Data'!H162))="","",OFFSET('Sanitation Data'!$H$30,0,10*ROW('Sanitation Data'!H162)))</f>
        <v/>
      </c>
      <c r="DH168" s="383" t="str">
        <f ca="1">+IF(OFFSET('Sanitation Data'!$H$31,0,10*ROW('Sanitation Data'!H162))="","",OFFSET('Sanitation Data'!$H$31,0,10*ROW('Sanitation Data'!H162)))</f>
        <v/>
      </c>
      <c r="DI168" s="383" t="str">
        <f ca="1">+IF(OFFSET('Sanitation Data'!$H$32,0,10*ROW('Sanitation Data'!H162))="","",OFFSET('Sanitation Data'!$H$32,0,10*ROW('Sanitation Data'!H162)))</f>
        <v/>
      </c>
      <c r="DJ168" s="383" t="str">
        <f ca="1">+IF(OFFSET('Sanitation Data'!$I$28,0,10*ROW('Sanitation Data'!I162))="","",OFFSET('Sanitation Data'!$I$28,0,10*ROW('Sanitation Data'!I162)))</f>
        <v/>
      </c>
      <c r="DK168" s="383" t="str">
        <f ca="1">+IF(OFFSET('Sanitation Data'!$I$29,0,10*ROW('Sanitation Data'!I162))="","",OFFSET('Sanitation Data'!$I$29,0,10*ROW('Sanitation Data'!I162)))</f>
        <v/>
      </c>
      <c r="DL168" s="383" t="str">
        <f ca="1">+IF(OFFSET('Sanitation Data'!$I$30,0,10*ROW('Sanitation Data'!I162))="","",OFFSET('Sanitation Data'!$I$30,0,10*ROW('Sanitation Data'!I162)))</f>
        <v/>
      </c>
      <c r="DM168" s="383" t="str">
        <f ca="1">+IF(OFFSET('Sanitation Data'!$I$31,0,10*ROW('Sanitation Data'!I162))="","",OFFSET('Sanitation Data'!$I$31,0,10*ROW('Sanitation Data'!I162)))</f>
        <v/>
      </c>
      <c r="DN168" s="383" t="str">
        <f ca="1">+IF(OFFSET('Sanitation Data'!$I$32,0,10*ROW('Sanitation Data'!I162))="","",OFFSET('Sanitation Data'!$I$32,0,10*ROW('Sanitation Data'!I162)))</f>
        <v/>
      </c>
      <c r="DO168" s="383" t="str">
        <f ca="1">+IF(OFFSET('Hygiene Data'!$D$11,0,10*ROW('Hygiene Data'!D162))="","",OFFSET('Hygiene Data'!$D$11,0,10*ROW('Hygiene Data'!D162)))</f>
        <v/>
      </c>
      <c r="DP168" s="383" t="str">
        <f ca="1">+IF(OFFSET('Hygiene Data'!$D$12,0,10*ROW('Hygiene Data'!D162))="","",OFFSET('Hygiene Data'!$D$12,0,10*ROW('Hygiene Data'!D162)))</f>
        <v/>
      </c>
      <c r="DQ168" s="383" t="str">
        <f ca="1">+IF(OFFSET('Hygiene Data'!$D$13,0,10*ROW('Hygiene Data'!D162))="","",OFFSET('Hygiene Data'!$D$13,0,10*ROW('Hygiene Data'!D162)))</f>
        <v/>
      </c>
      <c r="DR168" s="383" t="str">
        <f ca="1">+IF(OFFSET('Hygiene Data'!$E$11,0,10*ROW('Hygiene Data'!E162))="","",OFFSET('Hygiene Data'!$E$11,0,10*ROW('Hygiene Data'!E162)))</f>
        <v/>
      </c>
      <c r="DS168" s="383" t="str">
        <f ca="1">+IF(OFFSET('Hygiene Data'!$E$12,0,10*ROW('Hygiene Data'!E162))="","",OFFSET('Hygiene Data'!$E$12,0,10*ROW('Hygiene Data'!E162)))</f>
        <v/>
      </c>
      <c r="DT168" s="383" t="str">
        <f ca="1">+IF(OFFSET('Hygiene Data'!$E$13,0,10*ROW('Hygiene Data'!E162))="","",OFFSET('Hygiene Data'!$E$13,0,10*ROW('Hygiene Data'!E162)))</f>
        <v/>
      </c>
      <c r="DU168" s="383" t="str">
        <f ca="1">+IF(OFFSET('Hygiene Data'!$F$11,0,10*ROW('Hygiene Data'!F162))="","",OFFSET('Hygiene Data'!$F$11,0,10*ROW('Hygiene Data'!F162)))</f>
        <v/>
      </c>
      <c r="DV168" s="383" t="str">
        <f ca="1">+IF(OFFSET('Hygiene Data'!$F$12,0,10*ROW('Hygiene Data'!F162))="","",OFFSET('Hygiene Data'!$F$12,0,10*ROW('Hygiene Data'!F162)))</f>
        <v/>
      </c>
      <c r="DW168" s="383" t="str">
        <f ca="1">+IF(OFFSET('Hygiene Data'!$F$13,0,10*ROW('Hygiene Data'!F162))="","",OFFSET('Hygiene Data'!$F$13,0,10*ROW('Hygiene Data'!F162)))</f>
        <v/>
      </c>
      <c r="DX168" s="383" t="str">
        <f ca="1">+IF(OFFSET('Hygiene Data'!$G$11,0,10*ROW('Hygiene Data'!G162))="","",OFFSET('Hygiene Data'!$G$11,0,10*ROW('Hygiene Data'!G162)))</f>
        <v/>
      </c>
      <c r="DY168" s="383" t="str">
        <f ca="1">+IF(OFFSET('Hygiene Data'!$G$12,0,10*ROW('Hygiene Data'!G162))="","",OFFSET('Hygiene Data'!$G$12,0,10*ROW('Hygiene Data'!G162)))</f>
        <v/>
      </c>
      <c r="DZ168" s="383" t="str">
        <f ca="1">+IF(OFFSET('Hygiene Data'!$G$13,0,10*ROW('Hygiene Data'!G162))="","",OFFSET('Hygiene Data'!$G$13,0,10*ROW('Hygiene Data'!G162)))</f>
        <v/>
      </c>
      <c r="EA168" s="383" t="str">
        <f ca="1">+IF(OFFSET('Hygiene Data'!$H$11,0,10*ROW('Hygiene Data'!H162))="","",OFFSET('Hygiene Data'!$H$11,0,10*ROW('Hygiene Data'!H162)))</f>
        <v/>
      </c>
      <c r="EB168" s="383" t="str">
        <f ca="1">+IF(OFFSET('Hygiene Data'!$H$12,0,10*ROW('Hygiene Data'!H162))="","",OFFSET('Hygiene Data'!$H$12,0,10*ROW('Hygiene Data'!H162)))</f>
        <v/>
      </c>
      <c r="EC168" s="383" t="str">
        <f ca="1">+IF(OFFSET('Hygiene Data'!$H$13,0,10*ROW('Hygiene Data'!H162))="","",OFFSET('Hygiene Data'!$H$13,0,10*ROW('Hygiene Data'!H162)))</f>
        <v/>
      </c>
      <c r="ED168" s="383" t="str">
        <f ca="1">+IF(OFFSET('Hygiene Data'!$I$11,0,10*ROW('Hygiene Data'!I162))="","",OFFSET('Hygiene Data'!$I$11,0,10*ROW('Hygiene Data'!I162)))</f>
        <v/>
      </c>
      <c r="EE168" s="383" t="str">
        <f ca="1">+IF(OFFSET('Hygiene Data'!$I$12,0,10*ROW('Hygiene Data'!I162))="","",OFFSET('Hygiene Data'!$I$12,0,10*ROW('Hygiene Data'!I162)))</f>
        <v/>
      </c>
      <c r="EF168" s="383" t="str">
        <f ca="1">+IF(OFFSET('Hygiene Data'!$I$13,0,10*ROW('Hygiene Data'!I162))="","",OFFSET('Hygiene Data'!$I$13,0,10*ROW('Hygiene Data'!I162)))</f>
        <v/>
      </c>
    </row>
    <row r="169" spans="1:136" x14ac:dyDescent="0.25">
      <c r="A169" s="492" t="str">
        <f ca="1">+IF(OFFSET('Water Data'!$B$2,0,10*ROW('Water Data'!E163))="","",OFFSET('Water Data'!$B$2,0,10*ROW('Water Data'!E163)))</f>
        <v/>
      </c>
      <c r="B169" s="492"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19" t="str">
        <f t="shared" ca="1" si="2"/>
        <v/>
      </c>
      <c r="D169" s="520"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20"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20"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20"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20"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20"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20"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20"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20"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20"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20"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20"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20"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20"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20"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20"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20"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20"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21"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21"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21"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21"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21"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21"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21"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21"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21"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21"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21"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21"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21"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21"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21"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21"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21"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21"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21"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21"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21"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21"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21"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21"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21"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21"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21"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21"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21"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21"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22"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98"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22"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22"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22"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22"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22"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22"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22"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22"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22"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22"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22"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22"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22"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22"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22"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22"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83" t="str">
        <f ca="1">+IF(OFFSET('Water Data'!$D$27,0,10*ROW('Water Data'!D163))="","",OFFSET('Water Data'!$D$27,0,10*ROW('Water Data'!D163)))</f>
        <v/>
      </c>
      <c r="BT169" s="383" t="str">
        <f ca="1">+IF(OFFSET('Water Data'!$D$28,0,10*ROW('Water Data'!D163))="","",OFFSET('Water Data'!$D$28,0,10*ROW('Water Data'!D163)))</f>
        <v/>
      </c>
      <c r="BU169" s="383" t="str">
        <f ca="1">+IF(OFFSET('Water Data'!$D$29,0,10*ROW('Water Data'!D163))="","",OFFSET('Water Data'!$D$29,0,10*ROW('Water Data'!D163)))</f>
        <v/>
      </c>
      <c r="BV169" s="383" t="str">
        <f ca="1">+IF(OFFSET('Water Data'!$E$27,0,10*ROW('Water Data'!E163))="","",OFFSET('Water Data'!$E$27,0,10*ROW('Water Data'!E163)))</f>
        <v/>
      </c>
      <c r="BW169" s="383" t="str">
        <f ca="1">+IF(OFFSET('Water Data'!$E$28,0,10*ROW('Water Data'!E163))="","",OFFSET('Water Data'!$E$28,0,10*ROW('Water Data'!E163)))</f>
        <v/>
      </c>
      <c r="BX169" s="383" t="str">
        <f ca="1">+IF(OFFSET('Water Data'!$E$29,0,10*ROW('Water Data'!E163))="","",OFFSET('Water Data'!$E$29,0,10*ROW('Water Data'!E163)))</f>
        <v/>
      </c>
      <c r="BY169" s="383" t="str">
        <f ca="1">+IF(OFFSET('Water Data'!$F$27,0,10*ROW('Water Data'!F163))="","",OFFSET('Water Data'!$F$27,0,10*ROW('Water Data'!F163)))</f>
        <v/>
      </c>
      <c r="BZ169" s="383" t="str">
        <f ca="1">+IF(OFFSET('Water Data'!$F$28,0,10*ROW('Water Data'!F163))="","",OFFSET('Water Data'!$F$28,0,10*ROW('Water Data'!F163)))</f>
        <v/>
      </c>
      <c r="CA169" s="383" t="str">
        <f ca="1">+IF(OFFSET('Water Data'!$F$29,0,10*ROW('Water Data'!F163))="","",OFFSET('Water Data'!$F$29,0,10*ROW('Water Data'!F163)))</f>
        <v/>
      </c>
      <c r="CB169" s="383" t="str">
        <f ca="1">+IF(OFFSET('Water Data'!$G$27,0,10*ROW('Water Data'!G163))="","",OFFSET('Water Data'!$G$27,0,10*ROW('Water Data'!G163)))</f>
        <v/>
      </c>
      <c r="CC169" s="383" t="str">
        <f ca="1">+IF(OFFSET('Water Data'!$G$28,0,10*ROW('Water Data'!G163))="","",OFFSET('Water Data'!$G$28,0,10*ROW('Water Data'!G163)))</f>
        <v/>
      </c>
      <c r="CD169" s="383" t="str">
        <f ca="1">+IF(OFFSET('Water Data'!$G$29,0,10*ROW('Water Data'!G163))="","",OFFSET('Water Data'!$G$29,0,10*ROW('Water Data'!G163)))</f>
        <v/>
      </c>
      <c r="CE169" s="383" t="str">
        <f ca="1">+IF(OFFSET('Water Data'!$H$27,0,10*ROW('Water Data'!H163))="","",OFFSET('Water Data'!$H$27,0,10*ROW('Water Data'!H163)))</f>
        <v/>
      </c>
      <c r="CF169" s="383" t="str">
        <f ca="1">+IF(OFFSET('Water Data'!$H$28,0,10*ROW('Water Data'!H163))="","",OFFSET('Water Data'!$H$28,0,10*ROW('Water Data'!H163)))</f>
        <v/>
      </c>
      <c r="CG169" s="383" t="str">
        <f ca="1">+IF(OFFSET('Water Data'!$H$29,0,10*ROW('Water Data'!H163))="","",OFFSET('Water Data'!$H$29,0,10*ROW('Water Data'!H163)))</f>
        <v/>
      </c>
      <c r="CH169" s="383" t="str">
        <f ca="1">+IF(OFFSET('Water Data'!$I$27,0,10*ROW('Water Data'!I163))="","",OFFSET('Water Data'!$I$27,0,10*ROW('Water Data'!I163)))</f>
        <v/>
      </c>
      <c r="CI169" s="383" t="str">
        <f ca="1">+IF(OFFSET('Water Data'!$I$28,0,10*ROW('Water Data'!I163))="","",OFFSET('Water Data'!$I$28,0,10*ROW('Water Data'!I163)))</f>
        <v/>
      </c>
      <c r="CJ169" s="383" t="str">
        <f ca="1">+IF(OFFSET('Water Data'!$I$29,0,10*ROW('Water Data'!I163))="","",OFFSET('Water Data'!$I$29,0,10*ROW('Water Data'!I163)))</f>
        <v/>
      </c>
      <c r="CK169" s="383" t="str">
        <f ca="1">+IF(OFFSET('Sanitation Data'!$D$28,0,10*ROW('Sanitation Data'!D163))="","",OFFSET('Sanitation Data'!$D$28,0,10*ROW('Sanitation Data'!D163)))</f>
        <v/>
      </c>
      <c r="CL169" s="383" t="str">
        <f ca="1">+IF(OFFSET('Sanitation Data'!$D$29,0,10*ROW('Sanitation Data'!D163))="","",OFFSET('Sanitation Data'!$D$29,0,10*ROW('Sanitation Data'!D163)))</f>
        <v/>
      </c>
      <c r="CM169" s="383" t="str">
        <f ca="1">+IF(OFFSET('Sanitation Data'!$D$30,0,10*ROW('Sanitation Data'!D163))="","",OFFSET('Sanitation Data'!$D$30,0,10*ROW('Sanitation Data'!D163)))</f>
        <v/>
      </c>
      <c r="CN169" s="383" t="str">
        <f ca="1">+IF(OFFSET('Sanitation Data'!$D$31,0,10*ROW('Sanitation Data'!D163))="","",OFFSET('Sanitation Data'!$D$31,0,10*ROW('Sanitation Data'!D163)))</f>
        <v/>
      </c>
      <c r="CO169" s="383" t="str">
        <f ca="1">+IF(OFFSET('Sanitation Data'!$D$32,0,10*ROW('Sanitation Data'!D163))="","",OFFSET('Sanitation Data'!$D$32,0,10*ROW('Sanitation Data'!D163)))</f>
        <v/>
      </c>
      <c r="CP169" s="383" t="str">
        <f ca="1">+IF(OFFSET('Sanitation Data'!$E$28,0,10*ROW('Sanitation Data'!E163))="","",OFFSET('Sanitation Data'!$E$28,0,10*ROW('Sanitation Data'!E163)))</f>
        <v/>
      </c>
      <c r="CQ169" s="383" t="str">
        <f ca="1">+IF(OFFSET('Sanitation Data'!$E$29,0,10*ROW('Sanitation Data'!E163))="","",OFFSET('Sanitation Data'!$E$29,0,10*ROW('Sanitation Data'!E163)))</f>
        <v/>
      </c>
      <c r="CR169" s="383" t="str">
        <f ca="1">+IF(OFFSET('Sanitation Data'!$E$30,0,10*ROW('Sanitation Data'!E163))="","",OFFSET('Sanitation Data'!$E$30,0,10*ROW('Sanitation Data'!E163)))</f>
        <v/>
      </c>
      <c r="CS169" s="383" t="str">
        <f ca="1">+IF(OFFSET('Sanitation Data'!$E$31,0,10*ROW('Sanitation Data'!E163))="","",OFFSET('Sanitation Data'!$E$31,0,10*ROW('Sanitation Data'!E163)))</f>
        <v/>
      </c>
      <c r="CT169" s="383" t="str">
        <f ca="1">+IF(OFFSET('Sanitation Data'!$E$32,0,10*ROW('Sanitation Data'!E163))="","",OFFSET('Sanitation Data'!$E$32,0,10*ROW('Sanitation Data'!E163)))</f>
        <v/>
      </c>
      <c r="CU169" s="383" t="str">
        <f ca="1">+IF(OFFSET('Sanitation Data'!$F$28,0,10*ROW('Sanitation Data'!F163))="","",OFFSET('Sanitation Data'!$F$28,0,10*ROW('Sanitation Data'!F163)))</f>
        <v/>
      </c>
      <c r="CV169" s="383" t="str">
        <f ca="1">+IF(OFFSET('Sanitation Data'!$F$29,0,10*ROW('Sanitation Data'!F163))="","",OFFSET('Sanitation Data'!$F$29,0,10*ROW('Sanitation Data'!F163)))</f>
        <v/>
      </c>
      <c r="CW169" s="383" t="str">
        <f ca="1">+IF(OFFSET('Sanitation Data'!$F$30,0,10*ROW('Sanitation Data'!F163))="","",OFFSET('Sanitation Data'!$F$30,0,10*ROW('Sanitation Data'!F163)))</f>
        <v/>
      </c>
      <c r="CX169" s="383" t="str">
        <f ca="1">+IF(OFFSET('Sanitation Data'!$F$31,0,10*ROW('Sanitation Data'!F163))="","",OFFSET('Sanitation Data'!$F$31,0,10*ROW('Sanitation Data'!F163)))</f>
        <v/>
      </c>
      <c r="CY169" s="383" t="str">
        <f ca="1">+IF(OFFSET('Sanitation Data'!$F$32,0,10*ROW('Sanitation Data'!F163))="","",OFFSET('Sanitation Data'!$F$32,0,10*ROW('Sanitation Data'!F163)))</f>
        <v/>
      </c>
      <c r="CZ169" s="383" t="str">
        <f ca="1">+IF(OFFSET('Sanitation Data'!$G$28,0,10*ROW('Sanitation Data'!G163))="","",OFFSET('Sanitation Data'!$G$28,0,10*ROW('Sanitation Data'!G163)))</f>
        <v/>
      </c>
      <c r="DA169" s="383" t="str">
        <f ca="1">+IF(OFFSET('Sanitation Data'!$G$29,0,10*ROW('Sanitation Data'!G163))="","",OFFSET('Sanitation Data'!$G$29,0,10*ROW('Sanitation Data'!G163)))</f>
        <v/>
      </c>
      <c r="DB169" s="383" t="str">
        <f ca="1">+IF(OFFSET('Sanitation Data'!$G$30,0,10*ROW('Sanitation Data'!G163))="","",OFFSET('Sanitation Data'!$G$30,0,10*ROW('Sanitation Data'!G163)))</f>
        <v/>
      </c>
      <c r="DC169" s="383" t="str">
        <f ca="1">+IF(OFFSET('Sanitation Data'!$G$31,0,10*ROW('Sanitation Data'!G163))="","",OFFSET('Sanitation Data'!$G$31,0,10*ROW('Sanitation Data'!G163)))</f>
        <v/>
      </c>
      <c r="DD169" s="383" t="str">
        <f ca="1">+IF(OFFSET('Sanitation Data'!$G$32,0,10*ROW('Sanitation Data'!G163))="","",OFFSET('Sanitation Data'!$G$32,0,10*ROW('Sanitation Data'!G163)))</f>
        <v/>
      </c>
      <c r="DE169" s="383" t="str">
        <f ca="1">+IF(OFFSET('Sanitation Data'!$H$28,0,10*ROW('Sanitation Data'!H163))="","",OFFSET('Sanitation Data'!$H$28,0,10*ROW('Sanitation Data'!H163)))</f>
        <v/>
      </c>
      <c r="DF169" s="383" t="str">
        <f ca="1">+IF(OFFSET('Sanitation Data'!$H$29,0,10*ROW('Sanitation Data'!H163))="","",OFFSET('Sanitation Data'!$H$29,0,10*ROW('Sanitation Data'!H163)))</f>
        <v/>
      </c>
      <c r="DG169" s="383" t="str">
        <f ca="1">+IF(OFFSET('Sanitation Data'!$H$30,0,10*ROW('Sanitation Data'!H163))="","",OFFSET('Sanitation Data'!$H$30,0,10*ROW('Sanitation Data'!H163)))</f>
        <v/>
      </c>
      <c r="DH169" s="383" t="str">
        <f ca="1">+IF(OFFSET('Sanitation Data'!$H$31,0,10*ROW('Sanitation Data'!H163))="","",OFFSET('Sanitation Data'!$H$31,0,10*ROW('Sanitation Data'!H163)))</f>
        <v/>
      </c>
      <c r="DI169" s="383" t="str">
        <f ca="1">+IF(OFFSET('Sanitation Data'!$H$32,0,10*ROW('Sanitation Data'!H163))="","",OFFSET('Sanitation Data'!$H$32,0,10*ROW('Sanitation Data'!H163)))</f>
        <v/>
      </c>
      <c r="DJ169" s="383" t="str">
        <f ca="1">+IF(OFFSET('Sanitation Data'!$I$28,0,10*ROW('Sanitation Data'!I163))="","",OFFSET('Sanitation Data'!$I$28,0,10*ROW('Sanitation Data'!I163)))</f>
        <v/>
      </c>
      <c r="DK169" s="383" t="str">
        <f ca="1">+IF(OFFSET('Sanitation Data'!$I$29,0,10*ROW('Sanitation Data'!I163))="","",OFFSET('Sanitation Data'!$I$29,0,10*ROW('Sanitation Data'!I163)))</f>
        <v/>
      </c>
      <c r="DL169" s="383" t="str">
        <f ca="1">+IF(OFFSET('Sanitation Data'!$I$30,0,10*ROW('Sanitation Data'!I163))="","",OFFSET('Sanitation Data'!$I$30,0,10*ROW('Sanitation Data'!I163)))</f>
        <v/>
      </c>
      <c r="DM169" s="383" t="str">
        <f ca="1">+IF(OFFSET('Sanitation Data'!$I$31,0,10*ROW('Sanitation Data'!I163))="","",OFFSET('Sanitation Data'!$I$31,0,10*ROW('Sanitation Data'!I163)))</f>
        <v/>
      </c>
      <c r="DN169" s="383" t="str">
        <f ca="1">+IF(OFFSET('Sanitation Data'!$I$32,0,10*ROW('Sanitation Data'!I163))="","",OFFSET('Sanitation Data'!$I$32,0,10*ROW('Sanitation Data'!I163)))</f>
        <v/>
      </c>
      <c r="DO169" s="383" t="str">
        <f ca="1">+IF(OFFSET('Hygiene Data'!$D$11,0,10*ROW('Hygiene Data'!D163))="","",OFFSET('Hygiene Data'!$D$11,0,10*ROW('Hygiene Data'!D163)))</f>
        <v/>
      </c>
      <c r="DP169" s="383" t="str">
        <f ca="1">+IF(OFFSET('Hygiene Data'!$D$12,0,10*ROW('Hygiene Data'!D163))="","",OFFSET('Hygiene Data'!$D$12,0,10*ROW('Hygiene Data'!D163)))</f>
        <v/>
      </c>
      <c r="DQ169" s="383" t="str">
        <f ca="1">+IF(OFFSET('Hygiene Data'!$D$13,0,10*ROW('Hygiene Data'!D163))="","",OFFSET('Hygiene Data'!$D$13,0,10*ROW('Hygiene Data'!D163)))</f>
        <v/>
      </c>
      <c r="DR169" s="383" t="str">
        <f ca="1">+IF(OFFSET('Hygiene Data'!$E$11,0,10*ROW('Hygiene Data'!E163))="","",OFFSET('Hygiene Data'!$E$11,0,10*ROW('Hygiene Data'!E163)))</f>
        <v/>
      </c>
      <c r="DS169" s="383" t="str">
        <f ca="1">+IF(OFFSET('Hygiene Data'!$E$12,0,10*ROW('Hygiene Data'!E163))="","",OFFSET('Hygiene Data'!$E$12,0,10*ROW('Hygiene Data'!E163)))</f>
        <v/>
      </c>
      <c r="DT169" s="383" t="str">
        <f ca="1">+IF(OFFSET('Hygiene Data'!$E$13,0,10*ROW('Hygiene Data'!E163))="","",OFFSET('Hygiene Data'!$E$13,0,10*ROW('Hygiene Data'!E163)))</f>
        <v/>
      </c>
      <c r="DU169" s="383" t="str">
        <f ca="1">+IF(OFFSET('Hygiene Data'!$F$11,0,10*ROW('Hygiene Data'!F163))="","",OFFSET('Hygiene Data'!$F$11,0,10*ROW('Hygiene Data'!F163)))</f>
        <v/>
      </c>
      <c r="DV169" s="383" t="str">
        <f ca="1">+IF(OFFSET('Hygiene Data'!$F$12,0,10*ROW('Hygiene Data'!F163))="","",OFFSET('Hygiene Data'!$F$12,0,10*ROW('Hygiene Data'!F163)))</f>
        <v/>
      </c>
      <c r="DW169" s="383" t="str">
        <f ca="1">+IF(OFFSET('Hygiene Data'!$F$13,0,10*ROW('Hygiene Data'!F163))="","",OFFSET('Hygiene Data'!$F$13,0,10*ROW('Hygiene Data'!F163)))</f>
        <v/>
      </c>
      <c r="DX169" s="383" t="str">
        <f ca="1">+IF(OFFSET('Hygiene Data'!$G$11,0,10*ROW('Hygiene Data'!G163))="","",OFFSET('Hygiene Data'!$G$11,0,10*ROW('Hygiene Data'!G163)))</f>
        <v/>
      </c>
      <c r="DY169" s="383" t="str">
        <f ca="1">+IF(OFFSET('Hygiene Data'!$G$12,0,10*ROW('Hygiene Data'!G163))="","",OFFSET('Hygiene Data'!$G$12,0,10*ROW('Hygiene Data'!G163)))</f>
        <v/>
      </c>
      <c r="DZ169" s="383" t="str">
        <f ca="1">+IF(OFFSET('Hygiene Data'!$G$13,0,10*ROW('Hygiene Data'!G163))="","",OFFSET('Hygiene Data'!$G$13,0,10*ROW('Hygiene Data'!G163)))</f>
        <v/>
      </c>
      <c r="EA169" s="383" t="str">
        <f ca="1">+IF(OFFSET('Hygiene Data'!$H$11,0,10*ROW('Hygiene Data'!H163))="","",OFFSET('Hygiene Data'!$H$11,0,10*ROW('Hygiene Data'!H163)))</f>
        <v/>
      </c>
      <c r="EB169" s="383" t="str">
        <f ca="1">+IF(OFFSET('Hygiene Data'!$H$12,0,10*ROW('Hygiene Data'!H163))="","",OFFSET('Hygiene Data'!$H$12,0,10*ROW('Hygiene Data'!H163)))</f>
        <v/>
      </c>
      <c r="EC169" s="383" t="str">
        <f ca="1">+IF(OFFSET('Hygiene Data'!$H$13,0,10*ROW('Hygiene Data'!H163))="","",OFFSET('Hygiene Data'!$H$13,0,10*ROW('Hygiene Data'!H163)))</f>
        <v/>
      </c>
      <c r="ED169" s="383" t="str">
        <f ca="1">+IF(OFFSET('Hygiene Data'!$I$11,0,10*ROW('Hygiene Data'!I163))="","",OFFSET('Hygiene Data'!$I$11,0,10*ROW('Hygiene Data'!I163)))</f>
        <v/>
      </c>
      <c r="EE169" s="383" t="str">
        <f ca="1">+IF(OFFSET('Hygiene Data'!$I$12,0,10*ROW('Hygiene Data'!I163))="","",OFFSET('Hygiene Data'!$I$12,0,10*ROW('Hygiene Data'!I163)))</f>
        <v/>
      </c>
      <c r="EF169" s="383" t="str">
        <f ca="1">+IF(OFFSET('Hygiene Data'!$I$13,0,10*ROW('Hygiene Data'!I163))="","",OFFSET('Hygiene Data'!$I$13,0,10*ROW('Hygiene Data'!I163)))</f>
        <v/>
      </c>
    </row>
    <row r="170" spans="1:136" x14ac:dyDescent="0.25">
      <c r="A170" s="492" t="str">
        <f ca="1">+IF(OFFSET('Water Data'!$B$2,0,10*ROW('Water Data'!E164))="","",OFFSET('Water Data'!$B$2,0,10*ROW('Water Data'!E164)))</f>
        <v/>
      </c>
      <c r="B170" s="492"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19" t="str">
        <f t="shared" ca="1" si="2"/>
        <v/>
      </c>
      <c r="D170" s="520"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20"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20"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20"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20"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20"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20"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20"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20"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20"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20"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20"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20"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20"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20"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20"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20"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20"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21"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21"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21"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21"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21"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21"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21"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21"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21"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21"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21"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21"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21"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21"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21"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21"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21"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21"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21"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21"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21"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21"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21"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21"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21"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21"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21"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21"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21"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21"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22"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98"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22"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22"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22"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22"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22"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22"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22"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22"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22"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22"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22"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22"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22"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22"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22"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22"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83" t="str">
        <f ca="1">+IF(OFFSET('Water Data'!$D$27,0,10*ROW('Water Data'!D164))="","",OFFSET('Water Data'!$D$27,0,10*ROW('Water Data'!D164)))</f>
        <v/>
      </c>
      <c r="BT170" s="383" t="str">
        <f ca="1">+IF(OFFSET('Water Data'!$D$28,0,10*ROW('Water Data'!D164))="","",OFFSET('Water Data'!$D$28,0,10*ROW('Water Data'!D164)))</f>
        <v/>
      </c>
      <c r="BU170" s="383" t="str">
        <f ca="1">+IF(OFFSET('Water Data'!$D$29,0,10*ROW('Water Data'!D164))="","",OFFSET('Water Data'!$D$29,0,10*ROW('Water Data'!D164)))</f>
        <v/>
      </c>
      <c r="BV170" s="383" t="str">
        <f ca="1">+IF(OFFSET('Water Data'!$E$27,0,10*ROW('Water Data'!E164))="","",OFFSET('Water Data'!$E$27,0,10*ROW('Water Data'!E164)))</f>
        <v/>
      </c>
      <c r="BW170" s="383" t="str">
        <f ca="1">+IF(OFFSET('Water Data'!$E$28,0,10*ROW('Water Data'!E164))="","",OFFSET('Water Data'!$E$28,0,10*ROW('Water Data'!E164)))</f>
        <v/>
      </c>
      <c r="BX170" s="383" t="str">
        <f ca="1">+IF(OFFSET('Water Data'!$E$29,0,10*ROW('Water Data'!E164))="","",OFFSET('Water Data'!$E$29,0,10*ROW('Water Data'!E164)))</f>
        <v/>
      </c>
      <c r="BY170" s="383" t="str">
        <f ca="1">+IF(OFFSET('Water Data'!$F$27,0,10*ROW('Water Data'!F164))="","",OFFSET('Water Data'!$F$27,0,10*ROW('Water Data'!F164)))</f>
        <v/>
      </c>
      <c r="BZ170" s="383" t="str">
        <f ca="1">+IF(OFFSET('Water Data'!$F$28,0,10*ROW('Water Data'!F164))="","",OFFSET('Water Data'!$F$28,0,10*ROW('Water Data'!F164)))</f>
        <v/>
      </c>
      <c r="CA170" s="383" t="str">
        <f ca="1">+IF(OFFSET('Water Data'!$F$29,0,10*ROW('Water Data'!F164))="","",OFFSET('Water Data'!$F$29,0,10*ROW('Water Data'!F164)))</f>
        <v/>
      </c>
      <c r="CB170" s="383" t="str">
        <f ca="1">+IF(OFFSET('Water Data'!$G$27,0,10*ROW('Water Data'!G164))="","",OFFSET('Water Data'!$G$27,0,10*ROW('Water Data'!G164)))</f>
        <v/>
      </c>
      <c r="CC170" s="383" t="str">
        <f ca="1">+IF(OFFSET('Water Data'!$G$28,0,10*ROW('Water Data'!G164))="","",OFFSET('Water Data'!$G$28,0,10*ROW('Water Data'!G164)))</f>
        <v/>
      </c>
      <c r="CD170" s="383" t="str">
        <f ca="1">+IF(OFFSET('Water Data'!$G$29,0,10*ROW('Water Data'!G164))="","",OFFSET('Water Data'!$G$29,0,10*ROW('Water Data'!G164)))</f>
        <v/>
      </c>
      <c r="CE170" s="383" t="str">
        <f ca="1">+IF(OFFSET('Water Data'!$H$27,0,10*ROW('Water Data'!H164))="","",OFFSET('Water Data'!$H$27,0,10*ROW('Water Data'!H164)))</f>
        <v/>
      </c>
      <c r="CF170" s="383" t="str">
        <f ca="1">+IF(OFFSET('Water Data'!$H$28,0,10*ROW('Water Data'!H164))="","",OFFSET('Water Data'!$H$28,0,10*ROW('Water Data'!H164)))</f>
        <v/>
      </c>
      <c r="CG170" s="383" t="str">
        <f ca="1">+IF(OFFSET('Water Data'!$H$29,0,10*ROW('Water Data'!H164))="","",OFFSET('Water Data'!$H$29,0,10*ROW('Water Data'!H164)))</f>
        <v/>
      </c>
      <c r="CH170" s="383" t="str">
        <f ca="1">+IF(OFFSET('Water Data'!$I$27,0,10*ROW('Water Data'!I164))="","",OFFSET('Water Data'!$I$27,0,10*ROW('Water Data'!I164)))</f>
        <v/>
      </c>
      <c r="CI170" s="383" t="str">
        <f ca="1">+IF(OFFSET('Water Data'!$I$28,0,10*ROW('Water Data'!I164))="","",OFFSET('Water Data'!$I$28,0,10*ROW('Water Data'!I164)))</f>
        <v/>
      </c>
      <c r="CJ170" s="383" t="str">
        <f ca="1">+IF(OFFSET('Water Data'!$I$29,0,10*ROW('Water Data'!I164))="","",OFFSET('Water Data'!$I$29,0,10*ROW('Water Data'!I164)))</f>
        <v/>
      </c>
      <c r="CK170" s="383" t="str">
        <f ca="1">+IF(OFFSET('Sanitation Data'!$D$28,0,10*ROW('Sanitation Data'!D164))="","",OFFSET('Sanitation Data'!$D$28,0,10*ROW('Sanitation Data'!D164)))</f>
        <v/>
      </c>
      <c r="CL170" s="383" t="str">
        <f ca="1">+IF(OFFSET('Sanitation Data'!$D$29,0,10*ROW('Sanitation Data'!D164))="","",OFFSET('Sanitation Data'!$D$29,0,10*ROW('Sanitation Data'!D164)))</f>
        <v/>
      </c>
      <c r="CM170" s="383" t="str">
        <f ca="1">+IF(OFFSET('Sanitation Data'!$D$30,0,10*ROW('Sanitation Data'!D164))="","",OFFSET('Sanitation Data'!$D$30,0,10*ROW('Sanitation Data'!D164)))</f>
        <v/>
      </c>
      <c r="CN170" s="383" t="str">
        <f ca="1">+IF(OFFSET('Sanitation Data'!$D$31,0,10*ROW('Sanitation Data'!D164))="","",OFFSET('Sanitation Data'!$D$31,0,10*ROW('Sanitation Data'!D164)))</f>
        <v/>
      </c>
      <c r="CO170" s="383" t="str">
        <f ca="1">+IF(OFFSET('Sanitation Data'!$D$32,0,10*ROW('Sanitation Data'!D164))="","",OFFSET('Sanitation Data'!$D$32,0,10*ROW('Sanitation Data'!D164)))</f>
        <v/>
      </c>
      <c r="CP170" s="383" t="str">
        <f ca="1">+IF(OFFSET('Sanitation Data'!$E$28,0,10*ROW('Sanitation Data'!E164))="","",OFFSET('Sanitation Data'!$E$28,0,10*ROW('Sanitation Data'!E164)))</f>
        <v/>
      </c>
      <c r="CQ170" s="383" t="str">
        <f ca="1">+IF(OFFSET('Sanitation Data'!$E$29,0,10*ROW('Sanitation Data'!E164))="","",OFFSET('Sanitation Data'!$E$29,0,10*ROW('Sanitation Data'!E164)))</f>
        <v/>
      </c>
      <c r="CR170" s="383" t="str">
        <f ca="1">+IF(OFFSET('Sanitation Data'!$E$30,0,10*ROW('Sanitation Data'!E164))="","",OFFSET('Sanitation Data'!$E$30,0,10*ROW('Sanitation Data'!E164)))</f>
        <v/>
      </c>
      <c r="CS170" s="383" t="str">
        <f ca="1">+IF(OFFSET('Sanitation Data'!$E$31,0,10*ROW('Sanitation Data'!E164))="","",OFFSET('Sanitation Data'!$E$31,0,10*ROW('Sanitation Data'!E164)))</f>
        <v/>
      </c>
      <c r="CT170" s="383" t="str">
        <f ca="1">+IF(OFFSET('Sanitation Data'!$E$32,0,10*ROW('Sanitation Data'!E164))="","",OFFSET('Sanitation Data'!$E$32,0,10*ROW('Sanitation Data'!E164)))</f>
        <v/>
      </c>
      <c r="CU170" s="383" t="str">
        <f ca="1">+IF(OFFSET('Sanitation Data'!$F$28,0,10*ROW('Sanitation Data'!F164))="","",OFFSET('Sanitation Data'!$F$28,0,10*ROW('Sanitation Data'!F164)))</f>
        <v/>
      </c>
      <c r="CV170" s="383" t="str">
        <f ca="1">+IF(OFFSET('Sanitation Data'!$F$29,0,10*ROW('Sanitation Data'!F164))="","",OFFSET('Sanitation Data'!$F$29,0,10*ROW('Sanitation Data'!F164)))</f>
        <v/>
      </c>
      <c r="CW170" s="383" t="str">
        <f ca="1">+IF(OFFSET('Sanitation Data'!$F$30,0,10*ROW('Sanitation Data'!F164))="","",OFFSET('Sanitation Data'!$F$30,0,10*ROW('Sanitation Data'!F164)))</f>
        <v/>
      </c>
      <c r="CX170" s="383" t="str">
        <f ca="1">+IF(OFFSET('Sanitation Data'!$F$31,0,10*ROW('Sanitation Data'!F164))="","",OFFSET('Sanitation Data'!$F$31,0,10*ROW('Sanitation Data'!F164)))</f>
        <v/>
      </c>
      <c r="CY170" s="383" t="str">
        <f ca="1">+IF(OFFSET('Sanitation Data'!$F$32,0,10*ROW('Sanitation Data'!F164))="","",OFFSET('Sanitation Data'!$F$32,0,10*ROW('Sanitation Data'!F164)))</f>
        <v/>
      </c>
      <c r="CZ170" s="383" t="str">
        <f ca="1">+IF(OFFSET('Sanitation Data'!$G$28,0,10*ROW('Sanitation Data'!G164))="","",OFFSET('Sanitation Data'!$G$28,0,10*ROW('Sanitation Data'!G164)))</f>
        <v/>
      </c>
      <c r="DA170" s="383" t="str">
        <f ca="1">+IF(OFFSET('Sanitation Data'!$G$29,0,10*ROW('Sanitation Data'!G164))="","",OFFSET('Sanitation Data'!$G$29,0,10*ROW('Sanitation Data'!G164)))</f>
        <v/>
      </c>
      <c r="DB170" s="383" t="str">
        <f ca="1">+IF(OFFSET('Sanitation Data'!$G$30,0,10*ROW('Sanitation Data'!G164))="","",OFFSET('Sanitation Data'!$G$30,0,10*ROW('Sanitation Data'!G164)))</f>
        <v/>
      </c>
      <c r="DC170" s="383" t="str">
        <f ca="1">+IF(OFFSET('Sanitation Data'!$G$31,0,10*ROW('Sanitation Data'!G164))="","",OFFSET('Sanitation Data'!$G$31,0,10*ROW('Sanitation Data'!G164)))</f>
        <v/>
      </c>
      <c r="DD170" s="383" t="str">
        <f ca="1">+IF(OFFSET('Sanitation Data'!$G$32,0,10*ROW('Sanitation Data'!G164))="","",OFFSET('Sanitation Data'!$G$32,0,10*ROW('Sanitation Data'!G164)))</f>
        <v/>
      </c>
      <c r="DE170" s="383" t="str">
        <f ca="1">+IF(OFFSET('Sanitation Data'!$H$28,0,10*ROW('Sanitation Data'!H164))="","",OFFSET('Sanitation Data'!$H$28,0,10*ROW('Sanitation Data'!H164)))</f>
        <v/>
      </c>
      <c r="DF170" s="383" t="str">
        <f ca="1">+IF(OFFSET('Sanitation Data'!$H$29,0,10*ROW('Sanitation Data'!H164))="","",OFFSET('Sanitation Data'!$H$29,0,10*ROW('Sanitation Data'!H164)))</f>
        <v/>
      </c>
      <c r="DG170" s="383" t="str">
        <f ca="1">+IF(OFFSET('Sanitation Data'!$H$30,0,10*ROW('Sanitation Data'!H164))="","",OFFSET('Sanitation Data'!$H$30,0,10*ROW('Sanitation Data'!H164)))</f>
        <v/>
      </c>
      <c r="DH170" s="383" t="str">
        <f ca="1">+IF(OFFSET('Sanitation Data'!$H$31,0,10*ROW('Sanitation Data'!H164))="","",OFFSET('Sanitation Data'!$H$31,0,10*ROW('Sanitation Data'!H164)))</f>
        <v/>
      </c>
      <c r="DI170" s="383" t="str">
        <f ca="1">+IF(OFFSET('Sanitation Data'!$H$32,0,10*ROW('Sanitation Data'!H164))="","",OFFSET('Sanitation Data'!$H$32,0,10*ROW('Sanitation Data'!H164)))</f>
        <v/>
      </c>
      <c r="DJ170" s="383" t="str">
        <f ca="1">+IF(OFFSET('Sanitation Data'!$I$28,0,10*ROW('Sanitation Data'!I164))="","",OFFSET('Sanitation Data'!$I$28,0,10*ROW('Sanitation Data'!I164)))</f>
        <v/>
      </c>
      <c r="DK170" s="383" t="str">
        <f ca="1">+IF(OFFSET('Sanitation Data'!$I$29,0,10*ROW('Sanitation Data'!I164))="","",OFFSET('Sanitation Data'!$I$29,0,10*ROW('Sanitation Data'!I164)))</f>
        <v/>
      </c>
      <c r="DL170" s="383" t="str">
        <f ca="1">+IF(OFFSET('Sanitation Data'!$I$30,0,10*ROW('Sanitation Data'!I164))="","",OFFSET('Sanitation Data'!$I$30,0,10*ROW('Sanitation Data'!I164)))</f>
        <v/>
      </c>
      <c r="DM170" s="383" t="str">
        <f ca="1">+IF(OFFSET('Sanitation Data'!$I$31,0,10*ROW('Sanitation Data'!I164))="","",OFFSET('Sanitation Data'!$I$31,0,10*ROW('Sanitation Data'!I164)))</f>
        <v/>
      </c>
      <c r="DN170" s="383" t="str">
        <f ca="1">+IF(OFFSET('Sanitation Data'!$I$32,0,10*ROW('Sanitation Data'!I164))="","",OFFSET('Sanitation Data'!$I$32,0,10*ROW('Sanitation Data'!I164)))</f>
        <v/>
      </c>
      <c r="DO170" s="383" t="str">
        <f ca="1">+IF(OFFSET('Hygiene Data'!$D$11,0,10*ROW('Hygiene Data'!D164))="","",OFFSET('Hygiene Data'!$D$11,0,10*ROW('Hygiene Data'!D164)))</f>
        <v/>
      </c>
      <c r="DP170" s="383" t="str">
        <f ca="1">+IF(OFFSET('Hygiene Data'!$D$12,0,10*ROW('Hygiene Data'!D164))="","",OFFSET('Hygiene Data'!$D$12,0,10*ROW('Hygiene Data'!D164)))</f>
        <v/>
      </c>
      <c r="DQ170" s="383" t="str">
        <f ca="1">+IF(OFFSET('Hygiene Data'!$D$13,0,10*ROW('Hygiene Data'!D164))="","",OFFSET('Hygiene Data'!$D$13,0,10*ROW('Hygiene Data'!D164)))</f>
        <v/>
      </c>
      <c r="DR170" s="383" t="str">
        <f ca="1">+IF(OFFSET('Hygiene Data'!$E$11,0,10*ROW('Hygiene Data'!E164))="","",OFFSET('Hygiene Data'!$E$11,0,10*ROW('Hygiene Data'!E164)))</f>
        <v/>
      </c>
      <c r="DS170" s="383" t="str">
        <f ca="1">+IF(OFFSET('Hygiene Data'!$E$12,0,10*ROW('Hygiene Data'!E164))="","",OFFSET('Hygiene Data'!$E$12,0,10*ROW('Hygiene Data'!E164)))</f>
        <v/>
      </c>
      <c r="DT170" s="383" t="str">
        <f ca="1">+IF(OFFSET('Hygiene Data'!$E$13,0,10*ROW('Hygiene Data'!E164))="","",OFFSET('Hygiene Data'!$E$13,0,10*ROW('Hygiene Data'!E164)))</f>
        <v/>
      </c>
      <c r="DU170" s="383" t="str">
        <f ca="1">+IF(OFFSET('Hygiene Data'!$F$11,0,10*ROW('Hygiene Data'!F164))="","",OFFSET('Hygiene Data'!$F$11,0,10*ROW('Hygiene Data'!F164)))</f>
        <v/>
      </c>
      <c r="DV170" s="383" t="str">
        <f ca="1">+IF(OFFSET('Hygiene Data'!$F$12,0,10*ROW('Hygiene Data'!F164))="","",OFFSET('Hygiene Data'!$F$12,0,10*ROW('Hygiene Data'!F164)))</f>
        <v/>
      </c>
      <c r="DW170" s="383" t="str">
        <f ca="1">+IF(OFFSET('Hygiene Data'!$F$13,0,10*ROW('Hygiene Data'!F164))="","",OFFSET('Hygiene Data'!$F$13,0,10*ROW('Hygiene Data'!F164)))</f>
        <v/>
      </c>
      <c r="DX170" s="383" t="str">
        <f ca="1">+IF(OFFSET('Hygiene Data'!$G$11,0,10*ROW('Hygiene Data'!G164))="","",OFFSET('Hygiene Data'!$G$11,0,10*ROW('Hygiene Data'!G164)))</f>
        <v/>
      </c>
      <c r="DY170" s="383" t="str">
        <f ca="1">+IF(OFFSET('Hygiene Data'!$G$12,0,10*ROW('Hygiene Data'!G164))="","",OFFSET('Hygiene Data'!$G$12,0,10*ROW('Hygiene Data'!G164)))</f>
        <v/>
      </c>
      <c r="DZ170" s="383" t="str">
        <f ca="1">+IF(OFFSET('Hygiene Data'!$G$13,0,10*ROW('Hygiene Data'!G164))="","",OFFSET('Hygiene Data'!$G$13,0,10*ROW('Hygiene Data'!G164)))</f>
        <v/>
      </c>
      <c r="EA170" s="383" t="str">
        <f ca="1">+IF(OFFSET('Hygiene Data'!$H$11,0,10*ROW('Hygiene Data'!H164))="","",OFFSET('Hygiene Data'!$H$11,0,10*ROW('Hygiene Data'!H164)))</f>
        <v/>
      </c>
      <c r="EB170" s="383" t="str">
        <f ca="1">+IF(OFFSET('Hygiene Data'!$H$12,0,10*ROW('Hygiene Data'!H164))="","",OFFSET('Hygiene Data'!$H$12,0,10*ROW('Hygiene Data'!H164)))</f>
        <v/>
      </c>
      <c r="EC170" s="383" t="str">
        <f ca="1">+IF(OFFSET('Hygiene Data'!$H$13,0,10*ROW('Hygiene Data'!H164))="","",OFFSET('Hygiene Data'!$H$13,0,10*ROW('Hygiene Data'!H164)))</f>
        <v/>
      </c>
      <c r="ED170" s="383" t="str">
        <f ca="1">+IF(OFFSET('Hygiene Data'!$I$11,0,10*ROW('Hygiene Data'!I164))="","",OFFSET('Hygiene Data'!$I$11,0,10*ROW('Hygiene Data'!I164)))</f>
        <v/>
      </c>
      <c r="EE170" s="383" t="str">
        <f ca="1">+IF(OFFSET('Hygiene Data'!$I$12,0,10*ROW('Hygiene Data'!I164))="","",OFFSET('Hygiene Data'!$I$12,0,10*ROW('Hygiene Data'!I164)))</f>
        <v/>
      </c>
      <c r="EF170" s="383" t="str">
        <f ca="1">+IF(OFFSET('Hygiene Data'!$I$13,0,10*ROW('Hygiene Data'!I164))="","",OFFSET('Hygiene Data'!$I$13,0,10*ROW('Hygiene Data'!I164)))</f>
        <v/>
      </c>
    </row>
    <row r="171" spans="1:136" x14ac:dyDescent="0.25">
      <c r="A171" s="492" t="str">
        <f ca="1">+IF(OFFSET('Water Data'!$B$2,0,10*ROW('Water Data'!E165))="","",OFFSET('Water Data'!$B$2,0,10*ROW('Water Data'!E165)))</f>
        <v/>
      </c>
      <c r="B171" s="492"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19" t="str">
        <f t="shared" ca="1" si="2"/>
        <v/>
      </c>
      <c r="D171" s="520"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20"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20"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20"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20"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20"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20"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20"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20"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20"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20"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20"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20"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20"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20"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20"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20"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20"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21"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21"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21"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21"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21"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21"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21"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21"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21"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21"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21"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21"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21"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21"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21"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21"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21"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21"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21"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21"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21"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21"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21"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21"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21"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21"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21"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21"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21"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21"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22"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98"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22"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22"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22"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22"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22"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22"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22"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22"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22"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22"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22"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22"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22"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22"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22"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22"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83" t="str">
        <f ca="1">+IF(OFFSET('Water Data'!$D$27,0,10*ROW('Water Data'!D165))="","",OFFSET('Water Data'!$D$27,0,10*ROW('Water Data'!D165)))</f>
        <v/>
      </c>
      <c r="BT171" s="383" t="str">
        <f ca="1">+IF(OFFSET('Water Data'!$D$28,0,10*ROW('Water Data'!D165))="","",OFFSET('Water Data'!$D$28,0,10*ROW('Water Data'!D165)))</f>
        <v/>
      </c>
      <c r="BU171" s="383" t="str">
        <f ca="1">+IF(OFFSET('Water Data'!$D$29,0,10*ROW('Water Data'!D165))="","",OFFSET('Water Data'!$D$29,0,10*ROW('Water Data'!D165)))</f>
        <v/>
      </c>
      <c r="BV171" s="383" t="str">
        <f ca="1">+IF(OFFSET('Water Data'!$E$27,0,10*ROW('Water Data'!E165))="","",OFFSET('Water Data'!$E$27,0,10*ROW('Water Data'!E165)))</f>
        <v/>
      </c>
      <c r="BW171" s="383" t="str">
        <f ca="1">+IF(OFFSET('Water Data'!$E$28,0,10*ROW('Water Data'!E165))="","",OFFSET('Water Data'!$E$28,0,10*ROW('Water Data'!E165)))</f>
        <v/>
      </c>
      <c r="BX171" s="383" t="str">
        <f ca="1">+IF(OFFSET('Water Data'!$E$29,0,10*ROW('Water Data'!E165))="","",OFFSET('Water Data'!$E$29,0,10*ROW('Water Data'!E165)))</f>
        <v/>
      </c>
      <c r="BY171" s="383" t="str">
        <f ca="1">+IF(OFFSET('Water Data'!$F$27,0,10*ROW('Water Data'!F165))="","",OFFSET('Water Data'!$F$27,0,10*ROW('Water Data'!F165)))</f>
        <v/>
      </c>
      <c r="BZ171" s="383" t="str">
        <f ca="1">+IF(OFFSET('Water Data'!$F$28,0,10*ROW('Water Data'!F165))="","",OFFSET('Water Data'!$F$28,0,10*ROW('Water Data'!F165)))</f>
        <v/>
      </c>
      <c r="CA171" s="383" t="str">
        <f ca="1">+IF(OFFSET('Water Data'!$F$29,0,10*ROW('Water Data'!F165))="","",OFFSET('Water Data'!$F$29,0,10*ROW('Water Data'!F165)))</f>
        <v/>
      </c>
      <c r="CB171" s="383" t="str">
        <f ca="1">+IF(OFFSET('Water Data'!$G$27,0,10*ROW('Water Data'!G165))="","",OFFSET('Water Data'!$G$27,0,10*ROW('Water Data'!G165)))</f>
        <v/>
      </c>
      <c r="CC171" s="383" t="str">
        <f ca="1">+IF(OFFSET('Water Data'!$G$28,0,10*ROW('Water Data'!G165))="","",OFFSET('Water Data'!$G$28,0,10*ROW('Water Data'!G165)))</f>
        <v/>
      </c>
      <c r="CD171" s="383" t="str">
        <f ca="1">+IF(OFFSET('Water Data'!$G$29,0,10*ROW('Water Data'!G165))="","",OFFSET('Water Data'!$G$29,0,10*ROW('Water Data'!G165)))</f>
        <v/>
      </c>
      <c r="CE171" s="383" t="str">
        <f ca="1">+IF(OFFSET('Water Data'!$H$27,0,10*ROW('Water Data'!H165))="","",OFFSET('Water Data'!$H$27,0,10*ROW('Water Data'!H165)))</f>
        <v/>
      </c>
      <c r="CF171" s="383" t="str">
        <f ca="1">+IF(OFFSET('Water Data'!$H$28,0,10*ROW('Water Data'!H165))="","",OFFSET('Water Data'!$H$28,0,10*ROW('Water Data'!H165)))</f>
        <v/>
      </c>
      <c r="CG171" s="383" t="str">
        <f ca="1">+IF(OFFSET('Water Data'!$H$29,0,10*ROW('Water Data'!H165))="","",OFFSET('Water Data'!$H$29,0,10*ROW('Water Data'!H165)))</f>
        <v/>
      </c>
      <c r="CH171" s="383" t="str">
        <f ca="1">+IF(OFFSET('Water Data'!$I$27,0,10*ROW('Water Data'!I165))="","",OFFSET('Water Data'!$I$27,0,10*ROW('Water Data'!I165)))</f>
        <v/>
      </c>
      <c r="CI171" s="383" t="str">
        <f ca="1">+IF(OFFSET('Water Data'!$I$28,0,10*ROW('Water Data'!I165))="","",OFFSET('Water Data'!$I$28,0,10*ROW('Water Data'!I165)))</f>
        <v/>
      </c>
      <c r="CJ171" s="383" t="str">
        <f ca="1">+IF(OFFSET('Water Data'!$I$29,0,10*ROW('Water Data'!I165))="","",OFFSET('Water Data'!$I$29,0,10*ROW('Water Data'!I165)))</f>
        <v/>
      </c>
      <c r="CK171" s="383" t="str">
        <f ca="1">+IF(OFFSET('Sanitation Data'!$D$28,0,10*ROW('Sanitation Data'!D165))="","",OFFSET('Sanitation Data'!$D$28,0,10*ROW('Sanitation Data'!D165)))</f>
        <v/>
      </c>
      <c r="CL171" s="383" t="str">
        <f ca="1">+IF(OFFSET('Sanitation Data'!$D$29,0,10*ROW('Sanitation Data'!D165))="","",OFFSET('Sanitation Data'!$D$29,0,10*ROW('Sanitation Data'!D165)))</f>
        <v/>
      </c>
      <c r="CM171" s="383" t="str">
        <f ca="1">+IF(OFFSET('Sanitation Data'!$D$30,0,10*ROW('Sanitation Data'!D165))="","",OFFSET('Sanitation Data'!$D$30,0,10*ROW('Sanitation Data'!D165)))</f>
        <v/>
      </c>
      <c r="CN171" s="383" t="str">
        <f ca="1">+IF(OFFSET('Sanitation Data'!$D$31,0,10*ROW('Sanitation Data'!D165))="","",OFFSET('Sanitation Data'!$D$31,0,10*ROW('Sanitation Data'!D165)))</f>
        <v/>
      </c>
      <c r="CO171" s="383" t="str">
        <f ca="1">+IF(OFFSET('Sanitation Data'!$D$32,0,10*ROW('Sanitation Data'!D165))="","",OFFSET('Sanitation Data'!$D$32,0,10*ROW('Sanitation Data'!D165)))</f>
        <v/>
      </c>
      <c r="CP171" s="383" t="str">
        <f ca="1">+IF(OFFSET('Sanitation Data'!$E$28,0,10*ROW('Sanitation Data'!E165))="","",OFFSET('Sanitation Data'!$E$28,0,10*ROW('Sanitation Data'!E165)))</f>
        <v/>
      </c>
      <c r="CQ171" s="383" t="str">
        <f ca="1">+IF(OFFSET('Sanitation Data'!$E$29,0,10*ROW('Sanitation Data'!E165))="","",OFFSET('Sanitation Data'!$E$29,0,10*ROW('Sanitation Data'!E165)))</f>
        <v/>
      </c>
      <c r="CR171" s="383" t="str">
        <f ca="1">+IF(OFFSET('Sanitation Data'!$E$30,0,10*ROW('Sanitation Data'!E165))="","",OFFSET('Sanitation Data'!$E$30,0,10*ROW('Sanitation Data'!E165)))</f>
        <v/>
      </c>
      <c r="CS171" s="383" t="str">
        <f ca="1">+IF(OFFSET('Sanitation Data'!$E$31,0,10*ROW('Sanitation Data'!E165))="","",OFFSET('Sanitation Data'!$E$31,0,10*ROW('Sanitation Data'!E165)))</f>
        <v/>
      </c>
      <c r="CT171" s="383" t="str">
        <f ca="1">+IF(OFFSET('Sanitation Data'!$E$32,0,10*ROW('Sanitation Data'!E165))="","",OFFSET('Sanitation Data'!$E$32,0,10*ROW('Sanitation Data'!E165)))</f>
        <v/>
      </c>
      <c r="CU171" s="383" t="str">
        <f ca="1">+IF(OFFSET('Sanitation Data'!$F$28,0,10*ROW('Sanitation Data'!F165))="","",OFFSET('Sanitation Data'!$F$28,0,10*ROW('Sanitation Data'!F165)))</f>
        <v/>
      </c>
      <c r="CV171" s="383" t="str">
        <f ca="1">+IF(OFFSET('Sanitation Data'!$F$29,0,10*ROW('Sanitation Data'!F165))="","",OFFSET('Sanitation Data'!$F$29,0,10*ROW('Sanitation Data'!F165)))</f>
        <v/>
      </c>
      <c r="CW171" s="383" t="str">
        <f ca="1">+IF(OFFSET('Sanitation Data'!$F$30,0,10*ROW('Sanitation Data'!F165))="","",OFFSET('Sanitation Data'!$F$30,0,10*ROW('Sanitation Data'!F165)))</f>
        <v/>
      </c>
      <c r="CX171" s="383" t="str">
        <f ca="1">+IF(OFFSET('Sanitation Data'!$F$31,0,10*ROW('Sanitation Data'!F165))="","",OFFSET('Sanitation Data'!$F$31,0,10*ROW('Sanitation Data'!F165)))</f>
        <v/>
      </c>
      <c r="CY171" s="383" t="str">
        <f ca="1">+IF(OFFSET('Sanitation Data'!$F$32,0,10*ROW('Sanitation Data'!F165))="","",OFFSET('Sanitation Data'!$F$32,0,10*ROW('Sanitation Data'!F165)))</f>
        <v/>
      </c>
      <c r="CZ171" s="383" t="str">
        <f ca="1">+IF(OFFSET('Sanitation Data'!$G$28,0,10*ROW('Sanitation Data'!G165))="","",OFFSET('Sanitation Data'!$G$28,0,10*ROW('Sanitation Data'!G165)))</f>
        <v/>
      </c>
      <c r="DA171" s="383" t="str">
        <f ca="1">+IF(OFFSET('Sanitation Data'!$G$29,0,10*ROW('Sanitation Data'!G165))="","",OFFSET('Sanitation Data'!$G$29,0,10*ROW('Sanitation Data'!G165)))</f>
        <v/>
      </c>
      <c r="DB171" s="383" t="str">
        <f ca="1">+IF(OFFSET('Sanitation Data'!$G$30,0,10*ROW('Sanitation Data'!G165))="","",OFFSET('Sanitation Data'!$G$30,0,10*ROW('Sanitation Data'!G165)))</f>
        <v/>
      </c>
      <c r="DC171" s="383" t="str">
        <f ca="1">+IF(OFFSET('Sanitation Data'!$G$31,0,10*ROW('Sanitation Data'!G165))="","",OFFSET('Sanitation Data'!$G$31,0,10*ROW('Sanitation Data'!G165)))</f>
        <v/>
      </c>
      <c r="DD171" s="383" t="str">
        <f ca="1">+IF(OFFSET('Sanitation Data'!$G$32,0,10*ROW('Sanitation Data'!G165))="","",OFFSET('Sanitation Data'!$G$32,0,10*ROW('Sanitation Data'!G165)))</f>
        <v/>
      </c>
      <c r="DE171" s="383" t="str">
        <f ca="1">+IF(OFFSET('Sanitation Data'!$H$28,0,10*ROW('Sanitation Data'!H165))="","",OFFSET('Sanitation Data'!$H$28,0,10*ROW('Sanitation Data'!H165)))</f>
        <v/>
      </c>
      <c r="DF171" s="383" t="str">
        <f ca="1">+IF(OFFSET('Sanitation Data'!$H$29,0,10*ROW('Sanitation Data'!H165))="","",OFFSET('Sanitation Data'!$H$29,0,10*ROW('Sanitation Data'!H165)))</f>
        <v/>
      </c>
      <c r="DG171" s="383" t="str">
        <f ca="1">+IF(OFFSET('Sanitation Data'!$H$30,0,10*ROW('Sanitation Data'!H165))="","",OFFSET('Sanitation Data'!$H$30,0,10*ROW('Sanitation Data'!H165)))</f>
        <v/>
      </c>
      <c r="DH171" s="383" t="str">
        <f ca="1">+IF(OFFSET('Sanitation Data'!$H$31,0,10*ROW('Sanitation Data'!H165))="","",OFFSET('Sanitation Data'!$H$31,0,10*ROW('Sanitation Data'!H165)))</f>
        <v/>
      </c>
      <c r="DI171" s="383" t="str">
        <f ca="1">+IF(OFFSET('Sanitation Data'!$H$32,0,10*ROW('Sanitation Data'!H165))="","",OFFSET('Sanitation Data'!$H$32,0,10*ROW('Sanitation Data'!H165)))</f>
        <v/>
      </c>
      <c r="DJ171" s="383" t="str">
        <f ca="1">+IF(OFFSET('Sanitation Data'!$I$28,0,10*ROW('Sanitation Data'!I165))="","",OFFSET('Sanitation Data'!$I$28,0,10*ROW('Sanitation Data'!I165)))</f>
        <v/>
      </c>
      <c r="DK171" s="383" t="str">
        <f ca="1">+IF(OFFSET('Sanitation Data'!$I$29,0,10*ROW('Sanitation Data'!I165))="","",OFFSET('Sanitation Data'!$I$29,0,10*ROW('Sanitation Data'!I165)))</f>
        <v/>
      </c>
      <c r="DL171" s="383" t="str">
        <f ca="1">+IF(OFFSET('Sanitation Data'!$I$30,0,10*ROW('Sanitation Data'!I165))="","",OFFSET('Sanitation Data'!$I$30,0,10*ROW('Sanitation Data'!I165)))</f>
        <v/>
      </c>
      <c r="DM171" s="383" t="str">
        <f ca="1">+IF(OFFSET('Sanitation Data'!$I$31,0,10*ROW('Sanitation Data'!I165))="","",OFFSET('Sanitation Data'!$I$31,0,10*ROW('Sanitation Data'!I165)))</f>
        <v/>
      </c>
      <c r="DN171" s="383" t="str">
        <f ca="1">+IF(OFFSET('Sanitation Data'!$I$32,0,10*ROW('Sanitation Data'!I165))="","",OFFSET('Sanitation Data'!$I$32,0,10*ROW('Sanitation Data'!I165)))</f>
        <v/>
      </c>
      <c r="DO171" s="383" t="str">
        <f ca="1">+IF(OFFSET('Hygiene Data'!$D$11,0,10*ROW('Hygiene Data'!D165))="","",OFFSET('Hygiene Data'!$D$11,0,10*ROW('Hygiene Data'!D165)))</f>
        <v/>
      </c>
      <c r="DP171" s="383" t="str">
        <f ca="1">+IF(OFFSET('Hygiene Data'!$D$12,0,10*ROW('Hygiene Data'!D165))="","",OFFSET('Hygiene Data'!$D$12,0,10*ROW('Hygiene Data'!D165)))</f>
        <v/>
      </c>
      <c r="DQ171" s="383" t="str">
        <f ca="1">+IF(OFFSET('Hygiene Data'!$D$13,0,10*ROW('Hygiene Data'!D165))="","",OFFSET('Hygiene Data'!$D$13,0,10*ROW('Hygiene Data'!D165)))</f>
        <v/>
      </c>
      <c r="DR171" s="383" t="str">
        <f ca="1">+IF(OFFSET('Hygiene Data'!$E$11,0,10*ROW('Hygiene Data'!E165))="","",OFFSET('Hygiene Data'!$E$11,0,10*ROW('Hygiene Data'!E165)))</f>
        <v/>
      </c>
      <c r="DS171" s="383" t="str">
        <f ca="1">+IF(OFFSET('Hygiene Data'!$E$12,0,10*ROW('Hygiene Data'!E165))="","",OFFSET('Hygiene Data'!$E$12,0,10*ROW('Hygiene Data'!E165)))</f>
        <v/>
      </c>
      <c r="DT171" s="383" t="str">
        <f ca="1">+IF(OFFSET('Hygiene Data'!$E$13,0,10*ROW('Hygiene Data'!E165))="","",OFFSET('Hygiene Data'!$E$13,0,10*ROW('Hygiene Data'!E165)))</f>
        <v/>
      </c>
      <c r="DU171" s="383" t="str">
        <f ca="1">+IF(OFFSET('Hygiene Data'!$F$11,0,10*ROW('Hygiene Data'!F165))="","",OFFSET('Hygiene Data'!$F$11,0,10*ROW('Hygiene Data'!F165)))</f>
        <v/>
      </c>
      <c r="DV171" s="383" t="str">
        <f ca="1">+IF(OFFSET('Hygiene Data'!$F$12,0,10*ROW('Hygiene Data'!F165))="","",OFFSET('Hygiene Data'!$F$12,0,10*ROW('Hygiene Data'!F165)))</f>
        <v/>
      </c>
      <c r="DW171" s="383" t="str">
        <f ca="1">+IF(OFFSET('Hygiene Data'!$F$13,0,10*ROW('Hygiene Data'!F165))="","",OFFSET('Hygiene Data'!$F$13,0,10*ROW('Hygiene Data'!F165)))</f>
        <v/>
      </c>
      <c r="DX171" s="383" t="str">
        <f ca="1">+IF(OFFSET('Hygiene Data'!$G$11,0,10*ROW('Hygiene Data'!G165))="","",OFFSET('Hygiene Data'!$G$11,0,10*ROW('Hygiene Data'!G165)))</f>
        <v/>
      </c>
      <c r="DY171" s="383" t="str">
        <f ca="1">+IF(OFFSET('Hygiene Data'!$G$12,0,10*ROW('Hygiene Data'!G165))="","",OFFSET('Hygiene Data'!$G$12,0,10*ROW('Hygiene Data'!G165)))</f>
        <v/>
      </c>
      <c r="DZ171" s="383" t="str">
        <f ca="1">+IF(OFFSET('Hygiene Data'!$G$13,0,10*ROW('Hygiene Data'!G165))="","",OFFSET('Hygiene Data'!$G$13,0,10*ROW('Hygiene Data'!G165)))</f>
        <v/>
      </c>
      <c r="EA171" s="383" t="str">
        <f ca="1">+IF(OFFSET('Hygiene Data'!$H$11,0,10*ROW('Hygiene Data'!H165))="","",OFFSET('Hygiene Data'!$H$11,0,10*ROW('Hygiene Data'!H165)))</f>
        <v/>
      </c>
      <c r="EB171" s="383" t="str">
        <f ca="1">+IF(OFFSET('Hygiene Data'!$H$12,0,10*ROW('Hygiene Data'!H165))="","",OFFSET('Hygiene Data'!$H$12,0,10*ROW('Hygiene Data'!H165)))</f>
        <v/>
      </c>
      <c r="EC171" s="383" t="str">
        <f ca="1">+IF(OFFSET('Hygiene Data'!$H$13,0,10*ROW('Hygiene Data'!H165))="","",OFFSET('Hygiene Data'!$H$13,0,10*ROW('Hygiene Data'!H165)))</f>
        <v/>
      </c>
      <c r="ED171" s="383" t="str">
        <f ca="1">+IF(OFFSET('Hygiene Data'!$I$11,0,10*ROW('Hygiene Data'!I165))="","",OFFSET('Hygiene Data'!$I$11,0,10*ROW('Hygiene Data'!I165)))</f>
        <v/>
      </c>
      <c r="EE171" s="383" t="str">
        <f ca="1">+IF(OFFSET('Hygiene Data'!$I$12,0,10*ROW('Hygiene Data'!I165))="","",OFFSET('Hygiene Data'!$I$12,0,10*ROW('Hygiene Data'!I165)))</f>
        <v/>
      </c>
      <c r="EF171" s="383" t="str">
        <f ca="1">+IF(OFFSET('Hygiene Data'!$I$13,0,10*ROW('Hygiene Data'!I165))="","",OFFSET('Hygiene Data'!$I$13,0,10*ROW('Hygiene Data'!I165)))</f>
        <v/>
      </c>
    </row>
    <row r="172" spans="1:136" x14ac:dyDescent="0.25">
      <c r="A172" s="492" t="str">
        <f ca="1">+IF(OFFSET('Water Data'!$B$2,0,10*ROW('Water Data'!E166))="","",OFFSET('Water Data'!$B$2,0,10*ROW('Water Data'!E166)))</f>
        <v/>
      </c>
      <c r="B172" s="492"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19" t="str">
        <f t="shared" ca="1" si="2"/>
        <v/>
      </c>
      <c r="D172" s="520"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20"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20"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20"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20"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20"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20"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20"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20"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20"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20"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20"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20"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20"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20"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20"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20"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20"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21"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21"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21"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21"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21"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21"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21"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21"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21"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21"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21"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21"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21"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21"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21"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21"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21"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21"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21"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21"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21"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21"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21"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21"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21"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21"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21"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21"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21"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21"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22"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98"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22"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22"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22"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22"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22"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22"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22"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22"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22"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22"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22"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22"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22"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22"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22"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22"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83" t="str">
        <f ca="1">+IF(OFFSET('Water Data'!$D$27,0,10*ROW('Water Data'!D166))="","",OFFSET('Water Data'!$D$27,0,10*ROW('Water Data'!D166)))</f>
        <v/>
      </c>
      <c r="BT172" s="383" t="str">
        <f ca="1">+IF(OFFSET('Water Data'!$D$28,0,10*ROW('Water Data'!D166))="","",OFFSET('Water Data'!$D$28,0,10*ROW('Water Data'!D166)))</f>
        <v/>
      </c>
      <c r="BU172" s="383" t="str">
        <f ca="1">+IF(OFFSET('Water Data'!$D$29,0,10*ROW('Water Data'!D166))="","",OFFSET('Water Data'!$D$29,0,10*ROW('Water Data'!D166)))</f>
        <v/>
      </c>
      <c r="BV172" s="383" t="str">
        <f ca="1">+IF(OFFSET('Water Data'!$E$27,0,10*ROW('Water Data'!E166))="","",OFFSET('Water Data'!$E$27,0,10*ROW('Water Data'!E166)))</f>
        <v/>
      </c>
      <c r="BW172" s="383" t="str">
        <f ca="1">+IF(OFFSET('Water Data'!$E$28,0,10*ROW('Water Data'!E166))="","",OFFSET('Water Data'!$E$28,0,10*ROW('Water Data'!E166)))</f>
        <v/>
      </c>
      <c r="BX172" s="383" t="str">
        <f ca="1">+IF(OFFSET('Water Data'!$E$29,0,10*ROW('Water Data'!E166))="","",OFFSET('Water Data'!$E$29,0,10*ROW('Water Data'!E166)))</f>
        <v/>
      </c>
      <c r="BY172" s="383" t="str">
        <f ca="1">+IF(OFFSET('Water Data'!$F$27,0,10*ROW('Water Data'!F166))="","",OFFSET('Water Data'!$F$27,0,10*ROW('Water Data'!F166)))</f>
        <v/>
      </c>
      <c r="BZ172" s="383" t="str">
        <f ca="1">+IF(OFFSET('Water Data'!$F$28,0,10*ROW('Water Data'!F166))="","",OFFSET('Water Data'!$F$28,0,10*ROW('Water Data'!F166)))</f>
        <v/>
      </c>
      <c r="CA172" s="383" t="str">
        <f ca="1">+IF(OFFSET('Water Data'!$F$29,0,10*ROW('Water Data'!F166))="","",OFFSET('Water Data'!$F$29,0,10*ROW('Water Data'!F166)))</f>
        <v/>
      </c>
      <c r="CB172" s="383" t="str">
        <f ca="1">+IF(OFFSET('Water Data'!$G$27,0,10*ROW('Water Data'!G166))="","",OFFSET('Water Data'!$G$27,0,10*ROW('Water Data'!G166)))</f>
        <v/>
      </c>
      <c r="CC172" s="383" t="str">
        <f ca="1">+IF(OFFSET('Water Data'!$G$28,0,10*ROW('Water Data'!G166))="","",OFFSET('Water Data'!$G$28,0,10*ROW('Water Data'!G166)))</f>
        <v/>
      </c>
      <c r="CD172" s="383" t="str">
        <f ca="1">+IF(OFFSET('Water Data'!$G$29,0,10*ROW('Water Data'!G166))="","",OFFSET('Water Data'!$G$29,0,10*ROW('Water Data'!G166)))</f>
        <v/>
      </c>
      <c r="CE172" s="383" t="str">
        <f ca="1">+IF(OFFSET('Water Data'!$H$27,0,10*ROW('Water Data'!H166))="","",OFFSET('Water Data'!$H$27,0,10*ROW('Water Data'!H166)))</f>
        <v/>
      </c>
      <c r="CF172" s="383" t="str">
        <f ca="1">+IF(OFFSET('Water Data'!$H$28,0,10*ROW('Water Data'!H166))="","",OFFSET('Water Data'!$H$28,0,10*ROW('Water Data'!H166)))</f>
        <v/>
      </c>
      <c r="CG172" s="383" t="str">
        <f ca="1">+IF(OFFSET('Water Data'!$H$29,0,10*ROW('Water Data'!H166))="","",OFFSET('Water Data'!$H$29,0,10*ROW('Water Data'!H166)))</f>
        <v/>
      </c>
      <c r="CH172" s="383" t="str">
        <f ca="1">+IF(OFFSET('Water Data'!$I$27,0,10*ROW('Water Data'!I166))="","",OFFSET('Water Data'!$I$27,0,10*ROW('Water Data'!I166)))</f>
        <v/>
      </c>
      <c r="CI172" s="383" t="str">
        <f ca="1">+IF(OFFSET('Water Data'!$I$28,0,10*ROW('Water Data'!I166))="","",OFFSET('Water Data'!$I$28,0,10*ROW('Water Data'!I166)))</f>
        <v/>
      </c>
      <c r="CJ172" s="383" t="str">
        <f ca="1">+IF(OFFSET('Water Data'!$I$29,0,10*ROW('Water Data'!I166))="","",OFFSET('Water Data'!$I$29,0,10*ROW('Water Data'!I166)))</f>
        <v/>
      </c>
      <c r="CK172" s="383" t="str">
        <f ca="1">+IF(OFFSET('Sanitation Data'!$D$28,0,10*ROW('Sanitation Data'!D166))="","",OFFSET('Sanitation Data'!$D$28,0,10*ROW('Sanitation Data'!D166)))</f>
        <v/>
      </c>
      <c r="CL172" s="383" t="str">
        <f ca="1">+IF(OFFSET('Sanitation Data'!$D$29,0,10*ROW('Sanitation Data'!D166))="","",OFFSET('Sanitation Data'!$D$29,0,10*ROW('Sanitation Data'!D166)))</f>
        <v/>
      </c>
      <c r="CM172" s="383" t="str">
        <f ca="1">+IF(OFFSET('Sanitation Data'!$D$30,0,10*ROW('Sanitation Data'!D166))="","",OFFSET('Sanitation Data'!$D$30,0,10*ROW('Sanitation Data'!D166)))</f>
        <v/>
      </c>
      <c r="CN172" s="383" t="str">
        <f ca="1">+IF(OFFSET('Sanitation Data'!$D$31,0,10*ROW('Sanitation Data'!D166))="","",OFFSET('Sanitation Data'!$D$31,0,10*ROW('Sanitation Data'!D166)))</f>
        <v/>
      </c>
      <c r="CO172" s="383" t="str">
        <f ca="1">+IF(OFFSET('Sanitation Data'!$D$32,0,10*ROW('Sanitation Data'!D166))="","",OFFSET('Sanitation Data'!$D$32,0,10*ROW('Sanitation Data'!D166)))</f>
        <v/>
      </c>
      <c r="CP172" s="383" t="str">
        <f ca="1">+IF(OFFSET('Sanitation Data'!$E$28,0,10*ROW('Sanitation Data'!E166))="","",OFFSET('Sanitation Data'!$E$28,0,10*ROW('Sanitation Data'!E166)))</f>
        <v/>
      </c>
      <c r="CQ172" s="383" t="str">
        <f ca="1">+IF(OFFSET('Sanitation Data'!$E$29,0,10*ROW('Sanitation Data'!E166))="","",OFFSET('Sanitation Data'!$E$29,0,10*ROW('Sanitation Data'!E166)))</f>
        <v/>
      </c>
      <c r="CR172" s="383" t="str">
        <f ca="1">+IF(OFFSET('Sanitation Data'!$E$30,0,10*ROW('Sanitation Data'!E166))="","",OFFSET('Sanitation Data'!$E$30,0,10*ROW('Sanitation Data'!E166)))</f>
        <v/>
      </c>
      <c r="CS172" s="383" t="str">
        <f ca="1">+IF(OFFSET('Sanitation Data'!$E$31,0,10*ROW('Sanitation Data'!E166))="","",OFFSET('Sanitation Data'!$E$31,0,10*ROW('Sanitation Data'!E166)))</f>
        <v/>
      </c>
      <c r="CT172" s="383" t="str">
        <f ca="1">+IF(OFFSET('Sanitation Data'!$E$32,0,10*ROW('Sanitation Data'!E166))="","",OFFSET('Sanitation Data'!$E$32,0,10*ROW('Sanitation Data'!E166)))</f>
        <v/>
      </c>
      <c r="CU172" s="383" t="str">
        <f ca="1">+IF(OFFSET('Sanitation Data'!$F$28,0,10*ROW('Sanitation Data'!F166))="","",OFFSET('Sanitation Data'!$F$28,0,10*ROW('Sanitation Data'!F166)))</f>
        <v/>
      </c>
      <c r="CV172" s="383" t="str">
        <f ca="1">+IF(OFFSET('Sanitation Data'!$F$29,0,10*ROW('Sanitation Data'!F166))="","",OFFSET('Sanitation Data'!$F$29,0,10*ROW('Sanitation Data'!F166)))</f>
        <v/>
      </c>
      <c r="CW172" s="383" t="str">
        <f ca="1">+IF(OFFSET('Sanitation Data'!$F$30,0,10*ROW('Sanitation Data'!F166))="","",OFFSET('Sanitation Data'!$F$30,0,10*ROW('Sanitation Data'!F166)))</f>
        <v/>
      </c>
      <c r="CX172" s="383" t="str">
        <f ca="1">+IF(OFFSET('Sanitation Data'!$F$31,0,10*ROW('Sanitation Data'!F166))="","",OFFSET('Sanitation Data'!$F$31,0,10*ROW('Sanitation Data'!F166)))</f>
        <v/>
      </c>
      <c r="CY172" s="383" t="str">
        <f ca="1">+IF(OFFSET('Sanitation Data'!$F$32,0,10*ROW('Sanitation Data'!F166))="","",OFFSET('Sanitation Data'!$F$32,0,10*ROW('Sanitation Data'!F166)))</f>
        <v/>
      </c>
      <c r="CZ172" s="383" t="str">
        <f ca="1">+IF(OFFSET('Sanitation Data'!$G$28,0,10*ROW('Sanitation Data'!G166))="","",OFFSET('Sanitation Data'!$G$28,0,10*ROW('Sanitation Data'!G166)))</f>
        <v/>
      </c>
      <c r="DA172" s="383" t="str">
        <f ca="1">+IF(OFFSET('Sanitation Data'!$G$29,0,10*ROW('Sanitation Data'!G166))="","",OFFSET('Sanitation Data'!$G$29,0,10*ROW('Sanitation Data'!G166)))</f>
        <v/>
      </c>
      <c r="DB172" s="383" t="str">
        <f ca="1">+IF(OFFSET('Sanitation Data'!$G$30,0,10*ROW('Sanitation Data'!G166))="","",OFFSET('Sanitation Data'!$G$30,0,10*ROW('Sanitation Data'!G166)))</f>
        <v/>
      </c>
      <c r="DC172" s="383" t="str">
        <f ca="1">+IF(OFFSET('Sanitation Data'!$G$31,0,10*ROW('Sanitation Data'!G166))="","",OFFSET('Sanitation Data'!$G$31,0,10*ROW('Sanitation Data'!G166)))</f>
        <v/>
      </c>
      <c r="DD172" s="383" t="str">
        <f ca="1">+IF(OFFSET('Sanitation Data'!$G$32,0,10*ROW('Sanitation Data'!G166))="","",OFFSET('Sanitation Data'!$G$32,0,10*ROW('Sanitation Data'!G166)))</f>
        <v/>
      </c>
      <c r="DE172" s="383" t="str">
        <f ca="1">+IF(OFFSET('Sanitation Data'!$H$28,0,10*ROW('Sanitation Data'!H166))="","",OFFSET('Sanitation Data'!$H$28,0,10*ROW('Sanitation Data'!H166)))</f>
        <v/>
      </c>
      <c r="DF172" s="383" t="str">
        <f ca="1">+IF(OFFSET('Sanitation Data'!$H$29,0,10*ROW('Sanitation Data'!H166))="","",OFFSET('Sanitation Data'!$H$29,0,10*ROW('Sanitation Data'!H166)))</f>
        <v/>
      </c>
      <c r="DG172" s="383" t="str">
        <f ca="1">+IF(OFFSET('Sanitation Data'!$H$30,0,10*ROW('Sanitation Data'!H166))="","",OFFSET('Sanitation Data'!$H$30,0,10*ROW('Sanitation Data'!H166)))</f>
        <v/>
      </c>
      <c r="DH172" s="383" t="str">
        <f ca="1">+IF(OFFSET('Sanitation Data'!$H$31,0,10*ROW('Sanitation Data'!H166))="","",OFFSET('Sanitation Data'!$H$31,0,10*ROW('Sanitation Data'!H166)))</f>
        <v/>
      </c>
      <c r="DI172" s="383" t="str">
        <f ca="1">+IF(OFFSET('Sanitation Data'!$H$32,0,10*ROW('Sanitation Data'!H166))="","",OFFSET('Sanitation Data'!$H$32,0,10*ROW('Sanitation Data'!H166)))</f>
        <v/>
      </c>
      <c r="DJ172" s="383" t="str">
        <f ca="1">+IF(OFFSET('Sanitation Data'!$I$28,0,10*ROW('Sanitation Data'!I166))="","",OFFSET('Sanitation Data'!$I$28,0,10*ROW('Sanitation Data'!I166)))</f>
        <v/>
      </c>
      <c r="DK172" s="383" t="str">
        <f ca="1">+IF(OFFSET('Sanitation Data'!$I$29,0,10*ROW('Sanitation Data'!I166))="","",OFFSET('Sanitation Data'!$I$29,0,10*ROW('Sanitation Data'!I166)))</f>
        <v/>
      </c>
      <c r="DL172" s="383" t="str">
        <f ca="1">+IF(OFFSET('Sanitation Data'!$I$30,0,10*ROW('Sanitation Data'!I166))="","",OFFSET('Sanitation Data'!$I$30,0,10*ROW('Sanitation Data'!I166)))</f>
        <v/>
      </c>
      <c r="DM172" s="383" t="str">
        <f ca="1">+IF(OFFSET('Sanitation Data'!$I$31,0,10*ROW('Sanitation Data'!I166))="","",OFFSET('Sanitation Data'!$I$31,0,10*ROW('Sanitation Data'!I166)))</f>
        <v/>
      </c>
      <c r="DN172" s="383" t="str">
        <f ca="1">+IF(OFFSET('Sanitation Data'!$I$32,0,10*ROW('Sanitation Data'!I166))="","",OFFSET('Sanitation Data'!$I$32,0,10*ROW('Sanitation Data'!I166)))</f>
        <v/>
      </c>
      <c r="DO172" s="383" t="str">
        <f ca="1">+IF(OFFSET('Hygiene Data'!$D$11,0,10*ROW('Hygiene Data'!D166))="","",OFFSET('Hygiene Data'!$D$11,0,10*ROW('Hygiene Data'!D166)))</f>
        <v/>
      </c>
      <c r="DP172" s="383" t="str">
        <f ca="1">+IF(OFFSET('Hygiene Data'!$D$12,0,10*ROW('Hygiene Data'!D166))="","",OFFSET('Hygiene Data'!$D$12,0,10*ROW('Hygiene Data'!D166)))</f>
        <v/>
      </c>
      <c r="DQ172" s="383" t="str">
        <f ca="1">+IF(OFFSET('Hygiene Data'!$D$13,0,10*ROW('Hygiene Data'!D166))="","",OFFSET('Hygiene Data'!$D$13,0,10*ROW('Hygiene Data'!D166)))</f>
        <v/>
      </c>
      <c r="DR172" s="383" t="str">
        <f ca="1">+IF(OFFSET('Hygiene Data'!$E$11,0,10*ROW('Hygiene Data'!E166))="","",OFFSET('Hygiene Data'!$E$11,0,10*ROW('Hygiene Data'!E166)))</f>
        <v/>
      </c>
      <c r="DS172" s="383" t="str">
        <f ca="1">+IF(OFFSET('Hygiene Data'!$E$12,0,10*ROW('Hygiene Data'!E166))="","",OFFSET('Hygiene Data'!$E$12,0,10*ROW('Hygiene Data'!E166)))</f>
        <v/>
      </c>
      <c r="DT172" s="383" t="str">
        <f ca="1">+IF(OFFSET('Hygiene Data'!$E$13,0,10*ROW('Hygiene Data'!E166))="","",OFFSET('Hygiene Data'!$E$13,0,10*ROW('Hygiene Data'!E166)))</f>
        <v/>
      </c>
      <c r="DU172" s="383" t="str">
        <f ca="1">+IF(OFFSET('Hygiene Data'!$F$11,0,10*ROW('Hygiene Data'!F166))="","",OFFSET('Hygiene Data'!$F$11,0,10*ROW('Hygiene Data'!F166)))</f>
        <v/>
      </c>
      <c r="DV172" s="383" t="str">
        <f ca="1">+IF(OFFSET('Hygiene Data'!$F$12,0,10*ROW('Hygiene Data'!F166))="","",OFFSET('Hygiene Data'!$F$12,0,10*ROW('Hygiene Data'!F166)))</f>
        <v/>
      </c>
      <c r="DW172" s="383" t="str">
        <f ca="1">+IF(OFFSET('Hygiene Data'!$F$13,0,10*ROW('Hygiene Data'!F166))="","",OFFSET('Hygiene Data'!$F$13,0,10*ROW('Hygiene Data'!F166)))</f>
        <v/>
      </c>
      <c r="DX172" s="383" t="str">
        <f ca="1">+IF(OFFSET('Hygiene Data'!$G$11,0,10*ROW('Hygiene Data'!G166))="","",OFFSET('Hygiene Data'!$G$11,0,10*ROW('Hygiene Data'!G166)))</f>
        <v/>
      </c>
      <c r="DY172" s="383" t="str">
        <f ca="1">+IF(OFFSET('Hygiene Data'!$G$12,0,10*ROW('Hygiene Data'!G166))="","",OFFSET('Hygiene Data'!$G$12,0,10*ROW('Hygiene Data'!G166)))</f>
        <v/>
      </c>
      <c r="DZ172" s="383" t="str">
        <f ca="1">+IF(OFFSET('Hygiene Data'!$G$13,0,10*ROW('Hygiene Data'!G166))="","",OFFSET('Hygiene Data'!$G$13,0,10*ROW('Hygiene Data'!G166)))</f>
        <v/>
      </c>
      <c r="EA172" s="383" t="str">
        <f ca="1">+IF(OFFSET('Hygiene Data'!$H$11,0,10*ROW('Hygiene Data'!H166))="","",OFFSET('Hygiene Data'!$H$11,0,10*ROW('Hygiene Data'!H166)))</f>
        <v/>
      </c>
      <c r="EB172" s="383" t="str">
        <f ca="1">+IF(OFFSET('Hygiene Data'!$H$12,0,10*ROW('Hygiene Data'!H166))="","",OFFSET('Hygiene Data'!$H$12,0,10*ROW('Hygiene Data'!H166)))</f>
        <v/>
      </c>
      <c r="EC172" s="383" t="str">
        <f ca="1">+IF(OFFSET('Hygiene Data'!$H$13,0,10*ROW('Hygiene Data'!H166))="","",OFFSET('Hygiene Data'!$H$13,0,10*ROW('Hygiene Data'!H166)))</f>
        <v/>
      </c>
      <c r="ED172" s="383" t="str">
        <f ca="1">+IF(OFFSET('Hygiene Data'!$I$11,0,10*ROW('Hygiene Data'!I166))="","",OFFSET('Hygiene Data'!$I$11,0,10*ROW('Hygiene Data'!I166)))</f>
        <v/>
      </c>
      <c r="EE172" s="383" t="str">
        <f ca="1">+IF(OFFSET('Hygiene Data'!$I$12,0,10*ROW('Hygiene Data'!I166))="","",OFFSET('Hygiene Data'!$I$12,0,10*ROW('Hygiene Data'!I166)))</f>
        <v/>
      </c>
      <c r="EF172" s="383" t="str">
        <f ca="1">+IF(OFFSET('Hygiene Data'!$I$13,0,10*ROW('Hygiene Data'!I166))="","",OFFSET('Hygiene Data'!$I$13,0,10*ROW('Hygiene Data'!I166)))</f>
        <v/>
      </c>
    </row>
    <row r="173" spans="1:136" x14ac:dyDescent="0.25">
      <c r="A173" s="492" t="str">
        <f ca="1">+IF(OFFSET('Water Data'!$B$2,0,10*ROW('Water Data'!E167))="","",OFFSET('Water Data'!$B$2,0,10*ROW('Water Data'!E167)))</f>
        <v/>
      </c>
      <c r="B173" s="492"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19" t="str">
        <f t="shared" ca="1" si="2"/>
        <v/>
      </c>
      <c r="D173" s="520"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20"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20"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20"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20"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20"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20"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20"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20"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20"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20"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20"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20"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20"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20"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20"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20"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20"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21"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21"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21"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21"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21"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21"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21"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21"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21"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21"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21"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21"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21"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21"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21"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21"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21"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21"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21"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21"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21"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21"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21"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21"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21"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21"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21"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21"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21"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21"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22"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98"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22"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22"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22"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22"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22"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22"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22"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22"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22"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22"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22"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22"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22"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22"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22"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22"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83" t="str">
        <f ca="1">+IF(OFFSET('Water Data'!$D$27,0,10*ROW('Water Data'!D167))="","",OFFSET('Water Data'!$D$27,0,10*ROW('Water Data'!D167)))</f>
        <v/>
      </c>
      <c r="BT173" s="383" t="str">
        <f ca="1">+IF(OFFSET('Water Data'!$D$28,0,10*ROW('Water Data'!D167))="","",OFFSET('Water Data'!$D$28,0,10*ROW('Water Data'!D167)))</f>
        <v/>
      </c>
      <c r="BU173" s="383" t="str">
        <f ca="1">+IF(OFFSET('Water Data'!$D$29,0,10*ROW('Water Data'!D167))="","",OFFSET('Water Data'!$D$29,0,10*ROW('Water Data'!D167)))</f>
        <v/>
      </c>
      <c r="BV173" s="383" t="str">
        <f ca="1">+IF(OFFSET('Water Data'!$E$27,0,10*ROW('Water Data'!E167))="","",OFFSET('Water Data'!$E$27,0,10*ROW('Water Data'!E167)))</f>
        <v/>
      </c>
      <c r="BW173" s="383" t="str">
        <f ca="1">+IF(OFFSET('Water Data'!$E$28,0,10*ROW('Water Data'!E167))="","",OFFSET('Water Data'!$E$28,0,10*ROW('Water Data'!E167)))</f>
        <v/>
      </c>
      <c r="BX173" s="383" t="str">
        <f ca="1">+IF(OFFSET('Water Data'!$E$29,0,10*ROW('Water Data'!E167))="","",OFFSET('Water Data'!$E$29,0,10*ROW('Water Data'!E167)))</f>
        <v/>
      </c>
      <c r="BY173" s="383" t="str">
        <f ca="1">+IF(OFFSET('Water Data'!$F$27,0,10*ROW('Water Data'!F167))="","",OFFSET('Water Data'!$F$27,0,10*ROW('Water Data'!F167)))</f>
        <v/>
      </c>
      <c r="BZ173" s="383" t="str">
        <f ca="1">+IF(OFFSET('Water Data'!$F$28,0,10*ROW('Water Data'!F167))="","",OFFSET('Water Data'!$F$28,0,10*ROW('Water Data'!F167)))</f>
        <v/>
      </c>
      <c r="CA173" s="383" t="str">
        <f ca="1">+IF(OFFSET('Water Data'!$F$29,0,10*ROW('Water Data'!F167))="","",OFFSET('Water Data'!$F$29,0,10*ROW('Water Data'!F167)))</f>
        <v/>
      </c>
      <c r="CB173" s="383" t="str">
        <f ca="1">+IF(OFFSET('Water Data'!$G$27,0,10*ROW('Water Data'!G167))="","",OFFSET('Water Data'!$G$27,0,10*ROW('Water Data'!G167)))</f>
        <v/>
      </c>
      <c r="CC173" s="383" t="str">
        <f ca="1">+IF(OFFSET('Water Data'!$G$28,0,10*ROW('Water Data'!G167))="","",OFFSET('Water Data'!$G$28,0,10*ROW('Water Data'!G167)))</f>
        <v/>
      </c>
      <c r="CD173" s="383" t="str">
        <f ca="1">+IF(OFFSET('Water Data'!$G$29,0,10*ROW('Water Data'!G167))="","",OFFSET('Water Data'!$G$29,0,10*ROW('Water Data'!G167)))</f>
        <v/>
      </c>
      <c r="CE173" s="383" t="str">
        <f ca="1">+IF(OFFSET('Water Data'!$H$27,0,10*ROW('Water Data'!H167))="","",OFFSET('Water Data'!$H$27,0,10*ROW('Water Data'!H167)))</f>
        <v/>
      </c>
      <c r="CF173" s="383" t="str">
        <f ca="1">+IF(OFFSET('Water Data'!$H$28,0,10*ROW('Water Data'!H167))="","",OFFSET('Water Data'!$H$28,0,10*ROW('Water Data'!H167)))</f>
        <v/>
      </c>
      <c r="CG173" s="383" t="str">
        <f ca="1">+IF(OFFSET('Water Data'!$H$29,0,10*ROW('Water Data'!H167))="","",OFFSET('Water Data'!$H$29,0,10*ROW('Water Data'!H167)))</f>
        <v/>
      </c>
      <c r="CH173" s="383" t="str">
        <f ca="1">+IF(OFFSET('Water Data'!$I$27,0,10*ROW('Water Data'!I167))="","",OFFSET('Water Data'!$I$27,0,10*ROW('Water Data'!I167)))</f>
        <v/>
      </c>
      <c r="CI173" s="383" t="str">
        <f ca="1">+IF(OFFSET('Water Data'!$I$28,0,10*ROW('Water Data'!I167))="","",OFFSET('Water Data'!$I$28,0,10*ROW('Water Data'!I167)))</f>
        <v/>
      </c>
      <c r="CJ173" s="383" t="str">
        <f ca="1">+IF(OFFSET('Water Data'!$I$29,0,10*ROW('Water Data'!I167))="","",OFFSET('Water Data'!$I$29,0,10*ROW('Water Data'!I167)))</f>
        <v/>
      </c>
      <c r="CK173" s="383" t="str">
        <f ca="1">+IF(OFFSET('Sanitation Data'!$D$28,0,10*ROW('Sanitation Data'!D167))="","",OFFSET('Sanitation Data'!$D$28,0,10*ROW('Sanitation Data'!D167)))</f>
        <v/>
      </c>
      <c r="CL173" s="383" t="str">
        <f ca="1">+IF(OFFSET('Sanitation Data'!$D$29,0,10*ROW('Sanitation Data'!D167))="","",OFFSET('Sanitation Data'!$D$29,0,10*ROW('Sanitation Data'!D167)))</f>
        <v/>
      </c>
      <c r="CM173" s="383" t="str">
        <f ca="1">+IF(OFFSET('Sanitation Data'!$D$30,0,10*ROW('Sanitation Data'!D167))="","",OFFSET('Sanitation Data'!$D$30,0,10*ROW('Sanitation Data'!D167)))</f>
        <v/>
      </c>
      <c r="CN173" s="383" t="str">
        <f ca="1">+IF(OFFSET('Sanitation Data'!$D$31,0,10*ROW('Sanitation Data'!D167))="","",OFFSET('Sanitation Data'!$D$31,0,10*ROW('Sanitation Data'!D167)))</f>
        <v/>
      </c>
      <c r="CO173" s="383" t="str">
        <f ca="1">+IF(OFFSET('Sanitation Data'!$D$32,0,10*ROW('Sanitation Data'!D167))="","",OFFSET('Sanitation Data'!$D$32,0,10*ROW('Sanitation Data'!D167)))</f>
        <v/>
      </c>
      <c r="CP173" s="383" t="str">
        <f ca="1">+IF(OFFSET('Sanitation Data'!$E$28,0,10*ROW('Sanitation Data'!E167))="","",OFFSET('Sanitation Data'!$E$28,0,10*ROW('Sanitation Data'!E167)))</f>
        <v/>
      </c>
      <c r="CQ173" s="383" t="str">
        <f ca="1">+IF(OFFSET('Sanitation Data'!$E$29,0,10*ROW('Sanitation Data'!E167))="","",OFFSET('Sanitation Data'!$E$29,0,10*ROW('Sanitation Data'!E167)))</f>
        <v/>
      </c>
      <c r="CR173" s="383" t="str">
        <f ca="1">+IF(OFFSET('Sanitation Data'!$E$30,0,10*ROW('Sanitation Data'!E167))="","",OFFSET('Sanitation Data'!$E$30,0,10*ROW('Sanitation Data'!E167)))</f>
        <v/>
      </c>
      <c r="CS173" s="383" t="str">
        <f ca="1">+IF(OFFSET('Sanitation Data'!$E$31,0,10*ROW('Sanitation Data'!E167))="","",OFFSET('Sanitation Data'!$E$31,0,10*ROW('Sanitation Data'!E167)))</f>
        <v/>
      </c>
      <c r="CT173" s="383" t="str">
        <f ca="1">+IF(OFFSET('Sanitation Data'!$E$32,0,10*ROW('Sanitation Data'!E167))="","",OFFSET('Sanitation Data'!$E$32,0,10*ROW('Sanitation Data'!E167)))</f>
        <v/>
      </c>
      <c r="CU173" s="383" t="str">
        <f ca="1">+IF(OFFSET('Sanitation Data'!$F$28,0,10*ROW('Sanitation Data'!F167))="","",OFFSET('Sanitation Data'!$F$28,0,10*ROW('Sanitation Data'!F167)))</f>
        <v/>
      </c>
      <c r="CV173" s="383" t="str">
        <f ca="1">+IF(OFFSET('Sanitation Data'!$F$29,0,10*ROW('Sanitation Data'!F167))="","",OFFSET('Sanitation Data'!$F$29,0,10*ROW('Sanitation Data'!F167)))</f>
        <v/>
      </c>
      <c r="CW173" s="383" t="str">
        <f ca="1">+IF(OFFSET('Sanitation Data'!$F$30,0,10*ROW('Sanitation Data'!F167))="","",OFFSET('Sanitation Data'!$F$30,0,10*ROW('Sanitation Data'!F167)))</f>
        <v/>
      </c>
      <c r="CX173" s="383" t="str">
        <f ca="1">+IF(OFFSET('Sanitation Data'!$F$31,0,10*ROW('Sanitation Data'!F167))="","",OFFSET('Sanitation Data'!$F$31,0,10*ROW('Sanitation Data'!F167)))</f>
        <v/>
      </c>
      <c r="CY173" s="383" t="str">
        <f ca="1">+IF(OFFSET('Sanitation Data'!$F$32,0,10*ROW('Sanitation Data'!F167))="","",OFFSET('Sanitation Data'!$F$32,0,10*ROW('Sanitation Data'!F167)))</f>
        <v/>
      </c>
      <c r="CZ173" s="383" t="str">
        <f ca="1">+IF(OFFSET('Sanitation Data'!$G$28,0,10*ROW('Sanitation Data'!G167))="","",OFFSET('Sanitation Data'!$G$28,0,10*ROW('Sanitation Data'!G167)))</f>
        <v/>
      </c>
      <c r="DA173" s="383" t="str">
        <f ca="1">+IF(OFFSET('Sanitation Data'!$G$29,0,10*ROW('Sanitation Data'!G167))="","",OFFSET('Sanitation Data'!$G$29,0,10*ROW('Sanitation Data'!G167)))</f>
        <v/>
      </c>
      <c r="DB173" s="383" t="str">
        <f ca="1">+IF(OFFSET('Sanitation Data'!$G$30,0,10*ROW('Sanitation Data'!G167))="","",OFFSET('Sanitation Data'!$G$30,0,10*ROW('Sanitation Data'!G167)))</f>
        <v/>
      </c>
      <c r="DC173" s="383" t="str">
        <f ca="1">+IF(OFFSET('Sanitation Data'!$G$31,0,10*ROW('Sanitation Data'!G167))="","",OFFSET('Sanitation Data'!$G$31,0,10*ROW('Sanitation Data'!G167)))</f>
        <v/>
      </c>
      <c r="DD173" s="383" t="str">
        <f ca="1">+IF(OFFSET('Sanitation Data'!$G$32,0,10*ROW('Sanitation Data'!G167))="","",OFFSET('Sanitation Data'!$G$32,0,10*ROW('Sanitation Data'!G167)))</f>
        <v/>
      </c>
      <c r="DE173" s="383" t="str">
        <f ca="1">+IF(OFFSET('Sanitation Data'!$H$28,0,10*ROW('Sanitation Data'!H167))="","",OFFSET('Sanitation Data'!$H$28,0,10*ROW('Sanitation Data'!H167)))</f>
        <v/>
      </c>
      <c r="DF173" s="383" t="str">
        <f ca="1">+IF(OFFSET('Sanitation Data'!$H$29,0,10*ROW('Sanitation Data'!H167))="","",OFFSET('Sanitation Data'!$H$29,0,10*ROW('Sanitation Data'!H167)))</f>
        <v/>
      </c>
      <c r="DG173" s="383" t="str">
        <f ca="1">+IF(OFFSET('Sanitation Data'!$H$30,0,10*ROW('Sanitation Data'!H167))="","",OFFSET('Sanitation Data'!$H$30,0,10*ROW('Sanitation Data'!H167)))</f>
        <v/>
      </c>
      <c r="DH173" s="383" t="str">
        <f ca="1">+IF(OFFSET('Sanitation Data'!$H$31,0,10*ROW('Sanitation Data'!H167))="","",OFFSET('Sanitation Data'!$H$31,0,10*ROW('Sanitation Data'!H167)))</f>
        <v/>
      </c>
      <c r="DI173" s="383" t="str">
        <f ca="1">+IF(OFFSET('Sanitation Data'!$H$32,0,10*ROW('Sanitation Data'!H167))="","",OFFSET('Sanitation Data'!$H$32,0,10*ROW('Sanitation Data'!H167)))</f>
        <v/>
      </c>
      <c r="DJ173" s="383" t="str">
        <f ca="1">+IF(OFFSET('Sanitation Data'!$I$28,0,10*ROW('Sanitation Data'!I167))="","",OFFSET('Sanitation Data'!$I$28,0,10*ROW('Sanitation Data'!I167)))</f>
        <v/>
      </c>
      <c r="DK173" s="383" t="str">
        <f ca="1">+IF(OFFSET('Sanitation Data'!$I$29,0,10*ROW('Sanitation Data'!I167))="","",OFFSET('Sanitation Data'!$I$29,0,10*ROW('Sanitation Data'!I167)))</f>
        <v/>
      </c>
      <c r="DL173" s="383" t="str">
        <f ca="1">+IF(OFFSET('Sanitation Data'!$I$30,0,10*ROW('Sanitation Data'!I167))="","",OFFSET('Sanitation Data'!$I$30,0,10*ROW('Sanitation Data'!I167)))</f>
        <v/>
      </c>
      <c r="DM173" s="383" t="str">
        <f ca="1">+IF(OFFSET('Sanitation Data'!$I$31,0,10*ROW('Sanitation Data'!I167))="","",OFFSET('Sanitation Data'!$I$31,0,10*ROW('Sanitation Data'!I167)))</f>
        <v/>
      </c>
      <c r="DN173" s="383" t="str">
        <f ca="1">+IF(OFFSET('Sanitation Data'!$I$32,0,10*ROW('Sanitation Data'!I167))="","",OFFSET('Sanitation Data'!$I$32,0,10*ROW('Sanitation Data'!I167)))</f>
        <v/>
      </c>
      <c r="DO173" s="383" t="str">
        <f ca="1">+IF(OFFSET('Hygiene Data'!$D$11,0,10*ROW('Hygiene Data'!D167))="","",OFFSET('Hygiene Data'!$D$11,0,10*ROW('Hygiene Data'!D167)))</f>
        <v/>
      </c>
      <c r="DP173" s="383" t="str">
        <f ca="1">+IF(OFFSET('Hygiene Data'!$D$12,0,10*ROW('Hygiene Data'!D167))="","",OFFSET('Hygiene Data'!$D$12,0,10*ROW('Hygiene Data'!D167)))</f>
        <v/>
      </c>
      <c r="DQ173" s="383" t="str">
        <f ca="1">+IF(OFFSET('Hygiene Data'!$D$13,0,10*ROW('Hygiene Data'!D167))="","",OFFSET('Hygiene Data'!$D$13,0,10*ROW('Hygiene Data'!D167)))</f>
        <v/>
      </c>
      <c r="DR173" s="383" t="str">
        <f ca="1">+IF(OFFSET('Hygiene Data'!$E$11,0,10*ROW('Hygiene Data'!E167))="","",OFFSET('Hygiene Data'!$E$11,0,10*ROW('Hygiene Data'!E167)))</f>
        <v/>
      </c>
      <c r="DS173" s="383" t="str">
        <f ca="1">+IF(OFFSET('Hygiene Data'!$E$12,0,10*ROW('Hygiene Data'!E167))="","",OFFSET('Hygiene Data'!$E$12,0,10*ROW('Hygiene Data'!E167)))</f>
        <v/>
      </c>
      <c r="DT173" s="383" t="str">
        <f ca="1">+IF(OFFSET('Hygiene Data'!$E$13,0,10*ROW('Hygiene Data'!E167))="","",OFFSET('Hygiene Data'!$E$13,0,10*ROW('Hygiene Data'!E167)))</f>
        <v/>
      </c>
      <c r="DU173" s="383" t="str">
        <f ca="1">+IF(OFFSET('Hygiene Data'!$F$11,0,10*ROW('Hygiene Data'!F167))="","",OFFSET('Hygiene Data'!$F$11,0,10*ROW('Hygiene Data'!F167)))</f>
        <v/>
      </c>
      <c r="DV173" s="383" t="str">
        <f ca="1">+IF(OFFSET('Hygiene Data'!$F$12,0,10*ROW('Hygiene Data'!F167))="","",OFFSET('Hygiene Data'!$F$12,0,10*ROW('Hygiene Data'!F167)))</f>
        <v/>
      </c>
      <c r="DW173" s="383" t="str">
        <f ca="1">+IF(OFFSET('Hygiene Data'!$F$13,0,10*ROW('Hygiene Data'!F167))="","",OFFSET('Hygiene Data'!$F$13,0,10*ROW('Hygiene Data'!F167)))</f>
        <v/>
      </c>
      <c r="DX173" s="383" t="str">
        <f ca="1">+IF(OFFSET('Hygiene Data'!$G$11,0,10*ROW('Hygiene Data'!G167))="","",OFFSET('Hygiene Data'!$G$11,0,10*ROW('Hygiene Data'!G167)))</f>
        <v/>
      </c>
      <c r="DY173" s="383" t="str">
        <f ca="1">+IF(OFFSET('Hygiene Data'!$G$12,0,10*ROW('Hygiene Data'!G167))="","",OFFSET('Hygiene Data'!$G$12,0,10*ROW('Hygiene Data'!G167)))</f>
        <v/>
      </c>
      <c r="DZ173" s="383" t="str">
        <f ca="1">+IF(OFFSET('Hygiene Data'!$G$13,0,10*ROW('Hygiene Data'!G167))="","",OFFSET('Hygiene Data'!$G$13,0,10*ROW('Hygiene Data'!G167)))</f>
        <v/>
      </c>
      <c r="EA173" s="383" t="str">
        <f ca="1">+IF(OFFSET('Hygiene Data'!$H$11,0,10*ROW('Hygiene Data'!H167))="","",OFFSET('Hygiene Data'!$H$11,0,10*ROW('Hygiene Data'!H167)))</f>
        <v/>
      </c>
      <c r="EB173" s="383" t="str">
        <f ca="1">+IF(OFFSET('Hygiene Data'!$H$12,0,10*ROW('Hygiene Data'!H167))="","",OFFSET('Hygiene Data'!$H$12,0,10*ROW('Hygiene Data'!H167)))</f>
        <v/>
      </c>
      <c r="EC173" s="383" t="str">
        <f ca="1">+IF(OFFSET('Hygiene Data'!$H$13,0,10*ROW('Hygiene Data'!H167))="","",OFFSET('Hygiene Data'!$H$13,0,10*ROW('Hygiene Data'!H167)))</f>
        <v/>
      </c>
      <c r="ED173" s="383" t="str">
        <f ca="1">+IF(OFFSET('Hygiene Data'!$I$11,0,10*ROW('Hygiene Data'!I167))="","",OFFSET('Hygiene Data'!$I$11,0,10*ROW('Hygiene Data'!I167)))</f>
        <v/>
      </c>
      <c r="EE173" s="383" t="str">
        <f ca="1">+IF(OFFSET('Hygiene Data'!$I$12,0,10*ROW('Hygiene Data'!I167))="","",OFFSET('Hygiene Data'!$I$12,0,10*ROW('Hygiene Data'!I167)))</f>
        <v/>
      </c>
      <c r="EF173" s="383" t="str">
        <f ca="1">+IF(OFFSET('Hygiene Data'!$I$13,0,10*ROW('Hygiene Data'!I167))="","",OFFSET('Hygiene Data'!$I$13,0,10*ROW('Hygiene Data'!I167)))</f>
        <v/>
      </c>
    </row>
    <row r="174" spans="1:136" x14ac:dyDescent="0.25">
      <c r="A174" s="492" t="str">
        <f ca="1">+IF(OFFSET('Water Data'!$B$2,0,10*ROW('Water Data'!E168))="","",OFFSET('Water Data'!$B$2,0,10*ROW('Water Data'!E168)))</f>
        <v/>
      </c>
      <c r="B174" s="492"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19" t="str">
        <f t="shared" ca="1" si="2"/>
        <v/>
      </c>
      <c r="D174" s="520"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20"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20"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20"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20"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20"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20"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20"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20"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20"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20"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20"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20"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20"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20"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20"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20"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20"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21"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21"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21"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21"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21"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21"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21"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21"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21"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21"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21"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21"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21"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21"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21"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21"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21"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21"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21"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21"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21"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21"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21"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21"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21"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21"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21"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21"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21"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21"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22"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98"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22"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22"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22"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22"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22"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22"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22"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22"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22"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22"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22"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22"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22"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22"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22"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22"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83" t="str">
        <f ca="1">+IF(OFFSET('Water Data'!$D$27,0,10*ROW('Water Data'!D168))="","",OFFSET('Water Data'!$D$27,0,10*ROW('Water Data'!D168)))</f>
        <v/>
      </c>
      <c r="BT174" s="383" t="str">
        <f ca="1">+IF(OFFSET('Water Data'!$D$28,0,10*ROW('Water Data'!D168))="","",OFFSET('Water Data'!$D$28,0,10*ROW('Water Data'!D168)))</f>
        <v/>
      </c>
      <c r="BU174" s="383" t="str">
        <f ca="1">+IF(OFFSET('Water Data'!$D$29,0,10*ROW('Water Data'!D168))="","",OFFSET('Water Data'!$D$29,0,10*ROW('Water Data'!D168)))</f>
        <v/>
      </c>
      <c r="BV174" s="383" t="str">
        <f ca="1">+IF(OFFSET('Water Data'!$E$27,0,10*ROW('Water Data'!E168))="","",OFFSET('Water Data'!$E$27,0,10*ROW('Water Data'!E168)))</f>
        <v/>
      </c>
      <c r="BW174" s="383" t="str">
        <f ca="1">+IF(OFFSET('Water Data'!$E$28,0,10*ROW('Water Data'!E168))="","",OFFSET('Water Data'!$E$28,0,10*ROW('Water Data'!E168)))</f>
        <v/>
      </c>
      <c r="BX174" s="383" t="str">
        <f ca="1">+IF(OFFSET('Water Data'!$E$29,0,10*ROW('Water Data'!E168))="","",OFFSET('Water Data'!$E$29,0,10*ROW('Water Data'!E168)))</f>
        <v/>
      </c>
      <c r="BY174" s="383" t="str">
        <f ca="1">+IF(OFFSET('Water Data'!$F$27,0,10*ROW('Water Data'!F168))="","",OFFSET('Water Data'!$F$27,0,10*ROW('Water Data'!F168)))</f>
        <v/>
      </c>
      <c r="BZ174" s="383" t="str">
        <f ca="1">+IF(OFFSET('Water Data'!$F$28,0,10*ROW('Water Data'!F168))="","",OFFSET('Water Data'!$F$28,0,10*ROW('Water Data'!F168)))</f>
        <v/>
      </c>
      <c r="CA174" s="383" t="str">
        <f ca="1">+IF(OFFSET('Water Data'!$F$29,0,10*ROW('Water Data'!F168))="","",OFFSET('Water Data'!$F$29,0,10*ROW('Water Data'!F168)))</f>
        <v/>
      </c>
      <c r="CB174" s="383" t="str">
        <f ca="1">+IF(OFFSET('Water Data'!$G$27,0,10*ROW('Water Data'!G168))="","",OFFSET('Water Data'!$G$27,0,10*ROW('Water Data'!G168)))</f>
        <v/>
      </c>
      <c r="CC174" s="383" t="str">
        <f ca="1">+IF(OFFSET('Water Data'!$G$28,0,10*ROW('Water Data'!G168))="","",OFFSET('Water Data'!$G$28,0,10*ROW('Water Data'!G168)))</f>
        <v/>
      </c>
      <c r="CD174" s="383" t="str">
        <f ca="1">+IF(OFFSET('Water Data'!$G$29,0,10*ROW('Water Data'!G168))="","",OFFSET('Water Data'!$G$29,0,10*ROW('Water Data'!G168)))</f>
        <v/>
      </c>
      <c r="CE174" s="383" t="str">
        <f ca="1">+IF(OFFSET('Water Data'!$H$27,0,10*ROW('Water Data'!H168))="","",OFFSET('Water Data'!$H$27,0,10*ROW('Water Data'!H168)))</f>
        <v/>
      </c>
      <c r="CF174" s="383" t="str">
        <f ca="1">+IF(OFFSET('Water Data'!$H$28,0,10*ROW('Water Data'!H168))="","",OFFSET('Water Data'!$H$28,0,10*ROW('Water Data'!H168)))</f>
        <v/>
      </c>
      <c r="CG174" s="383" t="str">
        <f ca="1">+IF(OFFSET('Water Data'!$H$29,0,10*ROW('Water Data'!H168))="","",OFFSET('Water Data'!$H$29,0,10*ROW('Water Data'!H168)))</f>
        <v/>
      </c>
      <c r="CH174" s="383" t="str">
        <f ca="1">+IF(OFFSET('Water Data'!$I$27,0,10*ROW('Water Data'!I168))="","",OFFSET('Water Data'!$I$27,0,10*ROW('Water Data'!I168)))</f>
        <v/>
      </c>
      <c r="CI174" s="383" t="str">
        <f ca="1">+IF(OFFSET('Water Data'!$I$28,0,10*ROW('Water Data'!I168))="","",OFFSET('Water Data'!$I$28,0,10*ROW('Water Data'!I168)))</f>
        <v/>
      </c>
      <c r="CJ174" s="383" t="str">
        <f ca="1">+IF(OFFSET('Water Data'!$I$29,0,10*ROW('Water Data'!I168))="","",OFFSET('Water Data'!$I$29,0,10*ROW('Water Data'!I168)))</f>
        <v/>
      </c>
      <c r="CK174" s="383" t="str">
        <f ca="1">+IF(OFFSET('Sanitation Data'!$D$28,0,10*ROW('Sanitation Data'!D168))="","",OFFSET('Sanitation Data'!$D$28,0,10*ROW('Sanitation Data'!D168)))</f>
        <v/>
      </c>
      <c r="CL174" s="383" t="str">
        <f ca="1">+IF(OFFSET('Sanitation Data'!$D$29,0,10*ROW('Sanitation Data'!D168))="","",OFFSET('Sanitation Data'!$D$29,0,10*ROW('Sanitation Data'!D168)))</f>
        <v/>
      </c>
      <c r="CM174" s="383" t="str">
        <f ca="1">+IF(OFFSET('Sanitation Data'!$D$30,0,10*ROW('Sanitation Data'!D168))="","",OFFSET('Sanitation Data'!$D$30,0,10*ROW('Sanitation Data'!D168)))</f>
        <v/>
      </c>
      <c r="CN174" s="383" t="str">
        <f ca="1">+IF(OFFSET('Sanitation Data'!$D$31,0,10*ROW('Sanitation Data'!D168))="","",OFFSET('Sanitation Data'!$D$31,0,10*ROW('Sanitation Data'!D168)))</f>
        <v/>
      </c>
      <c r="CO174" s="383" t="str">
        <f ca="1">+IF(OFFSET('Sanitation Data'!$D$32,0,10*ROW('Sanitation Data'!D168))="","",OFFSET('Sanitation Data'!$D$32,0,10*ROW('Sanitation Data'!D168)))</f>
        <v/>
      </c>
      <c r="CP174" s="383" t="str">
        <f ca="1">+IF(OFFSET('Sanitation Data'!$E$28,0,10*ROW('Sanitation Data'!E168))="","",OFFSET('Sanitation Data'!$E$28,0,10*ROW('Sanitation Data'!E168)))</f>
        <v/>
      </c>
      <c r="CQ174" s="383" t="str">
        <f ca="1">+IF(OFFSET('Sanitation Data'!$E$29,0,10*ROW('Sanitation Data'!E168))="","",OFFSET('Sanitation Data'!$E$29,0,10*ROW('Sanitation Data'!E168)))</f>
        <v/>
      </c>
      <c r="CR174" s="383" t="str">
        <f ca="1">+IF(OFFSET('Sanitation Data'!$E$30,0,10*ROW('Sanitation Data'!E168))="","",OFFSET('Sanitation Data'!$E$30,0,10*ROW('Sanitation Data'!E168)))</f>
        <v/>
      </c>
      <c r="CS174" s="383" t="str">
        <f ca="1">+IF(OFFSET('Sanitation Data'!$E$31,0,10*ROW('Sanitation Data'!E168))="","",OFFSET('Sanitation Data'!$E$31,0,10*ROW('Sanitation Data'!E168)))</f>
        <v/>
      </c>
      <c r="CT174" s="383" t="str">
        <f ca="1">+IF(OFFSET('Sanitation Data'!$E$32,0,10*ROW('Sanitation Data'!E168))="","",OFFSET('Sanitation Data'!$E$32,0,10*ROW('Sanitation Data'!E168)))</f>
        <v/>
      </c>
      <c r="CU174" s="383" t="str">
        <f ca="1">+IF(OFFSET('Sanitation Data'!$F$28,0,10*ROW('Sanitation Data'!F168))="","",OFFSET('Sanitation Data'!$F$28,0,10*ROW('Sanitation Data'!F168)))</f>
        <v/>
      </c>
      <c r="CV174" s="383" t="str">
        <f ca="1">+IF(OFFSET('Sanitation Data'!$F$29,0,10*ROW('Sanitation Data'!F168))="","",OFFSET('Sanitation Data'!$F$29,0,10*ROW('Sanitation Data'!F168)))</f>
        <v/>
      </c>
      <c r="CW174" s="383" t="str">
        <f ca="1">+IF(OFFSET('Sanitation Data'!$F$30,0,10*ROW('Sanitation Data'!F168))="","",OFFSET('Sanitation Data'!$F$30,0,10*ROW('Sanitation Data'!F168)))</f>
        <v/>
      </c>
      <c r="CX174" s="383" t="str">
        <f ca="1">+IF(OFFSET('Sanitation Data'!$F$31,0,10*ROW('Sanitation Data'!F168))="","",OFFSET('Sanitation Data'!$F$31,0,10*ROW('Sanitation Data'!F168)))</f>
        <v/>
      </c>
      <c r="CY174" s="383" t="str">
        <f ca="1">+IF(OFFSET('Sanitation Data'!$F$32,0,10*ROW('Sanitation Data'!F168))="","",OFFSET('Sanitation Data'!$F$32,0,10*ROW('Sanitation Data'!F168)))</f>
        <v/>
      </c>
      <c r="CZ174" s="383" t="str">
        <f ca="1">+IF(OFFSET('Sanitation Data'!$G$28,0,10*ROW('Sanitation Data'!G168))="","",OFFSET('Sanitation Data'!$G$28,0,10*ROW('Sanitation Data'!G168)))</f>
        <v/>
      </c>
      <c r="DA174" s="383" t="str">
        <f ca="1">+IF(OFFSET('Sanitation Data'!$G$29,0,10*ROW('Sanitation Data'!G168))="","",OFFSET('Sanitation Data'!$G$29,0,10*ROW('Sanitation Data'!G168)))</f>
        <v/>
      </c>
      <c r="DB174" s="383" t="str">
        <f ca="1">+IF(OFFSET('Sanitation Data'!$G$30,0,10*ROW('Sanitation Data'!G168))="","",OFFSET('Sanitation Data'!$G$30,0,10*ROW('Sanitation Data'!G168)))</f>
        <v/>
      </c>
      <c r="DC174" s="383" t="str">
        <f ca="1">+IF(OFFSET('Sanitation Data'!$G$31,0,10*ROW('Sanitation Data'!G168))="","",OFFSET('Sanitation Data'!$G$31,0,10*ROW('Sanitation Data'!G168)))</f>
        <v/>
      </c>
      <c r="DD174" s="383" t="str">
        <f ca="1">+IF(OFFSET('Sanitation Data'!$G$32,0,10*ROW('Sanitation Data'!G168))="","",OFFSET('Sanitation Data'!$G$32,0,10*ROW('Sanitation Data'!G168)))</f>
        <v/>
      </c>
      <c r="DE174" s="383" t="str">
        <f ca="1">+IF(OFFSET('Sanitation Data'!$H$28,0,10*ROW('Sanitation Data'!H168))="","",OFFSET('Sanitation Data'!$H$28,0,10*ROW('Sanitation Data'!H168)))</f>
        <v/>
      </c>
      <c r="DF174" s="383" t="str">
        <f ca="1">+IF(OFFSET('Sanitation Data'!$H$29,0,10*ROW('Sanitation Data'!H168))="","",OFFSET('Sanitation Data'!$H$29,0,10*ROW('Sanitation Data'!H168)))</f>
        <v/>
      </c>
      <c r="DG174" s="383" t="str">
        <f ca="1">+IF(OFFSET('Sanitation Data'!$H$30,0,10*ROW('Sanitation Data'!H168))="","",OFFSET('Sanitation Data'!$H$30,0,10*ROW('Sanitation Data'!H168)))</f>
        <v/>
      </c>
      <c r="DH174" s="383" t="str">
        <f ca="1">+IF(OFFSET('Sanitation Data'!$H$31,0,10*ROW('Sanitation Data'!H168))="","",OFFSET('Sanitation Data'!$H$31,0,10*ROW('Sanitation Data'!H168)))</f>
        <v/>
      </c>
      <c r="DI174" s="383" t="str">
        <f ca="1">+IF(OFFSET('Sanitation Data'!$H$32,0,10*ROW('Sanitation Data'!H168))="","",OFFSET('Sanitation Data'!$H$32,0,10*ROW('Sanitation Data'!H168)))</f>
        <v/>
      </c>
      <c r="DJ174" s="383" t="str">
        <f ca="1">+IF(OFFSET('Sanitation Data'!$I$28,0,10*ROW('Sanitation Data'!I168))="","",OFFSET('Sanitation Data'!$I$28,0,10*ROW('Sanitation Data'!I168)))</f>
        <v/>
      </c>
      <c r="DK174" s="383" t="str">
        <f ca="1">+IF(OFFSET('Sanitation Data'!$I$29,0,10*ROW('Sanitation Data'!I168))="","",OFFSET('Sanitation Data'!$I$29,0,10*ROW('Sanitation Data'!I168)))</f>
        <v/>
      </c>
      <c r="DL174" s="383" t="str">
        <f ca="1">+IF(OFFSET('Sanitation Data'!$I$30,0,10*ROW('Sanitation Data'!I168))="","",OFFSET('Sanitation Data'!$I$30,0,10*ROW('Sanitation Data'!I168)))</f>
        <v/>
      </c>
      <c r="DM174" s="383" t="str">
        <f ca="1">+IF(OFFSET('Sanitation Data'!$I$31,0,10*ROW('Sanitation Data'!I168))="","",OFFSET('Sanitation Data'!$I$31,0,10*ROW('Sanitation Data'!I168)))</f>
        <v/>
      </c>
      <c r="DN174" s="383" t="str">
        <f ca="1">+IF(OFFSET('Sanitation Data'!$I$32,0,10*ROW('Sanitation Data'!I168))="","",OFFSET('Sanitation Data'!$I$32,0,10*ROW('Sanitation Data'!I168)))</f>
        <v/>
      </c>
      <c r="DO174" s="383" t="str">
        <f ca="1">+IF(OFFSET('Hygiene Data'!$D$11,0,10*ROW('Hygiene Data'!D168))="","",OFFSET('Hygiene Data'!$D$11,0,10*ROW('Hygiene Data'!D168)))</f>
        <v/>
      </c>
      <c r="DP174" s="383" t="str">
        <f ca="1">+IF(OFFSET('Hygiene Data'!$D$12,0,10*ROW('Hygiene Data'!D168))="","",OFFSET('Hygiene Data'!$D$12,0,10*ROW('Hygiene Data'!D168)))</f>
        <v/>
      </c>
      <c r="DQ174" s="383" t="str">
        <f ca="1">+IF(OFFSET('Hygiene Data'!$D$13,0,10*ROW('Hygiene Data'!D168))="","",OFFSET('Hygiene Data'!$D$13,0,10*ROW('Hygiene Data'!D168)))</f>
        <v/>
      </c>
      <c r="DR174" s="383" t="str">
        <f ca="1">+IF(OFFSET('Hygiene Data'!$E$11,0,10*ROW('Hygiene Data'!E168))="","",OFFSET('Hygiene Data'!$E$11,0,10*ROW('Hygiene Data'!E168)))</f>
        <v/>
      </c>
      <c r="DS174" s="383" t="str">
        <f ca="1">+IF(OFFSET('Hygiene Data'!$E$12,0,10*ROW('Hygiene Data'!E168))="","",OFFSET('Hygiene Data'!$E$12,0,10*ROW('Hygiene Data'!E168)))</f>
        <v/>
      </c>
      <c r="DT174" s="383" t="str">
        <f ca="1">+IF(OFFSET('Hygiene Data'!$E$13,0,10*ROW('Hygiene Data'!E168))="","",OFFSET('Hygiene Data'!$E$13,0,10*ROW('Hygiene Data'!E168)))</f>
        <v/>
      </c>
      <c r="DU174" s="383" t="str">
        <f ca="1">+IF(OFFSET('Hygiene Data'!$F$11,0,10*ROW('Hygiene Data'!F168))="","",OFFSET('Hygiene Data'!$F$11,0,10*ROW('Hygiene Data'!F168)))</f>
        <v/>
      </c>
      <c r="DV174" s="383" t="str">
        <f ca="1">+IF(OFFSET('Hygiene Data'!$F$12,0,10*ROW('Hygiene Data'!F168))="","",OFFSET('Hygiene Data'!$F$12,0,10*ROW('Hygiene Data'!F168)))</f>
        <v/>
      </c>
      <c r="DW174" s="383" t="str">
        <f ca="1">+IF(OFFSET('Hygiene Data'!$F$13,0,10*ROW('Hygiene Data'!F168))="","",OFFSET('Hygiene Data'!$F$13,0,10*ROW('Hygiene Data'!F168)))</f>
        <v/>
      </c>
      <c r="DX174" s="383" t="str">
        <f ca="1">+IF(OFFSET('Hygiene Data'!$G$11,0,10*ROW('Hygiene Data'!G168))="","",OFFSET('Hygiene Data'!$G$11,0,10*ROW('Hygiene Data'!G168)))</f>
        <v/>
      </c>
      <c r="DY174" s="383" t="str">
        <f ca="1">+IF(OFFSET('Hygiene Data'!$G$12,0,10*ROW('Hygiene Data'!G168))="","",OFFSET('Hygiene Data'!$G$12,0,10*ROW('Hygiene Data'!G168)))</f>
        <v/>
      </c>
      <c r="DZ174" s="383" t="str">
        <f ca="1">+IF(OFFSET('Hygiene Data'!$G$13,0,10*ROW('Hygiene Data'!G168))="","",OFFSET('Hygiene Data'!$G$13,0,10*ROW('Hygiene Data'!G168)))</f>
        <v/>
      </c>
      <c r="EA174" s="383" t="str">
        <f ca="1">+IF(OFFSET('Hygiene Data'!$H$11,0,10*ROW('Hygiene Data'!H168))="","",OFFSET('Hygiene Data'!$H$11,0,10*ROW('Hygiene Data'!H168)))</f>
        <v/>
      </c>
      <c r="EB174" s="383" t="str">
        <f ca="1">+IF(OFFSET('Hygiene Data'!$H$12,0,10*ROW('Hygiene Data'!H168))="","",OFFSET('Hygiene Data'!$H$12,0,10*ROW('Hygiene Data'!H168)))</f>
        <v/>
      </c>
      <c r="EC174" s="383" t="str">
        <f ca="1">+IF(OFFSET('Hygiene Data'!$H$13,0,10*ROW('Hygiene Data'!H168))="","",OFFSET('Hygiene Data'!$H$13,0,10*ROW('Hygiene Data'!H168)))</f>
        <v/>
      </c>
      <c r="ED174" s="383" t="str">
        <f ca="1">+IF(OFFSET('Hygiene Data'!$I$11,0,10*ROW('Hygiene Data'!I168))="","",OFFSET('Hygiene Data'!$I$11,0,10*ROW('Hygiene Data'!I168)))</f>
        <v/>
      </c>
      <c r="EE174" s="383" t="str">
        <f ca="1">+IF(OFFSET('Hygiene Data'!$I$12,0,10*ROW('Hygiene Data'!I168))="","",OFFSET('Hygiene Data'!$I$12,0,10*ROW('Hygiene Data'!I168)))</f>
        <v/>
      </c>
      <c r="EF174" s="383" t="str">
        <f ca="1">+IF(OFFSET('Hygiene Data'!$I$13,0,10*ROW('Hygiene Data'!I168))="","",OFFSET('Hygiene Data'!$I$13,0,10*ROW('Hygiene Data'!I168)))</f>
        <v/>
      </c>
    </row>
    <row r="175" spans="1:136" x14ac:dyDescent="0.25">
      <c r="A175" s="492" t="str">
        <f ca="1">+IF(OFFSET('Water Data'!$B$2,0,10*ROW('Water Data'!E169))="","",OFFSET('Water Data'!$B$2,0,10*ROW('Water Data'!E169)))</f>
        <v/>
      </c>
      <c r="B175" s="492"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19" t="str">
        <f t="shared" ca="1" si="2"/>
        <v/>
      </c>
      <c r="D175" s="520"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20"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20"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20"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20"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20"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20"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20"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20"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20"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20"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20"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20"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20"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20"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20"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20"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20"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21"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21"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21"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21"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21"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21"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21"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21"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21"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21"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21"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21"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21"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21"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21"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21"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21"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21"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21"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21"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21"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21"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21"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21"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21"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21"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21"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21"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21"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21"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22"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98"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22"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22"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22"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22"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22"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22"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22"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22"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22"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22"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22"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22"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22"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22"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22"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22"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83" t="str">
        <f ca="1">+IF(OFFSET('Water Data'!$D$27,0,10*ROW('Water Data'!D169))="","",OFFSET('Water Data'!$D$27,0,10*ROW('Water Data'!D169)))</f>
        <v/>
      </c>
      <c r="BT175" s="383" t="str">
        <f ca="1">+IF(OFFSET('Water Data'!$D$28,0,10*ROW('Water Data'!D169))="","",OFFSET('Water Data'!$D$28,0,10*ROW('Water Data'!D169)))</f>
        <v/>
      </c>
      <c r="BU175" s="383" t="str">
        <f ca="1">+IF(OFFSET('Water Data'!$D$29,0,10*ROW('Water Data'!D169))="","",OFFSET('Water Data'!$D$29,0,10*ROW('Water Data'!D169)))</f>
        <v/>
      </c>
      <c r="BV175" s="383" t="str">
        <f ca="1">+IF(OFFSET('Water Data'!$E$27,0,10*ROW('Water Data'!E169))="","",OFFSET('Water Data'!$E$27,0,10*ROW('Water Data'!E169)))</f>
        <v/>
      </c>
      <c r="BW175" s="383" t="str">
        <f ca="1">+IF(OFFSET('Water Data'!$E$28,0,10*ROW('Water Data'!E169))="","",OFFSET('Water Data'!$E$28,0,10*ROW('Water Data'!E169)))</f>
        <v/>
      </c>
      <c r="BX175" s="383" t="str">
        <f ca="1">+IF(OFFSET('Water Data'!$E$29,0,10*ROW('Water Data'!E169))="","",OFFSET('Water Data'!$E$29,0,10*ROW('Water Data'!E169)))</f>
        <v/>
      </c>
      <c r="BY175" s="383" t="str">
        <f ca="1">+IF(OFFSET('Water Data'!$F$27,0,10*ROW('Water Data'!F169))="","",OFFSET('Water Data'!$F$27,0,10*ROW('Water Data'!F169)))</f>
        <v/>
      </c>
      <c r="BZ175" s="383" t="str">
        <f ca="1">+IF(OFFSET('Water Data'!$F$28,0,10*ROW('Water Data'!F169))="","",OFFSET('Water Data'!$F$28,0,10*ROW('Water Data'!F169)))</f>
        <v/>
      </c>
      <c r="CA175" s="383" t="str">
        <f ca="1">+IF(OFFSET('Water Data'!$F$29,0,10*ROW('Water Data'!F169))="","",OFFSET('Water Data'!$F$29,0,10*ROW('Water Data'!F169)))</f>
        <v/>
      </c>
      <c r="CB175" s="383" t="str">
        <f ca="1">+IF(OFFSET('Water Data'!$G$27,0,10*ROW('Water Data'!G169))="","",OFFSET('Water Data'!$G$27,0,10*ROW('Water Data'!G169)))</f>
        <v/>
      </c>
      <c r="CC175" s="383" t="str">
        <f ca="1">+IF(OFFSET('Water Data'!$G$28,0,10*ROW('Water Data'!G169))="","",OFFSET('Water Data'!$G$28,0,10*ROW('Water Data'!G169)))</f>
        <v/>
      </c>
      <c r="CD175" s="383" t="str">
        <f ca="1">+IF(OFFSET('Water Data'!$G$29,0,10*ROW('Water Data'!G169))="","",OFFSET('Water Data'!$G$29,0,10*ROW('Water Data'!G169)))</f>
        <v/>
      </c>
      <c r="CE175" s="383" t="str">
        <f ca="1">+IF(OFFSET('Water Data'!$H$27,0,10*ROW('Water Data'!H169))="","",OFFSET('Water Data'!$H$27,0,10*ROW('Water Data'!H169)))</f>
        <v/>
      </c>
      <c r="CF175" s="383" t="str">
        <f ca="1">+IF(OFFSET('Water Data'!$H$28,0,10*ROW('Water Data'!H169))="","",OFFSET('Water Data'!$H$28,0,10*ROW('Water Data'!H169)))</f>
        <v/>
      </c>
      <c r="CG175" s="383" t="str">
        <f ca="1">+IF(OFFSET('Water Data'!$H$29,0,10*ROW('Water Data'!H169))="","",OFFSET('Water Data'!$H$29,0,10*ROW('Water Data'!H169)))</f>
        <v/>
      </c>
      <c r="CH175" s="383" t="str">
        <f ca="1">+IF(OFFSET('Water Data'!$I$27,0,10*ROW('Water Data'!I169))="","",OFFSET('Water Data'!$I$27,0,10*ROW('Water Data'!I169)))</f>
        <v/>
      </c>
      <c r="CI175" s="383" t="str">
        <f ca="1">+IF(OFFSET('Water Data'!$I$28,0,10*ROW('Water Data'!I169))="","",OFFSET('Water Data'!$I$28,0,10*ROW('Water Data'!I169)))</f>
        <v/>
      </c>
      <c r="CJ175" s="383" t="str">
        <f ca="1">+IF(OFFSET('Water Data'!$I$29,0,10*ROW('Water Data'!I169))="","",OFFSET('Water Data'!$I$29,0,10*ROW('Water Data'!I169)))</f>
        <v/>
      </c>
      <c r="CK175" s="383" t="str">
        <f ca="1">+IF(OFFSET('Sanitation Data'!$D$28,0,10*ROW('Sanitation Data'!D169))="","",OFFSET('Sanitation Data'!$D$28,0,10*ROW('Sanitation Data'!D169)))</f>
        <v/>
      </c>
      <c r="CL175" s="383" t="str">
        <f ca="1">+IF(OFFSET('Sanitation Data'!$D$29,0,10*ROW('Sanitation Data'!D169))="","",OFFSET('Sanitation Data'!$D$29,0,10*ROW('Sanitation Data'!D169)))</f>
        <v/>
      </c>
      <c r="CM175" s="383" t="str">
        <f ca="1">+IF(OFFSET('Sanitation Data'!$D$30,0,10*ROW('Sanitation Data'!D169))="","",OFFSET('Sanitation Data'!$D$30,0,10*ROW('Sanitation Data'!D169)))</f>
        <v/>
      </c>
      <c r="CN175" s="383" t="str">
        <f ca="1">+IF(OFFSET('Sanitation Data'!$D$31,0,10*ROW('Sanitation Data'!D169))="","",OFFSET('Sanitation Data'!$D$31,0,10*ROW('Sanitation Data'!D169)))</f>
        <v/>
      </c>
      <c r="CO175" s="383" t="str">
        <f ca="1">+IF(OFFSET('Sanitation Data'!$D$32,0,10*ROW('Sanitation Data'!D169))="","",OFFSET('Sanitation Data'!$D$32,0,10*ROW('Sanitation Data'!D169)))</f>
        <v/>
      </c>
      <c r="CP175" s="383" t="str">
        <f ca="1">+IF(OFFSET('Sanitation Data'!$E$28,0,10*ROW('Sanitation Data'!E169))="","",OFFSET('Sanitation Data'!$E$28,0,10*ROW('Sanitation Data'!E169)))</f>
        <v/>
      </c>
      <c r="CQ175" s="383" t="str">
        <f ca="1">+IF(OFFSET('Sanitation Data'!$E$29,0,10*ROW('Sanitation Data'!E169))="","",OFFSET('Sanitation Data'!$E$29,0,10*ROW('Sanitation Data'!E169)))</f>
        <v/>
      </c>
      <c r="CR175" s="383" t="str">
        <f ca="1">+IF(OFFSET('Sanitation Data'!$E$30,0,10*ROW('Sanitation Data'!E169))="","",OFFSET('Sanitation Data'!$E$30,0,10*ROW('Sanitation Data'!E169)))</f>
        <v/>
      </c>
      <c r="CS175" s="383" t="str">
        <f ca="1">+IF(OFFSET('Sanitation Data'!$E$31,0,10*ROW('Sanitation Data'!E169))="","",OFFSET('Sanitation Data'!$E$31,0,10*ROW('Sanitation Data'!E169)))</f>
        <v/>
      </c>
      <c r="CT175" s="383" t="str">
        <f ca="1">+IF(OFFSET('Sanitation Data'!$E$32,0,10*ROW('Sanitation Data'!E169))="","",OFFSET('Sanitation Data'!$E$32,0,10*ROW('Sanitation Data'!E169)))</f>
        <v/>
      </c>
      <c r="CU175" s="383" t="str">
        <f ca="1">+IF(OFFSET('Sanitation Data'!$F$28,0,10*ROW('Sanitation Data'!F169))="","",OFFSET('Sanitation Data'!$F$28,0,10*ROW('Sanitation Data'!F169)))</f>
        <v/>
      </c>
      <c r="CV175" s="383" t="str">
        <f ca="1">+IF(OFFSET('Sanitation Data'!$F$29,0,10*ROW('Sanitation Data'!F169))="","",OFFSET('Sanitation Data'!$F$29,0,10*ROW('Sanitation Data'!F169)))</f>
        <v/>
      </c>
      <c r="CW175" s="383" t="str">
        <f ca="1">+IF(OFFSET('Sanitation Data'!$F$30,0,10*ROW('Sanitation Data'!F169))="","",OFFSET('Sanitation Data'!$F$30,0,10*ROW('Sanitation Data'!F169)))</f>
        <v/>
      </c>
      <c r="CX175" s="383" t="str">
        <f ca="1">+IF(OFFSET('Sanitation Data'!$F$31,0,10*ROW('Sanitation Data'!F169))="","",OFFSET('Sanitation Data'!$F$31,0,10*ROW('Sanitation Data'!F169)))</f>
        <v/>
      </c>
      <c r="CY175" s="383" t="str">
        <f ca="1">+IF(OFFSET('Sanitation Data'!$F$32,0,10*ROW('Sanitation Data'!F169))="","",OFFSET('Sanitation Data'!$F$32,0,10*ROW('Sanitation Data'!F169)))</f>
        <v/>
      </c>
      <c r="CZ175" s="383" t="str">
        <f ca="1">+IF(OFFSET('Sanitation Data'!$G$28,0,10*ROW('Sanitation Data'!G169))="","",OFFSET('Sanitation Data'!$G$28,0,10*ROW('Sanitation Data'!G169)))</f>
        <v/>
      </c>
      <c r="DA175" s="383" t="str">
        <f ca="1">+IF(OFFSET('Sanitation Data'!$G$29,0,10*ROW('Sanitation Data'!G169))="","",OFFSET('Sanitation Data'!$G$29,0,10*ROW('Sanitation Data'!G169)))</f>
        <v/>
      </c>
      <c r="DB175" s="383" t="str">
        <f ca="1">+IF(OFFSET('Sanitation Data'!$G$30,0,10*ROW('Sanitation Data'!G169))="","",OFFSET('Sanitation Data'!$G$30,0,10*ROW('Sanitation Data'!G169)))</f>
        <v/>
      </c>
      <c r="DC175" s="383" t="str">
        <f ca="1">+IF(OFFSET('Sanitation Data'!$G$31,0,10*ROW('Sanitation Data'!G169))="","",OFFSET('Sanitation Data'!$G$31,0,10*ROW('Sanitation Data'!G169)))</f>
        <v/>
      </c>
      <c r="DD175" s="383" t="str">
        <f ca="1">+IF(OFFSET('Sanitation Data'!$G$32,0,10*ROW('Sanitation Data'!G169))="","",OFFSET('Sanitation Data'!$G$32,0,10*ROW('Sanitation Data'!G169)))</f>
        <v/>
      </c>
      <c r="DE175" s="383" t="str">
        <f ca="1">+IF(OFFSET('Sanitation Data'!$H$28,0,10*ROW('Sanitation Data'!H169))="","",OFFSET('Sanitation Data'!$H$28,0,10*ROW('Sanitation Data'!H169)))</f>
        <v/>
      </c>
      <c r="DF175" s="383" t="str">
        <f ca="1">+IF(OFFSET('Sanitation Data'!$H$29,0,10*ROW('Sanitation Data'!H169))="","",OFFSET('Sanitation Data'!$H$29,0,10*ROW('Sanitation Data'!H169)))</f>
        <v/>
      </c>
      <c r="DG175" s="383" t="str">
        <f ca="1">+IF(OFFSET('Sanitation Data'!$H$30,0,10*ROW('Sanitation Data'!H169))="","",OFFSET('Sanitation Data'!$H$30,0,10*ROW('Sanitation Data'!H169)))</f>
        <v/>
      </c>
      <c r="DH175" s="383" t="str">
        <f ca="1">+IF(OFFSET('Sanitation Data'!$H$31,0,10*ROW('Sanitation Data'!H169))="","",OFFSET('Sanitation Data'!$H$31,0,10*ROW('Sanitation Data'!H169)))</f>
        <v/>
      </c>
      <c r="DI175" s="383" t="str">
        <f ca="1">+IF(OFFSET('Sanitation Data'!$H$32,0,10*ROW('Sanitation Data'!H169))="","",OFFSET('Sanitation Data'!$H$32,0,10*ROW('Sanitation Data'!H169)))</f>
        <v/>
      </c>
      <c r="DJ175" s="383" t="str">
        <f ca="1">+IF(OFFSET('Sanitation Data'!$I$28,0,10*ROW('Sanitation Data'!I169))="","",OFFSET('Sanitation Data'!$I$28,0,10*ROW('Sanitation Data'!I169)))</f>
        <v/>
      </c>
      <c r="DK175" s="383" t="str">
        <f ca="1">+IF(OFFSET('Sanitation Data'!$I$29,0,10*ROW('Sanitation Data'!I169))="","",OFFSET('Sanitation Data'!$I$29,0,10*ROW('Sanitation Data'!I169)))</f>
        <v/>
      </c>
      <c r="DL175" s="383" t="str">
        <f ca="1">+IF(OFFSET('Sanitation Data'!$I$30,0,10*ROW('Sanitation Data'!I169))="","",OFFSET('Sanitation Data'!$I$30,0,10*ROW('Sanitation Data'!I169)))</f>
        <v/>
      </c>
      <c r="DM175" s="383" t="str">
        <f ca="1">+IF(OFFSET('Sanitation Data'!$I$31,0,10*ROW('Sanitation Data'!I169))="","",OFFSET('Sanitation Data'!$I$31,0,10*ROW('Sanitation Data'!I169)))</f>
        <v/>
      </c>
      <c r="DN175" s="383" t="str">
        <f ca="1">+IF(OFFSET('Sanitation Data'!$I$32,0,10*ROW('Sanitation Data'!I169))="","",OFFSET('Sanitation Data'!$I$32,0,10*ROW('Sanitation Data'!I169)))</f>
        <v/>
      </c>
      <c r="DO175" s="383" t="str">
        <f ca="1">+IF(OFFSET('Hygiene Data'!$D$11,0,10*ROW('Hygiene Data'!D169))="","",OFFSET('Hygiene Data'!$D$11,0,10*ROW('Hygiene Data'!D169)))</f>
        <v/>
      </c>
      <c r="DP175" s="383" t="str">
        <f ca="1">+IF(OFFSET('Hygiene Data'!$D$12,0,10*ROW('Hygiene Data'!D169))="","",OFFSET('Hygiene Data'!$D$12,0,10*ROW('Hygiene Data'!D169)))</f>
        <v/>
      </c>
      <c r="DQ175" s="383" t="str">
        <f ca="1">+IF(OFFSET('Hygiene Data'!$D$13,0,10*ROW('Hygiene Data'!D169))="","",OFFSET('Hygiene Data'!$D$13,0,10*ROW('Hygiene Data'!D169)))</f>
        <v/>
      </c>
      <c r="DR175" s="383" t="str">
        <f ca="1">+IF(OFFSET('Hygiene Data'!$E$11,0,10*ROW('Hygiene Data'!E169))="","",OFFSET('Hygiene Data'!$E$11,0,10*ROW('Hygiene Data'!E169)))</f>
        <v/>
      </c>
      <c r="DS175" s="383" t="str">
        <f ca="1">+IF(OFFSET('Hygiene Data'!$E$12,0,10*ROW('Hygiene Data'!E169))="","",OFFSET('Hygiene Data'!$E$12,0,10*ROW('Hygiene Data'!E169)))</f>
        <v/>
      </c>
      <c r="DT175" s="383" t="str">
        <f ca="1">+IF(OFFSET('Hygiene Data'!$E$13,0,10*ROW('Hygiene Data'!E169))="","",OFFSET('Hygiene Data'!$E$13,0,10*ROW('Hygiene Data'!E169)))</f>
        <v/>
      </c>
      <c r="DU175" s="383" t="str">
        <f ca="1">+IF(OFFSET('Hygiene Data'!$F$11,0,10*ROW('Hygiene Data'!F169))="","",OFFSET('Hygiene Data'!$F$11,0,10*ROW('Hygiene Data'!F169)))</f>
        <v/>
      </c>
      <c r="DV175" s="383" t="str">
        <f ca="1">+IF(OFFSET('Hygiene Data'!$F$12,0,10*ROW('Hygiene Data'!F169))="","",OFFSET('Hygiene Data'!$F$12,0,10*ROW('Hygiene Data'!F169)))</f>
        <v/>
      </c>
      <c r="DW175" s="383" t="str">
        <f ca="1">+IF(OFFSET('Hygiene Data'!$F$13,0,10*ROW('Hygiene Data'!F169))="","",OFFSET('Hygiene Data'!$F$13,0,10*ROW('Hygiene Data'!F169)))</f>
        <v/>
      </c>
      <c r="DX175" s="383" t="str">
        <f ca="1">+IF(OFFSET('Hygiene Data'!$G$11,0,10*ROW('Hygiene Data'!G169))="","",OFFSET('Hygiene Data'!$G$11,0,10*ROW('Hygiene Data'!G169)))</f>
        <v/>
      </c>
      <c r="DY175" s="383" t="str">
        <f ca="1">+IF(OFFSET('Hygiene Data'!$G$12,0,10*ROW('Hygiene Data'!G169))="","",OFFSET('Hygiene Data'!$G$12,0,10*ROW('Hygiene Data'!G169)))</f>
        <v/>
      </c>
      <c r="DZ175" s="383" t="str">
        <f ca="1">+IF(OFFSET('Hygiene Data'!$G$13,0,10*ROW('Hygiene Data'!G169))="","",OFFSET('Hygiene Data'!$G$13,0,10*ROW('Hygiene Data'!G169)))</f>
        <v/>
      </c>
      <c r="EA175" s="383" t="str">
        <f ca="1">+IF(OFFSET('Hygiene Data'!$H$11,0,10*ROW('Hygiene Data'!H169))="","",OFFSET('Hygiene Data'!$H$11,0,10*ROW('Hygiene Data'!H169)))</f>
        <v/>
      </c>
      <c r="EB175" s="383" t="str">
        <f ca="1">+IF(OFFSET('Hygiene Data'!$H$12,0,10*ROW('Hygiene Data'!H169))="","",OFFSET('Hygiene Data'!$H$12,0,10*ROW('Hygiene Data'!H169)))</f>
        <v/>
      </c>
      <c r="EC175" s="383" t="str">
        <f ca="1">+IF(OFFSET('Hygiene Data'!$H$13,0,10*ROW('Hygiene Data'!H169))="","",OFFSET('Hygiene Data'!$H$13,0,10*ROW('Hygiene Data'!H169)))</f>
        <v/>
      </c>
      <c r="ED175" s="383" t="str">
        <f ca="1">+IF(OFFSET('Hygiene Data'!$I$11,0,10*ROW('Hygiene Data'!I169))="","",OFFSET('Hygiene Data'!$I$11,0,10*ROW('Hygiene Data'!I169)))</f>
        <v/>
      </c>
      <c r="EE175" s="383" t="str">
        <f ca="1">+IF(OFFSET('Hygiene Data'!$I$12,0,10*ROW('Hygiene Data'!I169))="","",OFFSET('Hygiene Data'!$I$12,0,10*ROW('Hygiene Data'!I169)))</f>
        <v/>
      </c>
      <c r="EF175" s="383" t="str">
        <f ca="1">+IF(OFFSET('Hygiene Data'!$I$13,0,10*ROW('Hygiene Data'!I169))="","",OFFSET('Hygiene Data'!$I$13,0,10*ROW('Hygiene Data'!I169)))</f>
        <v/>
      </c>
    </row>
    <row r="176" spans="1:136" x14ac:dyDescent="0.25">
      <c r="A176" s="492" t="str">
        <f ca="1">+IF(OFFSET('Water Data'!$B$2,0,10*ROW('Water Data'!E170))="","",OFFSET('Water Data'!$B$2,0,10*ROW('Water Data'!E170)))</f>
        <v/>
      </c>
      <c r="B176" s="492"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19" t="str">
        <f t="shared" ca="1" si="2"/>
        <v/>
      </c>
      <c r="D176" s="520"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20"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20"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20"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20"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20"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20"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20"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20"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20"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20"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20"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20"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20"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20"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20"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20"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20"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21"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21"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21"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21"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21"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21"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21"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21"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21"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21"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21"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21"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21"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21"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21"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21"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21"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21"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21"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21"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21"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21"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21"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21"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21"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21"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21"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21"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21"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21"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22"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98"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22"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22"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22"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22"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22"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22"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22"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22"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22"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22"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22"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22"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22"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22"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22"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22"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83" t="str">
        <f ca="1">+IF(OFFSET('Water Data'!$D$27,0,10*ROW('Water Data'!D170))="","",OFFSET('Water Data'!$D$27,0,10*ROW('Water Data'!D170)))</f>
        <v/>
      </c>
      <c r="BT176" s="383" t="str">
        <f ca="1">+IF(OFFSET('Water Data'!$D$28,0,10*ROW('Water Data'!D170))="","",OFFSET('Water Data'!$D$28,0,10*ROW('Water Data'!D170)))</f>
        <v/>
      </c>
      <c r="BU176" s="383" t="str">
        <f ca="1">+IF(OFFSET('Water Data'!$D$29,0,10*ROW('Water Data'!D170))="","",OFFSET('Water Data'!$D$29,0,10*ROW('Water Data'!D170)))</f>
        <v/>
      </c>
      <c r="BV176" s="383" t="str">
        <f ca="1">+IF(OFFSET('Water Data'!$E$27,0,10*ROW('Water Data'!E170))="","",OFFSET('Water Data'!$E$27,0,10*ROW('Water Data'!E170)))</f>
        <v/>
      </c>
      <c r="BW176" s="383" t="str">
        <f ca="1">+IF(OFFSET('Water Data'!$E$28,0,10*ROW('Water Data'!E170))="","",OFFSET('Water Data'!$E$28,0,10*ROW('Water Data'!E170)))</f>
        <v/>
      </c>
      <c r="BX176" s="383" t="str">
        <f ca="1">+IF(OFFSET('Water Data'!$E$29,0,10*ROW('Water Data'!E170))="","",OFFSET('Water Data'!$E$29,0,10*ROW('Water Data'!E170)))</f>
        <v/>
      </c>
      <c r="BY176" s="383" t="str">
        <f ca="1">+IF(OFFSET('Water Data'!$F$27,0,10*ROW('Water Data'!F170))="","",OFFSET('Water Data'!$F$27,0,10*ROW('Water Data'!F170)))</f>
        <v/>
      </c>
      <c r="BZ176" s="383" t="str">
        <f ca="1">+IF(OFFSET('Water Data'!$F$28,0,10*ROW('Water Data'!F170))="","",OFFSET('Water Data'!$F$28,0,10*ROW('Water Data'!F170)))</f>
        <v/>
      </c>
      <c r="CA176" s="383" t="str">
        <f ca="1">+IF(OFFSET('Water Data'!$F$29,0,10*ROW('Water Data'!F170))="","",OFFSET('Water Data'!$F$29,0,10*ROW('Water Data'!F170)))</f>
        <v/>
      </c>
      <c r="CB176" s="383" t="str">
        <f ca="1">+IF(OFFSET('Water Data'!$G$27,0,10*ROW('Water Data'!G170))="","",OFFSET('Water Data'!$G$27,0,10*ROW('Water Data'!G170)))</f>
        <v/>
      </c>
      <c r="CC176" s="383" t="str">
        <f ca="1">+IF(OFFSET('Water Data'!$G$28,0,10*ROW('Water Data'!G170))="","",OFFSET('Water Data'!$G$28,0,10*ROW('Water Data'!G170)))</f>
        <v/>
      </c>
      <c r="CD176" s="383" t="str">
        <f ca="1">+IF(OFFSET('Water Data'!$G$29,0,10*ROW('Water Data'!G170))="","",OFFSET('Water Data'!$G$29,0,10*ROW('Water Data'!G170)))</f>
        <v/>
      </c>
      <c r="CE176" s="383" t="str">
        <f ca="1">+IF(OFFSET('Water Data'!$H$27,0,10*ROW('Water Data'!H170))="","",OFFSET('Water Data'!$H$27,0,10*ROW('Water Data'!H170)))</f>
        <v/>
      </c>
      <c r="CF176" s="383" t="str">
        <f ca="1">+IF(OFFSET('Water Data'!$H$28,0,10*ROW('Water Data'!H170))="","",OFFSET('Water Data'!$H$28,0,10*ROW('Water Data'!H170)))</f>
        <v/>
      </c>
      <c r="CG176" s="383" t="str">
        <f ca="1">+IF(OFFSET('Water Data'!$H$29,0,10*ROW('Water Data'!H170))="","",OFFSET('Water Data'!$H$29,0,10*ROW('Water Data'!H170)))</f>
        <v/>
      </c>
      <c r="CH176" s="383" t="str">
        <f ca="1">+IF(OFFSET('Water Data'!$I$27,0,10*ROW('Water Data'!I170))="","",OFFSET('Water Data'!$I$27,0,10*ROW('Water Data'!I170)))</f>
        <v/>
      </c>
      <c r="CI176" s="383" t="str">
        <f ca="1">+IF(OFFSET('Water Data'!$I$28,0,10*ROW('Water Data'!I170))="","",OFFSET('Water Data'!$I$28,0,10*ROW('Water Data'!I170)))</f>
        <v/>
      </c>
      <c r="CJ176" s="383" t="str">
        <f ca="1">+IF(OFFSET('Water Data'!$I$29,0,10*ROW('Water Data'!I170))="","",OFFSET('Water Data'!$I$29,0,10*ROW('Water Data'!I170)))</f>
        <v/>
      </c>
      <c r="CK176" s="383" t="str">
        <f ca="1">+IF(OFFSET('Sanitation Data'!$D$28,0,10*ROW('Sanitation Data'!D170))="","",OFFSET('Sanitation Data'!$D$28,0,10*ROW('Sanitation Data'!D170)))</f>
        <v/>
      </c>
      <c r="CL176" s="383" t="str">
        <f ca="1">+IF(OFFSET('Sanitation Data'!$D$29,0,10*ROW('Sanitation Data'!D170))="","",OFFSET('Sanitation Data'!$D$29,0,10*ROW('Sanitation Data'!D170)))</f>
        <v/>
      </c>
      <c r="CM176" s="383" t="str">
        <f ca="1">+IF(OFFSET('Sanitation Data'!$D$30,0,10*ROW('Sanitation Data'!D170))="","",OFFSET('Sanitation Data'!$D$30,0,10*ROW('Sanitation Data'!D170)))</f>
        <v/>
      </c>
      <c r="CN176" s="383" t="str">
        <f ca="1">+IF(OFFSET('Sanitation Data'!$D$31,0,10*ROW('Sanitation Data'!D170))="","",OFFSET('Sanitation Data'!$D$31,0,10*ROW('Sanitation Data'!D170)))</f>
        <v/>
      </c>
      <c r="CO176" s="383" t="str">
        <f ca="1">+IF(OFFSET('Sanitation Data'!$D$32,0,10*ROW('Sanitation Data'!D170))="","",OFFSET('Sanitation Data'!$D$32,0,10*ROW('Sanitation Data'!D170)))</f>
        <v/>
      </c>
      <c r="CP176" s="383" t="str">
        <f ca="1">+IF(OFFSET('Sanitation Data'!$E$28,0,10*ROW('Sanitation Data'!E170))="","",OFFSET('Sanitation Data'!$E$28,0,10*ROW('Sanitation Data'!E170)))</f>
        <v/>
      </c>
      <c r="CQ176" s="383" t="str">
        <f ca="1">+IF(OFFSET('Sanitation Data'!$E$29,0,10*ROW('Sanitation Data'!E170))="","",OFFSET('Sanitation Data'!$E$29,0,10*ROW('Sanitation Data'!E170)))</f>
        <v/>
      </c>
      <c r="CR176" s="383" t="str">
        <f ca="1">+IF(OFFSET('Sanitation Data'!$E$30,0,10*ROW('Sanitation Data'!E170))="","",OFFSET('Sanitation Data'!$E$30,0,10*ROW('Sanitation Data'!E170)))</f>
        <v/>
      </c>
      <c r="CS176" s="383" t="str">
        <f ca="1">+IF(OFFSET('Sanitation Data'!$E$31,0,10*ROW('Sanitation Data'!E170))="","",OFFSET('Sanitation Data'!$E$31,0,10*ROW('Sanitation Data'!E170)))</f>
        <v/>
      </c>
      <c r="CT176" s="383" t="str">
        <f ca="1">+IF(OFFSET('Sanitation Data'!$E$32,0,10*ROW('Sanitation Data'!E170))="","",OFFSET('Sanitation Data'!$E$32,0,10*ROW('Sanitation Data'!E170)))</f>
        <v/>
      </c>
      <c r="CU176" s="383" t="str">
        <f ca="1">+IF(OFFSET('Sanitation Data'!$F$28,0,10*ROW('Sanitation Data'!F170))="","",OFFSET('Sanitation Data'!$F$28,0,10*ROW('Sanitation Data'!F170)))</f>
        <v/>
      </c>
      <c r="CV176" s="383" t="str">
        <f ca="1">+IF(OFFSET('Sanitation Data'!$F$29,0,10*ROW('Sanitation Data'!F170))="","",OFFSET('Sanitation Data'!$F$29,0,10*ROW('Sanitation Data'!F170)))</f>
        <v/>
      </c>
      <c r="CW176" s="383" t="str">
        <f ca="1">+IF(OFFSET('Sanitation Data'!$F$30,0,10*ROW('Sanitation Data'!F170))="","",OFFSET('Sanitation Data'!$F$30,0,10*ROW('Sanitation Data'!F170)))</f>
        <v/>
      </c>
      <c r="CX176" s="383" t="str">
        <f ca="1">+IF(OFFSET('Sanitation Data'!$F$31,0,10*ROW('Sanitation Data'!F170))="","",OFFSET('Sanitation Data'!$F$31,0,10*ROW('Sanitation Data'!F170)))</f>
        <v/>
      </c>
      <c r="CY176" s="383" t="str">
        <f ca="1">+IF(OFFSET('Sanitation Data'!$F$32,0,10*ROW('Sanitation Data'!F170))="","",OFFSET('Sanitation Data'!$F$32,0,10*ROW('Sanitation Data'!F170)))</f>
        <v/>
      </c>
      <c r="CZ176" s="383" t="str">
        <f ca="1">+IF(OFFSET('Sanitation Data'!$G$28,0,10*ROW('Sanitation Data'!G170))="","",OFFSET('Sanitation Data'!$G$28,0,10*ROW('Sanitation Data'!G170)))</f>
        <v/>
      </c>
      <c r="DA176" s="383" t="str">
        <f ca="1">+IF(OFFSET('Sanitation Data'!$G$29,0,10*ROW('Sanitation Data'!G170))="","",OFFSET('Sanitation Data'!$G$29,0,10*ROW('Sanitation Data'!G170)))</f>
        <v/>
      </c>
      <c r="DB176" s="383" t="str">
        <f ca="1">+IF(OFFSET('Sanitation Data'!$G$30,0,10*ROW('Sanitation Data'!G170))="","",OFFSET('Sanitation Data'!$G$30,0,10*ROW('Sanitation Data'!G170)))</f>
        <v/>
      </c>
      <c r="DC176" s="383" t="str">
        <f ca="1">+IF(OFFSET('Sanitation Data'!$G$31,0,10*ROW('Sanitation Data'!G170))="","",OFFSET('Sanitation Data'!$G$31,0,10*ROW('Sanitation Data'!G170)))</f>
        <v/>
      </c>
      <c r="DD176" s="383" t="str">
        <f ca="1">+IF(OFFSET('Sanitation Data'!$G$32,0,10*ROW('Sanitation Data'!G170))="","",OFFSET('Sanitation Data'!$G$32,0,10*ROW('Sanitation Data'!G170)))</f>
        <v/>
      </c>
      <c r="DE176" s="383" t="str">
        <f ca="1">+IF(OFFSET('Sanitation Data'!$H$28,0,10*ROW('Sanitation Data'!H170))="","",OFFSET('Sanitation Data'!$H$28,0,10*ROW('Sanitation Data'!H170)))</f>
        <v/>
      </c>
      <c r="DF176" s="383" t="str">
        <f ca="1">+IF(OFFSET('Sanitation Data'!$H$29,0,10*ROW('Sanitation Data'!H170))="","",OFFSET('Sanitation Data'!$H$29,0,10*ROW('Sanitation Data'!H170)))</f>
        <v/>
      </c>
      <c r="DG176" s="383" t="str">
        <f ca="1">+IF(OFFSET('Sanitation Data'!$H$30,0,10*ROW('Sanitation Data'!H170))="","",OFFSET('Sanitation Data'!$H$30,0,10*ROW('Sanitation Data'!H170)))</f>
        <v/>
      </c>
      <c r="DH176" s="383" t="str">
        <f ca="1">+IF(OFFSET('Sanitation Data'!$H$31,0,10*ROW('Sanitation Data'!H170))="","",OFFSET('Sanitation Data'!$H$31,0,10*ROW('Sanitation Data'!H170)))</f>
        <v/>
      </c>
      <c r="DI176" s="383" t="str">
        <f ca="1">+IF(OFFSET('Sanitation Data'!$H$32,0,10*ROW('Sanitation Data'!H170))="","",OFFSET('Sanitation Data'!$H$32,0,10*ROW('Sanitation Data'!H170)))</f>
        <v/>
      </c>
      <c r="DJ176" s="383" t="str">
        <f ca="1">+IF(OFFSET('Sanitation Data'!$I$28,0,10*ROW('Sanitation Data'!I170))="","",OFFSET('Sanitation Data'!$I$28,0,10*ROW('Sanitation Data'!I170)))</f>
        <v/>
      </c>
      <c r="DK176" s="383" t="str">
        <f ca="1">+IF(OFFSET('Sanitation Data'!$I$29,0,10*ROW('Sanitation Data'!I170))="","",OFFSET('Sanitation Data'!$I$29,0,10*ROW('Sanitation Data'!I170)))</f>
        <v/>
      </c>
      <c r="DL176" s="383" t="str">
        <f ca="1">+IF(OFFSET('Sanitation Data'!$I$30,0,10*ROW('Sanitation Data'!I170))="","",OFFSET('Sanitation Data'!$I$30,0,10*ROW('Sanitation Data'!I170)))</f>
        <v/>
      </c>
      <c r="DM176" s="383" t="str">
        <f ca="1">+IF(OFFSET('Sanitation Data'!$I$31,0,10*ROW('Sanitation Data'!I170))="","",OFFSET('Sanitation Data'!$I$31,0,10*ROW('Sanitation Data'!I170)))</f>
        <v/>
      </c>
      <c r="DN176" s="383" t="str">
        <f ca="1">+IF(OFFSET('Sanitation Data'!$I$32,0,10*ROW('Sanitation Data'!I170))="","",OFFSET('Sanitation Data'!$I$32,0,10*ROW('Sanitation Data'!I170)))</f>
        <v/>
      </c>
      <c r="DO176" s="383" t="str">
        <f ca="1">+IF(OFFSET('Hygiene Data'!$D$11,0,10*ROW('Hygiene Data'!D170))="","",OFFSET('Hygiene Data'!$D$11,0,10*ROW('Hygiene Data'!D170)))</f>
        <v/>
      </c>
      <c r="DP176" s="383" t="str">
        <f ca="1">+IF(OFFSET('Hygiene Data'!$D$12,0,10*ROW('Hygiene Data'!D170))="","",OFFSET('Hygiene Data'!$D$12,0,10*ROW('Hygiene Data'!D170)))</f>
        <v/>
      </c>
      <c r="DQ176" s="383" t="str">
        <f ca="1">+IF(OFFSET('Hygiene Data'!$D$13,0,10*ROW('Hygiene Data'!D170))="","",OFFSET('Hygiene Data'!$D$13,0,10*ROW('Hygiene Data'!D170)))</f>
        <v/>
      </c>
      <c r="DR176" s="383" t="str">
        <f ca="1">+IF(OFFSET('Hygiene Data'!$E$11,0,10*ROW('Hygiene Data'!E170))="","",OFFSET('Hygiene Data'!$E$11,0,10*ROW('Hygiene Data'!E170)))</f>
        <v/>
      </c>
      <c r="DS176" s="383" t="str">
        <f ca="1">+IF(OFFSET('Hygiene Data'!$E$12,0,10*ROW('Hygiene Data'!E170))="","",OFFSET('Hygiene Data'!$E$12,0,10*ROW('Hygiene Data'!E170)))</f>
        <v/>
      </c>
      <c r="DT176" s="383" t="str">
        <f ca="1">+IF(OFFSET('Hygiene Data'!$E$13,0,10*ROW('Hygiene Data'!E170))="","",OFFSET('Hygiene Data'!$E$13,0,10*ROW('Hygiene Data'!E170)))</f>
        <v/>
      </c>
      <c r="DU176" s="383" t="str">
        <f ca="1">+IF(OFFSET('Hygiene Data'!$F$11,0,10*ROW('Hygiene Data'!F170))="","",OFFSET('Hygiene Data'!$F$11,0,10*ROW('Hygiene Data'!F170)))</f>
        <v/>
      </c>
      <c r="DV176" s="383" t="str">
        <f ca="1">+IF(OFFSET('Hygiene Data'!$F$12,0,10*ROW('Hygiene Data'!F170))="","",OFFSET('Hygiene Data'!$F$12,0,10*ROW('Hygiene Data'!F170)))</f>
        <v/>
      </c>
      <c r="DW176" s="383" t="str">
        <f ca="1">+IF(OFFSET('Hygiene Data'!$F$13,0,10*ROW('Hygiene Data'!F170))="","",OFFSET('Hygiene Data'!$F$13,0,10*ROW('Hygiene Data'!F170)))</f>
        <v/>
      </c>
      <c r="DX176" s="383" t="str">
        <f ca="1">+IF(OFFSET('Hygiene Data'!$G$11,0,10*ROW('Hygiene Data'!G170))="","",OFFSET('Hygiene Data'!$G$11,0,10*ROW('Hygiene Data'!G170)))</f>
        <v/>
      </c>
      <c r="DY176" s="383" t="str">
        <f ca="1">+IF(OFFSET('Hygiene Data'!$G$12,0,10*ROW('Hygiene Data'!G170))="","",OFFSET('Hygiene Data'!$G$12,0,10*ROW('Hygiene Data'!G170)))</f>
        <v/>
      </c>
      <c r="DZ176" s="383" t="str">
        <f ca="1">+IF(OFFSET('Hygiene Data'!$G$13,0,10*ROW('Hygiene Data'!G170))="","",OFFSET('Hygiene Data'!$G$13,0,10*ROW('Hygiene Data'!G170)))</f>
        <v/>
      </c>
      <c r="EA176" s="383" t="str">
        <f ca="1">+IF(OFFSET('Hygiene Data'!$H$11,0,10*ROW('Hygiene Data'!H170))="","",OFFSET('Hygiene Data'!$H$11,0,10*ROW('Hygiene Data'!H170)))</f>
        <v/>
      </c>
      <c r="EB176" s="383" t="str">
        <f ca="1">+IF(OFFSET('Hygiene Data'!$H$12,0,10*ROW('Hygiene Data'!H170))="","",OFFSET('Hygiene Data'!$H$12,0,10*ROW('Hygiene Data'!H170)))</f>
        <v/>
      </c>
      <c r="EC176" s="383" t="str">
        <f ca="1">+IF(OFFSET('Hygiene Data'!$H$13,0,10*ROW('Hygiene Data'!H170))="","",OFFSET('Hygiene Data'!$H$13,0,10*ROW('Hygiene Data'!H170)))</f>
        <v/>
      </c>
      <c r="ED176" s="383" t="str">
        <f ca="1">+IF(OFFSET('Hygiene Data'!$I$11,0,10*ROW('Hygiene Data'!I170))="","",OFFSET('Hygiene Data'!$I$11,0,10*ROW('Hygiene Data'!I170)))</f>
        <v/>
      </c>
      <c r="EE176" s="383" t="str">
        <f ca="1">+IF(OFFSET('Hygiene Data'!$I$12,0,10*ROW('Hygiene Data'!I170))="","",OFFSET('Hygiene Data'!$I$12,0,10*ROW('Hygiene Data'!I170)))</f>
        <v/>
      </c>
      <c r="EF176" s="383" t="str">
        <f ca="1">+IF(OFFSET('Hygiene Data'!$I$13,0,10*ROW('Hygiene Data'!I170))="","",OFFSET('Hygiene Data'!$I$13,0,10*ROW('Hygiene Data'!I170)))</f>
        <v/>
      </c>
    </row>
    <row r="177" spans="1:136" x14ac:dyDescent="0.25">
      <c r="A177" s="492" t="str">
        <f ca="1">+IF(OFFSET('Water Data'!$B$2,0,10*ROW('Water Data'!E171))="","",OFFSET('Water Data'!$B$2,0,10*ROW('Water Data'!E171)))</f>
        <v/>
      </c>
      <c r="B177" s="492"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19" t="str">
        <f t="shared" ca="1" si="2"/>
        <v/>
      </c>
      <c r="D177" s="520"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20"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20"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20"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20"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20"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20"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20"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20"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20"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20"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20"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20"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20"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20"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20"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20"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20"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21"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21"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21"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21"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21"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21"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21"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21"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21"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21"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21"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21"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21"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21"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21"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21"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21"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21"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21"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21"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21"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21"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21"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21"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21"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21"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21"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21"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21"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21"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22"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98"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22"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22"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22"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22"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22"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22"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22"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22"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22"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22"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22"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22"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22"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22"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22"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22"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83" t="str">
        <f ca="1">+IF(OFFSET('Water Data'!$D$27,0,10*ROW('Water Data'!D171))="","",OFFSET('Water Data'!$D$27,0,10*ROW('Water Data'!D171)))</f>
        <v/>
      </c>
      <c r="BT177" s="383" t="str">
        <f ca="1">+IF(OFFSET('Water Data'!$D$28,0,10*ROW('Water Data'!D171))="","",OFFSET('Water Data'!$D$28,0,10*ROW('Water Data'!D171)))</f>
        <v/>
      </c>
      <c r="BU177" s="383" t="str">
        <f ca="1">+IF(OFFSET('Water Data'!$D$29,0,10*ROW('Water Data'!D171))="","",OFFSET('Water Data'!$D$29,0,10*ROW('Water Data'!D171)))</f>
        <v/>
      </c>
      <c r="BV177" s="383" t="str">
        <f ca="1">+IF(OFFSET('Water Data'!$E$27,0,10*ROW('Water Data'!E171))="","",OFFSET('Water Data'!$E$27,0,10*ROW('Water Data'!E171)))</f>
        <v/>
      </c>
      <c r="BW177" s="383" t="str">
        <f ca="1">+IF(OFFSET('Water Data'!$E$28,0,10*ROW('Water Data'!E171))="","",OFFSET('Water Data'!$E$28,0,10*ROW('Water Data'!E171)))</f>
        <v/>
      </c>
      <c r="BX177" s="383" t="str">
        <f ca="1">+IF(OFFSET('Water Data'!$E$29,0,10*ROW('Water Data'!E171))="","",OFFSET('Water Data'!$E$29,0,10*ROW('Water Data'!E171)))</f>
        <v/>
      </c>
      <c r="BY177" s="383" t="str">
        <f ca="1">+IF(OFFSET('Water Data'!$F$27,0,10*ROW('Water Data'!F171))="","",OFFSET('Water Data'!$F$27,0,10*ROW('Water Data'!F171)))</f>
        <v/>
      </c>
      <c r="BZ177" s="383" t="str">
        <f ca="1">+IF(OFFSET('Water Data'!$F$28,0,10*ROW('Water Data'!F171))="","",OFFSET('Water Data'!$F$28,0,10*ROW('Water Data'!F171)))</f>
        <v/>
      </c>
      <c r="CA177" s="383" t="str">
        <f ca="1">+IF(OFFSET('Water Data'!$F$29,0,10*ROW('Water Data'!F171))="","",OFFSET('Water Data'!$F$29,0,10*ROW('Water Data'!F171)))</f>
        <v/>
      </c>
      <c r="CB177" s="383" t="str">
        <f ca="1">+IF(OFFSET('Water Data'!$G$27,0,10*ROW('Water Data'!G171))="","",OFFSET('Water Data'!$G$27,0,10*ROW('Water Data'!G171)))</f>
        <v/>
      </c>
      <c r="CC177" s="383" t="str">
        <f ca="1">+IF(OFFSET('Water Data'!$G$28,0,10*ROW('Water Data'!G171))="","",OFFSET('Water Data'!$G$28,0,10*ROW('Water Data'!G171)))</f>
        <v/>
      </c>
      <c r="CD177" s="383" t="str">
        <f ca="1">+IF(OFFSET('Water Data'!$G$29,0,10*ROW('Water Data'!G171))="","",OFFSET('Water Data'!$G$29,0,10*ROW('Water Data'!G171)))</f>
        <v/>
      </c>
      <c r="CE177" s="383" t="str">
        <f ca="1">+IF(OFFSET('Water Data'!$H$27,0,10*ROW('Water Data'!H171))="","",OFFSET('Water Data'!$H$27,0,10*ROW('Water Data'!H171)))</f>
        <v/>
      </c>
      <c r="CF177" s="383" t="str">
        <f ca="1">+IF(OFFSET('Water Data'!$H$28,0,10*ROW('Water Data'!H171))="","",OFFSET('Water Data'!$H$28,0,10*ROW('Water Data'!H171)))</f>
        <v/>
      </c>
      <c r="CG177" s="383" t="str">
        <f ca="1">+IF(OFFSET('Water Data'!$H$29,0,10*ROW('Water Data'!H171))="","",OFFSET('Water Data'!$H$29,0,10*ROW('Water Data'!H171)))</f>
        <v/>
      </c>
      <c r="CH177" s="383" t="str">
        <f ca="1">+IF(OFFSET('Water Data'!$I$27,0,10*ROW('Water Data'!I171))="","",OFFSET('Water Data'!$I$27,0,10*ROW('Water Data'!I171)))</f>
        <v/>
      </c>
      <c r="CI177" s="383" t="str">
        <f ca="1">+IF(OFFSET('Water Data'!$I$28,0,10*ROW('Water Data'!I171))="","",OFFSET('Water Data'!$I$28,0,10*ROW('Water Data'!I171)))</f>
        <v/>
      </c>
      <c r="CJ177" s="383" t="str">
        <f ca="1">+IF(OFFSET('Water Data'!$I$29,0,10*ROW('Water Data'!I171))="","",OFFSET('Water Data'!$I$29,0,10*ROW('Water Data'!I171)))</f>
        <v/>
      </c>
      <c r="CK177" s="383" t="str">
        <f ca="1">+IF(OFFSET('Sanitation Data'!$D$28,0,10*ROW('Sanitation Data'!D171))="","",OFFSET('Sanitation Data'!$D$28,0,10*ROW('Sanitation Data'!D171)))</f>
        <v/>
      </c>
      <c r="CL177" s="383" t="str">
        <f ca="1">+IF(OFFSET('Sanitation Data'!$D$29,0,10*ROW('Sanitation Data'!D171))="","",OFFSET('Sanitation Data'!$D$29,0,10*ROW('Sanitation Data'!D171)))</f>
        <v/>
      </c>
      <c r="CM177" s="383" t="str">
        <f ca="1">+IF(OFFSET('Sanitation Data'!$D$30,0,10*ROW('Sanitation Data'!D171))="","",OFFSET('Sanitation Data'!$D$30,0,10*ROW('Sanitation Data'!D171)))</f>
        <v/>
      </c>
      <c r="CN177" s="383" t="str">
        <f ca="1">+IF(OFFSET('Sanitation Data'!$D$31,0,10*ROW('Sanitation Data'!D171))="","",OFFSET('Sanitation Data'!$D$31,0,10*ROW('Sanitation Data'!D171)))</f>
        <v/>
      </c>
      <c r="CO177" s="383" t="str">
        <f ca="1">+IF(OFFSET('Sanitation Data'!$D$32,0,10*ROW('Sanitation Data'!D171))="","",OFFSET('Sanitation Data'!$D$32,0,10*ROW('Sanitation Data'!D171)))</f>
        <v/>
      </c>
      <c r="CP177" s="383" t="str">
        <f ca="1">+IF(OFFSET('Sanitation Data'!$E$28,0,10*ROW('Sanitation Data'!E171))="","",OFFSET('Sanitation Data'!$E$28,0,10*ROW('Sanitation Data'!E171)))</f>
        <v/>
      </c>
      <c r="CQ177" s="383" t="str">
        <f ca="1">+IF(OFFSET('Sanitation Data'!$E$29,0,10*ROW('Sanitation Data'!E171))="","",OFFSET('Sanitation Data'!$E$29,0,10*ROW('Sanitation Data'!E171)))</f>
        <v/>
      </c>
      <c r="CR177" s="383" t="str">
        <f ca="1">+IF(OFFSET('Sanitation Data'!$E$30,0,10*ROW('Sanitation Data'!E171))="","",OFFSET('Sanitation Data'!$E$30,0,10*ROW('Sanitation Data'!E171)))</f>
        <v/>
      </c>
      <c r="CS177" s="383" t="str">
        <f ca="1">+IF(OFFSET('Sanitation Data'!$E$31,0,10*ROW('Sanitation Data'!E171))="","",OFFSET('Sanitation Data'!$E$31,0,10*ROW('Sanitation Data'!E171)))</f>
        <v/>
      </c>
      <c r="CT177" s="383" t="str">
        <f ca="1">+IF(OFFSET('Sanitation Data'!$E$32,0,10*ROW('Sanitation Data'!E171))="","",OFFSET('Sanitation Data'!$E$32,0,10*ROW('Sanitation Data'!E171)))</f>
        <v/>
      </c>
      <c r="CU177" s="383" t="str">
        <f ca="1">+IF(OFFSET('Sanitation Data'!$F$28,0,10*ROW('Sanitation Data'!F171))="","",OFFSET('Sanitation Data'!$F$28,0,10*ROW('Sanitation Data'!F171)))</f>
        <v/>
      </c>
      <c r="CV177" s="383" t="str">
        <f ca="1">+IF(OFFSET('Sanitation Data'!$F$29,0,10*ROW('Sanitation Data'!F171))="","",OFFSET('Sanitation Data'!$F$29,0,10*ROW('Sanitation Data'!F171)))</f>
        <v/>
      </c>
      <c r="CW177" s="383" t="str">
        <f ca="1">+IF(OFFSET('Sanitation Data'!$F$30,0,10*ROW('Sanitation Data'!F171))="","",OFFSET('Sanitation Data'!$F$30,0,10*ROW('Sanitation Data'!F171)))</f>
        <v/>
      </c>
      <c r="CX177" s="383" t="str">
        <f ca="1">+IF(OFFSET('Sanitation Data'!$F$31,0,10*ROW('Sanitation Data'!F171))="","",OFFSET('Sanitation Data'!$F$31,0,10*ROW('Sanitation Data'!F171)))</f>
        <v/>
      </c>
      <c r="CY177" s="383" t="str">
        <f ca="1">+IF(OFFSET('Sanitation Data'!$F$32,0,10*ROW('Sanitation Data'!F171))="","",OFFSET('Sanitation Data'!$F$32,0,10*ROW('Sanitation Data'!F171)))</f>
        <v/>
      </c>
      <c r="CZ177" s="383" t="str">
        <f ca="1">+IF(OFFSET('Sanitation Data'!$G$28,0,10*ROW('Sanitation Data'!G171))="","",OFFSET('Sanitation Data'!$G$28,0,10*ROW('Sanitation Data'!G171)))</f>
        <v/>
      </c>
      <c r="DA177" s="383" t="str">
        <f ca="1">+IF(OFFSET('Sanitation Data'!$G$29,0,10*ROW('Sanitation Data'!G171))="","",OFFSET('Sanitation Data'!$G$29,0,10*ROW('Sanitation Data'!G171)))</f>
        <v/>
      </c>
      <c r="DB177" s="383" t="str">
        <f ca="1">+IF(OFFSET('Sanitation Data'!$G$30,0,10*ROW('Sanitation Data'!G171))="","",OFFSET('Sanitation Data'!$G$30,0,10*ROW('Sanitation Data'!G171)))</f>
        <v/>
      </c>
      <c r="DC177" s="383" t="str">
        <f ca="1">+IF(OFFSET('Sanitation Data'!$G$31,0,10*ROW('Sanitation Data'!G171))="","",OFFSET('Sanitation Data'!$G$31,0,10*ROW('Sanitation Data'!G171)))</f>
        <v/>
      </c>
      <c r="DD177" s="383" t="str">
        <f ca="1">+IF(OFFSET('Sanitation Data'!$G$32,0,10*ROW('Sanitation Data'!G171))="","",OFFSET('Sanitation Data'!$G$32,0,10*ROW('Sanitation Data'!G171)))</f>
        <v/>
      </c>
      <c r="DE177" s="383" t="str">
        <f ca="1">+IF(OFFSET('Sanitation Data'!$H$28,0,10*ROW('Sanitation Data'!H171))="","",OFFSET('Sanitation Data'!$H$28,0,10*ROW('Sanitation Data'!H171)))</f>
        <v/>
      </c>
      <c r="DF177" s="383" t="str">
        <f ca="1">+IF(OFFSET('Sanitation Data'!$H$29,0,10*ROW('Sanitation Data'!H171))="","",OFFSET('Sanitation Data'!$H$29,0,10*ROW('Sanitation Data'!H171)))</f>
        <v/>
      </c>
      <c r="DG177" s="383" t="str">
        <f ca="1">+IF(OFFSET('Sanitation Data'!$H$30,0,10*ROW('Sanitation Data'!H171))="","",OFFSET('Sanitation Data'!$H$30,0,10*ROW('Sanitation Data'!H171)))</f>
        <v/>
      </c>
      <c r="DH177" s="383" t="str">
        <f ca="1">+IF(OFFSET('Sanitation Data'!$H$31,0,10*ROW('Sanitation Data'!H171))="","",OFFSET('Sanitation Data'!$H$31,0,10*ROW('Sanitation Data'!H171)))</f>
        <v/>
      </c>
      <c r="DI177" s="383" t="str">
        <f ca="1">+IF(OFFSET('Sanitation Data'!$H$32,0,10*ROW('Sanitation Data'!H171))="","",OFFSET('Sanitation Data'!$H$32,0,10*ROW('Sanitation Data'!H171)))</f>
        <v/>
      </c>
      <c r="DJ177" s="383" t="str">
        <f ca="1">+IF(OFFSET('Sanitation Data'!$I$28,0,10*ROW('Sanitation Data'!I171))="","",OFFSET('Sanitation Data'!$I$28,0,10*ROW('Sanitation Data'!I171)))</f>
        <v/>
      </c>
      <c r="DK177" s="383" t="str">
        <f ca="1">+IF(OFFSET('Sanitation Data'!$I$29,0,10*ROW('Sanitation Data'!I171))="","",OFFSET('Sanitation Data'!$I$29,0,10*ROW('Sanitation Data'!I171)))</f>
        <v/>
      </c>
      <c r="DL177" s="383" t="str">
        <f ca="1">+IF(OFFSET('Sanitation Data'!$I$30,0,10*ROW('Sanitation Data'!I171))="","",OFFSET('Sanitation Data'!$I$30,0,10*ROW('Sanitation Data'!I171)))</f>
        <v/>
      </c>
      <c r="DM177" s="383" t="str">
        <f ca="1">+IF(OFFSET('Sanitation Data'!$I$31,0,10*ROW('Sanitation Data'!I171))="","",OFFSET('Sanitation Data'!$I$31,0,10*ROW('Sanitation Data'!I171)))</f>
        <v/>
      </c>
      <c r="DN177" s="383" t="str">
        <f ca="1">+IF(OFFSET('Sanitation Data'!$I$32,0,10*ROW('Sanitation Data'!I171))="","",OFFSET('Sanitation Data'!$I$32,0,10*ROW('Sanitation Data'!I171)))</f>
        <v/>
      </c>
      <c r="DO177" s="383" t="str">
        <f ca="1">+IF(OFFSET('Hygiene Data'!$D$11,0,10*ROW('Hygiene Data'!D171))="","",OFFSET('Hygiene Data'!$D$11,0,10*ROW('Hygiene Data'!D171)))</f>
        <v/>
      </c>
      <c r="DP177" s="383" t="str">
        <f ca="1">+IF(OFFSET('Hygiene Data'!$D$12,0,10*ROW('Hygiene Data'!D171))="","",OFFSET('Hygiene Data'!$D$12,0,10*ROW('Hygiene Data'!D171)))</f>
        <v/>
      </c>
      <c r="DQ177" s="383" t="str">
        <f ca="1">+IF(OFFSET('Hygiene Data'!$D$13,0,10*ROW('Hygiene Data'!D171))="","",OFFSET('Hygiene Data'!$D$13,0,10*ROW('Hygiene Data'!D171)))</f>
        <v/>
      </c>
      <c r="DR177" s="383" t="str">
        <f ca="1">+IF(OFFSET('Hygiene Data'!$E$11,0,10*ROW('Hygiene Data'!E171))="","",OFFSET('Hygiene Data'!$E$11,0,10*ROW('Hygiene Data'!E171)))</f>
        <v/>
      </c>
      <c r="DS177" s="383" t="str">
        <f ca="1">+IF(OFFSET('Hygiene Data'!$E$12,0,10*ROW('Hygiene Data'!E171))="","",OFFSET('Hygiene Data'!$E$12,0,10*ROW('Hygiene Data'!E171)))</f>
        <v/>
      </c>
      <c r="DT177" s="383" t="str">
        <f ca="1">+IF(OFFSET('Hygiene Data'!$E$13,0,10*ROW('Hygiene Data'!E171))="","",OFFSET('Hygiene Data'!$E$13,0,10*ROW('Hygiene Data'!E171)))</f>
        <v/>
      </c>
      <c r="DU177" s="383" t="str">
        <f ca="1">+IF(OFFSET('Hygiene Data'!$F$11,0,10*ROW('Hygiene Data'!F171))="","",OFFSET('Hygiene Data'!$F$11,0,10*ROW('Hygiene Data'!F171)))</f>
        <v/>
      </c>
      <c r="DV177" s="383" t="str">
        <f ca="1">+IF(OFFSET('Hygiene Data'!$F$12,0,10*ROW('Hygiene Data'!F171))="","",OFFSET('Hygiene Data'!$F$12,0,10*ROW('Hygiene Data'!F171)))</f>
        <v/>
      </c>
      <c r="DW177" s="383" t="str">
        <f ca="1">+IF(OFFSET('Hygiene Data'!$F$13,0,10*ROW('Hygiene Data'!F171))="","",OFFSET('Hygiene Data'!$F$13,0,10*ROW('Hygiene Data'!F171)))</f>
        <v/>
      </c>
      <c r="DX177" s="383" t="str">
        <f ca="1">+IF(OFFSET('Hygiene Data'!$G$11,0,10*ROW('Hygiene Data'!G171))="","",OFFSET('Hygiene Data'!$G$11,0,10*ROW('Hygiene Data'!G171)))</f>
        <v/>
      </c>
      <c r="DY177" s="383" t="str">
        <f ca="1">+IF(OFFSET('Hygiene Data'!$G$12,0,10*ROW('Hygiene Data'!G171))="","",OFFSET('Hygiene Data'!$G$12,0,10*ROW('Hygiene Data'!G171)))</f>
        <v/>
      </c>
      <c r="DZ177" s="383" t="str">
        <f ca="1">+IF(OFFSET('Hygiene Data'!$G$13,0,10*ROW('Hygiene Data'!G171))="","",OFFSET('Hygiene Data'!$G$13,0,10*ROW('Hygiene Data'!G171)))</f>
        <v/>
      </c>
      <c r="EA177" s="383" t="str">
        <f ca="1">+IF(OFFSET('Hygiene Data'!$H$11,0,10*ROW('Hygiene Data'!H171))="","",OFFSET('Hygiene Data'!$H$11,0,10*ROW('Hygiene Data'!H171)))</f>
        <v/>
      </c>
      <c r="EB177" s="383" t="str">
        <f ca="1">+IF(OFFSET('Hygiene Data'!$H$12,0,10*ROW('Hygiene Data'!H171))="","",OFFSET('Hygiene Data'!$H$12,0,10*ROW('Hygiene Data'!H171)))</f>
        <v/>
      </c>
      <c r="EC177" s="383" t="str">
        <f ca="1">+IF(OFFSET('Hygiene Data'!$H$13,0,10*ROW('Hygiene Data'!H171))="","",OFFSET('Hygiene Data'!$H$13,0,10*ROW('Hygiene Data'!H171)))</f>
        <v/>
      </c>
      <c r="ED177" s="383" t="str">
        <f ca="1">+IF(OFFSET('Hygiene Data'!$I$11,0,10*ROW('Hygiene Data'!I171))="","",OFFSET('Hygiene Data'!$I$11,0,10*ROW('Hygiene Data'!I171)))</f>
        <v/>
      </c>
      <c r="EE177" s="383" t="str">
        <f ca="1">+IF(OFFSET('Hygiene Data'!$I$12,0,10*ROW('Hygiene Data'!I171))="","",OFFSET('Hygiene Data'!$I$12,0,10*ROW('Hygiene Data'!I171)))</f>
        <v/>
      </c>
      <c r="EF177" s="383" t="str">
        <f ca="1">+IF(OFFSET('Hygiene Data'!$I$13,0,10*ROW('Hygiene Data'!I171))="","",OFFSET('Hygiene Data'!$I$13,0,10*ROW('Hygiene Data'!I171)))</f>
        <v/>
      </c>
    </row>
    <row r="178" spans="1:136" x14ac:dyDescent="0.25">
      <c r="A178" s="492" t="str">
        <f ca="1">+IF(OFFSET('Water Data'!$B$2,0,10*ROW('Water Data'!E172))="","",OFFSET('Water Data'!$B$2,0,10*ROW('Water Data'!E172)))</f>
        <v/>
      </c>
      <c r="B178" s="492"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19" t="str">
        <f t="shared" ca="1" si="2"/>
        <v/>
      </c>
      <c r="D178" s="520"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20"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20"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20"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20"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20"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20"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20"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20"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20"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20"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20"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20"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20"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20"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20"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20"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20"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21"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21"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21"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21"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21"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21"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21"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21"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21"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21"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21"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21"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21"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21"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21"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21"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21"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21"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21"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21"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21"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21"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21"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21"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21"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21"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21"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21"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21"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21"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22"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98"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22"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22"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22"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22"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22"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22"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22"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22"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22"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22"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22"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22"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22"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22"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22"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22"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83" t="str">
        <f ca="1">+IF(OFFSET('Water Data'!$D$27,0,10*ROW('Water Data'!D172))="","",OFFSET('Water Data'!$D$27,0,10*ROW('Water Data'!D172)))</f>
        <v/>
      </c>
      <c r="BT178" s="383" t="str">
        <f ca="1">+IF(OFFSET('Water Data'!$D$28,0,10*ROW('Water Data'!D172))="","",OFFSET('Water Data'!$D$28,0,10*ROW('Water Data'!D172)))</f>
        <v/>
      </c>
      <c r="BU178" s="383" t="str">
        <f ca="1">+IF(OFFSET('Water Data'!$D$29,0,10*ROW('Water Data'!D172))="","",OFFSET('Water Data'!$D$29,0,10*ROW('Water Data'!D172)))</f>
        <v/>
      </c>
      <c r="BV178" s="383" t="str">
        <f ca="1">+IF(OFFSET('Water Data'!$E$27,0,10*ROW('Water Data'!E172))="","",OFFSET('Water Data'!$E$27,0,10*ROW('Water Data'!E172)))</f>
        <v/>
      </c>
      <c r="BW178" s="383" t="str">
        <f ca="1">+IF(OFFSET('Water Data'!$E$28,0,10*ROW('Water Data'!E172))="","",OFFSET('Water Data'!$E$28,0,10*ROW('Water Data'!E172)))</f>
        <v/>
      </c>
      <c r="BX178" s="383" t="str">
        <f ca="1">+IF(OFFSET('Water Data'!$E$29,0,10*ROW('Water Data'!E172))="","",OFFSET('Water Data'!$E$29,0,10*ROW('Water Data'!E172)))</f>
        <v/>
      </c>
      <c r="BY178" s="383" t="str">
        <f ca="1">+IF(OFFSET('Water Data'!$F$27,0,10*ROW('Water Data'!F172))="","",OFFSET('Water Data'!$F$27,0,10*ROW('Water Data'!F172)))</f>
        <v/>
      </c>
      <c r="BZ178" s="383" t="str">
        <f ca="1">+IF(OFFSET('Water Data'!$F$28,0,10*ROW('Water Data'!F172))="","",OFFSET('Water Data'!$F$28,0,10*ROW('Water Data'!F172)))</f>
        <v/>
      </c>
      <c r="CA178" s="383" t="str">
        <f ca="1">+IF(OFFSET('Water Data'!$F$29,0,10*ROW('Water Data'!F172))="","",OFFSET('Water Data'!$F$29,0,10*ROW('Water Data'!F172)))</f>
        <v/>
      </c>
      <c r="CB178" s="383" t="str">
        <f ca="1">+IF(OFFSET('Water Data'!$G$27,0,10*ROW('Water Data'!G172))="","",OFFSET('Water Data'!$G$27,0,10*ROW('Water Data'!G172)))</f>
        <v/>
      </c>
      <c r="CC178" s="383" t="str">
        <f ca="1">+IF(OFFSET('Water Data'!$G$28,0,10*ROW('Water Data'!G172))="","",OFFSET('Water Data'!$G$28,0,10*ROW('Water Data'!G172)))</f>
        <v/>
      </c>
      <c r="CD178" s="383" t="str">
        <f ca="1">+IF(OFFSET('Water Data'!$G$29,0,10*ROW('Water Data'!G172))="","",OFFSET('Water Data'!$G$29,0,10*ROW('Water Data'!G172)))</f>
        <v/>
      </c>
      <c r="CE178" s="383" t="str">
        <f ca="1">+IF(OFFSET('Water Data'!$H$27,0,10*ROW('Water Data'!H172))="","",OFFSET('Water Data'!$H$27,0,10*ROW('Water Data'!H172)))</f>
        <v/>
      </c>
      <c r="CF178" s="383" t="str">
        <f ca="1">+IF(OFFSET('Water Data'!$H$28,0,10*ROW('Water Data'!H172))="","",OFFSET('Water Data'!$H$28,0,10*ROW('Water Data'!H172)))</f>
        <v/>
      </c>
      <c r="CG178" s="383" t="str">
        <f ca="1">+IF(OFFSET('Water Data'!$H$29,0,10*ROW('Water Data'!H172))="","",OFFSET('Water Data'!$H$29,0,10*ROW('Water Data'!H172)))</f>
        <v/>
      </c>
      <c r="CH178" s="383" t="str">
        <f ca="1">+IF(OFFSET('Water Data'!$I$27,0,10*ROW('Water Data'!I172))="","",OFFSET('Water Data'!$I$27,0,10*ROW('Water Data'!I172)))</f>
        <v/>
      </c>
      <c r="CI178" s="383" t="str">
        <f ca="1">+IF(OFFSET('Water Data'!$I$28,0,10*ROW('Water Data'!I172))="","",OFFSET('Water Data'!$I$28,0,10*ROW('Water Data'!I172)))</f>
        <v/>
      </c>
      <c r="CJ178" s="383" t="str">
        <f ca="1">+IF(OFFSET('Water Data'!$I$29,0,10*ROW('Water Data'!I172))="","",OFFSET('Water Data'!$I$29,0,10*ROW('Water Data'!I172)))</f>
        <v/>
      </c>
      <c r="CK178" s="383" t="str">
        <f ca="1">+IF(OFFSET('Sanitation Data'!$D$28,0,10*ROW('Sanitation Data'!D172))="","",OFFSET('Sanitation Data'!$D$28,0,10*ROW('Sanitation Data'!D172)))</f>
        <v/>
      </c>
      <c r="CL178" s="383" t="str">
        <f ca="1">+IF(OFFSET('Sanitation Data'!$D$29,0,10*ROW('Sanitation Data'!D172))="","",OFFSET('Sanitation Data'!$D$29,0,10*ROW('Sanitation Data'!D172)))</f>
        <v/>
      </c>
      <c r="CM178" s="383" t="str">
        <f ca="1">+IF(OFFSET('Sanitation Data'!$D$30,0,10*ROW('Sanitation Data'!D172))="","",OFFSET('Sanitation Data'!$D$30,0,10*ROW('Sanitation Data'!D172)))</f>
        <v/>
      </c>
      <c r="CN178" s="383" t="str">
        <f ca="1">+IF(OFFSET('Sanitation Data'!$D$31,0,10*ROW('Sanitation Data'!D172))="","",OFFSET('Sanitation Data'!$D$31,0,10*ROW('Sanitation Data'!D172)))</f>
        <v/>
      </c>
      <c r="CO178" s="383" t="str">
        <f ca="1">+IF(OFFSET('Sanitation Data'!$D$32,0,10*ROW('Sanitation Data'!D172))="","",OFFSET('Sanitation Data'!$D$32,0,10*ROW('Sanitation Data'!D172)))</f>
        <v/>
      </c>
      <c r="CP178" s="383" t="str">
        <f ca="1">+IF(OFFSET('Sanitation Data'!$E$28,0,10*ROW('Sanitation Data'!E172))="","",OFFSET('Sanitation Data'!$E$28,0,10*ROW('Sanitation Data'!E172)))</f>
        <v/>
      </c>
      <c r="CQ178" s="383" t="str">
        <f ca="1">+IF(OFFSET('Sanitation Data'!$E$29,0,10*ROW('Sanitation Data'!E172))="","",OFFSET('Sanitation Data'!$E$29,0,10*ROW('Sanitation Data'!E172)))</f>
        <v/>
      </c>
      <c r="CR178" s="383" t="str">
        <f ca="1">+IF(OFFSET('Sanitation Data'!$E$30,0,10*ROW('Sanitation Data'!E172))="","",OFFSET('Sanitation Data'!$E$30,0,10*ROW('Sanitation Data'!E172)))</f>
        <v/>
      </c>
      <c r="CS178" s="383" t="str">
        <f ca="1">+IF(OFFSET('Sanitation Data'!$E$31,0,10*ROW('Sanitation Data'!E172))="","",OFFSET('Sanitation Data'!$E$31,0,10*ROW('Sanitation Data'!E172)))</f>
        <v/>
      </c>
      <c r="CT178" s="383" t="str">
        <f ca="1">+IF(OFFSET('Sanitation Data'!$E$32,0,10*ROW('Sanitation Data'!E172))="","",OFFSET('Sanitation Data'!$E$32,0,10*ROW('Sanitation Data'!E172)))</f>
        <v/>
      </c>
      <c r="CU178" s="383" t="str">
        <f ca="1">+IF(OFFSET('Sanitation Data'!$F$28,0,10*ROW('Sanitation Data'!F172))="","",OFFSET('Sanitation Data'!$F$28,0,10*ROW('Sanitation Data'!F172)))</f>
        <v/>
      </c>
      <c r="CV178" s="383" t="str">
        <f ca="1">+IF(OFFSET('Sanitation Data'!$F$29,0,10*ROW('Sanitation Data'!F172))="","",OFFSET('Sanitation Data'!$F$29,0,10*ROW('Sanitation Data'!F172)))</f>
        <v/>
      </c>
      <c r="CW178" s="383" t="str">
        <f ca="1">+IF(OFFSET('Sanitation Data'!$F$30,0,10*ROW('Sanitation Data'!F172))="","",OFFSET('Sanitation Data'!$F$30,0,10*ROW('Sanitation Data'!F172)))</f>
        <v/>
      </c>
      <c r="CX178" s="383" t="str">
        <f ca="1">+IF(OFFSET('Sanitation Data'!$F$31,0,10*ROW('Sanitation Data'!F172))="","",OFFSET('Sanitation Data'!$F$31,0,10*ROW('Sanitation Data'!F172)))</f>
        <v/>
      </c>
      <c r="CY178" s="383" t="str">
        <f ca="1">+IF(OFFSET('Sanitation Data'!$F$32,0,10*ROW('Sanitation Data'!F172))="","",OFFSET('Sanitation Data'!$F$32,0,10*ROW('Sanitation Data'!F172)))</f>
        <v/>
      </c>
      <c r="CZ178" s="383" t="str">
        <f ca="1">+IF(OFFSET('Sanitation Data'!$G$28,0,10*ROW('Sanitation Data'!G172))="","",OFFSET('Sanitation Data'!$G$28,0,10*ROW('Sanitation Data'!G172)))</f>
        <v/>
      </c>
      <c r="DA178" s="383" t="str">
        <f ca="1">+IF(OFFSET('Sanitation Data'!$G$29,0,10*ROW('Sanitation Data'!G172))="","",OFFSET('Sanitation Data'!$G$29,0,10*ROW('Sanitation Data'!G172)))</f>
        <v/>
      </c>
      <c r="DB178" s="383" t="str">
        <f ca="1">+IF(OFFSET('Sanitation Data'!$G$30,0,10*ROW('Sanitation Data'!G172))="","",OFFSET('Sanitation Data'!$G$30,0,10*ROW('Sanitation Data'!G172)))</f>
        <v/>
      </c>
      <c r="DC178" s="383" t="str">
        <f ca="1">+IF(OFFSET('Sanitation Data'!$G$31,0,10*ROW('Sanitation Data'!G172))="","",OFFSET('Sanitation Data'!$G$31,0,10*ROW('Sanitation Data'!G172)))</f>
        <v/>
      </c>
      <c r="DD178" s="383" t="str">
        <f ca="1">+IF(OFFSET('Sanitation Data'!$G$32,0,10*ROW('Sanitation Data'!G172))="","",OFFSET('Sanitation Data'!$G$32,0,10*ROW('Sanitation Data'!G172)))</f>
        <v/>
      </c>
      <c r="DE178" s="383" t="str">
        <f ca="1">+IF(OFFSET('Sanitation Data'!$H$28,0,10*ROW('Sanitation Data'!H172))="","",OFFSET('Sanitation Data'!$H$28,0,10*ROW('Sanitation Data'!H172)))</f>
        <v/>
      </c>
      <c r="DF178" s="383" t="str">
        <f ca="1">+IF(OFFSET('Sanitation Data'!$H$29,0,10*ROW('Sanitation Data'!H172))="","",OFFSET('Sanitation Data'!$H$29,0,10*ROW('Sanitation Data'!H172)))</f>
        <v/>
      </c>
      <c r="DG178" s="383" t="str">
        <f ca="1">+IF(OFFSET('Sanitation Data'!$H$30,0,10*ROW('Sanitation Data'!H172))="","",OFFSET('Sanitation Data'!$H$30,0,10*ROW('Sanitation Data'!H172)))</f>
        <v/>
      </c>
      <c r="DH178" s="383" t="str">
        <f ca="1">+IF(OFFSET('Sanitation Data'!$H$31,0,10*ROW('Sanitation Data'!H172))="","",OFFSET('Sanitation Data'!$H$31,0,10*ROW('Sanitation Data'!H172)))</f>
        <v/>
      </c>
      <c r="DI178" s="383" t="str">
        <f ca="1">+IF(OFFSET('Sanitation Data'!$H$32,0,10*ROW('Sanitation Data'!H172))="","",OFFSET('Sanitation Data'!$H$32,0,10*ROW('Sanitation Data'!H172)))</f>
        <v/>
      </c>
      <c r="DJ178" s="383" t="str">
        <f ca="1">+IF(OFFSET('Sanitation Data'!$I$28,0,10*ROW('Sanitation Data'!I172))="","",OFFSET('Sanitation Data'!$I$28,0,10*ROW('Sanitation Data'!I172)))</f>
        <v/>
      </c>
      <c r="DK178" s="383" t="str">
        <f ca="1">+IF(OFFSET('Sanitation Data'!$I$29,0,10*ROW('Sanitation Data'!I172))="","",OFFSET('Sanitation Data'!$I$29,0,10*ROW('Sanitation Data'!I172)))</f>
        <v/>
      </c>
      <c r="DL178" s="383" t="str">
        <f ca="1">+IF(OFFSET('Sanitation Data'!$I$30,0,10*ROW('Sanitation Data'!I172))="","",OFFSET('Sanitation Data'!$I$30,0,10*ROW('Sanitation Data'!I172)))</f>
        <v/>
      </c>
      <c r="DM178" s="383" t="str">
        <f ca="1">+IF(OFFSET('Sanitation Data'!$I$31,0,10*ROW('Sanitation Data'!I172))="","",OFFSET('Sanitation Data'!$I$31,0,10*ROW('Sanitation Data'!I172)))</f>
        <v/>
      </c>
      <c r="DN178" s="383" t="str">
        <f ca="1">+IF(OFFSET('Sanitation Data'!$I$32,0,10*ROW('Sanitation Data'!I172))="","",OFFSET('Sanitation Data'!$I$32,0,10*ROW('Sanitation Data'!I172)))</f>
        <v/>
      </c>
      <c r="DO178" s="383" t="str">
        <f ca="1">+IF(OFFSET('Hygiene Data'!$D$11,0,10*ROW('Hygiene Data'!D172))="","",OFFSET('Hygiene Data'!$D$11,0,10*ROW('Hygiene Data'!D172)))</f>
        <v/>
      </c>
      <c r="DP178" s="383" t="str">
        <f ca="1">+IF(OFFSET('Hygiene Data'!$D$12,0,10*ROW('Hygiene Data'!D172))="","",OFFSET('Hygiene Data'!$D$12,0,10*ROW('Hygiene Data'!D172)))</f>
        <v/>
      </c>
      <c r="DQ178" s="383" t="str">
        <f ca="1">+IF(OFFSET('Hygiene Data'!$D$13,0,10*ROW('Hygiene Data'!D172))="","",OFFSET('Hygiene Data'!$D$13,0,10*ROW('Hygiene Data'!D172)))</f>
        <v/>
      </c>
      <c r="DR178" s="383" t="str">
        <f ca="1">+IF(OFFSET('Hygiene Data'!$E$11,0,10*ROW('Hygiene Data'!E172))="","",OFFSET('Hygiene Data'!$E$11,0,10*ROW('Hygiene Data'!E172)))</f>
        <v/>
      </c>
      <c r="DS178" s="383" t="str">
        <f ca="1">+IF(OFFSET('Hygiene Data'!$E$12,0,10*ROW('Hygiene Data'!E172))="","",OFFSET('Hygiene Data'!$E$12,0,10*ROW('Hygiene Data'!E172)))</f>
        <v/>
      </c>
      <c r="DT178" s="383" t="str">
        <f ca="1">+IF(OFFSET('Hygiene Data'!$E$13,0,10*ROW('Hygiene Data'!E172))="","",OFFSET('Hygiene Data'!$E$13,0,10*ROW('Hygiene Data'!E172)))</f>
        <v/>
      </c>
      <c r="DU178" s="383" t="str">
        <f ca="1">+IF(OFFSET('Hygiene Data'!$F$11,0,10*ROW('Hygiene Data'!F172))="","",OFFSET('Hygiene Data'!$F$11,0,10*ROW('Hygiene Data'!F172)))</f>
        <v/>
      </c>
      <c r="DV178" s="383" t="str">
        <f ca="1">+IF(OFFSET('Hygiene Data'!$F$12,0,10*ROW('Hygiene Data'!F172))="","",OFFSET('Hygiene Data'!$F$12,0,10*ROW('Hygiene Data'!F172)))</f>
        <v/>
      </c>
      <c r="DW178" s="383" t="str">
        <f ca="1">+IF(OFFSET('Hygiene Data'!$F$13,0,10*ROW('Hygiene Data'!F172))="","",OFFSET('Hygiene Data'!$F$13,0,10*ROW('Hygiene Data'!F172)))</f>
        <v/>
      </c>
      <c r="DX178" s="383" t="str">
        <f ca="1">+IF(OFFSET('Hygiene Data'!$G$11,0,10*ROW('Hygiene Data'!G172))="","",OFFSET('Hygiene Data'!$G$11,0,10*ROW('Hygiene Data'!G172)))</f>
        <v/>
      </c>
      <c r="DY178" s="383" t="str">
        <f ca="1">+IF(OFFSET('Hygiene Data'!$G$12,0,10*ROW('Hygiene Data'!G172))="","",OFFSET('Hygiene Data'!$G$12,0,10*ROW('Hygiene Data'!G172)))</f>
        <v/>
      </c>
      <c r="DZ178" s="383" t="str">
        <f ca="1">+IF(OFFSET('Hygiene Data'!$G$13,0,10*ROW('Hygiene Data'!G172))="","",OFFSET('Hygiene Data'!$G$13,0,10*ROW('Hygiene Data'!G172)))</f>
        <v/>
      </c>
      <c r="EA178" s="383" t="str">
        <f ca="1">+IF(OFFSET('Hygiene Data'!$H$11,0,10*ROW('Hygiene Data'!H172))="","",OFFSET('Hygiene Data'!$H$11,0,10*ROW('Hygiene Data'!H172)))</f>
        <v/>
      </c>
      <c r="EB178" s="383" t="str">
        <f ca="1">+IF(OFFSET('Hygiene Data'!$H$12,0,10*ROW('Hygiene Data'!H172))="","",OFFSET('Hygiene Data'!$H$12,0,10*ROW('Hygiene Data'!H172)))</f>
        <v/>
      </c>
      <c r="EC178" s="383" t="str">
        <f ca="1">+IF(OFFSET('Hygiene Data'!$H$13,0,10*ROW('Hygiene Data'!H172))="","",OFFSET('Hygiene Data'!$H$13,0,10*ROW('Hygiene Data'!H172)))</f>
        <v/>
      </c>
      <c r="ED178" s="383" t="str">
        <f ca="1">+IF(OFFSET('Hygiene Data'!$I$11,0,10*ROW('Hygiene Data'!I172))="","",OFFSET('Hygiene Data'!$I$11,0,10*ROW('Hygiene Data'!I172)))</f>
        <v/>
      </c>
      <c r="EE178" s="383" t="str">
        <f ca="1">+IF(OFFSET('Hygiene Data'!$I$12,0,10*ROW('Hygiene Data'!I172))="","",OFFSET('Hygiene Data'!$I$12,0,10*ROW('Hygiene Data'!I172)))</f>
        <v/>
      </c>
      <c r="EF178" s="383" t="str">
        <f ca="1">+IF(OFFSET('Hygiene Data'!$I$13,0,10*ROW('Hygiene Data'!I172))="","",OFFSET('Hygiene Data'!$I$13,0,10*ROW('Hygiene Data'!I172)))</f>
        <v/>
      </c>
    </row>
    <row r="179" spans="1:136" x14ac:dyDescent="0.25">
      <c r="A179" s="492" t="str">
        <f ca="1">+IF(OFFSET('Water Data'!$B$2,0,10*ROW('Water Data'!E173))="","",OFFSET('Water Data'!$B$2,0,10*ROW('Water Data'!E173)))</f>
        <v/>
      </c>
      <c r="B179" s="492"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19" t="str">
        <f t="shared" ca="1" si="2"/>
        <v/>
      </c>
      <c r="D179" s="520"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20"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20"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20"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20"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20"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20"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20"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20"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20"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20"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20"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20"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20"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20"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20"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20"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20"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21"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21"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21"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21"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21"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21"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21"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21"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21"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21"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21"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21"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21"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21"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21"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21"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21"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21"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21"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21"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21"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21"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21"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21"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21"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21"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21"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21"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21"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21"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22"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98"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22"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22"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22"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22"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22"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22"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22"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22"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22"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22"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22"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22"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22"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22"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22"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22"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83" t="str">
        <f ca="1">+IF(OFFSET('Water Data'!$D$27,0,10*ROW('Water Data'!D173))="","",OFFSET('Water Data'!$D$27,0,10*ROW('Water Data'!D173)))</f>
        <v/>
      </c>
      <c r="BT179" s="383" t="str">
        <f ca="1">+IF(OFFSET('Water Data'!$D$28,0,10*ROW('Water Data'!D173))="","",OFFSET('Water Data'!$D$28,0,10*ROW('Water Data'!D173)))</f>
        <v/>
      </c>
      <c r="BU179" s="383" t="str">
        <f ca="1">+IF(OFFSET('Water Data'!$D$29,0,10*ROW('Water Data'!D173))="","",OFFSET('Water Data'!$D$29,0,10*ROW('Water Data'!D173)))</f>
        <v/>
      </c>
      <c r="BV179" s="383" t="str">
        <f ca="1">+IF(OFFSET('Water Data'!$E$27,0,10*ROW('Water Data'!E173))="","",OFFSET('Water Data'!$E$27,0,10*ROW('Water Data'!E173)))</f>
        <v/>
      </c>
      <c r="BW179" s="383" t="str">
        <f ca="1">+IF(OFFSET('Water Data'!$E$28,0,10*ROW('Water Data'!E173))="","",OFFSET('Water Data'!$E$28,0,10*ROW('Water Data'!E173)))</f>
        <v/>
      </c>
      <c r="BX179" s="383" t="str">
        <f ca="1">+IF(OFFSET('Water Data'!$E$29,0,10*ROW('Water Data'!E173))="","",OFFSET('Water Data'!$E$29,0,10*ROW('Water Data'!E173)))</f>
        <v/>
      </c>
      <c r="BY179" s="383" t="str">
        <f ca="1">+IF(OFFSET('Water Data'!$F$27,0,10*ROW('Water Data'!F173))="","",OFFSET('Water Data'!$F$27,0,10*ROW('Water Data'!F173)))</f>
        <v/>
      </c>
      <c r="BZ179" s="383" t="str">
        <f ca="1">+IF(OFFSET('Water Data'!$F$28,0,10*ROW('Water Data'!F173))="","",OFFSET('Water Data'!$F$28,0,10*ROW('Water Data'!F173)))</f>
        <v/>
      </c>
      <c r="CA179" s="383" t="str">
        <f ca="1">+IF(OFFSET('Water Data'!$F$29,0,10*ROW('Water Data'!F173))="","",OFFSET('Water Data'!$F$29,0,10*ROW('Water Data'!F173)))</f>
        <v/>
      </c>
      <c r="CB179" s="383" t="str">
        <f ca="1">+IF(OFFSET('Water Data'!$G$27,0,10*ROW('Water Data'!G173))="","",OFFSET('Water Data'!$G$27,0,10*ROW('Water Data'!G173)))</f>
        <v/>
      </c>
      <c r="CC179" s="383" t="str">
        <f ca="1">+IF(OFFSET('Water Data'!$G$28,0,10*ROW('Water Data'!G173))="","",OFFSET('Water Data'!$G$28,0,10*ROW('Water Data'!G173)))</f>
        <v/>
      </c>
      <c r="CD179" s="383" t="str">
        <f ca="1">+IF(OFFSET('Water Data'!$G$29,0,10*ROW('Water Data'!G173))="","",OFFSET('Water Data'!$G$29,0,10*ROW('Water Data'!G173)))</f>
        <v/>
      </c>
      <c r="CE179" s="383" t="str">
        <f ca="1">+IF(OFFSET('Water Data'!$H$27,0,10*ROW('Water Data'!H173))="","",OFFSET('Water Data'!$H$27,0,10*ROW('Water Data'!H173)))</f>
        <v/>
      </c>
      <c r="CF179" s="383" t="str">
        <f ca="1">+IF(OFFSET('Water Data'!$H$28,0,10*ROW('Water Data'!H173))="","",OFFSET('Water Data'!$H$28,0,10*ROW('Water Data'!H173)))</f>
        <v/>
      </c>
      <c r="CG179" s="383" t="str">
        <f ca="1">+IF(OFFSET('Water Data'!$H$29,0,10*ROW('Water Data'!H173))="","",OFFSET('Water Data'!$H$29,0,10*ROW('Water Data'!H173)))</f>
        <v/>
      </c>
      <c r="CH179" s="383" t="str">
        <f ca="1">+IF(OFFSET('Water Data'!$I$27,0,10*ROW('Water Data'!I173))="","",OFFSET('Water Data'!$I$27,0,10*ROW('Water Data'!I173)))</f>
        <v/>
      </c>
      <c r="CI179" s="383" t="str">
        <f ca="1">+IF(OFFSET('Water Data'!$I$28,0,10*ROW('Water Data'!I173))="","",OFFSET('Water Data'!$I$28,0,10*ROW('Water Data'!I173)))</f>
        <v/>
      </c>
      <c r="CJ179" s="383" t="str">
        <f ca="1">+IF(OFFSET('Water Data'!$I$29,0,10*ROW('Water Data'!I173))="","",OFFSET('Water Data'!$I$29,0,10*ROW('Water Data'!I173)))</f>
        <v/>
      </c>
      <c r="CK179" s="383" t="str">
        <f ca="1">+IF(OFFSET('Sanitation Data'!$D$28,0,10*ROW('Sanitation Data'!D173))="","",OFFSET('Sanitation Data'!$D$28,0,10*ROW('Sanitation Data'!D173)))</f>
        <v/>
      </c>
      <c r="CL179" s="383" t="str">
        <f ca="1">+IF(OFFSET('Sanitation Data'!$D$29,0,10*ROW('Sanitation Data'!D173))="","",OFFSET('Sanitation Data'!$D$29,0,10*ROW('Sanitation Data'!D173)))</f>
        <v/>
      </c>
      <c r="CM179" s="383" t="str">
        <f ca="1">+IF(OFFSET('Sanitation Data'!$D$30,0,10*ROW('Sanitation Data'!D173))="","",OFFSET('Sanitation Data'!$D$30,0,10*ROW('Sanitation Data'!D173)))</f>
        <v/>
      </c>
      <c r="CN179" s="383" t="str">
        <f ca="1">+IF(OFFSET('Sanitation Data'!$D$31,0,10*ROW('Sanitation Data'!D173))="","",OFFSET('Sanitation Data'!$D$31,0,10*ROW('Sanitation Data'!D173)))</f>
        <v/>
      </c>
      <c r="CO179" s="383" t="str">
        <f ca="1">+IF(OFFSET('Sanitation Data'!$D$32,0,10*ROW('Sanitation Data'!D173))="","",OFFSET('Sanitation Data'!$D$32,0,10*ROW('Sanitation Data'!D173)))</f>
        <v/>
      </c>
      <c r="CP179" s="383" t="str">
        <f ca="1">+IF(OFFSET('Sanitation Data'!$E$28,0,10*ROW('Sanitation Data'!E173))="","",OFFSET('Sanitation Data'!$E$28,0,10*ROW('Sanitation Data'!E173)))</f>
        <v/>
      </c>
      <c r="CQ179" s="383" t="str">
        <f ca="1">+IF(OFFSET('Sanitation Data'!$E$29,0,10*ROW('Sanitation Data'!E173))="","",OFFSET('Sanitation Data'!$E$29,0,10*ROW('Sanitation Data'!E173)))</f>
        <v/>
      </c>
      <c r="CR179" s="383" t="str">
        <f ca="1">+IF(OFFSET('Sanitation Data'!$E$30,0,10*ROW('Sanitation Data'!E173))="","",OFFSET('Sanitation Data'!$E$30,0,10*ROW('Sanitation Data'!E173)))</f>
        <v/>
      </c>
      <c r="CS179" s="383" t="str">
        <f ca="1">+IF(OFFSET('Sanitation Data'!$E$31,0,10*ROW('Sanitation Data'!E173))="","",OFFSET('Sanitation Data'!$E$31,0,10*ROW('Sanitation Data'!E173)))</f>
        <v/>
      </c>
      <c r="CT179" s="383" t="str">
        <f ca="1">+IF(OFFSET('Sanitation Data'!$E$32,0,10*ROW('Sanitation Data'!E173))="","",OFFSET('Sanitation Data'!$E$32,0,10*ROW('Sanitation Data'!E173)))</f>
        <v/>
      </c>
      <c r="CU179" s="383" t="str">
        <f ca="1">+IF(OFFSET('Sanitation Data'!$F$28,0,10*ROW('Sanitation Data'!F173))="","",OFFSET('Sanitation Data'!$F$28,0,10*ROW('Sanitation Data'!F173)))</f>
        <v/>
      </c>
      <c r="CV179" s="383" t="str">
        <f ca="1">+IF(OFFSET('Sanitation Data'!$F$29,0,10*ROW('Sanitation Data'!F173))="","",OFFSET('Sanitation Data'!$F$29,0,10*ROW('Sanitation Data'!F173)))</f>
        <v/>
      </c>
      <c r="CW179" s="383" t="str">
        <f ca="1">+IF(OFFSET('Sanitation Data'!$F$30,0,10*ROW('Sanitation Data'!F173))="","",OFFSET('Sanitation Data'!$F$30,0,10*ROW('Sanitation Data'!F173)))</f>
        <v/>
      </c>
      <c r="CX179" s="383" t="str">
        <f ca="1">+IF(OFFSET('Sanitation Data'!$F$31,0,10*ROW('Sanitation Data'!F173))="","",OFFSET('Sanitation Data'!$F$31,0,10*ROW('Sanitation Data'!F173)))</f>
        <v/>
      </c>
      <c r="CY179" s="383" t="str">
        <f ca="1">+IF(OFFSET('Sanitation Data'!$F$32,0,10*ROW('Sanitation Data'!F173))="","",OFFSET('Sanitation Data'!$F$32,0,10*ROW('Sanitation Data'!F173)))</f>
        <v/>
      </c>
      <c r="CZ179" s="383" t="str">
        <f ca="1">+IF(OFFSET('Sanitation Data'!$G$28,0,10*ROW('Sanitation Data'!G173))="","",OFFSET('Sanitation Data'!$G$28,0,10*ROW('Sanitation Data'!G173)))</f>
        <v/>
      </c>
      <c r="DA179" s="383" t="str">
        <f ca="1">+IF(OFFSET('Sanitation Data'!$G$29,0,10*ROW('Sanitation Data'!G173))="","",OFFSET('Sanitation Data'!$G$29,0,10*ROW('Sanitation Data'!G173)))</f>
        <v/>
      </c>
      <c r="DB179" s="383" t="str">
        <f ca="1">+IF(OFFSET('Sanitation Data'!$G$30,0,10*ROW('Sanitation Data'!G173))="","",OFFSET('Sanitation Data'!$G$30,0,10*ROW('Sanitation Data'!G173)))</f>
        <v/>
      </c>
      <c r="DC179" s="383" t="str">
        <f ca="1">+IF(OFFSET('Sanitation Data'!$G$31,0,10*ROW('Sanitation Data'!G173))="","",OFFSET('Sanitation Data'!$G$31,0,10*ROW('Sanitation Data'!G173)))</f>
        <v/>
      </c>
      <c r="DD179" s="383" t="str">
        <f ca="1">+IF(OFFSET('Sanitation Data'!$G$32,0,10*ROW('Sanitation Data'!G173))="","",OFFSET('Sanitation Data'!$G$32,0,10*ROW('Sanitation Data'!G173)))</f>
        <v/>
      </c>
      <c r="DE179" s="383" t="str">
        <f ca="1">+IF(OFFSET('Sanitation Data'!$H$28,0,10*ROW('Sanitation Data'!H173))="","",OFFSET('Sanitation Data'!$H$28,0,10*ROW('Sanitation Data'!H173)))</f>
        <v/>
      </c>
      <c r="DF179" s="383" t="str">
        <f ca="1">+IF(OFFSET('Sanitation Data'!$H$29,0,10*ROW('Sanitation Data'!H173))="","",OFFSET('Sanitation Data'!$H$29,0,10*ROW('Sanitation Data'!H173)))</f>
        <v/>
      </c>
      <c r="DG179" s="383" t="str">
        <f ca="1">+IF(OFFSET('Sanitation Data'!$H$30,0,10*ROW('Sanitation Data'!H173))="","",OFFSET('Sanitation Data'!$H$30,0,10*ROW('Sanitation Data'!H173)))</f>
        <v/>
      </c>
      <c r="DH179" s="383" t="str">
        <f ca="1">+IF(OFFSET('Sanitation Data'!$H$31,0,10*ROW('Sanitation Data'!H173))="","",OFFSET('Sanitation Data'!$H$31,0,10*ROW('Sanitation Data'!H173)))</f>
        <v/>
      </c>
      <c r="DI179" s="383" t="str">
        <f ca="1">+IF(OFFSET('Sanitation Data'!$H$32,0,10*ROW('Sanitation Data'!H173))="","",OFFSET('Sanitation Data'!$H$32,0,10*ROW('Sanitation Data'!H173)))</f>
        <v/>
      </c>
      <c r="DJ179" s="383" t="str">
        <f ca="1">+IF(OFFSET('Sanitation Data'!$I$28,0,10*ROW('Sanitation Data'!I173))="","",OFFSET('Sanitation Data'!$I$28,0,10*ROW('Sanitation Data'!I173)))</f>
        <v/>
      </c>
      <c r="DK179" s="383" t="str">
        <f ca="1">+IF(OFFSET('Sanitation Data'!$I$29,0,10*ROW('Sanitation Data'!I173))="","",OFFSET('Sanitation Data'!$I$29,0,10*ROW('Sanitation Data'!I173)))</f>
        <v/>
      </c>
      <c r="DL179" s="383" t="str">
        <f ca="1">+IF(OFFSET('Sanitation Data'!$I$30,0,10*ROW('Sanitation Data'!I173))="","",OFFSET('Sanitation Data'!$I$30,0,10*ROW('Sanitation Data'!I173)))</f>
        <v/>
      </c>
      <c r="DM179" s="383" t="str">
        <f ca="1">+IF(OFFSET('Sanitation Data'!$I$31,0,10*ROW('Sanitation Data'!I173))="","",OFFSET('Sanitation Data'!$I$31,0,10*ROW('Sanitation Data'!I173)))</f>
        <v/>
      </c>
      <c r="DN179" s="383" t="str">
        <f ca="1">+IF(OFFSET('Sanitation Data'!$I$32,0,10*ROW('Sanitation Data'!I173))="","",OFFSET('Sanitation Data'!$I$32,0,10*ROW('Sanitation Data'!I173)))</f>
        <v/>
      </c>
      <c r="DO179" s="383" t="str">
        <f ca="1">+IF(OFFSET('Hygiene Data'!$D$11,0,10*ROW('Hygiene Data'!D173))="","",OFFSET('Hygiene Data'!$D$11,0,10*ROW('Hygiene Data'!D173)))</f>
        <v/>
      </c>
      <c r="DP179" s="383" t="str">
        <f ca="1">+IF(OFFSET('Hygiene Data'!$D$12,0,10*ROW('Hygiene Data'!D173))="","",OFFSET('Hygiene Data'!$D$12,0,10*ROW('Hygiene Data'!D173)))</f>
        <v/>
      </c>
      <c r="DQ179" s="383" t="str">
        <f ca="1">+IF(OFFSET('Hygiene Data'!$D$13,0,10*ROW('Hygiene Data'!D173))="","",OFFSET('Hygiene Data'!$D$13,0,10*ROW('Hygiene Data'!D173)))</f>
        <v/>
      </c>
      <c r="DR179" s="383" t="str">
        <f ca="1">+IF(OFFSET('Hygiene Data'!$E$11,0,10*ROW('Hygiene Data'!E173))="","",OFFSET('Hygiene Data'!$E$11,0,10*ROW('Hygiene Data'!E173)))</f>
        <v/>
      </c>
      <c r="DS179" s="383" t="str">
        <f ca="1">+IF(OFFSET('Hygiene Data'!$E$12,0,10*ROW('Hygiene Data'!E173))="","",OFFSET('Hygiene Data'!$E$12,0,10*ROW('Hygiene Data'!E173)))</f>
        <v/>
      </c>
      <c r="DT179" s="383" t="str">
        <f ca="1">+IF(OFFSET('Hygiene Data'!$E$13,0,10*ROW('Hygiene Data'!E173))="","",OFFSET('Hygiene Data'!$E$13,0,10*ROW('Hygiene Data'!E173)))</f>
        <v/>
      </c>
      <c r="DU179" s="383" t="str">
        <f ca="1">+IF(OFFSET('Hygiene Data'!$F$11,0,10*ROW('Hygiene Data'!F173))="","",OFFSET('Hygiene Data'!$F$11,0,10*ROW('Hygiene Data'!F173)))</f>
        <v/>
      </c>
      <c r="DV179" s="383" t="str">
        <f ca="1">+IF(OFFSET('Hygiene Data'!$F$12,0,10*ROW('Hygiene Data'!F173))="","",OFFSET('Hygiene Data'!$F$12,0,10*ROW('Hygiene Data'!F173)))</f>
        <v/>
      </c>
      <c r="DW179" s="383" t="str">
        <f ca="1">+IF(OFFSET('Hygiene Data'!$F$13,0,10*ROW('Hygiene Data'!F173))="","",OFFSET('Hygiene Data'!$F$13,0,10*ROW('Hygiene Data'!F173)))</f>
        <v/>
      </c>
      <c r="DX179" s="383" t="str">
        <f ca="1">+IF(OFFSET('Hygiene Data'!$G$11,0,10*ROW('Hygiene Data'!G173))="","",OFFSET('Hygiene Data'!$G$11,0,10*ROW('Hygiene Data'!G173)))</f>
        <v/>
      </c>
      <c r="DY179" s="383" t="str">
        <f ca="1">+IF(OFFSET('Hygiene Data'!$G$12,0,10*ROW('Hygiene Data'!G173))="","",OFFSET('Hygiene Data'!$G$12,0,10*ROW('Hygiene Data'!G173)))</f>
        <v/>
      </c>
      <c r="DZ179" s="383" t="str">
        <f ca="1">+IF(OFFSET('Hygiene Data'!$G$13,0,10*ROW('Hygiene Data'!G173))="","",OFFSET('Hygiene Data'!$G$13,0,10*ROW('Hygiene Data'!G173)))</f>
        <v/>
      </c>
      <c r="EA179" s="383" t="str">
        <f ca="1">+IF(OFFSET('Hygiene Data'!$H$11,0,10*ROW('Hygiene Data'!H173))="","",OFFSET('Hygiene Data'!$H$11,0,10*ROW('Hygiene Data'!H173)))</f>
        <v/>
      </c>
      <c r="EB179" s="383" t="str">
        <f ca="1">+IF(OFFSET('Hygiene Data'!$H$12,0,10*ROW('Hygiene Data'!H173))="","",OFFSET('Hygiene Data'!$H$12,0,10*ROW('Hygiene Data'!H173)))</f>
        <v/>
      </c>
      <c r="EC179" s="383" t="str">
        <f ca="1">+IF(OFFSET('Hygiene Data'!$H$13,0,10*ROW('Hygiene Data'!H173))="","",OFFSET('Hygiene Data'!$H$13,0,10*ROW('Hygiene Data'!H173)))</f>
        <v/>
      </c>
      <c r="ED179" s="383" t="str">
        <f ca="1">+IF(OFFSET('Hygiene Data'!$I$11,0,10*ROW('Hygiene Data'!I173))="","",OFFSET('Hygiene Data'!$I$11,0,10*ROW('Hygiene Data'!I173)))</f>
        <v/>
      </c>
      <c r="EE179" s="383" t="str">
        <f ca="1">+IF(OFFSET('Hygiene Data'!$I$12,0,10*ROW('Hygiene Data'!I173))="","",OFFSET('Hygiene Data'!$I$12,0,10*ROW('Hygiene Data'!I173)))</f>
        <v/>
      </c>
      <c r="EF179" s="383" t="str">
        <f ca="1">+IF(OFFSET('Hygiene Data'!$I$13,0,10*ROW('Hygiene Data'!I173))="","",OFFSET('Hygiene Data'!$I$13,0,10*ROW('Hygiene Data'!I173)))</f>
        <v/>
      </c>
    </row>
    <row r="180" spans="1:136" x14ac:dyDescent="0.25">
      <c r="A180" s="492" t="str">
        <f ca="1">+IF(OFFSET('Water Data'!$B$2,0,10*ROW('Water Data'!E174))="","",OFFSET('Water Data'!$B$2,0,10*ROW('Water Data'!E174)))</f>
        <v/>
      </c>
      <c r="B180" s="492"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19" t="str">
        <f t="shared" ca="1" si="2"/>
        <v/>
      </c>
      <c r="D180" s="520"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20"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20"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20"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20"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20"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20"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20"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20"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20"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20"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20"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20"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20"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20"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20"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20"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20"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21"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21"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21"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21"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21"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21"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21"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21"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21"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21"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21"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21"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21"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21"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21"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21"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21"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21"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21"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21"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21"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21"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21"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21"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21"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21"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21"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21"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21"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21"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22"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98"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22"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22"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22"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22"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22"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22"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22"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22"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22"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22"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22"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22"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22"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22"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22"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22"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83" t="str">
        <f ca="1">+IF(OFFSET('Water Data'!$D$27,0,10*ROW('Water Data'!D174))="","",OFFSET('Water Data'!$D$27,0,10*ROW('Water Data'!D174)))</f>
        <v/>
      </c>
      <c r="BT180" s="383" t="str">
        <f ca="1">+IF(OFFSET('Water Data'!$D$28,0,10*ROW('Water Data'!D174))="","",OFFSET('Water Data'!$D$28,0,10*ROW('Water Data'!D174)))</f>
        <v/>
      </c>
      <c r="BU180" s="383" t="str">
        <f ca="1">+IF(OFFSET('Water Data'!$D$29,0,10*ROW('Water Data'!D174))="","",OFFSET('Water Data'!$D$29,0,10*ROW('Water Data'!D174)))</f>
        <v/>
      </c>
      <c r="BV180" s="383" t="str">
        <f ca="1">+IF(OFFSET('Water Data'!$E$27,0,10*ROW('Water Data'!E174))="","",OFFSET('Water Data'!$E$27,0,10*ROW('Water Data'!E174)))</f>
        <v/>
      </c>
      <c r="BW180" s="383" t="str">
        <f ca="1">+IF(OFFSET('Water Data'!$E$28,0,10*ROW('Water Data'!E174))="","",OFFSET('Water Data'!$E$28,0,10*ROW('Water Data'!E174)))</f>
        <v/>
      </c>
      <c r="BX180" s="383" t="str">
        <f ca="1">+IF(OFFSET('Water Data'!$E$29,0,10*ROW('Water Data'!E174))="","",OFFSET('Water Data'!$E$29,0,10*ROW('Water Data'!E174)))</f>
        <v/>
      </c>
      <c r="BY180" s="383" t="str">
        <f ca="1">+IF(OFFSET('Water Data'!$F$27,0,10*ROW('Water Data'!F174))="","",OFFSET('Water Data'!$F$27,0,10*ROW('Water Data'!F174)))</f>
        <v/>
      </c>
      <c r="BZ180" s="383" t="str">
        <f ca="1">+IF(OFFSET('Water Data'!$F$28,0,10*ROW('Water Data'!F174))="","",OFFSET('Water Data'!$F$28,0,10*ROW('Water Data'!F174)))</f>
        <v/>
      </c>
      <c r="CA180" s="383" t="str">
        <f ca="1">+IF(OFFSET('Water Data'!$F$29,0,10*ROW('Water Data'!F174))="","",OFFSET('Water Data'!$F$29,0,10*ROW('Water Data'!F174)))</f>
        <v/>
      </c>
      <c r="CB180" s="383" t="str">
        <f ca="1">+IF(OFFSET('Water Data'!$G$27,0,10*ROW('Water Data'!G174))="","",OFFSET('Water Data'!$G$27,0,10*ROW('Water Data'!G174)))</f>
        <v/>
      </c>
      <c r="CC180" s="383" t="str">
        <f ca="1">+IF(OFFSET('Water Data'!$G$28,0,10*ROW('Water Data'!G174))="","",OFFSET('Water Data'!$G$28,0,10*ROW('Water Data'!G174)))</f>
        <v/>
      </c>
      <c r="CD180" s="383" t="str">
        <f ca="1">+IF(OFFSET('Water Data'!$G$29,0,10*ROW('Water Data'!G174))="","",OFFSET('Water Data'!$G$29,0,10*ROW('Water Data'!G174)))</f>
        <v/>
      </c>
      <c r="CE180" s="383" t="str">
        <f ca="1">+IF(OFFSET('Water Data'!$H$27,0,10*ROW('Water Data'!H174))="","",OFFSET('Water Data'!$H$27,0,10*ROW('Water Data'!H174)))</f>
        <v/>
      </c>
      <c r="CF180" s="383" t="str">
        <f ca="1">+IF(OFFSET('Water Data'!$H$28,0,10*ROW('Water Data'!H174))="","",OFFSET('Water Data'!$H$28,0,10*ROW('Water Data'!H174)))</f>
        <v/>
      </c>
      <c r="CG180" s="383" t="str">
        <f ca="1">+IF(OFFSET('Water Data'!$H$29,0,10*ROW('Water Data'!H174))="","",OFFSET('Water Data'!$H$29,0,10*ROW('Water Data'!H174)))</f>
        <v/>
      </c>
      <c r="CH180" s="383" t="str">
        <f ca="1">+IF(OFFSET('Water Data'!$I$27,0,10*ROW('Water Data'!I174))="","",OFFSET('Water Data'!$I$27,0,10*ROW('Water Data'!I174)))</f>
        <v/>
      </c>
      <c r="CI180" s="383" t="str">
        <f ca="1">+IF(OFFSET('Water Data'!$I$28,0,10*ROW('Water Data'!I174))="","",OFFSET('Water Data'!$I$28,0,10*ROW('Water Data'!I174)))</f>
        <v/>
      </c>
      <c r="CJ180" s="383" t="str">
        <f ca="1">+IF(OFFSET('Water Data'!$I$29,0,10*ROW('Water Data'!I174))="","",OFFSET('Water Data'!$I$29,0,10*ROW('Water Data'!I174)))</f>
        <v/>
      </c>
      <c r="CK180" s="383" t="str">
        <f ca="1">+IF(OFFSET('Sanitation Data'!$D$28,0,10*ROW('Sanitation Data'!D174))="","",OFFSET('Sanitation Data'!$D$28,0,10*ROW('Sanitation Data'!D174)))</f>
        <v/>
      </c>
      <c r="CL180" s="383" t="str">
        <f ca="1">+IF(OFFSET('Sanitation Data'!$D$29,0,10*ROW('Sanitation Data'!D174))="","",OFFSET('Sanitation Data'!$D$29,0,10*ROW('Sanitation Data'!D174)))</f>
        <v/>
      </c>
      <c r="CM180" s="383" t="str">
        <f ca="1">+IF(OFFSET('Sanitation Data'!$D$30,0,10*ROW('Sanitation Data'!D174))="","",OFFSET('Sanitation Data'!$D$30,0,10*ROW('Sanitation Data'!D174)))</f>
        <v/>
      </c>
      <c r="CN180" s="383" t="str">
        <f ca="1">+IF(OFFSET('Sanitation Data'!$D$31,0,10*ROW('Sanitation Data'!D174))="","",OFFSET('Sanitation Data'!$D$31,0,10*ROW('Sanitation Data'!D174)))</f>
        <v/>
      </c>
      <c r="CO180" s="383" t="str">
        <f ca="1">+IF(OFFSET('Sanitation Data'!$D$32,0,10*ROW('Sanitation Data'!D174))="","",OFFSET('Sanitation Data'!$D$32,0,10*ROW('Sanitation Data'!D174)))</f>
        <v/>
      </c>
      <c r="CP180" s="383" t="str">
        <f ca="1">+IF(OFFSET('Sanitation Data'!$E$28,0,10*ROW('Sanitation Data'!E174))="","",OFFSET('Sanitation Data'!$E$28,0,10*ROW('Sanitation Data'!E174)))</f>
        <v/>
      </c>
      <c r="CQ180" s="383" t="str">
        <f ca="1">+IF(OFFSET('Sanitation Data'!$E$29,0,10*ROW('Sanitation Data'!E174))="","",OFFSET('Sanitation Data'!$E$29,0,10*ROW('Sanitation Data'!E174)))</f>
        <v/>
      </c>
      <c r="CR180" s="383" t="str">
        <f ca="1">+IF(OFFSET('Sanitation Data'!$E$30,0,10*ROW('Sanitation Data'!E174))="","",OFFSET('Sanitation Data'!$E$30,0,10*ROW('Sanitation Data'!E174)))</f>
        <v/>
      </c>
      <c r="CS180" s="383" t="str">
        <f ca="1">+IF(OFFSET('Sanitation Data'!$E$31,0,10*ROW('Sanitation Data'!E174))="","",OFFSET('Sanitation Data'!$E$31,0,10*ROW('Sanitation Data'!E174)))</f>
        <v/>
      </c>
      <c r="CT180" s="383" t="str">
        <f ca="1">+IF(OFFSET('Sanitation Data'!$E$32,0,10*ROW('Sanitation Data'!E174))="","",OFFSET('Sanitation Data'!$E$32,0,10*ROW('Sanitation Data'!E174)))</f>
        <v/>
      </c>
      <c r="CU180" s="383" t="str">
        <f ca="1">+IF(OFFSET('Sanitation Data'!$F$28,0,10*ROW('Sanitation Data'!F174))="","",OFFSET('Sanitation Data'!$F$28,0,10*ROW('Sanitation Data'!F174)))</f>
        <v/>
      </c>
      <c r="CV180" s="383" t="str">
        <f ca="1">+IF(OFFSET('Sanitation Data'!$F$29,0,10*ROW('Sanitation Data'!F174))="","",OFFSET('Sanitation Data'!$F$29,0,10*ROW('Sanitation Data'!F174)))</f>
        <v/>
      </c>
      <c r="CW180" s="383" t="str">
        <f ca="1">+IF(OFFSET('Sanitation Data'!$F$30,0,10*ROW('Sanitation Data'!F174))="","",OFFSET('Sanitation Data'!$F$30,0,10*ROW('Sanitation Data'!F174)))</f>
        <v/>
      </c>
      <c r="CX180" s="383" t="str">
        <f ca="1">+IF(OFFSET('Sanitation Data'!$F$31,0,10*ROW('Sanitation Data'!F174))="","",OFFSET('Sanitation Data'!$F$31,0,10*ROW('Sanitation Data'!F174)))</f>
        <v/>
      </c>
      <c r="CY180" s="383" t="str">
        <f ca="1">+IF(OFFSET('Sanitation Data'!$F$32,0,10*ROW('Sanitation Data'!F174))="","",OFFSET('Sanitation Data'!$F$32,0,10*ROW('Sanitation Data'!F174)))</f>
        <v/>
      </c>
      <c r="CZ180" s="383" t="str">
        <f ca="1">+IF(OFFSET('Sanitation Data'!$G$28,0,10*ROW('Sanitation Data'!G174))="","",OFFSET('Sanitation Data'!$G$28,0,10*ROW('Sanitation Data'!G174)))</f>
        <v/>
      </c>
      <c r="DA180" s="383" t="str">
        <f ca="1">+IF(OFFSET('Sanitation Data'!$G$29,0,10*ROW('Sanitation Data'!G174))="","",OFFSET('Sanitation Data'!$G$29,0,10*ROW('Sanitation Data'!G174)))</f>
        <v/>
      </c>
      <c r="DB180" s="383" t="str">
        <f ca="1">+IF(OFFSET('Sanitation Data'!$G$30,0,10*ROW('Sanitation Data'!G174))="","",OFFSET('Sanitation Data'!$G$30,0,10*ROW('Sanitation Data'!G174)))</f>
        <v/>
      </c>
      <c r="DC180" s="383" t="str">
        <f ca="1">+IF(OFFSET('Sanitation Data'!$G$31,0,10*ROW('Sanitation Data'!G174))="","",OFFSET('Sanitation Data'!$G$31,0,10*ROW('Sanitation Data'!G174)))</f>
        <v/>
      </c>
      <c r="DD180" s="383" t="str">
        <f ca="1">+IF(OFFSET('Sanitation Data'!$G$32,0,10*ROW('Sanitation Data'!G174))="","",OFFSET('Sanitation Data'!$G$32,0,10*ROW('Sanitation Data'!G174)))</f>
        <v/>
      </c>
      <c r="DE180" s="383" t="str">
        <f ca="1">+IF(OFFSET('Sanitation Data'!$H$28,0,10*ROW('Sanitation Data'!H174))="","",OFFSET('Sanitation Data'!$H$28,0,10*ROW('Sanitation Data'!H174)))</f>
        <v/>
      </c>
      <c r="DF180" s="383" t="str">
        <f ca="1">+IF(OFFSET('Sanitation Data'!$H$29,0,10*ROW('Sanitation Data'!H174))="","",OFFSET('Sanitation Data'!$H$29,0,10*ROW('Sanitation Data'!H174)))</f>
        <v/>
      </c>
      <c r="DG180" s="383" t="str">
        <f ca="1">+IF(OFFSET('Sanitation Data'!$H$30,0,10*ROW('Sanitation Data'!H174))="","",OFFSET('Sanitation Data'!$H$30,0,10*ROW('Sanitation Data'!H174)))</f>
        <v/>
      </c>
      <c r="DH180" s="383" t="str">
        <f ca="1">+IF(OFFSET('Sanitation Data'!$H$31,0,10*ROW('Sanitation Data'!H174))="","",OFFSET('Sanitation Data'!$H$31,0,10*ROW('Sanitation Data'!H174)))</f>
        <v/>
      </c>
      <c r="DI180" s="383" t="str">
        <f ca="1">+IF(OFFSET('Sanitation Data'!$H$32,0,10*ROW('Sanitation Data'!H174))="","",OFFSET('Sanitation Data'!$H$32,0,10*ROW('Sanitation Data'!H174)))</f>
        <v/>
      </c>
      <c r="DJ180" s="383" t="str">
        <f ca="1">+IF(OFFSET('Sanitation Data'!$I$28,0,10*ROW('Sanitation Data'!I174))="","",OFFSET('Sanitation Data'!$I$28,0,10*ROW('Sanitation Data'!I174)))</f>
        <v/>
      </c>
      <c r="DK180" s="383" t="str">
        <f ca="1">+IF(OFFSET('Sanitation Data'!$I$29,0,10*ROW('Sanitation Data'!I174))="","",OFFSET('Sanitation Data'!$I$29,0,10*ROW('Sanitation Data'!I174)))</f>
        <v/>
      </c>
      <c r="DL180" s="383" t="str">
        <f ca="1">+IF(OFFSET('Sanitation Data'!$I$30,0,10*ROW('Sanitation Data'!I174))="","",OFFSET('Sanitation Data'!$I$30,0,10*ROW('Sanitation Data'!I174)))</f>
        <v/>
      </c>
      <c r="DM180" s="383" t="str">
        <f ca="1">+IF(OFFSET('Sanitation Data'!$I$31,0,10*ROW('Sanitation Data'!I174))="","",OFFSET('Sanitation Data'!$I$31,0,10*ROW('Sanitation Data'!I174)))</f>
        <v/>
      </c>
      <c r="DN180" s="383" t="str">
        <f ca="1">+IF(OFFSET('Sanitation Data'!$I$32,0,10*ROW('Sanitation Data'!I174))="","",OFFSET('Sanitation Data'!$I$32,0,10*ROW('Sanitation Data'!I174)))</f>
        <v/>
      </c>
      <c r="DO180" s="383" t="str">
        <f ca="1">+IF(OFFSET('Hygiene Data'!$D$11,0,10*ROW('Hygiene Data'!D174))="","",OFFSET('Hygiene Data'!$D$11,0,10*ROW('Hygiene Data'!D174)))</f>
        <v/>
      </c>
      <c r="DP180" s="383" t="str">
        <f ca="1">+IF(OFFSET('Hygiene Data'!$D$12,0,10*ROW('Hygiene Data'!D174))="","",OFFSET('Hygiene Data'!$D$12,0,10*ROW('Hygiene Data'!D174)))</f>
        <v/>
      </c>
      <c r="DQ180" s="383" t="str">
        <f ca="1">+IF(OFFSET('Hygiene Data'!$D$13,0,10*ROW('Hygiene Data'!D174))="","",OFFSET('Hygiene Data'!$D$13,0,10*ROW('Hygiene Data'!D174)))</f>
        <v/>
      </c>
      <c r="DR180" s="383" t="str">
        <f ca="1">+IF(OFFSET('Hygiene Data'!$E$11,0,10*ROW('Hygiene Data'!E174))="","",OFFSET('Hygiene Data'!$E$11,0,10*ROW('Hygiene Data'!E174)))</f>
        <v/>
      </c>
      <c r="DS180" s="383" t="str">
        <f ca="1">+IF(OFFSET('Hygiene Data'!$E$12,0,10*ROW('Hygiene Data'!E174))="","",OFFSET('Hygiene Data'!$E$12,0,10*ROW('Hygiene Data'!E174)))</f>
        <v/>
      </c>
      <c r="DT180" s="383" t="str">
        <f ca="1">+IF(OFFSET('Hygiene Data'!$E$13,0,10*ROW('Hygiene Data'!E174))="","",OFFSET('Hygiene Data'!$E$13,0,10*ROW('Hygiene Data'!E174)))</f>
        <v/>
      </c>
      <c r="DU180" s="383" t="str">
        <f ca="1">+IF(OFFSET('Hygiene Data'!$F$11,0,10*ROW('Hygiene Data'!F174))="","",OFFSET('Hygiene Data'!$F$11,0,10*ROW('Hygiene Data'!F174)))</f>
        <v/>
      </c>
      <c r="DV180" s="383" t="str">
        <f ca="1">+IF(OFFSET('Hygiene Data'!$F$12,0,10*ROW('Hygiene Data'!F174))="","",OFFSET('Hygiene Data'!$F$12,0,10*ROW('Hygiene Data'!F174)))</f>
        <v/>
      </c>
      <c r="DW180" s="383" t="str">
        <f ca="1">+IF(OFFSET('Hygiene Data'!$F$13,0,10*ROW('Hygiene Data'!F174))="","",OFFSET('Hygiene Data'!$F$13,0,10*ROW('Hygiene Data'!F174)))</f>
        <v/>
      </c>
      <c r="DX180" s="383" t="str">
        <f ca="1">+IF(OFFSET('Hygiene Data'!$G$11,0,10*ROW('Hygiene Data'!G174))="","",OFFSET('Hygiene Data'!$G$11,0,10*ROW('Hygiene Data'!G174)))</f>
        <v/>
      </c>
      <c r="DY180" s="383" t="str">
        <f ca="1">+IF(OFFSET('Hygiene Data'!$G$12,0,10*ROW('Hygiene Data'!G174))="","",OFFSET('Hygiene Data'!$G$12,0,10*ROW('Hygiene Data'!G174)))</f>
        <v/>
      </c>
      <c r="DZ180" s="383" t="str">
        <f ca="1">+IF(OFFSET('Hygiene Data'!$G$13,0,10*ROW('Hygiene Data'!G174))="","",OFFSET('Hygiene Data'!$G$13,0,10*ROW('Hygiene Data'!G174)))</f>
        <v/>
      </c>
      <c r="EA180" s="383" t="str">
        <f ca="1">+IF(OFFSET('Hygiene Data'!$H$11,0,10*ROW('Hygiene Data'!H174))="","",OFFSET('Hygiene Data'!$H$11,0,10*ROW('Hygiene Data'!H174)))</f>
        <v/>
      </c>
      <c r="EB180" s="383" t="str">
        <f ca="1">+IF(OFFSET('Hygiene Data'!$H$12,0,10*ROW('Hygiene Data'!H174))="","",OFFSET('Hygiene Data'!$H$12,0,10*ROW('Hygiene Data'!H174)))</f>
        <v/>
      </c>
      <c r="EC180" s="383" t="str">
        <f ca="1">+IF(OFFSET('Hygiene Data'!$H$13,0,10*ROW('Hygiene Data'!H174))="","",OFFSET('Hygiene Data'!$H$13,0,10*ROW('Hygiene Data'!H174)))</f>
        <v/>
      </c>
      <c r="ED180" s="383" t="str">
        <f ca="1">+IF(OFFSET('Hygiene Data'!$I$11,0,10*ROW('Hygiene Data'!I174))="","",OFFSET('Hygiene Data'!$I$11,0,10*ROW('Hygiene Data'!I174)))</f>
        <v/>
      </c>
      <c r="EE180" s="383" t="str">
        <f ca="1">+IF(OFFSET('Hygiene Data'!$I$12,0,10*ROW('Hygiene Data'!I174))="","",OFFSET('Hygiene Data'!$I$12,0,10*ROW('Hygiene Data'!I174)))</f>
        <v/>
      </c>
      <c r="EF180" s="383" t="str">
        <f ca="1">+IF(OFFSET('Hygiene Data'!$I$13,0,10*ROW('Hygiene Data'!I174))="","",OFFSET('Hygiene Data'!$I$13,0,10*ROW('Hygiene Data'!I174)))</f>
        <v/>
      </c>
    </row>
    <row r="181" spans="1:136" x14ac:dyDescent="0.25">
      <c r="A181" s="492" t="str">
        <f ca="1">+IF(OFFSET('Water Data'!$B$2,0,10*ROW('Water Data'!E175))="","",OFFSET('Water Data'!$B$2,0,10*ROW('Water Data'!E175)))</f>
        <v/>
      </c>
      <c r="B181" s="492"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19" t="str">
        <f t="shared" ca="1" si="2"/>
        <v/>
      </c>
      <c r="D181" s="520"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20"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20"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20"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20"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20"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20"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20"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20"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20"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20"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20"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20"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20"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20"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20"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20"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20"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21"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21"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21"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21"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21"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21"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21"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21"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21"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21"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21"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21"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21"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21"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21"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21"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21"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21"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21"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21"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21"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21"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21"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21"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21"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21"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21"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21"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21"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21"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22"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98"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22"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22"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22"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22"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22"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22"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22"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22"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22"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22"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22"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22"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22"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22"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22"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22"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83" t="str">
        <f ca="1">+IF(OFFSET('Water Data'!$D$27,0,10*ROW('Water Data'!D175))="","",OFFSET('Water Data'!$D$27,0,10*ROW('Water Data'!D175)))</f>
        <v/>
      </c>
      <c r="BT181" s="383" t="str">
        <f ca="1">+IF(OFFSET('Water Data'!$D$28,0,10*ROW('Water Data'!D175))="","",OFFSET('Water Data'!$D$28,0,10*ROW('Water Data'!D175)))</f>
        <v/>
      </c>
      <c r="BU181" s="383" t="str">
        <f ca="1">+IF(OFFSET('Water Data'!$D$29,0,10*ROW('Water Data'!D175))="","",OFFSET('Water Data'!$D$29,0,10*ROW('Water Data'!D175)))</f>
        <v/>
      </c>
      <c r="BV181" s="383" t="str">
        <f ca="1">+IF(OFFSET('Water Data'!$E$27,0,10*ROW('Water Data'!E175))="","",OFFSET('Water Data'!$E$27,0,10*ROW('Water Data'!E175)))</f>
        <v/>
      </c>
      <c r="BW181" s="383" t="str">
        <f ca="1">+IF(OFFSET('Water Data'!$E$28,0,10*ROW('Water Data'!E175))="","",OFFSET('Water Data'!$E$28,0,10*ROW('Water Data'!E175)))</f>
        <v/>
      </c>
      <c r="BX181" s="383" t="str">
        <f ca="1">+IF(OFFSET('Water Data'!$E$29,0,10*ROW('Water Data'!E175))="","",OFFSET('Water Data'!$E$29,0,10*ROW('Water Data'!E175)))</f>
        <v/>
      </c>
      <c r="BY181" s="383" t="str">
        <f ca="1">+IF(OFFSET('Water Data'!$F$27,0,10*ROW('Water Data'!F175))="","",OFFSET('Water Data'!$F$27,0,10*ROW('Water Data'!F175)))</f>
        <v/>
      </c>
      <c r="BZ181" s="383" t="str">
        <f ca="1">+IF(OFFSET('Water Data'!$F$28,0,10*ROW('Water Data'!F175))="","",OFFSET('Water Data'!$F$28,0,10*ROW('Water Data'!F175)))</f>
        <v/>
      </c>
      <c r="CA181" s="383" t="str">
        <f ca="1">+IF(OFFSET('Water Data'!$F$29,0,10*ROW('Water Data'!F175))="","",OFFSET('Water Data'!$F$29,0,10*ROW('Water Data'!F175)))</f>
        <v/>
      </c>
      <c r="CB181" s="383" t="str">
        <f ca="1">+IF(OFFSET('Water Data'!$G$27,0,10*ROW('Water Data'!G175))="","",OFFSET('Water Data'!$G$27,0,10*ROW('Water Data'!G175)))</f>
        <v/>
      </c>
      <c r="CC181" s="383" t="str">
        <f ca="1">+IF(OFFSET('Water Data'!$G$28,0,10*ROW('Water Data'!G175))="","",OFFSET('Water Data'!$G$28,0,10*ROW('Water Data'!G175)))</f>
        <v/>
      </c>
      <c r="CD181" s="383" t="str">
        <f ca="1">+IF(OFFSET('Water Data'!$G$29,0,10*ROW('Water Data'!G175))="","",OFFSET('Water Data'!$G$29,0,10*ROW('Water Data'!G175)))</f>
        <v/>
      </c>
      <c r="CE181" s="383" t="str">
        <f ca="1">+IF(OFFSET('Water Data'!$H$27,0,10*ROW('Water Data'!H175))="","",OFFSET('Water Data'!$H$27,0,10*ROW('Water Data'!H175)))</f>
        <v/>
      </c>
      <c r="CF181" s="383" t="str">
        <f ca="1">+IF(OFFSET('Water Data'!$H$28,0,10*ROW('Water Data'!H175))="","",OFFSET('Water Data'!$H$28,0,10*ROW('Water Data'!H175)))</f>
        <v/>
      </c>
      <c r="CG181" s="383" t="str">
        <f ca="1">+IF(OFFSET('Water Data'!$H$29,0,10*ROW('Water Data'!H175))="","",OFFSET('Water Data'!$H$29,0,10*ROW('Water Data'!H175)))</f>
        <v/>
      </c>
      <c r="CH181" s="383" t="str">
        <f ca="1">+IF(OFFSET('Water Data'!$I$27,0,10*ROW('Water Data'!I175))="","",OFFSET('Water Data'!$I$27,0,10*ROW('Water Data'!I175)))</f>
        <v/>
      </c>
      <c r="CI181" s="383" t="str">
        <f ca="1">+IF(OFFSET('Water Data'!$I$28,0,10*ROW('Water Data'!I175))="","",OFFSET('Water Data'!$I$28,0,10*ROW('Water Data'!I175)))</f>
        <v/>
      </c>
      <c r="CJ181" s="383" t="str">
        <f ca="1">+IF(OFFSET('Water Data'!$I$29,0,10*ROW('Water Data'!I175))="","",OFFSET('Water Data'!$I$29,0,10*ROW('Water Data'!I175)))</f>
        <v/>
      </c>
      <c r="CK181" s="383" t="str">
        <f ca="1">+IF(OFFSET('Sanitation Data'!$D$28,0,10*ROW('Sanitation Data'!D175))="","",OFFSET('Sanitation Data'!$D$28,0,10*ROW('Sanitation Data'!D175)))</f>
        <v/>
      </c>
      <c r="CL181" s="383" t="str">
        <f ca="1">+IF(OFFSET('Sanitation Data'!$D$29,0,10*ROW('Sanitation Data'!D175))="","",OFFSET('Sanitation Data'!$D$29,0,10*ROW('Sanitation Data'!D175)))</f>
        <v/>
      </c>
      <c r="CM181" s="383" t="str">
        <f ca="1">+IF(OFFSET('Sanitation Data'!$D$30,0,10*ROW('Sanitation Data'!D175))="","",OFFSET('Sanitation Data'!$D$30,0,10*ROW('Sanitation Data'!D175)))</f>
        <v/>
      </c>
      <c r="CN181" s="383" t="str">
        <f ca="1">+IF(OFFSET('Sanitation Data'!$D$31,0,10*ROW('Sanitation Data'!D175))="","",OFFSET('Sanitation Data'!$D$31,0,10*ROW('Sanitation Data'!D175)))</f>
        <v/>
      </c>
      <c r="CO181" s="383" t="str">
        <f ca="1">+IF(OFFSET('Sanitation Data'!$D$32,0,10*ROW('Sanitation Data'!D175))="","",OFFSET('Sanitation Data'!$D$32,0,10*ROW('Sanitation Data'!D175)))</f>
        <v/>
      </c>
      <c r="CP181" s="383" t="str">
        <f ca="1">+IF(OFFSET('Sanitation Data'!$E$28,0,10*ROW('Sanitation Data'!E175))="","",OFFSET('Sanitation Data'!$E$28,0,10*ROW('Sanitation Data'!E175)))</f>
        <v/>
      </c>
      <c r="CQ181" s="383" t="str">
        <f ca="1">+IF(OFFSET('Sanitation Data'!$E$29,0,10*ROW('Sanitation Data'!E175))="","",OFFSET('Sanitation Data'!$E$29,0,10*ROW('Sanitation Data'!E175)))</f>
        <v/>
      </c>
      <c r="CR181" s="383" t="str">
        <f ca="1">+IF(OFFSET('Sanitation Data'!$E$30,0,10*ROW('Sanitation Data'!E175))="","",OFFSET('Sanitation Data'!$E$30,0,10*ROW('Sanitation Data'!E175)))</f>
        <v/>
      </c>
      <c r="CS181" s="383" t="str">
        <f ca="1">+IF(OFFSET('Sanitation Data'!$E$31,0,10*ROW('Sanitation Data'!E175))="","",OFFSET('Sanitation Data'!$E$31,0,10*ROW('Sanitation Data'!E175)))</f>
        <v/>
      </c>
      <c r="CT181" s="383" t="str">
        <f ca="1">+IF(OFFSET('Sanitation Data'!$E$32,0,10*ROW('Sanitation Data'!E175))="","",OFFSET('Sanitation Data'!$E$32,0,10*ROW('Sanitation Data'!E175)))</f>
        <v/>
      </c>
      <c r="CU181" s="383" t="str">
        <f ca="1">+IF(OFFSET('Sanitation Data'!$F$28,0,10*ROW('Sanitation Data'!F175))="","",OFFSET('Sanitation Data'!$F$28,0,10*ROW('Sanitation Data'!F175)))</f>
        <v/>
      </c>
      <c r="CV181" s="383" t="str">
        <f ca="1">+IF(OFFSET('Sanitation Data'!$F$29,0,10*ROW('Sanitation Data'!F175))="","",OFFSET('Sanitation Data'!$F$29,0,10*ROW('Sanitation Data'!F175)))</f>
        <v/>
      </c>
      <c r="CW181" s="383" t="str">
        <f ca="1">+IF(OFFSET('Sanitation Data'!$F$30,0,10*ROW('Sanitation Data'!F175))="","",OFFSET('Sanitation Data'!$F$30,0,10*ROW('Sanitation Data'!F175)))</f>
        <v/>
      </c>
      <c r="CX181" s="383" t="str">
        <f ca="1">+IF(OFFSET('Sanitation Data'!$F$31,0,10*ROW('Sanitation Data'!F175))="","",OFFSET('Sanitation Data'!$F$31,0,10*ROW('Sanitation Data'!F175)))</f>
        <v/>
      </c>
      <c r="CY181" s="383" t="str">
        <f ca="1">+IF(OFFSET('Sanitation Data'!$F$32,0,10*ROW('Sanitation Data'!F175))="","",OFFSET('Sanitation Data'!$F$32,0,10*ROW('Sanitation Data'!F175)))</f>
        <v/>
      </c>
      <c r="CZ181" s="383" t="str">
        <f ca="1">+IF(OFFSET('Sanitation Data'!$G$28,0,10*ROW('Sanitation Data'!G175))="","",OFFSET('Sanitation Data'!$G$28,0,10*ROW('Sanitation Data'!G175)))</f>
        <v/>
      </c>
      <c r="DA181" s="383" t="str">
        <f ca="1">+IF(OFFSET('Sanitation Data'!$G$29,0,10*ROW('Sanitation Data'!G175))="","",OFFSET('Sanitation Data'!$G$29,0,10*ROW('Sanitation Data'!G175)))</f>
        <v/>
      </c>
      <c r="DB181" s="383" t="str">
        <f ca="1">+IF(OFFSET('Sanitation Data'!$G$30,0,10*ROW('Sanitation Data'!G175))="","",OFFSET('Sanitation Data'!$G$30,0,10*ROW('Sanitation Data'!G175)))</f>
        <v/>
      </c>
      <c r="DC181" s="383" t="str">
        <f ca="1">+IF(OFFSET('Sanitation Data'!$G$31,0,10*ROW('Sanitation Data'!G175))="","",OFFSET('Sanitation Data'!$G$31,0,10*ROW('Sanitation Data'!G175)))</f>
        <v/>
      </c>
      <c r="DD181" s="383" t="str">
        <f ca="1">+IF(OFFSET('Sanitation Data'!$G$32,0,10*ROW('Sanitation Data'!G175))="","",OFFSET('Sanitation Data'!$G$32,0,10*ROW('Sanitation Data'!G175)))</f>
        <v/>
      </c>
      <c r="DE181" s="383" t="str">
        <f ca="1">+IF(OFFSET('Sanitation Data'!$H$28,0,10*ROW('Sanitation Data'!H175))="","",OFFSET('Sanitation Data'!$H$28,0,10*ROW('Sanitation Data'!H175)))</f>
        <v/>
      </c>
      <c r="DF181" s="383" t="str">
        <f ca="1">+IF(OFFSET('Sanitation Data'!$H$29,0,10*ROW('Sanitation Data'!H175))="","",OFFSET('Sanitation Data'!$H$29,0,10*ROW('Sanitation Data'!H175)))</f>
        <v/>
      </c>
      <c r="DG181" s="383" t="str">
        <f ca="1">+IF(OFFSET('Sanitation Data'!$H$30,0,10*ROW('Sanitation Data'!H175))="","",OFFSET('Sanitation Data'!$H$30,0,10*ROW('Sanitation Data'!H175)))</f>
        <v/>
      </c>
      <c r="DH181" s="383" t="str">
        <f ca="1">+IF(OFFSET('Sanitation Data'!$H$31,0,10*ROW('Sanitation Data'!H175))="","",OFFSET('Sanitation Data'!$H$31,0,10*ROW('Sanitation Data'!H175)))</f>
        <v/>
      </c>
      <c r="DI181" s="383" t="str">
        <f ca="1">+IF(OFFSET('Sanitation Data'!$H$32,0,10*ROW('Sanitation Data'!H175))="","",OFFSET('Sanitation Data'!$H$32,0,10*ROW('Sanitation Data'!H175)))</f>
        <v/>
      </c>
      <c r="DJ181" s="383" t="str">
        <f ca="1">+IF(OFFSET('Sanitation Data'!$I$28,0,10*ROW('Sanitation Data'!I175))="","",OFFSET('Sanitation Data'!$I$28,0,10*ROW('Sanitation Data'!I175)))</f>
        <v/>
      </c>
      <c r="DK181" s="383" t="str">
        <f ca="1">+IF(OFFSET('Sanitation Data'!$I$29,0,10*ROW('Sanitation Data'!I175))="","",OFFSET('Sanitation Data'!$I$29,0,10*ROW('Sanitation Data'!I175)))</f>
        <v/>
      </c>
      <c r="DL181" s="383" t="str">
        <f ca="1">+IF(OFFSET('Sanitation Data'!$I$30,0,10*ROW('Sanitation Data'!I175))="","",OFFSET('Sanitation Data'!$I$30,0,10*ROW('Sanitation Data'!I175)))</f>
        <v/>
      </c>
      <c r="DM181" s="383" t="str">
        <f ca="1">+IF(OFFSET('Sanitation Data'!$I$31,0,10*ROW('Sanitation Data'!I175))="","",OFFSET('Sanitation Data'!$I$31,0,10*ROW('Sanitation Data'!I175)))</f>
        <v/>
      </c>
      <c r="DN181" s="383" t="str">
        <f ca="1">+IF(OFFSET('Sanitation Data'!$I$32,0,10*ROW('Sanitation Data'!I175))="","",OFFSET('Sanitation Data'!$I$32,0,10*ROW('Sanitation Data'!I175)))</f>
        <v/>
      </c>
      <c r="DO181" s="383" t="str">
        <f ca="1">+IF(OFFSET('Hygiene Data'!$D$11,0,10*ROW('Hygiene Data'!D175))="","",OFFSET('Hygiene Data'!$D$11,0,10*ROW('Hygiene Data'!D175)))</f>
        <v/>
      </c>
      <c r="DP181" s="383" t="str">
        <f ca="1">+IF(OFFSET('Hygiene Data'!$D$12,0,10*ROW('Hygiene Data'!D175))="","",OFFSET('Hygiene Data'!$D$12,0,10*ROW('Hygiene Data'!D175)))</f>
        <v/>
      </c>
      <c r="DQ181" s="383" t="str">
        <f ca="1">+IF(OFFSET('Hygiene Data'!$D$13,0,10*ROW('Hygiene Data'!D175))="","",OFFSET('Hygiene Data'!$D$13,0,10*ROW('Hygiene Data'!D175)))</f>
        <v/>
      </c>
      <c r="DR181" s="383" t="str">
        <f ca="1">+IF(OFFSET('Hygiene Data'!$E$11,0,10*ROW('Hygiene Data'!E175))="","",OFFSET('Hygiene Data'!$E$11,0,10*ROW('Hygiene Data'!E175)))</f>
        <v/>
      </c>
      <c r="DS181" s="383" t="str">
        <f ca="1">+IF(OFFSET('Hygiene Data'!$E$12,0,10*ROW('Hygiene Data'!E175))="","",OFFSET('Hygiene Data'!$E$12,0,10*ROW('Hygiene Data'!E175)))</f>
        <v/>
      </c>
      <c r="DT181" s="383" t="str">
        <f ca="1">+IF(OFFSET('Hygiene Data'!$E$13,0,10*ROW('Hygiene Data'!E175))="","",OFFSET('Hygiene Data'!$E$13,0,10*ROW('Hygiene Data'!E175)))</f>
        <v/>
      </c>
      <c r="DU181" s="383" t="str">
        <f ca="1">+IF(OFFSET('Hygiene Data'!$F$11,0,10*ROW('Hygiene Data'!F175))="","",OFFSET('Hygiene Data'!$F$11,0,10*ROW('Hygiene Data'!F175)))</f>
        <v/>
      </c>
      <c r="DV181" s="383" t="str">
        <f ca="1">+IF(OFFSET('Hygiene Data'!$F$12,0,10*ROW('Hygiene Data'!F175))="","",OFFSET('Hygiene Data'!$F$12,0,10*ROW('Hygiene Data'!F175)))</f>
        <v/>
      </c>
      <c r="DW181" s="383" t="str">
        <f ca="1">+IF(OFFSET('Hygiene Data'!$F$13,0,10*ROW('Hygiene Data'!F175))="","",OFFSET('Hygiene Data'!$F$13,0,10*ROW('Hygiene Data'!F175)))</f>
        <v/>
      </c>
      <c r="DX181" s="383" t="str">
        <f ca="1">+IF(OFFSET('Hygiene Data'!$G$11,0,10*ROW('Hygiene Data'!G175))="","",OFFSET('Hygiene Data'!$G$11,0,10*ROW('Hygiene Data'!G175)))</f>
        <v/>
      </c>
      <c r="DY181" s="383" t="str">
        <f ca="1">+IF(OFFSET('Hygiene Data'!$G$12,0,10*ROW('Hygiene Data'!G175))="","",OFFSET('Hygiene Data'!$G$12,0,10*ROW('Hygiene Data'!G175)))</f>
        <v/>
      </c>
      <c r="DZ181" s="383" t="str">
        <f ca="1">+IF(OFFSET('Hygiene Data'!$G$13,0,10*ROW('Hygiene Data'!G175))="","",OFFSET('Hygiene Data'!$G$13,0,10*ROW('Hygiene Data'!G175)))</f>
        <v/>
      </c>
      <c r="EA181" s="383" t="str">
        <f ca="1">+IF(OFFSET('Hygiene Data'!$H$11,0,10*ROW('Hygiene Data'!H175))="","",OFFSET('Hygiene Data'!$H$11,0,10*ROW('Hygiene Data'!H175)))</f>
        <v/>
      </c>
      <c r="EB181" s="383" t="str">
        <f ca="1">+IF(OFFSET('Hygiene Data'!$H$12,0,10*ROW('Hygiene Data'!H175))="","",OFFSET('Hygiene Data'!$H$12,0,10*ROW('Hygiene Data'!H175)))</f>
        <v/>
      </c>
      <c r="EC181" s="383" t="str">
        <f ca="1">+IF(OFFSET('Hygiene Data'!$H$13,0,10*ROW('Hygiene Data'!H175))="","",OFFSET('Hygiene Data'!$H$13,0,10*ROW('Hygiene Data'!H175)))</f>
        <v/>
      </c>
      <c r="ED181" s="383" t="str">
        <f ca="1">+IF(OFFSET('Hygiene Data'!$I$11,0,10*ROW('Hygiene Data'!I175))="","",OFFSET('Hygiene Data'!$I$11,0,10*ROW('Hygiene Data'!I175)))</f>
        <v/>
      </c>
      <c r="EE181" s="383" t="str">
        <f ca="1">+IF(OFFSET('Hygiene Data'!$I$12,0,10*ROW('Hygiene Data'!I175))="","",OFFSET('Hygiene Data'!$I$12,0,10*ROW('Hygiene Data'!I175)))</f>
        <v/>
      </c>
      <c r="EF181" s="383" t="str">
        <f ca="1">+IF(OFFSET('Hygiene Data'!$I$13,0,10*ROW('Hygiene Data'!I175))="","",OFFSET('Hygiene Data'!$I$13,0,10*ROW('Hygiene Data'!I175)))</f>
        <v/>
      </c>
    </row>
    <row r="182" spans="1:136" x14ac:dyDescent="0.25">
      <c r="A182" s="492" t="str">
        <f ca="1">+IF(OFFSET('Water Data'!$B$2,0,10*ROW('Water Data'!E176))="","",OFFSET('Water Data'!$B$2,0,10*ROW('Water Data'!E176)))</f>
        <v/>
      </c>
      <c r="B182" s="492"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19" t="str">
        <f t="shared" ca="1" si="2"/>
        <v/>
      </c>
      <c r="D182" s="520"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20"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20"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20"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20"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20"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20"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20"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20"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20"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20"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20"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20"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20"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20"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20"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20"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20"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21"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21"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21"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21"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21"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21"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21"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21"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21"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21"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21"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21"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21"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21"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21"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21"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21"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21"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21"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21"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21"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21"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21"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21"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21"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21"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21"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21"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21"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21"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22"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98"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22"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22"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22"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22"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22"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22"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22"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22"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22"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22"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22"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22"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22"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22"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22"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22"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83" t="str">
        <f ca="1">+IF(OFFSET('Water Data'!$D$27,0,10*ROW('Water Data'!D176))="","",OFFSET('Water Data'!$D$27,0,10*ROW('Water Data'!D176)))</f>
        <v/>
      </c>
      <c r="BT182" s="383" t="str">
        <f ca="1">+IF(OFFSET('Water Data'!$D$28,0,10*ROW('Water Data'!D176))="","",OFFSET('Water Data'!$D$28,0,10*ROW('Water Data'!D176)))</f>
        <v/>
      </c>
      <c r="BU182" s="383" t="str">
        <f ca="1">+IF(OFFSET('Water Data'!$D$29,0,10*ROW('Water Data'!D176))="","",OFFSET('Water Data'!$D$29,0,10*ROW('Water Data'!D176)))</f>
        <v/>
      </c>
      <c r="BV182" s="383" t="str">
        <f ca="1">+IF(OFFSET('Water Data'!$E$27,0,10*ROW('Water Data'!E176))="","",OFFSET('Water Data'!$E$27,0,10*ROW('Water Data'!E176)))</f>
        <v/>
      </c>
      <c r="BW182" s="383" t="str">
        <f ca="1">+IF(OFFSET('Water Data'!$E$28,0,10*ROW('Water Data'!E176))="","",OFFSET('Water Data'!$E$28,0,10*ROW('Water Data'!E176)))</f>
        <v/>
      </c>
      <c r="BX182" s="383" t="str">
        <f ca="1">+IF(OFFSET('Water Data'!$E$29,0,10*ROW('Water Data'!E176))="","",OFFSET('Water Data'!$E$29,0,10*ROW('Water Data'!E176)))</f>
        <v/>
      </c>
      <c r="BY182" s="383" t="str">
        <f ca="1">+IF(OFFSET('Water Data'!$F$27,0,10*ROW('Water Data'!F176))="","",OFFSET('Water Data'!$F$27,0,10*ROW('Water Data'!F176)))</f>
        <v/>
      </c>
      <c r="BZ182" s="383" t="str">
        <f ca="1">+IF(OFFSET('Water Data'!$F$28,0,10*ROW('Water Data'!F176))="","",OFFSET('Water Data'!$F$28,0,10*ROW('Water Data'!F176)))</f>
        <v/>
      </c>
      <c r="CA182" s="383" t="str">
        <f ca="1">+IF(OFFSET('Water Data'!$F$29,0,10*ROW('Water Data'!F176))="","",OFFSET('Water Data'!$F$29,0,10*ROW('Water Data'!F176)))</f>
        <v/>
      </c>
      <c r="CB182" s="383" t="str">
        <f ca="1">+IF(OFFSET('Water Data'!$G$27,0,10*ROW('Water Data'!G176))="","",OFFSET('Water Data'!$G$27,0,10*ROW('Water Data'!G176)))</f>
        <v/>
      </c>
      <c r="CC182" s="383" t="str">
        <f ca="1">+IF(OFFSET('Water Data'!$G$28,0,10*ROW('Water Data'!G176))="","",OFFSET('Water Data'!$G$28,0,10*ROW('Water Data'!G176)))</f>
        <v/>
      </c>
      <c r="CD182" s="383" t="str">
        <f ca="1">+IF(OFFSET('Water Data'!$G$29,0,10*ROW('Water Data'!G176))="","",OFFSET('Water Data'!$G$29,0,10*ROW('Water Data'!G176)))</f>
        <v/>
      </c>
      <c r="CE182" s="383" t="str">
        <f ca="1">+IF(OFFSET('Water Data'!$H$27,0,10*ROW('Water Data'!H176))="","",OFFSET('Water Data'!$H$27,0,10*ROW('Water Data'!H176)))</f>
        <v/>
      </c>
      <c r="CF182" s="383" t="str">
        <f ca="1">+IF(OFFSET('Water Data'!$H$28,0,10*ROW('Water Data'!H176))="","",OFFSET('Water Data'!$H$28,0,10*ROW('Water Data'!H176)))</f>
        <v/>
      </c>
      <c r="CG182" s="383" t="str">
        <f ca="1">+IF(OFFSET('Water Data'!$H$29,0,10*ROW('Water Data'!H176))="","",OFFSET('Water Data'!$H$29,0,10*ROW('Water Data'!H176)))</f>
        <v/>
      </c>
      <c r="CH182" s="383" t="str">
        <f ca="1">+IF(OFFSET('Water Data'!$I$27,0,10*ROW('Water Data'!I176))="","",OFFSET('Water Data'!$I$27,0,10*ROW('Water Data'!I176)))</f>
        <v/>
      </c>
      <c r="CI182" s="383" t="str">
        <f ca="1">+IF(OFFSET('Water Data'!$I$28,0,10*ROW('Water Data'!I176))="","",OFFSET('Water Data'!$I$28,0,10*ROW('Water Data'!I176)))</f>
        <v/>
      </c>
      <c r="CJ182" s="383" t="str">
        <f ca="1">+IF(OFFSET('Water Data'!$I$29,0,10*ROW('Water Data'!I176))="","",OFFSET('Water Data'!$I$29,0,10*ROW('Water Data'!I176)))</f>
        <v/>
      </c>
      <c r="CK182" s="383" t="str">
        <f ca="1">+IF(OFFSET('Sanitation Data'!$D$28,0,10*ROW('Sanitation Data'!D176))="","",OFFSET('Sanitation Data'!$D$28,0,10*ROW('Sanitation Data'!D176)))</f>
        <v/>
      </c>
      <c r="CL182" s="383" t="str">
        <f ca="1">+IF(OFFSET('Sanitation Data'!$D$29,0,10*ROW('Sanitation Data'!D176))="","",OFFSET('Sanitation Data'!$D$29,0,10*ROW('Sanitation Data'!D176)))</f>
        <v/>
      </c>
      <c r="CM182" s="383" t="str">
        <f ca="1">+IF(OFFSET('Sanitation Data'!$D$30,0,10*ROW('Sanitation Data'!D176))="","",OFFSET('Sanitation Data'!$D$30,0,10*ROW('Sanitation Data'!D176)))</f>
        <v/>
      </c>
      <c r="CN182" s="383" t="str">
        <f ca="1">+IF(OFFSET('Sanitation Data'!$D$31,0,10*ROW('Sanitation Data'!D176))="","",OFFSET('Sanitation Data'!$D$31,0,10*ROW('Sanitation Data'!D176)))</f>
        <v/>
      </c>
      <c r="CO182" s="383" t="str">
        <f ca="1">+IF(OFFSET('Sanitation Data'!$D$32,0,10*ROW('Sanitation Data'!D176))="","",OFFSET('Sanitation Data'!$D$32,0,10*ROW('Sanitation Data'!D176)))</f>
        <v/>
      </c>
      <c r="CP182" s="383" t="str">
        <f ca="1">+IF(OFFSET('Sanitation Data'!$E$28,0,10*ROW('Sanitation Data'!E176))="","",OFFSET('Sanitation Data'!$E$28,0,10*ROW('Sanitation Data'!E176)))</f>
        <v/>
      </c>
      <c r="CQ182" s="383" t="str">
        <f ca="1">+IF(OFFSET('Sanitation Data'!$E$29,0,10*ROW('Sanitation Data'!E176))="","",OFFSET('Sanitation Data'!$E$29,0,10*ROW('Sanitation Data'!E176)))</f>
        <v/>
      </c>
      <c r="CR182" s="383" t="str">
        <f ca="1">+IF(OFFSET('Sanitation Data'!$E$30,0,10*ROW('Sanitation Data'!E176))="","",OFFSET('Sanitation Data'!$E$30,0,10*ROW('Sanitation Data'!E176)))</f>
        <v/>
      </c>
      <c r="CS182" s="383" t="str">
        <f ca="1">+IF(OFFSET('Sanitation Data'!$E$31,0,10*ROW('Sanitation Data'!E176))="","",OFFSET('Sanitation Data'!$E$31,0,10*ROW('Sanitation Data'!E176)))</f>
        <v/>
      </c>
      <c r="CT182" s="383" t="str">
        <f ca="1">+IF(OFFSET('Sanitation Data'!$E$32,0,10*ROW('Sanitation Data'!E176))="","",OFFSET('Sanitation Data'!$E$32,0,10*ROW('Sanitation Data'!E176)))</f>
        <v/>
      </c>
      <c r="CU182" s="383" t="str">
        <f ca="1">+IF(OFFSET('Sanitation Data'!$F$28,0,10*ROW('Sanitation Data'!F176))="","",OFFSET('Sanitation Data'!$F$28,0,10*ROW('Sanitation Data'!F176)))</f>
        <v/>
      </c>
      <c r="CV182" s="383" t="str">
        <f ca="1">+IF(OFFSET('Sanitation Data'!$F$29,0,10*ROW('Sanitation Data'!F176))="","",OFFSET('Sanitation Data'!$F$29,0,10*ROW('Sanitation Data'!F176)))</f>
        <v/>
      </c>
      <c r="CW182" s="383" t="str">
        <f ca="1">+IF(OFFSET('Sanitation Data'!$F$30,0,10*ROW('Sanitation Data'!F176))="","",OFFSET('Sanitation Data'!$F$30,0,10*ROW('Sanitation Data'!F176)))</f>
        <v/>
      </c>
      <c r="CX182" s="383" t="str">
        <f ca="1">+IF(OFFSET('Sanitation Data'!$F$31,0,10*ROW('Sanitation Data'!F176))="","",OFFSET('Sanitation Data'!$F$31,0,10*ROW('Sanitation Data'!F176)))</f>
        <v/>
      </c>
      <c r="CY182" s="383" t="str">
        <f ca="1">+IF(OFFSET('Sanitation Data'!$F$32,0,10*ROW('Sanitation Data'!F176))="","",OFFSET('Sanitation Data'!$F$32,0,10*ROW('Sanitation Data'!F176)))</f>
        <v/>
      </c>
      <c r="CZ182" s="383" t="str">
        <f ca="1">+IF(OFFSET('Sanitation Data'!$G$28,0,10*ROW('Sanitation Data'!G176))="","",OFFSET('Sanitation Data'!$G$28,0,10*ROW('Sanitation Data'!G176)))</f>
        <v/>
      </c>
      <c r="DA182" s="383" t="str">
        <f ca="1">+IF(OFFSET('Sanitation Data'!$G$29,0,10*ROW('Sanitation Data'!G176))="","",OFFSET('Sanitation Data'!$G$29,0,10*ROW('Sanitation Data'!G176)))</f>
        <v/>
      </c>
      <c r="DB182" s="383" t="str">
        <f ca="1">+IF(OFFSET('Sanitation Data'!$G$30,0,10*ROW('Sanitation Data'!G176))="","",OFFSET('Sanitation Data'!$G$30,0,10*ROW('Sanitation Data'!G176)))</f>
        <v/>
      </c>
      <c r="DC182" s="383" t="str">
        <f ca="1">+IF(OFFSET('Sanitation Data'!$G$31,0,10*ROW('Sanitation Data'!G176))="","",OFFSET('Sanitation Data'!$G$31,0,10*ROW('Sanitation Data'!G176)))</f>
        <v/>
      </c>
      <c r="DD182" s="383" t="str">
        <f ca="1">+IF(OFFSET('Sanitation Data'!$G$32,0,10*ROW('Sanitation Data'!G176))="","",OFFSET('Sanitation Data'!$G$32,0,10*ROW('Sanitation Data'!G176)))</f>
        <v/>
      </c>
      <c r="DE182" s="383" t="str">
        <f ca="1">+IF(OFFSET('Sanitation Data'!$H$28,0,10*ROW('Sanitation Data'!H176))="","",OFFSET('Sanitation Data'!$H$28,0,10*ROW('Sanitation Data'!H176)))</f>
        <v/>
      </c>
      <c r="DF182" s="383" t="str">
        <f ca="1">+IF(OFFSET('Sanitation Data'!$H$29,0,10*ROW('Sanitation Data'!H176))="","",OFFSET('Sanitation Data'!$H$29,0,10*ROW('Sanitation Data'!H176)))</f>
        <v/>
      </c>
      <c r="DG182" s="383" t="str">
        <f ca="1">+IF(OFFSET('Sanitation Data'!$H$30,0,10*ROW('Sanitation Data'!H176))="","",OFFSET('Sanitation Data'!$H$30,0,10*ROW('Sanitation Data'!H176)))</f>
        <v/>
      </c>
      <c r="DH182" s="383" t="str">
        <f ca="1">+IF(OFFSET('Sanitation Data'!$H$31,0,10*ROW('Sanitation Data'!H176))="","",OFFSET('Sanitation Data'!$H$31,0,10*ROW('Sanitation Data'!H176)))</f>
        <v/>
      </c>
      <c r="DI182" s="383" t="str">
        <f ca="1">+IF(OFFSET('Sanitation Data'!$H$32,0,10*ROW('Sanitation Data'!H176))="","",OFFSET('Sanitation Data'!$H$32,0,10*ROW('Sanitation Data'!H176)))</f>
        <v/>
      </c>
      <c r="DJ182" s="383" t="str">
        <f ca="1">+IF(OFFSET('Sanitation Data'!$I$28,0,10*ROW('Sanitation Data'!I176))="","",OFFSET('Sanitation Data'!$I$28,0,10*ROW('Sanitation Data'!I176)))</f>
        <v/>
      </c>
      <c r="DK182" s="383" t="str">
        <f ca="1">+IF(OFFSET('Sanitation Data'!$I$29,0,10*ROW('Sanitation Data'!I176))="","",OFFSET('Sanitation Data'!$I$29,0,10*ROW('Sanitation Data'!I176)))</f>
        <v/>
      </c>
      <c r="DL182" s="383" t="str">
        <f ca="1">+IF(OFFSET('Sanitation Data'!$I$30,0,10*ROW('Sanitation Data'!I176))="","",OFFSET('Sanitation Data'!$I$30,0,10*ROW('Sanitation Data'!I176)))</f>
        <v/>
      </c>
      <c r="DM182" s="383" t="str">
        <f ca="1">+IF(OFFSET('Sanitation Data'!$I$31,0,10*ROW('Sanitation Data'!I176))="","",OFFSET('Sanitation Data'!$I$31,0,10*ROW('Sanitation Data'!I176)))</f>
        <v/>
      </c>
      <c r="DN182" s="383" t="str">
        <f ca="1">+IF(OFFSET('Sanitation Data'!$I$32,0,10*ROW('Sanitation Data'!I176))="","",OFFSET('Sanitation Data'!$I$32,0,10*ROW('Sanitation Data'!I176)))</f>
        <v/>
      </c>
      <c r="DO182" s="383" t="str">
        <f ca="1">+IF(OFFSET('Hygiene Data'!$D$11,0,10*ROW('Hygiene Data'!D176))="","",OFFSET('Hygiene Data'!$D$11,0,10*ROW('Hygiene Data'!D176)))</f>
        <v/>
      </c>
      <c r="DP182" s="383" t="str">
        <f ca="1">+IF(OFFSET('Hygiene Data'!$D$12,0,10*ROW('Hygiene Data'!D176))="","",OFFSET('Hygiene Data'!$D$12,0,10*ROW('Hygiene Data'!D176)))</f>
        <v/>
      </c>
      <c r="DQ182" s="383" t="str">
        <f ca="1">+IF(OFFSET('Hygiene Data'!$D$13,0,10*ROW('Hygiene Data'!D176))="","",OFFSET('Hygiene Data'!$D$13,0,10*ROW('Hygiene Data'!D176)))</f>
        <v/>
      </c>
      <c r="DR182" s="383" t="str">
        <f ca="1">+IF(OFFSET('Hygiene Data'!$E$11,0,10*ROW('Hygiene Data'!E176))="","",OFFSET('Hygiene Data'!$E$11,0,10*ROW('Hygiene Data'!E176)))</f>
        <v/>
      </c>
      <c r="DS182" s="383" t="str">
        <f ca="1">+IF(OFFSET('Hygiene Data'!$E$12,0,10*ROW('Hygiene Data'!E176))="","",OFFSET('Hygiene Data'!$E$12,0,10*ROW('Hygiene Data'!E176)))</f>
        <v/>
      </c>
      <c r="DT182" s="383" t="str">
        <f ca="1">+IF(OFFSET('Hygiene Data'!$E$13,0,10*ROW('Hygiene Data'!E176))="","",OFFSET('Hygiene Data'!$E$13,0,10*ROW('Hygiene Data'!E176)))</f>
        <v/>
      </c>
      <c r="DU182" s="383" t="str">
        <f ca="1">+IF(OFFSET('Hygiene Data'!$F$11,0,10*ROW('Hygiene Data'!F176))="","",OFFSET('Hygiene Data'!$F$11,0,10*ROW('Hygiene Data'!F176)))</f>
        <v/>
      </c>
      <c r="DV182" s="383" t="str">
        <f ca="1">+IF(OFFSET('Hygiene Data'!$F$12,0,10*ROW('Hygiene Data'!F176))="","",OFFSET('Hygiene Data'!$F$12,0,10*ROW('Hygiene Data'!F176)))</f>
        <v/>
      </c>
      <c r="DW182" s="383" t="str">
        <f ca="1">+IF(OFFSET('Hygiene Data'!$F$13,0,10*ROW('Hygiene Data'!F176))="","",OFFSET('Hygiene Data'!$F$13,0,10*ROW('Hygiene Data'!F176)))</f>
        <v/>
      </c>
      <c r="DX182" s="383" t="str">
        <f ca="1">+IF(OFFSET('Hygiene Data'!$G$11,0,10*ROW('Hygiene Data'!G176))="","",OFFSET('Hygiene Data'!$G$11,0,10*ROW('Hygiene Data'!G176)))</f>
        <v/>
      </c>
      <c r="DY182" s="383" t="str">
        <f ca="1">+IF(OFFSET('Hygiene Data'!$G$12,0,10*ROW('Hygiene Data'!G176))="","",OFFSET('Hygiene Data'!$G$12,0,10*ROW('Hygiene Data'!G176)))</f>
        <v/>
      </c>
      <c r="DZ182" s="383" t="str">
        <f ca="1">+IF(OFFSET('Hygiene Data'!$G$13,0,10*ROW('Hygiene Data'!G176))="","",OFFSET('Hygiene Data'!$G$13,0,10*ROW('Hygiene Data'!G176)))</f>
        <v/>
      </c>
      <c r="EA182" s="383" t="str">
        <f ca="1">+IF(OFFSET('Hygiene Data'!$H$11,0,10*ROW('Hygiene Data'!H176))="","",OFFSET('Hygiene Data'!$H$11,0,10*ROW('Hygiene Data'!H176)))</f>
        <v/>
      </c>
      <c r="EB182" s="383" t="str">
        <f ca="1">+IF(OFFSET('Hygiene Data'!$H$12,0,10*ROW('Hygiene Data'!H176))="","",OFFSET('Hygiene Data'!$H$12,0,10*ROW('Hygiene Data'!H176)))</f>
        <v/>
      </c>
      <c r="EC182" s="383" t="str">
        <f ca="1">+IF(OFFSET('Hygiene Data'!$H$13,0,10*ROW('Hygiene Data'!H176))="","",OFFSET('Hygiene Data'!$H$13,0,10*ROW('Hygiene Data'!H176)))</f>
        <v/>
      </c>
      <c r="ED182" s="383" t="str">
        <f ca="1">+IF(OFFSET('Hygiene Data'!$I$11,0,10*ROW('Hygiene Data'!I176))="","",OFFSET('Hygiene Data'!$I$11,0,10*ROW('Hygiene Data'!I176)))</f>
        <v/>
      </c>
      <c r="EE182" s="383" t="str">
        <f ca="1">+IF(OFFSET('Hygiene Data'!$I$12,0,10*ROW('Hygiene Data'!I176))="","",OFFSET('Hygiene Data'!$I$12,0,10*ROW('Hygiene Data'!I176)))</f>
        <v/>
      </c>
      <c r="EF182" s="383" t="str">
        <f ca="1">+IF(OFFSET('Hygiene Data'!$I$13,0,10*ROW('Hygiene Data'!I176))="","",OFFSET('Hygiene Data'!$I$13,0,10*ROW('Hygiene Data'!I176)))</f>
        <v/>
      </c>
    </row>
    <row r="183" spans="1:136" x14ac:dyDescent="0.25">
      <c r="A183" s="492" t="str">
        <f ca="1">+IF(OFFSET('Water Data'!$B$2,0,10*ROW('Water Data'!E177))="","",OFFSET('Water Data'!$B$2,0,10*ROW('Water Data'!E177)))</f>
        <v/>
      </c>
      <c r="B183" s="492"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19" t="str">
        <f t="shared" ca="1" si="2"/>
        <v/>
      </c>
      <c r="D183" s="520"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20"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20"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20"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20"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20"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20"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20"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20"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20"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20"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20"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20"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20"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20"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20"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20"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20"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21"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21"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21"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21"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21"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21"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21"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21"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21"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21"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21"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21"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21"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21"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21"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21"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21"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21"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21"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21"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21"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21"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21"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21"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21"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21"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21"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21"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21"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21"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22"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98"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22"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22"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22"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22"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22"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22"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22"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22"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22"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22"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22"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22"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22"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22"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22"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22"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83" t="str">
        <f ca="1">+IF(OFFSET('Water Data'!$D$27,0,10*ROW('Water Data'!D177))="","",OFFSET('Water Data'!$D$27,0,10*ROW('Water Data'!D177)))</f>
        <v/>
      </c>
      <c r="BT183" s="383" t="str">
        <f ca="1">+IF(OFFSET('Water Data'!$D$28,0,10*ROW('Water Data'!D177))="","",OFFSET('Water Data'!$D$28,0,10*ROW('Water Data'!D177)))</f>
        <v/>
      </c>
      <c r="BU183" s="383" t="str">
        <f ca="1">+IF(OFFSET('Water Data'!$D$29,0,10*ROW('Water Data'!D177))="","",OFFSET('Water Data'!$D$29,0,10*ROW('Water Data'!D177)))</f>
        <v/>
      </c>
      <c r="BV183" s="383" t="str">
        <f ca="1">+IF(OFFSET('Water Data'!$E$27,0,10*ROW('Water Data'!E177))="","",OFFSET('Water Data'!$E$27,0,10*ROW('Water Data'!E177)))</f>
        <v/>
      </c>
      <c r="BW183" s="383" t="str">
        <f ca="1">+IF(OFFSET('Water Data'!$E$28,0,10*ROW('Water Data'!E177))="","",OFFSET('Water Data'!$E$28,0,10*ROW('Water Data'!E177)))</f>
        <v/>
      </c>
      <c r="BX183" s="383" t="str">
        <f ca="1">+IF(OFFSET('Water Data'!$E$29,0,10*ROW('Water Data'!E177))="","",OFFSET('Water Data'!$E$29,0,10*ROW('Water Data'!E177)))</f>
        <v/>
      </c>
      <c r="BY183" s="383" t="str">
        <f ca="1">+IF(OFFSET('Water Data'!$F$27,0,10*ROW('Water Data'!F177))="","",OFFSET('Water Data'!$F$27,0,10*ROW('Water Data'!F177)))</f>
        <v/>
      </c>
      <c r="BZ183" s="383" t="str">
        <f ca="1">+IF(OFFSET('Water Data'!$F$28,0,10*ROW('Water Data'!F177))="","",OFFSET('Water Data'!$F$28,0,10*ROW('Water Data'!F177)))</f>
        <v/>
      </c>
      <c r="CA183" s="383" t="str">
        <f ca="1">+IF(OFFSET('Water Data'!$F$29,0,10*ROW('Water Data'!F177))="","",OFFSET('Water Data'!$F$29,0,10*ROW('Water Data'!F177)))</f>
        <v/>
      </c>
      <c r="CB183" s="383" t="str">
        <f ca="1">+IF(OFFSET('Water Data'!$G$27,0,10*ROW('Water Data'!G177))="","",OFFSET('Water Data'!$G$27,0,10*ROW('Water Data'!G177)))</f>
        <v/>
      </c>
      <c r="CC183" s="383" t="str">
        <f ca="1">+IF(OFFSET('Water Data'!$G$28,0,10*ROW('Water Data'!G177))="","",OFFSET('Water Data'!$G$28,0,10*ROW('Water Data'!G177)))</f>
        <v/>
      </c>
      <c r="CD183" s="383" t="str">
        <f ca="1">+IF(OFFSET('Water Data'!$G$29,0,10*ROW('Water Data'!G177))="","",OFFSET('Water Data'!$G$29,0,10*ROW('Water Data'!G177)))</f>
        <v/>
      </c>
      <c r="CE183" s="383" t="str">
        <f ca="1">+IF(OFFSET('Water Data'!$H$27,0,10*ROW('Water Data'!H177))="","",OFFSET('Water Data'!$H$27,0,10*ROW('Water Data'!H177)))</f>
        <v/>
      </c>
      <c r="CF183" s="383" t="str">
        <f ca="1">+IF(OFFSET('Water Data'!$H$28,0,10*ROW('Water Data'!H177))="","",OFFSET('Water Data'!$H$28,0,10*ROW('Water Data'!H177)))</f>
        <v/>
      </c>
      <c r="CG183" s="383" t="str">
        <f ca="1">+IF(OFFSET('Water Data'!$H$29,0,10*ROW('Water Data'!H177))="","",OFFSET('Water Data'!$H$29,0,10*ROW('Water Data'!H177)))</f>
        <v/>
      </c>
      <c r="CH183" s="383" t="str">
        <f ca="1">+IF(OFFSET('Water Data'!$I$27,0,10*ROW('Water Data'!I177))="","",OFFSET('Water Data'!$I$27,0,10*ROW('Water Data'!I177)))</f>
        <v/>
      </c>
      <c r="CI183" s="383" t="str">
        <f ca="1">+IF(OFFSET('Water Data'!$I$28,0,10*ROW('Water Data'!I177))="","",OFFSET('Water Data'!$I$28,0,10*ROW('Water Data'!I177)))</f>
        <v/>
      </c>
      <c r="CJ183" s="383" t="str">
        <f ca="1">+IF(OFFSET('Water Data'!$I$29,0,10*ROW('Water Data'!I177))="","",OFFSET('Water Data'!$I$29,0,10*ROW('Water Data'!I177)))</f>
        <v/>
      </c>
      <c r="CK183" s="383" t="str">
        <f ca="1">+IF(OFFSET('Sanitation Data'!$D$28,0,10*ROW('Sanitation Data'!D177))="","",OFFSET('Sanitation Data'!$D$28,0,10*ROW('Sanitation Data'!D177)))</f>
        <v/>
      </c>
      <c r="CL183" s="383" t="str">
        <f ca="1">+IF(OFFSET('Sanitation Data'!$D$29,0,10*ROW('Sanitation Data'!D177))="","",OFFSET('Sanitation Data'!$D$29,0,10*ROW('Sanitation Data'!D177)))</f>
        <v/>
      </c>
      <c r="CM183" s="383" t="str">
        <f ca="1">+IF(OFFSET('Sanitation Data'!$D$30,0,10*ROW('Sanitation Data'!D177))="","",OFFSET('Sanitation Data'!$D$30,0,10*ROW('Sanitation Data'!D177)))</f>
        <v/>
      </c>
      <c r="CN183" s="383" t="str">
        <f ca="1">+IF(OFFSET('Sanitation Data'!$D$31,0,10*ROW('Sanitation Data'!D177))="","",OFFSET('Sanitation Data'!$D$31,0,10*ROW('Sanitation Data'!D177)))</f>
        <v/>
      </c>
      <c r="CO183" s="383" t="str">
        <f ca="1">+IF(OFFSET('Sanitation Data'!$D$32,0,10*ROW('Sanitation Data'!D177))="","",OFFSET('Sanitation Data'!$D$32,0,10*ROW('Sanitation Data'!D177)))</f>
        <v/>
      </c>
      <c r="CP183" s="383" t="str">
        <f ca="1">+IF(OFFSET('Sanitation Data'!$E$28,0,10*ROW('Sanitation Data'!E177))="","",OFFSET('Sanitation Data'!$E$28,0,10*ROW('Sanitation Data'!E177)))</f>
        <v/>
      </c>
      <c r="CQ183" s="383" t="str">
        <f ca="1">+IF(OFFSET('Sanitation Data'!$E$29,0,10*ROW('Sanitation Data'!E177))="","",OFFSET('Sanitation Data'!$E$29,0,10*ROW('Sanitation Data'!E177)))</f>
        <v/>
      </c>
      <c r="CR183" s="383" t="str">
        <f ca="1">+IF(OFFSET('Sanitation Data'!$E$30,0,10*ROW('Sanitation Data'!E177))="","",OFFSET('Sanitation Data'!$E$30,0,10*ROW('Sanitation Data'!E177)))</f>
        <v/>
      </c>
      <c r="CS183" s="383" t="str">
        <f ca="1">+IF(OFFSET('Sanitation Data'!$E$31,0,10*ROW('Sanitation Data'!E177))="","",OFFSET('Sanitation Data'!$E$31,0,10*ROW('Sanitation Data'!E177)))</f>
        <v/>
      </c>
      <c r="CT183" s="383" t="str">
        <f ca="1">+IF(OFFSET('Sanitation Data'!$E$32,0,10*ROW('Sanitation Data'!E177))="","",OFFSET('Sanitation Data'!$E$32,0,10*ROW('Sanitation Data'!E177)))</f>
        <v/>
      </c>
      <c r="CU183" s="383" t="str">
        <f ca="1">+IF(OFFSET('Sanitation Data'!$F$28,0,10*ROW('Sanitation Data'!F177))="","",OFFSET('Sanitation Data'!$F$28,0,10*ROW('Sanitation Data'!F177)))</f>
        <v/>
      </c>
      <c r="CV183" s="383" t="str">
        <f ca="1">+IF(OFFSET('Sanitation Data'!$F$29,0,10*ROW('Sanitation Data'!F177))="","",OFFSET('Sanitation Data'!$F$29,0,10*ROW('Sanitation Data'!F177)))</f>
        <v/>
      </c>
      <c r="CW183" s="383" t="str">
        <f ca="1">+IF(OFFSET('Sanitation Data'!$F$30,0,10*ROW('Sanitation Data'!F177))="","",OFFSET('Sanitation Data'!$F$30,0,10*ROW('Sanitation Data'!F177)))</f>
        <v/>
      </c>
      <c r="CX183" s="383" t="str">
        <f ca="1">+IF(OFFSET('Sanitation Data'!$F$31,0,10*ROW('Sanitation Data'!F177))="","",OFFSET('Sanitation Data'!$F$31,0,10*ROW('Sanitation Data'!F177)))</f>
        <v/>
      </c>
      <c r="CY183" s="383" t="str">
        <f ca="1">+IF(OFFSET('Sanitation Data'!$F$32,0,10*ROW('Sanitation Data'!F177))="","",OFFSET('Sanitation Data'!$F$32,0,10*ROW('Sanitation Data'!F177)))</f>
        <v/>
      </c>
      <c r="CZ183" s="383" t="str">
        <f ca="1">+IF(OFFSET('Sanitation Data'!$G$28,0,10*ROW('Sanitation Data'!G177))="","",OFFSET('Sanitation Data'!$G$28,0,10*ROW('Sanitation Data'!G177)))</f>
        <v/>
      </c>
      <c r="DA183" s="383" t="str">
        <f ca="1">+IF(OFFSET('Sanitation Data'!$G$29,0,10*ROW('Sanitation Data'!G177))="","",OFFSET('Sanitation Data'!$G$29,0,10*ROW('Sanitation Data'!G177)))</f>
        <v/>
      </c>
      <c r="DB183" s="383" t="str">
        <f ca="1">+IF(OFFSET('Sanitation Data'!$G$30,0,10*ROW('Sanitation Data'!G177))="","",OFFSET('Sanitation Data'!$G$30,0,10*ROW('Sanitation Data'!G177)))</f>
        <v/>
      </c>
      <c r="DC183" s="383" t="str">
        <f ca="1">+IF(OFFSET('Sanitation Data'!$G$31,0,10*ROW('Sanitation Data'!G177))="","",OFFSET('Sanitation Data'!$G$31,0,10*ROW('Sanitation Data'!G177)))</f>
        <v/>
      </c>
      <c r="DD183" s="383" t="str">
        <f ca="1">+IF(OFFSET('Sanitation Data'!$G$32,0,10*ROW('Sanitation Data'!G177))="","",OFFSET('Sanitation Data'!$G$32,0,10*ROW('Sanitation Data'!G177)))</f>
        <v/>
      </c>
      <c r="DE183" s="383" t="str">
        <f ca="1">+IF(OFFSET('Sanitation Data'!$H$28,0,10*ROW('Sanitation Data'!H177))="","",OFFSET('Sanitation Data'!$H$28,0,10*ROW('Sanitation Data'!H177)))</f>
        <v/>
      </c>
      <c r="DF183" s="383" t="str">
        <f ca="1">+IF(OFFSET('Sanitation Data'!$H$29,0,10*ROW('Sanitation Data'!H177))="","",OFFSET('Sanitation Data'!$H$29,0,10*ROW('Sanitation Data'!H177)))</f>
        <v/>
      </c>
      <c r="DG183" s="383" t="str">
        <f ca="1">+IF(OFFSET('Sanitation Data'!$H$30,0,10*ROW('Sanitation Data'!H177))="","",OFFSET('Sanitation Data'!$H$30,0,10*ROW('Sanitation Data'!H177)))</f>
        <v/>
      </c>
      <c r="DH183" s="383" t="str">
        <f ca="1">+IF(OFFSET('Sanitation Data'!$H$31,0,10*ROW('Sanitation Data'!H177))="","",OFFSET('Sanitation Data'!$H$31,0,10*ROW('Sanitation Data'!H177)))</f>
        <v/>
      </c>
      <c r="DI183" s="383" t="str">
        <f ca="1">+IF(OFFSET('Sanitation Data'!$H$32,0,10*ROW('Sanitation Data'!H177))="","",OFFSET('Sanitation Data'!$H$32,0,10*ROW('Sanitation Data'!H177)))</f>
        <v/>
      </c>
      <c r="DJ183" s="383" t="str">
        <f ca="1">+IF(OFFSET('Sanitation Data'!$I$28,0,10*ROW('Sanitation Data'!I177))="","",OFFSET('Sanitation Data'!$I$28,0,10*ROW('Sanitation Data'!I177)))</f>
        <v/>
      </c>
      <c r="DK183" s="383" t="str">
        <f ca="1">+IF(OFFSET('Sanitation Data'!$I$29,0,10*ROW('Sanitation Data'!I177))="","",OFFSET('Sanitation Data'!$I$29,0,10*ROW('Sanitation Data'!I177)))</f>
        <v/>
      </c>
      <c r="DL183" s="383" t="str">
        <f ca="1">+IF(OFFSET('Sanitation Data'!$I$30,0,10*ROW('Sanitation Data'!I177))="","",OFFSET('Sanitation Data'!$I$30,0,10*ROW('Sanitation Data'!I177)))</f>
        <v/>
      </c>
      <c r="DM183" s="383" t="str">
        <f ca="1">+IF(OFFSET('Sanitation Data'!$I$31,0,10*ROW('Sanitation Data'!I177))="","",OFFSET('Sanitation Data'!$I$31,0,10*ROW('Sanitation Data'!I177)))</f>
        <v/>
      </c>
      <c r="DN183" s="383" t="str">
        <f ca="1">+IF(OFFSET('Sanitation Data'!$I$32,0,10*ROW('Sanitation Data'!I177))="","",OFFSET('Sanitation Data'!$I$32,0,10*ROW('Sanitation Data'!I177)))</f>
        <v/>
      </c>
      <c r="DO183" s="383" t="str">
        <f ca="1">+IF(OFFSET('Hygiene Data'!$D$11,0,10*ROW('Hygiene Data'!D177))="","",OFFSET('Hygiene Data'!$D$11,0,10*ROW('Hygiene Data'!D177)))</f>
        <v/>
      </c>
      <c r="DP183" s="383" t="str">
        <f ca="1">+IF(OFFSET('Hygiene Data'!$D$12,0,10*ROW('Hygiene Data'!D177))="","",OFFSET('Hygiene Data'!$D$12,0,10*ROW('Hygiene Data'!D177)))</f>
        <v/>
      </c>
      <c r="DQ183" s="383" t="str">
        <f ca="1">+IF(OFFSET('Hygiene Data'!$D$13,0,10*ROW('Hygiene Data'!D177))="","",OFFSET('Hygiene Data'!$D$13,0,10*ROW('Hygiene Data'!D177)))</f>
        <v/>
      </c>
      <c r="DR183" s="383" t="str">
        <f ca="1">+IF(OFFSET('Hygiene Data'!$E$11,0,10*ROW('Hygiene Data'!E177))="","",OFFSET('Hygiene Data'!$E$11,0,10*ROW('Hygiene Data'!E177)))</f>
        <v/>
      </c>
      <c r="DS183" s="383" t="str">
        <f ca="1">+IF(OFFSET('Hygiene Data'!$E$12,0,10*ROW('Hygiene Data'!E177))="","",OFFSET('Hygiene Data'!$E$12,0,10*ROW('Hygiene Data'!E177)))</f>
        <v/>
      </c>
      <c r="DT183" s="383" t="str">
        <f ca="1">+IF(OFFSET('Hygiene Data'!$E$13,0,10*ROW('Hygiene Data'!E177))="","",OFFSET('Hygiene Data'!$E$13,0,10*ROW('Hygiene Data'!E177)))</f>
        <v/>
      </c>
      <c r="DU183" s="383" t="str">
        <f ca="1">+IF(OFFSET('Hygiene Data'!$F$11,0,10*ROW('Hygiene Data'!F177))="","",OFFSET('Hygiene Data'!$F$11,0,10*ROW('Hygiene Data'!F177)))</f>
        <v/>
      </c>
      <c r="DV183" s="383" t="str">
        <f ca="1">+IF(OFFSET('Hygiene Data'!$F$12,0,10*ROW('Hygiene Data'!F177))="","",OFFSET('Hygiene Data'!$F$12,0,10*ROW('Hygiene Data'!F177)))</f>
        <v/>
      </c>
      <c r="DW183" s="383" t="str">
        <f ca="1">+IF(OFFSET('Hygiene Data'!$F$13,0,10*ROW('Hygiene Data'!F177))="","",OFFSET('Hygiene Data'!$F$13,0,10*ROW('Hygiene Data'!F177)))</f>
        <v/>
      </c>
      <c r="DX183" s="383" t="str">
        <f ca="1">+IF(OFFSET('Hygiene Data'!$G$11,0,10*ROW('Hygiene Data'!G177))="","",OFFSET('Hygiene Data'!$G$11,0,10*ROW('Hygiene Data'!G177)))</f>
        <v/>
      </c>
      <c r="DY183" s="383" t="str">
        <f ca="1">+IF(OFFSET('Hygiene Data'!$G$12,0,10*ROW('Hygiene Data'!G177))="","",OFFSET('Hygiene Data'!$G$12,0,10*ROW('Hygiene Data'!G177)))</f>
        <v/>
      </c>
      <c r="DZ183" s="383" t="str">
        <f ca="1">+IF(OFFSET('Hygiene Data'!$G$13,0,10*ROW('Hygiene Data'!G177))="","",OFFSET('Hygiene Data'!$G$13,0,10*ROW('Hygiene Data'!G177)))</f>
        <v/>
      </c>
      <c r="EA183" s="383" t="str">
        <f ca="1">+IF(OFFSET('Hygiene Data'!$H$11,0,10*ROW('Hygiene Data'!H177))="","",OFFSET('Hygiene Data'!$H$11,0,10*ROW('Hygiene Data'!H177)))</f>
        <v/>
      </c>
      <c r="EB183" s="383" t="str">
        <f ca="1">+IF(OFFSET('Hygiene Data'!$H$12,0,10*ROW('Hygiene Data'!H177))="","",OFFSET('Hygiene Data'!$H$12,0,10*ROW('Hygiene Data'!H177)))</f>
        <v/>
      </c>
      <c r="EC183" s="383" t="str">
        <f ca="1">+IF(OFFSET('Hygiene Data'!$H$13,0,10*ROW('Hygiene Data'!H177))="","",OFFSET('Hygiene Data'!$H$13,0,10*ROW('Hygiene Data'!H177)))</f>
        <v/>
      </c>
      <c r="ED183" s="383" t="str">
        <f ca="1">+IF(OFFSET('Hygiene Data'!$I$11,0,10*ROW('Hygiene Data'!I177))="","",OFFSET('Hygiene Data'!$I$11,0,10*ROW('Hygiene Data'!I177)))</f>
        <v/>
      </c>
      <c r="EE183" s="383" t="str">
        <f ca="1">+IF(OFFSET('Hygiene Data'!$I$12,0,10*ROW('Hygiene Data'!I177))="","",OFFSET('Hygiene Data'!$I$12,0,10*ROW('Hygiene Data'!I177)))</f>
        <v/>
      </c>
      <c r="EF183" s="383" t="str">
        <f ca="1">+IF(OFFSET('Hygiene Data'!$I$13,0,10*ROW('Hygiene Data'!I177))="","",OFFSET('Hygiene Data'!$I$13,0,10*ROW('Hygiene Data'!I177)))</f>
        <v/>
      </c>
    </row>
    <row r="184" spans="1:136" x14ac:dyDescent="0.25">
      <c r="A184" s="492" t="str">
        <f ca="1">+IF(OFFSET('Water Data'!$B$2,0,10*ROW('Water Data'!E178))="","",OFFSET('Water Data'!$B$2,0,10*ROW('Water Data'!E178)))</f>
        <v/>
      </c>
      <c r="B184" s="492"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19" t="str">
        <f t="shared" ca="1" si="2"/>
        <v/>
      </c>
      <c r="D184" s="520"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20"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20"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20"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20"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20"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20"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20"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20"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20"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20"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20"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20"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20"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20"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20"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20"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20"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21"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21"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21"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21"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21"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21"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21"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21"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21"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21"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21"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21"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21"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21"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21"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21"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21"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21"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21"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21"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21"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21"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21"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21"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21"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21"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21"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21"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21"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21"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22"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98"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22"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22"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22"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22"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22"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22"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22"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22"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22"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22"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22"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22"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22"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22"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22"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22"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83" t="str">
        <f ca="1">+IF(OFFSET('Water Data'!$D$27,0,10*ROW('Water Data'!D178))="","",OFFSET('Water Data'!$D$27,0,10*ROW('Water Data'!D178)))</f>
        <v/>
      </c>
      <c r="BT184" s="383" t="str">
        <f ca="1">+IF(OFFSET('Water Data'!$D$28,0,10*ROW('Water Data'!D178))="","",OFFSET('Water Data'!$D$28,0,10*ROW('Water Data'!D178)))</f>
        <v/>
      </c>
      <c r="BU184" s="383" t="str">
        <f ca="1">+IF(OFFSET('Water Data'!$D$29,0,10*ROW('Water Data'!D178))="","",OFFSET('Water Data'!$D$29,0,10*ROW('Water Data'!D178)))</f>
        <v/>
      </c>
      <c r="BV184" s="383" t="str">
        <f ca="1">+IF(OFFSET('Water Data'!$E$27,0,10*ROW('Water Data'!E178))="","",OFFSET('Water Data'!$E$27,0,10*ROW('Water Data'!E178)))</f>
        <v/>
      </c>
      <c r="BW184" s="383" t="str">
        <f ca="1">+IF(OFFSET('Water Data'!$E$28,0,10*ROW('Water Data'!E178))="","",OFFSET('Water Data'!$E$28,0,10*ROW('Water Data'!E178)))</f>
        <v/>
      </c>
      <c r="BX184" s="383" t="str">
        <f ca="1">+IF(OFFSET('Water Data'!$E$29,0,10*ROW('Water Data'!E178))="","",OFFSET('Water Data'!$E$29,0,10*ROW('Water Data'!E178)))</f>
        <v/>
      </c>
      <c r="BY184" s="383" t="str">
        <f ca="1">+IF(OFFSET('Water Data'!$F$27,0,10*ROW('Water Data'!F178))="","",OFFSET('Water Data'!$F$27,0,10*ROW('Water Data'!F178)))</f>
        <v/>
      </c>
      <c r="BZ184" s="383" t="str">
        <f ca="1">+IF(OFFSET('Water Data'!$F$28,0,10*ROW('Water Data'!F178))="","",OFFSET('Water Data'!$F$28,0,10*ROW('Water Data'!F178)))</f>
        <v/>
      </c>
      <c r="CA184" s="383" t="str">
        <f ca="1">+IF(OFFSET('Water Data'!$F$29,0,10*ROW('Water Data'!F178))="","",OFFSET('Water Data'!$F$29,0,10*ROW('Water Data'!F178)))</f>
        <v/>
      </c>
      <c r="CB184" s="383" t="str">
        <f ca="1">+IF(OFFSET('Water Data'!$G$27,0,10*ROW('Water Data'!G178))="","",OFFSET('Water Data'!$G$27,0,10*ROW('Water Data'!G178)))</f>
        <v/>
      </c>
      <c r="CC184" s="383" t="str">
        <f ca="1">+IF(OFFSET('Water Data'!$G$28,0,10*ROW('Water Data'!G178))="","",OFFSET('Water Data'!$G$28,0,10*ROW('Water Data'!G178)))</f>
        <v/>
      </c>
      <c r="CD184" s="383" t="str">
        <f ca="1">+IF(OFFSET('Water Data'!$G$29,0,10*ROW('Water Data'!G178))="","",OFFSET('Water Data'!$G$29,0,10*ROW('Water Data'!G178)))</f>
        <v/>
      </c>
      <c r="CE184" s="383" t="str">
        <f ca="1">+IF(OFFSET('Water Data'!$H$27,0,10*ROW('Water Data'!H178))="","",OFFSET('Water Data'!$H$27,0,10*ROW('Water Data'!H178)))</f>
        <v/>
      </c>
      <c r="CF184" s="383" t="str">
        <f ca="1">+IF(OFFSET('Water Data'!$H$28,0,10*ROW('Water Data'!H178))="","",OFFSET('Water Data'!$H$28,0,10*ROW('Water Data'!H178)))</f>
        <v/>
      </c>
      <c r="CG184" s="383" t="str">
        <f ca="1">+IF(OFFSET('Water Data'!$H$29,0,10*ROW('Water Data'!H178))="","",OFFSET('Water Data'!$H$29,0,10*ROW('Water Data'!H178)))</f>
        <v/>
      </c>
      <c r="CH184" s="383" t="str">
        <f ca="1">+IF(OFFSET('Water Data'!$I$27,0,10*ROW('Water Data'!I178))="","",OFFSET('Water Data'!$I$27,0,10*ROW('Water Data'!I178)))</f>
        <v/>
      </c>
      <c r="CI184" s="383" t="str">
        <f ca="1">+IF(OFFSET('Water Data'!$I$28,0,10*ROW('Water Data'!I178))="","",OFFSET('Water Data'!$I$28,0,10*ROW('Water Data'!I178)))</f>
        <v/>
      </c>
      <c r="CJ184" s="383" t="str">
        <f ca="1">+IF(OFFSET('Water Data'!$I$29,0,10*ROW('Water Data'!I178))="","",OFFSET('Water Data'!$I$29,0,10*ROW('Water Data'!I178)))</f>
        <v/>
      </c>
      <c r="CK184" s="383" t="str">
        <f ca="1">+IF(OFFSET('Sanitation Data'!$D$28,0,10*ROW('Sanitation Data'!D178))="","",OFFSET('Sanitation Data'!$D$28,0,10*ROW('Sanitation Data'!D178)))</f>
        <v/>
      </c>
      <c r="CL184" s="383" t="str">
        <f ca="1">+IF(OFFSET('Sanitation Data'!$D$29,0,10*ROW('Sanitation Data'!D178))="","",OFFSET('Sanitation Data'!$D$29,0,10*ROW('Sanitation Data'!D178)))</f>
        <v/>
      </c>
      <c r="CM184" s="383" t="str">
        <f ca="1">+IF(OFFSET('Sanitation Data'!$D$30,0,10*ROW('Sanitation Data'!D178))="","",OFFSET('Sanitation Data'!$D$30,0,10*ROW('Sanitation Data'!D178)))</f>
        <v/>
      </c>
      <c r="CN184" s="383" t="str">
        <f ca="1">+IF(OFFSET('Sanitation Data'!$D$31,0,10*ROW('Sanitation Data'!D178))="","",OFFSET('Sanitation Data'!$D$31,0,10*ROW('Sanitation Data'!D178)))</f>
        <v/>
      </c>
      <c r="CO184" s="383" t="str">
        <f ca="1">+IF(OFFSET('Sanitation Data'!$D$32,0,10*ROW('Sanitation Data'!D178))="","",OFFSET('Sanitation Data'!$D$32,0,10*ROW('Sanitation Data'!D178)))</f>
        <v/>
      </c>
      <c r="CP184" s="383" t="str">
        <f ca="1">+IF(OFFSET('Sanitation Data'!$E$28,0,10*ROW('Sanitation Data'!E178))="","",OFFSET('Sanitation Data'!$E$28,0,10*ROW('Sanitation Data'!E178)))</f>
        <v/>
      </c>
      <c r="CQ184" s="383" t="str">
        <f ca="1">+IF(OFFSET('Sanitation Data'!$E$29,0,10*ROW('Sanitation Data'!E178))="","",OFFSET('Sanitation Data'!$E$29,0,10*ROW('Sanitation Data'!E178)))</f>
        <v/>
      </c>
      <c r="CR184" s="383" t="str">
        <f ca="1">+IF(OFFSET('Sanitation Data'!$E$30,0,10*ROW('Sanitation Data'!E178))="","",OFFSET('Sanitation Data'!$E$30,0,10*ROW('Sanitation Data'!E178)))</f>
        <v/>
      </c>
      <c r="CS184" s="383" t="str">
        <f ca="1">+IF(OFFSET('Sanitation Data'!$E$31,0,10*ROW('Sanitation Data'!E178))="","",OFFSET('Sanitation Data'!$E$31,0,10*ROW('Sanitation Data'!E178)))</f>
        <v/>
      </c>
      <c r="CT184" s="383" t="str">
        <f ca="1">+IF(OFFSET('Sanitation Data'!$E$32,0,10*ROW('Sanitation Data'!E178))="","",OFFSET('Sanitation Data'!$E$32,0,10*ROW('Sanitation Data'!E178)))</f>
        <v/>
      </c>
      <c r="CU184" s="383" t="str">
        <f ca="1">+IF(OFFSET('Sanitation Data'!$F$28,0,10*ROW('Sanitation Data'!F178))="","",OFFSET('Sanitation Data'!$F$28,0,10*ROW('Sanitation Data'!F178)))</f>
        <v/>
      </c>
      <c r="CV184" s="383" t="str">
        <f ca="1">+IF(OFFSET('Sanitation Data'!$F$29,0,10*ROW('Sanitation Data'!F178))="","",OFFSET('Sanitation Data'!$F$29,0,10*ROW('Sanitation Data'!F178)))</f>
        <v/>
      </c>
      <c r="CW184" s="383" t="str">
        <f ca="1">+IF(OFFSET('Sanitation Data'!$F$30,0,10*ROW('Sanitation Data'!F178))="","",OFFSET('Sanitation Data'!$F$30,0,10*ROW('Sanitation Data'!F178)))</f>
        <v/>
      </c>
      <c r="CX184" s="383" t="str">
        <f ca="1">+IF(OFFSET('Sanitation Data'!$F$31,0,10*ROW('Sanitation Data'!F178))="","",OFFSET('Sanitation Data'!$F$31,0,10*ROW('Sanitation Data'!F178)))</f>
        <v/>
      </c>
      <c r="CY184" s="383" t="str">
        <f ca="1">+IF(OFFSET('Sanitation Data'!$F$32,0,10*ROW('Sanitation Data'!F178))="","",OFFSET('Sanitation Data'!$F$32,0,10*ROW('Sanitation Data'!F178)))</f>
        <v/>
      </c>
      <c r="CZ184" s="383" t="str">
        <f ca="1">+IF(OFFSET('Sanitation Data'!$G$28,0,10*ROW('Sanitation Data'!G178))="","",OFFSET('Sanitation Data'!$G$28,0,10*ROW('Sanitation Data'!G178)))</f>
        <v/>
      </c>
      <c r="DA184" s="383" t="str">
        <f ca="1">+IF(OFFSET('Sanitation Data'!$G$29,0,10*ROW('Sanitation Data'!G178))="","",OFFSET('Sanitation Data'!$G$29,0,10*ROW('Sanitation Data'!G178)))</f>
        <v/>
      </c>
      <c r="DB184" s="383" t="str">
        <f ca="1">+IF(OFFSET('Sanitation Data'!$G$30,0,10*ROW('Sanitation Data'!G178))="","",OFFSET('Sanitation Data'!$G$30,0,10*ROW('Sanitation Data'!G178)))</f>
        <v/>
      </c>
      <c r="DC184" s="383" t="str">
        <f ca="1">+IF(OFFSET('Sanitation Data'!$G$31,0,10*ROW('Sanitation Data'!G178))="","",OFFSET('Sanitation Data'!$G$31,0,10*ROW('Sanitation Data'!G178)))</f>
        <v/>
      </c>
      <c r="DD184" s="383" t="str">
        <f ca="1">+IF(OFFSET('Sanitation Data'!$G$32,0,10*ROW('Sanitation Data'!G178))="","",OFFSET('Sanitation Data'!$G$32,0,10*ROW('Sanitation Data'!G178)))</f>
        <v/>
      </c>
      <c r="DE184" s="383" t="str">
        <f ca="1">+IF(OFFSET('Sanitation Data'!$H$28,0,10*ROW('Sanitation Data'!H178))="","",OFFSET('Sanitation Data'!$H$28,0,10*ROW('Sanitation Data'!H178)))</f>
        <v/>
      </c>
      <c r="DF184" s="383" t="str">
        <f ca="1">+IF(OFFSET('Sanitation Data'!$H$29,0,10*ROW('Sanitation Data'!H178))="","",OFFSET('Sanitation Data'!$H$29,0,10*ROW('Sanitation Data'!H178)))</f>
        <v/>
      </c>
      <c r="DG184" s="383" t="str">
        <f ca="1">+IF(OFFSET('Sanitation Data'!$H$30,0,10*ROW('Sanitation Data'!H178))="","",OFFSET('Sanitation Data'!$H$30,0,10*ROW('Sanitation Data'!H178)))</f>
        <v/>
      </c>
      <c r="DH184" s="383" t="str">
        <f ca="1">+IF(OFFSET('Sanitation Data'!$H$31,0,10*ROW('Sanitation Data'!H178))="","",OFFSET('Sanitation Data'!$H$31,0,10*ROW('Sanitation Data'!H178)))</f>
        <v/>
      </c>
      <c r="DI184" s="383" t="str">
        <f ca="1">+IF(OFFSET('Sanitation Data'!$H$32,0,10*ROW('Sanitation Data'!H178))="","",OFFSET('Sanitation Data'!$H$32,0,10*ROW('Sanitation Data'!H178)))</f>
        <v/>
      </c>
      <c r="DJ184" s="383" t="str">
        <f ca="1">+IF(OFFSET('Sanitation Data'!$I$28,0,10*ROW('Sanitation Data'!I178))="","",OFFSET('Sanitation Data'!$I$28,0,10*ROW('Sanitation Data'!I178)))</f>
        <v/>
      </c>
      <c r="DK184" s="383" t="str">
        <f ca="1">+IF(OFFSET('Sanitation Data'!$I$29,0,10*ROW('Sanitation Data'!I178))="","",OFFSET('Sanitation Data'!$I$29,0,10*ROW('Sanitation Data'!I178)))</f>
        <v/>
      </c>
      <c r="DL184" s="383" t="str">
        <f ca="1">+IF(OFFSET('Sanitation Data'!$I$30,0,10*ROW('Sanitation Data'!I178))="","",OFFSET('Sanitation Data'!$I$30,0,10*ROW('Sanitation Data'!I178)))</f>
        <v/>
      </c>
      <c r="DM184" s="383" t="str">
        <f ca="1">+IF(OFFSET('Sanitation Data'!$I$31,0,10*ROW('Sanitation Data'!I178))="","",OFFSET('Sanitation Data'!$I$31,0,10*ROW('Sanitation Data'!I178)))</f>
        <v/>
      </c>
      <c r="DN184" s="383" t="str">
        <f ca="1">+IF(OFFSET('Sanitation Data'!$I$32,0,10*ROW('Sanitation Data'!I178))="","",OFFSET('Sanitation Data'!$I$32,0,10*ROW('Sanitation Data'!I178)))</f>
        <v/>
      </c>
      <c r="DO184" s="383" t="str">
        <f ca="1">+IF(OFFSET('Hygiene Data'!$D$11,0,10*ROW('Hygiene Data'!D178))="","",OFFSET('Hygiene Data'!$D$11,0,10*ROW('Hygiene Data'!D178)))</f>
        <v/>
      </c>
      <c r="DP184" s="383" t="str">
        <f ca="1">+IF(OFFSET('Hygiene Data'!$D$12,0,10*ROW('Hygiene Data'!D178))="","",OFFSET('Hygiene Data'!$D$12,0,10*ROW('Hygiene Data'!D178)))</f>
        <v/>
      </c>
      <c r="DQ184" s="383" t="str">
        <f ca="1">+IF(OFFSET('Hygiene Data'!$D$13,0,10*ROW('Hygiene Data'!D178))="","",OFFSET('Hygiene Data'!$D$13,0,10*ROW('Hygiene Data'!D178)))</f>
        <v/>
      </c>
      <c r="DR184" s="383" t="str">
        <f ca="1">+IF(OFFSET('Hygiene Data'!$E$11,0,10*ROW('Hygiene Data'!E178))="","",OFFSET('Hygiene Data'!$E$11,0,10*ROW('Hygiene Data'!E178)))</f>
        <v/>
      </c>
      <c r="DS184" s="383" t="str">
        <f ca="1">+IF(OFFSET('Hygiene Data'!$E$12,0,10*ROW('Hygiene Data'!E178))="","",OFFSET('Hygiene Data'!$E$12,0,10*ROW('Hygiene Data'!E178)))</f>
        <v/>
      </c>
      <c r="DT184" s="383" t="str">
        <f ca="1">+IF(OFFSET('Hygiene Data'!$E$13,0,10*ROW('Hygiene Data'!E178))="","",OFFSET('Hygiene Data'!$E$13,0,10*ROW('Hygiene Data'!E178)))</f>
        <v/>
      </c>
      <c r="DU184" s="383" t="str">
        <f ca="1">+IF(OFFSET('Hygiene Data'!$F$11,0,10*ROW('Hygiene Data'!F178))="","",OFFSET('Hygiene Data'!$F$11,0,10*ROW('Hygiene Data'!F178)))</f>
        <v/>
      </c>
      <c r="DV184" s="383" t="str">
        <f ca="1">+IF(OFFSET('Hygiene Data'!$F$12,0,10*ROW('Hygiene Data'!F178))="","",OFFSET('Hygiene Data'!$F$12,0,10*ROW('Hygiene Data'!F178)))</f>
        <v/>
      </c>
      <c r="DW184" s="383" t="str">
        <f ca="1">+IF(OFFSET('Hygiene Data'!$F$13,0,10*ROW('Hygiene Data'!F178))="","",OFFSET('Hygiene Data'!$F$13,0,10*ROW('Hygiene Data'!F178)))</f>
        <v/>
      </c>
      <c r="DX184" s="383" t="str">
        <f ca="1">+IF(OFFSET('Hygiene Data'!$G$11,0,10*ROW('Hygiene Data'!G178))="","",OFFSET('Hygiene Data'!$G$11,0,10*ROW('Hygiene Data'!G178)))</f>
        <v/>
      </c>
      <c r="DY184" s="383" t="str">
        <f ca="1">+IF(OFFSET('Hygiene Data'!$G$12,0,10*ROW('Hygiene Data'!G178))="","",OFFSET('Hygiene Data'!$G$12,0,10*ROW('Hygiene Data'!G178)))</f>
        <v/>
      </c>
      <c r="DZ184" s="383" t="str">
        <f ca="1">+IF(OFFSET('Hygiene Data'!$G$13,0,10*ROW('Hygiene Data'!G178))="","",OFFSET('Hygiene Data'!$G$13,0,10*ROW('Hygiene Data'!G178)))</f>
        <v/>
      </c>
      <c r="EA184" s="383" t="str">
        <f ca="1">+IF(OFFSET('Hygiene Data'!$H$11,0,10*ROW('Hygiene Data'!H178))="","",OFFSET('Hygiene Data'!$H$11,0,10*ROW('Hygiene Data'!H178)))</f>
        <v/>
      </c>
      <c r="EB184" s="383" t="str">
        <f ca="1">+IF(OFFSET('Hygiene Data'!$H$12,0,10*ROW('Hygiene Data'!H178))="","",OFFSET('Hygiene Data'!$H$12,0,10*ROW('Hygiene Data'!H178)))</f>
        <v/>
      </c>
      <c r="EC184" s="383" t="str">
        <f ca="1">+IF(OFFSET('Hygiene Data'!$H$13,0,10*ROW('Hygiene Data'!H178))="","",OFFSET('Hygiene Data'!$H$13,0,10*ROW('Hygiene Data'!H178)))</f>
        <v/>
      </c>
      <c r="ED184" s="383" t="str">
        <f ca="1">+IF(OFFSET('Hygiene Data'!$I$11,0,10*ROW('Hygiene Data'!I178))="","",OFFSET('Hygiene Data'!$I$11,0,10*ROW('Hygiene Data'!I178)))</f>
        <v/>
      </c>
      <c r="EE184" s="383" t="str">
        <f ca="1">+IF(OFFSET('Hygiene Data'!$I$12,0,10*ROW('Hygiene Data'!I178))="","",OFFSET('Hygiene Data'!$I$12,0,10*ROW('Hygiene Data'!I178)))</f>
        <v/>
      </c>
      <c r="EF184" s="383" t="str">
        <f ca="1">+IF(OFFSET('Hygiene Data'!$I$13,0,10*ROW('Hygiene Data'!I178))="","",OFFSET('Hygiene Data'!$I$13,0,10*ROW('Hygiene Data'!I178)))</f>
        <v/>
      </c>
    </row>
    <row r="185" spans="1:136" x14ac:dyDescent="0.25">
      <c r="A185" s="492" t="str">
        <f ca="1">+IF(OFFSET('Water Data'!$B$2,0,10*ROW('Water Data'!E179))="","",OFFSET('Water Data'!$B$2,0,10*ROW('Water Data'!E179)))</f>
        <v/>
      </c>
      <c r="B185" s="492"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19" t="str">
        <f t="shared" ca="1" si="2"/>
        <v/>
      </c>
      <c r="D185" s="520"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20"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20"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20"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20"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20"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20"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20"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20"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20"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20"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20"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20"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20"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20"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20"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20"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20"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21"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21"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21"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21"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21"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21"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21"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21"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21"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21"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21"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21"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21"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21"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21"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21"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21"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21"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21"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21"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21"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21"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21"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21"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21"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21"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21"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21"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21"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21"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22"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98"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22"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22"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22"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22"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22"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22"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22"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22"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22"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22"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22"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22"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22"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22"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22"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22"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83" t="str">
        <f ca="1">+IF(OFFSET('Water Data'!$D$27,0,10*ROW('Water Data'!D179))="","",OFFSET('Water Data'!$D$27,0,10*ROW('Water Data'!D179)))</f>
        <v/>
      </c>
      <c r="BT185" s="383" t="str">
        <f ca="1">+IF(OFFSET('Water Data'!$D$28,0,10*ROW('Water Data'!D179))="","",OFFSET('Water Data'!$D$28,0,10*ROW('Water Data'!D179)))</f>
        <v/>
      </c>
      <c r="BU185" s="383" t="str">
        <f ca="1">+IF(OFFSET('Water Data'!$D$29,0,10*ROW('Water Data'!D179))="","",OFFSET('Water Data'!$D$29,0,10*ROW('Water Data'!D179)))</f>
        <v/>
      </c>
      <c r="BV185" s="383" t="str">
        <f ca="1">+IF(OFFSET('Water Data'!$E$27,0,10*ROW('Water Data'!E179))="","",OFFSET('Water Data'!$E$27,0,10*ROW('Water Data'!E179)))</f>
        <v/>
      </c>
      <c r="BW185" s="383" t="str">
        <f ca="1">+IF(OFFSET('Water Data'!$E$28,0,10*ROW('Water Data'!E179))="","",OFFSET('Water Data'!$E$28,0,10*ROW('Water Data'!E179)))</f>
        <v/>
      </c>
      <c r="BX185" s="383" t="str">
        <f ca="1">+IF(OFFSET('Water Data'!$E$29,0,10*ROW('Water Data'!E179))="","",OFFSET('Water Data'!$E$29,0,10*ROW('Water Data'!E179)))</f>
        <v/>
      </c>
      <c r="BY185" s="383" t="str">
        <f ca="1">+IF(OFFSET('Water Data'!$F$27,0,10*ROW('Water Data'!F179))="","",OFFSET('Water Data'!$F$27,0,10*ROW('Water Data'!F179)))</f>
        <v/>
      </c>
      <c r="BZ185" s="383" t="str">
        <f ca="1">+IF(OFFSET('Water Data'!$F$28,0,10*ROW('Water Data'!F179))="","",OFFSET('Water Data'!$F$28,0,10*ROW('Water Data'!F179)))</f>
        <v/>
      </c>
      <c r="CA185" s="383" t="str">
        <f ca="1">+IF(OFFSET('Water Data'!$F$29,0,10*ROW('Water Data'!F179))="","",OFFSET('Water Data'!$F$29,0,10*ROW('Water Data'!F179)))</f>
        <v/>
      </c>
      <c r="CB185" s="383" t="str">
        <f ca="1">+IF(OFFSET('Water Data'!$G$27,0,10*ROW('Water Data'!G179))="","",OFFSET('Water Data'!$G$27,0,10*ROW('Water Data'!G179)))</f>
        <v/>
      </c>
      <c r="CC185" s="383" t="str">
        <f ca="1">+IF(OFFSET('Water Data'!$G$28,0,10*ROW('Water Data'!G179))="","",OFFSET('Water Data'!$G$28,0,10*ROW('Water Data'!G179)))</f>
        <v/>
      </c>
      <c r="CD185" s="383" t="str">
        <f ca="1">+IF(OFFSET('Water Data'!$G$29,0,10*ROW('Water Data'!G179))="","",OFFSET('Water Data'!$G$29,0,10*ROW('Water Data'!G179)))</f>
        <v/>
      </c>
      <c r="CE185" s="383" t="str">
        <f ca="1">+IF(OFFSET('Water Data'!$H$27,0,10*ROW('Water Data'!H179))="","",OFFSET('Water Data'!$H$27,0,10*ROW('Water Data'!H179)))</f>
        <v/>
      </c>
      <c r="CF185" s="383" t="str">
        <f ca="1">+IF(OFFSET('Water Data'!$H$28,0,10*ROW('Water Data'!H179))="","",OFFSET('Water Data'!$H$28,0,10*ROW('Water Data'!H179)))</f>
        <v/>
      </c>
      <c r="CG185" s="383" t="str">
        <f ca="1">+IF(OFFSET('Water Data'!$H$29,0,10*ROW('Water Data'!H179))="","",OFFSET('Water Data'!$H$29,0,10*ROW('Water Data'!H179)))</f>
        <v/>
      </c>
      <c r="CH185" s="383" t="str">
        <f ca="1">+IF(OFFSET('Water Data'!$I$27,0,10*ROW('Water Data'!I179))="","",OFFSET('Water Data'!$I$27,0,10*ROW('Water Data'!I179)))</f>
        <v/>
      </c>
      <c r="CI185" s="383" t="str">
        <f ca="1">+IF(OFFSET('Water Data'!$I$28,0,10*ROW('Water Data'!I179))="","",OFFSET('Water Data'!$I$28,0,10*ROW('Water Data'!I179)))</f>
        <v/>
      </c>
      <c r="CJ185" s="383" t="str">
        <f ca="1">+IF(OFFSET('Water Data'!$I$29,0,10*ROW('Water Data'!I179))="","",OFFSET('Water Data'!$I$29,0,10*ROW('Water Data'!I179)))</f>
        <v/>
      </c>
      <c r="CK185" s="383" t="str">
        <f ca="1">+IF(OFFSET('Sanitation Data'!$D$28,0,10*ROW('Sanitation Data'!D179))="","",OFFSET('Sanitation Data'!$D$28,0,10*ROW('Sanitation Data'!D179)))</f>
        <v/>
      </c>
      <c r="CL185" s="383" t="str">
        <f ca="1">+IF(OFFSET('Sanitation Data'!$D$29,0,10*ROW('Sanitation Data'!D179))="","",OFFSET('Sanitation Data'!$D$29,0,10*ROW('Sanitation Data'!D179)))</f>
        <v/>
      </c>
      <c r="CM185" s="383" t="str">
        <f ca="1">+IF(OFFSET('Sanitation Data'!$D$30,0,10*ROW('Sanitation Data'!D179))="","",OFFSET('Sanitation Data'!$D$30,0,10*ROW('Sanitation Data'!D179)))</f>
        <v/>
      </c>
      <c r="CN185" s="383" t="str">
        <f ca="1">+IF(OFFSET('Sanitation Data'!$D$31,0,10*ROW('Sanitation Data'!D179))="","",OFFSET('Sanitation Data'!$D$31,0,10*ROW('Sanitation Data'!D179)))</f>
        <v/>
      </c>
      <c r="CO185" s="383" t="str">
        <f ca="1">+IF(OFFSET('Sanitation Data'!$D$32,0,10*ROW('Sanitation Data'!D179))="","",OFFSET('Sanitation Data'!$D$32,0,10*ROW('Sanitation Data'!D179)))</f>
        <v/>
      </c>
      <c r="CP185" s="383" t="str">
        <f ca="1">+IF(OFFSET('Sanitation Data'!$E$28,0,10*ROW('Sanitation Data'!E179))="","",OFFSET('Sanitation Data'!$E$28,0,10*ROW('Sanitation Data'!E179)))</f>
        <v/>
      </c>
      <c r="CQ185" s="383" t="str">
        <f ca="1">+IF(OFFSET('Sanitation Data'!$E$29,0,10*ROW('Sanitation Data'!E179))="","",OFFSET('Sanitation Data'!$E$29,0,10*ROW('Sanitation Data'!E179)))</f>
        <v/>
      </c>
      <c r="CR185" s="383" t="str">
        <f ca="1">+IF(OFFSET('Sanitation Data'!$E$30,0,10*ROW('Sanitation Data'!E179))="","",OFFSET('Sanitation Data'!$E$30,0,10*ROW('Sanitation Data'!E179)))</f>
        <v/>
      </c>
      <c r="CS185" s="383" t="str">
        <f ca="1">+IF(OFFSET('Sanitation Data'!$E$31,0,10*ROW('Sanitation Data'!E179))="","",OFFSET('Sanitation Data'!$E$31,0,10*ROW('Sanitation Data'!E179)))</f>
        <v/>
      </c>
      <c r="CT185" s="383" t="str">
        <f ca="1">+IF(OFFSET('Sanitation Data'!$E$32,0,10*ROW('Sanitation Data'!E179))="","",OFFSET('Sanitation Data'!$E$32,0,10*ROW('Sanitation Data'!E179)))</f>
        <v/>
      </c>
      <c r="CU185" s="383" t="str">
        <f ca="1">+IF(OFFSET('Sanitation Data'!$F$28,0,10*ROW('Sanitation Data'!F179))="","",OFFSET('Sanitation Data'!$F$28,0,10*ROW('Sanitation Data'!F179)))</f>
        <v/>
      </c>
      <c r="CV185" s="383" t="str">
        <f ca="1">+IF(OFFSET('Sanitation Data'!$F$29,0,10*ROW('Sanitation Data'!F179))="","",OFFSET('Sanitation Data'!$F$29,0,10*ROW('Sanitation Data'!F179)))</f>
        <v/>
      </c>
      <c r="CW185" s="383" t="str">
        <f ca="1">+IF(OFFSET('Sanitation Data'!$F$30,0,10*ROW('Sanitation Data'!F179))="","",OFFSET('Sanitation Data'!$F$30,0,10*ROW('Sanitation Data'!F179)))</f>
        <v/>
      </c>
      <c r="CX185" s="383" t="str">
        <f ca="1">+IF(OFFSET('Sanitation Data'!$F$31,0,10*ROW('Sanitation Data'!F179))="","",OFFSET('Sanitation Data'!$F$31,0,10*ROW('Sanitation Data'!F179)))</f>
        <v/>
      </c>
      <c r="CY185" s="383" t="str">
        <f ca="1">+IF(OFFSET('Sanitation Data'!$F$32,0,10*ROW('Sanitation Data'!F179))="","",OFFSET('Sanitation Data'!$F$32,0,10*ROW('Sanitation Data'!F179)))</f>
        <v/>
      </c>
      <c r="CZ185" s="383" t="str">
        <f ca="1">+IF(OFFSET('Sanitation Data'!$G$28,0,10*ROW('Sanitation Data'!G179))="","",OFFSET('Sanitation Data'!$G$28,0,10*ROW('Sanitation Data'!G179)))</f>
        <v/>
      </c>
      <c r="DA185" s="383" t="str">
        <f ca="1">+IF(OFFSET('Sanitation Data'!$G$29,0,10*ROW('Sanitation Data'!G179))="","",OFFSET('Sanitation Data'!$G$29,0,10*ROW('Sanitation Data'!G179)))</f>
        <v/>
      </c>
      <c r="DB185" s="383" t="str">
        <f ca="1">+IF(OFFSET('Sanitation Data'!$G$30,0,10*ROW('Sanitation Data'!G179))="","",OFFSET('Sanitation Data'!$G$30,0,10*ROW('Sanitation Data'!G179)))</f>
        <v/>
      </c>
      <c r="DC185" s="383" t="str">
        <f ca="1">+IF(OFFSET('Sanitation Data'!$G$31,0,10*ROW('Sanitation Data'!G179))="","",OFFSET('Sanitation Data'!$G$31,0,10*ROW('Sanitation Data'!G179)))</f>
        <v/>
      </c>
      <c r="DD185" s="383" t="str">
        <f ca="1">+IF(OFFSET('Sanitation Data'!$G$32,0,10*ROW('Sanitation Data'!G179))="","",OFFSET('Sanitation Data'!$G$32,0,10*ROW('Sanitation Data'!G179)))</f>
        <v/>
      </c>
      <c r="DE185" s="383" t="str">
        <f ca="1">+IF(OFFSET('Sanitation Data'!$H$28,0,10*ROW('Sanitation Data'!H179))="","",OFFSET('Sanitation Data'!$H$28,0,10*ROW('Sanitation Data'!H179)))</f>
        <v/>
      </c>
      <c r="DF185" s="383" t="str">
        <f ca="1">+IF(OFFSET('Sanitation Data'!$H$29,0,10*ROW('Sanitation Data'!H179))="","",OFFSET('Sanitation Data'!$H$29,0,10*ROW('Sanitation Data'!H179)))</f>
        <v/>
      </c>
      <c r="DG185" s="383" t="str">
        <f ca="1">+IF(OFFSET('Sanitation Data'!$H$30,0,10*ROW('Sanitation Data'!H179))="","",OFFSET('Sanitation Data'!$H$30,0,10*ROW('Sanitation Data'!H179)))</f>
        <v/>
      </c>
      <c r="DH185" s="383" t="str">
        <f ca="1">+IF(OFFSET('Sanitation Data'!$H$31,0,10*ROW('Sanitation Data'!H179))="","",OFFSET('Sanitation Data'!$H$31,0,10*ROW('Sanitation Data'!H179)))</f>
        <v/>
      </c>
      <c r="DI185" s="383" t="str">
        <f ca="1">+IF(OFFSET('Sanitation Data'!$H$32,0,10*ROW('Sanitation Data'!H179))="","",OFFSET('Sanitation Data'!$H$32,0,10*ROW('Sanitation Data'!H179)))</f>
        <v/>
      </c>
      <c r="DJ185" s="383" t="str">
        <f ca="1">+IF(OFFSET('Sanitation Data'!$I$28,0,10*ROW('Sanitation Data'!I179))="","",OFFSET('Sanitation Data'!$I$28,0,10*ROW('Sanitation Data'!I179)))</f>
        <v/>
      </c>
      <c r="DK185" s="383" t="str">
        <f ca="1">+IF(OFFSET('Sanitation Data'!$I$29,0,10*ROW('Sanitation Data'!I179))="","",OFFSET('Sanitation Data'!$I$29,0,10*ROW('Sanitation Data'!I179)))</f>
        <v/>
      </c>
      <c r="DL185" s="383" t="str">
        <f ca="1">+IF(OFFSET('Sanitation Data'!$I$30,0,10*ROW('Sanitation Data'!I179))="","",OFFSET('Sanitation Data'!$I$30,0,10*ROW('Sanitation Data'!I179)))</f>
        <v/>
      </c>
      <c r="DM185" s="383" t="str">
        <f ca="1">+IF(OFFSET('Sanitation Data'!$I$31,0,10*ROW('Sanitation Data'!I179))="","",OFFSET('Sanitation Data'!$I$31,0,10*ROW('Sanitation Data'!I179)))</f>
        <v/>
      </c>
      <c r="DN185" s="383" t="str">
        <f ca="1">+IF(OFFSET('Sanitation Data'!$I$32,0,10*ROW('Sanitation Data'!I179))="","",OFFSET('Sanitation Data'!$I$32,0,10*ROW('Sanitation Data'!I179)))</f>
        <v/>
      </c>
      <c r="DO185" s="383" t="str">
        <f ca="1">+IF(OFFSET('Hygiene Data'!$D$11,0,10*ROW('Hygiene Data'!D179))="","",OFFSET('Hygiene Data'!$D$11,0,10*ROW('Hygiene Data'!D179)))</f>
        <v/>
      </c>
      <c r="DP185" s="383" t="str">
        <f ca="1">+IF(OFFSET('Hygiene Data'!$D$12,0,10*ROW('Hygiene Data'!D179))="","",OFFSET('Hygiene Data'!$D$12,0,10*ROW('Hygiene Data'!D179)))</f>
        <v/>
      </c>
      <c r="DQ185" s="383" t="str">
        <f ca="1">+IF(OFFSET('Hygiene Data'!$D$13,0,10*ROW('Hygiene Data'!D179))="","",OFFSET('Hygiene Data'!$D$13,0,10*ROW('Hygiene Data'!D179)))</f>
        <v/>
      </c>
      <c r="DR185" s="383" t="str">
        <f ca="1">+IF(OFFSET('Hygiene Data'!$E$11,0,10*ROW('Hygiene Data'!E179))="","",OFFSET('Hygiene Data'!$E$11,0,10*ROW('Hygiene Data'!E179)))</f>
        <v/>
      </c>
      <c r="DS185" s="383" t="str">
        <f ca="1">+IF(OFFSET('Hygiene Data'!$E$12,0,10*ROW('Hygiene Data'!E179))="","",OFFSET('Hygiene Data'!$E$12,0,10*ROW('Hygiene Data'!E179)))</f>
        <v/>
      </c>
      <c r="DT185" s="383" t="str">
        <f ca="1">+IF(OFFSET('Hygiene Data'!$E$13,0,10*ROW('Hygiene Data'!E179))="","",OFFSET('Hygiene Data'!$E$13,0,10*ROW('Hygiene Data'!E179)))</f>
        <v/>
      </c>
      <c r="DU185" s="383" t="str">
        <f ca="1">+IF(OFFSET('Hygiene Data'!$F$11,0,10*ROW('Hygiene Data'!F179))="","",OFFSET('Hygiene Data'!$F$11,0,10*ROW('Hygiene Data'!F179)))</f>
        <v/>
      </c>
      <c r="DV185" s="383" t="str">
        <f ca="1">+IF(OFFSET('Hygiene Data'!$F$12,0,10*ROW('Hygiene Data'!F179))="","",OFFSET('Hygiene Data'!$F$12,0,10*ROW('Hygiene Data'!F179)))</f>
        <v/>
      </c>
      <c r="DW185" s="383" t="str">
        <f ca="1">+IF(OFFSET('Hygiene Data'!$F$13,0,10*ROW('Hygiene Data'!F179))="","",OFFSET('Hygiene Data'!$F$13,0,10*ROW('Hygiene Data'!F179)))</f>
        <v/>
      </c>
      <c r="DX185" s="383" t="str">
        <f ca="1">+IF(OFFSET('Hygiene Data'!$G$11,0,10*ROW('Hygiene Data'!G179))="","",OFFSET('Hygiene Data'!$G$11,0,10*ROW('Hygiene Data'!G179)))</f>
        <v/>
      </c>
      <c r="DY185" s="383" t="str">
        <f ca="1">+IF(OFFSET('Hygiene Data'!$G$12,0,10*ROW('Hygiene Data'!G179))="","",OFFSET('Hygiene Data'!$G$12,0,10*ROW('Hygiene Data'!G179)))</f>
        <v/>
      </c>
      <c r="DZ185" s="383" t="str">
        <f ca="1">+IF(OFFSET('Hygiene Data'!$G$13,0,10*ROW('Hygiene Data'!G179))="","",OFFSET('Hygiene Data'!$G$13,0,10*ROW('Hygiene Data'!G179)))</f>
        <v/>
      </c>
      <c r="EA185" s="383" t="str">
        <f ca="1">+IF(OFFSET('Hygiene Data'!$H$11,0,10*ROW('Hygiene Data'!H179))="","",OFFSET('Hygiene Data'!$H$11,0,10*ROW('Hygiene Data'!H179)))</f>
        <v/>
      </c>
      <c r="EB185" s="383" t="str">
        <f ca="1">+IF(OFFSET('Hygiene Data'!$H$12,0,10*ROW('Hygiene Data'!H179))="","",OFFSET('Hygiene Data'!$H$12,0,10*ROW('Hygiene Data'!H179)))</f>
        <v/>
      </c>
      <c r="EC185" s="383" t="str">
        <f ca="1">+IF(OFFSET('Hygiene Data'!$H$13,0,10*ROW('Hygiene Data'!H179))="","",OFFSET('Hygiene Data'!$H$13,0,10*ROW('Hygiene Data'!H179)))</f>
        <v/>
      </c>
      <c r="ED185" s="383" t="str">
        <f ca="1">+IF(OFFSET('Hygiene Data'!$I$11,0,10*ROW('Hygiene Data'!I179))="","",OFFSET('Hygiene Data'!$I$11,0,10*ROW('Hygiene Data'!I179)))</f>
        <v/>
      </c>
      <c r="EE185" s="383" t="str">
        <f ca="1">+IF(OFFSET('Hygiene Data'!$I$12,0,10*ROW('Hygiene Data'!I179))="","",OFFSET('Hygiene Data'!$I$12,0,10*ROW('Hygiene Data'!I179)))</f>
        <v/>
      </c>
      <c r="EF185" s="383" t="str">
        <f ca="1">+IF(OFFSET('Hygiene Data'!$I$13,0,10*ROW('Hygiene Data'!I179))="","",OFFSET('Hygiene Data'!$I$13,0,10*ROW('Hygiene Data'!I179)))</f>
        <v/>
      </c>
    </row>
    <row r="186" spans="1:136" x14ac:dyDescent="0.25">
      <c r="A186" s="492" t="str">
        <f ca="1">+IF(OFFSET('Water Data'!$B$2,0,10*ROW('Water Data'!E180))="","",OFFSET('Water Data'!$B$2,0,10*ROW('Water Data'!E180)))</f>
        <v/>
      </c>
      <c r="B186" s="492"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19" t="str">
        <f t="shared" ca="1" si="2"/>
        <v/>
      </c>
      <c r="D186" s="520"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20"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20"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20"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20"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20"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20"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20"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20"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20"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20"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20"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20"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20"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20"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20"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20"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20"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21"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21"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21"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21"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21"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21"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21"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21"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21"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21"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21"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21"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21"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21"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21"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21"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21"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21"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21"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21"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21"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21"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21"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21"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21"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21"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21"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21"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21"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21"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22"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98"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22"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22"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22"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22"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22"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22"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22"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22"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22"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22"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22"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22"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22"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22"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22"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22"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83" t="str">
        <f ca="1">+IF(OFFSET('Water Data'!$D$27,0,10*ROW('Water Data'!D180))="","",OFFSET('Water Data'!$D$27,0,10*ROW('Water Data'!D180)))</f>
        <v/>
      </c>
      <c r="BT186" s="383" t="str">
        <f ca="1">+IF(OFFSET('Water Data'!$D$28,0,10*ROW('Water Data'!D180))="","",OFFSET('Water Data'!$D$28,0,10*ROW('Water Data'!D180)))</f>
        <v/>
      </c>
      <c r="BU186" s="383" t="str">
        <f ca="1">+IF(OFFSET('Water Data'!$D$29,0,10*ROW('Water Data'!D180))="","",OFFSET('Water Data'!$D$29,0,10*ROW('Water Data'!D180)))</f>
        <v/>
      </c>
      <c r="BV186" s="383" t="str">
        <f ca="1">+IF(OFFSET('Water Data'!$E$27,0,10*ROW('Water Data'!E180))="","",OFFSET('Water Data'!$E$27,0,10*ROW('Water Data'!E180)))</f>
        <v/>
      </c>
      <c r="BW186" s="383" t="str">
        <f ca="1">+IF(OFFSET('Water Data'!$E$28,0,10*ROW('Water Data'!E180))="","",OFFSET('Water Data'!$E$28,0,10*ROW('Water Data'!E180)))</f>
        <v/>
      </c>
      <c r="BX186" s="383" t="str">
        <f ca="1">+IF(OFFSET('Water Data'!$E$29,0,10*ROW('Water Data'!E180))="","",OFFSET('Water Data'!$E$29,0,10*ROW('Water Data'!E180)))</f>
        <v/>
      </c>
      <c r="BY186" s="383" t="str">
        <f ca="1">+IF(OFFSET('Water Data'!$F$27,0,10*ROW('Water Data'!F180))="","",OFFSET('Water Data'!$F$27,0,10*ROW('Water Data'!F180)))</f>
        <v/>
      </c>
      <c r="BZ186" s="383" t="str">
        <f ca="1">+IF(OFFSET('Water Data'!$F$28,0,10*ROW('Water Data'!F180))="","",OFFSET('Water Data'!$F$28,0,10*ROW('Water Data'!F180)))</f>
        <v/>
      </c>
      <c r="CA186" s="383" t="str">
        <f ca="1">+IF(OFFSET('Water Data'!$F$29,0,10*ROW('Water Data'!F180))="","",OFFSET('Water Data'!$F$29,0,10*ROW('Water Data'!F180)))</f>
        <v/>
      </c>
      <c r="CB186" s="383" t="str">
        <f ca="1">+IF(OFFSET('Water Data'!$G$27,0,10*ROW('Water Data'!G180))="","",OFFSET('Water Data'!$G$27,0,10*ROW('Water Data'!G180)))</f>
        <v/>
      </c>
      <c r="CC186" s="383" t="str">
        <f ca="1">+IF(OFFSET('Water Data'!$G$28,0,10*ROW('Water Data'!G180))="","",OFFSET('Water Data'!$G$28,0,10*ROW('Water Data'!G180)))</f>
        <v/>
      </c>
      <c r="CD186" s="383" t="str">
        <f ca="1">+IF(OFFSET('Water Data'!$G$29,0,10*ROW('Water Data'!G180))="","",OFFSET('Water Data'!$G$29,0,10*ROW('Water Data'!G180)))</f>
        <v/>
      </c>
      <c r="CE186" s="383" t="str">
        <f ca="1">+IF(OFFSET('Water Data'!$H$27,0,10*ROW('Water Data'!H180))="","",OFFSET('Water Data'!$H$27,0,10*ROW('Water Data'!H180)))</f>
        <v/>
      </c>
      <c r="CF186" s="383" t="str">
        <f ca="1">+IF(OFFSET('Water Data'!$H$28,0,10*ROW('Water Data'!H180))="","",OFFSET('Water Data'!$H$28,0,10*ROW('Water Data'!H180)))</f>
        <v/>
      </c>
      <c r="CG186" s="383" t="str">
        <f ca="1">+IF(OFFSET('Water Data'!$H$29,0,10*ROW('Water Data'!H180))="","",OFFSET('Water Data'!$H$29,0,10*ROW('Water Data'!H180)))</f>
        <v/>
      </c>
      <c r="CH186" s="383" t="str">
        <f ca="1">+IF(OFFSET('Water Data'!$I$27,0,10*ROW('Water Data'!I180))="","",OFFSET('Water Data'!$I$27,0,10*ROW('Water Data'!I180)))</f>
        <v/>
      </c>
      <c r="CI186" s="383" t="str">
        <f ca="1">+IF(OFFSET('Water Data'!$I$28,0,10*ROW('Water Data'!I180))="","",OFFSET('Water Data'!$I$28,0,10*ROW('Water Data'!I180)))</f>
        <v/>
      </c>
      <c r="CJ186" s="383" t="str">
        <f ca="1">+IF(OFFSET('Water Data'!$I$29,0,10*ROW('Water Data'!I180))="","",OFFSET('Water Data'!$I$29,0,10*ROW('Water Data'!I180)))</f>
        <v/>
      </c>
      <c r="CK186" s="383" t="str">
        <f ca="1">+IF(OFFSET('Sanitation Data'!$D$28,0,10*ROW('Sanitation Data'!D180))="","",OFFSET('Sanitation Data'!$D$28,0,10*ROW('Sanitation Data'!D180)))</f>
        <v/>
      </c>
      <c r="CL186" s="383" t="str">
        <f ca="1">+IF(OFFSET('Sanitation Data'!$D$29,0,10*ROW('Sanitation Data'!D180))="","",OFFSET('Sanitation Data'!$D$29,0,10*ROW('Sanitation Data'!D180)))</f>
        <v/>
      </c>
      <c r="CM186" s="383" t="str">
        <f ca="1">+IF(OFFSET('Sanitation Data'!$D$30,0,10*ROW('Sanitation Data'!D180))="","",OFFSET('Sanitation Data'!$D$30,0,10*ROW('Sanitation Data'!D180)))</f>
        <v/>
      </c>
      <c r="CN186" s="383" t="str">
        <f ca="1">+IF(OFFSET('Sanitation Data'!$D$31,0,10*ROW('Sanitation Data'!D180))="","",OFFSET('Sanitation Data'!$D$31,0,10*ROW('Sanitation Data'!D180)))</f>
        <v/>
      </c>
      <c r="CO186" s="383" t="str">
        <f ca="1">+IF(OFFSET('Sanitation Data'!$D$32,0,10*ROW('Sanitation Data'!D180))="","",OFFSET('Sanitation Data'!$D$32,0,10*ROW('Sanitation Data'!D180)))</f>
        <v/>
      </c>
      <c r="CP186" s="383" t="str">
        <f ca="1">+IF(OFFSET('Sanitation Data'!$E$28,0,10*ROW('Sanitation Data'!E180))="","",OFFSET('Sanitation Data'!$E$28,0,10*ROW('Sanitation Data'!E180)))</f>
        <v/>
      </c>
      <c r="CQ186" s="383" t="str">
        <f ca="1">+IF(OFFSET('Sanitation Data'!$E$29,0,10*ROW('Sanitation Data'!E180))="","",OFFSET('Sanitation Data'!$E$29,0,10*ROW('Sanitation Data'!E180)))</f>
        <v/>
      </c>
      <c r="CR186" s="383" t="str">
        <f ca="1">+IF(OFFSET('Sanitation Data'!$E$30,0,10*ROW('Sanitation Data'!E180))="","",OFFSET('Sanitation Data'!$E$30,0,10*ROW('Sanitation Data'!E180)))</f>
        <v/>
      </c>
      <c r="CS186" s="383" t="str">
        <f ca="1">+IF(OFFSET('Sanitation Data'!$E$31,0,10*ROW('Sanitation Data'!E180))="","",OFFSET('Sanitation Data'!$E$31,0,10*ROW('Sanitation Data'!E180)))</f>
        <v/>
      </c>
      <c r="CT186" s="383" t="str">
        <f ca="1">+IF(OFFSET('Sanitation Data'!$E$32,0,10*ROW('Sanitation Data'!E180))="","",OFFSET('Sanitation Data'!$E$32,0,10*ROW('Sanitation Data'!E180)))</f>
        <v/>
      </c>
      <c r="CU186" s="383" t="str">
        <f ca="1">+IF(OFFSET('Sanitation Data'!$F$28,0,10*ROW('Sanitation Data'!F180))="","",OFFSET('Sanitation Data'!$F$28,0,10*ROW('Sanitation Data'!F180)))</f>
        <v/>
      </c>
      <c r="CV186" s="383" t="str">
        <f ca="1">+IF(OFFSET('Sanitation Data'!$F$29,0,10*ROW('Sanitation Data'!F180))="","",OFFSET('Sanitation Data'!$F$29,0,10*ROW('Sanitation Data'!F180)))</f>
        <v/>
      </c>
      <c r="CW186" s="383" t="str">
        <f ca="1">+IF(OFFSET('Sanitation Data'!$F$30,0,10*ROW('Sanitation Data'!F180))="","",OFFSET('Sanitation Data'!$F$30,0,10*ROW('Sanitation Data'!F180)))</f>
        <v/>
      </c>
      <c r="CX186" s="383" t="str">
        <f ca="1">+IF(OFFSET('Sanitation Data'!$F$31,0,10*ROW('Sanitation Data'!F180))="","",OFFSET('Sanitation Data'!$F$31,0,10*ROW('Sanitation Data'!F180)))</f>
        <v/>
      </c>
      <c r="CY186" s="383" t="str">
        <f ca="1">+IF(OFFSET('Sanitation Data'!$F$32,0,10*ROW('Sanitation Data'!F180))="","",OFFSET('Sanitation Data'!$F$32,0,10*ROW('Sanitation Data'!F180)))</f>
        <v/>
      </c>
      <c r="CZ186" s="383" t="str">
        <f ca="1">+IF(OFFSET('Sanitation Data'!$G$28,0,10*ROW('Sanitation Data'!G180))="","",OFFSET('Sanitation Data'!$G$28,0,10*ROW('Sanitation Data'!G180)))</f>
        <v/>
      </c>
      <c r="DA186" s="383" t="str">
        <f ca="1">+IF(OFFSET('Sanitation Data'!$G$29,0,10*ROW('Sanitation Data'!G180))="","",OFFSET('Sanitation Data'!$G$29,0,10*ROW('Sanitation Data'!G180)))</f>
        <v/>
      </c>
      <c r="DB186" s="383" t="str">
        <f ca="1">+IF(OFFSET('Sanitation Data'!$G$30,0,10*ROW('Sanitation Data'!G180))="","",OFFSET('Sanitation Data'!$G$30,0,10*ROW('Sanitation Data'!G180)))</f>
        <v/>
      </c>
      <c r="DC186" s="383" t="str">
        <f ca="1">+IF(OFFSET('Sanitation Data'!$G$31,0,10*ROW('Sanitation Data'!G180))="","",OFFSET('Sanitation Data'!$G$31,0,10*ROW('Sanitation Data'!G180)))</f>
        <v/>
      </c>
      <c r="DD186" s="383" t="str">
        <f ca="1">+IF(OFFSET('Sanitation Data'!$G$32,0,10*ROW('Sanitation Data'!G180))="","",OFFSET('Sanitation Data'!$G$32,0,10*ROW('Sanitation Data'!G180)))</f>
        <v/>
      </c>
      <c r="DE186" s="383" t="str">
        <f ca="1">+IF(OFFSET('Sanitation Data'!$H$28,0,10*ROW('Sanitation Data'!H180))="","",OFFSET('Sanitation Data'!$H$28,0,10*ROW('Sanitation Data'!H180)))</f>
        <v/>
      </c>
      <c r="DF186" s="383" t="str">
        <f ca="1">+IF(OFFSET('Sanitation Data'!$H$29,0,10*ROW('Sanitation Data'!H180))="","",OFFSET('Sanitation Data'!$H$29,0,10*ROW('Sanitation Data'!H180)))</f>
        <v/>
      </c>
      <c r="DG186" s="383" t="str">
        <f ca="1">+IF(OFFSET('Sanitation Data'!$H$30,0,10*ROW('Sanitation Data'!H180))="","",OFFSET('Sanitation Data'!$H$30,0,10*ROW('Sanitation Data'!H180)))</f>
        <v/>
      </c>
      <c r="DH186" s="383" t="str">
        <f ca="1">+IF(OFFSET('Sanitation Data'!$H$31,0,10*ROW('Sanitation Data'!H180))="","",OFFSET('Sanitation Data'!$H$31,0,10*ROW('Sanitation Data'!H180)))</f>
        <v/>
      </c>
      <c r="DI186" s="383" t="str">
        <f ca="1">+IF(OFFSET('Sanitation Data'!$H$32,0,10*ROW('Sanitation Data'!H180))="","",OFFSET('Sanitation Data'!$H$32,0,10*ROW('Sanitation Data'!H180)))</f>
        <v/>
      </c>
      <c r="DJ186" s="383" t="str">
        <f ca="1">+IF(OFFSET('Sanitation Data'!$I$28,0,10*ROW('Sanitation Data'!I180))="","",OFFSET('Sanitation Data'!$I$28,0,10*ROW('Sanitation Data'!I180)))</f>
        <v/>
      </c>
      <c r="DK186" s="383" t="str">
        <f ca="1">+IF(OFFSET('Sanitation Data'!$I$29,0,10*ROW('Sanitation Data'!I180))="","",OFFSET('Sanitation Data'!$I$29,0,10*ROW('Sanitation Data'!I180)))</f>
        <v/>
      </c>
      <c r="DL186" s="383" t="str">
        <f ca="1">+IF(OFFSET('Sanitation Data'!$I$30,0,10*ROW('Sanitation Data'!I180))="","",OFFSET('Sanitation Data'!$I$30,0,10*ROW('Sanitation Data'!I180)))</f>
        <v/>
      </c>
      <c r="DM186" s="383" t="str">
        <f ca="1">+IF(OFFSET('Sanitation Data'!$I$31,0,10*ROW('Sanitation Data'!I180))="","",OFFSET('Sanitation Data'!$I$31,0,10*ROW('Sanitation Data'!I180)))</f>
        <v/>
      </c>
      <c r="DN186" s="383" t="str">
        <f ca="1">+IF(OFFSET('Sanitation Data'!$I$32,0,10*ROW('Sanitation Data'!I180))="","",OFFSET('Sanitation Data'!$I$32,0,10*ROW('Sanitation Data'!I180)))</f>
        <v/>
      </c>
      <c r="DO186" s="383" t="str">
        <f ca="1">+IF(OFFSET('Hygiene Data'!$D$11,0,10*ROW('Hygiene Data'!D180))="","",OFFSET('Hygiene Data'!$D$11,0,10*ROW('Hygiene Data'!D180)))</f>
        <v/>
      </c>
      <c r="DP186" s="383" t="str">
        <f ca="1">+IF(OFFSET('Hygiene Data'!$D$12,0,10*ROW('Hygiene Data'!D180))="","",OFFSET('Hygiene Data'!$D$12,0,10*ROW('Hygiene Data'!D180)))</f>
        <v/>
      </c>
      <c r="DQ186" s="383" t="str">
        <f ca="1">+IF(OFFSET('Hygiene Data'!$D$13,0,10*ROW('Hygiene Data'!D180))="","",OFFSET('Hygiene Data'!$D$13,0,10*ROW('Hygiene Data'!D180)))</f>
        <v/>
      </c>
      <c r="DR186" s="383" t="str">
        <f ca="1">+IF(OFFSET('Hygiene Data'!$E$11,0,10*ROW('Hygiene Data'!E180))="","",OFFSET('Hygiene Data'!$E$11,0,10*ROW('Hygiene Data'!E180)))</f>
        <v/>
      </c>
      <c r="DS186" s="383" t="str">
        <f ca="1">+IF(OFFSET('Hygiene Data'!$E$12,0,10*ROW('Hygiene Data'!E180))="","",OFFSET('Hygiene Data'!$E$12,0,10*ROW('Hygiene Data'!E180)))</f>
        <v/>
      </c>
      <c r="DT186" s="383" t="str">
        <f ca="1">+IF(OFFSET('Hygiene Data'!$E$13,0,10*ROW('Hygiene Data'!E180))="","",OFFSET('Hygiene Data'!$E$13,0,10*ROW('Hygiene Data'!E180)))</f>
        <v/>
      </c>
      <c r="DU186" s="383" t="str">
        <f ca="1">+IF(OFFSET('Hygiene Data'!$F$11,0,10*ROW('Hygiene Data'!F180))="","",OFFSET('Hygiene Data'!$F$11,0,10*ROW('Hygiene Data'!F180)))</f>
        <v/>
      </c>
      <c r="DV186" s="383" t="str">
        <f ca="1">+IF(OFFSET('Hygiene Data'!$F$12,0,10*ROW('Hygiene Data'!F180))="","",OFFSET('Hygiene Data'!$F$12,0,10*ROW('Hygiene Data'!F180)))</f>
        <v/>
      </c>
      <c r="DW186" s="383" t="str">
        <f ca="1">+IF(OFFSET('Hygiene Data'!$F$13,0,10*ROW('Hygiene Data'!F180))="","",OFFSET('Hygiene Data'!$F$13,0,10*ROW('Hygiene Data'!F180)))</f>
        <v/>
      </c>
      <c r="DX186" s="383" t="str">
        <f ca="1">+IF(OFFSET('Hygiene Data'!$G$11,0,10*ROW('Hygiene Data'!G180))="","",OFFSET('Hygiene Data'!$G$11,0,10*ROW('Hygiene Data'!G180)))</f>
        <v/>
      </c>
      <c r="DY186" s="383" t="str">
        <f ca="1">+IF(OFFSET('Hygiene Data'!$G$12,0,10*ROW('Hygiene Data'!G180))="","",OFFSET('Hygiene Data'!$G$12,0,10*ROW('Hygiene Data'!G180)))</f>
        <v/>
      </c>
      <c r="DZ186" s="383" t="str">
        <f ca="1">+IF(OFFSET('Hygiene Data'!$G$13,0,10*ROW('Hygiene Data'!G180))="","",OFFSET('Hygiene Data'!$G$13,0,10*ROW('Hygiene Data'!G180)))</f>
        <v/>
      </c>
      <c r="EA186" s="383" t="str">
        <f ca="1">+IF(OFFSET('Hygiene Data'!$H$11,0,10*ROW('Hygiene Data'!H180))="","",OFFSET('Hygiene Data'!$H$11,0,10*ROW('Hygiene Data'!H180)))</f>
        <v/>
      </c>
      <c r="EB186" s="383" t="str">
        <f ca="1">+IF(OFFSET('Hygiene Data'!$H$12,0,10*ROW('Hygiene Data'!H180))="","",OFFSET('Hygiene Data'!$H$12,0,10*ROW('Hygiene Data'!H180)))</f>
        <v/>
      </c>
      <c r="EC186" s="383" t="str">
        <f ca="1">+IF(OFFSET('Hygiene Data'!$H$13,0,10*ROW('Hygiene Data'!H180))="","",OFFSET('Hygiene Data'!$H$13,0,10*ROW('Hygiene Data'!H180)))</f>
        <v/>
      </c>
      <c r="ED186" s="383" t="str">
        <f ca="1">+IF(OFFSET('Hygiene Data'!$I$11,0,10*ROW('Hygiene Data'!I180))="","",OFFSET('Hygiene Data'!$I$11,0,10*ROW('Hygiene Data'!I180)))</f>
        <v/>
      </c>
      <c r="EE186" s="383" t="str">
        <f ca="1">+IF(OFFSET('Hygiene Data'!$I$12,0,10*ROW('Hygiene Data'!I180))="","",OFFSET('Hygiene Data'!$I$12,0,10*ROW('Hygiene Data'!I180)))</f>
        <v/>
      </c>
      <c r="EF186" s="383" t="str">
        <f ca="1">+IF(OFFSET('Hygiene Data'!$I$13,0,10*ROW('Hygiene Data'!I180))="","",OFFSET('Hygiene Data'!$I$13,0,10*ROW('Hygiene Data'!I180)))</f>
        <v/>
      </c>
    </row>
    <row r="187" spans="1:136" x14ac:dyDescent="0.25">
      <c r="A187" s="492" t="str">
        <f ca="1">+IF(OFFSET('Water Data'!$B$2,0,10*ROW('Water Data'!E181))="","",OFFSET('Water Data'!$B$2,0,10*ROW('Water Data'!E181)))</f>
        <v/>
      </c>
      <c r="B187" s="492"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19" t="str">
        <f t="shared" ca="1" si="2"/>
        <v/>
      </c>
      <c r="D187" s="520"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20"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20"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20"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20"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20"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20"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20"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20"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20"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20"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20"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20"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20"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20"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20"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20"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20"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21"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21"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21"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21"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21"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21"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21"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21"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21"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21"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21"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21"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21"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21"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21"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21"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21"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21"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21"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21"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21"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21"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21"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21"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21"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21"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21"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21"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21"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21"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22"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98"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22"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22"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22"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22"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22"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22"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22"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22"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22"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22"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22"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22"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22"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22"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22"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22"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83" t="str">
        <f ca="1">+IF(OFFSET('Water Data'!$D$27,0,10*ROW('Water Data'!D181))="","",OFFSET('Water Data'!$D$27,0,10*ROW('Water Data'!D181)))</f>
        <v/>
      </c>
      <c r="BT187" s="383" t="str">
        <f ca="1">+IF(OFFSET('Water Data'!$D$28,0,10*ROW('Water Data'!D181))="","",OFFSET('Water Data'!$D$28,0,10*ROW('Water Data'!D181)))</f>
        <v/>
      </c>
      <c r="BU187" s="383" t="str">
        <f ca="1">+IF(OFFSET('Water Data'!$D$29,0,10*ROW('Water Data'!D181))="","",OFFSET('Water Data'!$D$29,0,10*ROW('Water Data'!D181)))</f>
        <v/>
      </c>
      <c r="BV187" s="383" t="str">
        <f ca="1">+IF(OFFSET('Water Data'!$E$27,0,10*ROW('Water Data'!E181))="","",OFFSET('Water Data'!$E$27,0,10*ROW('Water Data'!E181)))</f>
        <v/>
      </c>
      <c r="BW187" s="383" t="str">
        <f ca="1">+IF(OFFSET('Water Data'!$E$28,0,10*ROW('Water Data'!E181))="","",OFFSET('Water Data'!$E$28,0,10*ROW('Water Data'!E181)))</f>
        <v/>
      </c>
      <c r="BX187" s="383" t="str">
        <f ca="1">+IF(OFFSET('Water Data'!$E$29,0,10*ROW('Water Data'!E181))="","",OFFSET('Water Data'!$E$29,0,10*ROW('Water Data'!E181)))</f>
        <v/>
      </c>
      <c r="BY187" s="383" t="str">
        <f ca="1">+IF(OFFSET('Water Data'!$F$27,0,10*ROW('Water Data'!F181))="","",OFFSET('Water Data'!$F$27,0,10*ROW('Water Data'!F181)))</f>
        <v/>
      </c>
      <c r="BZ187" s="383" t="str">
        <f ca="1">+IF(OFFSET('Water Data'!$F$28,0,10*ROW('Water Data'!F181))="","",OFFSET('Water Data'!$F$28,0,10*ROW('Water Data'!F181)))</f>
        <v/>
      </c>
      <c r="CA187" s="383" t="str">
        <f ca="1">+IF(OFFSET('Water Data'!$F$29,0,10*ROW('Water Data'!F181))="","",OFFSET('Water Data'!$F$29,0,10*ROW('Water Data'!F181)))</f>
        <v/>
      </c>
      <c r="CB187" s="383" t="str">
        <f ca="1">+IF(OFFSET('Water Data'!$G$27,0,10*ROW('Water Data'!G181))="","",OFFSET('Water Data'!$G$27,0,10*ROW('Water Data'!G181)))</f>
        <v/>
      </c>
      <c r="CC187" s="383" t="str">
        <f ca="1">+IF(OFFSET('Water Data'!$G$28,0,10*ROW('Water Data'!G181))="","",OFFSET('Water Data'!$G$28,0,10*ROW('Water Data'!G181)))</f>
        <v/>
      </c>
      <c r="CD187" s="383" t="str">
        <f ca="1">+IF(OFFSET('Water Data'!$G$29,0,10*ROW('Water Data'!G181))="","",OFFSET('Water Data'!$G$29,0,10*ROW('Water Data'!G181)))</f>
        <v/>
      </c>
      <c r="CE187" s="383" t="str">
        <f ca="1">+IF(OFFSET('Water Data'!$H$27,0,10*ROW('Water Data'!H181))="","",OFFSET('Water Data'!$H$27,0,10*ROW('Water Data'!H181)))</f>
        <v/>
      </c>
      <c r="CF187" s="383" t="str">
        <f ca="1">+IF(OFFSET('Water Data'!$H$28,0,10*ROW('Water Data'!H181))="","",OFFSET('Water Data'!$H$28,0,10*ROW('Water Data'!H181)))</f>
        <v/>
      </c>
      <c r="CG187" s="383" t="str">
        <f ca="1">+IF(OFFSET('Water Data'!$H$29,0,10*ROW('Water Data'!H181))="","",OFFSET('Water Data'!$H$29,0,10*ROW('Water Data'!H181)))</f>
        <v/>
      </c>
      <c r="CH187" s="383" t="str">
        <f ca="1">+IF(OFFSET('Water Data'!$I$27,0,10*ROW('Water Data'!I181))="","",OFFSET('Water Data'!$I$27,0,10*ROW('Water Data'!I181)))</f>
        <v/>
      </c>
      <c r="CI187" s="383" t="str">
        <f ca="1">+IF(OFFSET('Water Data'!$I$28,0,10*ROW('Water Data'!I181))="","",OFFSET('Water Data'!$I$28,0,10*ROW('Water Data'!I181)))</f>
        <v/>
      </c>
      <c r="CJ187" s="383" t="str">
        <f ca="1">+IF(OFFSET('Water Data'!$I$29,0,10*ROW('Water Data'!I181))="","",OFFSET('Water Data'!$I$29,0,10*ROW('Water Data'!I181)))</f>
        <v/>
      </c>
      <c r="CK187" s="383" t="str">
        <f ca="1">+IF(OFFSET('Sanitation Data'!$D$28,0,10*ROW('Sanitation Data'!D181))="","",OFFSET('Sanitation Data'!$D$28,0,10*ROW('Sanitation Data'!D181)))</f>
        <v/>
      </c>
      <c r="CL187" s="383" t="str">
        <f ca="1">+IF(OFFSET('Sanitation Data'!$D$29,0,10*ROW('Sanitation Data'!D181))="","",OFFSET('Sanitation Data'!$D$29,0,10*ROW('Sanitation Data'!D181)))</f>
        <v/>
      </c>
      <c r="CM187" s="383" t="str">
        <f ca="1">+IF(OFFSET('Sanitation Data'!$D$30,0,10*ROW('Sanitation Data'!D181))="","",OFFSET('Sanitation Data'!$D$30,0,10*ROW('Sanitation Data'!D181)))</f>
        <v/>
      </c>
      <c r="CN187" s="383" t="str">
        <f ca="1">+IF(OFFSET('Sanitation Data'!$D$31,0,10*ROW('Sanitation Data'!D181))="","",OFFSET('Sanitation Data'!$D$31,0,10*ROW('Sanitation Data'!D181)))</f>
        <v/>
      </c>
      <c r="CO187" s="383" t="str">
        <f ca="1">+IF(OFFSET('Sanitation Data'!$D$32,0,10*ROW('Sanitation Data'!D181))="","",OFFSET('Sanitation Data'!$D$32,0,10*ROW('Sanitation Data'!D181)))</f>
        <v/>
      </c>
      <c r="CP187" s="383" t="str">
        <f ca="1">+IF(OFFSET('Sanitation Data'!$E$28,0,10*ROW('Sanitation Data'!E181))="","",OFFSET('Sanitation Data'!$E$28,0,10*ROW('Sanitation Data'!E181)))</f>
        <v/>
      </c>
      <c r="CQ187" s="383" t="str">
        <f ca="1">+IF(OFFSET('Sanitation Data'!$E$29,0,10*ROW('Sanitation Data'!E181))="","",OFFSET('Sanitation Data'!$E$29,0,10*ROW('Sanitation Data'!E181)))</f>
        <v/>
      </c>
      <c r="CR187" s="383" t="str">
        <f ca="1">+IF(OFFSET('Sanitation Data'!$E$30,0,10*ROW('Sanitation Data'!E181))="","",OFFSET('Sanitation Data'!$E$30,0,10*ROW('Sanitation Data'!E181)))</f>
        <v/>
      </c>
      <c r="CS187" s="383" t="str">
        <f ca="1">+IF(OFFSET('Sanitation Data'!$E$31,0,10*ROW('Sanitation Data'!E181))="","",OFFSET('Sanitation Data'!$E$31,0,10*ROW('Sanitation Data'!E181)))</f>
        <v/>
      </c>
      <c r="CT187" s="383" t="str">
        <f ca="1">+IF(OFFSET('Sanitation Data'!$E$32,0,10*ROW('Sanitation Data'!E181))="","",OFFSET('Sanitation Data'!$E$32,0,10*ROW('Sanitation Data'!E181)))</f>
        <v/>
      </c>
      <c r="CU187" s="383" t="str">
        <f ca="1">+IF(OFFSET('Sanitation Data'!$F$28,0,10*ROW('Sanitation Data'!F181))="","",OFFSET('Sanitation Data'!$F$28,0,10*ROW('Sanitation Data'!F181)))</f>
        <v/>
      </c>
      <c r="CV187" s="383" t="str">
        <f ca="1">+IF(OFFSET('Sanitation Data'!$F$29,0,10*ROW('Sanitation Data'!F181))="","",OFFSET('Sanitation Data'!$F$29,0,10*ROW('Sanitation Data'!F181)))</f>
        <v/>
      </c>
      <c r="CW187" s="383" t="str">
        <f ca="1">+IF(OFFSET('Sanitation Data'!$F$30,0,10*ROW('Sanitation Data'!F181))="","",OFFSET('Sanitation Data'!$F$30,0,10*ROW('Sanitation Data'!F181)))</f>
        <v/>
      </c>
      <c r="CX187" s="383" t="str">
        <f ca="1">+IF(OFFSET('Sanitation Data'!$F$31,0,10*ROW('Sanitation Data'!F181))="","",OFFSET('Sanitation Data'!$F$31,0,10*ROW('Sanitation Data'!F181)))</f>
        <v/>
      </c>
      <c r="CY187" s="383" t="str">
        <f ca="1">+IF(OFFSET('Sanitation Data'!$F$32,0,10*ROW('Sanitation Data'!F181))="","",OFFSET('Sanitation Data'!$F$32,0,10*ROW('Sanitation Data'!F181)))</f>
        <v/>
      </c>
      <c r="CZ187" s="383" t="str">
        <f ca="1">+IF(OFFSET('Sanitation Data'!$G$28,0,10*ROW('Sanitation Data'!G181))="","",OFFSET('Sanitation Data'!$G$28,0,10*ROW('Sanitation Data'!G181)))</f>
        <v/>
      </c>
      <c r="DA187" s="383" t="str">
        <f ca="1">+IF(OFFSET('Sanitation Data'!$G$29,0,10*ROW('Sanitation Data'!G181))="","",OFFSET('Sanitation Data'!$G$29,0,10*ROW('Sanitation Data'!G181)))</f>
        <v/>
      </c>
      <c r="DB187" s="383" t="str">
        <f ca="1">+IF(OFFSET('Sanitation Data'!$G$30,0,10*ROW('Sanitation Data'!G181))="","",OFFSET('Sanitation Data'!$G$30,0,10*ROW('Sanitation Data'!G181)))</f>
        <v/>
      </c>
      <c r="DC187" s="383" t="str">
        <f ca="1">+IF(OFFSET('Sanitation Data'!$G$31,0,10*ROW('Sanitation Data'!G181))="","",OFFSET('Sanitation Data'!$G$31,0,10*ROW('Sanitation Data'!G181)))</f>
        <v/>
      </c>
      <c r="DD187" s="383" t="str">
        <f ca="1">+IF(OFFSET('Sanitation Data'!$G$32,0,10*ROW('Sanitation Data'!G181))="","",OFFSET('Sanitation Data'!$G$32,0,10*ROW('Sanitation Data'!G181)))</f>
        <v/>
      </c>
      <c r="DE187" s="383" t="str">
        <f ca="1">+IF(OFFSET('Sanitation Data'!$H$28,0,10*ROW('Sanitation Data'!H181))="","",OFFSET('Sanitation Data'!$H$28,0,10*ROW('Sanitation Data'!H181)))</f>
        <v/>
      </c>
      <c r="DF187" s="383" t="str">
        <f ca="1">+IF(OFFSET('Sanitation Data'!$H$29,0,10*ROW('Sanitation Data'!H181))="","",OFFSET('Sanitation Data'!$H$29,0,10*ROW('Sanitation Data'!H181)))</f>
        <v/>
      </c>
      <c r="DG187" s="383" t="str">
        <f ca="1">+IF(OFFSET('Sanitation Data'!$H$30,0,10*ROW('Sanitation Data'!H181))="","",OFFSET('Sanitation Data'!$H$30,0,10*ROW('Sanitation Data'!H181)))</f>
        <v/>
      </c>
      <c r="DH187" s="383" t="str">
        <f ca="1">+IF(OFFSET('Sanitation Data'!$H$31,0,10*ROW('Sanitation Data'!H181))="","",OFFSET('Sanitation Data'!$H$31,0,10*ROW('Sanitation Data'!H181)))</f>
        <v/>
      </c>
      <c r="DI187" s="383" t="str">
        <f ca="1">+IF(OFFSET('Sanitation Data'!$H$32,0,10*ROW('Sanitation Data'!H181))="","",OFFSET('Sanitation Data'!$H$32,0,10*ROW('Sanitation Data'!H181)))</f>
        <v/>
      </c>
      <c r="DJ187" s="383" t="str">
        <f ca="1">+IF(OFFSET('Sanitation Data'!$I$28,0,10*ROW('Sanitation Data'!I181))="","",OFFSET('Sanitation Data'!$I$28,0,10*ROW('Sanitation Data'!I181)))</f>
        <v/>
      </c>
      <c r="DK187" s="383" t="str">
        <f ca="1">+IF(OFFSET('Sanitation Data'!$I$29,0,10*ROW('Sanitation Data'!I181))="","",OFFSET('Sanitation Data'!$I$29,0,10*ROW('Sanitation Data'!I181)))</f>
        <v/>
      </c>
      <c r="DL187" s="383" t="str">
        <f ca="1">+IF(OFFSET('Sanitation Data'!$I$30,0,10*ROW('Sanitation Data'!I181))="","",OFFSET('Sanitation Data'!$I$30,0,10*ROW('Sanitation Data'!I181)))</f>
        <v/>
      </c>
      <c r="DM187" s="383" t="str">
        <f ca="1">+IF(OFFSET('Sanitation Data'!$I$31,0,10*ROW('Sanitation Data'!I181))="","",OFFSET('Sanitation Data'!$I$31,0,10*ROW('Sanitation Data'!I181)))</f>
        <v/>
      </c>
      <c r="DN187" s="383" t="str">
        <f ca="1">+IF(OFFSET('Sanitation Data'!$I$32,0,10*ROW('Sanitation Data'!I181))="","",OFFSET('Sanitation Data'!$I$32,0,10*ROW('Sanitation Data'!I181)))</f>
        <v/>
      </c>
      <c r="DO187" s="383" t="str">
        <f ca="1">+IF(OFFSET('Hygiene Data'!$D$11,0,10*ROW('Hygiene Data'!D181))="","",OFFSET('Hygiene Data'!$D$11,0,10*ROW('Hygiene Data'!D181)))</f>
        <v/>
      </c>
      <c r="DP187" s="383" t="str">
        <f ca="1">+IF(OFFSET('Hygiene Data'!$D$12,0,10*ROW('Hygiene Data'!D181))="","",OFFSET('Hygiene Data'!$D$12,0,10*ROW('Hygiene Data'!D181)))</f>
        <v/>
      </c>
      <c r="DQ187" s="383" t="str">
        <f ca="1">+IF(OFFSET('Hygiene Data'!$D$13,0,10*ROW('Hygiene Data'!D181))="","",OFFSET('Hygiene Data'!$D$13,0,10*ROW('Hygiene Data'!D181)))</f>
        <v/>
      </c>
      <c r="DR187" s="383" t="str">
        <f ca="1">+IF(OFFSET('Hygiene Data'!$E$11,0,10*ROW('Hygiene Data'!E181))="","",OFFSET('Hygiene Data'!$E$11,0,10*ROW('Hygiene Data'!E181)))</f>
        <v/>
      </c>
      <c r="DS187" s="383" t="str">
        <f ca="1">+IF(OFFSET('Hygiene Data'!$E$12,0,10*ROW('Hygiene Data'!E181))="","",OFFSET('Hygiene Data'!$E$12,0,10*ROW('Hygiene Data'!E181)))</f>
        <v/>
      </c>
      <c r="DT187" s="383" t="str">
        <f ca="1">+IF(OFFSET('Hygiene Data'!$E$13,0,10*ROW('Hygiene Data'!E181))="","",OFFSET('Hygiene Data'!$E$13,0,10*ROW('Hygiene Data'!E181)))</f>
        <v/>
      </c>
      <c r="DU187" s="383" t="str">
        <f ca="1">+IF(OFFSET('Hygiene Data'!$F$11,0,10*ROW('Hygiene Data'!F181))="","",OFFSET('Hygiene Data'!$F$11,0,10*ROW('Hygiene Data'!F181)))</f>
        <v/>
      </c>
      <c r="DV187" s="383" t="str">
        <f ca="1">+IF(OFFSET('Hygiene Data'!$F$12,0,10*ROW('Hygiene Data'!F181))="","",OFFSET('Hygiene Data'!$F$12,0,10*ROW('Hygiene Data'!F181)))</f>
        <v/>
      </c>
      <c r="DW187" s="383" t="str">
        <f ca="1">+IF(OFFSET('Hygiene Data'!$F$13,0,10*ROW('Hygiene Data'!F181))="","",OFFSET('Hygiene Data'!$F$13,0,10*ROW('Hygiene Data'!F181)))</f>
        <v/>
      </c>
      <c r="DX187" s="383" t="str">
        <f ca="1">+IF(OFFSET('Hygiene Data'!$G$11,0,10*ROW('Hygiene Data'!G181))="","",OFFSET('Hygiene Data'!$G$11,0,10*ROW('Hygiene Data'!G181)))</f>
        <v/>
      </c>
      <c r="DY187" s="383" t="str">
        <f ca="1">+IF(OFFSET('Hygiene Data'!$G$12,0,10*ROW('Hygiene Data'!G181))="","",OFFSET('Hygiene Data'!$G$12,0,10*ROW('Hygiene Data'!G181)))</f>
        <v/>
      </c>
      <c r="DZ187" s="383" t="str">
        <f ca="1">+IF(OFFSET('Hygiene Data'!$G$13,0,10*ROW('Hygiene Data'!G181))="","",OFFSET('Hygiene Data'!$G$13,0,10*ROW('Hygiene Data'!G181)))</f>
        <v/>
      </c>
      <c r="EA187" s="383" t="str">
        <f ca="1">+IF(OFFSET('Hygiene Data'!$H$11,0,10*ROW('Hygiene Data'!H181))="","",OFFSET('Hygiene Data'!$H$11,0,10*ROW('Hygiene Data'!H181)))</f>
        <v/>
      </c>
      <c r="EB187" s="383" t="str">
        <f ca="1">+IF(OFFSET('Hygiene Data'!$H$12,0,10*ROW('Hygiene Data'!H181))="","",OFFSET('Hygiene Data'!$H$12,0,10*ROW('Hygiene Data'!H181)))</f>
        <v/>
      </c>
      <c r="EC187" s="383" t="str">
        <f ca="1">+IF(OFFSET('Hygiene Data'!$H$13,0,10*ROW('Hygiene Data'!H181))="","",OFFSET('Hygiene Data'!$H$13,0,10*ROW('Hygiene Data'!H181)))</f>
        <v/>
      </c>
      <c r="ED187" s="383" t="str">
        <f ca="1">+IF(OFFSET('Hygiene Data'!$I$11,0,10*ROW('Hygiene Data'!I181))="","",OFFSET('Hygiene Data'!$I$11,0,10*ROW('Hygiene Data'!I181)))</f>
        <v/>
      </c>
      <c r="EE187" s="383" t="str">
        <f ca="1">+IF(OFFSET('Hygiene Data'!$I$12,0,10*ROW('Hygiene Data'!I181))="","",OFFSET('Hygiene Data'!$I$12,0,10*ROW('Hygiene Data'!I181)))</f>
        <v/>
      </c>
      <c r="EF187" s="383" t="str">
        <f ca="1">+IF(OFFSET('Hygiene Data'!$I$13,0,10*ROW('Hygiene Data'!I181))="","",OFFSET('Hygiene Data'!$I$13,0,10*ROW('Hygiene Data'!I181)))</f>
        <v/>
      </c>
    </row>
    <row r="188" spans="1:136" x14ac:dyDescent="0.25">
      <c r="A188" s="492" t="str">
        <f ca="1">+IF(OFFSET('Water Data'!$B$2,0,10*ROW('Water Data'!E182))="","",OFFSET('Water Data'!$B$2,0,10*ROW('Water Data'!E182)))</f>
        <v/>
      </c>
      <c r="B188" s="492"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19" t="str">
        <f t="shared" ca="1" si="2"/>
        <v/>
      </c>
      <c r="D188" s="520"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20"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20"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20"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20"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20"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20"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20"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20"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20"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20"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20"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20"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20"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20"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20"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20"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20"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21"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21"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21"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21"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21"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21"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21"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21"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21"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21"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21"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21"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21"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21"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21"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21"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21"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21"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21"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21"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21"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21"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21"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21"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21"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21"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21"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21"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21"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21"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22"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98"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22"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22"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22"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22"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22"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22"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22"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22"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22"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22"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22"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22"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22"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22"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22"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22"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83" t="str">
        <f ca="1">+IF(OFFSET('Water Data'!$D$27,0,10*ROW('Water Data'!D182))="","",OFFSET('Water Data'!$D$27,0,10*ROW('Water Data'!D182)))</f>
        <v/>
      </c>
      <c r="BT188" s="383" t="str">
        <f ca="1">+IF(OFFSET('Water Data'!$D$28,0,10*ROW('Water Data'!D182))="","",OFFSET('Water Data'!$D$28,0,10*ROW('Water Data'!D182)))</f>
        <v/>
      </c>
      <c r="BU188" s="383" t="str">
        <f ca="1">+IF(OFFSET('Water Data'!$D$29,0,10*ROW('Water Data'!D182))="","",OFFSET('Water Data'!$D$29,0,10*ROW('Water Data'!D182)))</f>
        <v/>
      </c>
      <c r="BV188" s="383" t="str">
        <f ca="1">+IF(OFFSET('Water Data'!$E$27,0,10*ROW('Water Data'!E182))="","",OFFSET('Water Data'!$E$27,0,10*ROW('Water Data'!E182)))</f>
        <v/>
      </c>
      <c r="BW188" s="383" t="str">
        <f ca="1">+IF(OFFSET('Water Data'!$E$28,0,10*ROW('Water Data'!E182))="","",OFFSET('Water Data'!$E$28,0,10*ROW('Water Data'!E182)))</f>
        <v/>
      </c>
      <c r="BX188" s="383" t="str">
        <f ca="1">+IF(OFFSET('Water Data'!$E$29,0,10*ROW('Water Data'!E182))="","",OFFSET('Water Data'!$E$29,0,10*ROW('Water Data'!E182)))</f>
        <v/>
      </c>
      <c r="BY188" s="383" t="str">
        <f ca="1">+IF(OFFSET('Water Data'!$F$27,0,10*ROW('Water Data'!F182))="","",OFFSET('Water Data'!$F$27,0,10*ROW('Water Data'!F182)))</f>
        <v/>
      </c>
      <c r="BZ188" s="383" t="str">
        <f ca="1">+IF(OFFSET('Water Data'!$F$28,0,10*ROW('Water Data'!F182))="","",OFFSET('Water Data'!$F$28,0,10*ROW('Water Data'!F182)))</f>
        <v/>
      </c>
      <c r="CA188" s="383" t="str">
        <f ca="1">+IF(OFFSET('Water Data'!$F$29,0,10*ROW('Water Data'!F182))="","",OFFSET('Water Data'!$F$29,0,10*ROW('Water Data'!F182)))</f>
        <v/>
      </c>
      <c r="CB188" s="383" t="str">
        <f ca="1">+IF(OFFSET('Water Data'!$G$27,0,10*ROW('Water Data'!G182))="","",OFFSET('Water Data'!$G$27,0,10*ROW('Water Data'!G182)))</f>
        <v/>
      </c>
      <c r="CC188" s="383" t="str">
        <f ca="1">+IF(OFFSET('Water Data'!$G$28,0,10*ROW('Water Data'!G182))="","",OFFSET('Water Data'!$G$28,0,10*ROW('Water Data'!G182)))</f>
        <v/>
      </c>
      <c r="CD188" s="383" t="str">
        <f ca="1">+IF(OFFSET('Water Data'!$G$29,0,10*ROW('Water Data'!G182))="","",OFFSET('Water Data'!$G$29,0,10*ROW('Water Data'!G182)))</f>
        <v/>
      </c>
      <c r="CE188" s="383" t="str">
        <f ca="1">+IF(OFFSET('Water Data'!$H$27,0,10*ROW('Water Data'!H182))="","",OFFSET('Water Data'!$H$27,0,10*ROW('Water Data'!H182)))</f>
        <v/>
      </c>
      <c r="CF188" s="383" t="str">
        <f ca="1">+IF(OFFSET('Water Data'!$H$28,0,10*ROW('Water Data'!H182))="","",OFFSET('Water Data'!$H$28,0,10*ROW('Water Data'!H182)))</f>
        <v/>
      </c>
      <c r="CG188" s="383" t="str">
        <f ca="1">+IF(OFFSET('Water Data'!$H$29,0,10*ROW('Water Data'!H182))="","",OFFSET('Water Data'!$H$29,0,10*ROW('Water Data'!H182)))</f>
        <v/>
      </c>
      <c r="CH188" s="383" t="str">
        <f ca="1">+IF(OFFSET('Water Data'!$I$27,0,10*ROW('Water Data'!I182))="","",OFFSET('Water Data'!$I$27,0,10*ROW('Water Data'!I182)))</f>
        <v/>
      </c>
      <c r="CI188" s="383" t="str">
        <f ca="1">+IF(OFFSET('Water Data'!$I$28,0,10*ROW('Water Data'!I182))="","",OFFSET('Water Data'!$I$28,0,10*ROW('Water Data'!I182)))</f>
        <v/>
      </c>
      <c r="CJ188" s="383" t="str">
        <f ca="1">+IF(OFFSET('Water Data'!$I$29,0,10*ROW('Water Data'!I182))="","",OFFSET('Water Data'!$I$29,0,10*ROW('Water Data'!I182)))</f>
        <v/>
      </c>
      <c r="CK188" s="383" t="str">
        <f ca="1">+IF(OFFSET('Sanitation Data'!$D$28,0,10*ROW('Sanitation Data'!D182))="","",OFFSET('Sanitation Data'!$D$28,0,10*ROW('Sanitation Data'!D182)))</f>
        <v/>
      </c>
      <c r="CL188" s="383" t="str">
        <f ca="1">+IF(OFFSET('Sanitation Data'!$D$29,0,10*ROW('Sanitation Data'!D182))="","",OFFSET('Sanitation Data'!$D$29,0,10*ROW('Sanitation Data'!D182)))</f>
        <v/>
      </c>
      <c r="CM188" s="383" t="str">
        <f ca="1">+IF(OFFSET('Sanitation Data'!$D$30,0,10*ROW('Sanitation Data'!D182))="","",OFFSET('Sanitation Data'!$D$30,0,10*ROW('Sanitation Data'!D182)))</f>
        <v/>
      </c>
      <c r="CN188" s="383" t="str">
        <f ca="1">+IF(OFFSET('Sanitation Data'!$D$31,0,10*ROW('Sanitation Data'!D182))="","",OFFSET('Sanitation Data'!$D$31,0,10*ROW('Sanitation Data'!D182)))</f>
        <v/>
      </c>
      <c r="CO188" s="383" t="str">
        <f ca="1">+IF(OFFSET('Sanitation Data'!$D$32,0,10*ROW('Sanitation Data'!D182))="","",OFFSET('Sanitation Data'!$D$32,0,10*ROW('Sanitation Data'!D182)))</f>
        <v/>
      </c>
      <c r="CP188" s="383" t="str">
        <f ca="1">+IF(OFFSET('Sanitation Data'!$E$28,0,10*ROW('Sanitation Data'!E182))="","",OFFSET('Sanitation Data'!$E$28,0,10*ROW('Sanitation Data'!E182)))</f>
        <v/>
      </c>
      <c r="CQ188" s="383" t="str">
        <f ca="1">+IF(OFFSET('Sanitation Data'!$E$29,0,10*ROW('Sanitation Data'!E182))="","",OFFSET('Sanitation Data'!$E$29,0,10*ROW('Sanitation Data'!E182)))</f>
        <v/>
      </c>
      <c r="CR188" s="383" t="str">
        <f ca="1">+IF(OFFSET('Sanitation Data'!$E$30,0,10*ROW('Sanitation Data'!E182))="","",OFFSET('Sanitation Data'!$E$30,0,10*ROW('Sanitation Data'!E182)))</f>
        <v/>
      </c>
      <c r="CS188" s="383" t="str">
        <f ca="1">+IF(OFFSET('Sanitation Data'!$E$31,0,10*ROW('Sanitation Data'!E182))="","",OFFSET('Sanitation Data'!$E$31,0,10*ROW('Sanitation Data'!E182)))</f>
        <v/>
      </c>
      <c r="CT188" s="383" t="str">
        <f ca="1">+IF(OFFSET('Sanitation Data'!$E$32,0,10*ROW('Sanitation Data'!E182))="","",OFFSET('Sanitation Data'!$E$32,0,10*ROW('Sanitation Data'!E182)))</f>
        <v/>
      </c>
      <c r="CU188" s="383" t="str">
        <f ca="1">+IF(OFFSET('Sanitation Data'!$F$28,0,10*ROW('Sanitation Data'!F182))="","",OFFSET('Sanitation Data'!$F$28,0,10*ROW('Sanitation Data'!F182)))</f>
        <v/>
      </c>
      <c r="CV188" s="383" t="str">
        <f ca="1">+IF(OFFSET('Sanitation Data'!$F$29,0,10*ROW('Sanitation Data'!F182))="","",OFFSET('Sanitation Data'!$F$29,0,10*ROW('Sanitation Data'!F182)))</f>
        <v/>
      </c>
      <c r="CW188" s="383" t="str">
        <f ca="1">+IF(OFFSET('Sanitation Data'!$F$30,0,10*ROW('Sanitation Data'!F182))="","",OFFSET('Sanitation Data'!$F$30,0,10*ROW('Sanitation Data'!F182)))</f>
        <v/>
      </c>
      <c r="CX188" s="383" t="str">
        <f ca="1">+IF(OFFSET('Sanitation Data'!$F$31,0,10*ROW('Sanitation Data'!F182))="","",OFFSET('Sanitation Data'!$F$31,0,10*ROW('Sanitation Data'!F182)))</f>
        <v/>
      </c>
      <c r="CY188" s="383" t="str">
        <f ca="1">+IF(OFFSET('Sanitation Data'!$F$32,0,10*ROW('Sanitation Data'!F182))="","",OFFSET('Sanitation Data'!$F$32,0,10*ROW('Sanitation Data'!F182)))</f>
        <v/>
      </c>
      <c r="CZ188" s="383" t="str">
        <f ca="1">+IF(OFFSET('Sanitation Data'!$G$28,0,10*ROW('Sanitation Data'!G182))="","",OFFSET('Sanitation Data'!$G$28,0,10*ROW('Sanitation Data'!G182)))</f>
        <v/>
      </c>
      <c r="DA188" s="383" t="str">
        <f ca="1">+IF(OFFSET('Sanitation Data'!$G$29,0,10*ROW('Sanitation Data'!G182))="","",OFFSET('Sanitation Data'!$G$29,0,10*ROW('Sanitation Data'!G182)))</f>
        <v/>
      </c>
      <c r="DB188" s="383" t="str">
        <f ca="1">+IF(OFFSET('Sanitation Data'!$G$30,0,10*ROW('Sanitation Data'!G182))="","",OFFSET('Sanitation Data'!$G$30,0,10*ROW('Sanitation Data'!G182)))</f>
        <v/>
      </c>
      <c r="DC188" s="383" t="str">
        <f ca="1">+IF(OFFSET('Sanitation Data'!$G$31,0,10*ROW('Sanitation Data'!G182))="","",OFFSET('Sanitation Data'!$G$31,0,10*ROW('Sanitation Data'!G182)))</f>
        <v/>
      </c>
      <c r="DD188" s="383" t="str">
        <f ca="1">+IF(OFFSET('Sanitation Data'!$G$32,0,10*ROW('Sanitation Data'!G182))="","",OFFSET('Sanitation Data'!$G$32,0,10*ROW('Sanitation Data'!G182)))</f>
        <v/>
      </c>
      <c r="DE188" s="383" t="str">
        <f ca="1">+IF(OFFSET('Sanitation Data'!$H$28,0,10*ROW('Sanitation Data'!H182))="","",OFFSET('Sanitation Data'!$H$28,0,10*ROW('Sanitation Data'!H182)))</f>
        <v/>
      </c>
      <c r="DF188" s="383" t="str">
        <f ca="1">+IF(OFFSET('Sanitation Data'!$H$29,0,10*ROW('Sanitation Data'!H182))="","",OFFSET('Sanitation Data'!$H$29,0,10*ROW('Sanitation Data'!H182)))</f>
        <v/>
      </c>
      <c r="DG188" s="383" t="str">
        <f ca="1">+IF(OFFSET('Sanitation Data'!$H$30,0,10*ROW('Sanitation Data'!H182))="","",OFFSET('Sanitation Data'!$H$30,0,10*ROW('Sanitation Data'!H182)))</f>
        <v/>
      </c>
      <c r="DH188" s="383" t="str">
        <f ca="1">+IF(OFFSET('Sanitation Data'!$H$31,0,10*ROW('Sanitation Data'!H182))="","",OFFSET('Sanitation Data'!$H$31,0,10*ROW('Sanitation Data'!H182)))</f>
        <v/>
      </c>
      <c r="DI188" s="383" t="str">
        <f ca="1">+IF(OFFSET('Sanitation Data'!$H$32,0,10*ROW('Sanitation Data'!H182))="","",OFFSET('Sanitation Data'!$H$32,0,10*ROW('Sanitation Data'!H182)))</f>
        <v/>
      </c>
      <c r="DJ188" s="383" t="str">
        <f ca="1">+IF(OFFSET('Sanitation Data'!$I$28,0,10*ROW('Sanitation Data'!I182))="","",OFFSET('Sanitation Data'!$I$28,0,10*ROW('Sanitation Data'!I182)))</f>
        <v/>
      </c>
      <c r="DK188" s="383" t="str">
        <f ca="1">+IF(OFFSET('Sanitation Data'!$I$29,0,10*ROW('Sanitation Data'!I182))="","",OFFSET('Sanitation Data'!$I$29,0,10*ROW('Sanitation Data'!I182)))</f>
        <v/>
      </c>
      <c r="DL188" s="383" t="str">
        <f ca="1">+IF(OFFSET('Sanitation Data'!$I$30,0,10*ROW('Sanitation Data'!I182))="","",OFFSET('Sanitation Data'!$I$30,0,10*ROW('Sanitation Data'!I182)))</f>
        <v/>
      </c>
      <c r="DM188" s="383" t="str">
        <f ca="1">+IF(OFFSET('Sanitation Data'!$I$31,0,10*ROW('Sanitation Data'!I182))="","",OFFSET('Sanitation Data'!$I$31,0,10*ROW('Sanitation Data'!I182)))</f>
        <v/>
      </c>
      <c r="DN188" s="383" t="str">
        <f ca="1">+IF(OFFSET('Sanitation Data'!$I$32,0,10*ROW('Sanitation Data'!I182))="","",OFFSET('Sanitation Data'!$I$32,0,10*ROW('Sanitation Data'!I182)))</f>
        <v/>
      </c>
      <c r="DO188" s="383" t="str">
        <f ca="1">+IF(OFFSET('Hygiene Data'!$D$11,0,10*ROW('Hygiene Data'!D182))="","",OFFSET('Hygiene Data'!$D$11,0,10*ROW('Hygiene Data'!D182)))</f>
        <v/>
      </c>
      <c r="DP188" s="383" t="str">
        <f ca="1">+IF(OFFSET('Hygiene Data'!$D$12,0,10*ROW('Hygiene Data'!D182))="","",OFFSET('Hygiene Data'!$D$12,0,10*ROW('Hygiene Data'!D182)))</f>
        <v/>
      </c>
      <c r="DQ188" s="383" t="str">
        <f ca="1">+IF(OFFSET('Hygiene Data'!$D$13,0,10*ROW('Hygiene Data'!D182))="","",OFFSET('Hygiene Data'!$D$13,0,10*ROW('Hygiene Data'!D182)))</f>
        <v/>
      </c>
      <c r="DR188" s="383" t="str">
        <f ca="1">+IF(OFFSET('Hygiene Data'!$E$11,0,10*ROW('Hygiene Data'!E182))="","",OFFSET('Hygiene Data'!$E$11,0,10*ROW('Hygiene Data'!E182)))</f>
        <v/>
      </c>
      <c r="DS188" s="383" t="str">
        <f ca="1">+IF(OFFSET('Hygiene Data'!$E$12,0,10*ROW('Hygiene Data'!E182))="","",OFFSET('Hygiene Data'!$E$12,0,10*ROW('Hygiene Data'!E182)))</f>
        <v/>
      </c>
      <c r="DT188" s="383" t="str">
        <f ca="1">+IF(OFFSET('Hygiene Data'!$E$13,0,10*ROW('Hygiene Data'!E182))="","",OFFSET('Hygiene Data'!$E$13,0,10*ROW('Hygiene Data'!E182)))</f>
        <v/>
      </c>
      <c r="DU188" s="383" t="str">
        <f ca="1">+IF(OFFSET('Hygiene Data'!$F$11,0,10*ROW('Hygiene Data'!F182))="","",OFFSET('Hygiene Data'!$F$11,0,10*ROW('Hygiene Data'!F182)))</f>
        <v/>
      </c>
      <c r="DV188" s="383" t="str">
        <f ca="1">+IF(OFFSET('Hygiene Data'!$F$12,0,10*ROW('Hygiene Data'!F182))="","",OFFSET('Hygiene Data'!$F$12,0,10*ROW('Hygiene Data'!F182)))</f>
        <v/>
      </c>
      <c r="DW188" s="383" t="str">
        <f ca="1">+IF(OFFSET('Hygiene Data'!$F$13,0,10*ROW('Hygiene Data'!F182))="","",OFFSET('Hygiene Data'!$F$13,0,10*ROW('Hygiene Data'!F182)))</f>
        <v/>
      </c>
      <c r="DX188" s="383" t="str">
        <f ca="1">+IF(OFFSET('Hygiene Data'!$G$11,0,10*ROW('Hygiene Data'!G182))="","",OFFSET('Hygiene Data'!$G$11,0,10*ROW('Hygiene Data'!G182)))</f>
        <v/>
      </c>
      <c r="DY188" s="383" t="str">
        <f ca="1">+IF(OFFSET('Hygiene Data'!$G$12,0,10*ROW('Hygiene Data'!G182))="","",OFFSET('Hygiene Data'!$G$12,0,10*ROW('Hygiene Data'!G182)))</f>
        <v/>
      </c>
      <c r="DZ188" s="383" t="str">
        <f ca="1">+IF(OFFSET('Hygiene Data'!$G$13,0,10*ROW('Hygiene Data'!G182))="","",OFFSET('Hygiene Data'!$G$13,0,10*ROW('Hygiene Data'!G182)))</f>
        <v/>
      </c>
      <c r="EA188" s="383" t="str">
        <f ca="1">+IF(OFFSET('Hygiene Data'!$H$11,0,10*ROW('Hygiene Data'!H182))="","",OFFSET('Hygiene Data'!$H$11,0,10*ROW('Hygiene Data'!H182)))</f>
        <v/>
      </c>
      <c r="EB188" s="383" t="str">
        <f ca="1">+IF(OFFSET('Hygiene Data'!$H$12,0,10*ROW('Hygiene Data'!H182))="","",OFFSET('Hygiene Data'!$H$12,0,10*ROW('Hygiene Data'!H182)))</f>
        <v/>
      </c>
      <c r="EC188" s="383" t="str">
        <f ca="1">+IF(OFFSET('Hygiene Data'!$H$13,0,10*ROW('Hygiene Data'!H182))="","",OFFSET('Hygiene Data'!$H$13,0,10*ROW('Hygiene Data'!H182)))</f>
        <v/>
      </c>
      <c r="ED188" s="383" t="str">
        <f ca="1">+IF(OFFSET('Hygiene Data'!$I$11,0,10*ROW('Hygiene Data'!I182))="","",OFFSET('Hygiene Data'!$I$11,0,10*ROW('Hygiene Data'!I182)))</f>
        <v/>
      </c>
      <c r="EE188" s="383" t="str">
        <f ca="1">+IF(OFFSET('Hygiene Data'!$I$12,0,10*ROW('Hygiene Data'!I182))="","",OFFSET('Hygiene Data'!$I$12,0,10*ROW('Hygiene Data'!I182)))</f>
        <v/>
      </c>
      <c r="EF188" s="383" t="str">
        <f ca="1">+IF(OFFSET('Hygiene Data'!$I$13,0,10*ROW('Hygiene Data'!I182))="","",OFFSET('Hygiene Data'!$I$13,0,10*ROW('Hygiene Data'!I182)))</f>
        <v/>
      </c>
    </row>
    <row r="189" spans="1:136" x14ac:dyDescent="0.25">
      <c r="A189" s="492" t="str">
        <f ca="1">+IF(OFFSET('Water Data'!$B$2,0,10*ROW('Water Data'!E183))="","",OFFSET('Water Data'!$B$2,0,10*ROW('Water Data'!E183)))</f>
        <v/>
      </c>
      <c r="B189" s="492"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19" t="str">
        <f t="shared" ca="1" si="2"/>
        <v/>
      </c>
      <c r="D189" s="520"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20"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20"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20"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20"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20"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20"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20"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20"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20"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20"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20"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20"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20"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20"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20"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20"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20"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21"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21"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21"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21"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21"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21"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21"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21"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21"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21"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21"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21"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21"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21"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21"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21"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21"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21"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21"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21"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21"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21"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21"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21"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21"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21"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21"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21"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21"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21"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22"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98"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22"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22"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22"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22"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22"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22"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22"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22"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22"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22"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22"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22"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22"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22"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22"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22"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83" t="str">
        <f ca="1">+IF(OFFSET('Water Data'!$D$27,0,10*ROW('Water Data'!D183))="","",OFFSET('Water Data'!$D$27,0,10*ROW('Water Data'!D183)))</f>
        <v/>
      </c>
      <c r="BT189" s="383" t="str">
        <f ca="1">+IF(OFFSET('Water Data'!$D$28,0,10*ROW('Water Data'!D183))="","",OFFSET('Water Data'!$D$28,0,10*ROW('Water Data'!D183)))</f>
        <v/>
      </c>
      <c r="BU189" s="383" t="str">
        <f ca="1">+IF(OFFSET('Water Data'!$D$29,0,10*ROW('Water Data'!D183))="","",OFFSET('Water Data'!$D$29,0,10*ROW('Water Data'!D183)))</f>
        <v/>
      </c>
      <c r="BV189" s="383" t="str">
        <f ca="1">+IF(OFFSET('Water Data'!$E$27,0,10*ROW('Water Data'!E183))="","",OFFSET('Water Data'!$E$27,0,10*ROW('Water Data'!E183)))</f>
        <v/>
      </c>
      <c r="BW189" s="383" t="str">
        <f ca="1">+IF(OFFSET('Water Data'!$E$28,0,10*ROW('Water Data'!E183))="","",OFFSET('Water Data'!$E$28,0,10*ROW('Water Data'!E183)))</f>
        <v/>
      </c>
      <c r="BX189" s="383" t="str">
        <f ca="1">+IF(OFFSET('Water Data'!$E$29,0,10*ROW('Water Data'!E183))="","",OFFSET('Water Data'!$E$29,0,10*ROW('Water Data'!E183)))</f>
        <v/>
      </c>
      <c r="BY189" s="383" t="str">
        <f ca="1">+IF(OFFSET('Water Data'!$F$27,0,10*ROW('Water Data'!F183))="","",OFFSET('Water Data'!$F$27,0,10*ROW('Water Data'!F183)))</f>
        <v/>
      </c>
      <c r="BZ189" s="383" t="str">
        <f ca="1">+IF(OFFSET('Water Data'!$F$28,0,10*ROW('Water Data'!F183))="","",OFFSET('Water Data'!$F$28,0,10*ROW('Water Data'!F183)))</f>
        <v/>
      </c>
      <c r="CA189" s="383" t="str">
        <f ca="1">+IF(OFFSET('Water Data'!$F$29,0,10*ROW('Water Data'!F183))="","",OFFSET('Water Data'!$F$29,0,10*ROW('Water Data'!F183)))</f>
        <v/>
      </c>
      <c r="CB189" s="383" t="str">
        <f ca="1">+IF(OFFSET('Water Data'!$G$27,0,10*ROW('Water Data'!G183))="","",OFFSET('Water Data'!$G$27,0,10*ROW('Water Data'!G183)))</f>
        <v/>
      </c>
      <c r="CC189" s="383" t="str">
        <f ca="1">+IF(OFFSET('Water Data'!$G$28,0,10*ROW('Water Data'!G183))="","",OFFSET('Water Data'!$G$28,0,10*ROW('Water Data'!G183)))</f>
        <v/>
      </c>
      <c r="CD189" s="383" t="str">
        <f ca="1">+IF(OFFSET('Water Data'!$G$29,0,10*ROW('Water Data'!G183))="","",OFFSET('Water Data'!$G$29,0,10*ROW('Water Data'!G183)))</f>
        <v/>
      </c>
      <c r="CE189" s="383" t="str">
        <f ca="1">+IF(OFFSET('Water Data'!$H$27,0,10*ROW('Water Data'!H183))="","",OFFSET('Water Data'!$H$27,0,10*ROW('Water Data'!H183)))</f>
        <v/>
      </c>
      <c r="CF189" s="383" t="str">
        <f ca="1">+IF(OFFSET('Water Data'!$H$28,0,10*ROW('Water Data'!H183))="","",OFFSET('Water Data'!$H$28,0,10*ROW('Water Data'!H183)))</f>
        <v/>
      </c>
      <c r="CG189" s="383" t="str">
        <f ca="1">+IF(OFFSET('Water Data'!$H$29,0,10*ROW('Water Data'!H183))="","",OFFSET('Water Data'!$H$29,0,10*ROW('Water Data'!H183)))</f>
        <v/>
      </c>
      <c r="CH189" s="383" t="str">
        <f ca="1">+IF(OFFSET('Water Data'!$I$27,0,10*ROW('Water Data'!I183))="","",OFFSET('Water Data'!$I$27,0,10*ROW('Water Data'!I183)))</f>
        <v/>
      </c>
      <c r="CI189" s="383" t="str">
        <f ca="1">+IF(OFFSET('Water Data'!$I$28,0,10*ROW('Water Data'!I183))="","",OFFSET('Water Data'!$I$28,0,10*ROW('Water Data'!I183)))</f>
        <v/>
      </c>
      <c r="CJ189" s="383" t="str">
        <f ca="1">+IF(OFFSET('Water Data'!$I$29,0,10*ROW('Water Data'!I183))="","",OFFSET('Water Data'!$I$29,0,10*ROW('Water Data'!I183)))</f>
        <v/>
      </c>
      <c r="CK189" s="383" t="str">
        <f ca="1">+IF(OFFSET('Sanitation Data'!$D$28,0,10*ROW('Sanitation Data'!D183))="","",OFFSET('Sanitation Data'!$D$28,0,10*ROW('Sanitation Data'!D183)))</f>
        <v/>
      </c>
      <c r="CL189" s="383" t="str">
        <f ca="1">+IF(OFFSET('Sanitation Data'!$D$29,0,10*ROW('Sanitation Data'!D183))="","",OFFSET('Sanitation Data'!$D$29,0,10*ROW('Sanitation Data'!D183)))</f>
        <v/>
      </c>
      <c r="CM189" s="383" t="str">
        <f ca="1">+IF(OFFSET('Sanitation Data'!$D$30,0,10*ROW('Sanitation Data'!D183))="","",OFFSET('Sanitation Data'!$D$30,0,10*ROW('Sanitation Data'!D183)))</f>
        <v/>
      </c>
      <c r="CN189" s="383" t="str">
        <f ca="1">+IF(OFFSET('Sanitation Data'!$D$31,0,10*ROW('Sanitation Data'!D183))="","",OFFSET('Sanitation Data'!$D$31,0,10*ROW('Sanitation Data'!D183)))</f>
        <v/>
      </c>
      <c r="CO189" s="383" t="str">
        <f ca="1">+IF(OFFSET('Sanitation Data'!$D$32,0,10*ROW('Sanitation Data'!D183))="","",OFFSET('Sanitation Data'!$D$32,0,10*ROW('Sanitation Data'!D183)))</f>
        <v/>
      </c>
      <c r="CP189" s="383" t="str">
        <f ca="1">+IF(OFFSET('Sanitation Data'!$E$28,0,10*ROW('Sanitation Data'!E183))="","",OFFSET('Sanitation Data'!$E$28,0,10*ROW('Sanitation Data'!E183)))</f>
        <v/>
      </c>
      <c r="CQ189" s="383" t="str">
        <f ca="1">+IF(OFFSET('Sanitation Data'!$E$29,0,10*ROW('Sanitation Data'!E183))="","",OFFSET('Sanitation Data'!$E$29,0,10*ROW('Sanitation Data'!E183)))</f>
        <v/>
      </c>
      <c r="CR189" s="383" t="str">
        <f ca="1">+IF(OFFSET('Sanitation Data'!$E$30,0,10*ROW('Sanitation Data'!E183))="","",OFFSET('Sanitation Data'!$E$30,0,10*ROW('Sanitation Data'!E183)))</f>
        <v/>
      </c>
      <c r="CS189" s="383" t="str">
        <f ca="1">+IF(OFFSET('Sanitation Data'!$E$31,0,10*ROW('Sanitation Data'!E183))="","",OFFSET('Sanitation Data'!$E$31,0,10*ROW('Sanitation Data'!E183)))</f>
        <v/>
      </c>
      <c r="CT189" s="383" t="str">
        <f ca="1">+IF(OFFSET('Sanitation Data'!$E$32,0,10*ROW('Sanitation Data'!E183))="","",OFFSET('Sanitation Data'!$E$32,0,10*ROW('Sanitation Data'!E183)))</f>
        <v/>
      </c>
      <c r="CU189" s="383" t="str">
        <f ca="1">+IF(OFFSET('Sanitation Data'!$F$28,0,10*ROW('Sanitation Data'!F183))="","",OFFSET('Sanitation Data'!$F$28,0,10*ROW('Sanitation Data'!F183)))</f>
        <v/>
      </c>
      <c r="CV189" s="383" t="str">
        <f ca="1">+IF(OFFSET('Sanitation Data'!$F$29,0,10*ROW('Sanitation Data'!F183))="","",OFFSET('Sanitation Data'!$F$29,0,10*ROW('Sanitation Data'!F183)))</f>
        <v/>
      </c>
      <c r="CW189" s="383" t="str">
        <f ca="1">+IF(OFFSET('Sanitation Data'!$F$30,0,10*ROW('Sanitation Data'!F183))="","",OFFSET('Sanitation Data'!$F$30,0,10*ROW('Sanitation Data'!F183)))</f>
        <v/>
      </c>
      <c r="CX189" s="383" t="str">
        <f ca="1">+IF(OFFSET('Sanitation Data'!$F$31,0,10*ROW('Sanitation Data'!F183))="","",OFFSET('Sanitation Data'!$F$31,0,10*ROW('Sanitation Data'!F183)))</f>
        <v/>
      </c>
      <c r="CY189" s="383" t="str">
        <f ca="1">+IF(OFFSET('Sanitation Data'!$F$32,0,10*ROW('Sanitation Data'!F183))="","",OFFSET('Sanitation Data'!$F$32,0,10*ROW('Sanitation Data'!F183)))</f>
        <v/>
      </c>
      <c r="CZ189" s="383" t="str">
        <f ca="1">+IF(OFFSET('Sanitation Data'!$G$28,0,10*ROW('Sanitation Data'!G183))="","",OFFSET('Sanitation Data'!$G$28,0,10*ROW('Sanitation Data'!G183)))</f>
        <v/>
      </c>
      <c r="DA189" s="383" t="str">
        <f ca="1">+IF(OFFSET('Sanitation Data'!$G$29,0,10*ROW('Sanitation Data'!G183))="","",OFFSET('Sanitation Data'!$G$29,0,10*ROW('Sanitation Data'!G183)))</f>
        <v/>
      </c>
      <c r="DB189" s="383" t="str">
        <f ca="1">+IF(OFFSET('Sanitation Data'!$G$30,0,10*ROW('Sanitation Data'!G183))="","",OFFSET('Sanitation Data'!$G$30,0,10*ROW('Sanitation Data'!G183)))</f>
        <v/>
      </c>
      <c r="DC189" s="383" t="str">
        <f ca="1">+IF(OFFSET('Sanitation Data'!$G$31,0,10*ROW('Sanitation Data'!G183))="","",OFFSET('Sanitation Data'!$G$31,0,10*ROW('Sanitation Data'!G183)))</f>
        <v/>
      </c>
      <c r="DD189" s="383" t="str">
        <f ca="1">+IF(OFFSET('Sanitation Data'!$G$32,0,10*ROW('Sanitation Data'!G183))="","",OFFSET('Sanitation Data'!$G$32,0,10*ROW('Sanitation Data'!G183)))</f>
        <v/>
      </c>
      <c r="DE189" s="383" t="str">
        <f ca="1">+IF(OFFSET('Sanitation Data'!$H$28,0,10*ROW('Sanitation Data'!H183))="","",OFFSET('Sanitation Data'!$H$28,0,10*ROW('Sanitation Data'!H183)))</f>
        <v/>
      </c>
      <c r="DF189" s="383" t="str">
        <f ca="1">+IF(OFFSET('Sanitation Data'!$H$29,0,10*ROW('Sanitation Data'!H183))="","",OFFSET('Sanitation Data'!$H$29,0,10*ROW('Sanitation Data'!H183)))</f>
        <v/>
      </c>
      <c r="DG189" s="383" t="str">
        <f ca="1">+IF(OFFSET('Sanitation Data'!$H$30,0,10*ROW('Sanitation Data'!H183))="","",OFFSET('Sanitation Data'!$H$30,0,10*ROW('Sanitation Data'!H183)))</f>
        <v/>
      </c>
      <c r="DH189" s="383" t="str">
        <f ca="1">+IF(OFFSET('Sanitation Data'!$H$31,0,10*ROW('Sanitation Data'!H183))="","",OFFSET('Sanitation Data'!$H$31,0,10*ROW('Sanitation Data'!H183)))</f>
        <v/>
      </c>
      <c r="DI189" s="383" t="str">
        <f ca="1">+IF(OFFSET('Sanitation Data'!$H$32,0,10*ROW('Sanitation Data'!H183))="","",OFFSET('Sanitation Data'!$H$32,0,10*ROW('Sanitation Data'!H183)))</f>
        <v/>
      </c>
      <c r="DJ189" s="383" t="str">
        <f ca="1">+IF(OFFSET('Sanitation Data'!$I$28,0,10*ROW('Sanitation Data'!I183))="","",OFFSET('Sanitation Data'!$I$28,0,10*ROW('Sanitation Data'!I183)))</f>
        <v/>
      </c>
      <c r="DK189" s="383" t="str">
        <f ca="1">+IF(OFFSET('Sanitation Data'!$I$29,0,10*ROW('Sanitation Data'!I183))="","",OFFSET('Sanitation Data'!$I$29,0,10*ROW('Sanitation Data'!I183)))</f>
        <v/>
      </c>
      <c r="DL189" s="383" t="str">
        <f ca="1">+IF(OFFSET('Sanitation Data'!$I$30,0,10*ROW('Sanitation Data'!I183))="","",OFFSET('Sanitation Data'!$I$30,0,10*ROW('Sanitation Data'!I183)))</f>
        <v/>
      </c>
      <c r="DM189" s="383" t="str">
        <f ca="1">+IF(OFFSET('Sanitation Data'!$I$31,0,10*ROW('Sanitation Data'!I183))="","",OFFSET('Sanitation Data'!$I$31,0,10*ROW('Sanitation Data'!I183)))</f>
        <v/>
      </c>
      <c r="DN189" s="383" t="str">
        <f ca="1">+IF(OFFSET('Sanitation Data'!$I$32,0,10*ROW('Sanitation Data'!I183))="","",OFFSET('Sanitation Data'!$I$32,0,10*ROW('Sanitation Data'!I183)))</f>
        <v/>
      </c>
      <c r="DO189" s="383" t="str">
        <f ca="1">+IF(OFFSET('Hygiene Data'!$D$11,0,10*ROW('Hygiene Data'!D183))="","",OFFSET('Hygiene Data'!$D$11,0,10*ROW('Hygiene Data'!D183)))</f>
        <v/>
      </c>
      <c r="DP189" s="383" t="str">
        <f ca="1">+IF(OFFSET('Hygiene Data'!$D$12,0,10*ROW('Hygiene Data'!D183))="","",OFFSET('Hygiene Data'!$D$12,0,10*ROW('Hygiene Data'!D183)))</f>
        <v/>
      </c>
      <c r="DQ189" s="383" t="str">
        <f ca="1">+IF(OFFSET('Hygiene Data'!$D$13,0,10*ROW('Hygiene Data'!D183))="","",OFFSET('Hygiene Data'!$D$13,0,10*ROW('Hygiene Data'!D183)))</f>
        <v/>
      </c>
      <c r="DR189" s="383" t="str">
        <f ca="1">+IF(OFFSET('Hygiene Data'!$E$11,0,10*ROW('Hygiene Data'!E183))="","",OFFSET('Hygiene Data'!$E$11,0,10*ROW('Hygiene Data'!E183)))</f>
        <v/>
      </c>
      <c r="DS189" s="383" t="str">
        <f ca="1">+IF(OFFSET('Hygiene Data'!$E$12,0,10*ROW('Hygiene Data'!E183))="","",OFFSET('Hygiene Data'!$E$12,0,10*ROW('Hygiene Data'!E183)))</f>
        <v/>
      </c>
      <c r="DT189" s="383" t="str">
        <f ca="1">+IF(OFFSET('Hygiene Data'!$E$13,0,10*ROW('Hygiene Data'!E183))="","",OFFSET('Hygiene Data'!$E$13,0,10*ROW('Hygiene Data'!E183)))</f>
        <v/>
      </c>
      <c r="DU189" s="383" t="str">
        <f ca="1">+IF(OFFSET('Hygiene Data'!$F$11,0,10*ROW('Hygiene Data'!F183))="","",OFFSET('Hygiene Data'!$F$11,0,10*ROW('Hygiene Data'!F183)))</f>
        <v/>
      </c>
      <c r="DV189" s="383" t="str">
        <f ca="1">+IF(OFFSET('Hygiene Data'!$F$12,0,10*ROW('Hygiene Data'!F183))="","",OFFSET('Hygiene Data'!$F$12,0,10*ROW('Hygiene Data'!F183)))</f>
        <v/>
      </c>
      <c r="DW189" s="383" t="str">
        <f ca="1">+IF(OFFSET('Hygiene Data'!$F$13,0,10*ROW('Hygiene Data'!F183))="","",OFFSET('Hygiene Data'!$F$13,0,10*ROW('Hygiene Data'!F183)))</f>
        <v/>
      </c>
      <c r="DX189" s="383" t="str">
        <f ca="1">+IF(OFFSET('Hygiene Data'!$G$11,0,10*ROW('Hygiene Data'!G183))="","",OFFSET('Hygiene Data'!$G$11,0,10*ROW('Hygiene Data'!G183)))</f>
        <v/>
      </c>
      <c r="DY189" s="383" t="str">
        <f ca="1">+IF(OFFSET('Hygiene Data'!$G$12,0,10*ROW('Hygiene Data'!G183))="","",OFFSET('Hygiene Data'!$G$12,0,10*ROW('Hygiene Data'!G183)))</f>
        <v/>
      </c>
      <c r="DZ189" s="383" t="str">
        <f ca="1">+IF(OFFSET('Hygiene Data'!$G$13,0,10*ROW('Hygiene Data'!G183))="","",OFFSET('Hygiene Data'!$G$13,0,10*ROW('Hygiene Data'!G183)))</f>
        <v/>
      </c>
      <c r="EA189" s="383" t="str">
        <f ca="1">+IF(OFFSET('Hygiene Data'!$H$11,0,10*ROW('Hygiene Data'!H183))="","",OFFSET('Hygiene Data'!$H$11,0,10*ROW('Hygiene Data'!H183)))</f>
        <v/>
      </c>
      <c r="EB189" s="383" t="str">
        <f ca="1">+IF(OFFSET('Hygiene Data'!$H$12,0,10*ROW('Hygiene Data'!H183))="","",OFFSET('Hygiene Data'!$H$12,0,10*ROW('Hygiene Data'!H183)))</f>
        <v/>
      </c>
      <c r="EC189" s="383" t="str">
        <f ca="1">+IF(OFFSET('Hygiene Data'!$H$13,0,10*ROW('Hygiene Data'!H183))="","",OFFSET('Hygiene Data'!$H$13,0,10*ROW('Hygiene Data'!H183)))</f>
        <v/>
      </c>
      <c r="ED189" s="383" t="str">
        <f ca="1">+IF(OFFSET('Hygiene Data'!$I$11,0,10*ROW('Hygiene Data'!I183))="","",OFFSET('Hygiene Data'!$I$11,0,10*ROW('Hygiene Data'!I183)))</f>
        <v/>
      </c>
      <c r="EE189" s="383" t="str">
        <f ca="1">+IF(OFFSET('Hygiene Data'!$I$12,0,10*ROW('Hygiene Data'!I183))="","",OFFSET('Hygiene Data'!$I$12,0,10*ROW('Hygiene Data'!I183)))</f>
        <v/>
      </c>
      <c r="EF189" s="383" t="str">
        <f ca="1">+IF(OFFSET('Hygiene Data'!$I$13,0,10*ROW('Hygiene Data'!I183))="","",OFFSET('Hygiene Data'!$I$13,0,10*ROW('Hygiene Data'!I183)))</f>
        <v/>
      </c>
    </row>
    <row r="190" spans="1:136" x14ac:dyDescent="0.25">
      <c r="A190" s="492" t="str">
        <f ca="1">+IF(OFFSET('Water Data'!$B$2,0,10*ROW('Water Data'!E184))="","",OFFSET('Water Data'!$B$2,0,10*ROW('Water Data'!E184)))</f>
        <v/>
      </c>
      <c r="B190" s="492"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19" t="str">
        <f t="shared" ca="1" si="2"/>
        <v/>
      </c>
      <c r="D190" s="520"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20"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20"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20"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20"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20"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20"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20"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20"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20"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20"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20"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20"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20"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20"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20"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20"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20"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21"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21"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21"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21"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21"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21"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21"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21"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21"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21"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21"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21"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21"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21"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21"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21"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21"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21"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21"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21"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21"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21"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21"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21"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21"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21"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21"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21"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21"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21"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22"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98"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22"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22"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22"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22"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22"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22"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22"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22"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22"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22"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22"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22"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22"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22"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22"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22"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83" t="str">
        <f ca="1">+IF(OFFSET('Water Data'!$D$27,0,10*ROW('Water Data'!D184))="","",OFFSET('Water Data'!$D$27,0,10*ROW('Water Data'!D184)))</f>
        <v/>
      </c>
      <c r="BT190" s="383" t="str">
        <f ca="1">+IF(OFFSET('Water Data'!$D$28,0,10*ROW('Water Data'!D184))="","",OFFSET('Water Data'!$D$28,0,10*ROW('Water Data'!D184)))</f>
        <v/>
      </c>
      <c r="BU190" s="383" t="str">
        <f ca="1">+IF(OFFSET('Water Data'!$D$29,0,10*ROW('Water Data'!D184))="","",OFFSET('Water Data'!$D$29,0,10*ROW('Water Data'!D184)))</f>
        <v/>
      </c>
      <c r="BV190" s="383" t="str">
        <f ca="1">+IF(OFFSET('Water Data'!$E$27,0,10*ROW('Water Data'!E184))="","",OFFSET('Water Data'!$E$27,0,10*ROW('Water Data'!E184)))</f>
        <v/>
      </c>
      <c r="BW190" s="383" t="str">
        <f ca="1">+IF(OFFSET('Water Data'!$E$28,0,10*ROW('Water Data'!E184))="","",OFFSET('Water Data'!$E$28,0,10*ROW('Water Data'!E184)))</f>
        <v/>
      </c>
      <c r="BX190" s="383" t="str">
        <f ca="1">+IF(OFFSET('Water Data'!$E$29,0,10*ROW('Water Data'!E184))="","",OFFSET('Water Data'!$E$29,0,10*ROW('Water Data'!E184)))</f>
        <v/>
      </c>
      <c r="BY190" s="383" t="str">
        <f ca="1">+IF(OFFSET('Water Data'!$F$27,0,10*ROW('Water Data'!F184))="","",OFFSET('Water Data'!$F$27,0,10*ROW('Water Data'!F184)))</f>
        <v/>
      </c>
      <c r="BZ190" s="383" t="str">
        <f ca="1">+IF(OFFSET('Water Data'!$F$28,0,10*ROW('Water Data'!F184))="","",OFFSET('Water Data'!$F$28,0,10*ROW('Water Data'!F184)))</f>
        <v/>
      </c>
      <c r="CA190" s="383" t="str">
        <f ca="1">+IF(OFFSET('Water Data'!$F$29,0,10*ROW('Water Data'!F184))="","",OFFSET('Water Data'!$F$29,0,10*ROW('Water Data'!F184)))</f>
        <v/>
      </c>
      <c r="CB190" s="383" t="str">
        <f ca="1">+IF(OFFSET('Water Data'!$G$27,0,10*ROW('Water Data'!G184))="","",OFFSET('Water Data'!$G$27,0,10*ROW('Water Data'!G184)))</f>
        <v/>
      </c>
      <c r="CC190" s="383" t="str">
        <f ca="1">+IF(OFFSET('Water Data'!$G$28,0,10*ROW('Water Data'!G184))="","",OFFSET('Water Data'!$G$28,0,10*ROW('Water Data'!G184)))</f>
        <v/>
      </c>
      <c r="CD190" s="383" t="str">
        <f ca="1">+IF(OFFSET('Water Data'!$G$29,0,10*ROW('Water Data'!G184))="","",OFFSET('Water Data'!$G$29,0,10*ROW('Water Data'!G184)))</f>
        <v/>
      </c>
      <c r="CE190" s="383" t="str">
        <f ca="1">+IF(OFFSET('Water Data'!$H$27,0,10*ROW('Water Data'!H184))="","",OFFSET('Water Data'!$H$27,0,10*ROW('Water Data'!H184)))</f>
        <v/>
      </c>
      <c r="CF190" s="383" t="str">
        <f ca="1">+IF(OFFSET('Water Data'!$H$28,0,10*ROW('Water Data'!H184))="","",OFFSET('Water Data'!$H$28,0,10*ROW('Water Data'!H184)))</f>
        <v/>
      </c>
      <c r="CG190" s="383" t="str">
        <f ca="1">+IF(OFFSET('Water Data'!$H$29,0,10*ROW('Water Data'!H184))="","",OFFSET('Water Data'!$H$29,0,10*ROW('Water Data'!H184)))</f>
        <v/>
      </c>
      <c r="CH190" s="383" t="str">
        <f ca="1">+IF(OFFSET('Water Data'!$I$27,0,10*ROW('Water Data'!I184))="","",OFFSET('Water Data'!$I$27,0,10*ROW('Water Data'!I184)))</f>
        <v/>
      </c>
      <c r="CI190" s="383" t="str">
        <f ca="1">+IF(OFFSET('Water Data'!$I$28,0,10*ROW('Water Data'!I184))="","",OFFSET('Water Data'!$I$28,0,10*ROW('Water Data'!I184)))</f>
        <v/>
      </c>
      <c r="CJ190" s="383" t="str">
        <f ca="1">+IF(OFFSET('Water Data'!$I$29,0,10*ROW('Water Data'!I184))="","",OFFSET('Water Data'!$I$29,0,10*ROW('Water Data'!I184)))</f>
        <v/>
      </c>
      <c r="CK190" s="383" t="str">
        <f ca="1">+IF(OFFSET('Sanitation Data'!$D$28,0,10*ROW('Sanitation Data'!D184))="","",OFFSET('Sanitation Data'!$D$28,0,10*ROW('Sanitation Data'!D184)))</f>
        <v/>
      </c>
      <c r="CL190" s="383" t="str">
        <f ca="1">+IF(OFFSET('Sanitation Data'!$D$29,0,10*ROW('Sanitation Data'!D184))="","",OFFSET('Sanitation Data'!$D$29,0,10*ROW('Sanitation Data'!D184)))</f>
        <v/>
      </c>
      <c r="CM190" s="383" t="str">
        <f ca="1">+IF(OFFSET('Sanitation Data'!$D$30,0,10*ROW('Sanitation Data'!D184))="","",OFFSET('Sanitation Data'!$D$30,0,10*ROW('Sanitation Data'!D184)))</f>
        <v/>
      </c>
      <c r="CN190" s="383" t="str">
        <f ca="1">+IF(OFFSET('Sanitation Data'!$D$31,0,10*ROW('Sanitation Data'!D184))="","",OFFSET('Sanitation Data'!$D$31,0,10*ROW('Sanitation Data'!D184)))</f>
        <v/>
      </c>
      <c r="CO190" s="383" t="str">
        <f ca="1">+IF(OFFSET('Sanitation Data'!$D$32,0,10*ROW('Sanitation Data'!D184))="","",OFFSET('Sanitation Data'!$D$32,0,10*ROW('Sanitation Data'!D184)))</f>
        <v/>
      </c>
      <c r="CP190" s="383" t="str">
        <f ca="1">+IF(OFFSET('Sanitation Data'!$E$28,0,10*ROW('Sanitation Data'!E184))="","",OFFSET('Sanitation Data'!$E$28,0,10*ROW('Sanitation Data'!E184)))</f>
        <v/>
      </c>
      <c r="CQ190" s="383" t="str">
        <f ca="1">+IF(OFFSET('Sanitation Data'!$E$29,0,10*ROW('Sanitation Data'!E184))="","",OFFSET('Sanitation Data'!$E$29,0,10*ROW('Sanitation Data'!E184)))</f>
        <v/>
      </c>
      <c r="CR190" s="383" t="str">
        <f ca="1">+IF(OFFSET('Sanitation Data'!$E$30,0,10*ROW('Sanitation Data'!E184))="","",OFFSET('Sanitation Data'!$E$30,0,10*ROW('Sanitation Data'!E184)))</f>
        <v/>
      </c>
      <c r="CS190" s="383" t="str">
        <f ca="1">+IF(OFFSET('Sanitation Data'!$E$31,0,10*ROW('Sanitation Data'!E184))="","",OFFSET('Sanitation Data'!$E$31,0,10*ROW('Sanitation Data'!E184)))</f>
        <v/>
      </c>
      <c r="CT190" s="383" t="str">
        <f ca="1">+IF(OFFSET('Sanitation Data'!$E$32,0,10*ROW('Sanitation Data'!E184))="","",OFFSET('Sanitation Data'!$E$32,0,10*ROW('Sanitation Data'!E184)))</f>
        <v/>
      </c>
      <c r="CU190" s="383" t="str">
        <f ca="1">+IF(OFFSET('Sanitation Data'!$F$28,0,10*ROW('Sanitation Data'!F184))="","",OFFSET('Sanitation Data'!$F$28,0,10*ROW('Sanitation Data'!F184)))</f>
        <v/>
      </c>
      <c r="CV190" s="383" t="str">
        <f ca="1">+IF(OFFSET('Sanitation Data'!$F$29,0,10*ROW('Sanitation Data'!F184))="","",OFFSET('Sanitation Data'!$F$29,0,10*ROW('Sanitation Data'!F184)))</f>
        <v/>
      </c>
      <c r="CW190" s="383" t="str">
        <f ca="1">+IF(OFFSET('Sanitation Data'!$F$30,0,10*ROW('Sanitation Data'!F184))="","",OFFSET('Sanitation Data'!$F$30,0,10*ROW('Sanitation Data'!F184)))</f>
        <v/>
      </c>
      <c r="CX190" s="383" t="str">
        <f ca="1">+IF(OFFSET('Sanitation Data'!$F$31,0,10*ROW('Sanitation Data'!F184))="","",OFFSET('Sanitation Data'!$F$31,0,10*ROW('Sanitation Data'!F184)))</f>
        <v/>
      </c>
      <c r="CY190" s="383" t="str">
        <f ca="1">+IF(OFFSET('Sanitation Data'!$F$32,0,10*ROW('Sanitation Data'!F184))="","",OFFSET('Sanitation Data'!$F$32,0,10*ROW('Sanitation Data'!F184)))</f>
        <v/>
      </c>
      <c r="CZ190" s="383" t="str">
        <f ca="1">+IF(OFFSET('Sanitation Data'!$G$28,0,10*ROW('Sanitation Data'!G184))="","",OFFSET('Sanitation Data'!$G$28,0,10*ROW('Sanitation Data'!G184)))</f>
        <v/>
      </c>
      <c r="DA190" s="383" t="str">
        <f ca="1">+IF(OFFSET('Sanitation Data'!$G$29,0,10*ROW('Sanitation Data'!G184))="","",OFFSET('Sanitation Data'!$G$29,0,10*ROW('Sanitation Data'!G184)))</f>
        <v/>
      </c>
      <c r="DB190" s="383" t="str">
        <f ca="1">+IF(OFFSET('Sanitation Data'!$G$30,0,10*ROW('Sanitation Data'!G184))="","",OFFSET('Sanitation Data'!$G$30,0,10*ROW('Sanitation Data'!G184)))</f>
        <v/>
      </c>
      <c r="DC190" s="383" t="str">
        <f ca="1">+IF(OFFSET('Sanitation Data'!$G$31,0,10*ROW('Sanitation Data'!G184))="","",OFFSET('Sanitation Data'!$G$31,0,10*ROW('Sanitation Data'!G184)))</f>
        <v/>
      </c>
      <c r="DD190" s="383" t="str">
        <f ca="1">+IF(OFFSET('Sanitation Data'!$G$32,0,10*ROW('Sanitation Data'!G184))="","",OFFSET('Sanitation Data'!$G$32,0,10*ROW('Sanitation Data'!G184)))</f>
        <v/>
      </c>
      <c r="DE190" s="383" t="str">
        <f ca="1">+IF(OFFSET('Sanitation Data'!$H$28,0,10*ROW('Sanitation Data'!H184))="","",OFFSET('Sanitation Data'!$H$28,0,10*ROW('Sanitation Data'!H184)))</f>
        <v/>
      </c>
      <c r="DF190" s="383" t="str">
        <f ca="1">+IF(OFFSET('Sanitation Data'!$H$29,0,10*ROW('Sanitation Data'!H184))="","",OFFSET('Sanitation Data'!$H$29,0,10*ROW('Sanitation Data'!H184)))</f>
        <v/>
      </c>
      <c r="DG190" s="383" t="str">
        <f ca="1">+IF(OFFSET('Sanitation Data'!$H$30,0,10*ROW('Sanitation Data'!H184))="","",OFFSET('Sanitation Data'!$H$30,0,10*ROW('Sanitation Data'!H184)))</f>
        <v/>
      </c>
      <c r="DH190" s="383" t="str">
        <f ca="1">+IF(OFFSET('Sanitation Data'!$H$31,0,10*ROW('Sanitation Data'!H184))="","",OFFSET('Sanitation Data'!$H$31,0,10*ROW('Sanitation Data'!H184)))</f>
        <v/>
      </c>
      <c r="DI190" s="383" t="str">
        <f ca="1">+IF(OFFSET('Sanitation Data'!$H$32,0,10*ROW('Sanitation Data'!H184))="","",OFFSET('Sanitation Data'!$H$32,0,10*ROW('Sanitation Data'!H184)))</f>
        <v/>
      </c>
      <c r="DJ190" s="383" t="str">
        <f ca="1">+IF(OFFSET('Sanitation Data'!$I$28,0,10*ROW('Sanitation Data'!I184))="","",OFFSET('Sanitation Data'!$I$28,0,10*ROW('Sanitation Data'!I184)))</f>
        <v/>
      </c>
      <c r="DK190" s="383" t="str">
        <f ca="1">+IF(OFFSET('Sanitation Data'!$I$29,0,10*ROW('Sanitation Data'!I184))="","",OFFSET('Sanitation Data'!$I$29,0,10*ROW('Sanitation Data'!I184)))</f>
        <v/>
      </c>
      <c r="DL190" s="383" t="str">
        <f ca="1">+IF(OFFSET('Sanitation Data'!$I$30,0,10*ROW('Sanitation Data'!I184))="","",OFFSET('Sanitation Data'!$I$30,0,10*ROW('Sanitation Data'!I184)))</f>
        <v/>
      </c>
      <c r="DM190" s="383" t="str">
        <f ca="1">+IF(OFFSET('Sanitation Data'!$I$31,0,10*ROW('Sanitation Data'!I184))="","",OFFSET('Sanitation Data'!$I$31,0,10*ROW('Sanitation Data'!I184)))</f>
        <v/>
      </c>
      <c r="DN190" s="383" t="str">
        <f ca="1">+IF(OFFSET('Sanitation Data'!$I$32,0,10*ROW('Sanitation Data'!I184))="","",OFFSET('Sanitation Data'!$I$32,0,10*ROW('Sanitation Data'!I184)))</f>
        <v/>
      </c>
      <c r="DO190" s="383" t="str">
        <f ca="1">+IF(OFFSET('Hygiene Data'!$D$11,0,10*ROW('Hygiene Data'!D184))="","",OFFSET('Hygiene Data'!$D$11,0,10*ROW('Hygiene Data'!D184)))</f>
        <v/>
      </c>
      <c r="DP190" s="383" t="str">
        <f ca="1">+IF(OFFSET('Hygiene Data'!$D$12,0,10*ROW('Hygiene Data'!D184))="","",OFFSET('Hygiene Data'!$D$12,0,10*ROW('Hygiene Data'!D184)))</f>
        <v/>
      </c>
      <c r="DQ190" s="383" t="str">
        <f ca="1">+IF(OFFSET('Hygiene Data'!$D$13,0,10*ROW('Hygiene Data'!D184))="","",OFFSET('Hygiene Data'!$D$13,0,10*ROW('Hygiene Data'!D184)))</f>
        <v/>
      </c>
      <c r="DR190" s="383" t="str">
        <f ca="1">+IF(OFFSET('Hygiene Data'!$E$11,0,10*ROW('Hygiene Data'!E184))="","",OFFSET('Hygiene Data'!$E$11,0,10*ROW('Hygiene Data'!E184)))</f>
        <v/>
      </c>
      <c r="DS190" s="383" t="str">
        <f ca="1">+IF(OFFSET('Hygiene Data'!$E$12,0,10*ROW('Hygiene Data'!E184))="","",OFFSET('Hygiene Data'!$E$12,0,10*ROW('Hygiene Data'!E184)))</f>
        <v/>
      </c>
      <c r="DT190" s="383" t="str">
        <f ca="1">+IF(OFFSET('Hygiene Data'!$E$13,0,10*ROW('Hygiene Data'!E184))="","",OFFSET('Hygiene Data'!$E$13,0,10*ROW('Hygiene Data'!E184)))</f>
        <v/>
      </c>
      <c r="DU190" s="383" t="str">
        <f ca="1">+IF(OFFSET('Hygiene Data'!$F$11,0,10*ROW('Hygiene Data'!F184))="","",OFFSET('Hygiene Data'!$F$11,0,10*ROW('Hygiene Data'!F184)))</f>
        <v/>
      </c>
      <c r="DV190" s="383" t="str">
        <f ca="1">+IF(OFFSET('Hygiene Data'!$F$12,0,10*ROW('Hygiene Data'!F184))="","",OFFSET('Hygiene Data'!$F$12,0,10*ROW('Hygiene Data'!F184)))</f>
        <v/>
      </c>
      <c r="DW190" s="383" t="str">
        <f ca="1">+IF(OFFSET('Hygiene Data'!$F$13,0,10*ROW('Hygiene Data'!F184))="","",OFFSET('Hygiene Data'!$F$13,0,10*ROW('Hygiene Data'!F184)))</f>
        <v/>
      </c>
      <c r="DX190" s="383" t="str">
        <f ca="1">+IF(OFFSET('Hygiene Data'!$G$11,0,10*ROW('Hygiene Data'!G184))="","",OFFSET('Hygiene Data'!$G$11,0,10*ROW('Hygiene Data'!G184)))</f>
        <v/>
      </c>
      <c r="DY190" s="383" t="str">
        <f ca="1">+IF(OFFSET('Hygiene Data'!$G$12,0,10*ROW('Hygiene Data'!G184))="","",OFFSET('Hygiene Data'!$G$12,0,10*ROW('Hygiene Data'!G184)))</f>
        <v/>
      </c>
      <c r="DZ190" s="383" t="str">
        <f ca="1">+IF(OFFSET('Hygiene Data'!$G$13,0,10*ROW('Hygiene Data'!G184))="","",OFFSET('Hygiene Data'!$G$13,0,10*ROW('Hygiene Data'!G184)))</f>
        <v/>
      </c>
      <c r="EA190" s="383" t="str">
        <f ca="1">+IF(OFFSET('Hygiene Data'!$H$11,0,10*ROW('Hygiene Data'!H184))="","",OFFSET('Hygiene Data'!$H$11,0,10*ROW('Hygiene Data'!H184)))</f>
        <v/>
      </c>
      <c r="EB190" s="383" t="str">
        <f ca="1">+IF(OFFSET('Hygiene Data'!$H$12,0,10*ROW('Hygiene Data'!H184))="","",OFFSET('Hygiene Data'!$H$12,0,10*ROW('Hygiene Data'!H184)))</f>
        <v/>
      </c>
      <c r="EC190" s="383" t="str">
        <f ca="1">+IF(OFFSET('Hygiene Data'!$H$13,0,10*ROW('Hygiene Data'!H184))="","",OFFSET('Hygiene Data'!$H$13,0,10*ROW('Hygiene Data'!H184)))</f>
        <v/>
      </c>
      <c r="ED190" s="383" t="str">
        <f ca="1">+IF(OFFSET('Hygiene Data'!$I$11,0,10*ROW('Hygiene Data'!I184))="","",OFFSET('Hygiene Data'!$I$11,0,10*ROW('Hygiene Data'!I184)))</f>
        <v/>
      </c>
      <c r="EE190" s="383" t="str">
        <f ca="1">+IF(OFFSET('Hygiene Data'!$I$12,0,10*ROW('Hygiene Data'!I184))="","",OFFSET('Hygiene Data'!$I$12,0,10*ROW('Hygiene Data'!I184)))</f>
        <v/>
      </c>
      <c r="EF190" s="383" t="str">
        <f ca="1">+IF(OFFSET('Hygiene Data'!$I$13,0,10*ROW('Hygiene Data'!I184))="","",OFFSET('Hygiene Data'!$I$13,0,10*ROW('Hygiene Data'!I184)))</f>
        <v/>
      </c>
    </row>
    <row r="191" spans="1:136" x14ac:dyDescent="0.25">
      <c r="A191" s="492" t="str">
        <f ca="1">+IF(OFFSET('Water Data'!$B$2,0,10*ROW('Water Data'!E185))="","",OFFSET('Water Data'!$B$2,0,10*ROW('Water Data'!E185)))</f>
        <v/>
      </c>
      <c r="B191" s="492"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19" t="str">
        <f t="shared" ca="1" si="2"/>
        <v/>
      </c>
      <c r="D191" s="520"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20"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20"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20"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20"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20"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20"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20"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20"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20"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20"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20"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20"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20"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20"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20"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20"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20"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21"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21"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21"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21"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21"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21"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21"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21"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21"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21"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21"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21"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21"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21"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21"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21"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21"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21"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21"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21"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21"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21"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21"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21"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21"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21"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21"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21"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21"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21"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22"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98"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22"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22"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22"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22"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22"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22"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22"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22"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22"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22"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22"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22"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22"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22"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22"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22"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83" t="str">
        <f ca="1">+IF(OFFSET('Water Data'!$D$27,0,10*ROW('Water Data'!D185))="","",OFFSET('Water Data'!$D$27,0,10*ROW('Water Data'!D185)))</f>
        <v/>
      </c>
      <c r="BT191" s="383" t="str">
        <f ca="1">+IF(OFFSET('Water Data'!$D$28,0,10*ROW('Water Data'!D185))="","",OFFSET('Water Data'!$D$28,0,10*ROW('Water Data'!D185)))</f>
        <v/>
      </c>
      <c r="BU191" s="383" t="str">
        <f ca="1">+IF(OFFSET('Water Data'!$D$29,0,10*ROW('Water Data'!D185))="","",OFFSET('Water Data'!$D$29,0,10*ROW('Water Data'!D185)))</f>
        <v/>
      </c>
      <c r="BV191" s="383" t="str">
        <f ca="1">+IF(OFFSET('Water Data'!$E$27,0,10*ROW('Water Data'!E185))="","",OFFSET('Water Data'!$E$27,0,10*ROW('Water Data'!E185)))</f>
        <v/>
      </c>
      <c r="BW191" s="383" t="str">
        <f ca="1">+IF(OFFSET('Water Data'!$E$28,0,10*ROW('Water Data'!E185))="","",OFFSET('Water Data'!$E$28,0,10*ROW('Water Data'!E185)))</f>
        <v/>
      </c>
      <c r="BX191" s="383" t="str">
        <f ca="1">+IF(OFFSET('Water Data'!$E$29,0,10*ROW('Water Data'!E185))="","",OFFSET('Water Data'!$E$29,0,10*ROW('Water Data'!E185)))</f>
        <v/>
      </c>
      <c r="BY191" s="383" t="str">
        <f ca="1">+IF(OFFSET('Water Data'!$F$27,0,10*ROW('Water Data'!F185))="","",OFFSET('Water Data'!$F$27,0,10*ROW('Water Data'!F185)))</f>
        <v/>
      </c>
      <c r="BZ191" s="383" t="str">
        <f ca="1">+IF(OFFSET('Water Data'!$F$28,0,10*ROW('Water Data'!F185))="","",OFFSET('Water Data'!$F$28,0,10*ROW('Water Data'!F185)))</f>
        <v/>
      </c>
      <c r="CA191" s="383" t="str">
        <f ca="1">+IF(OFFSET('Water Data'!$F$29,0,10*ROW('Water Data'!F185))="","",OFFSET('Water Data'!$F$29,0,10*ROW('Water Data'!F185)))</f>
        <v/>
      </c>
      <c r="CB191" s="383" t="str">
        <f ca="1">+IF(OFFSET('Water Data'!$G$27,0,10*ROW('Water Data'!G185))="","",OFFSET('Water Data'!$G$27,0,10*ROW('Water Data'!G185)))</f>
        <v/>
      </c>
      <c r="CC191" s="383" t="str">
        <f ca="1">+IF(OFFSET('Water Data'!$G$28,0,10*ROW('Water Data'!G185))="","",OFFSET('Water Data'!$G$28,0,10*ROW('Water Data'!G185)))</f>
        <v/>
      </c>
      <c r="CD191" s="383" t="str">
        <f ca="1">+IF(OFFSET('Water Data'!$G$29,0,10*ROW('Water Data'!G185))="","",OFFSET('Water Data'!$G$29,0,10*ROW('Water Data'!G185)))</f>
        <v/>
      </c>
      <c r="CE191" s="383" t="str">
        <f ca="1">+IF(OFFSET('Water Data'!$H$27,0,10*ROW('Water Data'!H185))="","",OFFSET('Water Data'!$H$27,0,10*ROW('Water Data'!H185)))</f>
        <v/>
      </c>
      <c r="CF191" s="383" t="str">
        <f ca="1">+IF(OFFSET('Water Data'!$H$28,0,10*ROW('Water Data'!H185))="","",OFFSET('Water Data'!$H$28,0,10*ROW('Water Data'!H185)))</f>
        <v/>
      </c>
      <c r="CG191" s="383" t="str">
        <f ca="1">+IF(OFFSET('Water Data'!$H$29,0,10*ROW('Water Data'!H185))="","",OFFSET('Water Data'!$H$29,0,10*ROW('Water Data'!H185)))</f>
        <v/>
      </c>
      <c r="CH191" s="383" t="str">
        <f ca="1">+IF(OFFSET('Water Data'!$I$27,0,10*ROW('Water Data'!I185))="","",OFFSET('Water Data'!$I$27,0,10*ROW('Water Data'!I185)))</f>
        <v/>
      </c>
      <c r="CI191" s="383" t="str">
        <f ca="1">+IF(OFFSET('Water Data'!$I$28,0,10*ROW('Water Data'!I185))="","",OFFSET('Water Data'!$I$28,0,10*ROW('Water Data'!I185)))</f>
        <v/>
      </c>
      <c r="CJ191" s="383" t="str">
        <f ca="1">+IF(OFFSET('Water Data'!$I$29,0,10*ROW('Water Data'!I185))="","",OFFSET('Water Data'!$I$29,0,10*ROW('Water Data'!I185)))</f>
        <v/>
      </c>
      <c r="CK191" s="383" t="str">
        <f ca="1">+IF(OFFSET('Sanitation Data'!$D$28,0,10*ROW('Sanitation Data'!D185))="","",OFFSET('Sanitation Data'!$D$28,0,10*ROW('Sanitation Data'!D185)))</f>
        <v/>
      </c>
      <c r="CL191" s="383" t="str">
        <f ca="1">+IF(OFFSET('Sanitation Data'!$D$29,0,10*ROW('Sanitation Data'!D185))="","",OFFSET('Sanitation Data'!$D$29,0,10*ROW('Sanitation Data'!D185)))</f>
        <v/>
      </c>
      <c r="CM191" s="383" t="str">
        <f ca="1">+IF(OFFSET('Sanitation Data'!$D$30,0,10*ROW('Sanitation Data'!D185))="","",OFFSET('Sanitation Data'!$D$30,0,10*ROW('Sanitation Data'!D185)))</f>
        <v/>
      </c>
      <c r="CN191" s="383" t="str">
        <f ca="1">+IF(OFFSET('Sanitation Data'!$D$31,0,10*ROW('Sanitation Data'!D185))="","",OFFSET('Sanitation Data'!$D$31,0,10*ROW('Sanitation Data'!D185)))</f>
        <v/>
      </c>
      <c r="CO191" s="383" t="str">
        <f ca="1">+IF(OFFSET('Sanitation Data'!$D$32,0,10*ROW('Sanitation Data'!D185))="","",OFFSET('Sanitation Data'!$D$32,0,10*ROW('Sanitation Data'!D185)))</f>
        <v/>
      </c>
      <c r="CP191" s="383" t="str">
        <f ca="1">+IF(OFFSET('Sanitation Data'!$E$28,0,10*ROW('Sanitation Data'!E185))="","",OFFSET('Sanitation Data'!$E$28,0,10*ROW('Sanitation Data'!E185)))</f>
        <v/>
      </c>
      <c r="CQ191" s="383" t="str">
        <f ca="1">+IF(OFFSET('Sanitation Data'!$E$29,0,10*ROW('Sanitation Data'!E185))="","",OFFSET('Sanitation Data'!$E$29,0,10*ROW('Sanitation Data'!E185)))</f>
        <v/>
      </c>
      <c r="CR191" s="383" t="str">
        <f ca="1">+IF(OFFSET('Sanitation Data'!$E$30,0,10*ROW('Sanitation Data'!E185))="","",OFFSET('Sanitation Data'!$E$30,0,10*ROW('Sanitation Data'!E185)))</f>
        <v/>
      </c>
      <c r="CS191" s="383" t="str">
        <f ca="1">+IF(OFFSET('Sanitation Data'!$E$31,0,10*ROW('Sanitation Data'!E185))="","",OFFSET('Sanitation Data'!$E$31,0,10*ROW('Sanitation Data'!E185)))</f>
        <v/>
      </c>
      <c r="CT191" s="383" t="str">
        <f ca="1">+IF(OFFSET('Sanitation Data'!$E$32,0,10*ROW('Sanitation Data'!E185))="","",OFFSET('Sanitation Data'!$E$32,0,10*ROW('Sanitation Data'!E185)))</f>
        <v/>
      </c>
      <c r="CU191" s="383" t="str">
        <f ca="1">+IF(OFFSET('Sanitation Data'!$F$28,0,10*ROW('Sanitation Data'!F185))="","",OFFSET('Sanitation Data'!$F$28,0,10*ROW('Sanitation Data'!F185)))</f>
        <v/>
      </c>
      <c r="CV191" s="383" t="str">
        <f ca="1">+IF(OFFSET('Sanitation Data'!$F$29,0,10*ROW('Sanitation Data'!F185))="","",OFFSET('Sanitation Data'!$F$29,0,10*ROW('Sanitation Data'!F185)))</f>
        <v/>
      </c>
      <c r="CW191" s="383" t="str">
        <f ca="1">+IF(OFFSET('Sanitation Data'!$F$30,0,10*ROW('Sanitation Data'!F185))="","",OFFSET('Sanitation Data'!$F$30,0,10*ROW('Sanitation Data'!F185)))</f>
        <v/>
      </c>
      <c r="CX191" s="383" t="str">
        <f ca="1">+IF(OFFSET('Sanitation Data'!$F$31,0,10*ROW('Sanitation Data'!F185))="","",OFFSET('Sanitation Data'!$F$31,0,10*ROW('Sanitation Data'!F185)))</f>
        <v/>
      </c>
      <c r="CY191" s="383" t="str">
        <f ca="1">+IF(OFFSET('Sanitation Data'!$F$32,0,10*ROW('Sanitation Data'!F185))="","",OFFSET('Sanitation Data'!$F$32,0,10*ROW('Sanitation Data'!F185)))</f>
        <v/>
      </c>
      <c r="CZ191" s="383" t="str">
        <f ca="1">+IF(OFFSET('Sanitation Data'!$G$28,0,10*ROW('Sanitation Data'!G185))="","",OFFSET('Sanitation Data'!$G$28,0,10*ROW('Sanitation Data'!G185)))</f>
        <v/>
      </c>
      <c r="DA191" s="383" t="str">
        <f ca="1">+IF(OFFSET('Sanitation Data'!$G$29,0,10*ROW('Sanitation Data'!G185))="","",OFFSET('Sanitation Data'!$G$29,0,10*ROW('Sanitation Data'!G185)))</f>
        <v/>
      </c>
      <c r="DB191" s="383" t="str">
        <f ca="1">+IF(OFFSET('Sanitation Data'!$G$30,0,10*ROW('Sanitation Data'!G185))="","",OFFSET('Sanitation Data'!$G$30,0,10*ROW('Sanitation Data'!G185)))</f>
        <v/>
      </c>
      <c r="DC191" s="383" t="str">
        <f ca="1">+IF(OFFSET('Sanitation Data'!$G$31,0,10*ROW('Sanitation Data'!G185))="","",OFFSET('Sanitation Data'!$G$31,0,10*ROW('Sanitation Data'!G185)))</f>
        <v/>
      </c>
      <c r="DD191" s="383" t="str">
        <f ca="1">+IF(OFFSET('Sanitation Data'!$G$32,0,10*ROW('Sanitation Data'!G185))="","",OFFSET('Sanitation Data'!$G$32,0,10*ROW('Sanitation Data'!G185)))</f>
        <v/>
      </c>
      <c r="DE191" s="383" t="str">
        <f ca="1">+IF(OFFSET('Sanitation Data'!$H$28,0,10*ROW('Sanitation Data'!H185))="","",OFFSET('Sanitation Data'!$H$28,0,10*ROW('Sanitation Data'!H185)))</f>
        <v/>
      </c>
      <c r="DF191" s="383" t="str">
        <f ca="1">+IF(OFFSET('Sanitation Data'!$H$29,0,10*ROW('Sanitation Data'!H185))="","",OFFSET('Sanitation Data'!$H$29,0,10*ROW('Sanitation Data'!H185)))</f>
        <v/>
      </c>
      <c r="DG191" s="383" t="str">
        <f ca="1">+IF(OFFSET('Sanitation Data'!$H$30,0,10*ROW('Sanitation Data'!H185))="","",OFFSET('Sanitation Data'!$H$30,0,10*ROW('Sanitation Data'!H185)))</f>
        <v/>
      </c>
      <c r="DH191" s="383" t="str">
        <f ca="1">+IF(OFFSET('Sanitation Data'!$H$31,0,10*ROW('Sanitation Data'!H185))="","",OFFSET('Sanitation Data'!$H$31,0,10*ROW('Sanitation Data'!H185)))</f>
        <v/>
      </c>
      <c r="DI191" s="383" t="str">
        <f ca="1">+IF(OFFSET('Sanitation Data'!$H$32,0,10*ROW('Sanitation Data'!H185))="","",OFFSET('Sanitation Data'!$H$32,0,10*ROW('Sanitation Data'!H185)))</f>
        <v/>
      </c>
      <c r="DJ191" s="383" t="str">
        <f ca="1">+IF(OFFSET('Sanitation Data'!$I$28,0,10*ROW('Sanitation Data'!I185))="","",OFFSET('Sanitation Data'!$I$28,0,10*ROW('Sanitation Data'!I185)))</f>
        <v/>
      </c>
      <c r="DK191" s="383" t="str">
        <f ca="1">+IF(OFFSET('Sanitation Data'!$I$29,0,10*ROW('Sanitation Data'!I185))="","",OFFSET('Sanitation Data'!$I$29,0,10*ROW('Sanitation Data'!I185)))</f>
        <v/>
      </c>
      <c r="DL191" s="383" t="str">
        <f ca="1">+IF(OFFSET('Sanitation Data'!$I$30,0,10*ROW('Sanitation Data'!I185))="","",OFFSET('Sanitation Data'!$I$30,0,10*ROW('Sanitation Data'!I185)))</f>
        <v/>
      </c>
      <c r="DM191" s="383" t="str">
        <f ca="1">+IF(OFFSET('Sanitation Data'!$I$31,0,10*ROW('Sanitation Data'!I185))="","",OFFSET('Sanitation Data'!$I$31,0,10*ROW('Sanitation Data'!I185)))</f>
        <v/>
      </c>
      <c r="DN191" s="383" t="str">
        <f ca="1">+IF(OFFSET('Sanitation Data'!$I$32,0,10*ROW('Sanitation Data'!I185))="","",OFFSET('Sanitation Data'!$I$32,0,10*ROW('Sanitation Data'!I185)))</f>
        <v/>
      </c>
      <c r="DO191" s="383" t="str">
        <f ca="1">+IF(OFFSET('Hygiene Data'!$D$11,0,10*ROW('Hygiene Data'!D185))="","",OFFSET('Hygiene Data'!$D$11,0,10*ROW('Hygiene Data'!D185)))</f>
        <v/>
      </c>
      <c r="DP191" s="383" t="str">
        <f ca="1">+IF(OFFSET('Hygiene Data'!$D$12,0,10*ROW('Hygiene Data'!D185))="","",OFFSET('Hygiene Data'!$D$12,0,10*ROW('Hygiene Data'!D185)))</f>
        <v/>
      </c>
      <c r="DQ191" s="383" t="str">
        <f ca="1">+IF(OFFSET('Hygiene Data'!$D$13,0,10*ROW('Hygiene Data'!D185))="","",OFFSET('Hygiene Data'!$D$13,0,10*ROW('Hygiene Data'!D185)))</f>
        <v/>
      </c>
      <c r="DR191" s="383" t="str">
        <f ca="1">+IF(OFFSET('Hygiene Data'!$E$11,0,10*ROW('Hygiene Data'!E185))="","",OFFSET('Hygiene Data'!$E$11,0,10*ROW('Hygiene Data'!E185)))</f>
        <v/>
      </c>
      <c r="DS191" s="383" t="str">
        <f ca="1">+IF(OFFSET('Hygiene Data'!$E$12,0,10*ROW('Hygiene Data'!E185))="","",OFFSET('Hygiene Data'!$E$12,0,10*ROW('Hygiene Data'!E185)))</f>
        <v/>
      </c>
      <c r="DT191" s="383" t="str">
        <f ca="1">+IF(OFFSET('Hygiene Data'!$E$13,0,10*ROW('Hygiene Data'!E185))="","",OFFSET('Hygiene Data'!$E$13,0,10*ROW('Hygiene Data'!E185)))</f>
        <v/>
      </c>
      <c r="DU191" s="383" t="str">
        <f ca="1">+IF(OFFSET('Hygiene Data'!$F$11,0,10*ROW('Hygiene Data'!F185))="","",OFFSET('Hygiene Data'!$F$11,0,10*ROW('Hygiene Data'!F185)))</f>
        <v/>
      </c>
      <c r="DV191" s="383" t="str">
        <f ca="1">+IF(OFFSET('Hygiene Data'!$F$12,0,10*ROW('Hygiene Data'!F185))="","",OFFSET('Hygiene Data'!$F$12,0,10*ROW('Hygiene Data'!F185)))</f>
        <v/>
      </c>
      <c r="DW191" s="383" t="str">
        <f ca="1">+IF(OFFSET('Hygiene Data'!$F$13,0,10*ROW('Hygiene Data'!F185))="","",OFFSET('Hygiene Data'!$F$13,0,10*ROW('Hygiene Data'!F185)))</f>
        <v/>
      </c>
      <c r="DX191" s="383" t="str">
        <f ca="1">+IF(OFFSET('Hygiene Data'!$G$11,0,10*ROW('Hygiene Data'!G185))="","",OFFSET('Hygiene Data'!$G$11,0,10*ROW('Hygiene Data'!G185)))</f>
        <v/>
      </c>
      <c r="DY191" s="383" t="str">
        <f ca="1">+IF(OFFSET('Hygiene Data'!$G$12,0,10*ROW('Hygiene Data'!G185))="","",OFFSET('Hygiene Data'!$G$12,0,10*ROW('Hygiene Data'!G185)))</f>
        <v/>
      </c>
      <c r="DZ191" s="383" t="str">
        <f ca="1">+IF(OFFSET('Hygiene Data'!$G$13,0,10*ROW('Hygiene Data'!G185))="","",OFFSET('Hygiene Data'!$G$13,0,10*ROW('Hygiene Data'!G185)))</f>
        <v/>
      </c>
      <c r="EA191" s="383" t="str">
        <f ca="1">+IF(OFFSET('Hygiene Data'!$H$11,0,10*ROW('Hygiene Data'!H185))="","",OFFSET('Hygiene Data'!$H$11,0,10*ROW('Hygiene Data'!H185)))</f>
        <v/>
      </c>
      <c r="EB191" s="383" t="str">
        <f ca="1">+IF(OFFSET('Hygiene Data'!$H$12,0,10*ROW('Hygiene Data'!H185))="","",OFFSET('Hygiene Data'!$H$12,0,10*ROW('Hygiene Data'!H185)))</f>
        <v/>
      </c>
      <c r="EC191" s="383" t="str">
        <f ca="1">+IF(OFFSET('Hygiene Data'!$H$13,0,10*ROW('Hygiene Data'!H185))="","",OFFSET('Hygiene Data'!$H$13,0,10*ROW('Hygiene Data'!H185)))</f>
        <v/>
      </c>
      <c r="ED191" s="383" t="str">
        <f ca="1">+IF(OFFSET('Hygiene Data'!$I$11,0,10*ROW('Hygiene Data'!I185))="","",OFFSET('Hygiene Data'!$I$11,0,10*ROW('Hygiene Data'!I185)))</f>
        <v/>
      </c>
      <c r="EE191" s="383" t="str">
        <f ca="1">+IF(OFFSET('Hygiene Data'!$I$12,0,10*ROW('Hygiene Data'!I185))="","",OFFSET('Hygiene Data'!$I$12,0,10*ROW('Hygiene Data'!I185)))</f>
        <v/>
      </c>
      <c r="EF191" s="383" t="str">
        <f ca="1">+IF(OFFSET('Hygiene Data'!$I$13,0,10*ROW('Hygiene Data'!I185))="","",OFFSET('Hygiene Data'!$I$13,0,10*ROW('Hygiene Data'!I185)))</f>
        <v/>
      </c>
    </row>
    <row r="192" spans="1:136" x14ac:dyDescent="0.25">
      <c r="A192" s="492" t="str">
        <f ca="1">+IF(OFFSET('Water Data'!$B$2,0,10*ROW('Water Data'!E186))="","",OFFSET('Water Data'!$B$2,0,10*ROW('Water Data'!E186)))</f>
        <v/>
      </c>
      <c r="B192" s="492"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19" t="str">
        <f t="shared" ca="1" si="2"/>
        <v/>
      </c>
      <c r="D192" s="520"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20"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20"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20"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20"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20"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20"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20"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20"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20"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20"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20"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20"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20"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20"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20"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20"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20"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21"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21"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21"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21"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21"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21"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21"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21"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21"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21"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21"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21"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21"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21"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21"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21"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21"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21"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21"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21"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21"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21"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21"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21"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21"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21"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21"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21"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21"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21"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22"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98"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22"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22"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22"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22"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22"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22"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22"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22"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22"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22"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22"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22"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22"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22"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22"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22"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83" t="str">
        <f ca="1">+IF(OFFSET('Water Data'!$D$27,0,10*ROW('Water Data'!D186))="","",OFFSET('Water Data'!$D$27,0,10*ROW('Water Data'!D186)))</f>
        <v/>
      </c>
      <c r="BT192" s="383" t="str">
        <f ca="1">+IF(OFFSET('Water Data'!$D$28,0,10*ROW('Water Data'!D186))="","",OFFSET('Water Data'!$D$28,0,10*ROW('Water Data'!D186)))</f>
        <v/>
      </c>
      <c r="BU192" s="383" t="str">
        <f ca="1">+IF(OFFSET('Water Data'!$D$29,0,10*ROW('Water Data'!D186))="","",OFFSET('Water Data'!$D$29,0,10*ROW('Water Data'!D186)))</f>
        <v/>
      </c>
      <c r="BV192" s="383" t="str">
        <f ca="1">+IF(OFFSET('Water Data'!$E$27,0,10*ROW('Water Data'!E186))="","",OFFSET('Water Data'!$E$27,0,10*ROW('Water Data'!E186)))</f>
        <v/>
      </c>
      <c r="BW192" s="383" t="str">
        <f ca="1">+IF(OFFSET('Water Data'!$E$28,0,10*ROW('Water Data'!E186))="","",OFFSET('Water Data'!$E$28,0,10*ROW('Water Data'!E186)))</f>
        <v/>
      </c>
      <c r="BX192" s="383" t="str">
        <f ca="1">+IF(OFFSET('Water Data'!$E$29,0,10*ROW('Water Data'!E186))="","",OFFSET('Water Data'!$E$29,0,10*ROW('Water Data'!E186)))</f>
        <v/>
      </c>
      <c r="BY192" s="383" t="str">
        <f ca="1">+IF(OFFSET('Water Data'!$F$27,0,10*ROW('Water Data'!F186))="","",OFFSET('Water Data'!$F$27,0,10*ROW('Water Data'!F186)))</f>
        <v/>
      </c>
      <c r="BZ192" s="383" t="str">
        <f ca="1">+IF(OFFSET('Water Data'!$F$28,0,10*ROW('Water Data'!F186))="","",OFFSET('Water Data'!$F$28,0,10*ROW('Water Data'!F186)))</f>
        <v/>
      </c>
      <c r="CA192" s="383" t="str">
        <f ca="1">+IF(OFFSET('Water Data'!$F$29,0,10*ROW('Water Data'!F186))="","",OFFSET('Water Data'!$F$29,0,10*ROW('Water Data'!F186)))</f>
        <v/>
      </c>
      <c r="CB192" s="383" t="str">
        <f ca="1">+IF(OFFSET('Water Data'!$G$27,0,10*ROW('Water Data'!G186))="","",OFFSET('Water Data'!$G$27,0,10*ROW('Water Data'!G186)))</f>
        <v/>
      </c>
      <c r="CC192" s="383" t="str">
        <f ca="1">+IF(OFFSET('Water Data'!$G$28,0,10*ROW('Water Data'!G186))="","",OFFSET('Water Data'!$G$28,0,10*ROW('Water Data'!G186)))</f>
        <v/>
      </c>
      <c r="CD192" s="383" t="str">
        <f ca="1">+IF(OFFSET('Water Data'!$G$29,0,10*ROW('Water Data'!G186))="","",OFFSET('Water Data'!$G$29,0,10*ROW('Water Data'!G186)))</f>
        <v/>
      </c>
      <c r="CE192" s="383" t="str">
        <f ca="1">+IF(OFFSET('Water Data'!$H$27,0,10*ROW('Water Data'!H186))="","",OFFSET('Water Data'!$H$27,0,10*ROW('Water Data'!H186)))</f>
        <v/>
      </c>
      <c r="CF192" s="383" t="str">
        <f ca="1">+IF(OFFSET('Water Data'!$H$28,0,10*ROW('Water Data'!H186))="","",OFFSET('Water Data'!$H$28,0,10*ROW('Water Data'!H186)))</f>
        <v/>
      </c>
      <c r="CG192" s="383" t="str">
        <f ca="1">+IF(OFFSET('Water Data'!$H$29,0,10*ROW('Water Data'!H186))="","",OFFSET('Water Data'!$H$29,0,10*ROW('Water Data'!H186)))</f>
        <v/>
      </c>
      <c r="CH192" s="383" t="str">
        <f ca="1">+IF(OFFSET('Water Data'!$I$27,0,10*ROW('Water Data'!I186))="","",OFFSET('Water Data'!$I$27,0,10*ROW('Water Data'!I186)))</f>
        <v/>
      </c>
      <c r="CI192" s="383" t="str">
        <f ca="1">+IF(OFFSET('Water Data'!$I$28,0,10*ROW('Water Data'!I186))="","",OFFSET('Water Data'!$I$28,0,10*ROW('Water Data'!I186)))</f>
        <v/>
      </c>
      <c r="CJ192" s="383" t="str">
        <f ca="1">+IF(OFFSET('Water Data'!$I$29,0,10*ROW('Water Data'!I186))="","",OFFSET('Water Data'!$I$29,0,10*ROW('Water Data'!I186)))</f>
        <v/>
      </c>
      <c r="CK192" s="383" t="str">
        <f ca="1">+IF(OFFSET('Sanitation Data'!$D$28,0,10*ROW('Sanitation Data'!D186))="","",OFFSET('Sanitation Data'!$D$28,0,10*ROW('Sanitation Data'!D186)))</f>
        <v/>
      </c>
      <c r="CL192" s="383" t="str">
        <f ca="1">+IF(OFFSET('Sanitation Data'!$D$29,0,10*ROW('Sanitation Data'!D186))="","",OFFSET('Sanitation Data'!$D$29,0,10*ROW('Sanitation Data'!D186)))</f>
        <v/>
      </c>
      <c r="CM192" s="383" t="str">
        <f ca="1">+IF(OFFSET('Sanitation Data'!$D$30,0,10*ROW('Sanitation Data'!D186))="","",OFFSET('Sanitation Data'!$D$30,0,10*ROW('Sanitation Data'!D186)))</f>
        <v/>
      </c>
      <c r="CN192" s="383" t="str">
        <f ca="1">+IF(OFFSET('Sanitation Data'!$D$31,0,10*ROW('Sanitation Data'!D186))="","",OFFSET('Sanitation Data'!$D$31,0,10*ROW('Sanitation Data'!D186)))</f>
        <v/>
      </c>
      <c r="CO192" s="383" t="str">
        <f ca="1">+IF(OFFSET('Sanitation Data'!$D$32,0,10*ROW('Sanitation Data'!D186))="","",OFFSET('Sanitation Data'!$D$32,0,10*ROW('Sanitation Data'!D186)))</f>
        <v/>
      </c>
      <c r="CP192" s="383" t="str">
        <f ca="1">+IF(OFFSET('Sanitation Data'!$E$28,0,10*ROW('Sanitation Data'!E186))="","",OFFSET('Sanitation Data'!$E$28,0,10*ROW('Sanitation Data'!E186)))</f>
        <v/>
      </c>
      <c r="CQ192" s="383" t="str">
        <f ca="1">+IF(OFFSET('Sanitation Data'!$E$29,0,10*ROW('Sanitation Data'!E186))="","",OFFSET('Sanitation Data'!$E$29,0,10*ROW('Sanitation Data'!E186)))</f>
        <v/>
      </c>
      <c r="CR192" s="383" t="str">
        <f ca="1">+IF(OFFSET('Sanitation Data'!$E$30,0,10*ROW('Sanitation Data'!E186))="","",OFFSET('Sanitation Data'!$E$30,0,10*ROW('Sanitation Data'!E186)))</f>
        <v/>
      </c>
      <c r="CS192" s="383" t="str">
        <f ca="1">+IF(OFFSET('Sanitation Data'!$E$31,0,10*ROW('Sanitation Data'!E186))="","",OFFSET('Sanitation Data'!$E$31,0,10*ROW('Sanitation Data'!E186)))</f>
        <v/>
      </c>
      <c r="CT192" s="383" t="str">
        <f ca="1">+IF(OFFSET('Sanitation Data'!$E$32,0,10*ROW('Sanitation Data'!E186))="","",OFFSET('Sanitation Data'!$E$32,0,10*ROW('Sanitation Data'!E186)))</f>
        <v/>
      </c>
      <c r="CU192" s="383" t="str">
        <f ca="1">+IF(OFFSET('Sanitation Data'!$F$28,0,10*ROW('Sanitation Data'!F186))="","",OFFSET('Sanitation Data'!$F$28,0,10*ROW('Sanitation Data'!F186)))</f>
        <v/>
      </c>
      <c r="CV192" s="383" t="str">
        <f ca="1">+IF(OFFSET('Sanitation Data'!$F$29,0,10*ROW('Sanitation Data'!F186))="","",OFFSET('Sanitation Data'!$F$29,0,10*ROW('Sanitation Data'!F186)))</f>
        <v/>
      </c>
      <c r="CW192" s="383" t="str">
        <f ca="1">+IF(OFFSET('Sanitation Data'!$F$30,0,10*ROW('Sanitation Data'!F186))="","",OFFSET('Sanitation Data'!$F$30,0,10*ROW('Sanitation Data'!F186)))</f>
        <v/>
      </c>
      <c r="CX192" s="383" t="str">
        <f ca="1">+IF(OFFSET('Sanitation Data'!$F$31,0,10*ROW('Sanitation Data'!F186))="","",OFFSET('Sanitation Data'!$F$31,0,10*ROW('Sanitation Data'!F186)))</f>
        <v/>
      </c>
      <c r="CY192" s="383" t="str">
        <f ca="1">+IF(OFFSET('Sanitation Data'!$F$32,0,10*ROW('Sanitation Data'!F186))="","",OFFSET('Sanitation Data'!$F$32,0,10*ROW('Sanitation Data'!F186)))</f>
        <v/>
      </c>
      <c r="CZ192" s="383" t="str">
        <f ca="1">+IF(OFFSET('Sanitation Data'!$G$28,0,10*ROW('Sanitation Data'!G186))="","",OFFSET('Sanitation Data'!$G$28,0,10*ROW('Sanitation Data'!G186)))</f>
        <v/>
      </c>
      <c r="DA192" s="383" t="str">
        <f ca="1">+IF(OFFSET('Sanitation Data'!$G$29,0,10*ROW('Sanitation Data'!G186))="","",OFFSET('Sanitation Data'!$G$29,0,10*ROW('Sanitation Data'!G186)))</f>
        <v/>
      </c>
      <c r="DB192" s="383" t="str">
        <f ca="1">+IF(OFFSET('Sanitation Data'!$G$30,0,10*ROW('Sanitation Data'!G186))="","",OFFSET('Sanitation Data'!$G$30,0,10*ROW('Sanitation Data'!G186)))</f>
        <v/>
      </c>
      <c r="DC192" s="383" t="str">
        <f ca="1">+IF(OFFSET('Sanitation Data'!$G$31,0,10*ROW('Sanitation Data'!G186))="","",OFFSET('Sanitation Data'!$G$31,0,10*ROW('Sanitation Data'!G186)))</f>
        <v/>
      </c>
      <c r="DD192" s="383" t="str">
        <f ca="1">+IF(OFFSET('Sanitation Data'!$G$32,0,10*ROW('Sanitation Data'!G186))="","",OFFSET('Sanitation Data'!$G$32,0,10*ROW('Sanitation Data'!G186)))</f>
        <v/>
      </c>
      <c r="DE192" s="383" t="str">
        <f ca="1">+IF(OFFSET('Sanitation Data'!$H$28,0,10*ROW('Sanitation Data'!H186))="","",OFFSET('Sanitation Data'!$H$28,0,10*ROW('Sanitation Data'!H186)))</f>
        <v/>
      </c>
      <c r="DF192" s="383" t="str">
        <f ca="1">+IF(OFFSET('Sanitation Data'!$H$29,0,10*ROW('Sanitation Data'!H186))="","",OFFSET('Sanitation Data'!$H$29,0,10*ROW('Sanitation Data'!H186)))</f>
        <v/>
      </c>
      <c r="DG192" s="383" t="str">
        <f ca="1">+IF(OFFSET('Sanitation Data'!$H$30,0,10*ROW('Sanitation Data'!H186))="","",OFFSET('Sanitation Data'!$H$30,0,10*ROW('Sanitation Data'!H186)))</f>
        <v/>
      </c>
      <c r="DH192" s="383" t="str">
        <f ca="1">+IF(OFFSET('Sanitation Data'!$H$31,0,10*ROW('Sanitation Data'!H186))="","",OFFSET('Sanitation Data'!$H$31,0,10*ROW('Sanitation Data'!H186)))</f>
        <v/>
      </c>
      <c r="DI192" s="383" t="str">
        <f ca="1">+IF(OFFSET('Sanitation Data'!$H$32,0,10*ROW('Sanitation Data'!H186))="","",OFFSET('Sanitation Data'!$H$32,0,10*ROW('Sanitation Data'!H186)))</f>
        <v/>
      </c>
      <c r="DJ192" s="383" t="str">
        <f ca="1">+IF(OFFSET('Sanitation Data'!$I$28,0,10*ROW('Sanitation Data'!I186))="","",OFFSET('Sanitation Data'!$I$28,0,10*ROW('Sanitation Data'!I186)))</f>
        <v/>
      </c>
      <c r="DK192" s="383" t="str">
        <f ca="1">+IF(OFFSET('Sanitation Data'!$I$29,0,10*ROW('Sanitation Data'!I186))="","",OFFSET('Sanitation Data'!$I$29,0,10*ROW('Sanitation Data'!I186)))</f>
        <v/>
      </c>
      <c r="DL192" s="383" t="str">
        <f ca="1">+IF(OFFSET('Sanitation Data'!$I$30,0,10*ROW('Sanitation Data'!I186))="","",OFFSET('Sanitation Data'!$I$30,0,10*ROW('Sanitation Data'!I186)))</f>
        <v/>
      </c>
      <c r="DM192" s="383" t="str">
        <f ca="1">+IF(OFFSET('Sanitation Data'!$I$31,0,10*ROW('Sanitation Data'!I186))="","",OFFSET('Sanitation Data'!$I$31,0,10*ROW('Sanitation Data'!I186)))</f>
        <v/>
      </c>
      <c r="DN192" s="383" t="str">
        <f ca="1">+IF(OFFSET('Sanitation Data'!$I$32,0,10*ROW('Sanitation Data'!I186))="","",OFFSET('Sanitation Data'!$I$32,0,10*ROW('Sanitation Data'!I186)))</f>
        <v/>
      </c>
      <c r="DO192" s="383" t="str">
        <f ca="1">+IF(OFFSET('Hygiene Data'!$D$11,0,10*ROW('Hygiene Data'!D186))="","",OFFSET('Hygiene Data'!$D$11,0,10*ROW('Hygiene Data'!D186)))</f>
        <v/>
      </c>
      <c r="DP192" s="383" t="str">
        <f ca="1">+IF(OFFSET('Hygiene Data'!$D$12,0,10*ROW('Hygiene Data'!D186))="","",OFFSET('Hygiene Data'!$D$12,0,10*ROW('Hygiene Data'!D186)))</f>
        <v/>
      </c>
      <c r="DQ192" s="383" t="str">
        <f ca="1">+IF(OFFSET('Hygiene Data'!$D$13,0,10*ROW('Hygiene Data'!D186))="","",OFFSET('Hygiene Data'!$D$13,0,10*ROW('Hygiene Data'!D186)))</f>
        <v/>
      </c>
      <c r="DR192" s="383" t="str">
        <f ca="1">+IF(OFFSET('Hygiene Data'!$E$11,0,10*ROW('Hygiene Data'!E186))="","",OFFSET('Hygiene Data'!$E$11,0,10*ROW('Hygiene Data'!E186)))</f>
        <v/>
      </c>
      <c r="DS192" s="383" t="str">
        <f ca="1">+IF(OFFSET('Hygiene Data'!$E$12,0,10*ROW('Hygiene Data'!E186))="","",OFFSET('Hygiene Data'!$E$12,0,10*ROW('Hygiene Data'!E186)))</f>
        <v/>
      </c>
      <c r="DT192" s="383" t="str">
        <f ca="1">+IF(OFFSET('Hygiene Data'!$E$13,0,10*ROW('Hygiene Data'!E186))="","",OFFSET('Hygiene Data'!$E$13,0,10*ROW('Hygiene Data'!E186)))</f>
        <v/>
      </c>
      <c r="DU192" s="383" t="str">
        <f ca="1">+IF(OFFSET('Hygiene Data'!$F$11,0,10*ROW('Hygiene Data'!F186))="","",OFFSET('Hygiene Data'!$F$11,0,10*ROW('Hygiene Data'!F186)))</f>
        <v/>
      </c>
      <c r="DV192" s="383" t="str">
        <f ca="1">+IF(OFFSET('Hygiene Data'!$F$12,0,10*ROW('Hygiene Data'!F186))="","",OFFSET('Hygiene Data'!$F$12,0,10*ROW('Hygiene Data'!F186)))</f>
        <v/>
      </c>
      <c r="DW192" s="383" t="str">
        <f ca="1">+IF(OFFSET('Hygiene Data'!$F$13,0,10*ROW('Hygiene Data'!F186))="","",OFFSET('Hygiene Data'!$F$13,0,10*ROW('Hygiene Data'!F186)))</f>
        <v/>
      </c>
      <c r="DX192" s="383" t="str">
        <f ca="1">+IF(OFFSET('Hygiene Data'!$G$11,0,10*ROW('Hygiene Data'!G186))="","",OFFSET('Hygiene Data'!$G$11,0,10*ROW('Hygiene Data'!G186)))</f>
        <v/>
      </c>
      <c r="DY192" s="383" t="str">
        <f ca="1">+IF(OFFSET('Hygiene Data'!$G$12,0,10*ROW('Hygiene Data'!G186))="","",OFFSET('Hygiene Data'!$G$12,0,10*ROW('Hygiene Data'!G186)))</f>
        <v/>
      </c>
      <c r="DZ192" s="383" t="str">
        <f ca="1">+IF(OFFSET('Hygiene Data'!$G$13,0,10*ROW('Hygiene Data'!G186))="","",OFFSET('Hygiene Data'!$G$13,0,10*ROW('Hygiene Data'!G186)))</f>
        <v/>
      </c>
      <c r="EA192" s="383" t="str">
        <f ca="1">+IF(OFFSET('Hygiene Data'!$H$11,0,10*ROW('Hygiene Data'!H186))="","",OFFSET('Hygiene Data'!$H$11,0,10*ROW('Hygiene Data'!H186)))</f>
        <v/>
      </c>
      <c r="EB192" s="383" t="str">
        <f ca="1">+IF(OFFSET('Hygiene Data'!$H$12,0,10*ROW('Hygiene Data'!H186))="","",OFFSET('Hygiene Data'!$H$12,0,10*ROW('Hygiene Data'!H186)))</f>
        <v/>
      </c>
      <c r="EC192" s="383" t="str">
        <f ca="1">+IF(OFFSET('Hygiene Data'!$H$13,0,10*ROW('Hygiene Data'!H186))="","",OFFSET('Hygiene Data'!$H$13,0,10*ROW('Hygiene Data'!H186)))</f>
        <v/>
      </c>
      <c r="ED192" s="383" t="str">
        <f ca="1">+IF(OFFSET('Hygiene Data'!$I$11,0,10*ROW('Hygiene Data'!I186))="","",OFFSET('Hygiene Data'!$I$11,0,10*ROW('Hygiene Data'!I186)))</f>
        <v/>
      </c>
      <c r="EE192" s="383" t="str">
        <f ca="1">+IF(OFFSET('Hygiene Data'!$I$12,0,10*ROW('Hygiene Data'!I186))="","",OFFSET('Hygiene Data'!$I$12,0,10*ROW('Hygiene Data'!I186)))</f>
        <v/>
      </c>
      <c r="EF192" s="383" t="str">
        <f ca="1">+IF(OFFSET('Hygiene Data'!$I$13,0,10*ROW('Hygiene Data'!I186))="","",OFFSET('Hygiene Data'!$I$13,0,10*ROW('Hygiene Data'!I186)))</f>
        <v/>
      </c>
    </row>
    <row r="193" spans="1:136" x14ac:dyDescent="0.25">
      <c r="A193" s="492" t="str">
        <f ca="1">+IF(OFFSET('Water Data'!$B$2,0,10*ROW('Water Data'!E187))="","",OFFSET('Water Data'!$B$2,0,10*ROW('Water Data'!E187)))</f>
        <v/>
      </c>
      <c r="B193" s="492"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19" t="str">
        <f t="shared" ca="1" si="2"/>
        <v/>
      </c>
      <c r="D193" s="520"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20"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20"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20"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20"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20"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20"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20"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20"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20"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20"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20"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20"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20"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20"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20"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20"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20"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21"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21"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21"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21"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21"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21"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21"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21"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21"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21"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21"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21"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21"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21"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21"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21"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21"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21"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21"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21"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21"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21"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21"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21"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21"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21"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21"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21"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21"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21"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22"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98"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22"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22"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22"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22"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22"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22"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22"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22"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22"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22"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22"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22"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22"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22"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22"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22"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83" t="str">
        <f ca="1">+IF(OFFSET('Water Data'!$D$27,0,10*ROW('Water Data'!D187))="","",OFFSET('Water Data'!$D$27,0,10*ROW('Water Data'!D187)))</f>
        <v/>
      </c>
      <c r="BT193" s="383" t="str">
        <f ca="1">+IF(OFFSET('Water Data'!$D$28,0,10*ROW('Water Data'!D187))="","",OFFSET('Water Data'!$D$28,0,10*ROW('Water Data'!D187)))</f>
        <v/>
      </c>
      <c r="BU193" s="383" t="str">
        <f ca="1">+IF(OFFSET('Water Data'!$D$29,0,10*ROW('Water Data'!D187))="","",OFFSET('Water Data'!$D$29,0,10*ROW('Water Data'!D187)))</f>
        <v/>
      </c>
      <c r="BV193" s="383" t="str">
        <f ca="1">+IF(OFFSET('Water Data'!$E$27,0,10*ROW('Water Data'!E187))="","",OFFSET('Water Data'!$E$27,0,10*ROW('Water Data'!E187)))</f>
        <v/>
      </c>
      <c r="BW193" s="383" t="str">
        <f ca="1">+IF(OFFSET('Water Data'!$E$28,0,10*ROW('Water Data'!E187))="","",OFFSET('Water Data'!$E$28,0,10*ROW('Water Data'!E187)))</f>
        <v/>
      </c>
      <c r="BX193" s="383" t="str">
        <f ca="1">+IF(OFFSET('Water Data'!$E$29,0,10*ROW('Water Data'!E187))="","",OFFSET('Water Data'!$E$29,0,10*ROW('Water Data'!E187)))</f>
        <v/>
      </c>
      <c r="BY193" s="383" t="str">
        <f ca="1">+IF(OFFSET('Water Data'!$F$27,0,10*ROW('Water Data'!F187))="","",OFFSET('Water Data'!$F$27,0,10*ROW('Water Data'!F187)))</f>
        <v/>
      </c>
      <c r="BZ193" s="383" t="str">
        <f ca="1">+IF(OFFSET('Water Data'!$F$28,0,10*ROW('Water Data'!F187))="","",OFFSET('Water Data'!$F$28,0,10*ROW('Water Data'!F187)))</f>
        <v/>
      </c>
      <c r="CA193" s="383" t="str">
        <f ca="1">+IF(OFFSET('Water Data'!$F$29,0,10*ROW('Water Data'!F187))="","",OFFSET('Water Data'!$F$29,0,10*ROW('Water Data'!F187)))</f>
        <v/>
      </c>
      <c r="CB193" s="383" t="str">
        <f ca="1">+IF(OFFSET('Water Data'!$G$27,0,10*ROW('Water Data'!G187))="","",OFFSET('Water Data'!$G$27,0,10*ROW('Water Data'!G187)))</f>
        <v/>
      </c>
      <c r="CC193" s="383" t="str">
        <f ca="1">+IF(OFFSET('Water Data'!$G$28,0,10*ROW('Water Data'!G187))="","",OFFSET('Water Data'!$G$28,0,10*ROW('Water Data'!G187)))</f>
        <v/>
      </c>
      <c r="CD193" s="383" t="str">
        <f ca="1">+IF(OFFSET('Water Data'!$G$29,0,10*ROW('Water Data'!G187))="","",OFFSET('Water Data'!$G$29,0,10*ROW('Water Data'!G187)))</f>
        <v/>
      </c>
      <c r="CE193" s="383" t="str">
        <f ca="1">+IF(OFFSET('Water Data'!$H$27,0,10*ROW('Water Data'!H187))="","",OFFSET('Water Data'!$H$27,0,10*ROW('Water Data'!H187)))</f>
        <v/>
      </c>
      <c r="CF193" s="383" t="str">
        <f ca="1">+IF(OFFSET('Water Data'!$H$28,0,10*ROW('Water Data'!H187))="","",OFFSET('Water Data'!$H$28,0,10*ROW('Water Data'!H187)))</f>
        <v/>
      </c>
      <c r="CG193" s="383" t="str">
        <f ca="1">+IF(OFFSET('Water Data'!$H$29,0,10*ROW('Water Data'!H187))="","",OFFSET('Water Data'!$H$29,0,10*ROW('Water Data'!H187)))</f>
        <v/>
      </c>
      <c r="CH193" s="383" t="str">
        <f ca="1">+IF(OFFSET('Water Data'!$I$27,0,10*ROW('Water Data'!I187))="","",OFFSET('Water Data'!$I$27,0,10*ROW('Water Data'!I187)))</f>
        <v/>
      </c>
      <c r="CI193" s="383" t="str">
        <f ca="1">+IF(OFFSET('Water Data'!$I$28,0,10*ROW('Water Data'!I187))="","",OFFSET('Water Data'!$I$28,0,10*ROW('Water Data'!I187)))</f>
        <v/>
      </c>
      <c r="CJ193" s="383" t="str">
        <f ca="1">+IF(OFFSET('Water Data'!$I$29,0,10*ROW('Water Data'!I187))="","",OFFSET('Water Data'!$I$29,0,10*ROW('Water Data'!I187)))</f>
        <v/>
      </c>
      <c r="CK193" s="383" t="str">
        <f ca="1">+IF(OFFSET('Sanitation Data'!$D$28,0,10*ROW('Sanitation Data'!D187))="","",OFFSET('Sanitation Data'!$D$28,0,10*ROW('Sanitation Data'!D187)))</f>
        <v/>
      </c>
      <c r="CL193" s="383" t="str">
        <f ca="1">+IF(OFFSET('Sanitation Data'!$D$29,0,10*ROW('Sanitation Data'!D187))="","",OFFSET('Sanitation Data'!$D$29,0,10*ROW('Sanitation Data'!D187)))</f>
        <v/>
      </c>
      <c r="CM193" s="383" t="str">
        <f ca="1">+IF(OFFSET('Sanitation Data'!$D$30,0,10*ROW('Sanitation Data'!D187))="","",OFFSET('Sanitation Data'!$D$30,0,10*ROW('Sanitation Data'!D187)))</f>
        <v/>
      </c>
      <c r="CN193" s="383" t="str">
        <f ca="1">+IF(OFFSET('Sanitation Data'!$D$31,0,10*ROW('Sanitation Data'!D187))="","",OFFSET('Sanitation Data'!$D$31,0,10*ROW('Sanitation Data'!D187)))</f>
        <v/>
      </c>
      <c r="CO193" s="383" t="str">
        <f ca="1">+IF(OFFSET('Sanitation Data'!$D$32,0,10*ROW('Sanitation Data'!D187))="","",OFFSET('Sanitation Data'!$D$32,0,10*ROW('Sanitation Data'!D187)))</f>
        <v/>
      </c>
      <c r="CP193" s="383" t="str">
        <f ca="1">+IF(OFFSET('Sanitation Data'!$E$28,0,10*ROW('Sanitation Data'!E187))="","",OFFSET('Sanitation Data'!$E$28,0,10*ROW('Sanitation Data'!E187)))</f>
        <v/>
      </c>
      <c r="CQ193" s="383" t="str">
        <f ca="1">+IF(OFFSET('Sanitation Data'!$E$29,0,10*ROW('Sanitation Data'!E187))="","",OFFSET('Sanitation Data'!$E$29,0,10*ROW('Sanitation Data'!E187)))</f>
        <v/>
      </c>
      <c r="CR193" s="383" t="str">
        <f ca="1">+IF(OFFSET('Sanitation Data'!$E$30,0,10*ROW('Sanitation Data'!E187))="","",OFFSET('Sanitation Data'!$E$30,0,10*ROW('Sanitation Data'!E187)))</f>
        <v/>
      </c>
      <c r="CS193" s="383" t="str">
        <f ca="1">+IF(OFFSET('Sanitation Data'!$E$31,0,10*ROW('Sanitation Data'!E187))="","",OFFSET('Sanitation Data'!$E$31,0,10*ROW('Sanitation Data'!E187)))</f>
        <v/>
      </c>
      <c r="CT193" s="383" t="str">
        <f ca="1">+IF(OFFSET('Sanitation Data'!$E$32,0,10*ROW('Sanitation Data'!E187))="","",OFFSET('Sanitation Data'!$E$32,0,10*ROW('Sanitation Data'!E187)))</f>
        <v/>
      </c>
      <c r="CU193" s="383" t="str">
        <f ca="1">+IF(OFFSET('Sanitation Data'!$F$28,0,10*ROW('Sanitation Data'!F187))="","",OFFSET('Sanitation Data'!$F$28,0,10*ROW('Sanitation Data'!F187)))</f>
        <v/>
      </c>
      <c r="CV193" s="383" t="str">
        <f ca="1">+IF(OFFSET('Sanitation Data'!$F$29,0,10*ROW('Sanitation Data'!F187))="","",OFFSET('Sanitation Data'!$F$29,0,10*ROW('Sanitation Data'!F187)))</f>
        <v/>
      </c>
      <c r="CW193" s="383" t="str">
        <f ca="1">+IF(OFFSET('Sanitation Data'!$F$30,0,10*ROW('Sanitation Data'!F187))="","",OFFSET('Sanitation Data'!$F$30,0,10*ROW('Sanitation Data'!F187)))</f>
        <v/>
      </c>
      <c r="CX193" s="383" t="str">
        <f ca="1">+IF(OFFSET('Sanitation Data'!$F$31,0,10*ROW('Sanitation Data'!F187))="","",OFFSET('Sanitation Data'!$F$31,0,10*ROW('Sanitation Data'!F187)))</f>
        <v/>
      </c>
      <c r="CY193" s="383" t="str">
        <f ca="1">+IF(OFFSET('Sanitation Data'!$F$32,0,10*ROW('Sanitation Data'!F187))="","",OFFSET('Sanitation Data'!$F$32,0,10*ROW('Sanitation Data'!F187)))</f>
        <v/>
      </c>
      <c r="CZ193" s="383" t="str">
        <f ca="1">+IF(OFFSET('Sanitation Data'!$G$28,0,10*ROW('Sanitation Data'!G187))="","",OFFSET('Sanitation Data'!$G$28,0,10*ROW('Sanitation Data'!G187)))</f>
        <v/>
      </c>
      <c r="DA193" s="383" t="str">
        <f ca="1">+IF(OFFSET('Sanitation Data'!$G$29,0,10*ROW('Sanitation Data'!G187))="","",OFFSET('Sanitation Data'!$G$29,0,10*ROW('Sanitation Data'!G187)))</f>
        <v/>
      </c>
      <c r="DB193" s="383" t="str">
        <f ca="1">+IF(OFFSET('Sanitation Data'!$G$30,0,10*ROW('Sanitation Data'!G187))="","",OFFSET('Sanitation Data'!$G$30,0,10*ROW('Sanitation Data'!G187)))</f>
        <v/>
      </c>
      <c r="DC193" s="383" t="str">
        <f ca="1">+IF(OFFSET('Sanitation Data'!$G$31,0,10*ROW('Sanitation Data'!G187))="","",OFFSET('Sanitation Data'!$G$31,0,10*ROW('Sanitation Data'!G187)))</f>
        <v/>
      </c>
      <c r="DD193" s="383" t="str">
        <f ca="1">+IF(OFFSET('Sanitation Data'!$G$32,0,10*ROW('Sanitation Data'!G187))="","",OFFSET('Sanitation Data'!$G$32,0,10*ROW('Sanitation Data'!G187)))</f>
        <v/>
      </c>
      <c r="DE193" s="383" t="str">
        <f ca="1">+IF(OFFSET('Sanitation Data'!$H$28,0,10*ROW('Sanitation Data'!H187))="","",OFFSET('Sanitation Data'!$H$28,0,10*ROW('Sanitation Data'!H187)))</f>
        <v/>
      </c>
      <c r="DF193" s="383" t="str">
        <f ca="1">+IF(OFFSET('Sanitation Data'!$H$29,0,10*ROW('Sanitation Data'!H187))="","",OFFSET('Sanitation Data'!$H$29,0,10*ROW('Sanitation Data'!H187)))</f>
        <v/>
      </c>
      <c r="DG193" s="383" t="str">
        <f ca="1">+IF(OFFSET('Sanitation Data'!$H$30,0,10*ROW('Sanitation Data'!H187))="","",OFFSET('Sanitation Data'!$H$30,0,10*ROW('Sanitation Data'!H187)))</f>
        <v/>
      </c>
      <c r="DH193" s="383" t="str">
        <f ca="1">+IF(OFFSET('Sanitation Data'!$H$31,0,10*ROW('Sanitation Data'!H187))="","",OFFSET('Sanitation Data'!$H$31,0,10*ROW('Sanitation Data'!H187)))</f>
        <v/>
      </c>
      <c r="DI193" s="383" t="str">
        <f ca="1">+IF(OFFSET('Sanitation Data'!$H$32,0,10*ROW('Sanitation Data'!H187))="","",OFFSET('Sanitation Data'!$H$32,0,10*ROW('Sanitation Data'!H187)))</f>
        <v/>
      </c>
      <c r="DJ193" s="383" t="str">
        <f ca="1">+IF(OFFSET('Sanitation Data'!$I$28,0,10*ROW('Sanitation Data'!I187))="","",OFFSET('Sanitation Data'!$I$28,0,10*ROW('Sanitation Data'!I187)))</f>
        <v/>
      </c>
      <c r="DK193" s="383" t="str">
        <f ca="1">+IF(OFFSET('Sanitation Data'!$I$29,0,10*ROW('Sanitation Data'!I187))="","",OFFSET('Sanitation Data'!$I$29,0,10*ROW('Sanitation Data'!I187)))</f>
        <v/>
      </c>
      <c r="DL193" s="383" t="str">
        <f ca="1">+IF(OFFSET('Sanitation Data'!$I$30,0,10*ROW('Sanitation Data'!I187))="","",OFFSET('Sanitation Data'!$I$30,0,10*ROW('Sanitation Data'!I187)))</f>
        <v/>
      </c>
      <c r="DM193" s="383" t="str">
        <f ca="1">+IF(OFFSET('Sanitation Data'!$I$31,0,10*ROW('Sanitation Data'!I187))="","",OFFSET('Sanitation Data'!$I$31,0,10*ROW('Sanitation Data'!I187)))</f>
        <v/>
      </c>
      <c r="DN193" s="383" t="str">
        <f ca="1">+IF(OFFSET('Sanitation Data'!$I$32,0,10*ROW('Sanitation Data'!I187))="","",OFFSET('Sanitation Data'!$I$32,0,10*ROW('Sanitation Data'!I187)))</f>
        <v/>
      </c>
      <c r="DO193" s="383" t="str">
        <f ca="1">+IF(OFFSET('Hygiene Data'!$D$11,0,10*ROW('Hygiene Data'!D187))="","",OFFSET('Hygiene Data'!$D$11,0,10*ROW('Hygiene Data'!D187)))</f>
        <v/>
      </c>
      <c r="DP193" s="383" t="str">
        <f ca="1">+IF(OFFSET('Hygiene Data'!$D$12,0,10*ROW('Hygiene Data'!D187))="","",OFFSET('Hygiene Data'!$D$12,0,10*ROW('Hygiene Data'!D187)))</f>
        <v/>
      </c>
      <c r="DQ193" s="383" t="str">
        <f ca="1">+IF(OFFSET('Hygiene Data'!$D$13,0,10*ROW('Hygiene Data'!D187))="","",OFFSET('Hygiene Data'!$D$13,0,10*ROW('Hygiene Data'!D187)))</f>
        <v/>
      </c>
      <c r="DR193" s="383" t="str">
        <f ca="1">+IF(OFFSET('Hygiene Data'!$E$11,0,10*ROW('Hygiene Data'!E187))="","",OFFSET('Hygiene Data'!$E$11,0,10*ROW('Hygiene Data'!E187)))</f>
        <v/>
      </c>
      <c r="DS193" s="383" t="str">
        <f ca="1">+IF(OFFSET('Hygiene Data'!$E$12,0,10*ROW('Hygiene Data'!E187))="","",OFFSET('Hygiene Data'!$E$12,0,10*ROW('Hygiene Data'!E187)))</f>
        <v/>
      </c>
      <c r="DT193" s="383" t="str">
        <f ca="1">+IF(OFFSET('Hygiene Data'!$E$13,0,10*ROW('Hygiene Data'!E187))="","",OFFSET('Hygiene Data'!$E$13,0,10*ROW('Hygiene Data'!E187)))</f>
        <v/>
      </c>
      <c r="DU193" s="383" t="str">
        <f ca="1">+IF(OFFSET('Hygiene Data'!$F$11,0,10*ROW('Hygiene Data'!F187))="","",OFFSET('Hygiene Data'!$F$11,0,10*ROW('Hygiene Data'!F187)))</f>
        <v/>
      </c>
      <c r="DV193" s="383" t="str">
        <f ca="1">+IF(OFFSET('Hygiene Data'!$F$12,0,10*ROW('Hygiene Data'!F187))="","",OFFSET('Hygiene Data'!$F$12,0,10*ROW('Hygiene Data'!F187)))</f>
        <v/>
      </c>
      <c r="DW193" s="383" t="str">
        <f ca="1">+IF(OFFSET('Hygiene Data'!$F$13,0,10*ROW('Hygiene Data'!F187))="","",OFFSET('Hygiene Data'!$F$13,0,10*ROW('Hygiene Data'!F187)))</f>
        <v/>
      </c>
      <c r="DX193" s="383" t="str">
        <f ca="1">+IF(OFFSET('Hygiene Data'!$G$11,0,10*ROW('Hygiene Data'!G187))="","",OFFSET('Hygiene Data'!$G$11,0,10*ROW('Hygiene Data'!G187)))</f>
        <v/>
      </c>
      <c r="DY193" s="383" t="str">
        <f ca="1">+IF(OFFSET('Hygiene Data'!$G$12,0,10*ROW('Hygiene Data'!G187))="","",OFFSET('Hygiene Data'!$G$12,0,10*ROW('Hygiene Data'!G187)))</f>
        <v/>
      </c>
      <c r="DZ193" s="383" t="str">
        <f ca="1">+IF(OFFSET('Hygiene Data'!$G$13,0,10*ROW('Hygiene Data'!G187))="","",OFFSET('Hygiene Data'!$G$13,0,10*ROW('Hygiene Data'!G187)))</f>
        <v/>
      </c>
      <c r="EA193" s="383" t="str">
        <f ca="1">+IF(OFFSET('Hygiene Data'!$H$11,0,10*ROW('Hygiene Data'!H187))="","",OFFSET('Hygiene Data'!$H$11,0,10*ROW('Hygiene Data'!H187)))</f>
        <v/>
      </c>
      <c r="EB193" s="383" t="str">
        <f ca="1">+IF(OFFSET('Hygiene Data'!$H$12,0,10*ROW('Hygiene Data'!H187))="","",OFFSET('Hygiene Data'!$H$12,0,10*ROW('Hygiene Data'!H187)))</f>
        <v/>
      </c>
      <c r="EC193" s="383" t="str">
        <f ca="1">+IF(OFFSET('Hygiene Data'!$H$13,0,10*ROW('Hygiene Data'!H187))="","",OFFSET('Hygiene Data'!$H$13,0,10*ROW('Hygiene Data'!H187)))</f>
        <v/>
      </c>
      <c r="ED193" s="383" t="str">
        <f ca="1">+IF(OFFSET('Hygiene Data'!$I$11,0,10*ROW('Hygiene Data'!I187))="","",OFFSET('Hygiene Data'!$I$11,0,10*ROW('Hygiene Data'!I187)))</f>
        <v/>
      </c>
      <c r="EE193" s="383" t="str">
        <f ca="1">+IF(OFFSET('Hygiene Data'!$I$12,0,10*ROW('Hygiene Data'!I187))="","",OFFSET('Hygiene Data'!$I$12,0,10*ROW('Hygiene Data'!I187)))</f>
        <v/>
      </c>
      <c r="EF193" s="383" t="str">
        <f ca="1">+IF(OFFSET('Hygiene Data'!$I$13,0,10*ROW('Hygiene Data'!I187))="","",OFFSET('Hygiene Data'!$I$13,0,10*ROW('Hygiene Data'!I187)))</f>
        <v/>
      </c>
    </row>
    <row r="194" spans="1:136" x14ac:dyDescent="0.25">
      <c r="A194" s="492" t="str">
        <f ca="1">+IF(OFFSET('Water Data'!$B$2,0,10*ROW('Water Data'!E188))="","",OFFSET('Water Data'!$B$2,0,10*ROW('Water Data'!E188)))</f>
        <v/>
      </c>
      <c r="B194" s="492"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19" t="str">
        <f t="shared" ca="1" si="2"/>
        <v/>
      </c>
      <c r="D194" s="520"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20"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20"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20"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20"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20"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20"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20"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20"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20"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20"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20"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20"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20"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20"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20"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20"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20"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21"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21"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21"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21"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21"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21"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21"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21"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21"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21"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21"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21"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21"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21"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21"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21"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21"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21"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21"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21"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21"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21"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21"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21"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21"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21"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21"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21"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21"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21"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22"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98"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22"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22"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22"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22"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22"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22"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22"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22"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22"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22"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22"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22"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22"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22"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22"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22"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83" t="str">
        <f ca="1">+IF(OFFSET('Water Data'!$D$27,0,10*ROW('Water Data'!D188))="","",OFFSET('Water Data'!$D$27,0,10*ROW('Water Data'!D188)))</f>
        <v/>
      </c>
      <c r="BT194" s="383" t="str">
        <f ca="1">+IF(OFFSET('Water Data'!$D$28,0,10*ROW('Water Data'!D188))="","",OFFSET('Water Data'!$D$28,0,10*ROW('Water Data'!D188)))</f>
        <v/>
      </c>
      <c r="BU194" s="383" t="str">
        <f ca="1">+IF(OFFSET('Water Data'!$D$29,0,10*ROW('Water Data'!D188))="","",OFFSET('Water Data'!$D$29,0,10*ROW('Water Data'!D188)))</f>
        <v/>
      </c>
      <c r="BV194" s="383" t="str">
        <f ca="1">+IF(OFFSET('Water Data'!$E$27,0,10*ROW('Water Data'!E188))="","",OFFSET('Water Data'!$E$27,0,10*ROW('Water Data'!E188)))</f>
        <v/>
      </c>
      <c r="BW194" s="383" t="str">
        <f ca="1">+IF(OFFSET('Water Data'!$E$28,0,10*ROW('Water Data'!E188))="","",OFFSET('Water Data'!$E$28,0,10*ROW('Water Data'!E188)))</f>
        <v/>
      </c>
      <c r="BX194" s="383" t="str">
        <f ca="1">+IF(OFFSET('Water Data'!$E$29,0,10*ROW('Water Data'!E188))="","",OFFSET('Water Data'!$E$29,0,10*ROW('Water Data'!E188)))</f>
        <v/>
      </c>
      <c r="BY194" s="383" t="str">
        <f ca="1">+IF(OFFSET('Water Data'!$F$27,0,10*ROW('Water Data'!F188))="","",OFFSET('Water Data'!$F$27,0,10*ROW('Water Data'!F188)))</f>
        <v/>
      </c>
      <c r="BZ194" s="383" t="str">
        <f ca="1">+IF(OFFSET('Water Data'!$F$28,0,10*ROW('Water Data'!F188))="","",OFFSET('Water Data'!$F$28,0,10*ROW('Water Data'!F188)))</f>
        <v/>
      </c>
      <c r="CA194" s="383" t="str">
        <f ca="1">+IF(OFFSET('Water Data'!$F$29,0,10*ROW('Water Data'!F188))="","",OFFSET('Water Data'!$F$29,0,10*ROW('Water Data'!F188)))</f>
        <v/>
      </c>
      <c r="CB194" s="383" t="str">
        <f ca="1">+IF(OFFSET('Water Data'!$G$27,0,10*ROW('Water Data'!G188))="","",OFFSET('Water Data'!$G$27,0,10*ROW('Water Data'!G188)))</f>
        <v/>
      </c>
      <c r="CC194" s="383" t="str">
        <f ca="1">+IF(OFFSET('Water Data'!$G$28,0,10*ROW('Water Data'!G188))="","",OFFSET('Water Data'!$G$28,0,10*ROW('Water Data'!G188)))</f>
        <v/>
      </c>
      <c r="CD194" s="383" t="str">
        <f ca="1">+IF(OFFSET('Water Data'!$G$29,0,10*ROW('Water Data'!G188))="","",OFFSET('Water Data'!$G$29,0,10*ROW('Water Data'!G188)))</f>
        <v/>
      </c>
      <c r="CE194" s="383" t="str">
        <f ca="1">+IF(OFFSET('Water Data'!$H$27,0,10*ROW('Water Data'!H188))="","",OFFSET('Water Data'!$H$27,0,10*ROW('Water Data'!H188)))</f>
        <v/>
      </c>
      <c r="CF194" s="383" t="str">
        <f ca="1">+IF(OFFSET('Water Data'!$H$28,0,10*ROW('Water Data'!H188))="","",OFFSET('Water Data'!$H$28,0,10*ROW('Water Data'!H188)))</f>
        <v/>
      </c>
      <c r="CG194" s="383" t="str">
        <f ca="1">+IF(OFFSET('Water Data'!$H$29,0,10*ROW('Water Data'!H188))="","",OFFSET('Water Data'!$H$29,0,10*ROW('Water Data'!H188)))</f>
        <v/>
      </c>
      <c r="CH194" s="383" t="str">
        <f ca="1">+IF(OFFSET('Water Data'!$I$27,0,10*ROW('Water Data'!I188))="","",OFFSET('Water Data'!$I$27,0,10*ROW('Water Data'!I188)))</f>
        <v/>
      </c>
      <c r="CI194" s="383" t="str">
        <f ca="1">+IF(OFFSET('Water Data'!$I$28,0,10*ROW('Water Data'!I188))="","",OFFSET('Water Data'!$I$28,0,10*ROW('Water Data'!I188)))</f>
        <v/>
      </c>
      <c r="CJ194" s="383" t="str">
        <f ca="1">+IF(OFFSET('Water Data'!$I$29,0,10*ROW('Water Data'!I188))="","",OFFSET('Water Data'!$I$29,0,10*ROW('Water Data'!I188)))</f>
        <v/>
      </c>
      <c r="CK194" s="383" t="str">
        <f ca="1">+IF(OFFSET('Sanitation Data'!$D$28,0,10*ROW('Sanitation Data'!D188))="","",OFFSET('Sanitation Data'!$D$28,0,10*ROW('Sanitation Data'!D188)))</f>
        <v/>
      </c>
      <c r="CL194" s="383" t="str">
        <f ca="1">+IF(OFFSET('Sanitation Data'!$D$29,0,10*ROW('Sanitation Data'!D188))="","",OFFSET('Sanitation Data'!$D$29,0,10*ROW('Sanitation Data'!D188)))</f>
        <v/>
      </c>
      <c r="CM194" s="383" t="str">
        <f ca="1">+IF(OFFSET('Sanitation Data'!$D$30,0,10*ROW('Sanitation Data'!D188))="","",OFFSET('Sanitation Data'!$D$30,0,10*ROW('Sanitation Data'!D188)))</f>
        <v/>
      </c>
      <c r="CN194" s="383" t="str">
        <f ca="1">+IF(OFFSET('Sanitation Data'!$D$31,0,10*ROW('Sanitation Data'!D188))="","",OFFSET('Sanitation Data'!$D$31,0,10*ROW('Sanitation Data'!D188)))</f>
        <v/>
      </c>
      <c r="CO194" s="383" t="str">
        <f ca="1">+IF(OFFSET('Sanitation Data'!$D$32,0,10*ROW('Sanitation Data'!D188))="","",OFFSET('Sanitation Data'!$D$32,0,10*ROW('Sanitation Data'!D188)))</f>
        <v/>
      </c>
      <c r="CP194" s="383" t="str">
        <f ca="1">+IF(OFFSET('Sanitation Data'!$E$28,0,10*ROW('Sanitation Data'!E188))="","",OFFSET('Sanitation Data'!$E$28,0,10*ROW('Sanitation Data'!E188)))</f>
        <v/>
      </c>
      <c r="CQ194" s="383" t="str">
        <f ca="1">+IF(OFFSET('Sanitation Data'!$E$29,0,10*ROW('Sanitation Data'!E188))="","",OFFSET('Sanitation Data'!$E$29,0,10*ROW('Sanitation Data'!E188)))</f>
        <v/>
      </c>
      <c r="CR194" s="383" t="str">
        <f ca="1">+IF(OFFSET('Sanitation Data'!$E$30,0,10*ROW('Sanitation Data'!E188))="","",OFFSET('Sanitation Data'!$E$30,0,10*ROW('Sanitation Data'!E188)))</f>
        <v/>
      </c>
      <c r="CS194" s="383" t="str">
        <f ca="1">+IF(OFFSET('Sanitation Data'!$E$31,0,10*ROW('Sanitation Data'!E188))="","",OFFSET('Sanitation Data'!$E$31,0,10*ROW('Sanitation Data'!E188)))</f>
        <v/>
      </c>
      <c r="CT194" s="383" t="str">
        <f ca="1">+IF(OFFSET('Sanitation Data'!$E$32,0,10*ROW('Sanitation Data'!E188))="","",OFFSET('Sanitation Data'!$E$32,0,10*ROW('Sanitation Data'!E188)))</f>
        <v/>
      </c>
      <c r="CU194" s="383" t="str">
        <f ca="1">+IF(OFFSET('Sanitation Data'!$F$28,0,10*ROW('Sanitation Data'!F188))="","",OFFSET('Sanitation Data'!$F$28,0,10*ROW('Sanitation Data'!F188)))</f>
        <v/>
      </c>
      <c r="CV194" s="383" t="str">
        <f ca="1">+IF(OFFSET('Sanitation Data'!$F$29,0,10*ROW('Sanitation Data'!F188))="","",OFFSET('Sanitation Data'!$F$29,0,10*ROW('Sanitation Data'!F188)))</f>
        <v/>
      </c>
      <c r="CW194" s="383" t="str">
        <f ca="1">+IF(OFFSET('Sanitation Data'!$F$30,0,10*ROW('Sanitation Data'!F188))="","",OFFSET('Sanitation Data'!$F$30,0,10*ROW('Sanitation Data'!F188)))</f>
        <v/>
      </c>
      <c r="CX194" s="383" t="str">
        <f ca="1">+IF(OFFSET('Sanitation Data'!$F$31,0,10*ROW('Sanitation Data'!F188))="","",OFFSET('Sanitation Data'!$F$31,0,10*ROW('Sanitation Data'!F188)))</f>
        <v/>
      </c>
      <c r="CY194" s="383" t="str">
        <f ca="1">+IF(OFFSET('Sanitation Data'!$F$32,0,10*ROW('Sanitation Data'!F188))="","",OFFSET('Sanitation Data'!$F$32,0,10*ROW('Sanitation Data'!F188)))</f>
        <v/>
      </c>
      <c r="CZ194" s="383" t="str">
        <f ca="1">+IF(OFFSET('Sanitation Data'!$G$28,0,10*ROW('Sanitation Data'!G188))="","",OFFSET('Sanitation Data'!$G$28,0,10*ROW('Sanitation Data'!G188)))</f>
        <v/>
      </c>
      <c r="DA194" s="383" t="str">
        <f ca="1">+IF(OFFSET('Sanitation Data'!$G$29,0,10*ROW('Sanitation Data'!G188))="","",OFFSET('Sanitation Data'!$G$29,0,10*ROW('Sanitation Data'!G188)))</f>
        <v/>
      </c>
      <c r="DB194" s="383" t="str">
        <f ca="1">+IF(OFFSET('Sanitation Data'!$G$30,0,10*ROW('Sanitation Data'!G188))="","",OFFSET('Sanitation Data'!$G$30,0,10*ROW('Sanitation Data'!G188)))</f>
        <v/>
      </c>
      <c r="DC194" s="383" t="str">
        <f ca="1">+IF(OFFSET('Sanitation Data'!$G$31,0,10*ROW('Sanitation Data'!G188))="","",OFFSET('Sanitation Data'!$G$31,0,10*ROW('Sanitation Data'!G188)))</f>
        <v/>
      </c>
      <c r="DD194" s="383" t="str">
        <f ca="1">+IF(OFFSET('Sanitation Data'!$G$32,0,10*ROW('Sanitation Data'!G188))="","",OFFSET('Sanitation Data'!$G$32,0,10*ROW('Sanitation Data'!G188)))</f>
        <v/>
      </c>
      <c r="DE194" s="383" t="str">
        <f ca="1">+IF(OFFSET('Sanitation Data'!$H$28,0,10*ROW('Sanitation Data'!H188))="","",OFFSET('Sanitation Data'!$H$28,0,10*ROW('Sanitation Data'!H188)))</f>
        <v/>
      </c>
      <c r="DF194" s="383" t="str">
        <f ca="1">+IF(OFFSET('Sanitation Data'!$H$29,0,10*ROW('Sanitation Data'!H188))="","",OFFSET('Sanitation Data'!$H$29,0,10*ROW('Sanitation Data'!H188)))</f>
        <v/>
      </c>
      <c r="DG194" s="383" t="str">
        <f ca="1">+IF(OFFSET('Sanitation Data'!$H$30,0,10*ROW('Sanitation Data'!H188))="","",OFFSET('Sanitation Data'!$H$30,0,10*ROW('Sanitation Data'!H188)))</f>
        <v/>
      </c>
      <c r="DH194" s="383" t="str">
        <f ca="1">+IF(OFFSET('Sanitation Data'!$H$31,0,10*ROW('Sanitation Data'!H188))="","",OFFSET('Sanitation Data'!$H$31,0,10*ROW('Sanitation Data'!H188)))</f>
        <v/>
      </c>
      <c r="DI194" s="383" t="str">
        <f ca="1">+IF(OFFSET('Sanitation Data'!$H$32,0,10*ROW('Sanitation Data'!H188))="","",OFFSET('Sanitation Data'!$H$32,0,10*ROW('Sanitation Data'!H188)))</f>
        <v/>
      </c>
      <c r="DJ194" s="383" t="str">
        <f ca="1">+IF(OFFSET('Sanitation Data'!$I$28,0,10*ROW('Sanitation Data'!I188))="","",OFFSET('Sanitation Data'!$I$28,0,10*ROW('Sanitation Data'!I188)))</f>
        <v/>
      </c>
      <c r="DK194" s="383" t="str">
        <f ca="1">+IF(OFFSET('Sanitation Data'!$I$29,0,10*ROW('Sanitation Data'!I188))="","",OFFSET('Sanitation Data'!$I$29,0,10*ROW('Sanitation Data'!I188)))</f>
        <v/>
      </c>
      <c r="DL194" s="383" t="str">
        <f ca="1">+IF(OFFSET('Sanitation Data'!$I$30,0,10*ROW('Sanitation Data'!I188))="","",OFFSET('Sanitation Data'!$I$30,0,10*ROW('Sanitation Data'!I188)))</f>
        <v/>
      </c>
      <c r="DM194" s="383" t="str">
        <f ca="1">+IF(OFFSET('Sanitation Data'!$I$31,0,10*ROW('Sanitation Data'!I188))="","",OFFSET('Sanitation Data'!$I$31,0,10*ROW('Sanitation Data'!I188)))</f>
        <v/>
      </c>
      <c r="DN194" s="383" t="str">
        <f ca="1">+IF(OFFSET('Sanitation Data'!$I$32,0,10*ROW('Sanitation Data'!I188))="","",OFFSET('Sanitation Data'!$I$32,0,10*ROW('Sanitation Data'!I188)))</f>
        <v/>
      </c>
      <c r="DO194" s="383" t="str">
        <f ca="1">+IF(OFFSET('Hygiene Data'!$D$11,0,10*ROW('Hygiene Data'!D188))="","",OFFSET('Hygiene Data'!$D$11,0,10*ROW('Hygiene Data'!D188)))</f>
        <v/>
      </c>
      <c r="DP194" s="383" t="str">
        <f ca="1">+IF(OFFSET('Hygiene Data'!$D$12,0,10*ROW('Hygiene Data'!D188))="","",OFFSET('Hygiene Data'!$D$12,0,10*ROW('Hygiene Data'!D188)))</f>
        <v/>
      </c>
      <c r="DQ194" s="383" t="str">
        <f ca="1">+IF(OFFSET('Hygiene Data'!$D$13,0,10*ROW('Hygiene Data'!D188))="","",OFFSET('Hygiene Data'!$D$13,0,10*ROW('Hygiene Data'!D188)))</f>
        <v/>
      </c>
      <c r="DR194" s="383" t="str">
        <f ca="1">+IF(OFFSET('Hygiene Data'!$E$11,0,10*ROW('Hygiene Data'!E188))="","",OFFSET('Hygiene Data'!$E$11,0,10*ROW('Hygiene Data'!E188)))</f>
        <v/>
      </c>
      <c r="DS194" s="383" t="str">
        <f ca="1">+IF(OFFSET('Hygiene Data'!$E$12,0,10*ROW('Hygiene Data'!E188))="","",OFFSET('Hygiene Data'!$E$12,0,10*ROW('Hygiene Data'!E188)))</f>
        <v/>
      </c>
      <c r="DT194" s="383" t="str">
        <f ca="1">+IF(OFFSET('Hygiene Data'!$E$13,0,10*ROW('Hygiene Data'!E188))="","",OFFSET('Hygiene Data'!$E$13,0,10*ROW('Hygiene Data'!E188)))</f>
        <v/>
      </c>
      <c r="DU194" s="383" t="str">
        <f ca="1">+IF(OFFSET('Hygiene Data'!$F$11,0,10*ROW('Hygiene Data'!F188))="","",OFFSET('Hygiene Data'!$F$11,0,10*ROW('Hygiene Data'!F188)))</f>
        <v/>
      </c>
      <c r="DV194" s="383" t="str">
        <f ca="1">+IF(OFFSET('Hygiene Data'!$F$12,0,10*ROW('Hygiene Data'!F188))="","",OFFSET('Hygiene Data'!$F$12,0,10*ROW('Hygiene Data'!F188)))</f>
        <v/>
      </c>
      <c r="DW194" s="383" t="str">
        <f ca="1">+IF(OFFSET('Hygiene Data'!$F$13,0,10*ROW('Hygiene Data'!F188))="","",OFFSET('Hygiene Data'!$F$13,0,10*ROW('Hygiene Data'!F188)))</f>
        <v/>
      </c>
      <c r="DX194" s="383" t="str">
        <f ca="1">+IF(OFFSET('Hygiene Data'!$G$11,0,10*ROW('Hygiene Data'!G188))="","",OFFSET('Hygiene Data'!$G$11,0,10*ROW('Hygiene Data'!G188)))</f>
        <v/>
      </c>
      <c r="DY194" s="383" t="str">
        <f ca="1">+IF(OFFSET('Hygiene Data'!$G$12,0,10*ROW('Hygiene Data'!G188))="","",OFFSET('Hygiene Data'!$G$12,0,10*ROW('Hygiene Data'!G188)))</f>
        <v/>
      </c>
      <c r="DZ194" s="383" t="str">
        <f ca="1">+IF(OFFSET('Hygiene Data'!$G$13,0,10*ROW('Hygiene Data'!G188))="","",OFFSET('Hygiene Data'!$G$13,0,10*ROW('Hygiene Data'!G188)))</f>
        <v/>
      </c>
      <c r="EA194" s="383" t="str">
        <f ca="1">+IF(OFFSET('Hygiene Data'!$H$11,0,10*ROW('Hygiene Data'!H188))="","",OFFSET('Hygiene Data'!$H$11,0,10*ROW('Hygiene Data'!H188)))</f>
        <v/>
      </c>
      <c r="EB194" s="383" t="str">
        <f ca="1">+IF(OFFSET('Hygiene Data'!$H$12,0,10*ROW('Hygiene Data'!H188))="","",OFFSET('Hygiene Data'!$H$12,0,10*ROW('Hygiene Data'!H188)))</f>
        <v/>
      </c>
      <c r="EC194" s="383" t="str">
        <f ca="1">+IF(OFFSET('Hygiene Data'!$H$13,0,10*ROW('Hygiene Data'!H188))="","",OFFSET('Hygiene Data'!$H$13,0,10*ROW('Hygiene Data'!H188)))</f>
        <v/>
      </c>
      <c r="ED194" s="383" t="str">
        <f ca="1">+IF(OFFSET('Hygiene Data'!$I$11,0,10*ROW('Hygiene Data'!I188))="","",OFFSET('Hygiene Data'!$I$11,0,10*ROW('Hygiene Data'!I188)))</f>
        <v/>
      </c>
      <c r="EE194" s="383" t="str">
        <f ca="1">+IF(OFFSET('Hygiene Data'!$I$12,0,10*ROW('Hygiene Data'!I188))="","",OFFSET('Hygiene Data'!$I$12,0,10*ROW('Hygiene Data'!I188)))</f>
        <v/>
      </c>
      <c r="EF194" s="383" t="str">
        <f ca="1">+IF(OFFSET('Hygiene Data'!$I$13,0,10*ROW('Hygiene Data'!I188))="","",OFFSET('Hygiene Data'!$I$13,0,10*ROW('Hygiene Data'!I188)))</f>
        <v/>
      </c>
    </row>
    <row r="195" spans="1:136" x14ac:dyDescent="0.25">
      <c r="A195" s="492" t="str">
        <f ca="1">+IF(OFFSET('Water Data'!$B$2,0,10*ROW('Water Data'!E189))="","",OFFSET('Water Data'!$B$2,0,10*ROW('Water Data'!E189)))</f>
        <v/>
      </c>
      <c r="B195" s="492"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19" t="str">
        <f t="shared" ca="1" si="2"/>
        <v/>
      </c>
      <c r="D195" s="520"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20"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20"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20"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20"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20"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20"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20"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20"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20"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20"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20"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20"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20"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20"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20"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20"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20"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21"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21"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21"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21"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21"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21"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21"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21"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21"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21"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21"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21"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21"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21"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21"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21"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21"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21"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21"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21"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21"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21"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21"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21"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21"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21"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21"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21"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21"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21"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22"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98"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22"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22"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22"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22"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22"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22"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22"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22"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22"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22"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22"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22"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22"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22"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22"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22"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83" t="str">
        <f ca="1">+IF(OFFSET('Water Data'!$D$27,0,10*ROW('Water Data'!D189))="","",OFFSET('Water Data'!$D$27,0,10*ROW('Water Data'!D189)))</f>
        <v/>
      </c>
      <c r="BT195" s="383" t="str">
        <f ca="1">+IF(OFFSET('Water Data'!$D$28,0,10*ROW('Water Data'!D189))="","",OFFSET('Water Data'!$D$28,0,10*ROW('Water Data'!D189)))</f>
        <v/>
      </c>
      <c r="BU195" s="383" t="str">
        <f ca="1">+IF(OFFSET('Water Data'!$D$29,0,10*ROW('Water Data'!D189))="","",OFFSET('Water Data'!$D$29,0,10*ROW('Water Data'!D189)))</f>
        <v/>
      </c>
      <c r="BV195" s="383" t="str">
        <f ca="1">+IF(OFFSET('Water Data'!$E$27,0,10*ROW('Water Data'!E189))="","",OFFSET('Water Data'!$E$27,0,10*ROW('Water Data'!E189)))</f>
        <v/>
      </c>
      <c r="BW195" s="383" t="str">
        <f ca="1">+IF(OFFSET('Water Data'!$E$28,0,10*ROW('Water Data'!E189))="","",OFFSET('Water Data'!$E$28,0,10*ROW('Water Data'!E189)))</f>
        <v/>
      </c>
      <c r="BX195" s="383" t="str">
        <f ca="1">+IF(OFFSET('Water Data'!$E$29,0,10*ROW('Water Data'!E189))="","",OFFSET('Water Data'!$E$29,0,10*ROW('Water Data'!E189)))</f>
        <v/>
      </c>
      <c r="BY195" s="383" t="str">
        <f ca="1">+IF(OFFSET('Water Data'!$F$27,0,10*ROW('Water Data'!F189))="","",OFFSET('Water Data'!$F$27,0,10*ROW('Water Data'!F189)))</f>
        <v/>
      </c>
      <c r="BZ195" s="383" t="str">
        <f ca="1">+IF(OFFSET('Water Data'!$F$28,0,10*ROW('Water Data'!F189))="","",OFFSET('Water Data'!$F$28,0,10*ROW('Water Data'!F189)))</f>
        <v/>
      </c>
      <c r="CA195" s="383" t="str">
        <f ca="1">+IF(OFFSET('Water Data'!$F$29,0,10*ROW('Water Data'!F189))="","",OFFSET('Water Data'!$F$29,0,10*ROW('Water Data'!F189)))</f>
        <v/>
      </c>
      <c r="CB195" s="383" t="str">
        <f ca="1">+IF(OFFSET('Water Data'!$G$27,0,10*ROW('Water Data'!G189))="","",OFFSET('Water Data'!$G$27,0,10*ROW('Water Data'!G189)))</f>
        <v/>
      </c>
      <c r="CC195" s="383" t="str">
        <f ca="1">+IF(OFFSET('Water Data'!$G$28,0,10*ROW('Water Data'!G189))="","",OFFSET('Water Data'!$G$28,0,10*ROW('Water Data'!G189)))</f>
        <v/>
      </c>
      <c r="CD195" s="383" t="str">
        <f ca="1">+IF(OFFSET('Water Data'!$G$29,0,10*ROW('Water Data'!G189))="","",OFFSET('Water Data'!$G$29,0,10*ROW('Water Data'!G189)))</f>
        <v/>
      </c>
      <c r="CE195" s="383" t="str">
        <f ca="1">+IF(OFFSET('Water Data'!$H$27,0,10*ROW('Water Data'!H189))="","",OFFSET('Water Data'!$H$27,0,10*ROW('Water Data'!H189)))</f>
        <v/>
      </c>
      <c r="CF195" s="383" t="str">
        <f ca="1">+IF(OFFSET('Water Data'!$H$28,0,10*ROW('Water Data'!H189))="","",OFFSET('Water Data'!$H$28,0,10*ROW('Water Data'!H189)))</f>
        <v/>
      </c>
      <c r="CG195" s="383" t="str">
        <f ca="1">+IF(OFFSET('Water Data'!$H$29,0,10*ROW('Water Data'!H189))="","",OFFSET('Water Data'!$H$29,0,10*ROW('Water Data'!H189)))</f>
        <v/>
      </c>
      <c r="CH195" s="383" t="str">
        <f ca="1">+IF(OFFSET('Water Data'!$I$27,0,10*ROW('Water Data'!I189))="","",OFFSET('Water Data'!$I$27,0,10*ROW('Water Data'!I189)))</f>
        <v/>
      </c>
      <c r="CI195" s="383" t="str">
        <f ca="1">+IF(OFFSET('Water Data'!$I$28,0,10*ROW('Water Data'!I189))="","",OFFSET('Water Data'!$I$28,0,10*ROW('Water Data'!I189)))</f>
        <v/>
      </c>
      <c r="CJ195" s="383" t="str">
        <f ca="1">+IF(OFFSET('Water Data'!$I$29,0,10*ROW('Water Data'!I189))="","",OFFSET('Water Data'!$I$29,0,10*ROW('Water Data'!I189)))</f>
        <v/>
      </c>
      <c r="CK195" s="383" t="str">
        <f ca="1">+IF(OFFSET('Sanitation Data'!$D$28,0,10*ROW('Sanitation Data'!D189))="","",OFFSET('Sanitation Data'!$D$28,0,10*ROW('Sanitation Data'!D189)))</f>
        <v/>
      </c>
      <c r="CL195" s="383" t="str">
        <f ca="1">+IF(OFFSET('Sanitation Data'!$D$29,0,10*ROW('Sanitation Data'!D189))="","",OFFSET('Sanitation Data'!$D$29,0,10*ROW('Sanitation Data'!D189)))</f>
        <v/>
      </c>
      <c r="CM195" s="383" t="str">
        <f ca="1">+IF(OFFSET('Sanitation Data'!$D$30,0,10*ROW('Sanitation Data'!D189))="","",OFFSET('Sanitation Data'!$D$30,0,10*ROW('Sanitation Data'!D189)))</f>
        <v/>
      </c>
      <c r="CN195" s="383" t="str">
        <f ca="1">+IF(OFFSET('Sanitation Data'!$D$31,0,10*ROW('Sanitation Data'!D189))="","",OFFSET('Sanitation Data'!$D$31,0,10*ROW('Sanitation Data'!D189)))</f>
        <v/>
      </c>
      <c r="CO195" s="383" t="str">
        <f ca="1">+IF(OFFSET('Sanitation Data'!$D$32,0,10*ROW('Sanitation Data'!D189))="","",OFFSET('Sanitation Data'!$D$32,0,10*ROW('Sanitation Data'!D189)))</f>
        <v/>
      </c>
      <c r="CP195" s="383" t="str">
        <f ca="1">+IF(OFFSET('Sanitation Data'!$E$28,0,10*ROW('Sanitation Data'!E189))="","",OFFSET('Sanitation Data'!$E$28,0,10*ROW('Sanitation Data'!E189)))</f>
        <v/>
      </c>
      <c r="CQ195" s="383" t="str">
        <f ca="1">+IF(OFFSET('Sanitation Data'!$E$29,0,10*ROW('Sanitation Data'!E189))="","",OFFSET('Sanitation Data'!$E$29,0,10*ROW('Sanitation Data'!E189)))</f>
        <v/>
      </c>
      <c r="CR195" s="383" t="str">
        <f ca="1">+IF(OFFSET('Sanitation Data'!$E$30,0,10*ROW('Sanitation Data'!E189))="","",OFFSET('Sanitation Data'!$E$30,0,10*ROW('Sanitation Data'!E189)))</f>
        <v/>
      </c>
      <c r="CS195" s="383" t="str">
        <f ca="1">+IF(OFFSET('Sanitation Data'!$E$31,0,10*ROW('Sanitation Data'!E189))="","",OFFSET('Sanitation Data'!$E$31,0,10*ROW('Sanitation Data'!E189)))</f>
        <v/>
      </c>
      <c r="CT195" s="383" t="str">
        <f ca="1">+IF(OFFSET('Sanitation Data'!$E$32,0,10*ROW('Sanitation Data'!E189))="","",OFFSET('Sanitation Data'!$E$32,0,10*ROW('Sanitation Data'!E189)))</f>
        <v/>
      </c>
      <c r="CU195" s="383" t="str">
        <f ca="1">+IF(OFFSET('Sanitation Data'!$F$28,0,10*ROW('Sanitation Data'!F189))="","",OFFSET('Sanitation Data'!$F$28,0,10*ROW('Sanitation Data'!F189)))</f>
        <v/>
      </c>
      <c r="CV195" s="383" t="str">
        <f ca="1">+IF(OFFSET('Sanitation Data'!$F$29,0,10*ROW('Sanitation Data'!F189))="","",OFFSET('Sanitation Data'!$F$29,0,10*ROW('Sanitation Data'!F189)))</f>
        <v/>
      </c>
      <c r="CW195" s="383" t="str">
        <f ca="1">+IF(OFFSET('Sanitation Data'!$F$30,0,10*ROW('Sanitation Data'!F189))="","",OFFSET('Sanitation Data'!$F$30,0,10*ROW('Sanitation Data'!F189)))</f>
        <v/>
      </c>
      <c r="CX195" s="383" t="str">
        <f ca="1">+IF(OFFSET('Sanitation Data'!$F$31,0,10*ROW('Sanitation Data'!F189))="","",OFFSET('Sanitation Data'!$F$31,0,10*ROW('Sanitation Data'!F189)))</f>
        <v/>
      </c>
      <c r="CY195" s="383" t="str">
        <f ca="1">+IF(OFFSET('Sanitation Data'!$F$32,0,10*ROW('Sanitation Data'!F189))="","",OFFSET('Sanitation Data'!$F$32,0,10*ROW('Sanitation Data'!F189)))</f>
        <v/>
      </c>
      <c r="CZ195" s="383" t="str">
        <f ca="1">+IF(OFFSET('Sanitation Data'!$G$28,0,10*ROW('Sanitation Data'!G189))="","",OFFSET('Sanitation Data'!$G$28,0,10*ROW('Sanitation Data'!G189)))</f>
        <v/>
      </c>
      <c r="DA195" s="383" t="str">
        <f ca="1">+IF(OFFSET('Sanitation Data'!$G$29,0,10*ROW('Sanitation Data'!G189))="","",OFFSET('Sanitation Data'!$G$29,0,10*ROW('Sanitation Data'!G189)))</f>
        <v/>
      </c>
      <c r="DB195" s="383" t="str">
        <f ca="1">+IF(OFFSET('Sanitation Data'!$G$30,0,10*ROW('Sanitation Data'!G189))="","",OFFSET('Sanitation Data'!$G$30,0,10*ROW('Sanitation Data'!G189)))</f>
        <v/>
      </c>
      <c r="DC195" s="383" t="str">
        <f ca="1">+IF(OFFSET('Sanitation Data'!$G$31,0,10*ROW('Sanitation Data'!G189))="","",OFFSET('Sanitation Data'!$G$31,0,10*ROW('Sanitation Data'!G189)))</f>
        <v/>
      </c>
      <c r="DD195" s="383" t="str">
        <f ca="1">+IF(OFFSET('Sanitation Data'!$G$32,0,10*ROW('Sanitation Data'!G189))="","",OFFSET('Sanitation Data'!$G$32,0,10*ROW('Sanitation Data'!G189)))</f>
        <v/>
      </c>
      <c r="DE195" s="383" t="str">
        <f ca="1">+IF(OFFSET('Sanitation Data'!$H$28,0,10*ROW('Sanitation Data'!H189))="","",OFFSET('Sanitation Data'!$H$28,0,10*ROW('Sanitation Data'!H189)))</f>
        <v/>
      </c>
      <c r="DF195" s="383" t="str">
        <f ca="1">+IF(OFFSET('Sanitation Data'!$H$29,0,10*ROW('Sanitation Data'!H189))="","",OFFSET('Sanitation Data'!$H$29,0,10*ROW('Sanitation Data'!H189)))</f>
        <v/>
      </c>
      <c r="DG195" s="383" t="str">
        <f ca="1">+IF(OFFSET('Sanitation Data'!$H$30,0,10*ROW('Sanitation Data'!H189))="","",OFFSET('Sanitation Data'!$H$30,0,10*ROW('Sanitation Data'!H189)))</f>
        <v/>
      </c>
      <c r="DH195" s="383" t="str">
        <f ca="1">+IF(OFFSET('Sanitation Data'!$H$31,0,10*ROW('Sanitation Data'!H189))="","",OFFSET('Sanitation Data'!$H$31,0,10*ROW('Sanitation Data'!H189)))</f>
        <v/>
      </c>
      <c r="DI195" s="383" t="str">
        <f ca="1">+IF(OFFSET('Sanitation Data'!$H$32,0,10*ROW('Sanitation Data'!H189))="","",OFFSET('Sanitation Data'!$H$32,0,10*ROW('Sanitation Data'!H189)))</f>
        <v/>
      </c>
      <c r="DJ195" s="383" t="str">
        <f ca="1">+IF(OFFSET('Sanitation Data'!$I$28,0,10*ROW('Sanitation Data'!I189))="","",OFFSET('Sanitation Data'!$I$28,0,10*ROW('Sanitation Data'!I189)))</f>
        <v/>
      </c>
      <c r="DK195" s="383" t="str">
        <f ca="1">+IF(OFFSET('Sanitation Data'!$I$29,0,10*ROW('Sanitation Data'!I189))="","",OFFSET('Sanitation Data'!$I$29,0,10*ROW('Sanitation Data'!I189)))</f>
        <v/>
      </c>
      <c r="DL195" s="383" t="str">
        <f ca="1">+IF(OFFSET('Sanitation Data'!$I$30,0,10*ROW('Sanitation Data'!I189))="","",OFFSET('Sanitation Data'!$I$30,0,10*ROW('Sanitation Data'!I189)))</f>
        <v/>
      </c>
      <c r="DM195" s="383" t="str">
        <f ca="1">+IF(OFFSET('Sanitation Data'!$I$31,0,10*ROW('Sanitation Data'!I189))="","",OFFSET('Sanitation Data'!$I$31,0,10*ROW('Sanitation Data'!I189)))</f>
        <v/>
      </c>
      <c r="DN195" s="383" t="str">
        <f ca="1">+IF(OFFSET('Sanitation Data'!$I$32,0,10*ROW('Sanitation Data'!I189))="","",OFFSET('Sanitation Data'!$I$32,0,10*ROW('Sanitation Data'!I189)))</f>
        <v/>
      </c>
      <c r="DO195" s="383" t="str">
        <f ca="1">+IF(OFFSET('Hygiene Data'!$D$11,0,10*ROW('Hygiene Data'!D189))="","",OFFSET('Hygiene Data'!$D$11,0,10*ROW('Hygiene Data'!D189)))</f>
        <v/>
      </c>
      <c r="DP195" s="383" t="str">
        <f ca="1">+IF(OFFSET('Hygiene Data'!$D$12,0,10*ROW('Hygiene Data'!D189))="","",OFFSET('Hygiene Data'!$D$12,0,10*ROW('Hygiene Data'!D189)))</f>
        <v/>
      </c>
      <c r="DQ195" s="383" t="str">
        <f ca="1">+IF(OFFSET('Hygiene Data'!$D$13,0,10*ROW('Hygiene Data'!D189))="","",OFFSET('Hygiene Data'!$D$13,0,10*ROW('Hygiene Data'!D189)))</f>
        <v/>
      </c>
      <c r="DR195" s="383" t="str">
        <f ca="1">+IF(OFFSET('Hygiene Data'!$E$11,0,10*ROW('Hygiene Data'!E189))="","",OFFSET('Hygiene Data'!$E$11,0,10*ROW('Hygiene Data'!E189)))</f>
        <v/>
      </c>
      <c r="DS195" s="383" t="str">
        <f ca="1">+IF(OFFSET('Hygiene Data'!$E$12,0,10*ROW('Hygiene Data'!E189))="","",OFFSET('Hygiene Data'!$E$12,0,10*ROW('Hygiene Data'!E189)))</f>
        <v/>
      </c>
      <c r="DT195" s="383" t="str">
        <f ca="1">+IF(OFFSET('Hygiene Data'!$E$13,0,10*ROW('Hygiene Data'!E189))="","",OFFSET('Hygiene Data'!$E$13,0,10*ROW('Hygiene Data'!E189)))</f>
        <v/>
      </c>
      <c r="DU195" s="383" t="str">
        <f ca="1">+IF(OFFSET('Hygiene Data'!$F$11,0,10*ROW('Hygiene Data'!F189))="","",OFFSET('Hygiene Data'!$F$11,0,10*ROW('Hygiene Data'!F189)))</f>
        <v/>
      </c>
      <c r="DV195" s="383" t="str">
        <f ca="1">+IF(OFFSET('Hygiene Data'!$F$12,0,10*ROW('Hygiene Data'!F189))="","",OFFSET('Hygiene Data'!$F$12,0,10*ROW('Hygiene Data'!F189)))</f>
        <v/>
      </c>
      <c r="DW195" s="383" t="str">
        <f ca="1">+IF(OFFSET('Hygiene Data'!$F$13,0,10*ROW('Hygiene Data'!F189))="","",OFFSET('Hygiene Data'!$F$13,0,10*ROW('Hygiene Data'!F189)))</f>
        <v/>
      </c>
      <c r="DX195" s="383" t="str">
        <f ca="1">+IF(OFFSET('Hygiene Data'!$G$11,0,10*ROW('Hygiene Data'!G189))="","",OFFSET('Hygiene Data'!$G$11,0,10*ROW('Hygiene Data'!G189)))</f>
        <v/>
      </c>
      <c r="DY195" s="383" t="str">
        <f ca="1">+IF(OFFSET('Hygiene Data'!$G$12,0,10*ROW('Hygiene Data'!G189))="","",OFFSET('Hygiene Data'!$G$12,0,10*ROW('Hygiene Data'!G189)))</f>
        <v/>
      </c>
      <c r="DZ195" s="383" t="str">
        <f ca="1">+IF(OFFSET('Hygiene Data'!$G$13,0,10*ROW('Hygiene Data'!G189))="","",OFFSET('Hygiene Data'!$G$13,0,10*ROW('Hygiene Data'!G189)))</f>
        <v/>
      </c>
      <c r="EA195" s="383" t="str">
        <f ca="1">+IF(OFFSET('Hygiene Data'!$H$11,0,10*ROW('Hygiene Data'!H189))="","",OFFSET('Hygiene Data'!$H$11,0,10*ROW('Hygiene Data'!H189)))</f>
        <v/>
      </c>
      <c r="EB195" s="383" t="str">
        <f ca="1">+IF(OFFSET('Hygiene Data'!$H$12,0,10*ROW('Hygiene Data'!H189))="","",OFFSET('Hygiene Data'!$H$12,0,10*ROW('Hygiene Data'!H189)))</f>
        <v/>
      </c>
      <c r="EC195" s="383" t="str">
        <f ca="1">+IF(OFFSET('Hygiene Data'!$H$13,0,10*ROW('Hygiene Data'!H189))="","",OFFSET('Hygiene Data'!$H$13,0,10*ROW('Hygiene Data'!H189)))</f>
        <v/>
      </c>
      <c r="ED195" s="383" t="str">
        <f ca="1">+IF(OFFSET('Hygiene Data'!$I$11,0,10*ROW('Hygiene Data'!I189))="","",OFFSET('Hygiene Data'!$I$11,0,10*ROW('Hygiene Data'!I189)))</f>
        <v/>
      </c>
      <c r="EE195" s="383" t="str">
        <f ca="1">+IF(OFFSET('Hygiene Data'!$I$12,0,10*ROW('Hygiene Data'!I189))="","",OFFSET('Hygiene Data'!$I$12,0,10*ROW('Hygiene Data'!I189)))</f>
        <v/>
      </c>
      <c r="EF195" s="383" t="str">
        <f ca="1">+IF(OFFSET('Hygiene Data'!$I$13,0,10*ROW('Hygiene Data'!I189))="","",OFFSET('Hygiene Data'!$I$13,0,10*ROW('Hygiene Data'!I189)))</f>
        <v/>
      </c>
    </row>
    <row r="196" spans="1:136" x14ac:dyDescent="0.25">
      <c r="A196" s="492" t="str">
        <f ca="1">+IF(OFFSET('Water Data'!$B$2,0,10*ROW('Water Data'!E190))="","",OFFSET('Water Data'!$B$2,0,10*ROW('Water Data'!E190)))</f>
        <v/>
      </c>
      <c r="B196" s="492"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19" t="str">
        <f t="shared" ca="1" si="2"/>
        <v/>
      </c>
      <c r="D196" s="520"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20"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20"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20"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20"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20"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20"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20"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20"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20"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20"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20"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20"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20"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20"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20"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20"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20"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21"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21"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21"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21"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21"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21"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21"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21"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21"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21"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21"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21"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21"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21"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21"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21"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21"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21"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21"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21"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21"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21"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21"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21"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21"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21"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21"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21"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21"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21"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22"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98"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22"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22"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22"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22"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22"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22"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22"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22"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22"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22"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22"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22"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22"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22"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22"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22"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83" t="str">
        <f ca="1">+IF(OFFSET('Water Data'!$D$27,0,10*ROW('Water Data'!D190))="","",OFFSET('Water Data'!$D$27,0,10*ROW('Water Data'!D190)))</f>
        <v/>
      </c>
      <c r="BT196" s="383" t="str">
        <f ca="1">+IF(OFFSET('Water Data'!$D$28,0,10*ROW('Water Data'!D190))="","",OFFSET('Water Data'!$D$28,0,10*ROW('Water Data'!D190)))</f>
        <v/>
      </c>
      <c r="BU196" s="383" t="str">
        <f ca="1">+IF(OFFSET('Water Data'!$D$29,0,10*ROW('Water Data'!D190))="","",OFFSET('Water Data'!$D$29,0,10*ROW('Water Data'!D190)))</f>
        <v/>
      </c>
      <c r="BV196" s="383" t="str">
        <f ca="1">+IF(OFFSET('Water Data'!$E$27,0,10*ROW('Water Data'!E190))="","",OFFSET('Water Data'!$E$27,0,10*ROW('Water Data'!E190)))</f>
        <v/>
      </c>
      <c r="BW196" s="383" t="str">
        <f ca="1">+IF(OFFSET('Water Data'!$E$28,0,10*ROW('Water Data'!E190))="","",OFFSET('Water Data'!$E$28,0,10*ROW('Water Data'!E190)))</f>
        <v/>
      </c>
      <c r="BX196" s="383" t="str">
        <f ca="1">+IF(OFFSET('Water Data'!$E$29,0,10*ROW('Water Data'!E190))="","",OFFSET('Water Data'!$E$29,0,10*ROW('Water Data'!E190)))</f>
        <v/>
      </c>
      <c r="BY196" s="383" t="str">
        <f ca="1">+IF(OFFSET('Water Data'!$F$27,0,10*ROW('Water Data'!F190))="","",OFFSET('Water Data'!$F$27,0,10*ROW('Water Data'!F190)))</f>
        <v/>
      </c>
      <c r="BZ196" s="383" t="str">
        <f ca="1">+IF(OFFSET('Water Data'!$F$28,0,10*ROW('Water Data'!F190))="","",OFFSET('Water Data'!$F$28,0,10*ROW('Water Data'!F190)))</f>
        <v/>
      </c>
      <c r="CA196" s="383" t="str">
        <f ca="1">+IF(OFFSET('Water Data'!$F$29,0,10*ROW('Water Data'!F190))="","",OFFSET('Water Data'!$F$29,0,10*ROW('Water Data'!F190)))</f>
        <v/>
      </c>
      <c r="CB196" s="383" t="str">
        <f ca="1">+IF(OFFSET('Water Data'!$G$27,0,10*ROW('Water Data'!G190))="","",OFFSET('Water Data'!$G$27,0,10*ROW('Water Data'!G190)))</f>
        <v/>
      </c>
      <c r="CC196" s="383" t="str">
        <f ca="1">+IF(OFFSET('Water Data'!$G$28,0,10*ROW('Water Data'!G190))="","",OFFSET('Water Data'!$G$28,0,10*ROW('Water Data'!G190)))</f>
        <v/>
      </c>
      <c r="CD196" s="383" t="str">
        <f ca="1">+IF(OFFSET('Water Data'!$G$29,0,10*ROW('Water Data'!G190))="","",OFFSET('Water Data'!$G$29,0,10*ROW('Water Data'!G190)))</f>
        <v/>
      </c>
      <c r="CE196" s="383" t="str">
        <f ca="1">+IF(OFFSET('Water Data'!$H$27,0,10*ROW('Water Data'!H190))="","",OFFSET('Water Data'!$H$27,0,10*ROW('Water Data'!H190)))</f>
        <v/>
      </c>
      <c r="CF196" s="383" t="str">
        <f ca="1">+IF(OFFSET('Water Data'!$H$28,0,10*ROW('Water Data'!H190))="","",OFFSET('Water Data'!$H$28,0,10*ROW('Water Data'!H190)))</f>
        <v/>
      </c>
      <c r="CG196" s="383" t="str">
        <f ca="1">+IF(OFFSET('Water Data'!$H$29,0,10*ROW('Water Data'!H190))="","",OFFSET('Water Data'!$H$29,0,10*ROW('Water Data'!H190)))</f>
        <v/>
      </c>
      <c r="CH196" s="383" t="str">
        <f ca="1">+IF(OFFSET('Water Data'!$I$27,0,10*ROW('Water Data'!I190))="","",OFFSET('Water Data'!$I$27,0,10*ROW('Water Data'!I190)))</f>
        <v/>
      </c>
      <c r="CI196" s="383" t="str">
        <f ca="1">+IF(OFFSET('Water Data'!$I$28,0,10*ROW('Water Data'!I190))="","",OFFSET('Water Data'!$I$28,0,10*ROW('Water Data'!I190)))</f>
        <v/>
      </c>
      <c r="CJ196" s="383" t="str">
        <f ca="1">+IF(OFFSET('Water Data'!$I$29,0,10*ROW('Water Data'!I190))="","",OFFSET('Water Data'!$I$29,0,10*ROW('Water Data'!I190)))</f>
        <v/>
      </c>
      <c r="CK196" s="383" t="str">
        <f ca="1">+IF(OFFSET('Sanitation Data'!$D$28,0,10*ROW('Sanitation Data'!D190))="","",OFFSET('Sanitation Data'!$D$28,0,10*ROW('Sanitation Data'!D190)))</f>
        <v/>
      </c>
      <c r="CL196" s="383" t="str">
        <f ca="1">+IF(OFFSET('Sanitation Data'!$D$29,0,10*ROW('Sanitation Data'!D190))="","",OFFSET('Sanitation Data'!$D$29,0,10*ROW('Sanitation Data'!D190)))</f>
        <v/>
      </c>
      <c r="CM196" s="383" t="str">
        <f ca="1">+IF(OFFSET('Sanitation Data'!$D$30,0,10*ROW('Sanitation Data'!D190))="","",OFFSET('Sanitation Data'!$D$30,0,10*ROW('Sanitation Data'!D190)))</f>
        <v/>
      </c>
      <c r="CN196" s="383" t="str">
        <f ca="1">+IF(OFFSET('Sanitation Data'!$D$31,0,10*ROW('Sanitation Data'!D190))="","",OFFSET('Sanitation Data'!$D$31,0,10*ROW('Sanitation Data'!D190)))</f>
        <v/>
      </c>
      <c r="CO196" s="383" t="str">
        <f ca="1">+IF(OFFSET('Sanitation Data'!$D$32,0,10*ROW('Sanitation Data'!D190))="","",OFFSET('Sanitation Data'!$D$32,0,10*ROW('Sanitation Data'!D190)))</f>
        <v/>
      </c>
      <c r="CP196" s="383" t="str">
        <f ca="1">+IF(OFFSET('Sanitation Data'!$E$28,0,10*ROW('Sanitation Data'!E190))="","",OFFSET('Sanitation Data'!$E$28,0,10*ROW('Sanitation Data'!E190)))</f>
        <v/>
      </c>
      <c r="CQ196" s="383" t="str">
        <f ca="1">+IF(OFFSET('Sanitation Data'!$E$29,0,10*ROW('Sanitation Data'!E190))="","",OFFSET('Sanitation Data'!$E$29,0,10*ROW('Sanitation Data'!E190)))</f>
        <v/>
      </c>
      <c r="CR196" s="383" t="str">
        <f ca="1">+IF(OFFSET('Sanitation Data'!$E$30,0,10*ROW('Sanitation Data'!E190))="","",OFFSET('Sanitation Data'!$E$30,0,10*ROW('Sanitation Data'!E190)))</f>
        <v/>
      </c>
      <c r="CS196" s="383" t="str">
        <f ca="1">+IF(OFFSET('Sanitation Data'!$E$31,0,10*ROW('Sanitation Data'!E190))="","",OFFSET('Sanitation Data'!$E$31,0,10*ROW('Sanitation Data'!E190)))</f>
        <v/>
      </c>
      <c r="CT196" s="383" t="str">
        <f ca="1">+IF(OFFSET('Sanitation Data'!$E$32,0,10*ROW('Sanitation Data'!E190))="","",OFFSET('Sanitation Data'!$E$32,0,10*ROW('Sanitation Data'!E190)))</f>
        <v/>
      </c>
      <c r="CU196" s="383" t="str">
        <f ca="1">+IF(OFFSET('Sanitation Data'!$F$28,0,10*ROW('Sanitation Data'!F190))="","",OFFSET('Sanitation Data'!$F$28,0,10*ROW('Sanitation Data'!F190)))</f>
        <v/>
      </c>
      <c r="CV196" s="383" t="str">
        <f ca="1">+IF(OFFSET('Sanitation Data'!$F$29,0,10*ROW('Sanitation Data'!F190))="","",OFFSET('Sanitation Data'!$F$29,0,10*ROW('Sanitation Data'!F190)))</f>
        <v/>
      </c>
      <c r="CW196" s="383" t="str">
        <f ca="1">+IF(OFFSET('Sanitation Data'!$F$30,0,10*ROW('Sanitation Data'!F190))="","",OFFSET('Sanitation Data'!$F$30,0,10*ROW('Sanitation Data'!F190)))</f>
        <v/>
      </c>
      <c r="CX196" s="383" t="str">
        <f ca="1">+IF(OFFSET('Sanitation Data'!$F$31,0,10*ROW('Sanitation Data'!F190))="","",OFFSET('Sanitation Data'!$F$31,0,10*ROW('Sanitation Data'!F190)))</f>
        <v/>
      </c>
      <c r="CY196" s="383" t="str">
        <f ca="1">+IF(OFFSET('Sanitation Data'!$F$32,0,10*ROW('Sanitation Data'!F190))="","",OFFSET('Sanitation Data'!$F$32,0,10*ROW('Sanitation Data'!F190)))</f>
        <v/>
      </c>
      <c r="CZ196" s="383" t="str">
        <f ca="1">+IF(OFFSET('Sanitation Data'!$G$28,0,10*ROW('Sanitation Data'!G190))="","",OFFSET('Sanitation Data'!$G$28,0,10*ROW('Sanitation Data'!G190)))</f>
        <v/>
      </c>
      <c r="DA196" s="383" t="str">
        <f ca="1">+IF(OFFSET('Sanitation Data'!$G$29,0,10*ROW('Sanitation Data'!G190))="","",OFFSET('Sanitation Data'!$G$29,0,10*ROW('Sanitation Data'!G190)))</f>
        <v/>
      </c>
      <c r="DB196" s="383" t="str">
        <f ca="1">+IF(OFFSET('Sanitation Data'!$G$30,0,10*ROW('Sanitation Data'!G190))="","",OFFSET('Sanitation Data'!$G$30,0,10*ROW('Sanitation Data'!G190)))</f>
        <v/>
      </c>
      <c r="DC196" s="383" t="str">
        <f ca="1">+IF(OFFSET('Sanitation Data'!$G$31,0,10*ROW('Sanitation Data'!G190))="","",OFFSET('Sanitation Data'!$G$31,0,10*ROW('Sanitation Data'!G190)))</f>
        <v/>
      </c>
      <c r="DD196" s="383" t="str">
        <f ca="1">+IF(OFFSET('Sanitation Data'!$G$32,0,10*ROW('Sanitation Data'!G190))="","",OFFSET('Sanitation Data'!$G$32,0,10*ROW('Sanitation Data'!G190)))</f>
        <v/>
      </c>
      <c r="DE196" s="383" t="str">
        <f ca="1">+IF(OFFSET('Sanitation Data'!$H$28,0,10*ROW('Sanitation Data'!H190))="","",OFFSET('Sanitation Data'!$H$28,0,10*ROW('Sanitation Data'!H190)))</f>
        <v/>
      </c>
      <c r="DF196" s="383" t="str">
        <f ca="1">+IF(OFFSET('Sanitation Data'!$H$29,0,10*ROW('Sanitation Data'!H190))="","",OFFSET('Sanitation Data'!$H$29,0,10*ROW('Sanitation Data'!H190)))</f>
        <v/>
      </c>
      <c r="DG196" s="383" t="str">
        <f ca="1">+IF(OFFSET('Sanitation Data'!$H$30,0,10*ROW('Sanitation Data'!H190))="","",OFFSET('Sanitation Data'!$H$30,0,10*ROW('Sanitation Data'!H190)))</f>
        <v/>
      </c>
      <c r="DH196" s="383" t="str">
        <f ca="1">+IF(OFFSET('Sanitation Data'!$H$31,0,10*ROW('Sanitation Data'!H190))="","",OFFSET('Sanitation Data'!$H$31,0,10*ROW('Sanitation Data'!H190)))</f>
        <v/>
      </c>
      <c r="DI196" s="383" t="str">
        <f ca="1">+IF(OFFSET('Sanitation Data'!$H$32,0,10*ROW('Sanitation Data'!H190))="","",OFFSET('Sanitation Data'!$H$32,0,10*ROW('Sanitation Data'!H190)))</f>
        <v/>
      </c>
      <c r="DJ196" s="383" t="str">
        <f ca="1">+IF(OFFSET('Sanitation Data'!$I$28,0,10*ROW('Sanitation Data'!I190))="","",OFFSET('Sanitation Data'!$I$28,0,10*ROW('Sanitation Data'!I190)))</f>
        <v/>
      </c>
      <c r="DK196" s="383" t="str">
        <f ca="1">+IF(OFFSET('Sanitation Data'!$I$29,0,10*ROW('Sanitation Data'!I190))="","",OFFSET('Sanitation Data'!$I$29,0,10*ROW('Sanitation Data'!I190)))</f>
        <v/>
      </c>
      <c r="DL196" s="383" t="str">
        <f ca="1">+IF(OFFSET('Sanitation Data'!$I$30,0,10*ROW('Sanitation Data'!I190))="","",OFFSET('Sanitation Data'!$I$30,0,10*ROW('Sanitation Data'!I190)))</f>
        <v/>
      </c>
      <c r="DM196" s="383" t="str">
        <f ca="1">+IF(OFFSET('Sanitation Data'!$I$31,0,10*ROW('Sanitation Data'!I190))="","",OFFSET('Sanitation Data'!$I$31,0,10*ROW('Sanitation Data'!I190)))</f>
        <v/>
      </c>
      <c r="DN196" s="383" t="str">
        <f ca="1">+IF(OFFSET('Sanitation Data'!$I$32,0,10*ROW('Sanitation Data'!I190))="","",OFFSET('Sanitation Data'!$I$32,0,10*ROW('Sanitation Data'!I190)))</f>
        <v/>
      </c>
      <c r="DO196" s="383" t="str">
        <f ca="1">+IF(OFFSET('Hygiene Data'!$D$11,0,10*ROW('Hygiene Data'!D190))="","",OFFSET('Hygiene Data'!$D$11,0,10*ROW('Hygiene Data'!D190)))</f>
        <v/>
      </c>
      <c r="DP196" s="383" t="str">
        <f ca="1">+IF(OFFSET('Hygiene Data'!$D$12,0,10*ROW('Hygiene Data'!D190))="","",OFFSET('Hygiene Data'!$D$12,0,10*ROW('Hygiene Data'!D190)))</f>
        <v/>
      </c>
      <c r="DQ196" s="383" t="str">
        <f ca="1">+IF(OFFSET('Hygiene Data'!$D$13,0,10*ROW('Hygiene Data'!D190))="","",OFFSET('Hygiene Data'!$D$13,0,10*ROW('Hygiene Data'!D190)))</f>
        <v/>
      </c>
      <c r="DR196" s="383" t="str">
        <f ca="1">+IF(OFFSET('Hygiene Data'!$E$11,0,10*ROW('Hygiene Data'!E190))="","",OFFSET('Hygiene Data'!$E$11,0,10*ROW('Hygiene Data'!E190)))</f>
        <v/>
      </c>
      <c r="DS196" s="383" t="str">
        <f ca="1">+IF(OFFSET('Hygiene Data'!$E$12,0,10*ROW('Hygiene Data'!E190))="","",OFFSET('Hygiene Data'!$E$12,0,10*ROW('Hygiene Data'!E190)))</f>
        <v/>
      </c>
      <c r="DT196" s="383" t="str">
        <f ca="1">+IF(OFFSET('Hygiene Data'!$E$13,0,10*ROW('Hygiene Data'!E190))="","",OFFSET('Hygiene Data'!$E$13,0,10*ROW('Hygiene Data'!E190)))</f>
        <v/>
      </c>
      <c r="DU196" s="383" t="str">
        <f ca="1">+IF(OFFSET('Hygiene Data'!$F$11,0,10*ROW('Hygiene Data'!F190))="","",OFFSET('Hygiene Data'!$F$11,0,10*ROW('Hygiene Data'!F190)))</f>
        <v/>
      </c>
      <c r="DV196" s="383" t="str">
        <f ca="1">+IF(OFFSET('Hygiene Data'!$F$12,0,10*ROW('Hygiene Data'!F190))="","",OFFSET('Hygiene Data'!$F$12,0,10*ROW('Hygiene Data'!F190)))</f>
        <v/>
      </c>
      <c r="DW196" s="383" t="str">
        <f ca="1">+IF(OFFSET('Hygiene Data'!$F$13,0,10*ROW('Hygiene Data'!F190))="","",OFFSET('Hygiene Data'!$F$13,0,10*ROW('Hygiene Data'!F190)))</f>
        <v/>
      </c>
      <c r="DX196" s="383" t="str">
        <f ca="1">+IF(OFFSET('Hygiene Data'!$G$11,0,10*ROW('Hygiene Data'!G190))="","",OFFSET('Hygiene Data'!$G$11,0,10*ROW('Hygiene Data'!G190)))</f>
        <v/>
      </c>
      <c r="DY196" s="383" t="str">
        <f ca="1">+IF(OFFSET('Hygiene Data'!$G$12,0,10*ROW('Hygiene Data'!G190))="","",OFFSET('Hygiene Data'!$G$12,0,10*ROW('Hygiene Data'!G190)))</f>
        <v/>
      </c>
      <c r="DZ196" s="383" t="str">
        <f ca="1">+IF(OFFSET('Hygiene Data'!$G$13,0,10*ROW('Hygiene Data'!G190))="","",OFFSET('Hygiene Data'!$G$13,0,10*ROW('Hygiene Data'!G190)))</f>
        <v/>
      </c>
      <c r="EA196" s="383" t="str">
        <f ca="1">+IF(OFFSET('Hygiene Data'!$H$11,0,10*ROW('Hygiene Data'!H190))="","",OFFSET('Hygiene Data'!$H$11,0,10*ROW('Hygiene Data'!H190)))</f>
        <v/>
      </c>
      <c r="EB196" s="383" t="str">
        <f ca="1">+IF(OFFSET('Hygiene Data'!$H$12,0,10*ROW('Hygiene Data'!H190))="","",OFFSET('Hygiene Data'!$H$12,0,10*ROW('Hygiene Data'!H190)))</f>
        <v/>
      </c>
      <c r="EC196" s="383" t="str">
        <f ca="1">+IF(OFFSET('Hygiene Data'!$H$13,0,10*ROW('Hygiene Data'!H190))="","",OFFSET('Hygiene Data'!$H$13,0,10*ROW('Hygiene Data'!H190)))</f>
        <v/>
      </c>
      <c r="ED196" s="383" t="str">
        <f ca="1">+IF(OFFSET('Hygiene Data'!$I$11,0,10*ROW('Hygiene Data'!I190))="","",OFFSET('Hygiene Data'!$I$11,0,10*ROW('Hygiene Data'!I190)))</f>
        <v/>
      </c>
      <c r="EE196" s="383" t="str">
        <f ca="1">+IF(OFFSET('Hygiene Data'!$I$12,0,10*ROW('Hygiene Data'!I190))="","",OFFSET('Hygiene Data'!$I$12,0,10*ROW('Hygiene Data'!I190)))</f>
        <v/>
      </c>
      <c r="EF196" s="383" t="str">
        <f ca="1">+IF(OFFSET('Hygiene Data'!$I$13,0,10*ROW('Hygiene Data'!I190))="","",OFFSET('Hygiene Data'!$I$13,0,10*ROW('Hygiene Data'!I190)))</f>
        <v/>
      </c>
    </row>
    <row r="197" spans="1:136" x14ac:dyDescent="0.25">
      <c r="A197" s="492" t="str">
        <f ca="1">+IF(OFFSET('Water Data'!$B$2,0,10*ROW('Water Data'!E191))="","",OFFSET('Water Data'!$B$2,0,10*ROW('Water Data'!E191)))</f>
        <v/>
      </c>
      <c r="B197" s="492"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19" t="str">
        <f t="shared" ca="1" si="2"/>
        <v/>
      </c>
      <c r="D197" s="520"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20"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20"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20"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20"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20"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20"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20"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20"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20"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20"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20"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20"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20"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20"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20"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20"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20"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21"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21"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21"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21"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21"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21"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21"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21"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21"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21"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21"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21"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21"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21"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21"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21"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21"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21"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21"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21"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21"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21"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21"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21"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21"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21"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21"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21"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21"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21"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22"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98"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22"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22"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22"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22"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22"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22"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22"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22"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22"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22"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22"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22"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22"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22"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22"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22"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83" t="str">
        <f ca="1">+IF(OFFSET('Water Data'!$D$27,0,10*ROW('Water Data'!D191))="","",OFFSET('Water Data'!$D$27,0,10*ROW('Water Data'!D191)))</f>
        <v/>
      </c>
      <c r="BT197" s="383" t="str">
        <f ca="1">+IF(OFFSET('Water Data'!$D$28,0,10*ROW('Water Data'!D191))="","",OFFSET('Water Data'!$D$28,0,10*ROW('Water Data'!D191)))</f>
        <v/>
      </c>
      <c r="BU197" s="383" t="str">
        <f ca="1">+IF(OFFSET('Water Data'!$D$29,0,10*ROW('Water Data'!D191))="","",OFFSET('Water Data'!$D$29,0,10*ROW('Water Data'!D191)))</f>
        <v/>
      </c>
      <c r="BV197" s="383" t="str">
        <f ca="1">+IF(OFFSET('Water Data'!$E$27,0,10*ROW('Water Data'!E191))="","",OFFSET('Water Data'!$E$27,0,10*ROW('Water Data'!E191)))</f>
        <v/>
      </c>
      <c r="BW197" s="383" t="str">
        <f ca="1">+IF(OFFSET('Water Data'!$E$28,0,10*ROW('Water Data'!E191))="","",OFFSET('Water Data'!$E$28,0,10*ROW('Water Data'!E191)))</f>
        <v/>
      </c>
      <c r="BX197" s="383" t="str">
        <f ca="1">+IF(OFFSET('Water Data'!$E$29,0,10*ROW('Water Data'!E191))="","",OFFSET('Water Data'!$E$29,0,10*ROW('Water Data'!E191)))</f>
        <v/>
      </c>
      <c r="BY197" s="383" t="str">
        <f ca="1">+IF(OFFSET('Water Data'!$F$27,0,10*ROW('Water Data'!F191))="","",OFFSET('Water Data'!$F$27,0,10*ROW('Water Data'!F191)))</f>
        <v/>
      </c>
      <c r="BZ197" s="383" t="str">
        <f ca="1">+IF(OFFSET('Water Data'!$F$28,0,10*ROW('Water Data'!F191))="","",OFFSET('Water Data'!$F$28,0,10*ROW('Water Data'!F191)))</f>
        <v/>
      </c>
      <c r="CA197" s="383" t="str">
        <f ca="1">+IF(OFFSET('Water Data'!$F$29,0,10*ROW('Water Data'!F191))="","",OFFSET('Water Data'!$F$29,0,10*ROW('Water Data'!F191)))</f>
        <v/>
      </c>
      <c r="CB197" s="383" t="str">
        <f ca="1">+IF(OFFSET('Water Data'!$G$27,0,10*ROW('Water Data'!G191))="","",OFFSET('Water Data'!$G$27,0,10*ROW('Water Data'!G191)))</f>
        <v/>
      </c>
      <c r="CC197" s="383" t="str">
        <f ca="1">+IF(OFFSET('Water Data'!$G$28,0,10*ROW('Water Data'!G191))="","",OFFSET('Water Data'!$G$28,0,10*ROW('Water Data'!G191)))</f>
        <v/>
      </c>
      <c r="CD197" s="383" t="str">
        <f ca="1">+IF(OFFSET('Water Data'!$G$29,0,10*ROW('Water Data'!G191))="","",OFFSET('Water Data'!$G$29,0,10*ROW('Water Data'!G191)))</f>
        <v/>
      </c>
      <c r="CE197" s="383" t="str">
        <f ca="1">+IF(OFFSET('Water Data'!$H$27,0,10*ROW('Water Data'!H191))="","",OFFSET('Water Data'!$H$27,0,10*ROW('Water Data'!H191)))</f>
        <v/>
      </c>
      <c r="CF197" s="383" t="str">
        <f ca="1">+IF(OFFSET('Water Data'!$H$28,0,10*ROW('Water Data'!H191))="","",OFFSET('Water Data'!$H$28,0,10*ROW('Water Data'!H191)))</f>
        <v/>
      </c>
      <c r="CG197" s="383" t="str">
        <f ca="1">+IF(OFFSET('Water Data'!$H$29,0,10*ROW('Water Data'!H191))="","",OFFSET('Water Data'!$H$29,0,10*ROW('Water Data'!H191)))</f>
        <v/>
      </c>
      <c r="CH197" s="383" t="str">
        <f ca="1">+IF(OFFSET('Water Data'!$I$27,0,10*ROW('Water Data'!I191))="","",OFFSET('Water Data'!$I$27,0,10*ROW('Water Data'!I191)))</f>
        <v/>
      </c>
      <c r="CI197" s="383" t="str">
        <f ca="1">+IF(OFFSET('Water Data'!$I$28,0,10*ROW('Water Data'!I191))="","",OFFSET('Water Data'!$I$28,0,10*ROW('Water Data'!I191)))</f>
        <v/>
      </c>
      <c r="CJ197" s="383" t="str">
        <f ca="1">+IF(OFFSET('Water Data'!$I$29,0,10*ROW('Water Data'!I191))="","",OFFSET('Water Data'!$I$29,0,10*ROW('Water Data'!I191)))</f>
        <v/>
      </c>
      <c r="CK197" s="383" t="str">
        <f ca="1">+IF(OFFSET('Sanitation Data'!$D$28,0,10*ROW('Sanitation Data'!D191))="","",OFFSET('Sanitation Data'!$D$28,0,10*ROW('Sanitation Data'!D191)))</f>
        <v/>
      </c>
      <c r="CL197" s="383" t="str">
        <f ca="1">+IF(OFFSET('Sanitation Data'!$D$29,0,10*ROW('Sanitation Data'!D191))="","",OFFSET('Sanitation Data'!$D$29,0,10*ROW('Sanitation Data'!D191)))</f>
        <v/>
      </c>
      <c r="CM197" s="383" t="str">
        <f ca="1">+IF(OFFSET('Sanitation Data'!$D$30,0,10*ROW('Sanitation Data'!D191))="","",OFFSET('Sanitation Data'!$D$30,0,10*ROW('Sanitation Data'!D191)))</f>
        <v/>
      </c>
      <c r="CN197" s="383" t="str">
        <f ca="1">+IF(OFFSET('Sanitation Data'!$D$31,0,10*ROW('Sanitation Data'!D191))="","",OFFSET('Sanitation Data'!$D$31,0,10*ROW('Sanitation Data'!D191)))</f>
        <v/>
      </c>
      <c r="CO197" s="383" t="str">
        <f ca="1">+IF(OFFSET('Sanitation Data'!$D$32,0,10*ROW('Sanitation Data'!D191))="","",OFFSET('Sanitation Data'!$D$32,0,10*ROW('Sanitation Data'!D191)))</f>
        <v/>
      </c>
      <c r="CP197" s="383" t="str">
        <f ca="1">+IF(OFFSET('Sanitation Data'!$E$28,0,10*ROW('Sanitation Data'!E191))="","",OFFSET('Sanitation Data'!$E$28,0,10*ROW('Sanitation Data'!E191)))</f>
        <v/>
      </c>
      <c r="CQ197" s="383" t="str">
        <f ca="1">+IF(OFFSET('Sanitation Data'!$E$29,0,10*ROW('Sanitation Data'!E191))="","",OFFSET('Sanitation Data'!$E$29,0,10*ROW('Sanitation Data'!E191)))</f>
        <v/>
      </c>
      <c r="CR197" s="383" t="str">
        <f ca="1">+IF(OFFSET('Sanitation Data'!$E$30,0,10*ROW('Sanitation Data'!E191))="","",OFFSET('Sanitation Data'!$E$30,0,10*ROW('Sanitation Data'!E191)))</f>
        <v/>
      </c>
      <c r="CS197" s="383" t="str">
        <f ca="1">+IF(OFFSET('Sanitation Data'!$E$31,0,10*ROW('Sanitation Data'!E191))="","",OFFSET('Sanitation Data'!$E$31,0,10*ROW('Sanitation Data'!E191)))</f>
        <v/>
      </c>
      <c r="CT197" s="383" t="str">
        <f ca="1">+IF(OFFSET('Sanitation Data'!$E$32,0,10*ROW('Sanitation Data'!E191))="","",OFFSET('Sanitation Data'!$E$32,0,10*ROW('Sanitation Data'!E191)))</f>
        <v/>
      </c>
      <c r="CU197" s="383" t="str">
        <f ca="1">+IF(OFFSET('Sanitation Data'!$F$28,0,10*ROW('Sanitation Data'!F191))="","",OFFSET('Sanitation Data'!$F$28,0,10*ROW('Sanitation Data'!F191)))</f>
        <v/>
      </c>
      <c r="CV197" s="383" t="str">
        <f ca="1">+IF(OFFSET('Sanitation Data'!$F$29,0,10*ROW('Sanitation Data'!F191))="","",OFFSET('Sanitation Data'!$F$29,0,10*ROW('Sanitation Data'!F191)))</f>
        <v/>
      </c>
      <c r="CW197" s="383" t="str">
        <f ca="1">+IF(OFFSET('Sanitation Data'!$F$30,0,10*ROW('Sanitation Data'!F191))="","",OFFSET('Sanitation Data'!$F$30,0,10*ROW('Sanitation Data'!F191)))</f>
        <v/>
      </c>
      <c r="CX197" s="383" t="str">
        <f ca="1">+IF(OFFSET('Sanitation Data'!$F$31,0,10*ROW('Sanitation Data'!F191))="","",OFFSET('Sanitation Data'!$F$31,0,10*ROW('Sanitation Data'!F191)))</f>
        <v/>
      </c>
      <c r="CY197" s="383" t="str">
        <f ca="1">+IF(OFFSET('Sanitation Data'!$F$32,0,10*ROW('Sanitation Data'!F191))="","",OFFSET('Sanitation Data'!$F$32,0,10*ROW('Sanitation Data'!F191)))</f>
        <v/>
      </c>
      <c r="CZ197" s="383" t="str">
        <f ca="1">+IF(OFFSET('Sanitation Data'!$G$28,0,10*ROW('Sanitation Data'!G191))="","",OFFSET('Sanitation Data'!$G$28,0,10*ROW('Sanitation Data'!G191)))</f>
        <v/>
      </c>
      <c r="DA197" s="383" t="str">
        <f ca="1">+IF(OFFSET('Sanitation Data'!$G$29,0,10*ROW('Sanitation Data'!G191))="","",OFFSET('Sanitation Data'!$G$29,0,10*ROW('Sanitation Data'!G191)))</f>
        <v/>
      </c>
      <c r="DB197" s="383" t="str">
        <f ca="1">+IF(OFFSET('Sanitation Data'!$G$30,0,10*ROW('Sanitation Data'!G191))="","",OFFSET('Sanitation Data'!$G$30,0,10*ROW('Sanitation Data'!G191)))</f>
        <v/>
      </c>
      <c r="DC197" s="383" t="str">
        <f ca="1">+IF(OFFSET('Sanitation Data'!$G$31,0,10*ROW('Sanitation Data'!G191))="","",OFFSET('Sanitation Data'!$G$31,0,10*ROW('Sanitation Data'!G191)))</f>
        <v/>
      </c>
      <c r="DD197" s="383" t="str">
        <f ca="1">+IF(OFFSET('Sanitation Data'!$G$32,0,10*ROW('Sanitation Data'!G191))="","",OFFSET('Sanitation Data'!$G$32,0,10*ROW('Sanitation Data'!G191)))</f>
        <v/>
      </c>
      <c r="DE197" s="383" t="str">
        <f ca="1">+IF(OFFSET('Sanitation Data'!$H$28,0,10*ROW('Sanitation Data'!H191))="","",OFFSET('Sanitation Data'!$H$28,0,10*ROW('Sanitation Data'!H191)))</f>
        <v/>
      </c>
      <c r="DF197" s="383" t="str">
        <f ca="1">+IF(OFFSET('Sanitation Data'!$H$29,0,10*ROW('Sanitation Data'!H191))="","",OFFSET('Sanitation Data'!$H$29,0,10*ROW('Sanitation Data'!H191)))</f>
        <v/>
      </c>
      <c r="DG197" s="383" t="str">
        <f ca="1">+IF(OFFSET('Sanitation Data'!$H$30,0,10*ROW('Sanitation Data'!H191))="","",OFFSET('Sanitation Data'!$H$30,0,10*ROW('Sanitation Data'!H191)))</f>
        <v/>
      </c>
      <c r="DH197" s="383" t="str">
        <f ca="1">+IF(OFFSET('Sanitation Data'!$H$31,0,10*ROW('Sanitation Data'!H191))="","",OFFSET('Sanitation Data'!$H$31,0,10*ROW('Sanitation Data'!H191)))</f>
        <v/>
      </c>
      <c r="DI197" s="383" t="str">
        <f ca="1">+IF(OFFSET('Sanitation Data'!$H$32,0,10*ROW('Sanitation Data'!H191))="","",OFFSET('Sanitation Data'!$H$32,0,10*ROW('Sanitation Data'!H191)))</f>
        <v/>
      </c>
      <c r="DJ197" s="383" t="str">
        <f ca="1">+IF(OFFSET('Sanitation Data'!$I$28,0,10*ROW('Sanitation Data'!I191))="","",OFFSET('Sanitation Data'!$I$28,0,10*ROW('Sanitation Data'!I191)))</f>
        <v/>
      </c>
      <c r="DK197" s="383" t="str">
        <f ca="1">+IF(OFFSET('Sanitation Data'!$I$29,0,10*ROW('Sanitation Data'!I191))="","",OFFSET('Sanitation Data'!$I$29,0,10*ROW('Sanitation Data'!I191)))</f>
        <v/>
      </c>
      <c r="DL197" s="383" t="str">
        <f ca="1">+IF(OFFSET('Sanitation Data'!$I$30,0,10*ROW('Sanitation Data'!I191))="","",OFFSET('Sanitation Data'!$I$30,0,10*ROW('Sanitation Data'!I191)))</f>
        <v/>
      </c>
      <c r="DM197" s="383" t="str">
        <f ca="1">+IF(OFFSET('Sanitation Data'!$I$31,0,10*ROW('Sanitation Data'!I191))="","",OFFSET('Sanitation Data'!$I$31,0,10*ROW('Sanitation Data'!I191)))</f>
        <v/>
      </c>
      <c r="DN197" s="383" t="str">
        <f ca="1">+IF(OFFSET('Sanitation Data'!$I$32,0,10*ROW('Sanitation Data'!I191))="","",OFFSET('Sanitation Data'!$I$32,0,10*ROW('Sanitation Data'!I191)))</f>
        <v/>
      </c>
      <c r="DO197" s="383" t="str">
        <f ca="1">+IF(OFFSET('Hygiene Data'!$D$11,0,10*ROW('Hygiene Data'!D191))="","",OFFSET('Hygiene Data'!$D$11,0,10*ROW('Hygiene Data'!D191)))</f>
        <v/>
      </c>
      <c r="DP197" s="383" t="str">
        <f ca="1">+IF(OFFSET('Hygiene Data'!$D$12,0,10*ROW('Hygiene Data'!D191))="","",OFFSET('Hygiene Data'!$D$12,0,10*ROW('Hygiene Data'!D191)))</f>
        <v/>
      </c>
      <c r="DQ197" s="383" t="str">
        <f ca="1">+IF(OFFSET('Hygiene Data'!$D$13,0,10*ROW('Hygiene Data'!D191))="","",OFFSET('Hygiene Data'!$D$13,0,10*ROW('Hygiene Data'!D191)))</f>
        <v/>
      </c>
      <c r="DR197" s="383" t="str">
        <f ca="1">+IF(OFFSET('Hygiene Data'!$E$11,0,10*ROW('Hygiene Data'!E191))="","",OFFSET('Hygiene Data'!$E$11,0,10*ROW('Hygiene Data'!E191)))</f>
        <v/>
      </c>
      <c r="DS197" s="383" t="str">
        <f ca="1">+IF(OFFSET('Hygiene Data'!$E$12,0,10*ROW('Hygiene Data'!E191))="","",OFFSET('Hygiene Data'!$E$12,0,10*ROW('Hygiene Data'!E191)))</f>
        <v/>
      </c>
      <c r="DT197" s="383" t="str">
        <f ca="1">+IF(OFFSET('Hygiene Data'!$E$13,0,10*ROW('Hygiene Data'!E191))="","",OFFSET('Hygiene Data'!$E$13,0,10*ROW('Hygiene Data'!E191)))</f>
        <v/>
      </c>
      <c r="DU197" s="383" t="str">
        <f ca="1">+IF(OFFSET('Hygiene Data'!$F$11,0,10*ROW('Hygiene Data'!F191))="","",OFFSET('Hygiene Data'!$F$11,0,10*ROW('Hygiene Data'!F191)))</f>
        <v/>
      </c>
      <c r="DV197" s="383" t="str">
        <f ca="1">+IF(OFFSET('Hygiene Data'!$F$12,0,10*ROW('Hygiene Data'!F191))="","",OFFSET('Hygiene Data'!$F$12,0,10*ROW('Hygiene Data'!F191)))</f>
        <v/>
      </c>
      <c r="DW197" s="383" t="str">
        <f ca="1">+IF(OFFSET('Hygiene Data'!$F$13,0,10*ROW('Hygiene Data'!F191))="","",OFFSET('Hygiene Data'!$F$13,0,10*ROW('Hygiene Data'!F191)))</f>
        <v/>
      </c>
      <c r="DX197" s="383" t="str">
        <f ca="1">+IF(OFFSET('Hygiene Data'!$G$11,0,10*ROW('Hygiene Data'!G191))="","",OFFSET('Hygiene Data'!$G$11,0,10*ROW('Hygiene Data'!G191)))</f>
        <v/>
      </c>
      <c r="DY197" s="383" t="str">
        <f ca="1">+IF(OFFSET('Hygiene Data'!$G$12,0,10*ROW('Hygiene Data'!G191))="","",OFFSET('Hygiene Data'!$G$12,0,10*ROW('Hygiene Data'!G191)))</f>
        <v/>
      </c>
      <c r="DZ197" s="383" t="str">
        <f ca="1">+IF(OFFSET('Hygiene Data'!$G$13,0,10*ROW('Hygiene Data'!G191))="","",OFFSET('Hygiene Data'!$G$13,0,10*ROW('Hygiene Data'!G191)))</f>
        <v/>
      </c>
      <c r="EA197" s="383" t="str">
        <f ca="1">+IF(OFFSET('Hygiene Data'!$H$11,0,10*ROW('Hygiene Data'!H191))="","",OFFSET('Hygiene Data'!$H$11,0,10*ROW('Hygiene Data'!H191)))</f>
        <v/>
      </c>
      <c r="EB197" s="383" t="str">
        <f ca="1">+IF(OFFSET('Hygiene Data'!$H$12,0,10*ROW('Hygiene Data'!H191))="","",OFFSET('Hygiene Data'!$H$12,0,10*ROW('Hygiene Data'!H191)))</f>
        <v/>
      </c>
      <c r="EC197" s="383" t="str">
        <f ca="1">+IF(OFFSET('Hygiene Data'!$H$13,0,10*ROW('Hygiene Data'!H191))="","",OFFSET('Hygiene Data'!$H$13,0,10*ROW('Hygiene Data'!H191)))</f>
        <v/>
      </c>
      <c r="ED197" s="383" t="str">
        <f ca="1">+IF(OFFSET('Hygiene Data'!$I$11,0,10*ROW('Hygiene Data'!I191))="","",OFFSET('Hygiene Data'!$I$11,0,10*ROW('Hygiene Data'!I191)))</f>
        <v/>
      </c>
      <c r="EE197" s="383" t="str">
        <f ca="1">+IF(OFFSET('Hygiene Data'!$I$12,0,10*ROW('Hygiene Data'!I191))="","",OFFSET('Hygiene Data'!$I$12,0,10*ROW('Hygiene Data'!I191)))</f>
        <v/>
      </c>
      <c r="EF197" s="383" t="str">
        <f ca="1">+IF(OFFSET('Hygiene Data'!$I$13,0,10*ROW('Hygiene Data'!I191))="","",OFFSET('Hygiene Data'!$I$13,0,10*ROW('Hygiene Data'!I191)))</f>
        <v/>
      </c>
    </row>
    <row r="198" spans="1:136" x14ac:dyDescent="0.25">
      <c r="A198" s="492" t="str">
        <f ca="1">+IF(OFFSET('Water Data'!$B$2,0,10*ROW('Water Data'!E192))="","",OFFSET('Water Data'!$B$2,0,10*ROW('Water Data'!E192)))</f>
        <v/>
      </c>
      <c r="B198" s="492"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19" t="str">
        <f t="shared" ca="1" si="2"/>
        <v/>
      </c>
      <c r="D198" s="520"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20"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20"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20"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20"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20"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20"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20"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20"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20"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20"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20"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20"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20"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20"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20"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20"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20"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21"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21"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21"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21"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21"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21"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21"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21"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21"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21"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21"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21"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21"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21"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21"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21"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21"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21"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21"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21"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21"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21"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21"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21"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21"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21"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21"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21"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21"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21"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22"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98"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22"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22"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22"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22"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22"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22"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22"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22"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22"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22"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22"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22"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22"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22"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22"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22"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83" t="str">
        <f ca="1">+IF(OFFSET('Water Data'!$D$27,0,10*ROW('Water Data'!D192))="","",OFFSET('Water Data'!$D$27,0,10*ROW('Water Data'!D192)))</f>
        <v/>
      </c>
      <c r="BT198" s="383" t="str">
        <f ca="1">+IF(OFFSET('Water Data'!$D$28,0,10*ROW('Water Data'!D192))="","",OFFSET('Water Data'!$D$28,0,10*ROW('Water Data'!D192)))</f>
        <v/>
      </c>
      <c r="BU198" s="383" t="str">
        <f ca="1">+IF(OFFSET('Water Data'!$D$29,0,10*ROW('Water Data'!D192))="","",OFFSET('Water Data'!$D$29,0,10*ROW('Water Data'!D192)))</f>
        <v/>
      </c>
      <c r="BV198" s="383" t="str">
        <f ca="1">+IF(OFFSET('Water Data'!$E$27,0,10*ROW('Water Data'!E192))="","",OFFSET('Water Data'!$E$27,0,10*ROW('Water Data'!E192)))</f>
        <v/>
      </c>
      <c r="BW198" s="383" t="str">
        <f ca="1">+IF(OFFSET('Water Data'!$E$28,0,10*ROW('Water Data'!E192))="","",OFFSET('Water Data'!$E$28,0,10*ROW('Water Data'!E192)))</f>
        <v/>
      </c>
      <c r="BX198" s="383" t="str">
        <f ca="1">+IF(OFFSET('Water Data'!$E$29,0,10*ROW('Water Data'!E192))="","",OFFSET('Water Data'!$E$29,0,10*ROW('Water Data'!E192)))</f>
        <v/>
      </c>
      <c r="BY198" s="383" t="str">
        <f ca="1">+IF(OFFSET('Water Data'!$F$27,0,10*ROW('Water Data'!F192))="","",OFFSET('Water Data'!$F$27,0,10*ROW('Water Data'!F192)))</f>
        <v/>
      </c>
      <c r="BZ198" s="383" t="str">
        <f ca="1">+IF(OFFSET('Water Data'!$F$28,0,10*ROW('Water Data'!F192))="","",OFFSET('Water Data'!$F$28,0,10*ROW('Water Data'!F192)))</f>
        <v/>
      </c>
      <c r="CA198" s="383" t="str">
        <f ca="1">+IF(OFFSET('Water Data'!$F$29,0,10*ROW('Water Data'!F192))="","",OFFSET('Water Data'!$F$29,0,10*ROW('Water Data'!F192)))</f>
        <v/>
      </c>
      <c r="CB198" s="383" t="str">
        <f ca="1">+IF(OFFSET('Water Data'!$G$27,0,10*ROW('Water Data'!G192))="","",OFFSET('Water Data'!$G$27,0,10*ROW('Water Data'!G192)))</f>
        <v/>
      </c>
      <c r="CC198" s="383" t="str">
        <f ca="1">+IF(OFFSET('Water Data'!$G$28,0,10*ROW('Water Data'!G192))="","",OFFSET('Water Data'!$G$28,0,10*ROW('Water Data'!G192)))</f>
        <v/>
      </c>
      <c r="CD198" s="383" t="str">
        <f ca="1">+IF(OFFSET('Water Data'!$G$29,0,10*ROW('Water Data'!G192))="","",OFFSET('Water Data'!$G$29,0,10*ROW('Water Data'!G192)))</f>
        <v/>
      </c>
      <c r="CE198" s="383" t="str">
        <f ca="1">+IF(OFFSET('Water Data'!$H$27,0,10*ROW('Water Data'!H192))="","",OFFSET('Water Data'!$H$27,0,10*ROW('Water Data'!H192)))</f>
        <v/>
      </c>
      <c r="CF198" s="383" t="str">
        <f ca="1">+IF(OFFSET('Water Data'!$H$28,0,10*ROW('Water Data'!H192))="","",OFFSET('Water Data'!$H$28,0,10*ROW('Water Data'!H192)))</f>
        <v/>
      </c>
      <c r="CG198" s="383" t="str">
        <f ca="1">+IF(OFFSET('Water Data'!$H$29,0,10*ROW('Water Data'!H192))="","",OFFSET('Water Data'!$H$29,0,10*ROW('Water Data'!H192)))</f>
        <v/>
      </c>
      <c r="CH198" s="383" t="str">
        <f ca="1">+IF(OFFSET('Water Data'!$I$27,0,10*ROW('Water Data'!I192))="","",OFFSET('Water Data'!$I$27,0,10*ROW('Water Data'!I192)))</f>
        <v/>
      </c>
      <c r="CI198" s="383" t="str">
        <f ca="1">+IF(OFFSET('Water Data'!$I$28,0,10*ROW('Water Data'!I192))="","",OFFSET('Water Data'!$I$28,0,10*ROW('Water Data'!I192)))</f>
        <v/>
      </c>
      <c r="CJ198" s="383" t="str">
        <f ca="1">+IF(OFFSET('Water Data'!$I$29,0,10*ROW('Water Data'!I192))="","",OFFSET('Water Data'!$I$29,0,10*ROW('Water Data'!I192)))</f>
        <v/>
      </c>
      <c r="CK198" s="383" t="str">
        <f ca="1">+IF(OFFSET('Sanitation Data'!$D$28,0,10*ROW('Sanitation Data'!D192))="","",OFFSET('Sanitation Data'!$D$28,0,10*ROW('Sanitation Data'!D192)))</f>
        <v/>
      </c>
      <c r="CL198" s="383" t="str">
        <f ca="1">+IF(OFFSET('Sanitation Data'!$D$29,0,10*ROW('Sanitation Data'!D192))="","",OFFSET('Sanitation Data'!$D$29,0,10*ROW('Sanitation Data'!D192)))</f>
        <v/>
      </c>
      <c r="CM198" s="383" t="str">
        <f ca="1">+IF(OFFSET('Sanitation Data'!$D$30,0,10*ROW('Sanitation Data'!D192))="","",OFFSET('Sanitation Data'!$D$30,0,10*ROW('Sanitation Data'!D192)))</f>
        <v/>
      </c>
      <c r="CN198" s="383" t="str">
        <f ca="1">+IF(OFFSET('Sanitation Data'!$D$31,0,10*ROW('Sanitation Data'!D192))="","",OFFSET('Sanitation Data'!$D$31,0,10*ROW('Sanitation Data'!D192)))</f>
        <v/>
      </c>
      <c r="CO198" s="383" t="str">
        <f ca="1">+IF(OFFSET('Sanitation Data'!$D$32,0,10*ROW('Sanitation Data'!D192))="","",OFFSET('Sanitation Data'!$D$32,0,10*ROW('Sanitation Data'!D192)))</f>
        <v/>
      </c>
      <c r="CP198" s="383" t="str">
        <f ca="1">+IF(OFFSET('Sanitation Data'!$E$28,0,10*ROW('Sanitation Data'!E192))="","",OFFSET('Sanitation Data'!$E$28,0,10*ROW('Sanitation Data'!E192)))</f>
        <v/>
      </c>
      <c r="CQ198" s="383" t="str">
        <f ca="1">+IF(OFFSET('Sanitation Data'!$E$29,0,10*ROW('Sanitation Data'!E192))="","",OFFSET('Sanitation Data'!$E$29,0,10*ROW('Sanitation Data'!E192)))</f>
        <v/>
      </c>
      <c r="CR198" s="383" t="str">
        <f ca="1">+IF(OFFSET('Sanitation Data'!$E$30,0,10*ROW('Sanitation Data'!E192))="","",OFFSET('Sanitation Data'!$E$30,0,10*ROW('Sanitation Data'!E192)))</f>
        <v/>
      </c>
      <c r="CS198" s="383" t="str">
        <f ca="1">+IF(OFFSET('Sanitation Data'!$E$31,0,10*ROW('Sanitation Data'!E192))="","",OFFSET('Sanitation Data'!$E$31,0,10*ROW('Sanitation Data'!E192)))</f>
        <v/>
      </c>
      <c r="CT198" s="383" t="str">
        <f ca="1">+IF(OFFSET('Sanitation Data'!$E$32,0,10*ROW('Sanitation Data'!E192))="","",OFFSET('Sanitation Data'!$E$32,0,10*ROW('Sanitation Data'!E192)))</f>
        <v/>
      </c>
      <c r="CU198" s="383" t="str">
        <f ca="1">+IF(OFFSET('Sanitation Data'!$F$28,0,10*ROW('Sanitation Data'!F192))="","",OFFSET('Sanitation Data'!$F$28,0,10*ROW('Sanitation Data'!F192)))</f>
        <v/>
      </c>
      <c r="CV198" s="383" t="str">
        <f ca="1">+IF(OFFSET('Sanitation Data'!$F$29,0,10*ROW('Sanitation Data'!F192))="","",OFFSET('Sanitation Data'!$F$29,0,10*ROW('Sanitation Data'!F192)))</f>
        <v/>
      </c>
      <c r="CW198" s="383" t="str">
        <f ca="1">+IF(OFFSET('Sanitation Data'!$F$30,0,10*ROW('Sanitation Data'!F192))="","",OFFSET('Sanitation Data'!$F$30,0,10*ROW('Sanitation Data'!F192)))</f>
        <v/>
      </c>
      <c r="CX198" s="383" t="str">
        <f ca="1">+IF(OFFSET('Sanitation Data'!$F$31,0,10*ROW('Sanitation Data'!F192))="","",OFFSET('Sanitation Data'!$F$31,0,10*ROW('Sanitation Data'!F192)))</f>
        <v/>
      </c>
      <c r="CY198" s="383" t="str">
        <f ca="1">+IF(OFFSET('Sanitation Data'!$F$32,0,10*ROW('Sanitation Data'!F192))="","",OFFSET('Sanitation Data'!$F$32,0,10*ROW('Sanitation Data'!F192)))</f>
        <v/>
      </c>
      <c r="CZ198" s="383" t="str">
        <f ca="1">+IF(OFFSET('Sanitation Data'!$G$28,0,10*ROW('Sanitation Data'!G192))="","",OFFSET('Sanitation Data'!$G$28,0,10*ROW('Sanitation Data'!G192)))</f>
        <v/>
      </c>
      <c r="DA198" s="383" t="str">
        <f ca="1">+IF(OFFSET('Sanitation Data'!$G$29,0,10*ROW('Sanitation Data'!G192))="","",OFFSET('Sanitation Data'!$G$29,0,10*ROW('Sanitation Data'!G192)))</f>
        <v/>
      </c>
      <c r="DB198" s="383" t="str">
        <f ca="1">+IF(OFFSET('Sanitation Data'!$G$30,0,10*ROW('Sanitation Data'!G192))="","",OFFSET('Sanitation Data'!$G$30,0,10*ROW('Sanitation Data'!G192)))</f>
        <v/>
      </c>
      <c r="DC198" s="383" t="str">
        <f ca="1">+IF(OFFSET('Sanitation Data'!$G$31,0,10*ROW('Sanitation Data'!G192))="","",OFFSET('Sanitation Data'!$G$31,0,10*ROW('Sanitation Data'!G192)))</f>
        <v/>
      </c>
      <c r="DD198" s="383" t="str">
        <f ca="1">+IF(OFFSET('Sanitation Data'!$G$32,0,10*ROW('Sanitation Data'!G192))="","",OFFSET('Sanitation Data'!$G$32,0,10*ROW('Sanitation Data'!G192)))</f>
        <v/>
      </c>
      <c r="DE198" s="383" t="str">
        <f ca="1">+IF(OFFSET('Sanitation Data'!$H$28,0,10*ROW('Sanitation Data'!H192))="","",OFFSET('Sanitation Data'!$H$28,0,10*ROW('Sanitation Data'!H192)))</f>
        <v/>
      </c>
      <c r="DF198" s="383" t="str">
        <f ca="1">+IF(OFFSET('Sanitation Data'!$H$29,0,10*ROW('Sanitation Data'!H192))="","",OFFSET('Sanitation Data'!$H$29,0,10*ROW('Sanitation Data'!H192)))</f>
        <v/>
      </c>
      <c r="DG198" s="383" t="str">
        <f ca="1">+IF(OFFSET('Sanitation Data'!$H$30,0,10*ROW('Sanitation Data'!H192))="","",OFFSET('Sanitation Data'!$H$30,0,10*ROW('Sanitation Data'!H192)))</f>
        <v/>
      </c>
      <c r="DH198" s="383" t="str">
        <f ca="1">+IF(OFFSET('Sanitation Data'!$H$31,0,10*ROW('Sanitation Data'!H192))="","",OFFSET('Sanitation Data'!$H$31,0,10*ROW('Sanitation Data'!H192)))</f>
        <v/>
      </c>
      <c r="DI198" s="383" t="str">
        <f ca="1">+IF(OFFSET('Sanitation Data'!$H$32,0,10*ROW('Sanitation Data'!H192))="","",OFFSET('Sanitation Data'!$H$32,0,10*ROW('Sanitation Data'!H192)))</f>
        <v/>
      </c>
      <c r="DJ198" s="383" t="str">
        <f ca="1">+IF(OFFSET('Sanitation Data'!$I$28,0,10*ROW('Sanitation Data'!I192))="","",OFFSET('Sanitation Data'!$I$28,0,10*ROW('Sanitation Data'!I192)))</f>
        <v/>
      </c>
      <c r="DK198" s="383" t="str">
        <f ca="1">+IF(OFFSET('Sanitation Data'!$I$29,0,10*ROW('Sanitation Data'!I192))="","",OFFSET('Sanitation Data'!$I$29,0,10*ROW('Sanitation Data'!I192)))</f>
        <v/>
      </c>
      <c r="DL198" s="383" t="str">
        <f ca="1">+IF(OFFSET('Sanitation Data'!$I$30,0,10*ROW('Sanitation Data'!I192))="","",OFFSET('Sanitation Data'!$I$30,0,10*ROW('Sanitation Data'!I192)))</f>
        <v/>
      </c>
      <c r="DM198" s="383" t="str">
        <f ca="1">+IF(OFFSET('Sanitation Data'!$I$31,0,10*ROW('Sanitation Data'!I192))="","",OFFSET('Sanitation Data'!$I$31,0,10*ROW('Sanitation Data'!I192)))</f>
        <v/>
      </c>
      <c r="DN198" s="383" t="str">
        <f ca="1">+IF(OFFSET('Sanitation Data'!$I$32,0,10*ROW('Sanitation Data'!I192))="","",OFFSET('Sanitation Data'!$I$32,0,10*ROW('Sanitation Data'!I192)))</f>
        <v/>
      </c>
      <c r="DO198" s="383" t="str">
        <f ca="1">+IF(OFFSET('Hygiene Data'!$D$11,0,10*ROW('Hygiene Data'!D192))="","",OFFSET('Hygiene Data'!$D$11,0,10*ROW('Hygiene Data'!D192)))</f>
        <v/>
      </c>
      <c r="DP198" s="383" t="str">
        <f ca="1">+IF(OFFSET('Hygiene Data'!$D$12,0,10*ROW('Hygiene Data'!D192))="","",OFFSET('Hygiene Data'!$D$12,0,10*ROW('Hygiene Data'!D192)))</f>
        <v/>
      </c>
      <c r="DQ198" s="383" t="str">
        <f ca="1">+IF(OFFSET('Hygiene Data'!$D$13,0,10*ROW('Hygiene Data'!D192))="","",OFFSET('Hygiene Data'!$D$13,0,10*ROW('Hygiene Data'!D192)))</f>
        <v/>
      </c>
      <c r="DR198" s="383" t="str">
        <f ca="1">+IF(OFFSET('Hygiene Data'!$E$11,0,10*ROW('Hygiene Data'!E192))="","",OFFSET('Hygiene Data'!$E$11,0,10*ROW('Hygiene Data'!E192)))</f>
        <v/>
      </c>
      <c r="DS198" s="383" t="str">
        <f ca="1">+IF(OFFSET('Hygiene Data'!$E$12,0,10*ROW('Hygiene Data'!E192))="","",OFFSET('Hygiene Data'!$E$12,0,10*ROW('Hygiene Data'!E192)))</f>
        <v/>
      </c>
      <c r="DT198" s="383" t="str">
        <f ca="1">+IF(OFFSET('Hygiene Data'!$E$13,0,10*ROW('Hygiene Data'!E192))="","",OFFSET('Hygiene Data'!$E$13,0,10*ROW('Hygiene Data'!E192)))</f>
        <v/>
      </c>
      <c r="DU198" s="383" t="str">
        <f ca="1">+IF(OFFSET('Hygiene Data'!$F$11,0,10*ROW('Hygiene Data'!F192))="","",OFFSET('Hygiene Data'!$F$11,0,10*ROW('Hygiene Data'!F192)))</f>
        <v/>
      </c>
      <c r="DV198" s="383" t="str">
        <f ca="1">+IF(OFFSET('Hygiene Data'!$F$12,0,10*ROW('Hygiene Data'!F192))="","",OFFSET('Hygiene Data'!$F$12,0,10*ROW('Hygiene Data'!F192)))</f>
        <v/>
      </c>
      <c r="DW198" s="383" t="str">
        <f ca="1">+IF(OFFSET('Hygiene Data'!$F$13,0,10*ROW('Hygiene Data'!F192))="","",OFFSET('Hygiene Data'!$F$13,0,10*ROW('Hygiene Data'!F192)))</f>
        <v/>
      </c>
      <c r="DX198" s="383" t="str">
        <f ca="1">+IF(OFFSET('Hygiene Data'!$G$11,0,10*ROW('Hygiene Data'!G192))="","",OFFSET('Hygiene Data'!$G$11,0,10*ROW('Hygiene Data'!G192)))</f>
        <v/>
      </c>
      <c r="DY198" s="383" t="str">
        <f ca="1">+IF(OFFSET('Hygiene Data'!$G$12,0,10*ROW('Hygiene Data'!G192))="","",OFFSET('Hygiene Data'!$G$12,0,10*ROW('Hygiene Data'!G192)))</f>
        <v/>
      </c>
      <c r="DZ198" s="383" t="str">
        <f ca="1">+IF(OFFSET('Hygiene Data'!$G$13,0,10*ROW('Hygiene Data'!G192))="","",OFFSET('Hygiene Data'!$G$13,0,10*ROW('Hygiene Data'!G192)))</f>
        <v/>
      </c>
      <c r="EA198" s="383" t="str">
        <f ca="1">+IF(OFFSET('Hygiene Data'!$H$11,0,10*ROW('Hygiene Data'!H192))="","",OFFSET('Hygiene Data'!$H$11,0,10*ROW('Hygiene Data'!H192)))</f>
        <v/>
      </c>
      <c r="EB198" s="383" t="str">
        <f ca="1">+IF(OFFSET('Hygiene Data'!$H$12,0,10*ROW('Hygiene Data'!H192))="","",OFFSET('Hygiene Data'!$H$12,0,10*ROW('Hygiene Data'!H192)))</f>
        <v/>
      </c>
      <c r="EC198" s="383" t="str">
        <f ca="1">+IF(OFFSET('Hygiene Data'!$H$13,0,10*ROW('Hygiene Data'!H192))="","",OFFSET('Hygiene Data'!$H$13,0,10*ROW('Hygiene Data'!H192)))</f>
        <v/>
      </c>
      <c r="ED198" s="383" t="str">
        <f ca="1">+IF(OFFSET('Hygiene Data'!$I$11,0,10*ROW('Hygiene Data'!I192))="","",OFFSET('Hygiene Data'!$I$11,0,10*ROW('Hygiene Data'!I192)))</f>
        <v/>
      </c>
      <c r="EE198" s="383" t="str">
        <f ca="1">+IF(OFFSET('Hygiene Data'!$I$12,0,10*ROW('Hygiene Data'!I192))="","",OFFSET('Hygiene Data'!$I$12,0,10*ROW('Hygiene Data'!I192)))</f>
        <v/>
      </c>
      <c r="EF198" s="383" t="str">
        <f ca="1">+IF(OFFSET('Hygiene Data'!$I$13,0,10*ROW('Hygiene Data'!I192))="","",OFFSET('Hygiene Data'!$I$13,0,10*ROW('Hygiene Data'!I192)))</f>
        <v/>
      </c>
    </row>
    <row r="199" spans="1:136" x14ac:dyDescent="0.25">
      <c r="A199" s="492" t="str">
        <f ca="1">+IF(OFFSET('Water Data'!$B$2,0,10*ROW('Water Data'!E193))="","",OFFSET('Water Data'!$B$2,0,10*ROW('Water Data'!E193)))</f>
        <v/>
      </c>
      <c r="B199" s="492"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19" t="str">
        <f t="shared" ref="C199:C207" ca="1" si="3">+IF(ISNUMBER(VALUE(MID(A199,5,4))), VALUE(MID(A199, 5,4)),"")</f>
        <v/>
      </c>
      <c r="D199" s="520"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20"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20"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20"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20"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20"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20"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20"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20"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20"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20"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20"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20"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20"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20"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20"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20"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20"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21"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21"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21"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21"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21"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21"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21"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21"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21"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21"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21"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21"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21"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21"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21"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21"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21"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21"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21"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21"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21"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21"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21"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21"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21"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21"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21"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21"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21"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21"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22"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98"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22"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22"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22"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22"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22"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22"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22"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22"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22"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22"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22"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22"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22"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22"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22"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22"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83" t="str">
        <f ca="1">+IF(OFFSET('Water Data'!$D$27,0,10*ROW('Water Data'!D193))="","",OFFSET('Water Data'!$D$27,0,10*ROW('Water Data'!D193)))</f>
        <v/>
      </c>
      <c r="BT199" s="383" t="str">
        <f ca="1">+IF(OFFSET('Water Data'!$D$28,0,10*ROW('Water Data'!D193))="","",OFFSET('Water Data'!$D$28,0,10*ROW('Water Data'!D193)))</f>
        <v/>
      </c>
      <c r="BU199" s="383" t="str">
        <f ca="1">+IF(OFFSET('Water Data'!$D$29,0,10*ROW('Water Data'!D193))="","",OFFSET('Water Data'!$D$29,0,10*ROW('Water Data'!D193)))</f>
        <v/>
      </c>
      <c r="BV199" s="383" t="str">
        <f ca="1">+IF(OFFSET('Water Data'!$E$27,0,10*ROW('Water Data'!E193))="","",OFFSET('Water Data'!$E$27,0,10*ROW('Water Data'!E193)))</f>
        <v/>
      </c>
      <c r="BW199" s="383" t="str">
        <f ca="1">+IF(OFFSET('Water Data'!$E$28,0,10*ROW('Water Data'!E193))="","",OFFSET('Water Data'!$E$28,0,10*ROW('Water Data'!E193)))</f>
        <v/>
      </c>
      <c r="BX199" s="383" t="str">
        <f ca="1">+IF(OFFSET('Water Data'!$E$29,0,10*ROW('Water Data'!E193))="","",OFFSET('Water Data'!$E$29,0,10*ROW('Water Data'!E193)))</f>
        <v/>
      </c>
      <c r="BY199" s="383" t="str">
        <f ca="1">+IF(OFFSET('Water Data'!$F$27,0,10*ROW('Water Data'!F193))="","",OFFSET('Water Data'!$F$27,0,10*ROW('Water Data'!F193)))</f>
        <v/>
      </c>
      <c r="BZ199" s="383" t="str">
        <f ca="1">+IF(OFFSET('Water Data'!$F$28,0,10*ROW('Water Data'!F193))="","",OFFSET('Water Data'!$F$28,0,10*ROW('Water Data'!F193)))</f>
        <v/>
      </c>
      <c r="CA199" s="383" t="str">
        <f ca="1">+IF(OFFSET('Water Data'!$F$29,0,10*ROW('Water Data'!F193))="","",OFFSET('Water Data'!$F$29,0,10*ROW('Water Data'!F193)))</f>
        <v/>
      </c>
      <c r="CB199" s="383" t="str">
        <f ca="1">+IF(OFFSET('Water Data'!$G$27,0,10*ROW('Water Data'!G193))="","",OFFSET('Water Data'!$G$27,0,10*ROW('Water Data'!G193)))</f>
        <v/>
      </c>
      <c r="CC199" s="383" t="str">
        <f ca="1">+IF(OFFSET('Water Data'!$G$28,0,10*ROW('Water Data'!G193))="","",OFFSET('Water Data'!$G$28,0,10*ROW('Water Data'!G193)))</f>
        <v/>
      </c>
      <c r="CD199" s="383" t="str">
        <f ca="1">+IF(OFFSET('Water Data'!$G$29,0,10*ROW('Water Data'!G193))="","",OFFSET('Water Data'!$G$29,0,10*ROW('Water Data'!G193)))</f>
        <v/>
      </c>
      <c r="CE199" s="383" t="str">
        <f ca="1">+IF(OFFSET('Water Data'!$H$27,0,10*ROW('Water Data'!H193))="","",OFFSET('Water Data'!$H$27,0,10*ROW('Water Data'!H193)))</f>
        <v/>
      </c>
      <c r="CF199" s="383" t="str">
        <f ca="1">+IF(OFFSET('Water Data'!$H$28,0,10*ROW('Water Data'!H193))="","",OFFSET('Water Data'!$H$28,0,10*ROW('Water Data'!H193)))</f>
        <v/>
      </c>
      <c r="CG199" s="383" t="str">
        <f ca="1">+IF(OFFSET('Water Data'!$H$29,0,10*ROW('Water Data'!H193))="","",OFFSET('Water Data'!$H$29,0,10*ROW('Water Data'!H193)))</f>
        <v/>
      </c>
      <c r="CH199" s="383" t="str">
        <f ca="1">+IF(OFFSET('Water Data'!$I$27,0,10*ROW('Water Data'!I193))="","",OFFSET('Water Data'!$I$27,0,10*ROW('Water Data'!I193)))</f>
        <v/>
      </c>
      <c r="CI199" s="383" t="str">
        <f ca="1">+IF(OFFSET('Water Data'!$I$28,0,10*ROW('Water Data'!I193))="","",OFFSET('Water Data'!$I$28,0,10*ROW('Water Data'!I193)))</f>
        <v/>
      </c>
      <c r="CJ199" s="383" t="str">
        <f ca="1">+IF(OFFSET('Water Data'!$I$29,0,10*ROW('Water Data'!I193))="","",OFFSET('Water Data'!$I$29,0,10*ROW('Water Data'!I193)))</f>
        <v/>
      </c>
      <c r="CK199" s="383" t="str">
        <f ca="1">+IF(OFFSET('Sanitation Data'!$D$28,0,10*ROW('Sanitation Data'!D193))="","",OFFSET('Sanitation Data'!$D$28,0,10*ROW('Sanitation Data'!D193)))</f>
        <v/>
      </c>
      <c r="CL199" s="383" t="str">
        <f ca="1">+IF(OFFSET('Sanitation Data'!$D$29,0,10*ROW('Sanitation Data'!D193))="","",OFFSET('Sanitation Data'!$D$29,0,10*ROW('Sanitation Data'!D193)))</f>
        <v/>
      </c>
      <c r="CM199" s="383" t="str">
        <f ca="1">+IF(OFFSET('Sanitation Data'!$D$30,0,10*ROW('Sanitation Data'!D193))="","",OFFSET('Sanitation Data'!$D$30,0,10*ROW('Sanitation Data'!D193)))</f>
        <v/>
      </c>
      <c r="CN199" s="383" t="str">
        <f ca="1">+IF(OFFSET('Sanitation Data'!$D$31,0,10*ROW('Sanitation Data'!D193))="","",OFFSET('Sanitation Data'!$D$31,0,10*ROW('Sanitation Data'!D193)))</f>
        <v/>
      </c>
      <c r="CO199" s="383" t="str">
        <f ca="1">+IF(OFFSET('Sanitation Data'!$D$32,0,10*ROW('Sanitation Data'!D193))="","",OFFSET('Sanitation Data'!$D$32,0,10*ROW('Sanitation Data'!D193)))</f>
        <v/>
      </c>
      <c r="CP199" s="383" t="str">
        <f ca="1">+IF(OFFSET('Sanitation Data'!$E$28,0,10*ROW('Sanitation Data'!E193))="","",OFFSET('Sanitation Data'!$E$28,0,10*ROW('Sanitation Data'!E193)))</f>
        <v/>
      </c>
      <c r="CQ199" s="383" t="str">
        <f ca="1">+IF(OFFSET('Sanitation Data'!$E$29,0,10*ROW('Sanitation Data'!E193))="","",OFFSET('Sanitation Data'!$E$29,0,10*ROW('Sanitation Data'!E193)))</f>
        <v/>
      </c>
      <c r="CR199" s="383" t="str">
        <f ca="1">+IF(OFFSET('Sanitation Data'!$E$30,0,10*ROW('Sanitation Data'!E193))="","",OFFSET('Sanitation Data'!$E$30,0,10*ROW('Sanitation Data'!E193)))</f>
        <v/>
      </c>
      <c r="CS199" s="383" t="str">
        <f ca="1">+IF(OFFSET('Sanitation Data'!$E$31,0,10*ROW('Sanitation Data'!E193))="","",OFFSET('Sanitation Data'!$E$31,0,10*ROW('Sanitation Data'!E193)))</f>
        <v/>
      </c>
      <c r="CT199" s="383" t="str">
        <f ca="1">+IF(OFFSET('Sanitation Data'!$E$32,0,10*ROW('Sanitation Data'!E193))="","",OFFSET('Sanitation Data'!$E$32,0,10*ROW('Sanitation Data'!E193)))</f>
        <v/>
      </c>
      <c r="CU199" s="383" t="str">
        <f ca="1">+IF(OFFSET('Sanitation Data'!$F$28,0,10*ROW('Sanitation Data'!F193))="","",OFFSET('Sanitation Data'!$F$28,0,10*ROW('Sanitation Data'!F193)))</f>
        <v/>
      </c>
      <c r="CV199" s="383" t="str">
        <f ca="1">+IF(OFFSET('Sanitation Data'!$F$29,0,10*ROW('Sanitation Data'!F193))="","",OFFSET('Sanitation Data'!$F$29,0,10*ROW('Sanitation Data'!F193)))</f>
        <v/>
      </c>
      <c r="CW199" s="383" t="str">
        <f ca="1">+IF(OFFSET('Sanitation Data'!$F$30,0,10*ROW('Sanitation Data'!F193))="","",OFFSET('Sanitation Data'!$F$30,0,10*ROW('Sanitation Data'!F193)))</f>
        <v/>
      </c>
      <c r="CX199" s="383" t="str">
        <f ca="1">+IF(OFFSET('Sanitation Data'!$F$31,0,10*ROW('Sanitation Data'!F193))="","",OFFSET('Sanitation Data'!$F$31,0,10*ROW('Sanitation Data'!F193)))</f>
        <v/>
      </c>
      <c r="CY199" s="383" t="str">
        <f ca="1">+IF(OFFSET('Sanitation Data'!$F$32,0,10*ROW('Sanitation Data'!F193))="","",OFFSET('Sanitation Data'!$F$32,0,10*ROW('Sanitation Data'!F193)))</f>
        <v/>
      </c>
      <c r="CZ199" s="383" t="str">
        <f ca="1">+IF(OFFSET('Sanitation Data'!$G$28,0,10*ROW('Sanitation Data'!G193))="","",OFFSET('Sanitation Data'!$G$28,0,10*ROW('Sanitation Data'!G193)))</f>
        <v/>
      </c>
      <c r="DA199" s="383" t="str">
        <f ca="1">+IF(OFFSET('Sanitation Data'!$G$29,0,10*ROW('Sanitation Data'!G193))="","",OFFSET('Sanitation Data'!$G$29,0,10*ROW('Sanitation Data'!G193)))</f>
        <v/>
      </c>
      <c r="DB199" s="383" t="str">
        <f ca="1">+IF(OFFSET('Sanitation Data'!$G$30,0,10*ROW('Sanitation Data'!G193))="","",OFFSET('Sanitation Data'!$G$30,0,10*ROW('Sanitation Data'!G193)))</f>
        <v/>
      </c>
      <c r="DC199" s="383" t="str">
        <f ca="1">+IF(OFFSET('Sanitation Data'!$G$31,0,10*ROW('Sanitation Data'!G193))="","",OFFSET('Sanitation Data'!$G$31,0,10*ROW('Sanitation Data'!G193)))</f>
        <v/>
      </c>
      <c r="DD199" s="383" t="str">
        <f ca="1">+IF(OFFSET('Sanitation Data'!$G$32,0,10*ROW('Sanitation Data'!G193))="","",OFFSET('Sanitation Data'!$G$32,0,10*ROW('Sanitation Data'!G193)))</f>
        <v/>
      </c>
      <c r="DE199" s="383" t="str">
        <f ca="1">+IF(OFFSET('Sanitation Data'!$H$28,0,10*ROW('Sanitation Data'!H193))="","",OFFSET('Sanitation Data'!$H$28,0,10*ROW('Sanitation Data'!H193)))</f>
        <v/>
      </c>
      <c r="DF199" s="383" t="str">
        <f ca="1">+IF(OFFSET('Sanitation Data'!$H$29,0,10*ROW('Sanitation Data'!H193))="","",OFFSET('Sanitation Data'!$H$29,0,10*ROW('Sanitation Data'!H193)))</f>
        <v/>
      </c>
      <c r="DG199" s="383" t="str">
        <f ca="1">+IF(OFFSET('Sanitation Data'!$H$30,0,10*ROW('Sanitation Data'!H193))="","",OFFSET('Sanitation Data'!$H$30,0,10*ROW('Sanitation Data'!H193)))</f>
        <v/>
      </c>
      <c r="DH199" s="383" t="str">
        <f ca="1">+IF(OFFSET('Sanitation Data'!$H$31,0,10*ROW('Sanitation Data'!H193))="","",OFFSET('Sanitation Data'!$H$31,0,10*ROW('Sanitation Data'!H193)))</f>
        <v/>
      </c>
      <c r="DI199" s="383" t="str">
        <f ca="1">+IF(OFFSET('Sanitation Data'!$H$32,0,10*ROW('Sanitation Data'!H193))="","",OFFSET('Sanitation Data'!$H$32,0,10*ROW('Sanitation Data'!H193)))</f>
        <v/>
      </c>
      <c r="DJ199" s="383" t="str">
        <f ca="1">+IF(OFFSET('Sanitation Data'!$I$28,0,10*ROW('Sanitation Data'!I193))="","",OFFSET('Sanitation Data'!$I$28,0,10*ROW('Sanitation Data'!I193)))</f>
        <v/>
      </c>
      <c r="DK199" s="383" t="str">
        <f ca="1">+IF(OFFSET('Sanitation Data'!$I$29,0,10*ROW('Sanitation Data'!I193))="","",OFFSET('Sanitation Data'!$I$29,0,10*ROW('Sanitation Data'!I193)))</f>
        <v/>
      </c>
      <c r="DL199" s="383" t="str">
        <f ca="1">+IF(OFFSET('Sanitation Data'!$I$30,0,10*ROW('Sanitation Data'!I193))="","",OFFSET('Sanitation Data'!$I$30,0,10*ROW('Sanitation Data'!I193)))</f>
        <v/>
      </c>
      <c r="DM199" s="383" t="str">
        <f ca="1">+IF(OFFSET('Sanitation Data'!$I$31,0,10*ROW('Sanitation Data'!I193))="","",OFFSET('Sanitation Data'!$I$31,0,10*ROW('Sanitation Data'!I193)))</f>
        <v/>
      </c>
      <c r="DN199" s="383" t="str">
        <f ca="1">+IF(OFFSET('Sanitation Data'!$I$32,0,10*ROW('Sanitation Data'!I193))="","",OFFSET('Sanitation Data'!$I$32,0,10*ROW('Sanitation Data'!I193)))</f>
        <v/>
      </c>
      <c r="DO199" s="383" t="str">
        <f ca="1">+IF(OFFSET('Hygiene Data'!$D$11,0,10*ROW('Hygiene Data'!D193))="","",OFFSET('Hygiene Data'!$D$11,0,10*ROW('Hygiene Data'!D193)))</f>
        <v/>
      </c>
      <c r="DP199" s="383" t="str">
        <f ca="1">+IF(OFFSET('Hygiene Data'!$D$12,0,10*ROW('Hygiene Data'!D193))="","",OFFSET('Hygiene Data'!$D$12,0,10*ROW('Hygiene Data'!D193)))</f>
        <v/>
      </c>
      <c r="DQ199" s="383" t="str">
        <f ca="1">+IF(OFFSET('Hygiene Data'!$D$13,0,10*ROW('Hygiene Data'!D193))="","",OFFSET('Hygiene Data'!$D$13,0,10*ROW('Hygiene Data'!D193)))</f>
        <v/>
      </c>
      <c r="DR199" s="383" t="str">
        <f ca="1">+IF(OFFSET('Hygiene Data'!$E$11,0,10*ROW('Hygiene Data'!E193))="","",OFFSET('Hygiene Data'!$E$11,0,10*ROW('Hygiene Data'!E193)))</f>
        <v/>
      </c>
      <c r="DS199" s="383" t="str">
        <f ca="1">+IF(OFFSET('Hygiene Data'!$E$12,0,10*ROW('Hygiene Data'!E193))="","",OFFSET('Hygiene Data'!$E$12,0,10*ROW('Hygiene Data'!E193)))</f>
        <v/>
      </c>
      <c r="DT199" s="383" t="str">
        <f ca="1">+IF(OFFSET('Hygiene Data'!$E$13,0,10*ROW('Hygiene Data'!E193))="","",OFFSET('Hygiene Data'!$E$13,0,10*ROW('Hygiene Data'!E193)))</f>
        <v/>
      </c>
      <c r="DU199" s="383" t="str">
        <f ca="1">+IF(OFFSET('Hygiene Data'!$F$11,0,10*ROW('Hygiene Data'!F193))="","",OFFSET('Hygiene Data'!$F$11,0,10*ROW('Hygiene Data'!F193)))</f>
        <v/>
      </c>
      <c r="DV199" s="383" t="str">
        <f ca="1">+IF(OFFSET('Hygiene Data'!$F$12,0,10*ROW('Hygiene Data'!F193))="","",OFFSET('Hygiene Data'!$F$12,0,10*ROW('Hygiene Data'!F193)))</f>
        <v/>
      </c>
      <c r="DW199" s="383" t="str">
        <f ca="1">+IF(OFFSET('Hygiene Data'!$F$13,0,10*ROW('Hygiene Data'!F193))="","",OFFSET('Hygiene Data'!$F$13,0,10*ROW('Hygiene Data'!F193)))</f>
        <v/>
      </c>
      <c r="DX199" s="383" t="str">
        <f ca="1">+IF(OFFSET('Hygiene Data'!$G$11,0,10*ROW('Hygiene Data'!G193))="","",OFFSET('Hygiene Data'!$G$11,0,10*ROW('Hygiene Data'!G193)))</f>
        <v/>
      </c>
      <c r="DY199" s="383" t="str">
        <f ca="1">+IF(OFFSET('Hygiene Data'!$G$12,0,10*ROW('Hygiene Data'!G193))="","",OFFSET('Hygiene Data'!$G$12,0,10*ROW('Hygiene Data'!G193)))</f>
        <v/>
      </c>
      <c r="DZ199" s="383" t="str">
        <f ca="1">+IF(OFFSET('Hygiene Data'!$G$13,0,10*ROW('Hygiene Data'!G193))="","",OFFSET('Hygiene Data'!$G$13,0,10*ROW('Hygiene Data'!G193)))</f>
        <v/>
      </c>
      <c r="EA199" s="383" t="str">
        <f ca="1">+IF(OFFSET('Hygiene Data'!$H$11,0,10*ROW('Hygiene Data'!H193))="","",OFFSET('Hygiene Data'!$H$11,0,10*ROW('Hygiene Data'!H193)))</f>
        <v/>
      </c>
      <c r="EB199" s="383" t="str">
        <f ca="1">+IF(OFFSET('Hygiene Data'!$H$12,0,10*ROW('Hygiene Data'!H193))="","",OFFSET('Hygiene Data'!$H$12,0,10*ROW('Hygiene Data'!H193)))</f>
        <v/>
      </c>
      <c r="EC199" s="383" t="str">
        <f ca="1">+IF(OFFSET('Hygiene Data'!$H$13,0,10*ROW('Hygiene Data'!H193))="","",OFFSET('Hygiene Data'!$H$13,0,10*ROW('Hygiene Data'!H193)))</f>
        <v/>
      </c>
      <c r="ED199" s="383" t="str">
        <f ca="1">+IF(OFFSET('Hygiene Data'!$I$11,0,10*ROW('Hygiene Data'!I193))="","",OFFSET('Hygiene Data'!$I$11,0,10*ROW('Hygiene Data'!I193)))</f>
        <v/>
      </c>
      <c r="EE199" s="383" t="str">
        <f ca="1">+IF(OFFSET('Hygiene Data'!$I$12,0,10*ROW('Hygiene Data'!I193))="","",OFFSET('Hygiene Data'!$I$12,0,10*ROW('Hygiene Data'!I193)))</f>
        <v/>
      </c>
      <c r="EF199" s="383" t="str">
        <f ca="1">+IF(OFFSET('Hygiene Data'!$I$13,0,10*ROW('Hygiene Data'!I193))="","",OFFSET('Hygiene Data'!$I$13,0,10*ROW('Hygiene Data'!I193)))</f>
        <v/>
      </c>
    </row>
    <row r="200" spans="1:136" x14ac:dyDescent="0.25">
      <c r="A200" s="492" t="str">
        <f ca="1">+IF(OFFSET('Water Data'!$B$2,0,10*ROW('Water Data'!E194))="","",OFFSET('Water Data'!$B$2,0,10*ROW('Water Data'!E194)))</f>
        <v/>
      </c>
      <c r="B200" s="492"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19" t="str">
        <f t="shared" ca="1" si="3"/>
        <v/>
      </c>
      <c r="D200" s="520"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20"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20"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20"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20"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20"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20"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20"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20"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20"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20"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20"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20"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20"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20"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20"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20"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20"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21"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21"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21"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21"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21"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21"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21"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21"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21"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21"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21"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21"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21"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21"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21"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21"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21"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21"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21"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21"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21"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21"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21"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21"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21"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21"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21"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21"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21"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21"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22"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98"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22"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22"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22"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22"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22"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22"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22"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22"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22"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22"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22"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22"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22"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22"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22"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22"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83" t="str">
        <f ca="1">+IF(OFFSET('Water Data'!$D$27,0,10*ROW('Water Data'!D194))="","",OFFSET('Water Data'!$D$27,0,10*ROW('Water Data'!D194)))</f>
        <v/>
      </c>
      <c r="BT200" s="383" t="str">
        <f ca="1">+IF(OFFSET('Water Data'!$D$28,0,10*ROW('Water Data'!D194))="","",OFFSET('Water Data'!$D$28,0,10*ROW('Water Data'!D194)))</f>
        <v/>
      </c>
      <c r="BU200" s="383" t="str">
        <f ca="1">+IF(OFFSET('Water Data'!$D$29,0,10*ROW('Water Data'!D194))="","",OFFSET('Water Data'!$D$29,0,10*ROW('Water Data'!D194)))</f>
        <v/>
      </c>
      <c r="BV200" s="383" t="str">
        <f ca="1">+IF(OFFSET('Water Data'!$E$27,0,10*ROW('Water Data'!E194))="","",OFFSET('Water Data'!$E$27,0,10*ROW('Water Data'!E194)))</f>
        <v/>
      </c>
      <c r="BW200" s="383" t="str">
        <f ca="1">+IF(OFFSET('Water Data'!$E$28,0,10*ROW('Water Data'!E194))="","",OFFSET('Water Data'!$E$28,0,10*ROW('Water Data'!E194)))</f>
        <v/>
      </c>
      <c r="BX200" s="383" t="str">
        <f ca="1">+IF(OFFSET('Water Data'!$E$29,0,10*ROW('Water Data'!E194))="","",OFFSET('Water Data'!$E$29,0,10*ROW('Water Data'!E194)))</f>
        <v/>
      </c>
      <c r="BY200" s="383" t="str">
        <f ca="1">+IF(OFFSET('Water Data'!$F$27,0,10*ROW('Water Data'!F194))="","",OFFSET('Water Data'!$F$27,0,10*ROW('Water Data'!F194)))</f>
        <v/>
      </c>
      <c r="BZ200" s="383" t="str">
        <f ca="1">+IF(OFFSET('Water Data'!$F$28,0,10*ROW('Water Data'!F194))="","",OFFSET('Water Data'!$F$28,0,10*ROW('Water Data'!F194)))</f>
        <v/>
      </c>
      <c r="CA200" s="383" t="str">
        <f ca="1">+IF(OFFSET('Water Data'!$F$29,0,10*ROW('Water Data'!F194))="","",OFFSET('Water Data'!$F$29,0,10*ROW('Water Data'!F194)))</f>
        <v/>
      </c>
      <c r="CB200" s="383" t="str">
        <f ca="1">+IF(OFFSET('Water Data'!$G$27,0,10*ROW('Water Data'!G194))="","",OFFSET('Water Data'!$G$27,0,10*ROW('Water Data'!G194)))</f>
        <v/>
      </c>
      <c r="CC200" s="383" t="str">
        <f ca="1">+IF(OFFSET('Water Data'!$G$28,0,10*ROW('Water Data'!G194))="","",OFFSET('Water Data'!$G$28,0,10*ROW('Water Data'!G194)))</f>
        <v/>
      </c>
      <c r="CD200" s="383" t="str">
        <f ca="1">+IF(OFFSET('Water Data'!$G$29,0,10*ROW('Water Data'!G194))="","",OFFSET('Water Data'!$G$29,0,10*ROW('Water Data'!G194)))</f>
        <v/>
      </c>
      <c r="CE200" s="383" t="str">
        <f ca="1">+IF(OFFSET('Water Data'!$H$27,0,10*ROW('Water Data'!H194))="","",OFFSET('Water Data'!$H$27,0,10*ROW('Water Data'!H194)))</f>
        <v/>
      </c>
      <c r="CF200" s="383" t="str">
        <f ca="1">+IF(OFFSET('Water Data'!$H$28,0,10*ROW('Water Data'!H194))="","",OFFSET('Water Data'!$H$28,0,10*ROW('Water Data'!H194)))</f>
        <v/>
      </c>
      <c r="CG200" s="383" t="str">
        <f ca="1">+IF(OFFSET('Water Data'!$H$29,0,10*ROW('Water Data'!H194))="","",OFFSET('Water Data'!$H$29,0,10*ROW('Water Data'!H194)))</f>
        <v/>
      </c>
      <c r="CH200" s="383" t="str">
        <f ca="1">+IF(OFFSET('Water Data'!$I$27,0,10*ROW('Water Data'!I194))="","",OFFSET('Water Data'!$I$27,0,10*ROW('Water Data'!I194)))</f>
        <v/>
      </c>
      <c r="CI200" s="383" t="str">
        <f ca="1">+IF(OFFSET('Water Data'!$I$28,0,10*ROW('Water Data'!I194))="","",OFFSET('Water Data'!$I$28,0,10*ROW('Water Data'!I194)))</f>
        <v/>
      </c>
      <c r="CJ200" s="383" t="str">
        <f ca="1">+IF(OFFSET('Water Data'!$I$29,0,10*ROW('Water Data'!I194))="","",OFFSET('Water Data'!$I$29,0,10*ROW('Water Data'!I194)))</f>
        <v/>
      </c>
      <c r="CK200" s="383" t="str">
        <f ca="1">+IF(OFFSET('Sanitation Data'!$D$28,0,10*ROW('Sanitation Data'!D194))="","",OFFSET('Sanitation Data'!$D$28,0,10*ROW('Sanitation Data'!D194)))</f>
        <v/>
      </c>
      <c r="CL200" s="383" t="str">
        <f ca="1">+IF(OFFSET('Sanitation Data'!$D$29,0,10*ROW('Sanitation Data'!D194))="","",OFFSET('Sanitation Data'!$D$29,0,10*ROW('Sanitation Data'!D194)))</f>
        <v/>
      </c>
      <c r="CM200" s="383" t="str">
        <f ca="1">+IF(OFFSET('Sanitation Data'!$D$30,0,10*ROW('Sanitation Data'!D194))="","",OFFSET('Sanitation Data'!$D$30,0,10*ROW('Sanitation Data'!D194)))</f>
        <v/>
      </c>
      <c r="CN200" s="383" t="str">
        <f ca="1">+IF(OFFSET('Sanitation Data'!$D$31,0,10*ROW('Sanitation Data'!D194))="","",OFFSET('Sanitation Data'!$D$31,0,10*ROW('Sanitation Data'!D194)))</f>
        <v/>
      </c>
      <c r="CO200" s="383" t="str">
        <f ca="1">+IF(OFFSET('Sanitation Data'!$D$32,0,10*ROW('Sanitation Data'!D194))="","",OFFSET('Sanitation Data'!$D$32,0,10*ROW('Sanitation Data'!D194)))</f>
        <v/>
      </c>
      <c r="CP200" s="383" t="str">
        <f ca="1">+IF(OFFSET('Sanitation Data'!$E$28,0,10*ROW('Sanitation Data'!E194))="","",OFFSET('Sanitation Data'!$E$28,0,10*ROW('Sanitation Data'!E194)))</f>
        <v/>
      </c>
      <c r="CQ200" s="383" t="str">
        <f ca="1">+IF(OFFSET('Sanitation Data'!$E$29,0,10*ROW('Sanitation Data'!E194))="","",OFFSET('Sanitation Data'!$E$29,0,10*ROW('Sanitation Data'!E194)))</f>
        <v/>
      </c>
      <c r="CR200" s="383" t="str">
        <f ca="1">+IF(OFFSET('Sanitation Data'!$E$30,0,10*ROW('Sanitation Data'!E194))="","",OFFSET('Sanitation Data'!$E$30,0,10*ROW('Sanitation Data'!E194)))</f>
        <v/>
      </c>
      <c r="CS200" s="383" t="str">
        <f ca="1">+IF(OFFSET('Sanitation Data'!$E$31,0,10*ROW('Sanitation Data'!E194))="","",OFFSET('Sanitation Data'!$E$31,0,10*ROW('Sanitation Data'!E194)))</f>
        <v/>
      </c>
      <c r="CT200" s="383" t="str">
        <f ca="1">+IF(OFFSET('Sanitation Data'!$E$32,0,10*ROW('Sanitation Data'!E194))="","",OFFSET('Sanitation Data'!$E$32,0,10*ROW('Sanitation Data'!E194)))</f>
        <v/>
      </c>
      <c r="CU200" s="383" t="str">
        <f ca="1">+IF(OFFSET('Sanitation Data'!$F$28,0,10*ROW('Sanitation Data'!F194))="","",OFFSET('Sanitation Data'!$F$28,0,10*ROW('Sanitation Data'!F194)))</f>
        <v/>
      </c>
      <c r="CV200" s="383" t="str">
        <f ca="1">+IF(OFFSET('Sanitation Data'!$F$29,0,10*ROW('Sanitation Data'!F194))="","",OFFSET('Sanitation Data'!$F$29,0,10*ROW('Sanitation Data'!F194)))</f>
        <v/>
      </c>
      <c r="CW200" s="383" t="str">
        <f ca="1">+IF(OFFSET('Sanitation Data'!$F$30,0,10*ROW('Sanitation Data'!F194))="","",OFFSET('Sanitation Data'!$F$30,0,10*ROW('Sanitation Data'!F194)))</f>
        <v/>
      </c>
      <c r="CX200" s="383" t="str">
        <f ca="1">+IF(OFFSET('Sanitation Data'!$F$31,0,10*ROW('Sanitation Data'!F194))="","",OFFSET('Sanitation Data'!$F$31,0,10*ROW('Sanitation Data'!F194)))</f>
        <v/>
      </c>
      <c r="CY200" s="383" t="str">
        <f ca="1">+IF(OFFSET('Sanitation Data'!$F$32,0,10*ROW('Sanitation Data'!F194))="","",OFFSET('Sanitation Data'!$F$32,0,10*ROW('Sanitation Data'!F194)))</f>
        <v/>
      </c>
      <c r="CZ200" s="383" t="str">
        <f ca="1">+IF(OFFSET('Sanitation Data'!$G$28,0,10*ROW('Sanitation Data'!G194))="","",OFFSET('Sanitation Data'!$G$28,0,10*ROW('Sanitation Data'!G194)))</f>
        <v/>
      </c>
      <c r="DA200" s="383" t="str">
        <f ca="1">+IF(OFFSET('Sanitation Data'!$G$29,0,10*ROW('Sanitation Data'!G194))="","",OFFSET('Sanitation Data'!$G$29,0,10*ROW('Sanitation Data'!G194)))</f>
        <v/>
      </c>
      <c r="DB200" s="383" t="str">
        <f ca="1">+IF(OFFSET('Sanitation Data'!$G$30,0,10*ROW('Sanitation Data'!G194))="","",OFFSET('Sanitation Data'!$G$30,0,10*ROW('Sanitation Data'!G194)))</f>
        <v/>
      </c>
      <c r="DC200" s="383" t="str">
        <f ca="1">+IF(OFFSET('Sanitation Data'!$G$31,0,10*ROW('Sanitation Data'!G194))="","",OFFSET('Sanitation Data'!$G$31,0,10*ROW('Sanitation Data'!G194)))</f>
        <v/>
      </c>
      <c r="DD200" s="383" t="str">
        <f ca="1">+IF(OFFSET('Sanitation Data'!$G$32,0,10*ROW('Sanitation Data'!G194))="","",OFFSET('Sanitation Data'!$G$32,0,10*ROW('Sanitation Data'!G194)))</f>
        <v/>
      </c>
      <c r="DE200" s="383" t="str">
        <f ca="1">+IF(OFFSET('Sanitation Data'!$H$28,0,10*ROW('Sanitation Data'!H194))="","",OFFSET('Sanitation Data'!$H$28,0,10*ROW('Sanitation Data'!H194)))</f>
        <v/>
      </c>
      <c r="DF200" s="383" t="str">
        <f ca="1">+IF(OFFSET('Sanitation Data'!$H$29,0,10*ROW('Sanitation Data'!H194))="","",OFFSET('Sanitation Data'!$H$29,0,10*ROW('Sanitation Data'!H194)))</f>
        <v/>
      </c>
      <c r="DG200" s="383" t="str">
        <f ca="1">+IF(OFFSET('Sanitation Data'!$H$30,0,10*ROW('Sanitation Data'!H194))="","",OFFSET('Sanitation Data'!$H$30,0,10*ROW('Sanitation Data'!H194)))</f>
        <v/>
      </c>
      <c r="DH200" s="383" t="str">
        <f ca="1">+IF(OFFSET('Sanitation Data'!$H$31,0,10*ROW('Sanitation Data'!H194))="","",OFFSET('Sanitation Data'!$H$31,0,10*ROW('Sanitation Data'!H194)))</f>
        <v/>
      </c>
      <c r="DI200" s="383" t="str">
        <f ca="1">+IF(OFFSET('Sanitation Data'!$H$32,0,10*ROW('Sanitation Data'!H194))="","",OFFSET('Sanitation Data'!$H$32,0,10*ROW('Sanitation Data'!H194)))</f>
        <v/>
      </c>
      <c r="DJ200" s="383" t="str">
        <f ca="1">+IF(OFFSET('Sanitation Data'!$I$28,0,10*ROW('Sanitation Data'!I194))="","",OFFSET('Sanitation Data'!$I$28,0,10*ROW('Sanitation Data'!I194)))</f>
        <v/>
      </c>
      <c r="DK200" s="383" t="str">
        <f ca="1">+IF(OFFSET('Sanitation Data'!$I$29,0,10*ROW('Sanitation Data'!I194))="","",OFFSET('Sanitation Data'!$I$29,0,10*ROW('Sanitation Data'!I194)))</f>
        <v/>
      </c>
      <c r="DL200" s="383" t="str">
        <f ca="1">+IF(OFFSET('Sanitation Data'!$I$30,0,10*ROW('Sanitation Data'!I194))="","",OFFSET('Sanitation Data'!$I$30,0,10*ROW('Sanitation Data'!I194)))</f>
        <v/>
      </c>
      <c r="DM200" s="383" t="str">
        <f ca="1">+IF(OFFSET('Sanitation Data'!$I$31,0,10*ROW('Sanitation Data'!I194))="","",OFFSET('Sanitation Data'!$I$31,0,10*ROW('Sanitation Data'!I194)))</f>
        <v/>
      </c>
      <c r="DN200" s="383" t="str">
        <f ca="1">+IF(OFFSET('Sanitation Data'!$I$32,0,10*ROW('Sanitation Data'!I194))="","",OFFSET('Sanitation Data'!$I$32,0,10*ROW('Sanitation Data'!I194)))</f>
        <v/>
      </c>
      <c r="DO200" s="383" t="str">
        <f ca="1">+IF(OFFSET('Hygiene Data'!$D$11,0,10*ROW('Hygiene Data'!D194))="","",OFFSET('Hygiene Data'!$D$11,0,10*ROW('Hygiene Data'!D194)))</f>
        <v/>
      </c>
      <c r="DP200" s="383" t="str">
        <f ca="1">+IF(OFFSET('Hygiene Data'!$D$12,0,10*ROW('Hygiene Data'!D194))="","",OFFSET('Hygiene Data'!$D$12,0,10*ROW('Hygiene Data'!D194)))</f>
        <v/>
      </c>
      <c r="DQ200" s="383" t="str">
        <f ca="1">+IF(OFFSET('Hygiene Data'!$D$13,0,10*ROW('Hygiene Data'!D194))="","",OFFSET('Hygiene Data'!$D$13,0,10*ROW('Hygiene Data'!D194)))</f>
        <v/>
      </c>
      <c r="DR200" s="383" t="str">
        <f ca="1">+IF(OFFSET('Hygiene Data'!$E$11,0,10*ROW('Hygiene Data'!E194))="","",OFFSET('Hygiene Data'!$E$11,0,10*ROW('Hygiene Data'!E194)))</f>
        <v/>
      </c>
      <c r="DS200" s="383" t="str">
        <f ca="1">+IF(OFFSET('Hygiene Data'!$E$12,0,10*ROW('Hygiene Data'!E194))="","",OFFSET('Hygiene Data'!$E$12,0,10*ROW('Hygiene Data'!E194)))</f>
        <v/>
      </c>
      <c r="DT200" s="383" t="str">
        <f ca="1">+IF(OFFSET('Hygiene Data'!$E$13,0,10*ROW('Hygiene Data'!E194))="","",OFFSET('Hygiene Data'!$E$13,0,10*ROW('Hygiene Data'!E194)))</f>
        <v/>
      </c>
      <c r="DU200" s="383" t="str">
        <f ca="1">+IF(OFFSET('Hygiene Data'!$F$11,0,10*ROW('Hygiene Data'!F194))="","",OFFSET('Hygiene Data'!$F$11,0,10*ROW('Hygiene Data'!F194)))</f>
        <v/>
      </c>
      <c r="DV200" s="383" t="str">
        <f ca="1">+IF(OFFSET('Hygiene Data'!$F$12,0,10*ROW('Hygiene Data'!F194))="","",OFFSET('Hygiene Data'!$F$12,0,10*ROW('Hygiene Data'!F194)))</f>
        <v/>
      </c>
      <c r="DW200" s="383" t="str">
        <f ca="1">+IF(OFFSET('Hygiene Data'!$F$13,0,10*ROW('Hygiene Data'!F194))="","",OFFSET('Hygiene Data'!$F$13,0,10*ROW('Hygiene Data'!F194)))</f>
        <v/>
      </c>
      <c r="DX200" s="383" t="str">
        <f ca="1">+IF(OFFSET('Hygiene Data'!$G$11,0,10*ROW('Hygiene Data'!G194))="","",OFFSET('Hygiene Data'!$G$11,0,10*ROW('Hygiene Data'!G194)))</f>
        <v/>
      </c>
      <c r="DY200" s="383" t="str">
        <f ca="1">+IF(OFFSET('Hygiene Data'!$G$12,0,10*ROW('Hygiene Data'!G194))="","",OFFSET('Hygiene Data'!$G$12,0,10*ROW('Hygiene Data'!G194)))</f>
        <v/>
      </c>
      <c r="DZ200" s="383" t="str">
        <f ca="1">+IF(OFFSET('Hygiene Data'!$G$13,0,10*ROW('Hygiene Data'!G194))="","",OFFSET('Hygiene Data'!$G$13,0,10*ROW('Hygiene Data'!G194)))</f>
        <v/>
      </c>
      <c r="EA200" s="383" t="str">
        <f ca="1">+IF(OFFSET('Hygiene Data'!$H$11,0,10*ROW('Hygiene Data'!H194))="","",OFFSET('Hygiene Data'!$H$11,0,10*ROW('Hygiene Data'!H194)))</f>
        <v/>
      </c>
      <c r="EB200" s="383" t="str">
        <f ca="1">+IF(OFFSET('Hygiene Data'!$H$12,0,10*ROW('Hygiene Data'!H194))="","",OFFSET('Hygiene Data'!$H$12,0,10*ROW('Hygiene Data'!H194)))</f>
        <v/>
      </c>
      <c r="EC200" s="383" t="str">
        <f ca="1">+IF(OFFSET('Hygiene Data'!$H$13,0,10*ROW('Hygiene Data'!H194))="","",OFFSET('Hygiene Data'!$H$13,0,10*ROW('Hygiene Data'!H194)))</f>
        <v/>
      </c>
      <c r="ED200" s="383" t="str">
        <f ca="1">+IF(OFFSET('Hygiene Data'!$I$11,0,10*ROW('Hygiene Data'!I194))="","",OFFSET('Hygiene Data'!$I$11,0,10*ROW('Hygiene Data'!I194)))</f>
        <v/>
      </c>
      <c r="EE200" s="383" t="str">
        <f ca="1">+IF(OFFSET('Hygiene Data'!$I$12,0,10*ROW('Hygiene Data'!I194))="","",OFFSET('Hygiene Data'!$I$12,0,10*ROW('Hygiene Data'!I194)))</f>
        <v/>
      </c>
      <c r="EF200" s="383" t="str">
        <f ca="1">+IF(OFFSET('Hygiene Data'!$I$13,0,10*ROW('Hygiene Data'!I194))="","",OFFSET('Hygiene Data'!$I$13,0,10*ROW('Hygiene Data'!I194)))</f>
        <v/>
      </c>
    </row>
    <row r="201" spans="1:136" x14ac:dyDescent="0.25">
      <c r="A201" s="492" t="str">
        <f ca="1">+IF(OFFSET('Water Data'!$B$2,0,10*ROW('Water Data'!E195))="","",OFFSET('Water Data'!$B$2,0,10*ROW('Water Data'!E195)))</f>
        <v/>
      </c>
      <c r="B201" s="492"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19" t="str">
        <f t="shared" ca="1" si="3"/>
        <v/>
      </c>
      <c r="D201" s="520"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20"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20"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20"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20"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20"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20"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20"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20"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20"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20"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20"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20"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20"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20"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20"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20"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20"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21"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21"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21"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21"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21"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21"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21"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21"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21"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21"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21"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21"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21"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21"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21"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21"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21"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21"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21"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21"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21"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21"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21"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21"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21"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21"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21"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21"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21"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21"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22"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98"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22"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22"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22"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22"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22"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22"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22"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22"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22"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22"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22"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22"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22"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22"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22"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22"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83" t="str">
        <f ca="1">+IF(OFFSET('Water Data'!$D$27,0,10*ROW('Water Data'!D195))="","",OFFSET('Water Data'!$D$27,0,10*ROW('Water Data'!D195)))</f>
        <v/>
      </c>
      <c r="BT201" s="383" t="str">
        <f ca="1">+IF(OFFSET('Water Data'!$D$28,0,10*ROW('Water Data'!D195))="","",OFFSET('Water Data'!$D$28,0,10*ROW('Water Data'!D195)))</f>
        <v/>
      </c>
      <c r="BU201" s="383" t="str">
        <f ca="1">+IF(OFFSET('Water Data'!$D$29,0,10*ROW('Water Data'!D195))="","",OFFSET('Water Data'!$D$29,0,10*ROW('Water Data'!D195)))</f>
        <v/>
      </c>
      <c r="BV201" s="383" t="str">
        <f ca="1">+IF(OFFSET('Water Data'!$E$27,0,10*ROW('Water Data'!E195))="","",OFFSET('Water Data'!$E$27,0,10*ROW('Water Data'!E195)))</f>
        <v/>
      </c>
      <c r="BW201" s="383" t="str">
        <f ca="1">+IF(OFFSET('Water Data'!$E$28,0,10*ROW('Water Data'!E195))="","",OFFSET('Water Data'!$E$28,0,10*ROW('Water Data'!E195)))</f>
        <v/>
      </c>
      <c r="BX201" s="383" t="str">
        <f ca="1">+IF(OFFSET('Water Data'!$E$29,0,10*ROW('Water Data'!E195))="","",OFFSET('Water Data'!$E$29,0,10*ROW('Water Data'!E195)))</f>
        <v/>
      </c>
      <c r="BY201" s="383" t="str">
        <f ca="1">+IF(OFFSET('Water Data'!$F$27,0,10*ROW('Water Data'!F195))="","",OFFSET('Water Data'!$F$27,0,10*ROW('Water Data'!F195)))</f>
        <v/>
      </c>
      <c r="BZ201" s="383" t="str">
        <f ca="1">+IF(OFFSET('Water Data'!$F$28,0,10*ROW('Water Data'!F195))="","",OFFSET('Water Data'!$F$28,0,10*ROW('Water Data'!F195)))</f>
        <v/>
      </c>
      <c r="CA201" s="383" t="str">
        <f ca="1">+IF(OFFSET('Water Data'!$F$29,0,10*ROW('Water Data'!F195))="","",OFFSET('Water Data'!$F$29,0,10*ROW('Water Data'!F195)))</f>
        <v/>
      </c>
      <c r="CB201" s="383" t="str">
        <f ca="1">+IF(OFFSET('Water Data'!$G$27,0,10*ROW('Water Data'!G195))="","",OFFSET('Water Data'!$G$27,0,10*ROW('Water Data'!G195)))</f>
        <v/>
      </c>
      <c r="CC201" s="383" t="str">
        <f ca="1">+IF(OFFSET('Water Data'!$G$28,0,10*ROW('Water Data'!G195))="","",OFFSET('Water Data'!$G$28,0,10*ROW('Water Data'!G195)))</f>
        <v/>
      </c>
      <c r="CD201" s="383" t="str">
        <f ca="1">+IF(OFFSET('Water Data'!$G$29,0,10*ROW('Water Data'!G195))="","",OFFSET('Water Data'!$G$29,0,10*ROW('Water Data'!G195)))</f>
        <v/>
      </c>
      <c r="CE201" s="383" t="str">
        <f ca="1">+IF(OFFSET('Water Data'!$H$27,0,10*ROW('Water Data'!H195))="","",OFFSET('Water Data'!$H$27,0,10*ROW('Water Data'!H195)))</f>
        <v/>
      </c>
      <c r="CF201" s="383" t="str">
        <f ca="1">+IF(OFFSET('Water Data'!$H$28,0,10*ROW('Water Data'!H195))="","",OFFSET('Water Data'!$H$28,0,10*ROW('Water Data'!H195)))</f>
        <v/>
      </c>
      <c r="CG201" s="383" t="str">
        <f ca="1">+IF(OFFSET('Water Data'!$H$29,0,10*ROW('Water Data'!H195))="","",OFFSET('Water Data'!$H$29,0,10*ROW('Water Data'!H195)))</f>
        <v/>
      </c>
      <c r="CH201" s="383" t="str">
        <f ca="1">+IF(OFFSET('Water Data'!$I$27,0,10*ROW('Water Data'!I195))="","",OFFSET('Water Data'!$I$27,0,10*ROW('Water Data'!I195)))</f>
        <v/>
      </c>
      <c r="CI201" s="383" t="str">
        <f ca="1">+IF(OFFSET('Water Data'!$I$28,0,10*ROW('Water Data'!I195))="","",OFFSET('Water Data'!$I$28,0,10*ROW('Water Data'!I195)))</f>
        <v/>
      </c>
      <c r="CJ201" s="383" t="str">
        <f ca="1">+IF(OFFSET('Water Data'!$I$29,0,10*ROW('Water Data'!I195))="","",OFFSET('Water Data'!$I$29,0,10*ROW('Water Data'!I195)))</f>
        <v/>
      </c>
      <c r="CK201" s="383" t="str">
        <f ca="1">+IF(OFFSET('Sanitation Data'!$D$28,0,10*ROW('Sanitation Data'!D195))="","",OFFSET('Sanitation Data'!$D$28,0,10*ROW('Sanitation Data'!D195)))</f>
        <v/>
      </c>
      <c r="CL201" s="383" t="str">
        <f ca="1">+IF(OFFSET('Sanitation Data'!$D$29,0,10*ROW('Sanitation Data'!D195))="","",OFFSET('Sanitation Data'!$D$29,0,10*ROW('Sanitation Data'!D195)))</f>
        <v/>
      </c>
      <c r="CM201" s="383" t="str">
        <f ca="1">+IF(OFFSET('Sanitation Data'!$D$30,0,10*ROW('Sanitation Data'!D195))="","",OFFSET('Sanitation Data'!$D$30,0,10*ROW('Sanitation Data'!D195)))</f>
        <v/>
      </c>
      <c r="CN201" s="383" t="str">
        <f ca="1">+IF(OFFSET('Sanitation Data'!$D$31,0,10*ROW('Sanitation Data'!D195))="","",OFFSET('Sanitation Data'!$D$31,0,10*ROW('Sanitation Data'!D195)))</f>
        <v/>
      </c>
      <c r="CO201" s="383" t="str">
        <f ca="1">+IF(OFFSET('Sanitation Data'!$D$32,0,10*ROW('Sanitation Data'!D195))="","",OFFSET('Sanitation Data'!$D$32,0,10*ROW('Sanitation Data'!D195)))</f>
        <v/>
      </c>
      <c r="CP201" s="383" t="str">
        <f ca="1">+IF(OFFSET('Sanitation Data'!$E$28,0,10*ROW('Sanitation Data'!E195))="","",OFFSET('Sanitation Data'!$E$28,0,10*ROW('Sanitation Data'!E195)))</f>
        <v/>
      </c>
      <c r="CQ201" s="383" t="str">
        <f ca="1">+IF(OFFSET('Sanitation Data'!$E$29,0,10*ROW('Sanitation Data'!E195))="","",OFFSET('Sanitation Data'!$E$29,0,10*ROW('Sanitation Data'!E195)))</f>
        <v/>
      </c>
      <c r="CR201" s="383" t="str">
        <f ca="1">+IF(OFFSET('Sanitation Data'!$E$30,0,10*ROW('Sanitation Data'!E195))="","",OFFSET('Sanitation Data'!$E$30,0,10*ROW('Sanitation Data'!E195)))</f>
        <v/>
      </c>
      <c r="CS201" s="383" t="str">
        <f ca="1">+IF(OFFSET('Sanitation Data'!$E$31,0,10*ROW('Sanitation Data'!E195))="","",OFFSET('Sanitation Data'!$E$31,0,10*ROW('Sanitation Data'!E195)))</f>
        <v/>
      </c>
      <c r="CT201" s="383" t="str">
        <f ca="1">+IF(OFFSET('Sanitation Data'!$E$32,0,10*ROW('Sanitation Data'!E195))="","",OFFSET('Sanitation Data'!$E$32,0,10*ROW('Sanitation Data'!E195)))</f>
        <v/>
      </c>
      <c r="CU201" s="383" t="str">
        <f ca="1">+IF(OFFSET('Sanitation Data'!$F$28,0,10*ROW('Sanitation Data'!F195))="","",OFFSET('Sanitation Data'!$F$28,0,10*ROW('Sanitation Data'!F195)))</f>
        <v/>
      </c>
      <c r="CV201" s="383" t="str">
        <f ca="1">+IF(OFFSET('Sanitation Data'!$F$29,0,10*ROW('Sanitation Data'!F195))="","",OFFSET('Sanitation Data'!$F$29,0,10*ROW('Sanitation Data'!F195)))</f>
        <v/>
      </c>
      <c r="CW201" s="383" t="str">
        <f ca="1">+IF(OFFSET('Sanitation Data'!$F$30,0,10*ROW('Sanitation Data'!F195))="","",OFFSET('Sanitation Data'!$F$30,0,10*ROW('Sanitation Data'!F195)))</f>
        <v/>
      </c>
      <c r="CX201" s="383" t="str">
        <f ca="1">+IF(OFFSET('Sanitation Data'!$F$31,0,10*ROW('Sanitation Data'!F195))="","",OFFSET('Sanitation Data'!$F$31,0,10*ROW('Sanitation Data'!F195)))</f>
        <v/>
      </c>
      <c r="CY201" s="383" t="str">
        <f ca="1">+IF(OFFSET('Sanitation Data'!$F$32,0,10*ROW('Sanitation Data'!F195))="","",OFFSET('Sanitation Data'!$F$32,0,10*ROW('Sanitation Data'!F195)))</f>
        <v/>
      </c>
      <c r="CZ201" s="383" t="str">
        <f ca="1">+IF(OFFSET('Sanitation Data'!$G$28,0,10*ROW('Sanitation Data'!G195))="","",OFFSET('Sanitation Data'!$G$28,0,10*ROW('Sanitation Data'!G195)))</f>
        <v/>
      </c>
      <c r="DA201" s="383" t="str">
        <f ca="1">+IF(OFFSET('Sanitation Data'!$G$29,0,10*ROW('Sanitation Data'!G195))="","",OFFSET('Sanitation Data'!$G$29,0,10*ROW('Sanitation Data'!G195)))</f>
        <v/>
      </c>
      <c r="DB201" s="383" t="str">
        <f ca="1">+IF(OFFSET('Sanitation Data'!$G$30,0,10*ROW('Sanitation Data'!G195))="","",OFFSET('Sanitation Data'!$G$30,0,10*ROW('Sanitation Data'!G195)))</f>
        <v/>
      </c>
      <c r="DC201" s="383" t="str">
        <f ca="1">+IF(OFFSET('Sanitation Data'!$G$31,0,10*ROW('Sanitation Data'!G195))="","",OFFSET('Sanitation Data'!$G$31,0,10*ROW('Sanitation Data'!G195)))</f>
        <v/>
      </c>
      <c r="DD201" s="383" t="str">
        <f ca="1">+IF(OFFSET('Sanitation Data'!$G$32,0,10*ROW('Sanitation Data'!G195))="","",OFFSET('Sanitation Data'!$G$32,0,10*ROW('Sanitation Data'!G195)))</f>
        <v/>
      </c>
      <c r="DE201" s="383" t="str">
        <f ca="1">+IF(OFFSET('Sanitation Data'!$H$28,0,10*ROW('Sanitation Data'!H195))="","",OFFSET('Sanitation Data'!$H$28,0,10*ROW('Sanitation Data'!H195)))</f>
        <v/>
      </c>
      <c r="DF201" s="383" t="str">
        <f ca="1">+IF(OFFSET('Sanitation Data'!$H$29,0,10*ROW('Sanitation Data'!H195))="","",OFFSET('Sanitation Data'!$H$29,0,10*ROW('Sanitation Data'!H195)))</f>
        <v/>
      </c>
      <c r="DG201" s="383" t="str">
        <f ca="1">+IF(OFFSET('Sanitation Data'!$H$30,0,10*ROW('Sanitation Data'!H195))="","",OFFSET('Sanitation Data'!$H$30,0,10*ROW('Sanitation Data'!H195)))</f>
        <v/>
      </c>
      <c r="DH201" s="383" t="str">
        <f ca="1">+IF(OFFSET('Sanitation Data'!$H$31,0,10*ROW('Sanitation Data'!H195))="","",OFFSET('Sanitation Data'!$H$31,0,10*ROW('Sanitation Data'!H195)))</f>
        <v/>
      </c>
      <c r="DI201" s="383" t="str">
        <f ca="1">+IF(OFFSET('Sanitation Data'!$H$32,0,10*ROW('Sanitation Data'!H195))="","",OFFSET('Sanitation Data'!$H$32,0,10*ROW('Sanitation Data'!H195)))</f>
        <v/>
      </c>
      <c r="DJ201" s="383" t="str">
        <f ca="1">+IF(OFFSET('Sanitation Data'!$I$28,0,10*ROW('Sanitation Data'!I195))="","",OFFSET('Sanitation Data'!$I$28,0,10*ROW('Sanitation Data'!I195)))</f>
        <v/>
      </c>
      <c r="DK201" s="383" t="str">
        <f ca="1">+IF(OFFSET('Sanitation Data'!$I$29,0,10*ROW('Sanitation Data'!I195))="","",OFFSET('Sanitation Data'!$I$29,0,10*ROW('Sanitation Data'!I195)))</f>
        <v/>
      </c>
      <c r="DL201" s="383" t="str">
        <f ca="1">+IF(OFFSET('Sanitation Data'!$I$30,0,10*ROW('Sanitation Data'!I195))="","",OFFSET('Sanitation Data'!$I$30,0,10*ROW('Sanitation Data'!I195)))</f>
        <v/>
      </c>
      <c r="DM201" s="383" t="str">
        <f ca="1">+IF(OFFSET('Sanitation Data'!$I$31,0,10*ROW('Sanitation Data'!I195))="","",OFFSET('Sanitation Data'!$I$31,0,10*ROW('Sanitation Data'!I195)))</f>
        <v/>
      </c>
      <c r="DN201" s="383" t="str">
        <f ca="1">+IF(OFFSET('Sanitation Data'!$I$32,0,10*ROW('Sanitation Data'!I195))="","",OFFSET('Sanitation Data'!$I$32,0,10*ROW('Sanitation Data'!I195)))</f>
        <v/>
      </c>
      <c r="DO201" s="383" t="str">
        <f ca="1">+IF(OFFSET('Hygiene Data'!$D$11,0,10*ROW('Hygiene Data'!D195))="","",OFFSET('Hygiene Data'!$D$11,0,10*ROW('Hygiene Data'!D195)))</f>
        <v/>
      </c>
      <c r="DP201" s="383" t="str">
        <f ca="1">+IF(OFFSET('Hygiene Data'!$D$12,0,10*ROW('Hygiene Data'!D195))="","",OFFSET('Hygiene Data'!$D$12,0,10*ROW('Hygiene Data'!D195)))</f>
        <v/>
      </c>
      <c r="DQ201" s="383" t="str">
        <f ca="1">+IF(OFFSET('Hygiene Data'!$D$13,0,10*ROW('Hygiene Data'!D195))="","",OFFSET('Hygiene Data'!$D$13,0,10*ROW('Hygiene Data'!D195)))</f>
        <v/>
      </c>
      <c r="DR201" s="383" t="str">
        <f ca="1">+IF(OFFSET('Hygiene Data'!$E$11,0,10*ROW('Hygiene Data'!E195))="","",OFFSET('Hygiene Data'!$E$11,0,10*ROW('Hygiene Data'!E195)))</f>
        <v/>
      </c>
      <c r="DS201" s="383" t="str">
        <f ca="1">+IF(OFFSET('Hygiene Data'!$E$12,0,10*ROW('Hygiene Data'!E195))="","",OFFSET('Hygiene Data'!$E$12,0,10*ROW('Hygiene Data'!E195)))</f>
        <v/>
      </c>
      <c r="DT201" s="383" t="str">
        <f ca="1">+IF(OFFSET('Hygiene Data'!$E$13,0,10*ROW('Hygiene Data'!E195))="","",OFFSET('Hygiene Data'!$E$13,0,10*ROW('Hygiene Data'!E195)))</f>
        <v/>
      </c>
      <c r="DU201" s="383" t="str">
        <f ca="1">+IF(OFFSET('Hygiene Data'!$F$11,0,10*ROW('Hygiene Data'!F195))="","",OFFSET('Hygiene Data'!$F$11,0,10*ROW('Hygiene Data'!F195)))</f>
        <v/>
      </c>
      <c r="DV201" s="383" t="str">
        <f ca="1">+IF(OFFSET('Hygiene Data'!$F$12,0,10*ROW('Hygiene Data'!F195))="","",OFFSET('Hygiene Data'!$F$12,0,10*ROW('Hygiene Data'!F195)))</f>
        <v/>
      </c>
      <c r="DW201" s="383" t="str">
        <f ca="1">+IF(OFFSET('Hygiene Data'!$F$13,0,10*ROW('Hygiene Data'!F195))="","",OFFSET('Hygiene Data'!$F$13,0,10*ROW('Hygiene Data'!F195)))</f>
        <v/>
      </c>
      <c r="DX201" s="383" t="str">
        <f ca="1">+IF(OFFSET('Hygiene Data'!$G$11,0,10*ROW('Hygiene Data'!G195))="","",OFFSET('Hygiene Data'!$G$11,0,10*ROW('Hygiene Data'!G195)))</f>
        <v/>
      </c>
      <c r="DY201" s="383" t="str">
        <f ca="1">+IF(OFFSET('Hygiene Data'!$G$12,0,10*ROW('Hygiene Data'!G195))="","",OFFSET('Hygiene Data'!$G$12,0,10*ROW('Hygiene Data'!G195)))</f>
        <v/>
      </c>
      <c r="DZ201" s="383" t="str">
        <f ca="1">+IF(OFFSET('Hygiene Data'!$G$13,0,10*ROW('Hygiene Data'!G195))="","",OFFSET('Hygiene Data'!$G$13,0,10*ROW('Hygiene Data'!G195)))</f>
        <v/>
      </c>
      <c r="EA201" s="383" t="str">
        <f ca="1">+IF(OFFSET('Hygiene Data'!$H$11,0,10*ROW('Hygiene Data'!H195))="","",OFFSET('Hygiene Data'!$H$11,0,10*ROW('Hygiene Data'!H195)))</f>
        <v/>
      </c>
      <c r="EB201" s="383" t="str">
        <f ca="1">+IF(OFFSET('Hygiene Data'!$H$12,0,10*ROW('Hygiene Data'!H195))="","",OFFSET('Hygiene Data'!$H$12,0,10*ROW('Hygiene Data'!H195)))</f>
        <v/>
      </c>
      <c r="EC201" s="383" t="str">
        <f ca="1">+IF(OFFSET('Hygiene Data'!$H$13,0,10*ROW('Hygiene Data'!H195))="","",OFFSET('Hygiene Data'!$H$13,0,10*ROW('Hygiene Data'!H195)))</f>
        <v/>
      </c>
      <c r="ED201" s="383" t="str">
        <f ca="1">+IF(OFFSET('Hygiene Data'!$I$11,0,10*ROW('Hygiene Data'!I195))="","",OFFSET('Hygiene Data'!$I$11,0,10*ROW('Hygiene Data'!I195)))</f>
        <v/>
      </c>
      <c r="EE201" s="383" t="str">
        <f ca="1">+IF(OFFSET('Hygiene Data'!$I$12,0,10*ROW('Hygiene Data'!I195))="","",OFFSET('Hygiene Data'!$I$12,0,10*ROW('Hygiene Data'!I195)))</f>
        <v/>
      </c>
      <c r="EF201" s="383" t="str">
        <f ca="1">+IF(OFFSET('Hygiene Data'!$I$13,0,10*ROW('Hygiene Data'!I195))="","",OFFSET('Hygiene Data'!$I$13,0,10*ROW('Hygiene Data'!I195)))</f>
        <v/>
      </c>
    </row>
    <row r="202" spans="1:136" x14ac:dyDescent="0.25">
      <c r="A202" s="492" t="str">
        <f ca="1">+IF(OFFSET('Water Data'!$B$2,0,10*ROW('Water Data'!E196))="","",OFFSET('Water Data'!$B$2,0,10*ROW('Water Data'!E196)))</f>
        <v/>
      </c>
      <c r="B202" s="492"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19" t="str">
        <f t="shared" ca="1" si="3"/>
        <v/>
      </c>
      <c r="D202" s="520"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20"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20"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20"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20"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20"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20"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20"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20"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20"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20"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20"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20"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20"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20"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20"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20"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20"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21"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21"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21"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21"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21"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21"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21"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21"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21"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21"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21"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21"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21"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21"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21"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21"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21"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21"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21"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21"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21"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21"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21"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21"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21"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21"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21"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21"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21"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21"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22"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98"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22"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22"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22"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22"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22"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22"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22"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22"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22"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22"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22"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22"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22"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22"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22"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22"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83" t="str">
        <f ca="1">+IF(OFFSET('Water Data'!$D$27,0,10*ROW('Water Data'!D196))="","",OFFSET('Water Data'!$D$27,0,10*ROW('Water Data'!D196)))</f>
        <v/>
      </c>
      <c r="BT202" s="383" t="str">
        <f ca="1">+IF(OFFSET('Water Data'!$D$28,0,10*ROW('Water Data'!D196))="","",OFFSET('Water Data'!$D$28,0,10*ROW('Water Data'!D196)))</f>
        <v/>
      </c>
      <c r="BU202" s="383" t="str">
        <f ca="1">+IF(OFFSET('Water Data'!$D$29,0,10*ROW('Water Data'!D196))="","",OFFSET('Water Data'!$D$29,0,10*ROW('Water Data'!D196)))</f>
        <v/>
      </c>
      <c r="BV202" s="383" t="str">
        <f ca="1">+IF(OFFSET('Water Data'!$E$27,0,10*ROW('Water Data'!E196))="","",OFFSET('Water Data'!$E$27,0,10*ROW('Water Data'!E196)))</f>
        <v/>
      </c>
      <c r="BW202" s="383" t="str">
        <f ca="1">+IF(OFFSET('Water Data'!$E$28,0,10*ROW('Water Data'!E196))="","",OFFSET('Water Data'!$E$28,0,10*ROW('Water Data'!E196)))</f>
        <v/>
      </c>
      <c r="BX202" s="383" t="str">
        <f ca="1">+IF(OFFSET('Water Data'!$E$29,0,10*ROW('Water Data'!E196))="","",OFFSET('Water Data'!$E$29,0,10*ROW('Water Data'!E196)))</f>
        <v/>
      </c>
      <c r="BY202" s="383" t="str">
        <f ca="1">+IF(OFFSET('Water Data'!$F$27,0,10*ROW('Water Data'!F196))="","",OFFSET('Water Data'!$F$27,0,10*ROW('Water Data'!F196)))</f>
        <v/>
      </c>
      <c r="BZ202" s="383" t="str">
        <f ca="1">+IF(OFFSET('Water Data'!$F$28,0,10*ROW('Water Data'!F196))="","",OFFSET('Water Data'!$F$28,0,10*ROW('Water Data'!F196)))</f>
        <v/>
      </c>
      <c r="CA202" s="383" t="str">
        <f ca="1">+IF(OFFSET('Water Data'!$F$29,0,10*ROW('Water Data'!F196))="","",OFFSET('Water Data'!$F$29,0,10*ROW('Water Data'!F196)))</f>
        <v/>
      </c>
      <c r="CB202" s="383" t="str">
        <f ca="1">+IF(OFFSET('Water Data'!$G$27,0,10*ROW('Water Data'!G196))="","",OFFSET('Water Data'!$G$27,0,10*ROW('Water Data'!G196)))</f>
        <v/>
      </c>
      <c r="CC202" s="383" t="str">
        <f ca="1">+IF(OFFSET('Water Data'!$G$28,0,10*ROW('Water Data'!G196))="","",OFFSET('Water Data'!$G$28,0,10*ROW('Water Data'!G196)))</f>
        <v/>
      </c>
      <c r="CD202" s="383" t="str">
        <f ca="1">+IF(OFFSET('Water Data'!$G$29,0,10*ROW('Water Data'!G196))="","",OFFSET('Water Data'!$G$29,0,10*ROW('Water Data'!G196)))</f>
        <v/>
      </c>
      <c r="CE202" s="383" t="str">
        <f ca="1">+IF(OFFSET('Water Data'!$H$27,0,10*ROW('Water Data'!H196))="","",OFFSET('Water Data'!$H$27,0,10*ROW('Water Data'!H196)))</f>
        <v/>
      </c>
      <c r="CF202" s="383" t="str">
        <f ca="1">+IF(OFFSET('Water Data'!$H$28,0,10*ROW('Water Data'!H196))="","",OFFSET('Water Data'!$H$28,0,10*ROW('Water Data'!H196)))</f>
        <v/>
      </c>
      <c r="CG202" s="383" t="str">
        <f ca="1">+IF(OFFSET('Water Data'!$H$29,0,10*ROW('Water Data'!H196))="","",OFFSET('Water Data'!$H$29,0,10*ROW('Water Data'!H196)))</f>
        <v/>
      </c>
      <c r="CH202" s="383" t="str">
        <f ca="1">+IF(OFFSET('Water Data'!$I$27,0,10*ROW('Water Data'!I196))="","",OFFSET('Water Data'!$I$27,0,10*ROW('Water Data'!I196)))</f>
        <v/>
      </c>
      <c r="CI202" s="383" t="str">
        <f ca="1">+IF(OFFSET('Water Data'!$I$28,0,10*ROW('Water Data'!I196))="","",OFFSET('Water Data'!$I$28,0,10*ROW('Water Data'!I196)))</f>
        <v/>
      </c>
      <c r="CJ202" s="383" t="str">
        <f ca="1">+IF(OFFSET('Water Data'!$I$29,0,10*ROW('Water Data'!I196))="","",OFFSET('Water Data'!$I$29,0,10*ROW('Water Data'!I196)))</f>
        <v/>
      </c>
      <c r="CK202" s="383" t="str">
        <f ca="1">+IF(OFFSET('Sanitation Data'!$D$28,0,10*ROW('Sanitation Data'!D196))="","",OFFSET('Sanitation Data'!$D$28,0,10*ROW('Sanitation Data'!D196)))</f>
        <v/>
      </c>
      <c r="CL202" s="383" t="str">
        <f ca="1">+IF(OFFSET('Sanitation Data'!$D$29,0,10*ROW('Sanitation Data'!D196))="","",OFFSET('Sanitation Data'!$D$29,0,10*ROW('Sanitation Data'!D196)))</f>
        <v/>
      </c>
      <c r="CM202" s="383" t="str">
        <f ca="1">+IF(OFFSET('Sanitation Data'!$D$30,0,10*ROW('Sanitation Data'!D196))="","",OFFSET('Sanitation Data'!$D$30,0,10*ROW('Sanitation Data'!D196)))</f>
        <v/>
      </c>
      <c r="CN202" s="383" t="str">
        <f ca="1">+IF(OFFSET('Sanitation Data'!$D$31,0,10*ROW('Sanitation Data'!D196))="","",OFFSET('Sanitation Data'!$D$31,0,10*ROW('Sanitation Data'!D196)))</f>
        <v/>
      </c>
      <c r="CO202" s="383" t="str">
        <f ca="1">+IF(OFFSET('Sanitation Data'!$D$32,0,10*ROW('Sanitation Data'!D196))="","",OFFSET('Sanitation Data'!$D$32,0,10*ROW('Sanitation Data'!D196)))</f>
        <v/>
      </c>
      <c r="CP202" s="383" t="str">
        <f ca="1">+IF(OFFSET('Sanitation Data'!$E$28,0,10*ROW('Sanitation Data'!E196))="","",OFFSET('Sanitation Data'!$E$28,0,10*ROW('Sanitation Data'!E196)))</f>
        <v/>
      </c>
      <c r="CQ202" s="383" t="str">
        <f ca="1">+IF(OFFSET('Sanitation Data'!$E$29,0,10*ROW('Sanitation Data'!E196))="","",OFFSET('Sanitation Data'!$E$29,0,10*ROW('Sanitation Data'!E196)))</f>
        <v/>
      </c>
      <c r="CR202" s="383" t="str">
        <f ca="1">+IF(OFFSET('Sanitation Data'!$E$30,0,10*ROW('Sanitation Data'!E196))="","",OFFSET('Sanitation Data'!$E$30,0,10*ROW('Sanitation Data'!E196)))</f>
        <v/>
      </c>
      <c r="CS202" s="383" t="str">
        <f ca="1">+IF(OFFSET('Sanitation Data'!$E$31,0,10*ROW('Sanitation Data'!E196))="","",OFFSET('Sanitation Data'!$E$31,0,10*ROW('Sanitation Data'!E196)))</f>
        <v/>
      </c>
      <c r="CT202" s="383" t="str">
        <f ca="1">+IF(OFFSET('Sanitation Data'!$E$32,0,10*ROW('Sanitation Data'!E196))="","",OFFSET('Sanitation Data'!$E$32,0,10*ROW('Sanitation Data'!E196)))</f>
        <v/>
      </c>
      <c r="CU202" s="383" t="str">
        <f ca="1">+IF(OFFSET('Sanitation Data'!$F$28,0,10*ROW('Sanitation Data'!F196))="","",OFFSET('Sanitation Data'!$F$28,0,10*ROW('Sanitation Data'!F196)))</f>
        <v/>
      </c>
      <c r="CV202" s="383" t="str">
        <f ca="1">+IF(OFFSET('Sanitation Data'!$F$29,0,10*ROW('Sanitation Data'!F196))="","",OFFSET('Sanitation Data'!$F$29,0,10*ROW('Sanitation Data'!F196)))</f>
        <v/>
      </c>
      <c r="CW202" s="383" t="str">
        <f ca="1">+IF(OFFSET('Sanitation Data'!$F$30,0,10*ROW('Sanitation Data'!F196))="","",OFFSET('Sanitation Data'!$F$30,0,10*ROW('Sanitation Data'!F196)))</f>
        <v/>
      </c>
      <c r="CX202" s="383" t="str">
        <f ca="1">+IF(OFFSET('Sanitation Data'!$F$31,0,10*ROW('Sanitation Data'!F196))="","",OFFSET('Sanitation Data'!$F$31,0,10*ROW('Sanitation Data'!F196)))</f>
        <v/>
      </c>
      <c r="CY202" s="383" t="str">
        <f ca="1">+IF(OFFSET('Sanitation Data'!$F$32,0,10*ROW('Sanitation Data'!F196))="","",OFFSET('Sanitation Data'!$F$32,0,10*ROW('Sanitation Data'!F196)))</f>
        <v/>
      </c>
      <c r="CZ202" s="383" t="str">
        <f ca="1">+IF(OFFSET('Sanitation Data'!$G$28,0,10*ROW('Sanitation Data'!G196))="","",OFFSET('Sanitation Data'!$G$28,0,10*ROW('Sanitation Data'!G196)))</f>
        <v/>
      </c>
      <c r="DA202" s="383" t="str">
        <f ca="1">+IF(OFFSET('Sanitation Data'!$G$29,0,10*ROW('Sanitation Data'!G196))="","",OFFSET('Sanitation Data'!$G$29,0,10*ROW('Sanitation Data'!G196)))</f>
        <v/>
      </c>
      <c r="DB202" s="383" t="str">
        <f ca="1">+IF(OFFSET('Sanitation Data'!$G$30,0,10*ROW('Sanitation Data'!G196))="","",OFFSET('Sanitation Data'!$G$30,0,10*ROW('Sanitation Data'!G196)))</f>
        <v/>
      </c>
      <c r="DC202" s="383" t="str">
        <f ca="1">+IF(OFFSET('Sanitation Data'!$G$31,0,10*ROW('Sanitation Data'!G196))="","",OFFSET('Sanitation Data'!$G$31,0,10*ROW('Sanitation Data'!G196)))</f>
        <v/>
      </c>
      <c r="DD202" s="383" t="str">
        <f ca="1">+IF(OFFSET('Sanitation Data'!$G$32,0,10*ROW('Sanitation Data'!G196))="","",OFFSET('Sanitation Data'!$G$32,0,10*ROW('Sanitation Data'!G196)))</f>
        <v/>
      </c>
      <c r="DE202" s="383" t="str">
        <f ca="1">+IF(OFFSET('Sanitation Data'!$H$28,0,10*ROW('Sanitation Data'!H196))="","",OFFSET('Sanitation Data'!$H$28,0,10*ROW('Sanitation Data'!H196)))</f>
        <v/>
      </c>
      <c r="DF202" s="383" t="str">
        <f ca="1">+IF(OFFSET('Sanitation Data'!$H$29,0,10*ROW('Sanitation Data'!H196))="","",OFFSET('Sanitation Data'!$H$29,0,10*ROW('Sanitation Data'!H196)))</f>
        <v/>
      </c>
      <c r="DG202" s="383" t="str">
        <f ca="1">+IF(OFFSET('Sanitation Data'!$H$30,0,10*ROW('Sanitation Data'!H196))="","",OFFSET('Sanitation Data'!$H$30,0,10*ROW('Sanitation Data'!H196)))</f>
        <v/>
      </c>
      <c r="DH202" s="383" t="str">
        <f ca="1">+IF(OFFSET('Sanitation Data'!$H$31,0,10*ROW('Sanitation Data'!H196))="","",OFFSET('Sanitation Data'!$H$31,0,10*ROW('Sanitation Data'!H196)))</f>
        <v/>
      </c>
      <c r="DI202" s="383" t="str">
        <f ca="1">+IF(OFFSET('Sanitation Data'!$H$32,0,10*ROW('Sanitation Data'!H196))="","",OFFSET('Sanitation Data'!$H$32,0,10*ROW('Sanitation Data'!H196)))</f>
        <v/>
      </c>
      <c r="DJ202" s="383" t="str">
        <f ca="1">+IF(OFFSET('Sanitation Data'!$I$28,0,10*ROW('Sanitation Data'!I196))="","",OFFSET('Sanitation Data'!$I$28,0,10*ROW('Sanitation Data'!I196)))</f>
        <v/>
      </c>
      <c r="DK202" s="383" t="str">
        <f ca="1">+IF(OFFSET('Sanitation Data'!$I$29,0,10*ROW('Sanitation Data'!I196))="","",OFFSET('Sanitation Data'!$I$29,0,10*ROW('Sanitation Data'!I196)))</f>
        <v/>
      </c>
      <c r="DL202" s="383" t="str">
        <f ca="1">+IF(OFFSET('Sanitation Data'!$I$30,0,10*ROW('Sanitation Data'!I196))="","",OFFSET('Sanitation Data'!$I$30,0,10*ROW('Sanitation Data'!I196)))</f>
        <v/>
      </c>
      <c r="DM202" s="383" t="str">
        <f ca="1">+IF(OFFSET('Sanitation Data'!$I$31,0,10*ROW('Sanitation Data'!I196))="","",OFFSET('Sanitation Data'!$I$31,0,10*ROW('Sanitation Data'!I196)))</f>
        <v/>
      </c>
      <c r="DN202" s="383" t="str">
        <f ca="1">+IF(OFFSET('Sanitation Data'!$I$32,0,10*ROW('Sanitation Data'!I196))="","",OFFSET('Sanitation Data'!$I$32,0,10*ROW('Sanitation Data'!I196)))</f>
        <v/>
      </c>
      <c r="DO202" s="383" t="str">
        <f ca="1">+IF(OFFSET('Hygiene Data'!$D$11,0,10*ROW('Hygiene Data'!D196))="","",OFFSET('Hygiene Data'!$D$11,0,10*ROW('Hygiene Data'!D196)))</f>
        <v/>
      </c>
      <c r="DP202" s="383" t="str">
        <f ca="1">+IF(OFFSET('Hygiene Data'!$D$12,0,10*ROW('Hygiene Data'!D196))="","",OFFSET('Hygiene Data'!$D$12,0,10*ROW('Hygiene Data'!D196)))</f>
        <v/>
      </c>
      <c r="DQ202" s="383" t="str">
        <f ca="1">+IF(OFFSET('Hygiene Data'!$D$13,0,10*ROW('Hygiene Data'!D196))="","",OFFSET('Hygiene Data'!$D$13,0,10*ROW('Hygiene Data'!D196)))</f>
        <v/>
      </c>
      <c r="DR202" s="383" t="str">
        <f ca="1">+IF(OFFSET('Hygiene Data'!$E$11,0,10*ROW('Hygiene Data'!E196))="","",OFFSET('Hygiene Data'!$E$11,0,10*ROW('Hygiene Data'!E196)))</f>
        <v/>
      </c>
      <c r="DS202" s="383" t="str">
        <f ca="1">+IF(OFFSET('Hygiene Data'!$E$12,0,10*ROW('Hygiene Data'!E196))="","",OFFSET('Hygiene Data'!$E$12,0,10*ROW('Hygiene Data'!E196)))</f>
        <v/>
      </c>
      <c r="DT202" s="383" t="str">
        <f ca="1">+IF(OFFSET('Hygiene Data'!$E$13,0,10*ROW('Hygiene Data'!E196))="","",OFFSET('Hygiene Data'!$E$13,0,10*ROW('Hygiene Data'!E196)))</f>
        <v/>
      </c>
      <c r="DU202" s="383" t="str">
        <f ca="1">+IF(OFFSET('Hygiene Data'!$F$11,0,10*ROW('Hygiene Data'!F196))="","",OFFSET('Hygiene Data'!$F$11,0,10*ROW('Hygiene Data'!F196)))</f>
        <v/>
      </c>
      <c r="DV202" s="383" t="str">
        <f ca="1">+IF(OFFSET('Hygiene Data'!$F$12,0,10*ROW('Hygiene Data'!F196))="","",OFFSET('Hygiene Data'!$F$12,0,10*ROW('Hygiene Data'!F196)))</f>
        <v/>
      </c>
      <c r="DW202" s="383" t="str">
        <f ca="1">+IF(OFFSET('Hygiene Data'!$F$13,0,10*ROW('Hygiene Data'!F196))="","",OFFSET('Hygiene Data'!$F$13,0,10*ROW('Hygiene Data'!F196)))</f>
        <v/>
      </c>
      <c r="DX202" s="383" t="str">
        <f ca="1">+IF(OFFSET('Hygiene Data'!$G$11,0,10*ROW('Hygiene Data'!G196))="","",OFFSET('Hygiene Data'!$G$11,0,10*ROW('Hygiene Data'!G196)))</f>
        <v/>
      </c>
      <c r="DY202" s="383" t="str">
        <f ca="1">+IF(OFFSET('Hygiene Data'!$G$12,0,10*ROW('Hygiene Data'!G196))="","",OFFSET('Hygiene Data'!$G$12,0,10*ROW('Hygiene Data'!G196)))</f>
        <v/>
      </c>
      <c r="DZ202" s="383" t="str">
        <f ca="1">+IF(OFFSET('Hygiene Data'!$G$13,0,10*ROW('Hygiene Data'!G196))="","",OFFSET('Hygiene Data'!$G$13,0,10*ROW('Hygiene Data'!G196)))</f>
        <v/>
      </c>
      <c r="EA202" s="383" t="str">
        <f ca="1">+IF(OFFSET('Hygiene Data'!$H$11,0,10*ROW('Hygiene Data'!H196))="","",OFFSET('Hygiene Data'!$H$11,0,10*ROW('Hygiene Data'!H196)))</f>
        <v/>
      </c>
      <c r="EB202" s="383" t="str">
        <f ca="1">+IF(OFFSET('Hygiene Data'!$H$12,0,10*ROW('Hygiene Data'!H196))="","",OFFSET('Hygiene Data'!$H$12,0,10*ROW('Hygiene Data'!H196)))</f>
        <v/>
      </c>
      <c r="EC202" s="383" t="str">
        <f ca="1">+IF(OFFSET('Hygiene Data'!$H$13,0,10*ROW('Hygiene Data'!H196))="","",OFFSET('Hygiene Data'!$H$13,0,10*ROW('Hygiene Data'!H196)))</f>
        <v/>
      </c>
      <c r="ED202" s="383" t="str">
        <f ca="1">+IF(OFFSET('Hygiene Data'!$I$11,0,10*ROW('Hygiene Data'!I196))="","",OFFSET('Hygiene Data'!$I$11,0,10*ROW('Hygiene Data'!I196)))</f>
        <v/>
      </c>
      <c r="EE202" s="383" t="str">
        <f ca="1">+IF(OFFSET('Hygiene Data'!$I$12,0,10*ROW('Hygiene Data'!I196))="","",OFFSET('Hygiene Data'!$I$12,0,10*ROW('Hygiene Data'!I196)))</f>
        <v/>
      </c>
      <c r="EF202" s="383" t="str">
        <f ca="1">+IF(OFFSET('Hygiene Data'!$I$13,0,10*ROW('Hygiene Data'!I196))="","",OFFSET('Hygiene Data'!$I$13,0,10*ROW('Hygiene Data'!I196)))</f>
        <v/>
      </c>
    </row>
    <row r="203" spans="1:136" x14ac:dyDescent="0.25">
      <c r="A203" s="492" t="str">
        <f ca="1">+IF(OFFSET('Water Data'!$B$2,0,10*ROW('Water Data'!E197))="","",OFFSET('Water Data'!$B$2,0,10*ROW('Water Data'!E197)))</f>
        <v/>
      </c>
      <c r="B203" s="492"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19" t="str">
        <f t="shared" ca="1" si="3"/>
        <v/>
      </c>
      <c r="D203" s="520"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20"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20"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20"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20"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20"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20"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20"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20"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20"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20"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20"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20"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20"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20"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20"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20"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20"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21"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21"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21"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21"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21"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21"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21"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21"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21"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21"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21"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21"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21"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21"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21"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21"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21"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21"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21"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21"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21"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21"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21"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21"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21"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21"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21"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21"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21"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21"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22"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98"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22"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22"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22"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22"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22"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22"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22"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22"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22"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22"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22"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22"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22"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22"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22"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22"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83" t="str">
        <f ca="1">+IF(OFFSET('Water Data'!$D$27,0,10*ROW('Water Data'!D197))="","",OFFSET('Water Data'!$D$27,0,10*ROW('Water Data'!D197)))</f>
        <v/>
      </c>
      <c r="BT203" s="383" t="str">
        <f ca="1">+IF(OFFSET('Water Data'!$D$28,0,10*ROW('Water Data'!D197))="","",OFFSET('Water Data'!$D$28,0,10*ROW('Water Data'!D197)))</f>
        <v/>
      </c>
      <c r="BU203" s="383" t="str">
        <f ca="1">+IF(OFFSET('Water Data'!$D$29,0,10*ROW('Water Data'!D197))="","",OFFSET('Water Data'!$D$29,0,10*ROW('Water Data'!D197)))</f>
        <v/>
      </c>
      <c r="BV203" s="383" t="str">
        <f ca="1">+IF(OFFSET('Water Data'!$E$27,0,10*ROW('Water Data'!E197))="","",OFFSET('Water Data'!$E$27,0,10*ROW('Water Data'!E197)))</f>
        <v/>
      </c>
      <c r="BW203" s="383" t="str">
        <f ca="1">+IF(OFFSET('Water Data'!$E$28,0,10*ROW('Water Data'!E197))="","",OFFSET('Water Data'!$E$28,0,10*ROW('Water Data'!E197)))</f>
        <v/>
      </c>
      <c r="BX203" s="383" t="str">
        <f ca="1">+IF(OFFSET('Water Data'!$E$29,0,10*ROW('Water Data'!E197))="","",OFFSET('Water Data'!$E$29,0,10*ROW('Water Data'!E197)))</f>
        <v/>
      </c>
      <c r="BY203" s="383" t="str">
        <f ca="1">+IF(OFFSET('Water Data'!$F$27,0,10*ROW('Water Data'!F197))="","",OFFSET('Water Data'!$F$27,0,10*ROW('Water Data'!F197)))</f>
        <v/>
      </c>
      <c r="BZ203" s="383" t="str">
        <f ca="1">+IF(OFFSET('Water Data'!$F$28,0,10*ROW('Water Data'!F197))="","",OFFSET('Water Data'!$F$28,0,10*ROW('Water Data'!F197)))</f>
        <v/>
      </c>
      <c r="CA203" s="383" t="str">
        <f ca="1">+IF(OFFSET('Water Data'!$F$29,0,10*ROW('Water Data'!F197))="","",OFFSET('Water Data'!$F$29,0,10*ROW('Water Data'!F197)))</f>
        <v/>
      </c>
      <c r="CB203" s="383" t="str">
        <f ca="1">+IF(OFFSET('Water Data'!$G$27,0,10*ROW('Water Data'!G197))="","",OFFSET('Water Data'!$G$27,0,10*ROW('Water Data'!G197)))</f>
        <v/>
      </c>
      <c r="CC203" s="383" t="str">
        <f ca="1">+IF(OFFSET('Water Data'!$G$28,0,10*ROW('Water Data'!G197))="","",OFFSET('Water Data'!$G$28,0,10*ROW('Water Data'!G197)))</f>
        <v/>
      </c>
      <c r="CD203" s="383" t="str">
        <f ca="1">+IF(OFFSET('Water Data'!$G$29,0,10*ROW('Water Data'!G197))="","",OFFSET('Water Data'!$G$29,0,10*ROW('Water Data'!G197)))</f>
        <v/>
      </c>
      <c r="CE203" s="383" t="str">
        <f ca="1">+IF(OFFSET('Water Data'!$H$27,0,10*ROW('Water Data'!H197))="","",OFFSET('Water Data'!$H$27,0,10*ROW('Water Data'!H197)))</f>
        <v/>
      </c>
      <c r="CF203" s="383" t="str">
        <f ca="1">+IF(OFFSET('Water Data'!$H$28,0,10*ROW('Water Data'!H197))="","",OFFSET('Water Data'!$H$28,0,10*ROW('Water Data'!H197)))</f>
        <v/>
      </c>
      <c r="CG203" s="383" t="str">
        <f ca="1">+IF(OFFSET('Water Data'!$H$29,0,10*ROW('Water Data'!H197))="","",OFFSET('Water Data'!$H$29,0,10*ROW('Water Data'!H197)))</f>
        <v/>
      </c>
      <c r="CH203" s="383" t="str">
        <f ca="1">+IF(OFFSET('Water Data'!$I$27,0,10*ROW('Water Data'!I197))="","",OFFSET('Water Data'!$I$27,0,10*ROW('Water Data'!I197)))</f>
        <v/>
      </c>
      <c r="CI203" s="383" t="str">
        <f ca="1">+IF(OFFSET('Water Data'!$I$28,0,10*ROW('Water Data'!I197))="","",OFFSET('Water Data'!$I$28,0,10*ROW('Water Data'!I197)))</f>
        <v/>
      </c>
      <c r="CJ203" s="383" t="str">
        <f ca="1">+IF(OFFSET('Water Data'!$I$29,0,10*ROW('Water Data'!I197))="","",OFFSET('Water Data'!$I$29,0,10*ROW('Water Data'!I197)))</f>
        <v/>
      </c>
      <c r="CK203" s="383" t="str">
        <f ca="1">+IF(OFFSET('Sanitation Data'!$D$28,0,10*ROW('Sanitation Data'!D197))="","",OFFSET('Sanitation Data'!$D$28,0,10*ROW('Sanitation Data'!D197)))</f>
        <v/>
      </c>
      <c r="CL203" s="383" t="str">
        <f ca="1">+IF(OFFSET('Sanitation Data'!$D$29,0,10*ROW('Sanitation Data'!D197))="","",OFFSET('Sanitation Data'!$D$29,0,10*ROW('Sanitation Data'!D197)))</f>
        <v/>
      </c>
      <c r="CM203" s="383" t="str">
        <f ca="1">+IF(OFFSET('Sanitation Data'!$D$30,0,10*ROW('Sanitation Data'!D197))="","",OFFSET('Sanitation Data'!$D$30,0,10*ROW('Sanitation Data'!D197)))</f>
        <v/>
      </c>
      <c r="CN203" s="383" t="str">
        <f ca="1">+IF(OFFSET('Sanitation Data'!$D$31,0,10*ROW('Sanitation Data'!D197))="","",OFFSET('Sanitation Data'!$D$31,0,10*ROW('Sanitation Data'!D197)))</f>
        <v/>
      </c>
      <c r="CO203" s="383" t="str">
        <f ca="1">+IF(OFFSET('Sanitation Data'!$D$32,0,10*ROW('Sanitation Data'!D197))="","",OFFSET('Sanitation Data'!$D$32,0,10*ROW('Sanitation Data'!D197)))</f>
        <v/>
      </c>
      <c r="CP203" s="383" t="str">
        <f ca="1">+IF(OFFSET('Sanitation Data'!$E$28,0,10*ROW('Sanitation Data'!E197))="","",OFFSET('Sanitation Data'!$E$28,0,10*ROW('Sanitation Data'!E197)))</f>
        <v/>
      </c>
      <c r="CQ203" s="383" t="str">
        <f ca="1">+IF(OFFSET('Sanitation Data'!$E$29,0,10*ROW('Sanitation Data'!E197))="","",OFFSET('Sanitation Data'!$E$29,0,10*ROW('Sanitation Data'!E197)))</f>
        <v/>
      </c>
      <c r="CR203" s="383" t="str">
        <f ca="1">+IF(OFFSET('Sanitation Data'!$E$30,0,10*ROW('Sanitation Data'!E197))="","",OFFSET('Sanitation Data'!$E$30,0,10*ROW('Sanitation Data'!E197)))</f>
        <v/>
      </c>
      <c r="CS203" s="383" t="str">
        <f ca="1">+IF(OFFSET('Sanitation Data'!$E$31,0,10*ROW('Sanitation Data'!E197))="","",OFFSET('Sanitation Data'!$E$31,0,10*ROW('Sanitation Data'!E197)))</f>
        <v/>
      </c>
      <c r="CT203" s="383" t="str">
        <f ca="1">+IF(OFFSET('Sanitation Data'!$E$32,0,10*ROW('Sanitation Data'!E197))="","",OFFSET('Sanitation Data'!$E$32,0,10*ROW('Sanitation Data'!E197)))</f>
        <v/>
      </c>
      <c r="CU203" s="383" t="str">
        <f ca="1">+IF(OFFSET('Sanitation Data'!$F$28,0,10*ROW('Sanitation Data'!F197))="","",OFFSET('Sanitation Data'!$F$28,0,10*ROW('Sanitation Data'!F197)))</f>
        <v/>
      </c>
      <c r="CV203" s="383" t="str">
        <f ca="1">+IF(OFFSET('Sanitation Data'!$F$29,0,10*ROW('Sanitation Data'!F197))="","",OFFSET('Sanitation Data'!$F$29,0,10*ROW('Sanitation Data'!F197)))</f>
        <v/>
      </c>
      <c r="CW203" s="383" t="str">
        <f ca="1">+IF(OFFSET('Sanitation Data'!$F$30,0,10*ROW('Sanitation Data'!F197))="","",OFFSET('Sanitation Data'!$F$30,0,10*ROW('Sanitation Data'!F197)))</f>
        <v/>
      </c>
      <c r="CX203" s="383" t="str">
        <f ca="1">+IF(OFFSET('Sanitation Data'!$F$31,0,10*ROW('Sanitation Data'!F197))="","",OFFSET('Sanitation Data'!$F$31,0,10*ROW('Sanitation Data'!F197)))</f>
        <v/>
      </c>
      <c r="CY203" s="383" t="str">
        <f ca="1">+IF(OFFSET('Sanitation Data'!$F$32,0,10*ROW('Sanitation Data'!F197))="","",OFFSET('Sanitation Data'!$F$32,0,10*ROW('Sanitation Data'!F197)))</f>
        <v/>
      </c>
      <c r="CZ203" s="383" t="str">
        <f ca="1">+IF(OFFSET('Sanitation Data'!$G$28,0,10*ROW('Sanitation Data'!G197))="","",OFFSET('Sanitation Data'!$G$28,0,10*ROW('Sanitation Data'!G197)))</f>
        <v/>
      </c>
      <c r="DA203" s="383" t="str">
        <f ca="1">+IF(OFFSET('Sanitation Data'!$G$29,0,10*ROW('Sanitation Data'!G197))="","",OFFSET('Sanitation Data'!$G$29,0,10*ROW('Sanitation Data'!G197)))</f>
        <v/>
      </c>
      <c r="DB203" s="383" t="str">
        <f ca="1">+IF(OFFSET('Sanitation Data'!$G$30,0,10*ROW('Sanitation Data'!G197))="","",OFFSET('Sanitation Data'!$G$30,0,10*ROW('Sanitation Data'!G197)))</f>
        <v/>
      </c>
      <c r="DC203" s="383" t="str">
        <f ca="1">+IF(OFFSET('Sanitation Data'!$G$31,0,10*ROW('Sanitation Data'!G197))="","",OFFSET('Sanitation Data'!$G$31,0,10*ROW('Sanitation Data'!G197)))</f>
        <v/>
      </c>
      <c r="DD203" s="383" t="str">
        <f ca="1">+IF(OFFSET('Sanitation Data'!$G$32,0,10*ROW('Sanitation Data'!G197))="","",OFFSET('Sanitation Data'!$G$32,0,10*ROW('Sanitation Data'!G197)))</f>
        <v/>
      </c>
      <c r="DE203" s="383" t="str">
        <f ca="1">+IF(OFFSET('Sanitation Data'!$H$28,0,10*ROW('Sanitation Data'!H197))="","",OFFSET('Sanitation Data'!$H$28,0,10*ROW('Sanitation Data'!H197)))</f>
        <v/>
      </c>
      <c r="DF203" s="383" t="str">
        <f ca="1">+IF(OFFSET('Sanitation Data'!$H$29,0,10*ROW('Sanitation Data'!H197))="","",OFFSET('Sanitation Data'!$H$29,0,10*ROW('Sanitation Data'!H197)))</f>
        <v/>
      </c>
      <c r="DG203" s="383" t="str">
        <f ca="1">+IF(OFFSET('Sanitation Data'!$H$30,0,10*ROW('Sanitation Data'!H197))="","",OFFSET('Sanitation Data'!$H$30,0,10*ROW('Sanitation Data'!H197)))</f>
        <v/>
      </c>
      <c r="DH203" s="383" t="str">
        <f ca="1">+IF(OFFSET('Sanitation Data'!$H$31,0,10*ROW('Sanitation Data'!H197))="","",OFFSET('Sanitation Data'!$H$31,0,10*ROW('Sanitation Data'!H197)))</f>
        <v/>
      </c>
      <c r="DI203" s="383" t="str">
        <f ca="1">+IF(OFFSET('Sanitation Data'!$H$32,0,10*ROW('Sanitation Data'!H197))="","",OFFSET('Sanitation Data'!$H$32,0,10*ROW('Sanitation Data'!H197)))</f>
        <v/>
      </c>
      <c r="DJ203" s="383" t="str">
        <f ca="1">+IF(OFFSET('Sanitation Data'!$I$28,0,10*ROW('Sanitation Data'!I197))="","",OFFSET('Sanitation Data'!$I$28,0,10*ROW('Sanitation Data'!I197)))</f>
        <v/>
      </c>
      <c r="DK203" s="383" t="str">
        <f ca="1">+IF(OFFSET('Sanitation Data'!$I$29,0,10*ROW('Sanitation Data'!I197))="","",OFFSET('Sanitation Data'!$I$29,0,10*ROW('Sanitation Data'!I197)))</f>
        <v/>
      </c>
      <c r="DL203" s="383" t="str">
        <f ca="1">+IF(OFFSET('Sanitation Data'!$I$30,0,10*ROW('Sanitation Data'!I197))="","",OFFSET('Sanitation Data'!$I$30,0,10*ROW('Sanitation Data'!I197)))</f>
        <v/>
      </c>
      <c r="DM203" s="383" t="str">
        <f ca="1">+IF(OFFSET('Sanitation Data'!$I$31,0,10*ROW('Sanitation Data'!I197))="","",OFFSET('Sanitation Data'!$I$31,0,10*ROW('Sanitation Data'!I197)))</f>
        <v/>
      </c>
      <c r="DN203" s="383" t="str">
        <f ca="1">+IF(OFFSET('Sanitation Data'!$I$32,0,10*ROW('Sanitation Data'!I197))="","",OFFSET('Sanitation Data'!$I$32,0,10*ROW('Sanitation Data'!I197)))</f>
        <v/>
      </c>
      <c r="DO203" s="383" t="str">
        <f ca="1">+IF(OFFSET('Hygiene Data'!$D$11,0,10*ROW('Hygiene Data'!D197))="","",OFFSET('Hygiene Data'!$D$11,0,10*ROW('Hygiene Data'!D197)))</f>
        <v/>
      </c>
      <c r="DP203" s="383" t="str">
        <f ca="1">+IF(OFFSET('Hygiene Data'!$D$12,0,10*ROW('Hygiene Data'!D197))="","",OFFSET('Hygiene Data'!$D$12,0,10*ROW('Hygiene Data'!D197)))</f>
        <v/>
      </c>
      <c r="DQ203" s="383" t="str">
        <f ca="1">+IF(OFFSET('Hygiene Data'!$D$13,0,10*ROW('Hygiene Data'!D197))="","",OFFSET('Hygiene Data'!$D$13,0,10*ROW('Hygiene Data'!D197)))</f>
        <v/>
      </c>
      <c r="DR203" s="383" t="str">
        <f ca="1">+IF(OFFSET('Hygiene Data'!$E$11,0,10*ROW('Hygiene Data'!E197))="","",OFFSET('Hygiene Data'!$E$11,0,10*ROW('Hygiene Data'!E197)))</f>
        <v/>
      </c>
      <c r="DS203" s="383" t="str">
        <f ca="1">+IF(OFFSET('Hygiene Data'!$E$12,0,10*ROW('Hygiene Data'!E197))="","",OFFSET('Hygiene Data'!$E$12,0,10*ROW('Hygiene Data'!E197)))</f>
        <v/>
      </c>
      <c r="DT203" s="383" t="str">
        <f ca="1">+IF(OFFSET('Hygiene Data'!$E$13,0,10*ROW('Hygiene Data'!E197))="","",OFFSET('Hygiene Data'!$E$13,0,10*ROW('Hygiene Data'!E197)))</f>
        <v/>
      </c>
      <c r="DU203" s="383" t="str">
        <f ca="1">+IF(OFFSET('Hygiene Data'!$F$11,0,10*ROW('Hygiene Data'!F197))="","",OFFSET('Hygiene Data'!$F$11,0,10*ROW('Hygiene Data'!F197)))</f>
        <v/>
      </c>
      <c r="DV203" s="383" t="str">
        <f ca="1">+IF(OFFSET('Hygiene Data'!$F$12,0,10*ROW('Hygiene Data'!F197))="","",OFFSET('Hygiene Data'!$F$12,0,10*ROW('Hygiene Data'!F197)))</f>
        <v/>
      </c>
      <c r="DW203" s="383" t="str">
        <f ca="1">+IF(OFFSET('Hygiene Data'!$F$13,0,10*ROW('Hygiene Data'!F197))="","",OFFSET('Hygiene Data'!$F$13,0,10*ROW('Hygiene Data'!F197)))</f>
        <v/>
      </c>
      <c r="DX203" s="383" t="str">
        <f ca="1">+IF(OFFSET('Hygiene Data'!$G$11,0,10*ROW('Hygiene Data'!G197))="","",OFFSET('Hygiene Data'!$G$11,0,10*ROW('Hygiene Data'!G197)))</f>
        <v/>
      </c>
      <c r="DY203" s="383" t="str">
        <f ca="1">+IF(OFFSET('Hygiene Data'!$G$12,0,10*ROW('Hygiene Data'!G197))="","",OFFSET('Hygiene Data'!$G$12,0,10*ROW('Hygiene Data'!G197)))</f>
        <v/>
      </c>
      <c r="DZ203" s="383" t="str">
        <f ca="1">+IF(OFFSET('Hygiene Data'!$G$13,0,10*ROW('Hygiene Data'!G197))="","",OFFSET('Hygiene Data'!$G$13,0,10*ROW('Hygiene Data'!G197)))</f>
        <v/>
      </c>
      <c r="EA203" s="383" t="str">
        <f ca="1">+IF(OFFSET('Hygiene Data'!$H$11,0,10*ROW('Hygiene Data'!H197))="","",OFFSET('Hygiene Data'!$H$11,0,10*ROW('Hygiene Data'!H197)))</f>
        <v/>
      </c>
      <c r="EB203" s="383" t="str">
        <f ca="1">+IF(OFFSET('Hygiene Data'!$H$12,0,10*ROW('Hygiene Data'!H197))="","",OFFSET('Hygiene Data'!$H$12,0,10*ROW('Hygiene Data'!H197)))</f>
        <v/>
      </c>
      <c r="EC203" s="383" t="str">
        <f ca="1">+IF(OFFSET('Hygiene Data'!$H$13,0,10*ROW('Hygiene Data'!H197))="","",OFFSET('Hygiene Data'!$H$13,0,10*ROW('Hygiene Data'!H197)))</f>
        <v/>
      </c>
      <c r="ED203" s="383" t="str">
        <f ca="1">+IF(OFFSET('Hygiene Data'!$I$11,0,10*ROW('Hygiene Data'!I197))="","",OFFSET('Hygiene Data'!$I$11,0,10*ROW('Hygiene Data'!I197)))</f>
        <v/>
      </c>
      <c r="EE203" s="383" t="str">
        <f ca="1">+IF(OFFSET('Hygiene Data'!$I$12,0,10*ROW('Hygiene Data'!I197))="","",OFFSET('Hygiene Data'!$I$12,0,10*ROW('Hygiene Data'!I197)))</f>
        <v/>
      </c>
      <c r="EF203" s="383" t="str">
        <f ca="1">+IF(OFFSET('Hygiene Data'!$I$13,0,10*ROW('Hygiene Data'!I197))="","",OFFSET('Hygiene Data'!$I$13,0,10*ROW('Hygiene Data'!I197)))</f>
        <v/>
      </c>
    </row>
    <row r="204" spans="1:136" x14ac:dyDescent="0.25">
      <c r="A204" s="492" t="str">
        <f ca="1">+IF(OFFSET('Water Data'!$B$2,0,10*ROW('Water Data'!E198))="","",OFFSET('Water Data'!$B$2,0,10*ROW('Water Data'!E198)))</f>
        <v/>
      </c>
      <c r="B204" s="492"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19" t="str">
        <f t="shared" ca="1" si="3"/>
        <v/>
      </c>
      <c r="D204" s="520"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20"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20"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20"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20"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20"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20"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20"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20"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20"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20"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20"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20"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20"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20"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20"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20"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20"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21"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21"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21"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21"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21"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21"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21"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21"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21"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21"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21"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21"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21"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21"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21"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21"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21"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21"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21"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21"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21"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21"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21"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21"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21"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21"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21"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21"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21"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21"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22"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98"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22"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22"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22"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22"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22"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22"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22"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22"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22"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22"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22"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22"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22"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22"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22"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22"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83" t="str">
        <f ca="1">+IF(OFFSET('Water Data'!$D$27,0,10*ROW('Water Data'!D198))="","",OFFSET('Water Data'!$D$27,0,10*ROW('Water Data'!D198)))</f>
        <v/>
      </c>
      <c r="BT204" s="383" t="str">
        <f ca="1">+IF(OFFSET('Water Data'!$D$28,0,10*ROW('Water Data'!D198))="","",OFFSET('Water Data'!$D$28,0,10*ROW('Water Data'!D198)))</f>
        <v/>
      </c>
      <c r="BU204" s="383" t="str">
        <f ca="1">+IF(OFFSET('Water Data'!$D$29,0,10*ROW('Water Data'!D198))="","",OFFSET('Water Data'!$D$29,0,10*ROW('Water Data'!D198)))</f>
        <v/>
      </c>
      <c r="BV204" s="383" t="str">
        <f ca="1">+IF(OFFSET('Water Data'!$E$27,0,10*ROW('Water Data'!E198))="","",OFFSET('Water Data'!$E$27,0,10*ROW('Water Data'!E198)))</f>
        <v/>
      </c>
      <c r="BW204" s="383" t="str">
        <f ca="1">+IF(OFFSET('Water Data'!$E$28,0,10*ROW('Water Data'!E198))="","",OFFSET('Water Data'!$E$28,0,10*ROW('Water Data'!E198)))</f>
        <v/>
      </c>
      <c r="BX204" s="383" t="str">
        <f ca="1">+IF(OFFSET('Water Data'!$E$29,0,10*ROW('Water Data'!E198))="","",OFFSET('Water Data'!$E$29,0,10*ROW('Water Data'!E198)))</f>
        <v/>
      </c>
      <c r="BY204" s="383" t="str">
        <f ca="1">+IF(OFFSET('Water Data'!$F$27,0,10*ROW('Water Data'!F198))="","",OFFSET('Water Data'!$F$27,0,10*ROW('Water Data'!F198)))</f>
        <v/>
      </c>
      <c r="BZ204" s="383" t="str">
        <f ca="1">+IF(OFFSET('Water Data'!$F$28,0,10*ROW('Water Data'!F198))="","",OFFSET('Water Data'!$F$28,0,10*ROW('Water Data'!F198)))</f>
        <v/>
      </c>
      <c r="CA204" s="383" t="str">
        <f ca="1">+IF(OFFSET('Water Data'!$F$29,0,10*ROW('Water Data'!F198))="","",OFFSET('Water Data'!$F$29,0,10*ROW('Water Data'!F198)))</f>
        <v/>
      </c>
      <c r="CB204" s="383" t="str">
        <f ca="1">+IF(OFFSET('Water Data'!$G$27,0,10*ROW('Water Data'!G198))="","",OFFSET('Water Data'!$G$27,0,10*ROW('Water Data'!G198)))</f>
        <v/>
      </c>
      <c r="CC204" s="383" t="str">
        <f ca="1">+IF(OFFSET('Water Data'!$G$28,0,10*ROW('Water Data'!G198))="","",OFFSET('Water Data'!$G$28,0,10*ROW('Water Data'!G198)))</f>
        <v/>
      </c>
      <c r="CD204" s="383" t="str">
        <f ca="1">+IF(OFFSET('Water Data'!$G$29,0,10*ROW('Water Data'!G198))="","",OFFSET('Water Data'!$G$29,0,10*ROW('Water Data'!G198)))</f>
        <v/>
      </c>
      <c r="CE204" s="383" t="str">
        <f ca="1">+IF(OFFSET('Water Data'!$H$27,0,10*ROW('Water Data'!H198))="","",OFFSET('Water Data'!$H$27,0,10*ROW('Water Data'!H198)))</f>
        <v/>
      </c>
      <c r="CF204" s="383" t="str">
        <f ca="1">+IF(OFFSET('Water Data'!$H$28,0,10*ROW('Water Data'!H198))="","",OFFSET('Water Data'!$H$28,0,10*ROW('Water Data'!H198)))</f>
        <v/>
      </c>
      <c r="CG204" s="383" t="str">
        <f ca="1">+IF(OFFSET('Water Data'!$H$29,0,10*ROW('Water Data'!H198))="","",OFFSET('Water Data'!$H$29,0,10*ROW('Water Data'!H198)))</f>
        <v/>
      </c>
      <c r="CH204" s="383" t="str">
        <f ca="1">+IF(OFFSET('Water Data'!$I$27,0,10*ROW('Water Data'!I198))="","",OFFSET('Water Data'!$I$27,0,10*ROW('Water Data'!I198)))</f>
        <v/>
      </c>
      <c r="CI204" s="383" t="str">
        <f ca="1">+IF(OFFSET('Water Data'!$I$28,0,10*ROW('Water Data'!I198))="","",OFFSET('Water Data'!$I$28,0,10*ROW('Water Data'!I198)))</f>
        <v/>
      </c>
      <c r="CJ204" s="383" t="str">
        <f ca="1">+IF(OFFSET('Water Data'!$I$29,0,10*ROW('Water Data'!I198))="","",OFFSET('Water Data'!$I$29,0,10*ROW('Water Data'!I198)))</f>
        <v/>
      </c>
      <c r="CK204" s="383" t="str">
        <f ca="1">+IF(OFFSET('Sanitation Data'!$D$28,0,10*ROW('Sanitation Data'!D198))="","",OFFSET('Sanitation Data'!$D$28,0,10*ROW('Sanitation Data'!D198)))</f>
        <v/>
      </c>
      <c r="CL204" s="383" t="str">
        <f ca="1">+IF(OFFSET('Sanitation Data'!$D$29,0,10*ROW('Sanitation Data'!D198))="","",OFFSET('Sanitation Data'!$D$29,0,10*ROW('Sanitation Data'!D198)))</f>
        <v/>
      </c>
      <c r="CM204" s="383" t="str">
        <f ca="1">+IF(OFFSET('Sanitation Data'!$D$30,0,10*ROW('Sanitation Data'!D198))="","",OFFSET('Sanitation Data'!$D$30,0,10*ROW('Sanitation Data'!D198)))</f>
        <v/>
      </c>
      <c r="CN204" s="383" t="str">
        <f ca="1">+IF(OFFSET('Sanitation Data'!$D$31,0,10*ROW('Sanitation Data'!D198))="","",OFFSET('Sanitation Data'!$D$31,0,10*ROW('Sanitation Data'!D198)))</f>
        <v/>
      </c>
      <c r="CO204" s="383" t="str">
        <f ca="1">+IF(OFFSET('Sanitation Data'!$D$32,0,10*ROW('Sanitation Data'!D198))="","",OFFSET('Sanitation Data'!$D$32,0,10*ROW('Sanitation Data'!D198)))</f>
        <v/>
      </c>
      <c r="CP204" s="383" t="str">
        <f ca="1">+IF(OFFSET('Sanitation Data'!$E$28,0,10*ROW('Sanitation Data'!E198))="","",OFFSET('Sanitation Data'!$E$28,0,10*ROW('Sanitation Data'!E198)))</f>
        <v/>
      </c>
      <c r="CQ204" s="383" t="str">
        <f ca="1">+IF(OFFSET('Sanitation Data'!$E$29,0,10*ROW('Sanitation Data'!E198))="","",OFFSET('Sanitation Data'!$E$29,0,10*ROW('Sanitation Data'!E198)))</f>
        <v/>
      </c>
      <c r="CR204" s="383" t="str">
        <f ca="1">+IF(OFFSET('Sanitation Data'!$E$30,0,10*ROW('Sanitation Data'!E198))="","",OFFSET('Sanitation Data'!$E$30,0,10*ROW('Sanitation Data'!E198)))</f>
        <v/>
      </c>
      <c r="CS204" s="383" t="str">
        <f ca="1">+IF(OFFSET('Sanitation Data'!$E$31,0,10*ROW('Sanitation Data'!E198))="","",OFFSET('Sanitation Data'!$E$31,0,10*ROW('Sanitation Data'!E198)))</f>
        <v/>
      </c>
      <c r="CT204" s="383" t="str">
        <f ca="1">+IF(OFFSET('Sanitation Data'!$E$32,0,10*ROW('Sanitation Data'!E198))="","",OFFSET('Sanitation Data'!$E$32,0,10*ROW('Sanitation Data'!E198)))</f>
        <v/>
      </c>
      <c r="CU204" s="383" t="str">
        <f ca="1">+IF(OFFSET('Sanitation Data'!$F$28,0,10*ROW('Sanitation Data'!F198))="","",OFFSET('Sanitation Data'!$F$28,0,10*ROW('Sanitation Data'!F198)))</f>
        <v/>
      </c>
      <c r="CV204" s="383" t="str">
        <f ca="1">+IF(OFFSET('Sanitation Data'!$F$29,0,10*ROW('Sanitation Data'!F198))="","",OFFSET('Sanitation Data'!$F$29,0,10*ROW('Sanitation Data'!F198)))</f>
        <v/>
      </c>
      <c r="CW204" s="383" t="str">
        <f ca="1">+IF(OFFSET('Sanitation Data'!$F$30,0,10*ROW('Sanitation Data'!F198))="","",OFFSET('Sanitation Data'!$F$30,0,10*ROW('Sanitation Data'!F198)))</f>
        <v/>
      </c>
      <c r="CX204" s="383" t="str">
        <f ca="1">+IF(OFFSET('Sanitation Data'!$F$31,0,10*ROW('Sanitation Data'!F198))="","",OFFSET('Sanitation Data'!$F$31,0,10*ROW('Sanitation Data'!F198)))</f>
        <v/>
      </c>
      <c r="CY204" s="383" t="str">
        <f ca="1">+IF(OFFSET('Sanitation Data'!$F$32,0,10*ROW('Sanitation Data'!F198))="","",OFFSET('Sanitation Data'!$F$32,0,10*ROW('Sanitation Data'!F198)))</f>
        <v/>
      </c>
      <c r="CZ204" s="383" t="str">
        <f ca="1">+IF(OFFSET('Sanitation Data'!$G$28,0,10*ROW('Sanitation Data'!G198))="","",OFFSET('Sanitation Data'!$G$28,0,10*ROW('Sanitation Data'!G198)))</f>
        <v/>
      </c>
      <c r="DA204" s="383" t="str">
        <f ca="1">+IF(OFFSET('Sanitation Data'!$G$29,0,10*ROW('Sanitation Data'!G198))="","",OFFSET('Sanitation Data'!$G$29,0,10*ROW('Sanitation Data'!G198)))</f>
        <v/>
      </c>
      <c r="DB204" s="383" t="str">
        <f ca="1">+IF(OFFSET('Sanitation Data'!$G$30,0,10*ROW('Sanitation Data'!G198))="","",OFFSET('Sanitation Data'!$G$30,0,10*ROW('Sanitation Data'!G198)))</f>
        <v/>
      </c>
      <c r="DC204" s="383" t="str">
        <f ca="1">+IF(OFFSET('Sanitation Data'!$G$31,0,10*ROW('Sanitation Data'!G198))="","",OFFSET('Sanitation Data'!$G$31,0,10*ROW('Sanitation Data'!G198)))</f>
        <v/>
      </c>
      <c r="DD204" s="383" t="str">
        <f ca="1">+IF(OFFSET('Sanitation Data'!$G$32,0,10*ROW('Sanitation Data'!G198))="","",OFFSET('Sanitation Data'!$G$32,0,10*ROW('Sanitation Data'!G198)))</f>
        <v/>
      </c>
      <c r="DE204" s="383" t="str">
        <f ca="1">+IF(OFFSET('Sanitation Data'!$H$28,0,10*ROW('Sanitation Data'!H198))="","",OFFSET('Sanitation Data'!$H$28,0,10*ROW('Sanitation Data'!H198)))</f>
        <v/>
      </c>
      <c r="DF204" s="383" t="str">
        <f ca="1">+IF(OFFSET('Sanitation Data'!$H$29,0,10*ROW('Sanitation Data'!H198))="","",OFFSET('Sanitation Data'!$H$29,0,10*ROW('Sanitation Data'!H198)))</f>
        <v/>
      </c>
      <c r="DG204" s="383" t="str">
        <f ca="1">+IF(OFFSET('Sanitation Data'!$H$30,0,10*ROW('Sanitation Data'!H198))="","",OFFSET('Sanitation Data'!$H$30,0,10*ROW('Sanitation Data'!H198)))</f>
        <v/>
      </c>
      <c r="DH204" s="383" t="str">
        <f ca="1">+IF(OFFSET('Sanitation Data'!$H$31,0,10*ROW('Sanitation Data'!H198))="","",OFFSET('Sanitation Data'!$H$31,0,10*ROW('Sanitation Data'!H198)))</f>
        <v/>
      </c>
      <c r="DI204" s="383" t="str">
        <f ca="1">+IF(OFFSET('Sanitation Data'!$H$32,0,10*ROW('Sanitation Data'!H198))="","",OFFSET('Sanitation Data'!$H$32,0,10*ROW('Sanitation Data'!H198)))</f>
        <v/>
      </c>
      <c r="DJ204" s="383" t="str">
        <f ca="1">+IF(OFFSET('Sanitation Data'!$I$28,0,10*ROW('Sanitation Data'!I198))="","",OFFSET('Sanitation Data'!$I$28,0,10*ROW('Sanitation Data'!I198)))</f>
        <v/>
      </c>
      <c r="DK204" s="383" t="str">
        <f ca="1">+IF(OFFSET('Sanitation Data'!$I$29,0,10*ROW('Sanitation Data'!I198))="","",OFFSET('Sanitation Data'!$I$29,0,10*ROW('Sanitation Data'!I198)))</f>
        <v/>
      </c>
      <c r="DL204" s="383" t="str">
        <f ca="1">+IF(OFFSET('Sanitation Data'!$I$30,0,10*ROW('Sanitation Data'!I198))="","",OFFSET('Sanitation Data'!$I$30,0,10*ROW('Sanitation Data'!I198)))</f>
        <v/>
      </c>
      <c r="DM204" s="383" t="str">
        <f ca="1">+IF(OFFSET('Sanitation Data'!$I$31,0,10*ROW('Sanitation Data'!I198))="","",OFFSET('Sanitation Data'!$I$31,0,10*ROW('Sanitation Data'!I198)))</f>
        <v/>
      </c>
      <c r="DN204" s="383" t="str">
        <f ca="1">+IF(OFFSET('Sanitation Data'!$I$32,0,10*ROW('Sanitation Data'!I198))="","",OFFSET('Sanitation Data'!$I$32,0,10*ROW('Sanitation Data'!I198)))</f>
        <v/>
      </c>
      <c r="DO204" s="383" t="str">
        <f ca="1">+IF(OFFSET('Hygiene Data'!$D$11,0,10*ROW('Hygiene Data'!D198))="","",OFFSET('Hygiene Data'!$D$11,0,10*ROW('Hygiene Data'!D198)))</f>
        <v/>
      </c>
      <c r="DP204" s="383" t="str">
        <f ca="1">+IF(OFFSET('Hygiene Data'!$D$12,0,10*ROW('Hygiene Data'!D198))="","",OFFSET('Hygiene Data'!$D$12,0,10*ROW('Hygiene Data'!D198)))</f>
        <v/>
      </c>
      <c r="DQ204" s="383" t="str">
        <f ca="1">+IF(OFFSET('Hygiene Data'!$D$13,0,10*ROW('Hygiene Data'!D198))="","",OFFSET('Hygiene Data'!$D$13,0,10*ROW('Hygiene Data'!D198)))</f>
        <v/>
      </c>
      <c r="DR204" s="383" t="str">
        <f ca="1">+IF(OFFSET('Hygiene Data'!$E$11,0,10*ROW('Hygiene Data'!E198))="","",OFFSET('Hygiene Data'!$E$11,0,10*ROW('Hygiene Data'!E198)))</f>
        <v/>
      </c>
      <c r="DS204" s="383" t="str">
        <f ca="1">+IF(OFFSET('Hygiene Data'!$E$12,0,10*ROW('Hygiene Data'!E198))="","",OFFSET('Hygiene Data'!$E$12,0,10*ROW('Hygiene Data'!E198)))</f>
        <v/>
      </c>
      <c r="DT204" s="383" t="str">
        <f ca="1">+IF(OFFSET('Hygiene Data'!$E$13,0,10*ROW('Hygiene Data'!E198))="","",OFFSET('Hygiene Data'!$E$13,0,10*ROW('Hygiene Data'!E198)))</f>
        <v/>
      </c>
      <c r="DU204" s="383" t="str">
        <f ca="1">+IF(OFFSET('Hygiene Data'!$F$11,0,10*ROW('Hygiene Data'!F198))="","",OFFSET('Hygiene Data'!$F$11,0,10*ROW('Hygiene Data'!F198)))</f>
        <v/>
      </c>
      <c r="DV204" s="383" t="str">
        <f ca="1">+IF(OFFSET('Hygiene Data'!$F$12,0,10*ROW('Hygiene Data'!F198))="","",OFFSET('Hygiene Data'!$F$12,0,10*ROW('Hygiene Data'!F198)))</f>
        <v/>
      </c>
      <c r="DW204" s="383" t="str">
        <f ca="1">+IF(OFFSET('Hygiene Data'!$F$13,0,10*ROW('Hygiene Data'!F198))="","",OFFSET('Hygiene Data'!$F$13,0,10*ROW('Hygiene Data'!F198)))</f>
        <v/>
      </c>
      <c r="DX204" s="383" t="str">
        <f ca="1">+IF(OFFSET('Hygiene Data'!$G$11,0,10*ROW('Hygiene Data'!G198))="","",OFFSET('Hygiene Data'!$G$11,0,10*ROW('Hygiene Data'!G198)))</f>
        <v/>
      </c>
      <c r="DY204" s="383" t="str">
        <f ca="1">+IF(OFFSET('Hygiene Data'!$G$12,0,10*ROW('Hygiene Data'!G198))="","",OFFSET('Hygiene Data'!$G$12,0,10*ROW('Hygiene Data'!G198)))</f>
        <v/>
      </c>
      <c r="DZ204" s="383" t="str">
        <f ca="1">+IF(OFFSET('Hygiene Data'!$G$13,0,10*ROW('Hygiene Data'!G198))="","",OFFSET('Hygiene Data'!$G$13,0,10*ROW('Hygiene Data'!G198)))</f>
        <v/>
      </c>
      <c r="EA204" s="383" t="str">
        <f ca="1">+IF(OFFSET('Hygiene Data'!$H$11,0,10*ROW('Hygiene Data'!H198))="","",OFFSET('Hygiene Data'!$H$11,0,10*ROW('Hygiene Data'!H198)))</f>
        <v/>
      </c>
      <c r="EB204" s="383" t="str">
        <f ca="1">+IF(OFFSET('Hygiene Data'!$H$12,0,10*ROW('Hygiene Data'!H198))="","",OFFSET('Hygiene Data'!$H$12,0,10*ROW('Hygiene Data'!H198)))</f>
        <v/>
      </c>
      <c r="EC204" s="383" t="str">
        <f ca="1">+IF(OFFSET('Hygiene Data'!$H$13,0,10*ROW('Hygiene Data'!H198))="","",OFFSET('Hygiene Data'!$H$13,0,10*ROW('Hygiene Data'!H198)))</f>
        <v/>
      </c>
      <c r="ED204" s="383" t="str">
        <f ca="1">+IF(OFFSET('Hygiene Data'!$I$11,0,10*ROW('Hygiene Data'!I198))="","",OFFSET('Hygiene Data'!$I$11,0,10*ROW('Hygiene Data'!I198)))</f>
        <v/>
      </c>
      <c r="EE204" s="383" t="str">
        <f ca="1">+IF(OFFSET('Hygiene Data'!$I$12,0,10*ROW('Hygiene Data'!I198))="","",OFFSET('Hygiene Data'!$I$12,0,10*ROW('Hygiene Data'!I198)))</f>
        <v/>
      </c>
      <c r="EF204" s="383" t="str">
        <f ca="1">+IF(OFFSET('Hygiene Data'!$I$13,0,10*ROW('Hygiene Data'!I198))="","",OFFSET('Hygiene Data'!$I$13,0,10*ROW('Hygiene Data'!I198)))</f>
        <v/>
      </c>
    </row>
    <row r="205" spans="1:136" x14ac:dyDescent="0.25">
      <c r="A205" s="492" t="str">
        <f ca="1">+IF(OFFSET('Water Data'!$B$2,0,10*ROW('Water Data'!E199))="","",OFFSET('Water Data'!$B$2,0,10*ROW('Water Data'!E199)))</f>
        <v/>
      </c>
      <c r="B205" s="492"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19" t="str">
        <f t="shared" ca="1" si="3"/>
        <v/>
      </c>
      <c r="D205" s="520"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20"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20"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20"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20"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20"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20"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20"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20"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20"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20"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20"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20"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20"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20"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20"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20"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20"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21"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21"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21"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21"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21"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21"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21"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21"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21"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21"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21"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21"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21"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21"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21"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21"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21"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21"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21"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21"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21"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21"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21"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21"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21"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21"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21"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21"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21"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21"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22"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98"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22"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22"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22"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22"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22"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22"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22"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22"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22"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22"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22"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22"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22"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22"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22"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22"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83" t="str">
        <f ca="1">+IF(OFFSET('Water Data'!$D$27,0,10*ROW('Water Data'!D199))="","",OFFSET('Water Data'!$D$27,0,10*ROW('Water Data'!D199)))</f>
        <v/>
      </c>
      <c r="BT205" s="383" t="str">
        <f ca="1">+IF(OFFSET('Water Data'!$D$28,0,10*ROW('Water Data'!D199))="","",OFFSET('Water Data'!$D$28,0,10*ROW('Water Data'!D199)))</f>
        <v/>
      </c>
      <c r="BU205" s="383" t="str">
        <f ca="1">+IF(OFFSET('Water Data'!$D$29,0,10*ROW('Water Data'!D199))="","",OFFSET('Water Data'!$D$29,0,10*ROW('Water Data'!D199)))</f>
        <v/>
      </c>
      <c r="BV205" s="383" t="str">
        <f ca="1">+IF(OFFSET('Water Data'!$E$27,0,10*ROW('Water Data'!E199))="","",OFFSET('Water Data'!$E$27,0,10*ROW('Water Data'!E199)))</f>
        <v/>
      </c>
      <c r="BW205" s="383" t="str">
        <f ca="1">+IF(OFFSET('Water Data'!$E$28,0,10*ROW('Water Data'!E199))="","",OFFSET('Water Data'!$E$28,0,10*ROW('Water Data'!E199)))</f>
        <v/>
      </c>
      <c r="BX205" s="383" t="str">
        <f ca="1">+IF(OFFSET('Water Data'!$E$29,0,10*ROW('Water Data'!E199))="","",OFFSET('Water Data'!$E$29,0,10*ROW('Water Data'!E199)))</f>
        <v/>
      </c>
      <c r="BY205" s="383" t="str">
        <f ca="1">+IF(OFFSET('Water Data'!$F$27,0,10*ROW('Water Data'!F199))="","",OFFSET('Water Data'!$F$27,0,10*ROW('Water Data'!F199)))</f>
        <v/>
      </c>
      <c r="BZ205" s="383" t="str">
        <f ca="1">+IF(OFFSET('Water Data'!$F$28,0,10*ROW('Water Data'!F199))="","",OFFSET('Water Data'!$F$28,0,10*ROW('Water Data'!F199)))</f>
        <v/>
      </c>
      <c r="CA205" s="383" t="str">
        <f ca="1">+IF(OFFSET('Water Data'!$F$29,0,10*ROW('Water Data'!F199))="","",OFFSET('Water Data'!$F$29,0,10*ROW('Water Data'!F199)))</f>
        <v/>
      </c>
      <c r="CB205" s="383" t="str">
        <f ca="1">+IF(OFFSET('Water Data'!$G$27,0,10*ROW('Water Data'!G199))="","",OFFSET('Water Data'!$G$27,0,10*ROW('Water Data'!G199)))</f>
        <v/>
      </c>
      <c r="CC205" s="383" t="str">
        <f ca="1">+IF(OFFSET('Water Data'!$G$28,0,10*ROW('Water Data'!G199))="","",OFFSET('Water Data'!$G$28,0,10*ROW('Water Data'!G199)))</f>
        <v/>
      </c>
      <c r="CD205" s="383" t="str">
        <f ca="1">+IF(OFFSET('Water Data'!$G$29,0,10*ROW('Water Data'!G199))="","",OFFSET('Water Data'!$G$29,0,10*ROW('Water Data'!G199)))</f>
        <v/>
      </c>
      <c r="CE205" s="383" t="str">
        <f ca="1">+IF(OFFSET('Water Data'!$H$27,0,10*ROW('Water Data'!H199))="","",OFFSET('Water Data'!$H$27,0,10*ROW('Water Data'!H199)))</f>
        <v/>
      </c>
      <c r="CF205" s="383" t="str">
        <f ca="1">+IF(OFFSET('Water Data'!$H$28,0,10*ROW('Water Data'!H199))="","",OFFSET('Water Data'!$H$28,0,10*ROW('Water Data'!H199)))</f>
        <v/>
      </c>
      <c r="CG205" s="383" t="str">
        <f ca="1">+IF(OFFSET('Water Data'!$H$29,0,10*ROW('Water Data'!H199))="","",OFFSET('Water Data'!$H$29,0,10*ROW('Water Data'!H199)))</f>
        <v/>
      </c>
      <c r="CH205" s="383" t="str">
        <f ca="1">+IF(OFFSET('Water Data'!$I$27,0,10*ROW('Water Data'!I199))="","",OFFSET('Water Data'!$I$27,0,10*ROW('Water Data'!I199)))</f>
        <v/>
      </c>
      <c r="CI205" s="383" t="str">
        <f ca="1">+IF(OFFSET('Water Data'!$I$28,0,10*ROW('Water Data'!I199))="","",OFFSET('Water Data'!$I$28,0,10*ROW('Water Data'!I199)))</f>
        <v/>
      </c>
      <c r="CJ205" s="383" t="str">
        <f ca="1">+IF(OFFSET('Water Data'!$I$29,0,10*ROW('Water Data'!I199))="","",OFFSET('Water Data'!$I$29,0,10*ROW('Water Data'!I199)))</f>
        <v/>
      </c>
      <c r="CK205" s="383" t="str">
        <f ca="1">+IF(OFFSET('Sanitation Data'!$D$28,0,10*ROW('Sanitation Data'!D199))="","",OFFSET('Sanitation Data'!$D$28,0,10*ROW('Sanitation Data'!D199)))</f>
        <v/>
      </c>
      <c r="CL205" s="383" t="str">
        <f ca="1">+IF(OFFSET('Sanitation Data'!$D$29,0,10*ROW('Sanitation Data'!D199))="","",OFFSET('Sanitation Data'!$D$29,0,10*ROW('Sanitation Data'!D199)))</f>
        <v/>
      </c>
      <c r="CM205" s="383" t="str">
        <f ca="1">+IF(OFFSET('Sanitation Data'!$D$30,0,10*ROW('Sanitation Data'!D199))="","",OFFSET('Sanitation Data'!$D$30,0,10*ROW('Sanitation Data'!D199)))</f>
        <v/>
      </c>
      <c r="CN205" s="383" t="str">
        <f ca="1">+IF(OFFSET('Sanitation Data'!$D$31,0,10*ROW('Sanitation Data'!D199))="","",OFFSET('Sanitation Data'!$D$31,0,10*ROW('Sanitation Data'!D199)))</f>
        <v/>
      </c>
      <c r="CO205" s="383" t="str">
        <f ca="1">+IF(OFFSET('Sanitation Data'!$D$32,0,10*ROW('Sanitation Data'!D199))="","",OFFSET('Sanitation Data'!$D$32,0,10*ROW('Sanitation Data'!D199)))</f>
        <v/>
      </c>
      <c r="CP205" s="383" t="str">
        <f ca="1">+IF(OFFSET('Sanitation Data'!$E$28,0,10*ROW('Sanitation Data'!E199))="","",OFFSET('Sanitation Data'!$E$28,0,10*ROW('Sanitation Data'!E199)))</f>
        <v/>
      </c>
      <c r="CQ205" s="383" t="str">
        <f ca="1">+IF(OFFSET('Sanitation Data'!$E$29,0,10*ROW('Sanitation Data'!E199))="","",OFFSET('Sanitation Data'!$E$29,0,10*ROW('Sanitation Data'!E199)))</f>
        <v/>
      </c>
      <c r="CR205" s="383" t="str">
        <f ca="1">+IF(OFFSET('Sanitation Data'!$E$30,0,10*ROW('Sanitation Data'!E199))="","",OFFSET('Sanitation Data'!$E$30,0,10*ROW('Sanitation Data'!E199)))</f>
        <v/>
      </c>
      <c r="CS205" s="383" t="str">
        <f ca="1">+IF(OFFSET('Sanitation Data'!$E$31,0,10*ROW('Sanitation Data'!E199))="","",OFFSET('Sanitation Data'!$E$31,0,10*ROW('Sanitation Data'!E199)))</f>
        <v/>
      </c>
      <c r="CT205" s="383" t="str">
        <f ca="1">+IF(OFFSET('Sanitation Data'!$E$32,0,10*ROW('Sanitation Data'!E199))="","",OFFSET('Sanitation Data'!$E$32,0,10*ROW('Sanitation Data'!E199)))</f>
        <v/>
      </c>
      <c r="CU205" s="383" t="str">
        <f ca="1">+IF(OFFSET('Sanitation Data'!$F$28,0,10*ROW('Sanitation Data'!F199))="","",OFFSET('Sanitation Data'!$F$28,0,10*ROW('Sanitation Data'!F199)))</f>
        <v/>
      </c>
      <c r="CV205" s="383" t="str">
        <f ca="1">+IF(OFFSET('Sanitation Data'!$F$29,0,10*ROW('Sanitation Data'!F199))="","",OFFSET('Sanitation Data'!$F$29,0,10*ROW('Sanitation Data'!F199)))</f>
        <v/>
      </c>
      <c r="CW205" s="383" t="str">
        <f ca="1">+IF(OFFSET('Sanitation Data'!$F$30,0,10*ROW('Sanitation Data'!F199))="","",OFFSET('Sanitation Data'!$F$30,0,10*ROW('Sanitation Data'!F199)))</f>
        <v/>
      </c>
      <c r="CX205" s="383" t="str">
        <f ca="1">+IF(OFFSET('Sanitation Data'!$F$31,0,10*ROW('Sanitation Data'!F199))="","",OFFSET('Sanitation Data'!$F$31,0,10*ROW('Sanitation Data'!F199)))</f>
        <v/>
      </c>
      <c r="CY205" s="383" t="str">
        <f ca="1">+IF(OFFSET('Sanitation Data'!$F$32,0,10*ROW('Sanitation Data'!F199))="","",OFFSET('Sanitation Data'!$F$32,0,10*ROW('Sanitation Data'!F199)))</f>
        <v/>
      </c>
      <c r="CZ205" s="383" t="str">
        <f ca="1">+IF(OFFSET('Sanitation Data'!$G$28,0,10*ROW('Sanitation Data'!G199))="","",OFFSET('Sanitation Data'!$G$28,0,10*ROW('Sanitation Data'!G199)))</f>
        <v/>
      </c>
      <c r="DA205" s="383" t="str">
        <f ca="1">+IF(OFFSET('Sanitation Data'!$G$29,0,10*ROW('Sanitation Data'!G199))="","",OFFSET('Sanitation Data'!$G$29,0,10*ROW('Sanitation Data'!G199)))</f>
        <v/>
      </c>
      <c r="DB205" s="383" t="str">
        <f ca="1">+IF(OFFSET('Sanitation Data'!$G$30,0,10*ROW('Sanitation Data'!G199))="","",OFFSET('Sanitation Data'!$G$30,0,10*ROW('Sanitation Data'!G199)))</f>
        <v/>
      </c>
      <c r="DC205" s="383" t="str">
        <f ca="1">+IF(OFFSET('Sanitation Data'!$G$31,0,10*ROW('Sanitation Data'!G199))="","",OFFSET('Sanitation Data'!$G$31,0,10*ROW('Sanitation Data'!G199)))</f>
        <v/>
      </c>
      <c r="DD205" s="383" t="str">
        <f ca="1">+IF(OFFSET('Sanitation Data'!$G$32,0,10*ROW('Sanitation Data'!G199))="","",OFFSET('Sanitation Data'!$G$32,0,10*ROW('Sanitation Data'!G199)))</f>
        <v/>
      </c>
      <c r="DE205" s="383" t="str">
        <f ca="1">+IF(OFFSET('Sanitation Data'!$H$28,0,10*ROW('Sanitation Data'!H199))="","",OFFSET('Sanitation Data'!$H$28,0,10*ROW('Sanitation Data'!H199)))</f>
        <v/>
      </c>
      <c r="DF205" s="383" t="str">
        <f ca="1">+IF(OFFSET('Sanitation Data'!$H$29,0,10*ROW('Sanitation Data'!H199))="","",OFFSET('Sanitation Data'!$H$29,0,10*ROW('Sanitation Data'!H199)))</f>
        <v/>
      </c>
      <c r="DG205" s="383" t="str">
        <f ca="1">+IF(OFFSET('Sanitation Data'!$H$30,0,10*ROW('Sanitation Data'!H199))="","",OFFSET('Sanitation Data'!$H$30,0,10*ROW('Sanitation Data'!H199)))</f>
        <v/>
      </c>
      <c r="DH205" s="383" t="str">
        <f ca="1">+IF(OFFSET('Sanitation Data'!$H$31,0,10*ROW('Sanitation Data'!H199))="","",OFFSET('Sanitation Data'!$H$31,0,10*ROW('Sanitation Data'!H199)))</f>
        <v/>
      </c>
      <c r="DI205" s="383" t="str">
        <f ca="1">+IF(OFFSET('Sanitation Data'!$H$32,0,10*ROW('Sanitation Data'!H199))="","",OFFSET('Sanitation Data'!$H$32,0,10*ROW('Sanitation Data'!H199)))</f>
        <v/>
      </c>
      <c r="DJ205" s="383" t="str">
        <f ca="1">+IF(OFFSET('Sanitation Data'!$I$28,0,10*ROW('Sanitation Data'!I199))="","",OFFSET('Sanitation Data'!$I$28,0,10*ROW('Sanitation Data'!I199)))</f>
        <v/>
      </c>
      <c r="DK205" s="383" t="str">
        <f ca="1">+IF(OFFSET('Sanitation Data'!$I$29,0,10*ROW('Sanitation Data'!I199))="","",OFFSET('Sanitation Data'!$I$29,0,10*ROW('Sanitation Data'!I199)))</f>
        <v/>
      </c>
      <c r="DL205" s="383" t="str">
        <f ca="1">+IF(OFFSET('Sanitation Data'!$I$30,0,10*ROW('Sanitation Data'!I199))="","",OFFSET('Sanitation Data'!$I$30,0,10*ROW('Sanitation Data'!I199)))</f>
        <v/>
      </c>
      <c r="DM205" s="383" t="str">
        <f ca="1">+IF(OFFSET('Sanitation Data'!$I$31,0,10*ROW('Sanitation Data'!I199))="","",OFFSET('Sanitation Data'!$I$31,0,10*ROW('Sanitation Data'!I199)))</f>
        <v/>
      </c>
      <c r="DN205" s="383" t="str">
        <f ca="1">+IF(OFFSET('Sanitation Data'!$I$32,0,10*ROW('Sanitation Data'!I199))="","",OFFSET('Sanitation Data'!$I$32,0,10*ROW('Sanitation Data'!I199)))</f>
        <v/>
      </c>
      <c r="DO205" s="383" t="str">
        <f ca="1">+IF(OFFSET('Hygiene Data'!$D$11,0,10*ROW('Hygiene Data'!D199))="","",OFFSET('Hygiene Data'!$D$11,0,10*ROW('Hygiene Data'!D199)))</f>
        <v/>
      </c>
      <c r="DP205" s="383" t="str">
        <f ca="1">+IF(OFFSET('Hygiene Data'!$D$12,0,10*ROW('Hygiene Data'!D199))="","",OFFSET('Hygiene Data'!$D$12,0,10*ROW('Hygiene Data'!D199)))</f>
        <v/>
      </c>
      <c r="DQ205" s="383" t="str">
        <f ca="1">+IF(OFFSET('Hygiene Data'!$D$13,0,10*ROW('Hygiene Data'!D199))="","",OFFSET('Hygiene Data'!$D$13,0,10*ROW('Hygiene Data'!D199)))</f>
        <v/>
      </c>
      <c r="DR205" s="383" t="str">
        <f ca="1">+IF(OFFSET('Hygiene Data'!$E$11,0,10*ROW('Hygiene Data'!E199))="","",OFFSET('Hygiene Data'!$E$11,0,10*ROW('Hygiene Data'!E199)))</f>
        <v/>
      </c>
      <c r="DS205" s="383" t="str">
        <f ca="1">+IF(OFFSET('Hygiene Data'!$E$12,0,10*ROW('Hygiene Data'!E199))="","",OFFSET('Hygiene Data'!$E$12,0,10*ROW('Hygiene Data'!E199)))</f>
        <v/>
      </c>
      <c r="DT205" s="383" t="str">
        <f ca="1">+IF(OFFSET('Hygiene Data'!$E$13,0,10*ROW('Hygiene Data'!E199))="","",OFFSET('Hygiene Data'!$E$13,0,10*ROW('Hygiene Data'!E199)))</f>
        <v/>
      </c>
      <c r="DU205" s="383" t="str">
        <f ca="1">+IF(OFFSET('Hygiene Data'!$F$11,0,10*ROW('Hygiene Data'!F199))="","",OFFSET('Hygiene Data'!$F$11,0,10*ROW('Hygiene Data'!F199)))</f>
        <v/>
      </c>
      <c r="DV205" s="383" t="str">
        <f ca="1">+IF(OFFSET('Hygiene Data'!$F$12,0,10*ROW('Hygiene Data'!F199))="","",OFFSET('Hygiene Data'!$F$12,0,10*ROW('Hygiene Data'!F199)))</f>
        <v/>
      </c>
      <c r="DW205" s="383" t="str">
        <f ca="1">+IF(OFFSET('Hygiene Data'!$F$13,0,10*ROW('Hygiene Data'!F199))="","",OFFSET('Hygiene Data'!$F$13,0,10*ROW('Hygiene Data'!F199)))</f>
        <v/>
      </c>
      <c r="DX205" s="383" t="str">
        <f ca="1">+IF(OFFSET('Hygiene Data'!$G$11,0,10*ROW('Hygiene Data'!G199))="","",OFFSET('Hygiene Data'!$G$11,0,10*ROW('Hygiene Data'!G199)))</f>
        <v/>
      </c>
      <c r="DY205" s="383" t="str">
        <f ca="1">+IF(OFFSET('Hygiene Data'!$G$12,0,10*ROW('Hygiene Data'!G199))="","",OFFSET('Hygiene Data'!$G$12,0,10*ROW('Hygiene Data'!G199)))</f>
        <v/>
      </c>
      <c r="DZ205" s="383" t="str">
        <f ca="1">+IF(OFFSET('Hygiene Data'!$G$13,0,10*ROW('Hygiene Data'!G199))="","",OFFSET('Hygiene Data'!$G$13,0,10*ROW('Hygiene Data'!G199)))</f>
        <v/>
      </c>
      <c r="EA205" s="383" t="str">
        <f ca="1">+IF(OFFSET('Hygiene Data'!$H$11,0,10*ROW('Hygiene Data'!H199))="","",OFFSET('Hygiene Data'!$H$11,0,10*ROW('Hygiene Data'!H199)))</f>
        <v/>
      </c>
      <c r="EB205" s="383" t="str">
        <f ca="1">+IF(OFFSET('Hygiene Data'!$H$12,0,10*ROW('Hygiene Data'!H199))="","",OFFSET('Hygiene Data'!$H$12,0,10*ROW('Hygiene Data'!H199)))</f>
        <v/>
      </c>
      <c r="EC205" s="383" t="str">
        <f ca="1">+IF(OFFSET('Hygiene Data'!$H$13,0,10*ROW('Hygiene Data'!H199))="","",OFFSET('Hygiene Data'!$H$13,0,10*ROW('Hygiene Data'!H199)))</f>
        <v/>
      </c>
      <c r="ED205" s="383" t="str">
        <f ca="1">+IF(OFFSET('Hygiene Data'!$I$11,0,10*ROW('Hygiene Data'!I199))="","",OFFSET('Hygiene Data'!$I$11,0,10*ROW('Hygiene Data'!I199)))</f>
        <v/>
      </c>
      <c r="EE205" s="383" t="str">
        <f ca="1">+IF(OFFSET('Hygiene Data'!$I$12,0,10*ROW('Hygiene Data'!I199))="","",OFFSET('Hygiene Data'!$I$12,0,10*ROW('Hygiene Data'!I199)))</f>
        <v/>
      </c>
      <c r="EF205" s="383" t="str">
        <f ca="1">+IF(OFFSET('Hygiene Data'!$I$13,0,10*ROW('Hygiene Data'!I199))="","",OFFSET('Hygiene Data'!$I$13,0,10*ROW('Hygiene Data'!I199)))</f>
        <v/>
      </c>
    </row>
    <row r="206" spans="1:136" x14ac:dyDescent="0.25">
      <c r="A206" s="492" t="str">
        <f ca="1">+IF(OFFSET('Water Data'!$B$2,0,10*ROW('Water Data'!E200))="","",OFFSET('Water Data'!$B$2,0,10*ROW('Water Data'!E200)))</f>
        <v/>
      </c>
      <c r="B206" s="492"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19" t="str">
        <f t="shared" ca="1" si="3"/>
        <v/>
      </c>
      <c r="D206" s="520"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20"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20"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20"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20"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20"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20"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20"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20"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20"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20"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20"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20"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20"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20"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20"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20"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20"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21"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21"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21"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21"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21"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21"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21"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21"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21"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21"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21"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21"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21"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21"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21"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21"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21"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21"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21"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21"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21"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21"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21"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21"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21"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21"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21"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21"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21"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21"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22"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98"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22"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22"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22"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22"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22"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22"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22"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22"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22"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22"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22"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22"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22"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22"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22"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22"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83" t="str">
        <f ca="1">+IF(OFFSET('Water Data'!$D$27,0,10*ROW('Water Data'!D200))="","",OFFSET('Water Data'!$D$27,0,10*ROW('Water Data'!D200)))</f>
        <v/>
      </c>
      <c r="BT206" s="383" t="str">
        <f ca="1">+IF(OFFSET('Water Data'!$D$28,0,10*ROW('Water Data'!D200))="","",OFFSET('Water Data'!$D$28,0,10*ROW('Water Data'!D200)))</f>
        <v/>
      </c>
      <c r="BU206" s="383" t="str">
        <f ca="1">+IF(OFFSET('Water Data'!$D$29,0,10*ROW('Water Data'!D200))="","",OFFSET('Water Data'!$D$29,0,10*ROW('Water Data'!D200)))</f>
        <v/>
      </c>
      <c r="BV206" s="383" t="str">
        <f ca="1">+IF(OFFSET('Water Data'!$E$27,0,10*ROW('Water Data'!E200))="","",OFFSET('Water Data'!$E$27,0,10*ROW('Water Data'!E200)))</f>
        <v/>
      </c>
      <c r="BW206" s="383" t="str">
        <f ca="1">+IF(OFFSET('Water Data'!$E$28,0,10*ROW('Water Data'!E200))="","",OFFSET('Water Data'!$E$28,0,10*ROW('Water Data'!E200)))</f>
        <v/>
      </c>
      <c r="BX206" s="383" t="str">
        <f ca="1">+IF(OFFSET('Water Data'!$E$29,0,10*ROW('Water Data'!E200))="","",OFFSET('Water Data'!$E$29,0,10*ROW('Water Data'!E200)))</f>
        <v/>
      </c>
      <c r="BY206" s="383" t="str">
        <f ca="1">+IF(OFFSET('Water Data'!$F$27,0,10*ROW('Water Data'!F200))="","",OFFSET('Water Data'!$F$27,0,10*ROW('Water Data'!F200)))</f>
        <v/>
      </c>
      <c r="BZ206" s="383" t="str">
        <f ca="1">+IF(OFFSET('Water Data'!$F$28,0,10*ROW('Water Data'!F200))="","",OFFSET('Water Data'!$F$28,0,10*ROW('Water Data'!F200)))</f>
        <v/>
      </c>
      <c r="CA206" s="383" t="str">
        <f ca="1">+IF(OFFSET('Water Data'!$F$29,0,10*ROW('Water Data'!F200))="","",OFFSET('Water Data'!$F$29,0,10*ROW('Water Data'!F200)))</f>
        <v/>
      </c>
      <c r="CB206" s="383" t="str">
        <f ca="1">+IF(OFFSET('Water Data'!$G$27,0,10*ROW('Water Data'!G200))="","",OFFSET('Water Data'!$G$27,0,10*ROW('Water Data'!G200)))</f>
        <v/>
      </c>
      <c r="CC206" s="383" t="str">
        <f ca="1">+IF(OFFSET('Water Data'!$G$28,0,10*ROW('Water Data'!G200))="","",OFFSET('Water Data'!$G$28,0,10*ROW('Water Data'!G200)))</f>
        <v/>
      </c>
      <c r="CD206" s="383" t="str">
        <f ca="1">+IF(OFFSET('Water Data'!$G$29,0,10*ROW('Water Data'!G200))="","",OFFSET('Water Data'!$G$29,0,10*ROW('Water Data'!G200)))</f>
        <v/>
      </c>
      <c r="CE206" s="383" t="str">
        <f ca="1">+IF(OFFSET('Water Data'!$H$27,0,10*ROW('Water Data'!H200))="","",OFFSET('Water Data'!$H$27,0,10*ROW('Water Data'!H200)))</f>
        <v/>
      </c>
      <c r="CF206" s="383" t="str">
        <f ca="1">+IF(OFFSET('Water Data'!$H$28,0,10*ROW('Water Data'!H200))="","",OFFSET('Water Data'!$H$28,0,10*ROW('Water Data'!H200)))</f>
        <v/>
      </c>
      <c r="CG206" s="383" t="str">
        <f ca="1">+IF(OFFSET('Water Data'!$H$29,0,10*ROW('Water Data'!H200))="","",OFFSET('Water Data'!$H$29,0,10*ROW('Water Data'!H200)))</f>
        <v/>
      </c>
      <c r="CH206" s="383" t="str">
        <f ca="1">+IF(OFFSET('Water Data'!$I$27,0,10*ROW('Water Data'!I200))="","",OFFSET('Water Data'!$I$27,0,10*ROW('Water Data'!I200)))</f>
        <v/>
      </c>
      <c r="CI206" s="383" t="str">
        <f ca="1">+IF(OFFSET('Water Data'!$I$28,0,10*ROW('Water Data'!I200))="","",OFFSET('Water Data'!$I$28,0,10*ROW('Water Data'!I200)))</f>
        <v/>
      </c>
      <c r="CJ206" s="383" t="str">
        <f ca="1">+IF(OFFSET('Water Data'!$I$29,0,10*ROW('Water Data'!I200))="","",OFFSET('Water Data'!$I$29,0,10*ROW('Water Data'!I200)))</f>
        <v/>
      </c>
      <c r="CK206" s="383" t="str">
        <f ca="1">+IF(OFFSET('Sanitation Data'!$D$28,0,10*ROW('Sanitation Data'!D200))="","",OFFSET('Sanitation Data'!$D$28,0,10*ROW('Sanitation Data'!D200)))</f>
        <v/>
      </c>
      <c r="CL206" s="383" t="str">
        <f ca="1">+IF(OFFSET('Sanitation Data'!$D$29,0,10*ROW('Sanitation Data'!D200))="","",OFFSET('Sanitation Data'!$D$29,0,10*ROW('Sanitation Data'!D200)))</f>
        <v/>
      </c>
      <c r="CM206" s="383" t="str">
        <f ca="1">+IF(OFFSET('Sanitation Data'!$D$30,0,10*ROW('Sanitation Data'!D200))="","",OFFSET('Sanitation Data'!$D$30,0,10*ROW('Sanitation Data'!D200)))</f>
        <v/>
      </c>
      <c r="CN206" s="383" t="str">
        <f ca="1">+IF(OFFSET('Sanitation Data'!$D$31,0,10*ROW('Sanitation Data'!D200))="","",OFFSET('Sanitation Data'!$D$31,0,10*ROW('Sanitation Data'!D200)))</f>
        <v/>
      </c>
      <c r="CO206" s="383" t="str">
        <f ca="1">+IF(OFFSET('Sanitation Data'!$D$32,0,10*ROW('Sanitation Data'!D200))="","",OFFSET('Sanitation Data'!$D$32,0,10*ROW('Sanitation Data'!D200)))</f>
        <v/>
      </c>
      <c r="CP206" s="383" t="str">
        <f ca="1">+IF(OFFSET('Sanitation Data'!$E$28,0,10*ROW('Sanitation Data'!E200))="","",OFFSET('Sanitation Data'!$E$28,0,10*ROW('Sanitation Data'!E200)))</f>
        <v/>
      </c>
      <c r="CQ206" s="383" t="str">
        <f ca="1">+IF(OFFSET('Sanitation Data'!$E$29,0,10*ROW('Sanitation Data'!E200))="","",OFFSET('Sanitation Data'!$E$29,0,10*ROW('Sanitation Data'!E200)))</f>
        <v/>
      </c>
      <c r="CR206" s="383" t="str">
        <f ca="1">+IF(OFFSET('Sanitation Data'!$E$30,0,10*ROW('Sanitation Data'!E200))="","",OFFSET('Sanitation Data'!$E$30,0,10*ROW('Sanitation Data'!E200)))</f>
        <v/>
      </c>
      <c r="CS206" s="383" t="str">
        <f ca="1">+IF(OFFSET('Sanitation Data'!$E$31,0,10*ROW('Sanitation Data'!E200))="","",OFFSET('Sanitation Data'!$E$31,0,10*ROW('Sanitation Data'!E200)))</f>
        <v/>
      </c>
      <c r="CT206" s="383" t="str">
        <f ca="1">+IF(OFFSET('Sanitation Data'!$E$32,0,10*ROW('Sanitation Data'!E200))="","",OFFSET('Sanitation Data'!$E$32,0,10*ROW('Sanitation Data'!E200)))</f>
        <v/>
      </c>
      <c r="CU206" s="383" t="str">
        <f ca="1">+IF(OFFSET('Sanitation Data'!$F$28,0,10*ROW('Sanitation Data'!F200))="","",OFFSET('Sanitation Data'!$F$28,0,10*ROW('Sanitation Data'!F200)))</f>
        <v/>
      </c>
      <c r="CV206" s="383" t="str">
        <f ca="1">+IF(OFFSET('Sanitation Data'!$F$29,0,10*ROW('Sanitation Data'!F200))="","",OFFSET('Sanitation Data'!$F$29,0,10*ROW('Sanitation Data'!F200)))</f>
        <v/>
      </c>
      <c r="CW206" s="383" t="str">
        <f ca="1">+IF(OFFSET('Sanitation Data'!$F$30,0,10*ROW('Sanitation Data'!F200))="","",OFFSET('Sanitation Data'!$F$30,0,10*ROW('Sanitation Data'!F200)))</f>
        <v/>
      </c>
      <c r="CX206" s="383" t="str">
        <f ca="1">+IF(OFFSET('Sanitation Data'!$F$31,0,10*ROW('Sanitation Data'!F200))="","",OFFSET('Sanitation Data'!$F$31,0,10*ROW('Sanitation Data'!F200)))</f>
        <v/>
      </c>
      <c r="CY206" s="383" t="str">
        <f ca="1">+IF(OFFSET('Sanitation Data'!$F$32,0,10*ROW('Sanitation Data'!F200))="","",OFFSET('Sanitation Data'!$F$32,0,10*ROW('Sanitation Data'!F200)))</f>
        <v/>
      </c>
      <c r="CZ206" s="383" t="str">
        <f ca="1">+IF(OFFSET('Sanitation Data'!$G$28,0,10*ROW('Sanitation Data'!G200))="","",OFFSET('Sanitation Data'!$G$28,0,10*ROW('Sanitation Data'!G200)))</f>
        <v/>
      </c>
      <c r="DA206" s="383" t="str">
        <f ca="1">+IF(OFFSET('Sanitation Data'!$G$29,0,10*ROW('Sanitation Data'!G200))="","",OFFSET('Sanitation Data'!$G$29,0,10*ROW('Sanitation Data'!G200)))</f>
        <v/>
      </c>
      <c r="DB206" s="383" t="str">
        <f ca="1">+IF(OFFSET('Sanitation Data'!$G$30,0,10*ROW('Sanitation Data'!G200))="","",OFFSET('Sanitation Data'!$G$30,0,10*ROW('Sanitation Data'!G200)))</f>
        <v/>
      </c>
      <c r="DC206" s="383" t="str">
        <f ca="1">+IF(OFFSET('Sanitation Data'!$G$31,0,10*ROW('Sanitation Data'!G200))="","",OFFSET('Sanitation Data'!$G$31,0,10*ROW('Sanitation Data'!G200)))</f>
        <v/>
      </c>
      <c r="DD206" s="383" t="str">
        <f ca="1">+IF(OFFSET('Sanitation Data'!$G$32,0,10*ROW('Sanitation Data'!G200))="","",OFFSET('Sanitation Data'!$G$32,0,10*ROW('Sanitation Data'!G200)))</f>
        <v/>
      </c>
      <c r="DE206" s="383" t="str">
        <f ca="1">+IF(OFFSET('Sanitation Data'!$H$28,0,10*ROW('Sanitation Data'!H200))="","",OFFSET('Sanitation Data'!$H$28,0,10*ROW('Sanitation Data'!H200)))</f>
        <v/>
      </c>
      <c r="DF206" s="383" t="str">
        <f ca="1">+IF(OFFSET('Sanitation Data'!$H$29,0,10*ROW('Sanitation Data'!H200))="","",OFFSET('Sanitation Data'!$H$29,0,10*ROW('Sanitation Data'!H200)))</f>
        <v/>
      </c>
      <c r="DG206" s="383" t="str">
        <f ca="1">+IF(OFFSET('Sanitation Data'!$H$30,0,10*ROW('Sanitation Data'!H200))="","",OFFSET('Sanitation Data'!$H$30,0,10*ROW('Sanitation Data'!H200)))</f>
        <v/>
      </c>
      <c r="DH206" s="383" t="str">
        <f ca="1">+IF(OFFSET('Sanitation Data'!$H$31,0,10*ROW('Sanitation Data'!H200))="","",OFFSET('Sanitation Data'!$H$31,0,10*ROW('Sanitation Data'!H200)))</f>
        <v/>
      </c>
      <c r="DI206" s="383" t="str">
        <f ca="1">+IF(OFFSET('Sanitation Data'!$H$32,0,10*ROW('Sanitation Data'!H200))="","",OFFSET('Sanitation Data'!$H$32,0,10*ROW('Sanitation Data'!H200)))</f>
        <v/>
      </c>
      <c r="DJ206" s="383" t="str">
        <f ca="1">+IF(OFFSET('Sanitation Data'!$I$28,0,10*ROW('Sanitation Data'!I200))="","",OFFSET('Sanitation Data'!$I$28,0,10*ROW('Sanitation Data'!I200)))</f>
        <v/>
      </c>
      <c r="DK206" s="383" t="str">
        <f ca="1">+IF(OFFSET('Sanitation Data'!$I$29,0,10*ROW('Sanitation Data'!I200))="","",OFFSET('Sanitation Data'!$I$29,0,10*ROW('Sanitation Data'!I200)))</f>
        <v/>
      </c>
      <c r="DL206" s="383" t="str">
        <f ca="1">+IF(OFFSET('Sanitation Data'!$I$30,0,10*ROW('Sanitation Data'!I200))="","",OFFSET('Sanitation Data'!$I$30,0,10*ROW('Sanitation Data'!I200)))</f>
        <v/>
      </c>
      <c r="DM206" s="383" t="str">
        <f ca="1">+IF(OFFSET('Sanitation Data'!$I$31,0,10*ROW('Sanitation Data'!I200))="","",OFFSET('Sanitation Data'!$I$31,0,10*ROW('Sanitation Data'!I200)))</f>
        <v/>
      </c>
      <c r="DN206" s="383" t="str">
        <f ca="1">+IF(OFFSET('Sanitation Data'!$I$32,0,10*ROW('Sanitation Data'!I200))="","",OFFSET('Sanitation Data'!$I$32,0,10*ROW('Sanitation Data'!I200)))</f>
        <v/>
      </c>
      <c r="DO206" s="383" t="str">
        <f ca="1">+IF(OFFSET('Hygiene Data'!$D$11,0,10*ROW('Hygiene Data'!D200))="","",OFFSET('Hygiene Data'!$D$11,0,10*ROW('Hygiene Data'!D200)))</f>
        <v/>
      </c>
      <c r="DP206" s="383" t="str">
        <f ca="1">+IF(OFFSET('Hygiene Data'!$D$12,0,10*ROW('Hygiene Data'!D200))="","",OFFSET('Hygiene Data'!$D$12,0,10*ROW('Hygiene Data'!D200)))</f>
        <v/>
      </c>
      <c r="DQ206" s="383" t="str">
        <f ca="1">+IF(OFFSET('Hygiene Data'!$D$13,0,10*ROW('Hygiene Data'!D200))="","",OFFSET('Hygiene Data'!$D$13,0,10*ROW('Hygiene Data'!D200)))</f>
        <v/>
      </c>
      <c r="DR206" s="383" t="str">
        <f ca="1">+IF(OFFSET('Hygiene Data'!$E$11,0,10*ROW('Hygiene Data'!E200))="","",OFFSET('Hygiene Data'!$E$11,0,10*ROW('Hygiene Data'!E200)))</f>
        <v/>
      </c>
      <c r="DS206" s="383" t="str">
        <f ca="1">+IF(OFFSET('Hygiene Data'!$E$12,0,10*ROW('Hygiene Data'!E200))="","",OFFSET('Hygiene Data'!$E$12,0,10*ROW('Hygiene Data'!E200)))</f>
        <v/>
      </c>
      <c r="DT206" s="383" t="str">
        <f ca="1">+IF(OFFSET('Hygiene Data'!$E$13,0,10*ROW('Hygiene Data'!E200))="","",OFFSET('Hygiene Data'!$E$13,0,10*ROW('Hygiene Data'!E200)))</f>
        <v/>
      </c>
      <c r="DU206" s="383" t="str">
        <f ca="1">+IF(OFFSET('Hygiene Data'!$F$11,0,10*ROW('Hygiene Data'!F200))="","",OFFSET('Hygiene Data'!$F$11,0,10*ROW('Hygiene Data'!F200)))</f>
        <v/>
      </c>
      <c r="DV206" s="383" t="str">
        <f ca="1">+IF(OFFSET('Hygiene Data'!$F$12,0,10*ROW('Hygiene Data'!F200))="","",OFFSET('Hygiene Data'!$F$12,0,10*ROW('Hygiene Data'!F200)))</f>
        <v/>
      </c>
      <c r="DW206" s="383" t="str">
        <f ca="1">+IF(OFFSET('Hygiene Data'!$F$13,0,10*ROW('Hygiene Data'!F200))="","",OFFSET('Hygiene Data'!$F$13,0,10*ROW('Hygiene Data'!F200)))</f>
        <v/>
      </c>
      <c r="DX206" s="383" t="str">
        <f ca="1">+IF(OFFSET('Hygiene Data'!$G$11,0,10*ROW('Hygiene Data'!G200))="","",OFFSET('Hygiene Data'!$G$11,0,10*ROW('Hygiene Data'!G200)))</f>
        <v/>
      </c>
      <c r="DY206" s="383" t="str">
        <f ca="1">+IF(OFFSET('Hygiene Data'!$G$12,0,10*ROW('Hygiene Data'!G200))="","",OFFSET('Hygiene Data'!$G$12,0,10*ROW('Hygiene Data'!G200)))</f>
        <v/>
      </c>
      <c r="DZ206" s="383" t="str">
        <f ca="1">+IF(OFFSET('Hygiene Data'!$G$13,0,10*ROW('Hygiene Data'!G200))="","",OFFSET('Hygiene Data'!$G$13,0,10*ROW('Hygiene Data'!G200)))</f>
        <v/>
      </c>
      <c r="EA206" s="383" t="str">
        <f ca="1">+IF(OFFSET('Hygiene Data'!$H$11,0,10*ROW('Hygiene Data'!H200))="","",OFFSET('Hygiene Data'!$H$11,0,10*ROW('Hygiene Data'!H200)))</f>
        <v/>
      </c>
      <c r="EB206" s="383" t="str">
        <f ca="1">+IF(OFFSET('Hygiene Data'!$H$12,0,10*ROW('Hygiene Data'!H200))="","",OFFSET('Hygiene Data'!$H$12,0,10*ROW('Hygiene Data'!H200)))</f>
        <v/>
      </c>
      <c r="EC206" s="383" t="str">
        <f ca="1">+IF(OFFSET('Hygiene Data'!$H$13,0,10*ROW('Hygiene Data'!H200))="","",OFFSET('Hygiene Data'!$H$13,0,10*ROW('Hygiene Data'!H200)))</f>
        <v/>
      </c>
      <c r="ED206" s="383" t="str">
        <f ca="1">+IF(OFFSET('Hygiene Data'!$I$11,0,10*ROW('Hygiene Data'!I200))="","",OFFSET('Hygiene Data'!$I$11,0,10*ROW('Hygiene Data'!I200)))</f>
        <v/>
      </c>
      <c r="EE206" s="383" t="str">
        <f ca="1">+IF(OFFSET('Hygiene Data'!$I$12,0,10*ROW('Hygiene Data'!I200))="","",OFFSET('Hygiene Data'!$I$12,0,10*ROW('Hygiene Data'!I200)))</f>
        <v/>
      </c>
      <c r="EF206" s="383" t="str">
        <f ca="1">+IF(OFFSET('Hygiene Data'!$I$13,0,10*ROW('Hygiene Data'!I200))="","",OFFSET('Hygiene Data'!$I$13,0,10*ROW('Hygiene Data'!I200)))</f>
        <v/>
      </c>
    </row>
    <row r="207" spans="1:136" x14ac:dyDescent="0.25">
      <c r="A207" s="492" t="str">
        <f ca="1">+IF(OFFSET('Water Data'!$B$2,0,10*ROW('Water Data'!E201))="","",OFFSET('Water Data'!$B$2,0,10*ROW('Water Data'!E201)))</f>
        <v/>
      </c>
      <c r="B207" s="492"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19" t="str">
        <f t="shared" ca="1" si="3"/>
        <v/>
      </c>
      <c r="D207" s="520"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20"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20"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20"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20"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20"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20"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20"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20"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20"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20"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20"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20"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20"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20"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20"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20"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20"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21"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21"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21"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21"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21"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21"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21"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21"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21"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21"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21"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21"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21"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21"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21"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21"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21"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21"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21"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21"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21"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21"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21"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21"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21"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21"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21"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21"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21"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21"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22"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98"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22"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22"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22"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22"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22"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22"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22"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22"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22"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22"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22"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22"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22"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22"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22"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22"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83" t="str">
        <f ca="1">+IF(OFFSET('Water Data'!$D$27,0,10*ROW('Water Data'!D201))="","",OFFSET('Water Data'!$D$27,0,10*ROW('Water Data'!D201)))</f>
        <v/>
      </c>
      <c r="BT207" s="383" t="str">
        <f ca="1">+IF(OFFSET('Water Data'!$D$28,0,10*ROW('Water Data'!D201))="","",OFFSET('Water Data'!$D$28,0,10*ROW('Water Data'!D201)))</f>
        <v/>
      </c>
      <c r="BU207" s="383" t="str">
        <f ca="1">+IF(OFFSET('Water Data'!$D$29,0,10*ROW('Water Data'!D201))="","",OFFSET('Water Data'!$D$29,0,10*ROW('Water Data'!D201)))</f>
        <v/>
      </c>
      <c r="BV207" s="383" t="str">
        <f ca="1">+IF(OFFSET('Water Data'!$E$27,0,10*ROW('Water Data'!E201))="","",OFFSET('Water Data'!$E$27,0,10*ROW('Water Data'!E201)))</f>
        <v/>
      </c>
      <c r="BW207" s="383" t="str">
        <f ca="1">+IF(OFFSET('Water Data'!$E$28,0,10*ROW('Water Data'!E201))="","",OFFSET('Water Data'!$E$28,0,10*ROW('Water Data'!E201)))</f>
        <v/>
      </c>
      <c r="BX207" s="383" t="str">
        <f ca="1">+IF(OFFSET('Water Data'!$E$29,0,10*ROW('Water Data'!E201))="","",OFFSET('Water Data'!$E$29,0,10*ROW('Water Data'!E201)))</f>
        <v/>
      </c>
      <c r="BY207" s="383" t="str">
        <f ca="1">+IF(OFFSET('Water Data'!$F$27,0,10*ROW('Water Data'!F201))="","",OFFSET('Water Data'!$F$27,0,10*ROW('Water Data'!F201)))</f>
        <v/>
      </c>
      <c r="BZ207" s="383" t="str">
        <f ca="1">+IF(OFFSET('Water Data'!$F$28,0,10*ROW('Water Data'!F201))="","",OFFSET('Water Data'!$F$28,0,10*ROW('Water Data'!F201)))</f>
        <v/>
      </c>
      <c r="CA207" s="383" t="str">
        <f ca="1">+IF(OFFSET('Water Data'!$F$29,0,10*ROW('Water Data'!F201))="","",OFFSET('Water Data'!$F$29,0,10*ROW('Water Data'!F201)))</f>
        <v/>
      </c>
      <c r="CB207" s="383" t="str">
        <f ca="1">+IF(OFFSET('Water Data'!$G$27,0,10*ROW('Water Data'!G201))="","",OFFSET('Water Data'!$G$27,0,10*ROW('Water Data'!G201)))</f>
        <v/>
      </c>
      <c r="CC207" s="383" t="str">
        <f ca="1">+IF(OFFSET('Water Data'!$G$28,0,10*ROW('Water Data'!G201))="","",OFFSET('Water Data'!$G$28,0,10*ROW('Water Data'!G201)))</f>
        <v/>
      </c>
      <c r="CD207" s="383" t="str">
        <f ca="1">+IF(OFFSET('Water Data'!$G$29,0,10*ROW('Water Data'!G201))="","",OFFSET('Water Data'!$G$29,0,10*ROW('Water Data'!G201)))</f>
        <v/>
      </c>
      <c r="CE207" s="383" t="str">
        <f ca="1">+IF(OFFSET('Water Data'!$H$27,0,10*ROW('Water Data'!H201))="","",OFFSET('Water Data'!$H$27,0,10*ROW('Water Data'!H201)))</f>
        <v/>
      </c>
      <c r="CF207" s="383" t="str">
        <f ca="1">+IF(OFFSET('Water Data'!$H$28,0,10*ROW('Water Data'!H201))="","",OFFSET('Water Data'!$H$28,0,10*ROW('Water Data'!H201)))</f>
        <v/>
      </c>
      <c r="CG207" s="383" t="str">
        <f ca="1">+IF(OFFSET('Water Data'!$H$29,0,10*ROW('Water Data'!H201))="","",OFFSET('Water Data'!$H$29,0,10*ROW('Water Data'!H201)))</f>
        <v/>
      </c>
      <c r="CH207" s="383" t="str">
        <f ca="1">+IF(OFFSET('Water Data'!$I$27,0,10*ROW('Water Data'!I201))="","",OFFSET('Water Data'!$I$27,0,10*ROW('Water Data'!I201)))</f>
        <v/>
      </c>
      <c r="CI207" s="383" t="str">
        <f ca="1">+IF(OFFSET('Water Data'!$I$28,0,10*ROW('Water Data'!I201))="","",OFFSET('Water Data'!$I$28,0,10*ROW('Water Data'!I201)))</f>
        <v/>
      </c>
      <c r="CJ207" s="383" t="str">
        <f ca="1">+IF(OFFSET('Water Data'!$I$29,0,10*ROW('Water Data'!I201))="","",OFFSET('Water Data'!$I$29,0,10*ROW('Water Data'!I201)))</f>
        <v/>
      </c>
      <c r="CK207" s="383" t="str">
        <f ca="1">+IF(OFFSET('Sanitation Data'!$D$28,0,10*ROW('Sanitation Data'!D201))="","",OFFSET('Sanitation Data'!$D$28,0,10*ROW('Sanitation Data'!D201)))</f>
        <v/>
      </c>
      <c r="CL207" s="383" t="str">
        <f ca="1">+IF(OFFSET('Sanitation Data'!$D$29,0,10*ROW('Sanitation Data'!D201))="","",OFFSET('Sanitation Data'!$D$29,0,10*ROW('Sanitation Data'!D201)))</f>
        <v/>
      </c>
      <c r="CM207" s="383" t="str">
        <f ca="1">+IF(OFFSET('Sanitation Data'!$D$30,0,10*ROW('Sanitation Data'!D201))="","",OFFSET('Sanitation Data'!$D$30,0,10*ROW('Sanitation Data'!D201)))</f>
        <v/>
      </c>
      <c r="CN207" s="383" t="str">
        <f ca="1">+IF(OFFSET('Sanitation Data'!$D$31,0,10*ROW('Sanitation Data'!D201))="","",OFFSET('Sanitation Data'!$D$31,0,10*ROW('Sanitation Data'!D201)))</f>
        <v/>
      </c>
      <c r="CO207" s="383" t="str">
        <f ca="1">+IF(OFFSET('Sanitation Data'!$D$32,0,10*ROW('Sanitation Data'!D201))="","",OFFSET('Sanitation Data'!$D$32,0,10*ROW('Sanitation Data'!D201)))</f>
        <v/>
      </c>
      <c r="CP207" s="383" t="str">
        <f ca="1">+IF(OFFSET('Sanitation Data'!$E$28,0,10*ROW('Sanitation Data'!E201))="","",OFFSET('Sanitation Data'!$E$28,0,10*ROW('Sanitation Data'!E201)))</f>
        <v/>
      </c>
      <c r="CQ207" s="383" t="str">
        <f ca="1">+IF(OFFSET('Sanitation Data'!$E$29,0,10*ROW('Sanitation Data'!E201))="","",OFFSET('Sanitation Data'!$E$29,0,10*ROW('Sanitation Data'!E201)))</f>
        <v/>
      </c>
      <c r="CR207" s="383" t="str">
        <f ca="1">+IF(OFFSET('Sanitation Data'!$E$30,0,10*ROW('Sanitation Data'!E201))="","",OFFSET('Sanitation Data'!$E$30,0,10*ROW('Sanitation Data'!E201)))</f>
        <v/>
      </c>
      <c r="CS207" s="383" t="str">
        <f ca="1">+IF(OFFSET('Sanitation Data'!$E$31,0,10*ROW('Sanitation Data'!E201))="","",OFFSET('Sanitation Data'!$E$31,0,10*ROW('Sanitation Data'!E201)))</f>
        <v/>
      </c>
      <c r="CT207" s="383" t="str">
        <f ca="1">+IF(OFFSET('Sanitation Data'!$E$32,0,10*ROW('Sanitation Data'!E201))="","",OFFSET('Sanitation Data'!$E$32,0,10*ROW('Sanitation Data'!E201)))</f>
        <v/>
      </c>
      <c r="CU207" s="383" t="str">
        <f ca="1">+IF(OFFSET('Sanitation Data'!$F$28,0,10*ROW('Sanitation Data'!F201))="","",OFFSET('Sanitation Data'!$F$28,0,10*ROW('Sanitation Data'!F201)))</f>
        <v/>
      </c>
      <c r="CV207" s="383" t="str">
        <f ca="1">+IF(OFFSET('Sanitation Data'!$F$29,0,10*ROW('Sanitation Data'!F201))="","",OFFSET('Sanitation Data'!$F$29,0,10*ROW('Sanitation Data'!F201)))</f>
        <v/>
      </c>
      <c r="CW207" s="383" t="str">
        <f ca="1">+IF(OFFSET('Sanitation Data'!$F$30,0,10*ROW('Sanitation Data'!F201))="","",OFFSET('Sanitation Data'!$F$30,0,10*ROW('Sanitation Data'!F201)))</f>
        <v/>
      </c>
      <c r="CX207" s="383" t="str">
        <f ca="1">+IF(OFFSET('Sanitation Data'!$F$31,0,10*ROW('Sanitation Data'!F201))="","",OFFSET('Sanitation Data'!$F$31,0,10*ROW('Sanitation Data'!F201)))</f>
        <v/>
      </c>
      <c r="CY207" s="383" t="str">
        <f ca="1">+IF(OFFSET('Sanitation Data'!$F$32,0,10*ROW('Sanitation Data'!F201))="","",OFFSET('Sanitation Data'!$F$32,0,10*ROW('Sanitation Data'!F201)))</f>
        <v/>
      </c>
      <c r="CZ207" s="383" t="str">
        <f ca="1">+IF(OFFSET('Sanitation Data'!$G$28,0,10*ROW('Sanitation Data'!G201))="","",OFFSET('Sanitation Data'!$G$28,0,10*ROW('Sanitation Data'!G201)))</f>
        <v/>
      </c>
      <c r="DA207" s="383" t="str">
        <f ca="1">+IF(OFFSET('Sanitation Data'!$G$29,0,10*ROW('Sanitation Data'!G201))="","",OFFSET('Sanitation Data'!$G$29,0,10*ROW('Sanitation Data'!G201)))</f>
        <v/>
      </c>
      <c r="DB207" s="383" t="str">
        <f ca="1">+IF(OFFSET('Sanitation Data'!$G$30,0,10*ROW('Sanitation Data'!G201))="","",OFFSET('Sanitation Data'!$G$30,0,10*ROW('Sanitation Data'!G201)))</f>
        <v/>
      </c>
      <c r="DC207" s="383" t="str">
        <f ca="1">+IF(OFFSET('Sanitation Data'!$G$31,0,10*ROW('Sanitation Data'!G201))="","",OFFSET('Sanitation Data'!$G$31,0,10*ROW('Sanitation Data'!G201)))</f>
        <v/>
      </c>
      <c r="DD207" s="383" t="str">
        <f ca="1">+IF(OFFSET('Sanitation Data'!$G$32,0,10*ROW('Sanitation Data'!G201))="","",OFFSET('Sanitation Data'!$G$32,0,10*ROW('Sanitation Data'!G201)))</f>
        <v/>
      </c>
      <c r="DE207" s="383" t="str">
        <f ca="1">+IF(OFFSET('Sanitation Data'!$H$28,0,10*ROW('Sanitation Data'!H201))="","",OFFSET('Sanitation Data'!$H$28,0,10*ROW('Sanitation Data'!H201)))</f>
        <v/>
      </c>
      <c r="DF207" s="383" t="str">
        <f ca="1">+IF(OFFSET('Sanitation Data'!$H$29,0,10*ROW('Sanitation Data'!H201))="","",OFFSET('Sanitation Data'!$H$29,0,10*ROW('Sanitation Data'!H201)))</f>
        <v/>
      </c>
      <c r="DG207" s="383" t="str">
        <f ca="1">+IF(OFFSET('Sanitation Data'!$H$30,0,10*ROW('Sanitation Data'!H201))="","",OFFSET('Sanitation Data'!$H$30,0,10*ROW('Sanitation Data'!H201)))</f>
        <v/>
      </c>
      <c r="DH207" s="383" t="str">
        <f ca="1">+IF(OFFSET('Sanitation Data'!$H$31,0,10*ROW('Sanitation Data'!H201))="","",OFFSET('Sanitation Data'!$H$31,0,10*ROW('Sanitation Data'!H201)))</f>
        <v/>
      </c>
      <c r="DI207" s="383" t="str">
        <f ca="1">+IF(OFFSET('Sanitation Data'!$H$32,0,10*ROW('Sanitation Data'!H201))="","",OFFSET('Sanitation Data'!$H$32,0,10*ROW('Sanitation Data'!H201)))</f>
        <v/>
      </c>
      <c r="DJ207" s="383" t="str">
        <f ca="1">+IF(OFFSET('Sanitation Data'!$I$28,0,10*ROW('Sanitation Data'!I201))="","",OFFSET('Sanitation Data'!$I$28,0,10*ROW('Sanitation Data'!I201)))</f>
        <v/>
      </c>
      <c r="DK207" s="383" t="str">
        <f ca="1">+IF(OFFSET('Sanitation Data'!$I$29,0,10*ROW('Sanitation Data'!I201))="","",OFFSET('Sanitation Data'!$I$29,0,10*ROW('Sanitation Data'!I201)))</f>
        <v/>
      </c>
      <c r="DL207" s="383" t="str">
        <f ca="1">+IF(OFFSET('Sanitation Data'!$I$30,0,10*ROW('Sanitation Data'!I201))="","",OFFSET('Sanitation Data'!$I$30,0,10*ROW('Sanitation Data'!I201)))</f>
        <v/>
      </c>
      <c r="DM207" s="383" t="str">
        <f ca="1">+IF(OFFSET('Sanitation Data'!$I$31,0,10*ROW('Sanitation Data'!I201))="","",OFFSET('Sanitation Data'!$I$31,0,10*ROW('Sanitation Data'!I201)))</f>
        <v/>
      </c>
      <c r="DN207" s="383" t="str">
        <f ca="1">+IF(OFFSET('Sanitation Data'!$I$32,0,10*ROW('Sanitation Data'!I201))="","",OFFSET('Sanitation Data'!$I$32,0,10*ROW('Sanitation Data'!I201)))</f>
        <v/>
      </c>
      <c r="DO207" s="383" t="str">
        <f ca="1">+IF(OFFSET('Hygiene Data'!$D$11,0,10*ROW('Hygiene Data'!D201))="","",OFFSET('Hygiene Data'!$D$11,0,10*ROW('Hygiene Data'!D201)))</f>
        <v/>
      </c>
      <c r="DP207" s="383" t="str">
        <f ca="1">+IF(OFFSET('Hygiene Data'!$D$12,0,10*ROW('Hygiene Data'!D201))="","",OFFSET('Hygiene Data'!$D$12,0,10*ROW('Hygiene Data'!D201)))</f>
        <v/>
      </c>
      <c r="DQ207" s="383" t="str">
        <f ca="1">+IF(OFFSET('Hygiene Data'!$D$13,0,10*ROW('Hygiene Data'!D201))="","",OFFSET('Hygiene Data'!$D$13,0,10*ROW('Hygiene Data'!D201)))</f>
        <v/>
      </c>
      <c r="DR207" s="383" t="str">
        <f ca="1">+IF(OFFSET('Hygiene Data'!$E$11,0,10*ROW('Hygiene Data'!E201))="","",OFFSET('Hygiene Data'!$E$11,0,10*ROW('Hygiene Data'!E201)))</f>
        <v/>
      </c>
      <c r="DS207" s="383" t="str">
        <f ca="1">+IF(OFFSET('Hygiene Data'!$E$12,0,10*ROW('Hygiene Data'!E201))="","",OFFSET('Hygiene Data'!$E$12,0,10*ROW('Hygiene Data'!E201)))</f>
        <v/>
      </c>
      <c r="DT207" s="383" t="str">
        <f ca="1">+IF(OFFSET('Hygiene Data'!$E$13,0,10*ROW('Hygiene Data'!E201))="","",OFFSET('Hygiene Data'!$E$13,0,10*ROW('Hygiene Data'!E201)))</f>
        <v/>
      </c>
      <c r="DU207" s="383" t="str">
        <f ca="1">+IF(OFFSET('Hygiene Data'!$F$11,0,10*ROW('Hygiene Data'!F201))="","",OFFSET('Hygiene Data'!$F$11,0,10*ROW('Hygiene Data'!F201)))</f>
        <v/>
      </c>
      <c r="DV207" s="383" t="str">
        <f ca="1">+IF(OFFSET('Hygiene Data'!$F$12,0,10*ROW('Hygiene Data'!F201))="","",OFFSET('Hygiene Data'!$F$12,0,10*ROW('Hygiene Data'!F201)))</f>
        <v/>
      </c>
      <c r="DW207" s="383" t="str">
        <f ca="1">+IF(OFFSET('Hygiene Data'!$F$13,0,10*ROW('Hygiene Data'!F201))="","",OFFSET('Hygiene Data'!$F$13,0,10*ROW('Hygiene Data'!F201)))</f>
        <v/>
      </c>
      <c r="DX207" s="383" t="str">
        <f ca="1">+IF(OFFSET('Hygiene Data'!$G$11,0,10*ROW('Hygiene Data'!G201))="","",OFFSET('Hygiene Data'!$G$11,0,10*ROW('Hygiene Data'!G201)))</f>
        <v/>
      </c>
      <c r="DY207" s="383" t="str">
        <f ca="1">+IF(OFFSET('Hygiene Data'!$G$12,0,10*ROW('Hygiene Data'!G201))="","",OFFSET('Hygiene Data'!$G$12,0,10*ROW('Hygiene Data'!G201)))</f>
        <v/>
      </c>
      <c r="DZ207" s="383" t="str">
        <f ca="1">+IF(OFFSET('Hygiene Data'!$G$13,0,10*ROW('Hygiene Data'!G201))="","",OFFSET('Hygiene Data'!$G$13,0,10*ROW('Hygiene Data'!G201)))</f>
        <v/>
      </c>
      <c r="EA207" s="383" t="str">
        <f ca="1">+IF(OFFSET('Hygiene Data'!$H$11,0,10*ROW('Hygiene Data'!H201))="","",OFFSET('Hygiene Data'!$H$11,0,10*ROW('Hygiene Data'!H201)))</f>
        <v/>
      </c>
      <c r="EB207" s="383" t="str">
        <f ca="1">+IF(OFFSET('Hygiene Data'!$H$12,0,10*ROW('Hygiene Data'!H201))="","",OFFSET('Hygiene Data'!$H$12,0,10*ROW('Hygiene Data'!H201)))</f>
        <v/>
      </c>
      <c r="EC207" s="383" t="str">
        <f ca="1">+IF(OFFSET('Hygiene Data'!$H$13,0,10*ROW('Hygiene Data'!H201))="","",OFFSET('Hygiene Data'!$H$13,0,10*ROW('Hygiene Data'!H201)))</f>
        <v/>
      </c>
      <c r="ED207" s="383" t="str">
        <f ca="1">+IF(OFFSET('Hygiene Data'!$I$11,0,10*ROW('Hygiene Data'!I201))="","",OFFSET('Hygiene Data'!$I$11,0,10*ROW('Hygiene Data'!I201)))</f>
        <v/>
      </c>
      <c r="EE207" s="383" t="str">
        <f ca="1">+IF(OFFSET('Hygiene Data'!$I$12,0,10*ROW('Hygiene Data'!I201))="","",OFFSET('Hygiene Data'!$I$12,0,10*ROW('Hygiene Data'!I201)))</f>
        <v/>
      </c>
      <c r="EF207" s="383" t="str">
        <f ca="1">+IF(OFFSET('Hygiene Data'!$I$13,0,10*ROW('Hygiene Data'!I201))="","",OFFSET('Hygiene Data'!$I$13,0,10*ROW('Hygiene Data'!I201)))</f>
        <v/>
      </c>
    </row>
    <row r="208" spans="1:136" s="382" customFormat="1" x14ac:dyDescent="0.25">
      <c r="BA208" s="500"/>
    </row>
    <row r="209" spans="53:53" s="382" customFormat="1" x14ac:dyDescent="0.25">
      <c r="BA209" s="500"/>
    </row>
    <row r="210" spans="53:53" s="382" customFormat="1" x14ac:dyDescent="0.25">
      <c r="BA210" s="500"/>
    </row>
    <row r="211" spans="53:53" s="382" customFormat="1" x14ac:dyDescent="0.25">
      <c r="BA211" s="500"/>
    </row>
    <row r="212" spans="53:53" s="382" customFormat="1" x14ac:dyDescent="0.25">
      <c r="BA212" s="500"/>
    </row>
    <row r="213" spans="53:53" s="382" customFormat="1" x14ac:dyDescent="0.25">
      <c r="BA213" s="500"/>
    </row>
    <row r="214" spans="53:53" s="382" customFormat="1" x14ac:dyDescent="0.25">
      <c r="BA214" s="500"/>
    </row>
    <row r="215" spans="53:53" s="382" customFormat="1" x14ac:dyDescent="0.25">
      <c r="BA215" s="500"/>
    </row>
    <row r="216" spans="53:53" s="382" customFormat="1" x14ac:dyDescent="0.25">
      <c r="BA216" s="500"/>
    </row>
    <row r="217" spans="53:53" s="382" customFormat="1" x14ac:dyDescent="0.25">
      <c r="BA217" s="500"/>
    </row>
    <row r="218" spans="53:53" s="382" customFormat="1" x14ac:dyDescent="0.25">
      <c r="BA218" s="500"/>
    </row>
    <row r="219" spans="53:53" s="382" customFormat="1" x14ac:dyDescent="0.25">
      <c r="BA219" s="500"/>
    </row>
    <row r="220" spans="53:53" s="382" customFormat="1" x14ac:dyDescent="0.25">
      <c r="BA220" s="500"/>
    </row>
    <row r="221" spans="53:53" s="382" customFormat="1" x14ac:dyDescent="0.25">
      <c r="BA221" s="500"/>
    </row>
    <row r="222" spans="53:53" s="382" customFormat="1" x14ac:dyDescent="0.25">
      <c r="BA222" s="500"/>
    </row>
    <row r="223" spans="53:53" s="382" customFormat="1" x14ac:dyDescent="0.25">
      <c r="BA223" s="500"/>
    </row>
    <row r="224" spans="53:53" s="382" customFormat="1" x14ac:dyDescent="0.25">
      <c r="BA224" s="500"/>
    </row>
    <row r="225" spans="53:53" s="382" customFormat="1" x14ac:dyDescent="0.25">
      <c r="BA225" s="500"/>
    </row>
    <row r="226" spans="53:53" s="382" customFormat="1" x14ac:dyDescent="0.25">
      <c r="BA226" s="500"/>
    </row>
    <row r="227" spans="53:53" s="382" customFormat="1" x14ac:dyDescent="0.25">
      <c r="BA227" s="500"/>
    </row>
    <row r="228" spans="53:53" s="382" customFormat="1" x14ac:dyDescent="0.25">
      <c r="BA228" s="500"/>
    </row>
    <row r="229" spans="53:53" s="382" customFormat="1" x14ac:dyDescent="0.25">
      <c r="BA229" s="500"/>
    </row>
    <row r="230" spans="53:53" s="382" customFormat="1" x14ac:dyDescent="0.25">
      <c r="BA230" s="500"/>
    </row>
    <row r="231" spans="53:53" s="382" customFormat="1" x14ac:dyDescent="0.25">
      <c r="BA231" s="500"/>
    </row>
    <row r="232" spans="53:53" s="382" customFormat="1" x14ac:dyDescent="0.25">
      <c r="BA232" s="500"/>
    </row>
    <row r="233" spans="53:53" s="382" customFormat="1" x14ac:dyDescent="0.25">
      <c r="BA233" s="500"/>
    </row>
    <row r="234" spans="53:53" s="382" customFormat="1" x14ac:dyDescent="0.25">
      <c r="BA234" s="500"/>
    </row>
    <row r="235" spans="53:53" s="382" customFormat="1" x14ac:dyDescent="0.25">
      <c r="BA235" s="500"/>
    </row>
    <row r="236" spans="53:53" s="382" customFormat="1" x14ac:dyDescent="0.25">
      <c r="BA236" s="500"/>
    </row>
    <row r="237" spans="53:53" s="382" customFormat="1" x14ac:dyDescent="0.25">
      <c r="BA237" s="500"/>
    </row>
    <row r="238" spans="53:53" s="382" customFormat="1" x14ac:dyDescent="0.25">
      <c r="BA238" s="500"/>
    </row>
    <row r="239" spans="53:53" s="382" customFormat="1" x14ac:dyDescent="0.25">
      <c r="BA239" s="500"/>
    </row>
    <row r="240" spans="53:53" s="382" customFormat="1" x14ac:dyDescent="0.25">
      <c r="BA240" s="500"/>
    </row>
    <row r="241" spans="53:53" s="382" customFormat="1" x14ac:dyDescent="0.25">
      <c r="BA241" s="500"/>
    </row>
    <row r="242" spans="53:53" s="382" customFormat="1" x14ac:dyDescent="0.25">
      <c r="BA242" s="500"/>
    </row>
    <row r="243" spans="53:53" s="382" customFormat="1" x14ac:dyDescent="0.25">
      <c r="BA243" s="500"/>
    </row>
    <row r="244" spans="53:53" s="382" customFormat="1" x14ac:dyDescent="0.25">
      <c r="BA244" s="500"/>
    </row>
    <row r="245" spans="53:53" s="382" customFormat="1" x14ac:dyDescent="0.25">
      <c r="BA245" s="500"/>
    </row>
    <row r="246" spans="53:53" s="382" customFormat="1" x14ac:dyDescent="0.25">
      <c r="BA246" s="500"/>
    </row>
    <row r="247" spans="53:53" s="382" customFormat="1" x14ac:dyDescent="0.25">
      <c r="BA247" s="500"/>
    </row>
    <row r="248" spans="53:53" s="382" customFormat="1" x14ac:dyDescent="0.25">
      <c r="BA248" s="500"/>
    </row>
    <row r="249" spans="53:53" s="382" customFormat="1" x14ac:dyDescent="0.25">
      <c r="BA249" s="500"/>
    </row>
    <row r="250" spans="53:53" s="382" customFormat="1" x14ac:dyDescent="0.25">
      <c r="BA250" s="500"/>
    </row>
    <row r="251" spans="53:53" s="382" customFormat="1" x14ac:dyDescent="0.25">
      <c r="BA251" s="500"/>
    </row>
    <row r="252" spans="53:53" s="382" customFormat="1" x14ac:dyDescent="0.25">
      <c r="BA252" s="500"/>
    </row>
    <row r="253" spans="53:53" s="382" customFormat="1" x14ac:dyDescent="0.25">
      <c r="BA253" s="500"/>
    </row>
    <row r="254" spans="53:53" s="382" customFormat="1" x14ac:dyDescent="0.25">
      <c r="BA254" s="500"/>
    </row>
    <row r="255" spans="53:53" s="382" customFormat="1" x14ac:dyDescent="0.25">
      <c r="BA255" s="500"/>
    </row>
    <row r="256" spans="53:53" s="382" customFormat="1" x14ac:dyDescent="0.25">
      <c r="BA256" s="500"/>
    </row>
    <row r="257" spans="53:53" s="382" customFormat="1" x14ac:dyDescent="0.25">
      <c r="BA257" s="500"/>
    </row>
    <row r="258" spans="53:53" s="382" customFormat="1" x14ac:dyDescent="0.25">
      <c r="BA258" s="500"/>
    </row>
    <row r="259" spans="53:53" s="382" customFormat="1" x14ac:dyDescent="0.25">
      <c r="BA259" s="500"/>
    </row>
    <row r="260" spans="53:53" s="382" customFormat="1" x14ac:dyDescent="0.25">
      <c r="BA260" s="500"/>
    </row>
    <row r="261" spans="53:53" s="382" customFormat="1" x14ac:dyDescent="0.25">
      <c r="BA261" s="500"/>
    </row>
    <row r="262" spans="53:53" s="382" customFormat="1" x14ac:dyDescent="0.25">
      <c r="BA262" s="500"/>
    </row>
    <row r="263" spans="53:53" s="382" customFormat="1" x14ac:dyDescent="0.25">
      <c r="BA263" s="500"/>
    </row>
    <row r="264" spans="53:53" s="382" customFormat="1" x14ac:dyDescent="0.25">
      <c r="BA264" s="500"/>
    </row>
    <row r="265" spans="53:53" s="382" customFormat="1" x14ac:dyDescent="0.25">
      <c r="BA265" s="500"/>
    </row>
    <row r="266" spans="53:53" s="382" customFormat="1" x14ac:dyDescent="0.25">
      <c r="BA266" s="500"/>
    </row>
    <row r="267" spans="53:53" s="382" customFormat="1" x14ac:dyDescent="0.25">
      <c r="BA267" s="500"/>
    </row>
    <row r="268" spans="53:53" s="382" customFormat="1" x14ac:dyDescent="0.25">
      <c r="BA268" s="500"/>
    </row>
    <row r="269" spans="53:53" s="382" customFormat="1" x14ac:dyDescent="0.25">
      <c r="BA269" s="500"/>
    </row>
    <row r="270" spans="53:53" s="382" customFormat="1" x14ac:dyDescent="0.25">
      <c r="BA270" s="500"/>
    </row>
    <row r="271" spans="53:53" s="382" customFormat="1" x14ac:dyDescent="0.25">
      <c r="BA271" s="500"/>
    </row>
    <row r="272" spans="53:53" s="382" customFormat="1" x14ac:dyDescent="0.25">
      <c r="BA272" s="500"/>
    </row>
    <row r="273" spans="53:53" s="382" customFormat="1" x14ac:dyDescent="0.25">
      <c r="BA273" s="500"/>
    </row>
    <row r="274" spans="53:53" s="382" customFormat="1" x14ac:dyDescent="0.25">
      <c r="BA274" s="500"/>
    </row>
    <row r="275" spans="53:53" s="382" customFormat="1" x14ac:dyDescent="0.25">
      <c r="BA275" s="500"/>
    </row>
    <row r="276" spans="53:53" s="382" customFormat="1" x14ac:dyDescent="0.25">
      <c r="BA276" s="500"/>
    </row>
    <row r="277" spans="53:53" s="382" customFormat="1" x14ac:dyDescent="0.25">
      <c r="BA277" s="500"/>
    </row>
    <row r="278" spans="53:53" s="382" customFormat="1" x14ac:dyDescent="0.25">
      <c r="BA278" s="500"/>
    </row>
    <row r="279" spans="53:53" s="382" customFormat="1" x14ac:dyDescent="0.25">
      <c r="BA279" s="500"/>
    </row>
    <row r="280" spans="53:53" s="382" customFormat="1" x14ac:dyDescent="0.25">
      <c r="BA280" s="500"/>
    </row>
    <row r="281" spans="53:53" s="382" customFormat="1" x14ac:dyDescent="0.25">
      <c r="BA281" s="500"/>
    </row>
    <row r="282" spans="53:53" s="382" customFormat="1" x14ac:dyDescent="0.25">
      <c r="BA282" s="500"/>
    </row>
    <row r="283" spans="53:53" s="382" customFormat="1" x14ac:dyDescent="0.25">
      <c r="BA283" s="500"/>
    </row>
    <row r="284" spans="53:53" s="382" customFormat="1" x14ac:dyDescent="0.25">
      <c r="BA284" s="500"/>
    </row>
    <row r="285" spans="53:53" s="382" customFormat="1" x14ac:dyDescent="0.25">
      <c r="BA285" s="500"/>
    </row>
    <row r="286" spans="53:53" s="382" customFormat="1" x14ac:dyDescent="0.25">
      <c r="BA286" s="500"/>
    </row>
    <row r="287" spans="53:53" s="382" customFormat="1" x14ac:dyDescent="0.25">
      <c r="BA287" s="500"/>
    </row>
    <row r="288" spans="53:53" s="382" customFormat="1" x14ac:dyDescent="0.25">
      <c r="BA288" s="500"/>
    </row>
    <row r="289" spans="53:53" s="382" customFormat="1" x14ac:dyDescent="0.25">
      <c r="BA289" s="500"/>
    </row>
    <row r="290" spans="53:53" s="382" customFormat="1" x14ac:dyDescent="0.25">
      <c r="BA290" s="500"/>
    </row>
    <row r="291" spans="53:53" s="382" customFormat="1" x14ac:dyDescent="0.25">
      <c r="BA291" s="500"/>
    </row>
    <row r="292" spans="53:53" s="382" customFormat="1" x14ac:dyDescent="0.25">
      <c r="BA292" s="500"/>
    </row>
    <row r="293" spans="53:53" s="382" customFormat="1" x14ac:dyDescent="0.25">
      <c r="BA293" s="500"/>
    </row>
    <row r="294" spans="53:53" s="382" customFormat="1" x14ac:dyDescent="0.25">
      <c r="BA294" s="500"/>
    </row>
    <row r="295" spans="53:53" s="382" customFormat="1" x14ac:dyDescent="0.25">
      <c r="BA295" s="500"/>
    </row>
    <row r="296" spans="53:53" s="382" customFormat="1" x14ac:dyDescent="0.25">
      <c r="BA296" s="500"/>
    </row>
    <row r="297" spans="53:53" s="382" customFormat="1" x14ac:dyDescent="0.25">
      <c r="BA297" s="500"/>
    </row>
    <row r="298" spans="53:53" s="382" customFormat="1" x14ac:dyDescent="0.25">
      <c r="BA298" s="500"/>
    </row>
    <row r="299" spans="53:53" s="382" customFormat="1" x14ac:dyDescent="0.25">
      <c r="BA299" s="500"/>
    </row>
    <row r="300" spans="53:53" s="382" customFormat="1" x14ac:dyDescent="0.25">
      <c r="BA300" s="500"/>
    </row>
    <row r="301" spans="53:53" s="382" customFormat="1" x14ac:dyDescent="0.25">
      <c r="BA301" s="500"/>
    </row>
    <row r="302" spans="53:53" s="382" customFormat="1" x14ac:dyDescent="0.25">
      <c r="BA302" s="500"/>
    </row>
    <row r="303" spans="53:53" s="382" customFormat="1" x14ac:dyDescent="0.25">
      <c r="BA303" s="500"/>
    </row>
    <row r="304" spans="53:53" s="382" customFormat="1" x14ac:dyDescent="0.25">
      <c r="BA304" s="500"/>
    </row>
    <row r="305" spans="53:53" s="382" customFormat="1" x14ac:dyDescent="0.25">
      <c r="BA305" s="500"/>
    </row>
    <row r="306" spans="53:53" s="382" customFormat="1" x14ac:dyDescent="0.25">
      <c r="BA306" s="500"/>
    </row>
    <row r="307" spans="53:53" s="382" customFormat="1" x14ac:dyDescent="0.25">
      <c r="BA307" s="500"/>
    </row>
    <row r="308" spans="53:53" s="382" customFormat="1" x14ac:dyDescent="0.25">
      <c r="BA308" s="500"/>
    </row>
    <row r="309" spans="53:53" s="382" customFormat="1" x14ac:dyDescent="0.25">
      <c r="BA309" s="500"/>
    </row>
    <row r="310" spans="53:53" s="382" customFormat="1" x14ac:dyDescent="0.25">
      <c r="BA310" s="500"/>
    </row>
    <row r="311" spans="53:53" s="382" customFormat="1" x14ac:dyDescent="0.25">
      <c r="BA311" s="500"/>
    </row>
    <row r="312" spans="53:53" s="382" customFormat="1" x14ac:dyDescent="0.25">
      <c r="BA312" s="500"/>
    </row>
    <row r="313" spans="53:53" s="382" customFormat="1" x14ac:dyDescent="0.25">
      <c r="BA313" s="500"/>
    </row>
    <row r="314" spans="53:53" s="382" customFormat="1" x14ac:dyDescent="0.25">
      <c r="BA314" s="500"/>
    </row>
    <row r="315" spans="53:53" s="382" customFormat="1" x14ac:dyDescent="0.25">
      <c r="BA315" s="500"/>
    </row>
    <row r="316" spans="53:53" s="382" customFormat="1" x14ac:dyDescent="0.25">
      <c r="BA316" s="500"/>
    </row>
    <row r="317" spans="53:53" s="382" customFormat="1" x14ac:dyDescent="0.25">
      <c r="BA317" s="500"/>
    </row>
    <row r="318" spans="53:53" s="382" customFormat="1" x14ac:dyDescent="0.25">
      <c r="BA318" s="500"/>
    </row>
    <row r="319" spans="53:53" s="382" customFormat="1" x14ac:dyDescent="0.25">
      <c r="BA319" s="500"/>
    </row>
    <row r="320" spans="53:53" s="382" customFormat="1" x14ac:dyDescent="0.25">
      <c r="BA320" s="500"/>
    </row>
    <row r="321" spans="53:53" s="382" customFormat="1" x14ac:dyDescent="0.25">
      <c r="BA321" s="500"/>
    </row>
    <row r="322" spans="53:53" s="382" customFormat="1" x14ac:dyDescent="0.25">
      <c r="BA322" s="500"/>
    </row>
    <row r="323" spans="53:53" s="382" customFormat="1" x14ac:dyDescent="0.25">
      <c r="BA323" s="500"/>
    </row>
    <row r="324" spans="53:53" s="382" customFormat="1" x14ac:dyDescent="0.25">
      <c r="BA324" s="500"/>
    </row>
    <row r="325" spans="53:53" s="382" customFormat="1" x14ac:dyDescent="0.25">
      <c r="BA325" s="500"/>
    </row>
    <row r="326" spans="53:53" s="382" customFormat="1" x14ac:dyDescent="0.25">
      <c r="BA326" s="500"/>
    </row>
    <row r="327" spans="53:53" s="382" customFormat="1" x14ac:dyDescent="0.25">
      <c r="BA327" s="500"/>
    </row>
    <row r="328" spans="53:53" s="382" customFormat="1" x14ac:dyDescent="0.25">
      <c r="BA328" s="500"/>
    </row>
    <row r="329" spans="53:53" s="382" customFormat="1" x14ac:dyDescent="0.25">
      <c r="BA329" s="500"/>
    </row>
    <row r="330" spans="53:53" s="382" customFormat="1" x14ac:dyDescent="0.25">
      <c r="BA330" s="500"/>
    </row>
    <row r="331" spans="53:53" s="382" customFormat="1" x14ac:dyDescent="0.25">
      <c r="BA331" s="500"/>
    </row>
    <row r="332" spans="53:53" s="382" customFormat="1" x14ac:dyDescent="0.25">
      <c r="BA332" s="500"/>
    </row>
    <row r="333" spans="53:53" s="382" customFormat="1" x14ac:dyDescent="0.25">
      <c r="BA333" s="500"/>
    </row>
    <row r="334" spans="53:53" s="382" customFormat="1" x14ac:dyDescent="0.25">
      <c r="BA334" s="500"/>
    </row>
    <row r="335" spans="53:53" s="382" customFormat="1" x14ac:dyDescent="0.25">
      <c r="BA335" s="500"/>
    </row>
    <row r="336" spans="53:53" s="382" customFormat="1" x14ac:dyDescent="0.25">
      <c r="BA336" s="500"/>
    </row>
    <row r="337" spans="53:53" s="382" customFormat="1" x14ac:dyDescent="0.25">
      <c r="BA337" s="500"/>
    </row>
    <row r="338" spans="53:53" s="382" customFormat="1" x14ac:dyDescent="0.25">
      <c r="BA338" s="500"/>
    </row>
    <row r="339" spans="53:53" s="382" customFormat="1" x14ac:dyDescent="0.25">
      <c r="BA339" s="500"/>
    </row>
    <row r="340" spans="53:53" s="382" customFormat="1" x14ac:dyDescent="0.25">
      <c r="BA340" s="500"/>
    </row>
    <row r="341" spans="53:53" s="382" customFormat="1" x14ac:dyDescent="0.25">
      <c r="BA341" s="500"/>
    </row>
    <row r="342" spans="53:53" s="382" customFormat="1" x14ac:dyDescent="0.25">
      <c r="BA342" s="500"/>
    </row>
    <row r="343" spans="53:53" s="382" customFormat="1" x14ac:dyDescent="0.25">
      <c r="BA343" s="500"/>
    </row>
    <row r="344" spans="53:53" s="382" customFormat="1" x14ac:dyDescent="0.25">
      <c r="BA344" s="500"/>
    </row>
    <row r="345" spans="53:53" s="382" customFormat="1" x14ac:dyDescent="0.25">
      <c r="BA345" s="500"/>
    </row>
    <row r="346" spans="53:53" s="382" customFormat="1" x14ac:dyDescent="0.25">
      <c r="BA346" s="500"/>
    </row>
    <row r="347" spans="53:53" s="382" customFormat="1" x14ac:dyDescent="0.25">
      <c r="BA347" s="500"/>
    </row>
    <row r="348" spans="53:53" s="382" customFormat="1" x14ac:dyDescent="0.25">
      <c r="BA348" s="500"/>
    </row>
    <row r="349" spans="53:53" s="382" customFormat="1" x14ac:dyDescent="0.25">
      <c r="BA349" s="500"/>
    </row>
    <row r="350" spans="53:53" s="382" customFormat="1" x14ac:dyDescent="0.25">
      <c r="BA350" s="500"/>
    </row>
    <row r="351" spans="53:53" s="382" customFormat="1" x14ac:dyDescent="0.25">
      <c r="BA351" s="500"/>
    </row>
    <row r="352" spans="53:53" s="382" customFormat="1" x14ac:dyDescent="0.25">
      <c r="BA352" s="500"/>
    </row>
    <row r="353" spans="53:53" s="382" customFormat="1" x14ac:dyDescent="0.25">
      <c r="BA353" s="500"/>
    </row>
    <row r="354" spans="53:53" s="382" customFormat="1" x14ac:dyDescent="0.25">
      <c r="BA354" s="500"/>
    </row>
    <row r="355" spans="53:53" s="382" customFormat="1" x14ac:dyDescent="0.25">
      <c r="BA355" s="500"/>
    </row>
    <row r="356" spans="53:53" s="382" customFormat="1" x14ac:dyDescent="0.25">
      <c r="BA356" s="500"/>
    </row>
    <row r="357" spans="53:53" s="382" customFormat="1" x14ac:dyDescent="0.25">
      <c r="BA357" s="500"/>
    </row>
    <row r="358" spans="53:53" s="382" customFormat="1" x14ac:dyDescent="0.25">
      <c r="BA358" s="500"/>
    </row>
    <row r="359" spans="53:53" s="382" customFormat="1" x14ac:dyDescent="0.25">
      <c r="BA359" s="500"/>
    </row>
    <row r="360" spans="53:53" s="382" customFormat="1" x14ac:dyDescent="0.25">
      <c r="BA360" s="500"/>
    </row>
    <row r="361" spans="53:53" s="382" customFormat="1" x14ac:dyDescent="0.25">
      <c r="BA361" s="500"/>
    </row>
    <row r="362" spans="53:53" s="382" customFormat="1" x14ac:dyDescent="0.25">
      <c r="BA362" s="500"/>
    </row>
    <row r="363" spans="53:53" s="382" customFormat="1" x14ac:dyDescent="0.25">
      <c r="BA363" s="500"/>
    </row>
    <row r="364" spans="53:53" s="382" customFormat="1" x14ac:dyDescent="0.25">
      <c r="BA364" s="500"/>
    </row>
    <row r="365" spans="53:53" s="382" customFormat="1" x14ac:dyDescent="0.25">
      <c r="BA365" s="500"/>
    </row>
    <row r="366" spans="53:53" s="382" customFormat="1" x14ac:dyDescent="0.25">
      <c r="BA366" s="500"/>
    </row>
    <row r="367" spans="53:53" s="382" customFormat="1" x14ac:dyDescent="0.25">
      <c r="BA367" s="500"/>
    </row>
    <row r="368" spans="53:53" s="382" customFormat="1" x14ac:dyDescent="0.25">
      <c r="BA368" s="500"/>
    </row>
    <row r="369" spans="53:53" s="382" customFormat="1" x14ac:dyDescent="0.25">
      <c r="BA369" s="500"/>
    </row>
    <row r="370" spans="53:53" s="382" customFormat="1" x14ac:dyDescent="0.25">
      <c r="BA370" s="500"/>
    </row>
    <row r="371" spans="53:53" s="382" customFormat="1" x14ac:dyDescent="0.25">
      <c r="BA371" s="500"/>
    </row>
    <row r="372" spans="53:53" s="382" customFormat="1" x14ac:dyDescent="0.25">
      <c r="BA372" s="500"/>
    </row>
    <row r="373" spans="53:53" s="382" customFormat="1" x14ac:dyDescent="0.25">
      <c r="BA373" s="500"/>
    </row>
    <row r="374" spans="53:53" s="382" customFormat="1" x14ac:dyDescent="0.25">
      <c r="BA374" s="500"/>
    </row>
    <row r="375" spans="53:53" s="382" customFormat="1" x14ac:dyDescent="0.25">
      <c r="BA375" s="500"/>
    </row>
    <row r="376" spans="53:53" s="382" customFormat="1" x14ac:dyDescent="0.25">
      <c r="BA376" s="500"/>
    </row>
    <row r="377" spans="53:53" s="382" customFormat="1" x14ac:dyDescent="0.25">
      <c r="BA377" s="500"/>
    </row>
    <row r="378" spans="53:53" s="382" customFormat="1" x14ac:dyDescent="0.25">
      <c r="BA378" s="500"/>
    </row>
    <row r="379" spans="53:53" s="382" customFormat="1" x14ac:dyDescent="0.25">
      <c r="BA379" s="500"/>
    </row>
    <row r="380" spans="53:53" s="382" customFormat="1" x14ac:dyDescent="0.25">
      <c r="BA380" s="500"/>
    </row>
    <row r="381" spans="53:53" s="382" customFormat="1" x14ac:dyDescent="0.25">
      <c r="BA381" s="500"/>
    </row>
    <row r="382" spans="53:53" s="382" customFormat="1" x14ac:dyDescent="0.25">
      <c r="BA382" s="500"/>
    </row>
    <row r="383" spans="53:53" s="382" customFormat="1" x14ac:dyDescent="0.25">
      <c r="BA383" s="500"/>
    </row>
    <row r="384" spans="53:53" s="382" customFormat="1" x14ac:dyDescent="0.25">
      <c r="BA384" s="500"/>
    </row>
    <row r="385" spans="53:53" s="382" customFormat="1" x14ac:dyDescent="0.25">
      <c r="BA385" s="500"/>
    </row>
    <row r="386" spans="53:53" s="382" customFormat="1" x14ac:dyDescent="0.25">
      <c r="BA386" s="500"/>
    </row>
    <row r="387" spans="53:53" s="382" customFormat="1" x14ac:dyDescent="0.25">
      <c r="BA387" s="500"/>
    </row>
    <row r="388" spans="53:53" s="382" customFormat="1" x14ac:dyDescent="0.25">
      <c r="BA388" s="500"/>
    </row>
    <row r="389" spans="53:53" s="382" customFormat="1" x14ac:dyDescent="0.25">
      <c r="BA389" s="500"/>
    </row>
    <row r="390" spans="53:53" s="382" customFormat="1" x14ac:dyDescent="0.25">
      <c r="BA390" s="500"/>
    </row>
    <row r="391" spans="53:53" s="382" customFormat="1" x14ac:dyDescent="0.25">
      <c r="BA391" s="500"/>
    </row>
    <row r="392" spans="53:53" s="382" customFormat="1" x14ac:dyDescent="0.25">
      <c r="BA392" s="500"/>
    </row>
    <row r="393" spans="53:53" s="382" customFormat="1" x14ac:dyDescent="0.25">
      <c r="BA393" s="500"/>
    </row>
    <row r="394" spans="53:53" s="382" customFormat="1" x14ac:dyDescent="0.25">
      <c r="BA394" s="500"/>
    </row>
    <row r="395" spans="53:53" s="382" customFormat="1" x14ac:dyDescent="0.25">
      <c r="BA395" s="500"/>
    </row>
    <row r="396" spans="53:53" s="382" customFormat="1" x14ac:dyDescent="0.25">
      <c r="BA396" s="500"/>
    </row>
    <row r="397" spans="53:53" s="382" customFormat="1" x14ac:dyDescent="0.25">
      <c r="BA397" s="500"/>
    </row>
    <row r="398" spans="53:53" s="382" customFormat="1" x14ac:dyDescent="0.25">
      <c r="BA398" s="500"/>
    </row>
    <row r="399" spans="53:53" s="382" customFormat="1" x14ac:dyDescent="0.25">
      <c r="BA399" s="500"/>
    </row>
    <row r="400" spans="53:53" s="382" customFormat="1" x14ac:dyDescent="0.25">
      <c r="BA400" s="500"/>
    </row>
    <row r="401" spans="53:53" s="382" customFormat="1" x14ac:dyDescent="0.25">
      <c r="BA401" s="500"/>
    </row>
    <row r="402" spans="53:53" s="382" customFormat="1" x14ac:dyDescent="0.25">
      <c r="BA402" s="500"/>
    </row>
    <row r="403" spans="53:53" s="382" customFormat="1" x14ac:dyDescent="0.25">
      <c r="BA403" s="500"/>
    </row>
    <row r="404" spans="53:53" s="382" customFormat="1" x14ac:dyDescent="0.25">
      <c r="BA404" s="500"/>
    </row>
    <row r="405" spans="53:53" s="382" customFormat="1" x14ac:dyDescent="0.25">
      <c r="BA405" s="500"/>
    </row>
    <row r="406" spans="53:53" s="382" customFormat="1" x14ac:dyDescent="0.25">
      <c r="BA406" s="500"/>
    </row>
    <row r="407" spans="53:53" s="382" customFormat="1" x14ac:dyDescent="0.25">
      <c r="BA407" s="500"/>
    </row>
    <row r="408" spans="53:53" s="382" customFormat="1" x14ac:dyDescent="0.25">
      <c r="BA408" s="500"/>
    </row>
    <row r="409" spans="53:53" s="382" customFormat="1" x14ac:dyDescent="0.25">
      <c r="BA409" s="500"/>
    </row>
    <row r="410" spans="53:53" s="382" customFormat="1" x14ac:dyDescent="0.25">
      <c r="BA410" s="500"/>
    </row>
    <row r="411" spans="53:53" s="382" customFormat="1" x14ac:dyDescent="0.25">
      <c r="BA411" s="500"/>
    </row>
    <row r="412" spans="53:53" s="382" customFormat="1" x14ac:dyDescent="0.25">
      <c r="BA412" s="500"/>
    </row>
    <row r="413" spans="53:53" s="382" customFormat="1" x14ac:dyDescent="0.25">
      <c r="BA413" s="500"/>
    </row>
    <row r="414" spans="53:53" s="382" customFormat="1" x14ac:dyDescent="0.25">
      <c r="BA414" s="500"/>
    </row>
    <row r="415" spans="53:53" s="382" customFormat="1" x14ac:dyDescent="0.25">
      <c r="BA415" s="500"/>
    </row>
    <row r="416" spans="53:53" s="382" customFormat="1" x14ac:dyDescent="0.25">
      <c r="BA416" s="500"/>
    </row>
    <row r="417" spans="53:53" s="382" customFormat="1" x14ac:dyDescent="0.25">
      <c r="BA417" s="500"/>
    </row>
    <row r="418" spans="53:53" s="382" customFormat="1" x14ac:dyDescent="0.25">
      <c r="BA418" s="500"/>
    </row>
    <row r="419" spans="53:53" s="382" customFormat="1" x14ac:dyDescent="0.25">
      <c r="BA419" s="500"/>
    </row>
    <row r="420" spans="53:53" s="382" customFormat="1" x14ac:dyDescent="0.25">
      <c r="BA420" s="500"/>
    </row>
    <row r="421" spans="53:53" s="382" customFormat="1" x14ac:dyDescent="0.25">
      <c r="BA421" s="500"/>
    </row>
    <row r="422" spans="53:53" s="382" customFormat="1" x14ac:dyDescent="0.25">
      <c r="BA422" s="500"/>
    </row>
    <row r="423" spans="53:53" s="382" customFormat="1" x14ac:dyDescent="0.25">
      <c r="BA423" s="500"/>
    </row>
    <row r="424" spans="53:53" s="382" customFormat="1" x14ac:dyDescent="0.25">
      <c r="BA424" s="500"/>
    </row>
    <row r="425" spans="53:53" s="382" customFormat="1" x14ac:dyDescent="0.25">
      <c r="BA425" s="500"/>
    </row>
    <row r="426" spans="53:53" s="382" customFormat="1" x14ac:dyDescent="0.25">
      <c r="BA426" s="500"/>
    </row>
    <row r="427" spans="53:53" s="382" customFormat="1" x14ac:dyDescent="0.25">
      <c r="BA427" s="500"/>
    </row>
    <row r="428" spans="53:53" s="382" customFormat="1" x14ac:dyDescent="0.25">
      <c r="BA428" s="500"/>
    </row>
    <row r="429" spans="53:53" s="382" customFormat="1" x14ac:dyDescent="0.25">
      <c r="BA429" s="500"/>
    </row>
    <row r="430" spans="53:53" s="382" customFormat="1" x14ac:dyDescent="0.25">
      <c r="BA430" s="500"/>
    </row>
    <row r="431" spans="53:53" s="382" customFormat="1" x14ac:dyDescent="0.25">
      <c r="BA431" s="500"/>
    </row>
    <row r="432" spans="53:53" s="382" customFormat="1" x14ac:dyDescent="0.25">
      <c r="BA432" s="500"/>
    </row>
    <row r="433" spans="53:53" s="382" customFormat="1" x14ac:dyDescent="0.25">
      <c r="BA433" s="500"/>
    </row>
    <row r="434" spans="53:53" s="382" customFormat="1" x14ac:dyDescent="0.25">
      <c r="BA434" s="500"/>
    </row>
    <row r="435" spans="53:53" s="382" customFormat="1" x14ac:dyDescent="0.25">
      <c r="BA435" s="500"/>
    </row>
    <row r="436" spans="53:53" s="382" customFormat="1" x14ac:dyDescent="0.25">
      <c r="BA436" s="500"/>
    </row>
    <row r="437" spans="53:53" s="382" customFormat="1" x14ac:dyDescent="0.25">
      <c r="BA437" s="500"/>
    </row>
    <row r="438" spans="53:53" s="382" customFormat="1" x14ac:dyDescent="0.25">
      <c r="BA438" s="500"/>
    </row>
    <row r="439" spans="53:53" s="382" customFormat="1" x14ac:dyDescent="0.25">
      <c r="BA439" s="500"/>
    </row>
    <row r="440" spans="53:53" s="382" customFormat="1" x14ac:dyDescent="0.25">
      <c r="BA440" s="500"/>
    </row>
    <row r="441" spans="53:53" s="382" customFormat="1" x14ac:dyDescent="0.25">
      <c r="BA441" s="500"/>
    </row>
    <row r="442" spans="53:53" s="382" customFormat="1" x14ac:dyDescent="0.25">
      <c r="BA442" s="500"/>
    </row>
    <row r="443" spans="53:53" s="382" customFormat="1" x14ac:dyDescent="0.25">
      <c r="BA443" s="500"/>
    </row>
    <row r="444" spans="53:53" s="382" customFormat="1" x14ac:dyDescent="0.25">
      <c r="BA444" s="500"/>
    </row>
    <row r="445" spans="53:53" s="382" customFormat="1" x14ac:dyDescent="0.25">
      <c r="BA445" s="500"/>
    </row>
    <row r="446" spans="53:53" s="382" customFormat="1" x14ac:dyDescent="0.25">
      <c r="BA446" s="500"/>
    </row>
    <row r="447" spans="53:53" s="382" customFormat="1" x14ac:dyDescent="0.25">
      <c r="BA447" s="500"/>
    </row>
    <row r="448" spans="53:53" s="382" customFormat="1" x14ac:dyDescent="0.25">
      <c r="BA448" s="500"/>
    </row>
    <row r="449" spans="53:53" s="382" customFormat="1" x14ac:dyDescent="0.25">
      <c r="BA449" s="500"/>
    </row>
    <row r="450" spans="53:53" s="382" customFormat="1" x14ac:dyDescent="0.25">
      <c r="BA450" s="500"/>
    </row>
    <row r="451" spans="53:53" s="382" customFormat="1" x14ac:dyDescent="0.25">
      <c r="BA451" s="500"/>
    </row>
    <row r="452" spans="53:53" s="382" customFormat="1" x14ac:dyDescent="0.25">
      <c r="BA452" s="500"/>
    </row>
    <row r="453" spans="53:53" s="382" customFormat="1" x14ac:dyDescent="0.25">
      <c r="BA453" s="500"/>
    </row>
    <row r="454" spans="53:53" s="382" customFormat="1" x14ac:dyDescent="0.25">
      <c r="BA454" s="500"/>
    </row>
    <row r="455" spans="53:53" s="382" customFormat="1" x14ac:dyDescent="0.25">
      <c r="BA455" s="500"/>
    </row>
    <row r="456" spans="53:53" s="382" customFormat="1" x14ac:dyDescent="0.25">
      <c r="BA456" s="500"/>
    </row>
    <row r="457" spans="53:53" s="382" customFormat="1" x14ac:dyDescent="0.25">
      <c r="BA457" s="500"/>
    </row>
    <row r="458" spans="53:53" s="382" customFormat="1" x14ac:dyDescent="0.25">
      <c r="BA458" s="500"/>
    </row>
    <row r="459" spans="53:53" s="382" customFormat="1" x14ac:dyDescent="0.25">
      <c r="BA459" s="500"/>
    </row>
    <row r="460" spans="53:53" s="382" customFormat="1" x14ac:dyDescent="0.25">
      <c r="BA460" s="500"/>
    </row>
    <row r="461" spans="53:53" s="382" customFormat="1" x14ac:dyDescent="0.25">
      <c r="BA461" s="500"/>
    </row>
    <row r="462" spans="53:53" s="382" customFormat="1" x14ac:dyDescent="0.25">
      <c r="BA462" s="500"/>
    </row>
    <row r="463" spans="53:53" s="382" customFormat="1" x14ac:dyDescent="0.25">
      <c r="BA463" s="500"/>
    </row>
    <row r="464" spans="53:53" s="382" customFormat="1" x14ac:dyDescent="0.25">
      <c r="BA464" s="500"/>
    </row>
    <row r="465" spans="53:53" s="382" customFormat="1" x14ac:dyDescent="0.25">
      <c r="BA465" s="500"/>
    </row>
    <row r="466" spans="53:53" s="382" customFormat="1" x14ac:dyDescent="0.25">
      <c r="BA466" s="500"/>
    </row>
    <row r="467" spans="53:53" s="382" customFormat="1" x14ac:dyDescent="0.25">
      <c r="BA467" s="500"/>
    </row>
    <row r="468" spans="53:53" s="382" customFormat="1" x14ac:dyDescent="0.25">
      <c r="BA468" s="500"/>
    </row>
    <row r="469" spans="53:53" s="382" customFormat="1" x14ac:dyDescent="0.25">
      <c r="BA469" s="500"/>
    </row>
    <row r="470" spans="53:53" s="382" customFormat="1" x14ac:dyDescent="0.25">
      <c r="BA470" s="500"/>
    </row>
    <row r="471" spans="53:53" s="382" customFormat="1" x14ac:dyDescent="0.25">
      <c r="BA471" s="500"/>
    </row>
    <row r="472" spans="53:53" s="382" customFormat="1" x14ac:dyDescent="0.25">
      <c r="BA472" s="500"/>
    </row>
    <row r="473" spans="53:53" s="382" customFormat="1" x14ac:dyDescent="0.25">
      <c r="BA473" s="500"/>
    </row>
    <row r="474" spans="53:53" s="382" customFormat="1" x14ac:dyDescent="0.25">
      <c r="BA474" s="500"/>
    </row>
    <row r="475" spans="53:53" s="382" customFormat="1" x14ac:dyDescent="0.25">
      <c r="BA475" s="500"/>
    </row>
    <row r="476" spans="53:53" s="382" customFormat="1" x14ac:dyDescent="0.25">
      <c r="BA476" s="500"/>
    </row>
    <row r="477" spans="53:53" s="382" customFormat="1" x14ac:dyDescent="0.25">
      <c r="BA477" s="500"/>
    </row>
    <row r="478" spans="53:53" s="382" customFormat="1" x14ac:dyDescent="0.25">
      <c r="BA478" s="500"/>
    </row>
    <row r="479" spans="53:53" s="382" customFormat="1" x14ac:dyDescent="0.25">
      <c r="BA479" s="500"/>
    </row>
    <row r="480" spans="53:53" s="382" customFormat="1" x14ac:dyDescent="0.25">
      <c r="BA480" s="500"/>
    </row>
    <row r="481" spans="53:53" s="382" customFormat="1" x14ac:dyDescent="0.25">
      <c r="BA481" s="500"/>
    </row>
    <row r="482" spans="53:53" s="382" customFormat="1" x14ac:dyDescent="0.25">
      <c r="BA482" s="500"/>
    </row>
    <row r="483" spans="53:53" s="382" customFormat="1" x14ac:dyDescent="0.25">
      <c r="BA483" s="500"/>
    </row>
    <row r="484" spans="53:53" s="382" customFormat="1" x14ac:dyDescent="0.25">
      <c r="BA484" s="500"/>
    </row>
    <row r="485" spans="53:53" s="382" customFormat="1" x14ac:dyDescent="0.25">
      <c r="BA485" s="500"/>
    </row>
    <row r="486" spans="53:53" s="382" customFormat="1" x14ac:dyDescent="0.25">
      <c r="BA486" s="500"/>
    </row>
    <row r="487" spans="53:53" s="382" customFormat="1" x14ac:dyDescent="0.25">
      <c r="BA487" s="500"/>
    </row>
    <row r="488" spans="53:53" s="382" customFormat="1" x14ac:dyDescent="0.25">
      <c r="BA488" s="500"/>
    </row>
    <row r="489" spans="53:53" s="382" customFormat="1" x14ac:dyDescent="0.25">
      <c r="BA489" s="500"/>
    </row>
    <row r="490" spans="53:53" s="382" customFormat="1" x14ac:dyDescent="0.25">
      <c r="BA490" s="500"/>
    </row>
    <row r="491" spans="53:53" s="382" customFormat="1" x14ac:dyDescent="0.25">
      <c r="BA491" s="500"/>
    </row>
    <row r="492" spans="53:53" s="382" customFormat="1" x14ac:dyDescent="0.25">
      <c r="BA492" s="500"/>
    </row>
    <row r="493" spans="53:53" s="382" customFormat="1" x14ac:dyDescent="0.25">
      <c r="BA493" s="500"/>
    </row>
    <row r="494" spans="53:53" s="382" customFormat="1" x14ac:dyDescent="0.25">
      <c r="BA494" s="500"/>
    </row>
    <row r="495" spans="53:53" s="382" customFormat="1" x14ac:dyDescent="0.25">
      <c r="BA495" s="500"/>
    </row>
    <row r="496" spans="53:53" s="382" customFormat="1" x14ac:dyDescent="0.25">
      <c r="BA496" s="500"/>
    </row>
    <row r="497" spans="53:53" s="382" customFormat="1" x14ac:dyDescent="0.25">
      <c r="BA497" s="500"/>
    </row>
    <row r="498" spans="53:53" s="382" customFormat="1" x14ac:dyDescent="0.25">
      <c r="BA498" s="500"/>
    </row>
    <row r="499" spans="53:53" s="382" customFormat="1" x14ac:dyDescent="0.25">
      <c r="BA499" s="500"/>
    </row>
    <row r="500" spans="53:53" s="382" customFormat="1" x14ac:dyDescent="0.25">
      <c r="BA500" s="500"/>
    </row>
    <row r="501" spans="53:53" s="382" customFormat="1" x14ac:dyDescent="0.25">
      <c r="BA501" s="500"/>
    </row>
    <row r="502" spans="53:53" s="382" customFormat="1" x14ac:dyDescent="0.25">
      <c r="BA502" s="500"/>
    </row>
    <row r="503" spans="53:53" s="382" customFormat="1" x14ac:dyDescent="0.25">
      <c r="BA503" s="500"/>
    </row>
    <row r="504" spans="53:53" s="382" customFormat="1" x14ac:dyDescent="0.25">
      <c r="BA504" s="500"/>
    </row>
    <row r="505" spans="53:53" s="382" customFormat="1" x14ac:dyDescent="0.25">
      <c r="BA505" s="500"/>
    </row>
    <row r="506" spans="53:53" s="382" customFormat="1" x14ac:dyDescent="0.25">
      <c r="BA506" s="500"/>
    </row>
    <row r="507" spans="53:53" s="382" customFormat="1" x14ac:dyDescent="0.25">
      <c r="BA507" s="500"/>
    </row>
    <row r="508" spans="53:53" s="382" customFormat="1" x14ac:dyDescent="0.25">
      <c r="BA508" s="500"/>
    </row>
    <row r="509" spans="53:53" s="382" customFormat="1" x14ac:dyDescent="0.25">
      <c r="BA509" s="500"/>
    </row>
    <row r="510" spans="53:53" s="382" customFormat="1" x14ac:dyDescent="0.25">
      <c r="BA510" s="500"/>
    </row>
    <row r="511" spans="53:53" s="382" customFormat="1" x14ac:dyDescent="0.25">
      <c r="BA511" s="500"/>
    </row>
    <row r="512" spans="53:53" s="382" customFormat="1" x14ac:dyDescent="0.25">
      <c r="BA512" s="500"/>
    </row>
    <row r="513" spans="53:53" s="382" customFormat="1" x14ac:dyDescent="0.25">
      <c r="BA513" s="500"/>
    </row>
    <row r="514" spans="53:53" s="382" customFormat="1" x14ac:dyDescent="0.25">
      <c r="BA514" s="500"/>
    </row>
    <row r="515" spans="53:53" s="382" customFormat="1" x14ac:dyDescent="0.25">
      <c r="BA515" s="500"/>
    </row>
    <row r="516" spans="53:53" s="382" customFormat="1" x14ac:dyDescent="0.25">
      <c r="BA516" s="500"/>
    </row>
    <row r="517" spans="53:53" s="382" customFormat="1" x14ac:dyDescent="0.25">
      <c r="BA517" s="500"/>
    </row>
    <row r="518" spans="53:53" s="382" customFormat="1" x14ac:dyDescent="0.25">
      <c r="BA518" s="500"/>
    </row>
    <row r="519" spans="53:53" s="382" customFormat="1" x14ac:dyDescent="0.25">
      <c r="BA519" s="500"/>
    </row>
    <row r="520" spans="53:53" s="382" customFormat="1" x14ac:dyDescent="0.25">
      <c r="BA520" s="500"/>
    </row>
    <row r="521" spans="53:53" s="382" customFormat="1" x14ac:dyDescent="0.25">
      <c r="BA521" s="500"/>
    </row>
    <row r="522" spans="53:53" s="382" customFormat="1" x14ac:dyDescent="0.25">
      <c r="BA522" s="500"/>
    </row>
    <row r="523" spans="53:53" s="382" customFormat="1" x14ac:dyDescent="0.25">
      <c r="BA523" s="500"/>
    </row>
    <row r="524" spans="53:53" s="382" customFormat="1" x14ac:dyDescent="0.25">
      <c r="BA524" s="500"/>
    </row>
    <row r="525" spans="53:53" s="382" customFormat="1" x14ac:dyDescent="0.25">
      <c r="BA525" s="500"/>
    </row>
    <row r="526" spans="53:53" s="382" customFormat="1" x14ac:dyDescent="0.25">
      <c r="BA526" s="500"/>
    </row>
    <row r="527" spans="53:53" s="382" customFormat="1" x14ac:dyDescent="0.25">
      <c r="BA527" s="500"/>
    </row>
    <row r="528" spans="53:53" s="382" customFormat="1" x14ac:dyDescent="0.25">
      <c r="BA528" s="500"/>
    </row>
    <row r="529" spans="53:53" s="382" customFormat="1" x14ac:dyDescent="0.25">
      <c r="BA529" s="500"/>
    </row>
    <row r="530" spans="53:53" s="382" customFormat="1" x14ac:dyDescent="0.25">
      <c r="BA530" s="500"/>
    </row>
    <row r="531" spans="53:53" s="382" customFormat="1" x14ac:dyDescent="0.25">
      <c r="BA531" s="500"/>
    </row>
    <row r="532" spans="53:53" s="382" customFormat="1" x14ac:dyDescent="0.25">
      <c r="BA532" s="500"/>
    </row>
    <row r="533" spans="53:53" s="382" customFormat="1" x14ac:dyDescent="0.25">
      <c r="BA533" s="500"/>
    </row>
    <row r="534" spans="53:53" s="382" customFormat="1" x14ac:dyDescent="0.25">
      <c r="BA534" s="500"/>
    </row>
    <row r="535" spans="53:53" s="382" customFormat="1" x14ac:dyDescent="0.25">
      <c r="BA535" s="500"/>
    </row>
    <row r="536" spans="53:53" s="382" customFormat="1" x14ac:dyDescent="0.25">
      <c r="BA536" s="500"/>
    </row>
    <row r="537" spans="53:53" s="382" customFormat="1" x14ac:dyDescent="0.25">
      <c r="BA537" s="500"/>
    </row>
    <row r="538" spans="53:53" s="382" customFormat="1" x14ac:dyDescent="0.25">
      <c r="BA538" s="500"/>
    </row>
    <row r="539" spans="53:53" s="382" customFormat="1" x14ac:dyDescent="0.25">
      <c r="BA539" s="500"/>
    </row>
    <row r="540" spans="53:53" s="382" customFormat="1" x14ac:dyDescent="0.25">
      <c r="BA540" s="500"/>
    </row>
    <row r="541" spans="53:53" s="382" customFormat="1" x14ac:dyDescent="0.25">
      <c r="BA541" s="500"/>
    </row>
    <row r="542" spans="53:53" s="382" customFormat="1" x14ac:dyDescent="0.25">
      <c r="BA542" s="500"/>
    </row>
    <row r="543" spans="53:53" s="382" customFormat="1" x14ac:dyDescent="0.25">
      <c r="BA543" s="500"/>
    </row>
    <row r="544" spans="53:53" s="382" customFormat="1" x14ac:dyDescent="0.25">
      <c r="BA544" s="500"/>
    </row>
    <row r="545" spans="53:53" s="382" customFormat="1" x14ac:dyDescent="0.25">
      <c r="BA545" s="500"/>
    </row>
    <row r="546" spans="53:53" s="382" customFormat="1" x14ac:dyDescent="0.25">
      <c r="BA546" s="500"/>
    </row>
    <row r="547" spans="53:53" s="382" customFormat="1" x14ac:dyDescent="0.25">
      <c r="BA547" s="500"/>
    </row>
    <row r="548" spans="53:53" s="382" customFormat="1" x14ac:dyDescent="0.25">
      <c r="BA548" s="500"/>
    </row>
    <row r="549" spans="53:53" s="382" customFormat="1" x14ac:dyDescent="0.25">
      <c r="BA549" s="500"/>
    </row>
    <row r="550" spans="53:53" s="382" customFormat="1" x14ac:dyDescent="0.25">
      <c r="BA550" s="500"/>
    </row>
    <row r="551" spans="53:53" s="382" customFormat="1" x14ac:dyDescent="0.25">
      <c r="BA551" s="500"/>
    </row>
    <row r="552" spans="53:53" s="382" customFormat="1" x14ac:dyDescent="0.25">
      <c r="BA552" s="500"/>
    </row>
    <row r="553" spans="53:53" s="382" customFormat="1" x14ac:dyDescent="0.25">
      <c r="BA553" s="500"/>
    </row>
    <row r="554" spans="53:53" s="382" customFormat="1" x14ac:dyDescent="0.25">
      <c r="BA554" s="500"/>
    </row>
    <row r="555" spans="53:53" s="382" customFormat="1" x14ac:dyDescent="0.25">
      <c r="BA555" s="500"/>
    </row>
    <row r="556" spans="53:53" s="382" customFormat="1" x14ac:dyDescent="0.25">
      <c r="BA556" s="500"/>
    </row>
    <row r="557" spans="53:53" s="382" customFormat="1" x14ac:dyDescent="0.25">
      <c r="BA557" s="500"/>
    </row>
    <row r="558" spans="53:53" s="382" customFormat="1" x14ac:dyDescent="0.25">
      <c r="BA558" s="500"/>
    </row>
    <row r="559" spans="53:53" s="382" customFormat="1" x14ac:dyDescent="0.25">
      <c r="BA559" s="500"/>
    </row>
    <row r="560" spans="53:53" s="382" customFormat="1" x14ac:dyDescent="0.25">
      <c r="BA560" s="500"/>
    </row>
    <row r="561" spans="53:53" s="382" customFormat="1" x14ac:dyDescent="0.25">
      <c r="BA561" s="500"/>
    </row>
    <row r="562" spans="53:53" s="382" customFormat="1" x14ac:dyDescent="0.25">
      <c r="BA562" s="500"/>
    </row>
    <row r="563" spans="53:53" s="382" customFormat="1" x14ac:dyDescent="0.25">
      <c r="BA563" s="500"/>
    </row>
    <row r="564" spans="53:53" s="382" customFormat="1" x14ac:dyDescent="0.25">
      <c r="BA564" s="500"/>
    </row>
    <row r="565" spans="53:53" s="382" customFormat="1" x14ac:dyDescent="0.25">
      <c r="BA565" s="500"/>
    </row>
    <row r="566" spans="53:53" s="382" customFormat="1" x14ac:dyDescent="0.25">
      <c r="BA566" s="500"/>
    </row>
    <row r="567" spans="53:53" s="382" customFormat="1" x14ac:dyDescent="0.25">
      <c r="BA567" s="500"/>
    </row>
    <row r="568" spans="53:53" s="382" customFormat="1" x14ac:dyDescent="0.25">
      <c r="BA568" s="500"/>
    </row>
    <row r="569" spans="53:53" s="382" customFormat="1" x14ac:dyDescent="0.25">
      <c r="BA569" s="500"/>
    </row>
    <row r="570" spans="53:53" s="382" customFormat="1" x14ac:dyDescent="0.25">
      <c r="BA570" s="500"/>
    </row>
    <row r="571" spans="53:53" s="382" customFormat="1" x14ac:dyDescent="0.25">
      <c r="BA571" s="500"/>
    </row>
    <row r="572" spans="53:53" s="382" customFormat="1" x14ac:dyDescent="0.25">
      <c r="BA572" s="500"/>
    </row>
    <row r="573" spans="53:53" s="382" customFormat="1" x14ac:dyDescent="0.25">
      <c r="BA573" s="500"/>
    </row>
    <row r="574" spans="53:53" s="382" customFormat="1" x14ac:dyDescent="0.25">
      <c r="BA574" s="500"/>
    </row>
    <row r="575" spans="53:53" s="382" customFormat="1" x14ac:dyDescent="0.25">
      <c r="BA575" s="500"/>
    </row>
    <row r="576" spans="53:53" s="382" customFormat="1" x14ac:dyDescent="0.25">
      <c r="BA576" s="500"/>
    </row>
    <row r="577" spans="53:53" s="382" customFormat="1" x14ac:dyDescent="0.25">
      <c r="BA577" s="500"/>
    </row>
    <row r="578" spans="53:53" s="382" customFormat="1" x14ac:dyDescent="0.25">
      <c r="BA578" s="500"/>
    </row>
    <row r="579" spans="53:53" s="382" customFormat="1" x14ac:dyDescent="0.25">
      <c r="BA579" s="500"/>
    </row>
    <row r="580" spans="53:53" s="382" customFormat="1" x14ac:dyDescent="0.25">
      <c r="BA580" s="500"/>
    </row>
    <row r="581" spans="53:53" s="382" customFormat="1" x14ac:dyDescent="0.25">
      <c r="BA581" s="500"/>
    </row>
    <row r="582" spans="53:53" s="382" customFormat="1" x14ac:dyDescent="0.25">
      <c r="BA582" s="500"/>
    </row>
    <row r="583" spans="53:53" s="382" customFormat="1" x14ac:dyDescent="0.25">
      <c r="BA583" s="500"/>
    </row>
    <row r="584" spans="53:53" s="382" customFormat="1" x14ac:dyDescent="0.25">
      <c r="BA584" s="500"/>
    </row>
    <row r="585" spans="53:53" s="382" customFormat="1" x14ac:dyDescent="0.25">
      <c r="BA585" s="500"/>
    </row>
    <row r="586" spans="53:53" s="382" customFormat="1" x14ac:dyDescent="0.25">
      <c r="BA586" s="500"/>
    </row>
    <row r="587" spans="53:53" s="382" customFormat="1" x14ac:dyDescent="0.25">
      <c r="BA587" s="500"/>
    </row>
    <row r="588" spans="53:53" s="382" customFormat="1" x14ac:dyDescent="0.25">
      <c r="BA588" s="500"/>
    </row>
    <row r="589" spans="53:53" s="382" customFormat="1" x14ac:dyDescent="0.25">
      <c r="BA589" s="500"/>
    </row>
    <row r="590" spans="53:53" s="382" customFormat="1" x14ac:dyDescent="0.25">
      <c r="BA590" s="500"/>
    </row>
    <row r="591" spans="53:53" s="382" customFormat="1" x14ac:dyDescent="0.25">
      <c r="BA591" s="500"/>
    </row>
    <row r="592" spans="53:53" s="382" customFormat="1" x14ac:dyDescent="0.25">
      <c r="BA592" s="500"/>
    </row>
    <row r="593" spans="53:53" s="382" customFormat="1" x14ac:dyDescent="0.25">
      <c r="BA593" s="500"/>
    </row>
    <row r="594" spans="53:53" s="382" customFormat="1" x14ac:dyDescent="0.25">
      <c r="BA594" s="500"/>
    </row>
    <row r="595" spans="53:53" s="382" customFormat="1" x14ac:dyDescent="0.25">
      <c r="BA595" s="500"/>
    </row>
    <row r="596" spans="53:53" s="382" customFormat="1" x14ac:dyDescent="0.25">
      <c r="BA596" s="500"/>
    </row>
    <row r="597" spans="53:53" s="382" customFormat="1" x14ac:dyDescent="0.25">
      <c r="BA597" s="500"/>
    </row>
    <row r="598" spans="53:53" s="382" customFormat="1" x14ac:dyDescent="0.25">
      <c r="BA598" s="500"/>
    </row>
    <row r="599" spans="53:53" s="382" customFormat="1" x14ac:dyDescent="0.25">
      <c r="BA599" s="500"/>
    </row>
    <row r="600" spans="53:53" s="382" customFormat="1" x14ac:dyDescent="0.25">
      <c r="BA600" s="500"/>
    </row>
    <row r="601" spans="53:53" s="382" customFormat="1" x14ac:dyDescent="0.25">
      <c r="BA601" s="500"/>
    </row>
    <row r="602" spans="53:53" s="382" customFormat="1" x14ac:dyDescent="0.25">
      <c r="BA602" s="500"/>
    </row>
    <row r="603" spans="53:53" s="382" customFormat="1" x14ac:dyDescent="0.25">
      <c r="BA603" s="500"/>
    </row>
    <row r="604" spans="53:53" s="382" customFormat="1" x14ac:dyDescent="0.25">
      <c r="BA604" s="500"/>
    </row>
    <row r="605" spans="53:53" s="382" customFormat="1" x14ac:dyDescent="0.25">
      <c r="BA605" s="500"/>
    </row>
    <row r="606" spans="53:53" s="382" customFormat="1" x14ac:dyDescent="0.25">
      <c r="BA606" s="500"/>
    </row>
    <row r="607" spans="53:53" s="382" customFormat="1" x14ac:dyDescent="0.25">
      <c r="BA607" s="500"/>
    </row>
    <row r="608" spans="53:53" s="382" customFormat="1" x14ac:dyDescent="0.25">
      <c r="BA608" s="500"/>
    </row>
    <row r="609" spans="53:53" s="382" customFormat="1" x14ac:dyDescent="0.25">
      <c r="BA609" s="500"/>
    </row>
    <row r="610" spans="53:53" s="382" customFormat="1" x14ac:dyDescent="0.25">
      <c r="BA610" s="500"/>
    </row>
    <row r="611" spans="53:53" s="382" customFormat="1" x14ac:dyDescent="0.25">
      <c r="BA611" s="500"/>
    </row>
    <row r="612" spans="53:53" s="382" customFormat="1" x14ac:dyDescent="0.25">
      <c r="BA612" s="500"/>
    </row>
    <row r="613" spans="53:53" s="382" customFormat="1" x14ac:dyDescent="0.25">
      <c r="BA613" s="500"/>
    </row>
    <row r="614" spans="53:53" s="382" customFormat="1" x14ac:dyDescent="0.25">
      <c r="BA614" s="500"/>
    </row>
    <row r="615" spans="53:53" s="382" customFormat="1" x14ac:dyDescent="0.25">
      <c r="BA615" s="500"/>
    </row>
    <row r="616" spans="53:53" s="382" customFormat="1" x14ac:dyDescent="0.25">
      <c r="BA616" s="500"/>
    </row>
    <row r="617" spans="53:53" s="382" customFormat="1" x14ac:dyDescent="0.25">
      <c r="BA617" s="500"/>
    </row>
    <row r="618" spans="53:53" s="382" customFormat="1" x14ac:dyDescent="0.25">
      <c r="BA618" s="500"/>
    </row>
    <row r="619" spans="53:53" s="382" customFormat="1" x14ac:dyDescent="0.25">
      <c r="BA619" s="500"/>
    </row>
    <row r="620" spans="53:53" s="382" customFormat="1" x14ac:dyDescent="0.25">
      <c r="BA620" s="500"/>
    </row>
    <row r="621" spans="53:53" s="382" customFormat="1" x14ac:dyDescent="0.25">
      <c r="BA621" s="500"/>
    </row>
    <row r="622" spans="53:53" s="382" customFormat="1" x14ac:dyDescent="0.25">
      <c r="BA622" s="500"/>
    </row>
    <row r="623" spans="53:53" s="382" customFormat="1" x14ac:dyDescent="0.25">
      <c r="BA623" s="500"/>
    </row>
    <row r="624" spans="53:53" s="382" customFormat="1" x14ac:dyDescent="0.25">
      <c r="BA624" s="500"/>
    </row>
    <row r="625" spans="53:53" s="382" customFormat="1" x14ac:dyDescent="0.25">
      <c r="BA625" s="500"/>
    </row>
    <row r="626" spans="53:53" s="382" customFormat="1" x14ac:dyDescent="0.25">
      <c r="BA626" s="500"/>
    </row>
    <row r="627" spans="53:53" s="382" customFormat="1" x14ac:dyDescent="0.25">
      <c r="BA627" s="500"/>
    </row>
    <row r="628" spans="53:53" s="382" customFormat="1" x14ac:dyDescent="0.25">
      <c r="BA628" s="500"/>
    </row>
    <row r="629" spans="53:53" s="382" customFormat="1" x14ac:dyDescent="0.25">
      <c r="BA629" s="500"/>
    </row>
    <row r="630" spans="53:53" s="382" customFormat="1" x14ac:dyDescent="0.25">
      <c r="BA630" s="500"/>
    </row>
    <row r="631" spans="53:53" s="382" customFormat="1" x14ac:dyDescent="0.25">
      <c r="BA631" s="500"/>
    </row>
    <row r="632" spans="53:53" s="382" customFormat="1" x14ac:dyDescent="0.25">
      <c r="BA632" s="500"/>
    </row>
    <row r="633" spans="53:53" s="382" customFormat="1" x14ac:dyDescent="0.25">
      <c r="BA633" s="500"/>
    </row>
    <row r="634" spans="53:53" s="382" customFormat="1" x14ac:dyDescent="0.25">
      <c r="BA634" s="500"/>
    </row>
    <row r="635" spans="53:53" s="382" customFormat="1" x14ac:dyDescent="0.25">
      <c r="BA635" s="500"/>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8" customWidth="1"/>
    <col min="3" max="3" width="29.69921875" customWidth="1"/>
    <col min="4" max="9" width="7.796875" customWidth="1"/>
    <col min="10" max="11" width="1.09765625" customWidth="1"/>
    <col min="12" max="12" width="24.59765625" style="78" customWidth="1"/>
    <col min="13" max="13" width="29.69921875" customWidth="1"/>
    <col min="14" max="19" width="7.796875" customWidth="1"/>
    <col min="20" max="21" width="1.09765625" customWidth="1"/>
    <col min="22" max="22" width="24.59765625" style="78" customWidth="1"/>
    <col min="23" max="23" width="29.69921875" customWidth="1"/>
    <col min="24" max="29" width="7.796875" customWidth="1"/>
    <col min="30" max="31" width="1.09765625" customWidth="1"/>
    <col min="32" max="32" width="24.59765625" style="78" customWidth="1"/>
    <col min="33" max="33" width="29.69921875" customWidth="1"/>
    <col min="34" max="39" width="7.796875" customWidth="1"/>
    <col min="40" max="41" width="1.09765625" customWidth="1"/>
    <col min="42" max="42" width="24.59765625" style="78" customWidth="1"/>
    <col min="43" max="43" width="29.69921875" customWidth="1"/>
    <col min="44" max="49" width="7.796875" customWidth="1"/>
    <col min="50" max="51" width="1.09765625" customWidth="1"/>
    <col min="52" max="52" width="24.59765625" style="78" customWidth="1"/>
    <col min="53" max="53" width="29.69921875" style="78" customWidth="1"/>
    <col min="54" max="59" width="7.796875" customWidth="1"/>
    <col min="60" max="61" width="1.09765625" customWidth="1"/>
    <col min="62" max="62" width="24.59765625" style="78" customWidth="1"/>
    <col min="63" max="63" width="29.69921875" customWidth="1"/>
    <col min="64" max="69" width="7.796875" customWidth="1"/>
    <col min="70" max="71" width="1.09765625" customWidth="1"/>
    <col min="72" max="72" width="24.59765625" style="78" customWidth="1"/>
    <col min="73" max="73" width="29.69921875" customWidth="1"/>
    <col min="74" max="79" width="7.796875" customWidth="1"/>
    <col min="80" max="81" width="1.09765625" customWidth="1"/>
    <col min="82" max="82" width="24.59765625" style="78" customWidth="1"/>
    <col min="83" max="83" width="29.69921875" customWidth="1"/>
    <col min="84" max="89" width="7.796875" customWidth="1"/>
    <col min="90" max="91" width="1.09765625" customWidth="1"/>
    <col min="92" max="92" width="24.59765625" style="78" customWidth="1"/>
    <col min="93" max="93" width="29.69921875" customWidth="1"/>
    <col min="94" max="99" width="7.796875" customWidth="1"/>
    <col min="100" max="101" width="1.09765625" customWidth="1"/>
    <col min="102" max="102" width="24.59765625" style="78" customWidth="1"/>
    <col min="103" max="103" width="29.69921875" customWidth="1"/>
    <col min="104" max="109" width="7.796875" customWidth="1"/>
    <col min="110" max="111" width="1.09765625" customWidth="1"/>
    <col min="112" max="112" width="24.59765625" style="78" customWidth="1"/>
    <col min="113" max="113" width="29.69921875" customWidth="1"/>
    <col min="114" max="119" width="7.796875" customWidth="1"/>
    <col min="120" max="121" width="1.09765625" customWidth="1"/>
    <col min="122" max="122" width="24.59765625" style="78" customWidth="1"/>
    <col min="123" max="123" width="29.69921875" customWidth="1"/>
    <col min="124" max="129" width="7.796875" customWidth="1"/>
    <col min="130" max="131" width="1.09765625" customWidth="1"/>
    <col min="132" max="132" width="24.59765625" style="78" customWidth="1"/>
    <col min="133" max="133" width="29.69921875" customWidth="1"/>
    <col min="134" max="139" width="7.796875" customWidth="1"/>
    <col min="140" max="141" width="1.09765625" customWidth="1"/>
    <col min="142" max="142" width="24.59765625" style="78" customWidth="1"/>
    <col min="143" max="143" width="29.69921875" customWidth="1"/>
    <col min="144" max="149" width="7.796875" customWidth="1"/>
    <col min="150" max="151" width="1.09765625" customWidth="1"/>
    <col min="152" max="152" width="24.59765625" style="78" customWidth="1"/>
    <col min="153" max="153" width="29.69921875" customWidth="1"/>
    <col min="154" max="159" width="7.796875" customWidth="1"/>
    <col min="160" max="161" width="1.09765625" customWidth="1"/>
    <col min="162" max="162" width="24.59765625" style="78" customWidth="1"/>
    <col min="163" max="163" width="29.69921875" customWidth="1"/>
    <col min="164" max="169" width="7.796875" customWidth="1"/>
    <col min="170" max="171" width="1.09765625" customWidth="1"/>
    <col min="172" max="172" width="24.59765625" style="78" customWidth="1"/>
    <col min="173" max="173" width="29.69921875" customWidth="1"/>
    <col min="174" max="179" width="7.796875" customWidth="1"/>
    <col min="180" max="181" width="1.09765625" customWidth="1"/>
    <col min="182" max="182" width="24.59765625" style="78" customWidth="1"/>
    <col min="183" max="183" width="29.69921875" customWidth="1"/>
    <col min="184" max="189" width="7.796875" customWidth="1"/>
    <col min="190" max="191" width="1.09765625" customWidth="1"/>
    <col min="192" max="192" width="24.59765625" style="78" customWidth="1"/>
    <col min="193" max="193" width="29.69921875" customWidth="1"/>
    <col min="194" max="199" width="7.796875" customWidth="1"/>
    <col min="200" max="201" width="1.09765625" customWidth="1"/>
    <col min="202" max="202" width="24.59765625" style="78" customWidth="1"/>
    <col min="203" max="203" width="29.69921875" customWidth="1"/>
    <col min="204" max="209" width="7.796875" customWidth="1"/>
    <col min="210" max="211" width="1.09765625" customWidth="1"/>
    <col min="212" max="212" width="24.59765625" style="78" customWidth="1"/>
    <col min="213" max="213" width="29.69921875" customWidth="1"/>
    <col min="214" max="219" width="7.796875" customWidth="1"/>
    <col min="220" max="221" width="1.09765625" customWidth="1"/>
    <col min="222" max="222" width="24.59765625" style="78" customWidth="1"/>
    <col min="223" max="223" width="29.69921875" customWidth="1"/>
    <col min="224" max="229" width="7.796875" customWidth="1"/>
    <col min="230" max="231" width="1.09765625" customWidth="1"/>
    <col min="232" max="232" width="24.59765625" style="78" customWidth="1"/>
    <col min="233" max="233" width="29.69921875" customWidth="1"/>
    <col min="234" max="239" width="7.796875" customWidth="1"/>
    <col min="240" max="241" width="1.09765625" customWidth="1"/>
  </cols>
  <sheetData>
    <row r="1" spans="1:232" s="153" customFormat="1" ht="30" customHeight="1" x14ac:dyDescent="0.3">
      <c r="B1" s="619" t="str">
        <f>HLOOKUP(Introduction!$G$4,nametranslations,101,FALSE)</f>
        <v>Agua en las Escuelas</v>
      </c>
      <c r="C1" s="181" t="s">
        <v>192</v>
      </c>
      <c r="D1" s="162" t="str">
        <f>+Introduction!$C$7</f>
        <v>Nicaragua</v>
      </c>
      <c r="E1" s="162"/>
      <c r="F1" s="162"/>
      <c r="G1" s="162"/>
      <c r="H1" s="162"/>
      <c r="I1" s="166"/>
      <c r="J1" s="154"/>
      <c r="K1" s="154"/>
      <c r="L1" s="619" t="str">
        <f>HLOOKUP(Introduction!$G$4,nametranslations,101,FALSE)</f>
        <v>Agua en las Escuelas</v>
      </c>
      <c r="M1" s="181" t="s">
        <v>193</v>
      </c>
      <c r="N1" s="162" t="str">
        <f>+Introduction!$C$7</f>
        <v>Nicaragua</v>
      </c>
      <c r="O1" s="162"/>
      <c r="P1" s="162"/>
      <c r="Q1" s="162"/>
      <c r="R1" s="162"/>
      <c r="S1" s="166"/>
      <c r="T1" s="154"/>
      <c r="U1" s="154"/>
      <c r="V1" s="619" t="str">
        <f>HLOOKUP(Introduction!$G$4,nametranslations,101,FALSE)</f>
        <v>Agua en las Escuelas</v>
      </c>
      <c r="W1" s="181">
        <v>2016</v>
      </c>
      <c r="X1" s="162" t="str">
        <f>+Introduction!$C$7</f>
        <v>Nicaragua</v>
      </c>
      <c r="Y1" s="162"/>
      <c r="Z1" s="162"/>
      <c r="AA1" s="162"/>
      <c r="AB1" s="162"/>
      <c r="AC1" s="166"/>
      <c r="AD1" s="154"/>
      <c r="AE1" s="154"/>
      <c r="AF1" s="619" t="str">
        <f>HLOOKUP(Introduction!$G$4,nametranslations,101,FALSE)</f>
        <v>Agua en las Escuelas</v>
      </c>
      <c r="AG1" s="181" t="s">
        <v>194</v>
      </c>
      <c r="AH1" s="162" t="str">
        <f>+Introduction!$C$7</f>
        <v>Nicaragua</v>
      </c>
      <c r="AI1" s="162"/>
      <c r="AJ1" s="162"/>
      <c r="AK1" s="162"/>
      <c r="AL1" s="162"/>
      <c r="AM1" s="166"/>
      <c r="AN1" s="154"/>
      <c r="AO1" s="154"/>
      <c r="AP1" s="619" t="str">
        <f>HLOOKUP(Introduction!$G$4,nametranslations,101,FALSE)</f>
        <v>Agua en las Escuelas</v>
      </c>
      <c r="AQ1" s="181">
        <v>2017</v>
      </c>
      <c r="AR1" s="162" t="str">
        <f>+Introduction!$C$7</f>
        <v>Nicaragua</v>
      </c>
      <c r="AS1" s="162"/>
      <c r="AT1" s="162"/>
      <c r="AU1" s="162"/>
      <c r="AV1" s="162"/>
      <c r="AW1" s="166"/>
      <c r="AX1" s="154"/>
      <c r="AY1" s="154"/>
      <c r="AZ1" s="619" t="str">
        <f>HLOOKUP(Introduction!$G$4,nametranslations,101,FALSE)</f>
        <v>Agua en las Escuelas</v>
      </c>
      <c r="BA1" s="181">
        <v>2018</v>
      </c>
      <c r="BB1" s="162" t="str">
        <f>+Introduction!$C$7</f>
        <v>Nicaragua</v>
      </c>
      <c r="BC1" s="162"/>
      <c r="BD1" s="162"/>
      <c r="BE1" s="162"/>
      <c r="BF1" s="162"/>
      <c r="BG1" s="166"/>
      <c r="BH1" s="154"/>
      <c r="BI1" s="154"/>
      <c r="BJ1" s="619" t="str">
        <f>HLOOKUP(Introduction!$G$4,nametranslations,101,FALSE)</f>
        <v>Agua en las Escuelas</v>
      </c>
      <c r="BK1" s="181">
        <v>2019</v>
      </c>
      <c r="BL1" s="162" t="str">
        <f>+Introduction!$C$7</f>
        <v>Nicaragua</v>
      </c>
      <c r="BM1" s="162"/>
      <c r="BN1" s="162"/>
      <c r="BO1" s="162"/>
      <c r="BP1" s="162"/>
      <c r="BQ1" s="166"/>
      <c r="BR1" s="154"/>
      <c r="BS1" s="154"/>
      <c r="BT1" s="619" t="str">
        <f>HLOOKUP(Introduction!$G$4,nametranslations,101,FALSE)</f>
        <v>Agua en las Escuelas</v>
      </c>
      <c r="BU1" s="181">
        <v>2019</v>
      </c>
      <c r="BV1" s="162" t="str">
        <f>+Introduction!$C$7</f>
        <v>Nicaragua</v>
      </c>
      <c r="BW1" s="162"/>
      <c r="BX1" s="162"/>
      <c r="BY1" s="162"/>
      <c r="BZ1" s="162"/>
      <c r="CA1" s="166"/>
      <c r="CB1" s="154"/>
      <c r="CC1" s="154"/>
      <c r="CD1" s="619" t="str">
        <f>HLOOKUP(Introduction!$G$4,nametranslations,101,FALSE)</f>
        <v>Agua en las Escuelas</v>
      </c>
      <c r="CE1" s="181">
        <v>2023</v>
      </c>
      <c r="CF1" s="162" t="str">
        <f>+Introduction!$C$7</f>
        <v>Nicaragua</v>
      </c>
      <c r="CG1" s="162"/>
      <c r="CH1" s="162"/>
      <c r="CI1" s="162"/>
      <c r="CJ1" s="162"/>
      <c r="CK1" s="166"/>
      <c r="CL1" s="154"/>
      <c r="CM1" s="154"/>
    </row>
    <row r="2" spans="1:232" s="153" customFormat="1" ht="30" customHeight="1" x14ac:dyDescent="0.3">
      <c r="A2" s="360" t="s">
        <v>255</v>
      </c>
      <c r="B2" s="163" t="s">
        <v>189</v>
      </c>
      <c r="C2" s="123" t="s">
        <v>130</v>
      </c>
      <c r="D2" s="123" t="s">
        <v>128</v>
      </c>
      <c r="E2" s="164"/>
      <c r="F2" s="164"/>
      <c r="G2" s="164"/>
      <c r="H2" s="164"/>
      <c r="I2" s="165"/>
      <c r="J2" s="154" t="s">
        <v>195</v>
      </c>
      <c r="K2" s="154"/>
      <c r="L2" s="163" t="s">
        <v>190</v>
      </c>
      <c r="M2" s="123" t="s">
        <v>130</v>
      </c>
      <c r="N2" s="123" t="s">
        <v>129</v>
      </c>
      <c r="O2" s="164"/>
      <c r="P2" s="164"/>
      <c r="Q2" s="164"/>
      <c r="R2" s="164"/>
      <c r="S2" s="165"/>
      <c r="T2" s="154" t="s">
        <v>195</v>
      </c>
      <c r="U2" s="154"/>
      <c r="V2" s="163" t="s">
        <v>209</v>
      </c>
      <c r="W2" s="123" t="s">
        <v>130</v>
      </c>
      <c r="X2" s="123" t="s">
        <v>210</v>
      </c>
      <c r="Y2" s="164"/>
      <c r="Z2" s="164"/>
      <c r="AA2" s="164"/>
      <c r="AB2" s="164"/>
      <c r="AC2" s="165"/>
      <c r="AD2" s="154" t="s">
        <v>195</v>
      </c>
      <c r="AE2" s="154"/>
      <c r="AF2" s="163" t="s">
        <v>191</v>
      </c>
      <c r="AG2" s="123" t="s">
        <v>130</v>
      </c>
      <c r="AH2" s="123" t="s">
        <v>188</v>
      </c>
      <c r="AI2" s="164"/>
      <c r="AJ2" s="164"/>
      <c r="AK2" s="164"/>
      <c r="AL2" s="164"/>
      <c r="AM2" s="165"/>
      <c r="AN2" s="154" t="s">
        <v>195</v>
      </c>
      <c r="AO2" s="154"/>
      <c r="AP2" s="163" t="s">
        <v>216</v>
      </c>
      <c r="AQ2" s="123" t="s">
        <v>130</v>
      </c>
      <c r="AR2" s="123" t="s">
        <v>210</v>
      </c>
      <c r="AS2" s="164"/>
      <c r="AT2" s="164"/>
      <c r="AU2" s="164"/>
      <c r="AV2" s="164"/>
      <c r="AW2" s="165"/>
      <c r="AX2" s="154" t="s">
        <v>195</v>
      </c>
      <c r="AY2" s="154"/>
      <c r="AZ2" s="163" t="s">
        <v>217</v>
      </c>
      <c r="BA2" s="123" t="s">
        <v>130</v>
      </c>
      <c r="BB2" s="123" t="s">
        <v>210</v>
      </c>
      <c r="BC2" s="164"/>
      <c r="BD2" s="164"/>
      <c r="BE2" s="164"/>
      <c r="BF2" s="164"/>
      <c r="BG2" s="165"/>
      <c r="BH2" s="154" t="s">
        <v>195</v>
      </c>
      <c r="BI2" s="154"/>
      <c r="BJ2" s="163" t="s">
        <v>218</v>
      </c>
      <c r="BK2" s="123" t="s">
        <v>130</v>
      </c>
      <c r="BL2" s="123" t="s">
        <v>210</v>
      </c>
      <c r="BM2" s="164"/>
      <c r="BN2" s="164"/>
      <c r="BO2" s="164"/>
      <c r="BP2" s="164"/>
      <c r="BQ2" s="165"/>
      <c r="BR2" s="154" t="s">
        <v>195</v>
      </c>
      <c r="BS2" s="154"/>
      <c r="BT2" s="163" t="s">
        <v>256</v>
      </c>
      <c r="BU2" s="123" t="s">
        <v>130</v>
      </c>
      <c r="BV2" s="123" t="s">
        <v>257</v>
      </c>
      <c r="BW2" s="164"/>
      <c r="BX2" s="164"/>
      <c r="BY2" s="164"/>
      <c r="BZ2" s="164"/>
      <c r="CA2" s="165"/>
      <c r="CB2" s="154" t="s">
        <v>195</v>
      </c>
      <c r="CC2" s="154"/>
      <c r="CD2" s="163" t="s">
        <v>265</v>
      </c>
      <c r="CE2" s="123" t="s">
        <v>266</v>
      </c>
      <c r="CF2" s="123" t="s">
        <v>267</v>
      </c>
      <c r="CG2" s="164"/>
      <c r="CH2" s="164"/>
      <c r="CI2" s="164"/>
      <c r="CJ2" s="164"/>
      <c r="CK2" s="165"/>
      <c r="CL2" s="154" t="s">
        <v>195</v>
      </c>
      <c r="CM2" s="154"/>
    </row>
    <row r="3" spans="1:232" s="131" customFormat="1" ht="18" customHeight="1" x14ac:dyDescent="0.3">
      <c r="A3" s="360"/>
      <c r="B3" s="124" t="str">
        <f>HLOOKUP(Introduction!$G$4,nametranslations,152,FALSE)</f>
        <v>Definición</v>
      </c>
      <c r="C3" s="125" t="str">
        <f>HLOOKUP(Introduction!$G$4,nametranslations,102,FALSE)</f>
        <v>Estimaciones (%)</v>
      </c>
      <c r="D3" s="126" t="str">
        <f>HLOOKUP(Introduction!$G$4,nametranslations,24,FALSE)</f>
        <v>Total</v>
      </c>
      <c r="E3" s="127" t="str">
        <f>HLOOKUP(Introduction!$G$4,nametranslations,26,FALSE)</f>
        <v>Urbano</v>
      </c>
      <c r="F3" s="127" t="str">
        <f>HLOOKUP(Introduction!$G$4,nametranslations,25,FALSE)</f>
        <v>Rural</v>
      </c>
      <c r="G3" s="127" t="str">
        <f>HLOOKUP(Introduction!$G$4,nametranslations,27,FALSE)</f>
        <v>Preprimaria</v>
      </c>
      <c r="H3" s="127" t="str">
        <f>HLOOKUP(Introduction!$G$4,nametranslations,28,FALSE)</f>
        <v>Primaria</v>
      </c>
      <c r="I3" s="128" t="str">
        <f>HLOOKUP(Introduction!$G$4,nametranslations,29,FALSE)</f>
        <v>Secundaria</v>
      </c>
      <c r="J3" s="129"/>
      <c r="K3" s="129"/>
      <c r="L3" s="124" t="str">
        <f>HLOOKUP(Introduction!$G$4,nametranslations,152,FALSE)</f>
        <v>Definición</v>
      </c>
      <c r="M3" s="125" t="str">
        <f>HLOOKUP(Introduction!$G$4,nametranslations,102,FALSE)</f>
        <v>Estimaciones (%)</v>
      </c>
      <c r="N3" s="126" t="str">
        <f>HLOOKUP(Introduction!$G$4,nametranslations,24,FALSE)</f>
        <v>Total</v>
      </c>
      <c r="O3" s="127" t="str">
        <f>HLOOKUP(Introduction!$G$4,nametranslations,26,FALSE)</f>
        <v>Urbano</v>
      </c>
      <c r="P3" s="127" t="str">
        <f>HLOOKUP(Introduction!$G$4,nametranslations,25,FALSE)</f>
        <v>Rural</v>
      </c>
      <c r="Q3" s="127" t="str">
        <f>HLOOKUP(Introduction!$G$4,nametranslations,27,FALSE)</f>
        <v>Preprimaria</v>
      </c>
      <c r="R3" s="127" t="str">
        <f>HLOOKUP(Introduction!$G$4,nametranslations,28,FALSE)</f>
        <v>Primaria</v>
      </c>
      <c r="S3" s="128" t="str">
        <f>HLOOKUP(Introduction!$G$4,nametranslations,29,FALSE)</f>
        <v>Secundaria</v>
      </c>
      <c r="T3" s="129"/>
      <c r="U3" s="129"/>
      <c r="V3" s="124" t="str">
        <f>HLOOKUP(Introduction!$G$4,nametranslations,152,FALSE)</f>
        <v>Definición</v>
      </c>
      <c r="W3" s="125" t="str">
        <f>HLOOKUP(Introduction!$G$4,nametranslations,102,FALSE)</f>
        <v>Estimaciones (%)</v>
      </c>
      <c r="X3" s="126" t="str">
        <f>HLOOKUP(Introduction!$G$4,nametranslations,24,FALSE)</f>
        <v>Total</v>
      </c>
      <c r="Y3" s="127" t="str">
        <f>HLOOKUP(Introduction!$G$4,nametranslations,26,FALSE)</f>
        <v>Urbano</v>
      </c>
      <c r="Z3" s="127" t="str">
        <f>HLOOKUP(Introduction!$G$4,nametranslations,25,FALSE)</f>
        <v>Rural</v>
      </c>
      <c r="AA3" s="127" t="str">
        <f>HLOOKUP(Introduction!$G$4,nametranslations,27,FALSE)</f>
        <v>Preprimaria</v>
      </c>
      <c r="AB3" s="127" t="str">
        <f>HLOOKUP(Introduction!$G$4,nametranslations,28,FALSE)</f>
        <v>Primaria</v>
      </c>
      <c r="AC3" s="128" t="str">
        <f>HLOOKUP(Introduction!$G$4,nametranslations,29,FALSE)</f>
        <v>Secundaria</v>
      </c>
      <c r="AD3" s="129"/>
      <c r="AE3" s="129"/>
      <c r="AF3" s="124" t="str">
        <f>HLOOKUP(Introduction!$G$4,nametranslations,152,FALSE)</f>
        <v>Definición</v>
      </c>
      <c r="AG3" s="125" t="str">
        <f>HLOOKUP(Introduction!$G$4,nametranslations,102,FALSE)</f>
        <v>Estimaciones (%)</v>
      </c>
      <c r="AH3" s="126" t="str">
        <f>HLOOKUP(Introduction!$G$4,nametranslations,24,FALSE)</f>
        <v>Total</v>
      </c>
      <c r="AI3" s="127" t="str">
        <f>HLOOKUP(Introduction!$G$4,nametranslations,26,FALSE)</f>
        <v>Urbano</v>
      </c>
      <c r="AJ3" s="127" t="str">
        <f>HLOOKUP(Introduction!$G$4,nametranslations,25,FALSE)</f>
        <v>Rural</v>
      </c>
      <c r="AK3" s="127" t="str">
        <f>HLOOKUP(Introduction!$G$4,nametranslations,27,FALSE)</f>
        <v>Preprimaria</v>
      </c>
      <c r="AL3" s="127" t="str">
        <f>HLOOKUP(Introduction!$G$4,nametranslations,28,FALSE)</f>
        <v>Primaria</v>
      </c>
      <c r="AM3" s="128" t="str">
        <f>HLOOKUP(Introduction!$G$4,nametranslations,29,FALSE)</f>
        <v>Secundaria</v>
      </c>
      <c r="AN3" s="129"/>
      <c r="AO3" s="129"/>
      <c r="AP3" s="124" t="str">
        <f>HLOOKUP(Introduction!$G$4,nametranslations,152,FALSE)</f>
        <v>Definición</v>
      </c>
      <c r="AQ3" s="125" t="str">
        <f>HLOOKUP(Introduction!$G$4,nametranslations,102,FALSE)</f>
        <v>Estimaciones (%)</v>
      </c>
      <c r="AR3" s="126" t="str">
        <f>HLOOKUP(Introduction!$G$4,nametranslations,24,FALSE)</f>
        <v>Total</v>
      </c>
      <c r="AS3" s="127" t="str">
        <f>HLOOKUP(Introduction!$G$4,nametranslations,26,FALSE)</f>
        <v>Urbano</v>
      </c>
      <c r="AT3" s="127" t="str">
        <f>HLOOKUP(Introduction!$G$4,nametranslations,25,FALSE)</f>
        <v>Rural</v>
      </c>
      <c r="AU3" s="127" t="str">
        <f>HLOOKUP(Introduction!$G$4,nametranslations,27,FALSE)</f>
        <v>Preprimaria</v>
      </c>
      <c r="AV3" s="127" t="str">
        <f>HLOOKUP(Introduction!$G$4,nametranslations,28,FALSE)</f>
        <v>Primaria</v>
      </c>
      <c r="AW3" s="128" t="str">
        <f>HLOOKUP(Introduction!$G$4,nametranslations,29,FALSE)</f>
        <v>Secundaria</v>
      </c>
      <c r="AX3" s="129"/>
      <c r="AY3" s="129"/>
      <c r="AZ3" s="124" t="str">
        <f>HLOOKUP(Introduction!$G$4,nametranslations,152,FALSE)</f>
        <v>Definición</v>
      </c>
      <c r="BA3" s="125" t="str">
        <f>HLOOKUP(Introduction!$G$4,nametranslations,102,FALSE)</f>
        <v>Estimaciones (%)</v>
      </c>
      <c r="BB3" s="126" t="str">
        <f>HLOOKUP(Introduction!$G$4,nametranslations,24,FALSE)</f>
        <v>Total</v>
      </c>
      <c r="BC3" s="127" t="str">
        <f>HLOOKUP(Introduction!$G$4,nametranslations,26,FALSE)</f>
        <v>Urbano</v>
      </c>
      <c r="BD3" s="127" t="str">
        <f>HLOOKUP(Introduction!$G$4,nametranslations,25,FALSE)</f>
        <v>Rural</v>
      </c>
      <c r="BE3" s="127" t="str">
        <f>HLOOKUP(Introduction!$G$4,nametranslations,27,FALSE)</f>
        <v>Preprimaria</v>
      </c>
      <c r="BF3" s="127" t="str">
        <f>HLOOKUP(Introduction!$G$4,nametranslations,28,FALSE)</f>
        <v>Primaria</v>
      </c>
      <c r="BG3" s="128" t="str">
        <f>HLOOKUP(Introduction!$G$4,nametranslations,29,FALSE)</f>
        <v>Secundaria</v>
      </c>
      <c r="BH3" s="129"/>
      <c r="BI3" s="129"/>
      <c r="BJ3" s="124" t="str">
        <f>HLOOKUP(Introduction!$G$4,nametranslations,152,FALSE)</f>
        <v>Definición</v>
      </c>
      <c r="BK3" s="125" t="str">
        <f>HLOOKUP(Introduction!$G$4,nametranslations,102,FALSE)</f>
        <v>Estimaciones (%)</v>
      </c>
      <c r="BL3" s="126" t="str">
        <f>HLOOKUP(Introduction!$G$4,nametranslations,24,FALSE)</f>
        <v>Total</v>
      </c>
      <c r="BM3" s="127" t="str">
        <f>HLOOKUP(Introduction!$G$4,nametranslations,26,FALSE)</f>
        <v>Urbano</v>
      </c>
      <c r="BN3" s="127" t="str">
        <f>HLOOKUP(Introduction!$G$4,nametranslations,25,FALSE)</f>
        <v>Rural</v>
      </c>
      <c r="BO3" s="127" t="str">
        <f>HLOOKUP(Introduction!$G$4,nametranslations,27,FALSE)</f>
        <v>Preprimaria</v>
      </c>
      <c r="BP3" s="127" t="str">
        <f>HLOOKUP(Introduction!$G$4,nametranslations,28,FALSE)</f>
        <v>Primaria</v>
      </c>
      <c r="BQ3" s="128" t="str">
        <f>HLOOKUP(Introduction!$G$4,nametranslations,29,FALSE)</f>
        <v>Secundaria</v>
      </c>
      <c r="BR3" s="129"/>
      <c r="BS3" s="129"/>
      <c r="BT3" s="124" t="str">
        <f>HLOOKUP(Introduction!$G$4,nametranslations,152,FALSE)</f>
        <v>Definición</v>
      </c>
      <c r="BU3" s="125" t="str">
        <f>HLOOKUP(Introduction!$G$4,nametranslations,102,FALSE)</f>
        <v>Estimaciones (%)</v>
      </c>
      <c r="BV3" s="126" t="str">
        <f>HLOOKUP(Introduction!$G$4,nametranslations,24,FALSE)</f>
        <v>Total</v>
      </c>
      <c r="BW3" s="127" t="str">
        <f>HLOOKUP(Introduction!$G$4,nametranslations,26,FALSE)</f>
        <v>Urbano</v>
      </c>
      <c r="BX3" s="127" t="str">
        <f>HLOOKUP(Introduction!$G$4,nametranslations,25,FALSE)</f>
        <v>Rural</v>
      </c>
      <c r="BY3" s="127" t="str">
        <f>HLOOKUP(Introduction!$G$4,nametranslations,27,FALSE)</f>
        <v>Preprimaria</v>
      </c>
      <c r="BZ3" s="127" t="str">
        <f>HLOOKUP(Introduction!$G$4,nametranslations,28,FALSE)</f>
        <v>Primaria</v>
      </c>
      <c r="CA3" s="128" t="str">
        <f>HLOOKUP(Introduction!$G$4,nametranslations,29,FALSE)</f>
        <v>Secundaria</v>
      </c>
      <c r="CB3" s="129"/>
      <c r="CC3" s="129"/>
      <c r="CD3" s="124" t="str">
        <f>HLOOKUP(Introduction!$G$4,nametranslations,152,FALSE)</f>
        <v>Definición</v>
      </c>
      <c r="CE3" s="125" t="str">
        <f>HLOOKUP(Introduction!$G$4,nametranslations,102,FALSE)</f>
        <v>Estimaciones (%)</v>
      </c>
      <c r="CF3" s="126" t="str">
        <f>HLOOKUP(Introduction!$G$4,nametranslations,24,FALSE)</f>
        <v>Total</v>
      </c>
      <c r="CG3" s="127" t="str">
        <f>HLOOKUP(Introduction!$G$4,nametranslations,26,FALSE)</f>
        <v>Urbano</v>
      </c>
      <c r="CH3" s="127" t="str">
        <f>HLOOKUP(Introduction!$G$4,nametranslations,25,FALSE)</f>
        <v>Rural</v>
      </c>
      <c r="CI3" s="127" t="str">
        <f>HLOOKUP(Introduction!$G$4,nametranslations,27,FALSE)</f>
        <v>Preprimaria</v>
      </c>
      <c r="CJ3" s="127" t="str">
        <f>HLOOKUP(Introduction!$G$4,nametranslations,28,FALSE)</f>
        <v>Primaria</v>
      </c>
      <c r="CK3" s="128" t="str">
        <f>HLOOKUP(Introduction!$G$4,nametranslations,29,FALSE)</f>
        <v>Secundaria</v>
      </c>
      <c r="CL3" s="129"/>
      <c r="CM3" s="129"/>
      <c r="CN3" s="130"/>
      <c r="CX3" s="130"/>
      <c r="DH3" s="130"/>
      <c r="DR3" s="130"/>
      <c r="EB3" s="130"/>
      <c r="EL3" s="130"/>
      <c r="EV3" s="130"/>
      <c r="FF3" s="130"/>
      <c r="FP3" s="130"/>
      <c r="FZ3" s="130"/>
      <c r="GJ3" s="130"/>
      <c r="GT3" s="130"/>
      <c r="HD3" s="130"/>
      <c r="HN3" s="130"/>
      <c r="HX3" s="130"/>
    </row>
    <row r="4" spans="1:232" s="2" customFormat="1" x14ac:dyDescent="0.3">
      <c r="A4" s="647" t="str">
        <f>IF(ISBLANK('Data Summary'!A6),"",'Data Summary'!A6)</f>
        <v>NIC_2006_LLECE</v>
      </c>
      <c r="B4" s="71"/>
      <c r="C4" s="31" t="str">
        <f>HLOOKUP(Introduction!$G$4,nametranslations,103,FALSE)</f>
        <v>Sin fuente de agua</v>
      </c>
      <c r="D4" s="7" t="str">
        <f>IF(COUNTA(D13)=0,"",D13)</f>
        <v/>
      </c>
      <c r="E4" s="7" t="str">
        <f t="shared" ref="E4:I4" si="0">IF(COUNTA(E13)=0,"",E13)</f>
        <v/>
      </c>
      <c r="F4" s="7" t="str">
        <f t="shared" si="0"/>
        <v/>
      </c>
      <c r="G4" s="7" t="str">
        <f t="shared" si="0"/>
        <v/>
      </c>
      <c r="H4" s="7" t="str">
        <f t="shared" si="0"/>
        <v/>
      </c>
      <c r="I4" s="26" t="str">
        <f t="shared" si="0"/>
        <v/>
      </c>
      <c r="J4" s="21"/>
      <c r="K4" s="21"/>
      <c r="L4" s="71"/>
      <c r="M4" s="12" t="str">
        <f>HLOOKUP(Introduction!$G$4,nametranslations,103,FALSE)</f>
        <v>Sin fuente de agua</v>
      </c>
      <c r="N4" s="7" t="str">
        <f t="shared" ref="N4:S4" si="1">IF(COUNTA(N13)=0,"",N13)</f>
        <v/>
      </c>
      <c r="O4" s="7" t="str">
        <f t="shared" si="1"/>
        <v/>
      </c>
      <c r="P4" s="7" t="str">
        <f t="shared" si="1"/>
        <v/>
      </c>
      <c r="Q4" s="7" t="str">
        <f t="shared" si="1"/>
        <v/>
      </c>
      <c r="R4" s="7" t="str">
        <f t="shared" si="1"/>
        <v/>
      </c>
      <c r="S4" s="26" t="str">
        <f t="shared" si="1"/>
        <v/>
      </c>
      <c r="T4" s="21"/>
      <c r="U4" s="21"/>
      <c r="V4" s="71"/>
      <c r="W4" s="12" t="str">
        <f>HLOOKUP(Introduction!$G$4,nametranslations,103,FALSE)</f>
        <v>Sin fuente de agua</v>
      </c>
      <c r="X4" s="7" t="str">
        <f t="shared" ref="X4:AC4" si="2">IF(COUNTA(X13)=0,"",X13)</f>
        <v/>
      </c>
      <c r="Y4" s="7" t="str">
        <f t="shared" si="2"/>
        <v/>
      </c>
      <c r="Z4" s="7" t="str">
        <f t="shared" si="2"/>
        <v/>
      </c>
      <c r="AA4" s="7" t="str">
        <f t="shared" si="2"/>
        <v/>
      </c>
      <c r="AB4" s="7" t="str">
        <f t="shared" si="2"/>
        <v/>
      </c>
      <c r="AC4" s="26" t="str">
        <f t="shared" si="2"/>
        <v/>
      </c>
      <c r="AD4" s="21"/>
      <c r="AE4" s="21"/>
      <c r="AF4" s="71"/>
      <c r="AG4" s="12" t="str">
        <f>HLOOKUP(Introduction!$G$4,nametranslations,103,FALSE)</f>
        <v>Sin fuente de agua</v>
      </c>
      <c r="AH4" s="7">
        <f t="shared" ref="AH4:AM4" si="3">IF(COUNTA(AH13)=0,"",AH13)</f>
        <v>2.4292400000000001</v>
      </c>
      <c r="AI4" s="7">
        <f t="shared" si="3"/>
        <v>0.78212000000000004</v>
      </c>
      <c r="AJ4" s="7">
        <f t="shared" si="3"/>
        <v>2.61747</v>
      </c>
      <c r="AK4" s="7" t="str">
        <f t="shared" si="3"/>
        <v/>
      </c>
      <c r="AL4" s="7" t="str">
        <f t="shared" si="3"/>
        <v/>
      </c>
      <c r="AM4" s="26" t="str">
        <f t="shared" si="3"/>
        <v/>
      </c>
      <c r="AN4" s="21"/>
      <c r="AO4" s="21"/>
      <c r="AP4" s="71"/>
      <c r="AQ4" s="12" t="str">
        <f>HLOOKUP(Introduction!$G$4,nametranslations,103,FALSE)</f>
        <v>Sin fuente de agua</v>
      </c>
      <c r="AR4" s="7" t="str">
        <f t="shared" ref="AR4:AW4" si="4">IF(COUNTA(AR13)=0,"",AR13)</f>
        <v/>
      </c>
      <c r="AS4" s="7" t="str">
        <f t="shared" si="4"/>
        <v/>
      </c>
      <c r="AT4" s="7" t="str">
        <f t="shared" si="4"/>
        <v/>
      </c>
      <c r="AU4" s="7" t="str">
        <f t="shared" si="4"/>
        <v/>
      </c>
      <c r="AV4" s="7" t="str">
        <f t="shared" si="4"/>
        <v/>
      </c>
      <c r="AW4" s="26" t="str">
        <f t="shared" si="4"/>
        <v/>
      </c>
      <c r="AX4" s="21"/>
      <c r="AY4" s="21"/>
      <c r="AZ4" s="71"/>
      <c r="BA4" s="12" t="str">
        <f>HLOOKUP(Introduction!$G$4,nametranslations,103,FALSE)</f>
        <v>Sin fuente de agua</v>
      </c>
      <c r="BB4" s="7" t="str">
        <f t="shared" ref="BB4:BG4" si="5">IF(COUNTA(BB13)=0,"",BB13)</f>
        <v/>
      </c>
      <c r="BC4" s="7" t="str">
        <f t="shared" si="5"/>
        <v/>
      </c>
      <c r="BD4" s="7" t="str">
        <f t="shared" si="5"/>
        <v/>
      </c>
      <c r="BE4" s="7" t="str">
        <f t="shared" si="5"/>
        <v/>
      </c>
      <c r="BF4" s="7" t="str">
        <f t="shared" si="5"/>
        <v/>
      </c>
      <c r="BG4" s="26" t="str">
        <f t="shared" si="5"/>
        <v/>
      </c>
      <c r="BH4" s="21"/>
      <c r="BI4" s="21"/>
      <c r="BJ4" s="71"/>
      <c r="BK4" s="12" t="str">
        <f>HLOOKUP(Introduction!$G$4,nametranslations,103,FALSE)</f>
        <v>Sin fuente de agua</v>
      </c>
      <c r="BL4" s="7" t="str">
        <f t="shared" ref="BL4:BQ4" si="6">IF(COUNTA(BL13)=0,"",BL13)</f>
        <v/>
      </c>
      <c r="BM4" s="7" t="str">
        <f t="shared" si="6"/>
        <v/>
      </c>
      <c r="BN4" s="7" t="str">
        <f t="shared" si="6"/>
        <v/>
      </c>
      <c r="BO4" s="7" t="str">
        <f t="shared" si="6"/>
        <v/>
      </c>
      <c r="BP4" s="7" t="str">
        <f t="shared" si="6"/>
        <v/>
      </c>
      <c r="BQ4" s="26" t="str">
        <f t="shared" si="6"/>
        <v/>
      </c>
      <c r="BR4" s="21"/>
      <c r="BS4" s="21"/>
      <c r="BT4" s="71"/>
      <c r="BU4" s="12" t="str">
        <f>HLOOKUP(Introduction!$G$4,nametranslations,103,FALSE)</f>
        <v>Sin fuente de agua</v>
      </c>
      <c r="BV4" s="7" t="str">
        <f t="shared" ref="BV4:CA4" si="7">IF(COUNTA(BV13)=0,"",BV13)</f>
        <v/>
      </c>
      <c r="BW4" s="7" t="str">
        <f t="shared" si="7"/>
        <v/>
      </c>
      <c r="BX4" s="7" t="str">
        <f t="shared" si="7"/>
        <v/>
      </c>
      <c r="BY4" s="7" t="str">
        <f t="shared" si="7"/>
        <v/>
      </c>
      <c r="BZ4" s="7" t="str">
        <f t="shared" si="7"/>
        <v/>
      </c>
      <c r="CA4" s="26" t="str">
        <f t="shared" si="7"/>
        <v/>
      </c>
      <c r="CB4" s="21"/>
      <c r="CC4" s="21"/>
      <c r="CD4" s="71"/>
      <c r="CE4" s="12" t="str">
        <f>HLOOKUP(Introduction!$G$4,nametranslations,103,FALSE)</f>
        <v>Sin fuente de agua</v>
      </c>
      <c r="CF4" s="7">
        <f t="shared" ref="CF4:CK4" si="8">IF(COUNTA(CF13)=0,"",CF13)</f>
        <v>14.651213645309424</v>
      </c>
      <c r="CG4" s="7" t="str">
        <f t="shared" si="8"/>
        <v/>
      </c>
      <c r="CH4" s="7" t="str">
        <f t="shared" si="8"/>
        <v/>
      </c>
      <c r="CI4" s="7" t="str">
        <f t="shared" si="8"/>
        <v/>
      </c>
      <c r="CJ4" s="7" t="str">
        <f t="shared" si="8"/>
        <v/>
      </c>
      <c r="CK4" s="26" t="str">
        <f t="shared" si="8"/>
        <v/>
      </c>
      <c r="CL4" s="21"/>
      <c r="CM4" s="21"/>
      <c r="CN4" s="79"/>
      <c r="CX4" s="79"/>
      <c r="DH4" s="79"/>
      <c r="DR4" s="79"/>
      <c r="EB4" s="79"/>
      <c r="EL4" s="79"/>
      <c r="EV4" s="79"/>
      <c r="FF4" s="79"/>
      <c r="FP4" s="79"/>
      <c r="FZ4" s="79"/>
      <c r="GJ4" s="79"/>
      <c r="GT4" s="79"/>
      <c r="HD4" s="79"/>
      <c r="HN4" s="79"/>
      <c r="HX4" s="79"/>
    </row>
    <row r="5" spans="1:232" s="2" customFormat="1" x14ac:dyDescent="0.3">
      <c r="A5" s="647" t="str">
        <f ca="1">IF(ISBLANK('Data Summary'!A7),"",'Data Summary'!A7)</f>
        <v>NIC_2013_LLECE</v>
      </c>
      <c r="B5" s="71"/>
      <c r="C5" s="31" t="str">
        <f>HLOOKUP(Introduction!$G$4,nametranslations,104,FALSE)</f>
        <v>No mejorado</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c r="J5" s="21"/>
      <c r="K5" s="21"/>
      <c r="L5" s="71"/>
      <c r="M5" s="12" t="str">
        <f>HLOOKUP(Introduction!$G$4,nametranslations,104,FALSE)</f>
        <v>No mejorado</v>
      </c>
      <c r="N5" s="7"/>
      <c r="O5" s="7"/>
      <c r="P5" s="7"/>
      <c r="Q5" s="7" t="str">
        <f>IF((COUNTA(Q14:Q25)=0)+(COUNTA(Q13)=0),"",100-Q13-SUMPRODUCT(M14:M25,Q14:Q25))</f>
        <v/>
      </c>
      <c r="R5" s="7"/>
      <c r="S5" s="26"/>
      <c r="T5" s="21"/>
      <c r="U5" s="21"/>
      <c r="V5" s="71"/>
      <c r="W5" s="12" t="str">
        <f>HLOOKUP(Introduction!$G$4,nametranslations,104,FALSE)</f>
        <v>No mejorado</v>
      </c>
      <c r="X5" s="7" t="str">
        <f>IF((COUNTA(X14:X25)=0)+(COUNTA(X13)=0),"",100-X13-SUMPRODUCT(W14:W25,X14:X25))</f>
        <v/>
      </c>
      <c r="Y5" s="7" t="str">
        <f>IF((COUNTA(Y14:Y25)=0)+(COUNTA(Y13)=0),"",100-Y13-SUMPRODUCT(W14:W25,Y14:Y25))</f>
        <v/>
      </c>
      <c r="Z5" s="7" t="str">
        <f>IF((COUNTA(Z14:Z25)=0)+(COUNTA(Z13)=0),"",100-Z13-SUMPRODUCT(W14:W25,Z14:Z25))</f>
        <v/>
      </c>
      <c r="AA5" s="7" t="str">
        <f>IF((COUNTA(AA14:AA25)=0)+(COUNTA(AA13)=0),"",100-AA13-SUMPRODUCT(W14:W25,AA14:AA25))</f>
        <v/>
      </c>
      <c r="AB5" s="7"/>
      <c r="AC5" s="26"/>
      <c r="AD5" s="21"/>
      <c r="AE5" s="21"/>
      <c r="AF5" s="71"/>
      <c r="AG5" s="12" t="str">
        <f>HLOOKUP(Introduction!$G$4,nametranslations,104,FALSE)</f>
        <v>No mejorado</v>
      </c>
      <c r="AH5" s="7">
        <f>IF((COUNTA(AH14:AH25)=0)+(COUNTA(AH13)=0),"",100-AH13-SUMPRODUCT(AG14:AG25,AH14:AH25))</f>
        <v>25.375264999999999</v>
      </c>
      <c r="AI5" s="7">
        <f>IF((COUNTA(AI14:AI25)=0)+(COUNTA(AI13)=0),"",100-AI13-SUMPRODUCT(AG14:AG25,AI14:AI25))</f>
        <v>2.0670400000000058</v>
      </c>
      <c r="AJ5" s="7">
        <f>IF((COUNTA(AJ14:AJ25)=0)+(COUNTA(AJ13)=0),"",100-AJ13-SUMPRODUCT(AG14:AG25,AJ14:AJ25))</f>
        <v>28.038809999999998</v>
      </c>
      <c r="AK5" s="7" t="str">
        <f>IF((COUNTA(AK14:AK25)=0)+(COUNTA(AK13)=0),"",100-AK13-SUMPRODUCT(AG14:AG25,AK14:AK25))</f>
        <v/>
      </c>
      <c r="AL5" s="7"/>
      <c r="AM5" s="26"/>
      <c r="AN5" s="21"/>
      <c r="AO5" s="21"/>
      <c r="AP5" s="71"/>
      <c r="AQ5" s="12" t="str">
        <f>HLOOKUP(Introduction!$G$4,nametranslations,104,FALSE)</f>
        <v>No mejorado</v>
      </c>
      <c r="AR5" s="7" t="str">
        <f>IF((COUNTA(AR14:AR25)=0)+(COUNTA(AR13)=0),"",100-AR13-SUMPRODUCT(AQ14:AQ25,AR14:AR25))</f>
        <v/>
      </c>
      <c r="AS5" s="7" t="str">
        <f>IF((COUNTA(AS14:AS25)=0)+(COUNTA(AS13)=0),"",100-AS13-SUMPRODUCT(AQ14:AQ25,AS14:AS25))</f>
        <v/>
      </c>
      <c r="AT5" s="7" t="str">
        <f>IF((COUNTA(AT14:AT25)=0)+(COUNTA(AT13)=0),"",100-AT13-SUMPRODUCT(AQ14:AQ25,AT14:AT25))</f>
        <v/>
      </c>
      <c r="AU5" s="7" t="str">
        <f>IF((COUNTA(AU14:AU25)=0)+(COUNTA(AU13)=0),"",100-AU13-SUMPRODUCT(AQ14:AQ25,AU14:AU25))</f>
        <v/>
      </c>
      <c r="AV5" s="7"/>
      <c r="AW5" s="26"/>
      <c r="AX5" s="21"/>
      <c r="AY5" s="21"/>
      <c r="AZ5" s="71"/>
      <c r="BA5" s="12" t="str">
        <f>HLOOKUP(Introduction!$G$4,nametranslations,104,FALSE)</f>
        <v>No mejorado</v>
      </c>
      <c r="BB5" s="7" t="str">
        <f>IF((COUNTA(BB14:BB25)=0)+(COUNTA(BB13)=0),"",100-BB13-SUMPRODUCT(BA14:BA25,BB14:BB25))</f>
        <v/>
      </c>
      <c r="BC5" s="7" t="str">
        <f>IF((COUNTA(BC14:BC25)=0)+(COUNTA(BC13)=0),"",100-BC13-SUMPRODUCT(BA14:BA25,BC14:BC25))</f>
        <v/>
      </c>
      <c r="BD5" s="7" t="str">
        <f>IF((COUNTA(BD14:BD25)=0)+(COUNTA(BD13)=0),"",100-BD13-SUMPRODUCT(BA14:BA25,BD14:BD25))</f>
        <v/>
      </c>
      <c r="BE5" s="7" t="str">
        <f>IF((COUNTA(BE14:BE25)=0)+(COUNTA(BE13)=0),"",100-BE13-SUMPRODUCT(BA14:BA25,BE14:BE25))</f>
        <v/>
      </c>
      <c r="BF5" s="7"/>
      <c r="BG5" s="26"/>
      <c r="BH5" s="21"/>
      <c r="BI5" s="21"/>
      <c r="BJ5" s="71"/>
      <c r="BK5" s="12" t="str">
        <f>HLOOKUP(Introduction!$G$4,nametranslations,104,FALSE)</f>
        <v>No mejorado</v>
      </c>
      <c r="BL5" s="7" t="str">
        <f>IF((COUNTA(BL14:BL25)=0)+(COUNTA(BL13)=0),"",100-BL13-SUMPRODUCT(BK14:BK25,BL14:BL25))</f>
        <v/>
      </c>
      <c r="BM5" s="7" t="str">
        <f>IF((COUNTA(BM14:BM25)=0)+(COUNTA(BM13)=0),"",100-BM13-SUMPRODUCT(BK14:BK25,BM14:BM25))</f>
        <v/>
      </c>
      <c r="BN5" s="7" t="str">
        <f>IF((COUNTA(BN14:BN25)=0)+(COUNTA(BN13)=0),"",100-BN13-SUMPRODUCT(BK14:BK25,BN14:BN25))</f>
        <v/>
      </c>
      <c r="BO5" s="7" t="str">
        <f>IF((COUNTA(BO14:BO25)=0)+(COUNTA(BO13)=0),"",100-BO13-SUMPRODUCT(BK14:BK25,BO14:BO25))</f>
        <v/>
      </c>
      <c r="BP5" s="7"/>
      <c r="BQ5" s="26"/>
      <c r="BR5" s="21"/>
      <c r="BS5" s="21"/>
      <c r="BT5" s="71"/>
      <c r="BU5" s="12" t="str">
        <f>HLOOKUP(Introduction!$G$4,nametranslations,104,FALSE)</f>
        <v>No mejorado</v>
      </c>
      <c r="BV5" s="7" t="str">
        <f>IF((COUNTA(BV14:BV25)=0)+(COUNTA(BV13)=0),"",100-BV13-SUMPRODUCT(BU14:BU25,BV14:BV25))</f>
        <v/>
      </c>
      <c r="BW5" s="7" t="str">
        <f>IF((COUNTA(BW14:BW25)=0)+(COUNTA(BW13)=0),"",100-BW13-SUMPRODUCT(BU14:BU25,BW14:BW25))</f>
        <v/>
      </c>
      <c r="BX5" s="7" t="str">
        <f>IF((COUNTA(BX14:BX25)=0)+(COUNTA(BX13)=0),"",100-BX13-SUMPRODUCT(BU14:BU25,BX14:BX25))</f>
        <v/>
      </c>
      <c r="BY5" s="7" t="str">
        <f>IF((COUNTA(BY14:BY25)=0)+(COUNTA(BY13)=0),"",100-BY13-SUMPRODUCT(BU14:BU25,BY14:BY25))</f>
        <v/>
      </c>
      <c r="BZ5" s="7"/>
      <c r="CA5" s="26"/>
      <c r="CB5" s="21"/>
      <c r="CC5" s="21"/>
      <c r="CD5" s="71"/>
      <c r="CE5" s="12" t="str">
        <f>HLOOKUP(Introduction!$G$4,nametranslations,104,FALSE)</f>
        <v>No mejorado</v>
      </c>
      <c r="CF5" s="7">
        <f>IF((COUNTA(CF14:CF25)=0)+(COUNTA(CF13)=0),"",100-CF13-SUMPRODUCT(CE14:CE25,CF14:CF25))</f>
        <v>32.079597638311839</v>
      </c>
      <c r="CG5" s="7" t="str">
        <f>IF((COUNTA(CG14:CG25)=0)+(COUNTA(CG13)=0),"",100-CG13-SUMPRODUCT(CE14:CE25,CG14:CG25))</f>
        <v/>
      </c>
      <c r="CH5" s="7" t="str">
        <f>IF((COUNTA(CH14:CH25)=0)+(COUNTA(CH13)=0),"",100-CH13-SUMPRODUCT(CE14:CE25,CH14:CH25))</f>
        <v/>
      </c>
      <c r="CI5" s="7" t="str">
        <f>IF((COUNTA(CI14:CI25)=0)+(COUNTA(CI13)=0),"",100-CI13-SUMPRODUCT(CE14:CE25,CI14:CI25))</f>
        <v/>
      </c>
      <c r="CJ5" s="7"/>
      <c r="CK5" s="26"/>
      <c r="CL5" s="21"/>
      <c r="CM5" s="21"/>
      <c r="CN5" s="79"/>
      <c r="CX5" s="79"/>
      <c r="DH5" s="79"/>
      <c r="DR5" s="79"/>
      <c r="EB5" s="79"/>
      <c r="EL5" s="79"/>
      <c r="EV5" s="79"/>
      <c r="FF5" s="79"/>
      <c r="FP5" s="79"/>
      <c r="FZ5" s="79"/>
      <c r="GJ5" s="79"/>
      <c r="GT5" s="79"/>
      <c r="HD5" s="79"/>
      <c r="HN5" s="79"/>
      <c r="HX5" s="79"/>
    </row>
    <row r="6" spans="1:232" s="2" customFormat="1" x14ac:dyDescent="0.3">
      <c r="A6" s="647" t="str">
        <f ca="1">IF(ISBLANK('Data Summary'!A8),"",'Data Summary'!A8)</f>
        <v>NIC_2016_SIASAR</v>
      </c>
      <c r="B6" s="71"/>
      <c r="C6" s="31" t="str">
        <f>HLOOKUP(Introduction!$G$4,nametranslations,75,FALSE)</f>
        <v>Mejorado</v>
      </c>
      <c r="D6" s="7">
        <f>IF(COUNTA(D14:D25)=0,"",SUMPRODUCT(D14:D25,C14:C25))</f>
        <v>66.298342541436455</v>
      </c>
      <c r="E6" s="7" t="str">
        <f>IF(COUNTA(E14:E25)=0,"",SUMPRODUCT(E14:E25,C14:C25))</f>
        <v/>
      </c>
      <c r="F6" s="7" t="str">
        <f>IF(COUNTA(F14:F25)=0,"",SUMPRODUCT(F14:F25,C14:C25))</f>
        <v/>
      </c>
      <c r="G6" s="7" t="str">
        <f>IF(COUNTA(G14:G25)=0,"",SUMPRODUCT(G14:G25,C14:C25))</f>
        <v/>
      </c>
      <c r="H6" s="7">
        <f>IF(COUNTA(H14:H25)=0,"",SUMPRODUCT(H14:H25,C14:C25))</f>
        <v>66.298342541436455</v>
      </c>
      <c r="I6" s="26" t="str">
        <f>IF(COUNTA(I14:I25)=0,"",SUMPRODUCT(I14:I25,C14:C25))</f>
        <v/>
      </c>
      <c r="J6" s="21"/>
      <c r="K6" s="21"/>
      <c r="L6" s="71"/>
      <c r="M6" s="12" t="str">
        <f>HLOOKUP(Introduction!$G$4,nametranslations,75,FALSE)</f>
        <v>Mejorado</v>
      </c>
      <c r="N6" s="7">
        <f>IF(COUNTA(N14:N25)=0,"",SUMPRODUCT(N14:N25,M14:M25))</f>
        <v>67.977528089887642</v>
      </c>
      <c r="O6" s="7">
        <f>IF(COUNTA(O14:O25)=0,"",SUMPRODUCT(O14:O25,M14:M25))</f>
        <v>88.52459016393442</v>
      </c>
      <c r="P6" s="7">
        <f>IF(COUNTA(P14:P25)=0,"",SUMPRODUCT(P14:P25,M14:M25))</f>
        <v>57.26495726495726</v>
      </c>
      <c r="Q6" s="7" t="str">
        <f>IF(COUNTA(Q14:Q25)=0,"",SUMPRODUCT(Q14:Q25,M14:M25))</f>
        <v/>
      </c>
      <c r="R6" s="7">
        <f>IF(COUNTA(R14:R25)=0,"",SUMPRODUCT(R14:R25,M14:M25))</f>
        <v>67.977528089887642</v>
      </c>
      <c r="S6" s="26" t="str">
        <f>IF(COUNTA(S14:S25)=0,"",SUMPRODUCT(S14:S25,M14:M25))</f>
        <v/>
      </c>
      <c r="T6" s="21"/>
      <c r="U6" s="21"/>
      <c r="V6" s="71"/>
      <c r="W6" s="12" t="str">
        <f>HLOOKUP(Introduction!$G$4,nametranslations,75,FALSE)</f>
        <v>Mejorado</v>
      </c>
      <c r="X6" s="7" t="str">
        <f>IF(COUNTA(X14:X25)=0,"",SUMPRODUCT(X14:X25,W14:W25))</f>
        <v/>
      </c>
      <c r="Y6" s="7" t="str">
        <f>IF(COUNTA(Y14:Y25)=0,"",SUMPRODUCT(Y14:Y25,W14:W25))</f>
        <v/>
      </c>
      <c r="Z6" s="7">
        <f>IF(COUNTA(Z14:Z25)=0,"",SUMPRODUCT(Z14:Z25,W14:W25))</f>
        <v>28.571400000000001</v>
      </c>
      <c r="AA6" s="7" t="str">
        <f>IF(COUNTA(AA14:AA25)=0,"",SUMPRODUCT(AA14:AA25,W14:W25))</f>
        <v/>
      </c>
      <c r="AB6" s="7" t="str">
        <f>IF(COUNTA(AB14:AB25)=0,"",SUMPRODUCT(AB14:AB25,W14:W25))</f>
        <v/>
      </c>
      <c r="AC6" s="26" t="str">
        <f>IF(COUNTA(AC14:AC25)=0,"",SUMPRODUCT(AC14:AC25,W14:W25))</f>
        <v/>
      </c>
      <c r="AD6" s="21"/>
      <c r="AE6" s="21"/>
      <c r="AF6" s="71"/>
      <c r="AG6" s="12" t="str">
        <f>HLOOKUP(Introduction!$G$4,nametranslations,75,FALSE)</f>
        <v>Mejorado</v>
      </c>
      <c r="AH6" s="7">
        <f>IF(COUNTA(AH14:AH25)=0,"",SUMPRODUCT(AH14:AH25,AG14:AG25))</f>
        <v>72.195495000000008</v>
      </c>
      <c r="AI6" s="7">
        <f>IF(COUNTA(AI14:AI25)=0,"",SUMPRODUCT(AI14:AI25,AG14:AG25))</f>
        <v>97.150839999999988</v>
      </c>
      <c r="AJ6" s="7">
        <f>IF(COUNTA(AJ14:AJ25)=0,"",SUMPRODUCT(AJ14:AJ25,AG14:AG25))</f>
        <v>69.343720000000005</v>
      </c>
      <c r="AK6" s="7" t="str">
        <f>IF(COUNTA(AK14:AK25)=0,"",SUMPRODUCT(AK14:AK25,AG14:AG25))</f>
        <v/>
      </c>
      <c r="AL6" s="7" t="str">
        <f>IF(COUNTA(AL14:AL25)=0,"",SUMPRODUCT(AL14:AL25,AG14:AG25))</f>
        <v/>
      </c>
      <c r="AM6" s="26" t="str">
        <f>IF(COUNTA(AM14:AM25)=0,"",SUMPRODUCT(AM14:AM25,AG14:AG25))</f>
        <v/>
      </c>
      <c r="AN6" s="21"/>
      <c r="AO6" s="21"/>
      <c r="AP6" s="71"/>
      <c r="AQ6" s="12" t="str">
        <f>HLOOKUP(Introduction!$G$4,nametranslations,75,FALSE)</f>
        <v>Mejorado</v>
      </c>
      <c r="AR6" s="7" t="str">
        <f>IF(COUNTA(AR14:AR25)=0,"",SUMPRODUCT(AR14:AR25,AQ14:AQ25))</f>
        <v/>
      </c>
      <c r="AS6" s="7" t="str">
        <f>IF(COUNTA(AS14:AS25)=0,"",SUMPRODUCT(AS14:AS25,AQ14:AQ25))</f>
        <v/>
      </c>
      <c r="AT6" s="7">
        <f>IF(COUNTA(AT14:AT25)=0,"",SUMPRODUCT(AT14:AT25,AQ14:AQ25))</f>
        <v>43.311199999999999</v>
      </c>
      <c r="AU6" s="7" t="str">
        <f>IF(COUNTA(AU14:AU25)=0,"",SUMPRODUCT(AU14:AU25,AQ14:AQ25))</f>
        <v/>
      </c>
      <c r="AV6" s="7" t="str">
        <f>IF(COUNTA(AV14:AV25)=0,"",SUMPRODUCT(AV14:AV25,AQ14:AQ25))</f>
        <v/>
      </c>
      <c r="AW6" s="26" t="str">
        <f>IF(COUNTA(AW14:AW25)=0,"",SUMPRODUCT(AW14:AW25,AQ14:AQ25))</f>
        <v/>
      </c>
      <c r="AX6" s="21"/>
      <c r="AY6" s="21"/>
      <c r="AZ6" s="71"/>
      <c r="BA6" s="12" t="str">
        <f>HLOOKUP(Introduction!$G$4,nametranslations,75,FALSE)</f>
        <v>Mejorado</v>
      </c>
      <c r="BB6" s="7" t="str">
        <f>IF(COUNTA(BB14:BB25)=0,"",SUMPRODUCT(BB14:BB25,BA14:BA25))</f>
        <v/>
      </c>
      <c r="BC6" s="7" t="str">
        <f>IF(COUNTA(BC14:BC25)=0,"",SUMPRODUCT(BC14:BC25,BA14:BA25))</f>
        <v/>
      </c>
      <c r="BD6" s="7">
        <f>IF(COUNTA(BD14:BD25)=0,"",SUMPRODUCT(BD14:BD25,BA14:BA25))</f>
        <v>29.411799999999999</v>
      </c>
      <c r="BE6" s="7" t="str">
        <f>IF(COUNTA(BE14:BE25)=0,"",SUMPRODUCT(BE14:BE25,BA14:BA25))</f>
        <v/>
      </c>
      <c r="BF6" s="7" t="str">
        <f>IF(COUNTA(BF14:BF25)=0,"",SUMPRODUCT(BF14:BF25,BA14:BA25))</f>
        <v/>
      </c>
      <c r="BG6" s="26" t="str">
        <f>IF(COUNTA(BG14:BG25)=0,"",SUMPRODUCT(BG14:BG25,BA14:BA25))</f>
        <v/>
      </c>
      <c r="BH6" s="21"/>
      <c r="BI6" s="21"/>
      <c r="BJ6" s="71"/>
      <c r="BK6" s="12" t="str">
        <f>HLOOKUP(Introduction!$G$4,nametranslations,75,FALSE)</f>
        <v>Mejorado</v>
      </c>
      <c r="BL6" s="7" t="str">
        <f>IF(COUNTA(BL14:BL25)=0,"",SUMPRODUCT(BL14:BL25,BK14:BK25))</f>
        <v/>
      </c>
      <c r="BM6" s="7" t="str">
        <f>IF(COUNTA(BM14:BM25)=0,"",SUMPRODUCT(BM14:BM25,BK14:BK25))</f>
        <v/>
      </c>
      <c r="BN6" s="7">
        <f>IF(COUNTA(BN14:BN25)=0,"",SUMPRODUCT(BN14:BN25,BK14:BK25))</f>
        <v>45.776200000000003</v>
      </c>
      <c r="BO6" s="7" t="str">
        <f>IF(COUNTA(BO14:BO25)=0,"",SUMPRODUCT(BO14:BO25,BK14:BK25))</f>
        <v/>
      </c>
      <c r="BP6" s="7" t="str">
        <f>IF(COUNTA(BP14:BP25)=0,"",SUMPRODUCT(BP14:BP25,BK14:BK25))</f>
        <v/>
      </c>
      <c r="BQ6" s="26" t="str">
        <f>IF(COUNTA(BQ14:BQ25)=0,"",SUMPRODUCT(BQ14:BQ25,BK14:BK25))</f>
        <v/>
      </c>
      <c r="BR6" s="21"/>
      <c r="BS6" s="21"/>
      <c r="BT6" s="71"/>
      <c r="BU6" s="12" t="str">
        <f>HLOOKUP(Introduction!$G$4,nametranslations,75,FALSE)</f>
        <v>Mejorado</v>
      </c>
      <c r="BV6" s="7">
        <f>IF(COUNTA(BV14:BV25)=0,"",SUMPRODUCT(BV14:BV25,BU14:BU25))</f>
        <v>66.556291390728475</v>
      </c>
      <c r="BW6" s="7">
        <f>IF(COUNTA(BW14:BW25)=0,"",SUMPRODUCT(BW14:BW25,BU14:BU25))</f>
        <v>95</v>
      </c>
      <c r="BX6" s="7">
        <f>IF(COUNTA(BX14:BX25)=0,"",SUMPRODUCT(BX14:BX25,BU14:BU25))</f>
        <v>52.475247524752476</v>
      </c>
      <c r="BY6" s="7" t="str">
        <f>IF(COUNTA(BY14:BY25)=0,"",SUMPRODUCT(BY14:BY25,BU14:BU25))</f>
        <v/>
      </c>
      <c r="BZ6" s="7">
        <f>IF(COUNTA(BZ14:BZ25)=0,"",SUMPRODUCT(BZ14:BZ25,BU14:BU25))</f>
        <v>66.556291390728475</v>
      </c>
      <c r="CA6" s="26">
        <f>IF(COUNTA(CA14:CA25)=0,"",SUMPRODUCT(CA14:CA25,BU14:BU25))</f>
        <v>89.075630252100851</v>
      </c>
      <c r="CB6" s="21"/>
      <c r="CC6" s="21"/>
      <c r="CD6" s="71"/>
      <c r="CE6" s="12" t="str">
        <f>HLOOKUP(Introduction!$G$4,nametranslations,75,FALSE)</f>
        <v>Mejorado</v>
      </c>
      <c r="CF6" s="7">
        <f>IF(COUNTA(CF14:CF25)=0,"",SUMPRODUCT(CF14:CF25,CE14:CE25))</f>
        <v>53.269188716378736</v>
      </c>
      <c r="CG6" s="7" t="str">
        <f>IF(COUNTA(CG14:CG25)=0,"",SUMPRODUCT(CG14:CG25,CE14:CE25))</f>
        <v/>
      </c>
      <c r="CH6" s="7" t="str">
        <f>IF(COUNTA(CH14:CH25)=0,"",SUMPRODUCT(CH14:CH25,CE14:CE25))</f>
        <v/>
      </c>
      <c r="CI6" s="7" t="str">
        <f>IF(COUNTA(CI14:CI25)=0,"",SUMPRODUCT(CI14:CI25,CE14:CE25))</f>
        <v/>
      </c>
      <c r="CJ6" s="7" t="str">
        <f>IF(COUNTA(CJ14:CJ25)=0,"",SUMPRODUCT(CJ14:CJ25,CE14:CE25))</f>
        <v/>
      </c>
      <c r="CK6" s="26" t="str">
        <f>IF(COUNTA(CK14:CK25)=0,"",SUMPRODUCT(CK14:CK25,CE14:CE25))</f>
        <v/>
      </c>
      <c r="CL6" s="21"/>
      <c r="CM6" s="21"/>
      <c r="CN6" s="79"/>
      <c r="CX6" s="79"/>
      <c r="DH6" s="79"/>
      <c r="DR6" s="79"/>
      <c r="EB6" s="79"/>
      <c r="EL6" s="79"/>
      <c r="EV6" s="79"/>
      <c r="FF6" s="79"/>
      <c r="FP6" s="79"/>
      <c r="FZ6" s="79"/>
      <c r="GJ6" s="79"/>
      <c r="GT6" s="79"/>
      <c r="HD6" s="79"/>
      <c r="HN6" s="79"/>
      <c r="HX6" s="79"/>
    </row>
    <row r="7" spans="1:232" s="2" customFormat="1" x14ac:dyDescent="0.3">
      <c r="A7" s="647" t="str">
        <f ca="1">IF(ISBLANK('Data Summary'!A9),"",'Data Summary'!A9)</f>
        <v>NIC_2017_CEN</v>
      </c>
      <c r="B7" s="71"/>
      <c r="C7" s="57" t="str">
        <f>HLOOKUP(Introduction!$G$4,nametranslations,105,FALSE)</f>
        <v>Disponible</v>
      </c>
      <c r="D7" s="6"/>
      <c r="E7" s="6"/>
      <c r="F7" s="6"/>
      <c r="G7" s="6"/>
      <c r="H7" s="6"/>
      <c r="I7" s="26"/>
      <c r="J7" s="21"/>
      <c r="K7" s="21"/>
      <c r="L7" s="71"/>
      <c r="M7" s="28" t="str">
        <f>HLOOKUP(Introduction!$G$4,nametranslations,105,FALSE)</f>
        <v>Disponible</v>
      </c>
      <c r="N7" s="6"/>
      <c r="O7" s="6"/>
      <c r="P7" s="6"/>
      <c r="Q7" s="6"/>
      <c r="R7" s="6"/>
      <c r="S7" s="26"/>
      <c r="T7" s="21"/>
      <c r="U7" s="21"/>
      <c r="V7" s="71" t="s">
        <v>211</v>
      </c>
      <c r="W7" s="28" t="str">
        <f>HLOOKUP(Introduction!$G$4,nametranslations,105,FALSE)</f>
        <v>Disponible</v>
      </c>
      <c r="X7" s="6"/>
      <c r="Y7" s="6"/>
      <c r="Z7" s="6">
        <v>27.819500000000001</v>
      </c>
      <c r="AA7" s="6"/>
      <c r="AB7" s="6"/>
      <c r="AC7" s="26"/>
      <c r="AD7" s="21"/>
      <c r="AE7" s="21"/>
      <c r="AF7" s="71"/>
      <c r="AG7" s="28" t="str">
        <f>HLOOKUP(Introduction!$G$4,nametranslations,105,FALSE)</f>
        <v>Disponible</v>
      </c>
      <c r="AH7" s="6"/>
      <c r="AI7" s="6"/>
      <c r="AJ7" s="6"/>
      <c r="AK7" s="6"/>
      <c r="AL7" s="6"/>
      <c r="AM7" s="26"/>
      <c r="AN7" s="21"/>
      <c r="AO7" s="21"/>
      <c r="AP7" s="71" t="s">
        <v>211</v>
      </c>
      <c r="AQ7" s="28" t="str">
        <f>HLOOKUP(Introduction!$G$4,nametranslations,105,FALSE)</f>
        <v>Disponible</v>
      </c>
      <c r="AR7" s="6"/>
      <c r="AS7" s="6"/>
      <c r="AT7" s="6">
        <v>39.184100000000001</v>
      </c>
      <c r="AU7" s="6"/>
      <c r="AV7" s="6"/>
      <c r="AW7" s="26"/>
      <c r="AX7" s="21"/>
      <c r="AY7" s="21"/>
      <c r="AZ7" s="71" t="s">
        <v>211</v>
      </c>
      <c r="BA7" s="28" t="str">
        <f>HLOOKUP(Introduction!$G$4,nametranslations,105,FALSE)</f>
        <v>Disponible</v>
      </c>
      <c r="BB7" s="6"/>
      <c r="BC7" s="6"/>
      <c r="BD7" s="6">
        <v>24.019600000000001</v>
      </c>
      <c r="BE7" s="6"/>
      <c r="BF7" s="6"/>
      <c r="BG7" s="26"/>
      <c r="BH7" s="21"/>
      <c r="BI7" s="21"/>
      <c r="BJ7" s="71" t="s">
        <v>211</v>
      </c>
      <c r="BK7" s="28" t="str">
        <f>HLOOKUP(Introduction!$G$4,nametranslations,105,FALSE)</f>
        <v>Disponible</v>
      </c>
      <c r="BL7" s="6"/>
      <c r="BM7" s="6"/>
      <c r="BN7" s="6">
        <v>41.5884</v>
      </c>
      <c r="BO7" s="6"/>
      <c r="BP7" s="6"/>
      <c r="BQ7" s="26"/>
      <c r="BR7" s="21"/>
      <c r="BS7" s="21"/>
      <c r="BT7" s="71"/>
      <c r="BU7" s="188" t="str">
        <f>HLOOKUP(Introduction!$G$4,nametranslations,105,FALSE)</f>
        <v>Disponible</v>
      </c>
      <c r="BV7" s="6"/>
      <c r="BW7" s="6"/>
      <c r="BX7" s="6"/>
      <c r="BY7" s="6"/>
      <c r="BZ7" s="6"/>
      <c r="CA7" s="26"/>
      <c r="CB7" s="21"/>
      <c r="CC7" s="21"/>
      <c r="CD7" s="71"/>
      <c r="CE7" s="188" t="str">
        <f>HLOOKUP(Introduction!$G$4,nametranslations,105,FALSE)</f>
        <v>Disponible</v>
      </c>
      <c r="CF7" s="6"/>
      <c r="CG7" s="6"/>
      <c r="CH7" s="6"/>
      <c r="CI7" s="6"/>
      <c r="CJ7" s="6"/>
      <c r="CK7" s="26"/>
      <c r="CL7" s="21"/>
      <c r="CM7" s="21"/>
      <c r="CN7" s="79"/>
      <c r="CX7" s="79"/>
      <c r="DH7" s="79"/>
      <c r="DR7" s="79"/>
      <c r="EB7" s="79"/>
      <c r="EL7" s="79"/>
      <c r="EV7" s="79"/>
      <c r="FF7" s="79"/>
      <c r="FP7" s="79"/>
      <c r="FZ7" s="79"/>
      <c r="GJ7" s="79"/>
      <c r="GT7" s="79"/>
      <c r="HD7" s="79"/>
      <c r="HN7" s="79"/>
      <c r="HX7" s="79"/>
    </row>
    <row r="8" spans="1:232" s="2" customFormat="1" ht="15.6" customHeight="1" x14ac:dyDescent="0.3">
      <c r="A8" s="647" t="str">
        <f ca="1">IF(ISBLANK('Data Summary'!A10),"",'Data Summary'!A10)</f>
        <v>NIC_2017_SIASAR</v>
      </c>
      <c r="B8" s="71"/>
      <c r="C8" s="57" t="str">
        <f>HLOOKUP(Introduction!$G$4,nametranslations,106,FALSE)</f>
        <v>En las escuelas</v>
      </c>
      <c r="D8" s="58"/>
      <c r="E8" s="7"/>
      <c r="F8" s="7"/>
      <c r="G8" s="7"/>
      <c r="H8" s="7"/>
      <c r="I8" s="26"/>
      <c r="J8" s="21"/>
      <c r="K8" s="21"/>
      <c r="L8" s="71"/>
      <c r="M8" s="28" t="str">
        <f>HLOOKUP(Introduction!$G$4,nametranslations,106,FALSE)</f>
        <v>En las escuelas</v>
      </c>
      <c r="N8" s="7"/>
      <c r="O8" s="7"/>
      <c r="P8" s="7"/>
      <c r="Q8" s="7"/>
      <c r="R8" s="7"/>
      <c r="S8" s="26"/>
      <c r="T8" s="21"/>
      <c r="U8" s="21"/>
      <c r="V8" s="71"/>
      <c r="W8" s="28" t="str">
        <f>HLOOKUP(Introduction!$G$4,nametranslations,106,FALSE)</f>
        <v>En las escuelas</v>
      </c>
      <c r="X8" s="7"/>
      <c r="Y8" s="7"/>
      <c r="Z8" s="7"/>
      <c r="AA8" s="7"/>
      <c r="AB8" s="7"/>
      <c r="AC8" s="26"/>
      <c r="AD8" s="21"/>
      <c r="AE8" s="21"/>
      <c r="AF8" s="71" t="s">
        <v>175</v>
      </c>
      <c r="AG8" s="28" t="str">
        <f>HLOOKUP(Introduction!$G$4,nametranslations,106,FALSE)</f>
        <v>En las escuelas</v>
      </c>
      <c r="AH8" s="7"/>
      <c r="AI8" s="7"/>
      <c r="AJ8" s="7"/>
      <c r="AK8" s="7"/>
      <c r="AL8" s="7"/>
      <c r="AM8" s="26"/>
      <c r="AN8" s="21"/>
      <c r="AO8" s="21"/>
      <c r="AP8" s="71"/>
      <c r="AQ8" s="28" t="str">
        <f>HLOOKUP(Introduction!$G$4,nametranslations,106,FALSE)</f>
        <v>En las escuelas</v>
      </c>
      <c r="AR8" s="7"/>
      <c r="AS8" s="7"/>
      <c r="AT8" s="7"/>
      <c r="AU8" s="7"/>
      <c r="AV8" s="7"/>
      <c r="AW8" s="26"/>
      <c r="AX8" s="21"/>
      <c r="AY8" s="21"/>
      <c r="AZ8" s="71"/>
      <c r="BA8" s="28" t="str">
        <f>HLOOKUP(Introduction!$G$4,nametranslations,106,FALSE)</f>
        <v>En las escuelas</v>
      </c>
      <c r="BB8" s="7"/>
      <c r="BC8" s="7"/>
      <c r="BD8" s="7"/>
      <c r="BE8" s="7"/>
      <c r="BF8" s="7"/>
      <c r="BG8" s="26"/>
      <c r="BH8" s="21"/>
      <c r="BI8" s="21"/>
      <c r="BJ8" s="71"/>
      <c r="BK8" s="28" t="str">
        <f>HLOOKUP(Introduction!$G$4,nametranslations,106,FALSE)</f>
        <v>En las escuelas</v>
      </c>
      <c r="BL8" s="7"/>
      <c r="BM8" s="7"/>
      <c r="BN8" s="7"/>
      <c r="BO8" s="7"/>
      <c r="BP8" s="7"/>
      <c r="BQ8" s="26"/>
      <c r="BR8" s="21"/>
      <c r="BS8" s="21"/>
      <c r="BT8" s="71"/>
      <c r="BU8" s="188" t="str">
        <f>HLOOKUP(Introduction!$G$4,nametranslations,106,FALSE)</f>
        <v>En las escuelas</v>
      </c>
      <c r="BV8" s="58"/>
      <c r="BW8" s="7"/>
      <c r="BX8" s="7"/>
      <c r="BY8" s="7"/>
      <c r="BZ8" s="7"/>
      <c r="CA8" s="26"/>
      <c r="CB8" s="21"/>
      <c r="CC8" s="21"/>
      <c r="CD8" s="71"/>
      <c r="CE8" s="188" t="str">
        <f>HLOOKUP(Introduction!$G$4,nametranslations,106,FALSE)</f>
        <v>En las escuelas</v>
      </c>
      <c r="CF8" s="58"/>
      <c r="CG8" s="7"/>
      <c r="CH8" s="7"/>
      <c r="CI8" s="7"/>
      <c r="CJ8" s="7"/>
      <c r="CK8" s="26"/>
      <c r="CL8" s="21"/>
      <c r="CM8" s="21"/>
      <c r="CN8" s="79"/>
      <c r="CX8" s="79"/>
      <c r="DH8" s="79"/>
      <c r="DR8" s="79"/>
      <c r="EB8" s="79"/>
      <c r="EL8" s="79"/>
      <c r="EV8" s="79"/>
      <c r="FF8" s="79"/>
      <c r="FP8" s="79"/>
      <c r="FZ8" s="79"/>
      <c r="GJ8" s="79"/>
      <c r="GT8" s="79"/>
      <c r="HD8" s="79"/>
      <c r="HN8" s="79"/>
      <c r="HX8" s="79"/>
    </row>
    <row r="9" spans="1:232" s="633" customFormat="1" ht="21" customHeight="1" x14ac:dyDescent="0.3">
      <c r="A9" s="648" t="str">
        <f ca="1">IF(ISBLANK('Data Summary'!A11),"",'Data Summary'!A11)</f>
        <v>NIC_2018_SIASAR</v>
      </c>
      <c r="B9" s="622"/>
      <c r="C9" s="623" t="str">
        <f>HLOOKUP(Introduction!$G$4,nametranslations,76,FALSE)</f>
        <v>Basico (mejorado y disponible)</v>
      </c>
      <c r="D9" s="624"/>
      <c r="E9" s="625"/>
      <c r="F9" s="625"/>
      <c r="G9" s="625"/>
      <c r="H9" s="625"/>
      <c r="I9" s="626"/>
      <c r="J9" s="627"/>
      <c r="K9" s="627"/>
      <c r="L9" s="622"/>
      <c r="M9" s="623" t="str">
        <f>HLOOKUP(Introduction!$G$4,nametranslations,76,FALSE)</f>
        <v>Basico (mejorado y disponible)</v>
      </c>
      <c r="N9" s="628"/>
      <c r="O9" s="628"/>
      <c r="P9" s="628"/>
      <c r="Q9" s="628"/>
      <c r="R9" s="628"/>
      <c r="S9" s="626"/>
      <c r="T9" s="627"/>
      <c r="U9" s="627"/>
      <c r="V9" s="622" t="s">
        <v>212</v>
      </c>
      <c r="W9" s="623" t="str">
        <f>HLOOKUP(Introduction!$G$4,nametranslations,76,FALSE)</f>
        <v>Basico (mejorado y disponible)</v>
      </c>
      <c r="X9" s="628"/>
      <c r="Y9" s="628"/>
      <c r="Z9" s="628">
        <v>27.819500000000001</v>
      </c>
      <c r="AA9" s="628"/>
      <c r="AB9" s="628"/>
      <c r="AC9" s="626"/>
      <c r="AD9" s="627"/>
      <c r="AE9" s="627"/>
      <c r="AF9" s="622" t="s">
        <v>176</v>
      </c>
      <c r="AG9" s="623" t="str">
        <f>HLOOKUP(Introduction!$G$4,nametranslations,76,FALSE)</f>
        <v>Basico (mejorado y disponible)</v>
      </c>
      <c r="AH9" s="628">
        <v>53.975724547931634</v>
      </c>
      <c r="AI9" s="628">
        <v>74.137931034482762</v>
      </c>
      <c r="AJ9" s="628">
        <v>53.681829605428497</v>
      </c>
      <c r="AK9" s="628"/>
      <c r="AL9" s="628"/>
      <c r="AM9" s="626"/>
      <c r="AN9" s="627"/>
      <c r="AO9" s="627"/>
      <c r="AP9" s="622" t="s">
        <v>212</v>
      </c>
      <c r="AQ9" s="623" t="str">
        <f>HLOOKUP(Introduction!$G$4,nametranslations,76,FALSE)</f>
        <v>Basico (mejorado y disponible)</v>
      </c>
      <c r="AR9" s="628"/>
      <c r="AS9" s="628"/>
      <c r="AT9" s="628">
        <v>39.184100000000001</v>
      </c>
      <c r="AU9" s="628"/>
      <c r="AV9" s="628"/>
      <c r="AW9" s="626"/>
      <c r="AX9" s="627"/>
      <c r="AY9" s="627"/>
      <c r="AZ9" s="622" t="s">
        <v>212</v>
      </c>
      <c r="BA9" s="623" t="str">
        <f>HLOOKUP(Introduction!$G$4,nametranslations,76,FALSE)</f>
        <v>Basico (mejorado y disponible)</v>
      </c>
      <c r="BB9" s="628"/>
      <c r="BC9" s="628"/>
      <c r="BD9" s="628">
        <v>24.019600000000001</v>
      </c>
      <c r="BE9" s="628"/>
      <c r="BF9" s="628"/>
      <c r="BG9" s="626"/>
      <c r="BH9" s="627"/>
      <c r="BI9" s="627"/>
      <c r="BJ9" s="622" t="s">
        <v>212</v>
      </c>
      <c r="BK9" s="623" t="str">
        <f>HLOOKUP(Introduction!$G$4,nametranslations,76,FALSE)</f>
        <v>Basico (mejorado y disponible)</v>
      </c>
      <c r="BL9" s="628"/>
      <c r="BM9" s="628"/>
      <c r="BN9" s="628">
        <v>41.5884</v>
      </c>
      <c r="BO9" s="628"/>
      <c r="BP9" s="628"/>
      <c r="BQ9" s="626"/>
      <c r="BR9" s="627"/>
      <c r="BS9" s="627"/>
      <c r="BT9" s="622"/>
      <c r="BU9" s="629" t="str">
        <f>HLOOKUP(Introduction!$G$4,nametranslations,76,FALSE)</f>
        <v>Basico (mejorado y disponible)</v>
      </c>
      <c r="BV9" s="628"/>
      <c r="BW9" s="630"/>
      <c r="BX9" s="630"/>
      <c r="BY9" s="630"/>
      <c r="BZ9" s="628"/>
      <c r="CA9" s="626"/>
      <c r="CB9" s="627"/>
      <c r="CC9" s="627"/>
      <c r="CD9" s="622" t="s">
        <v>268</v>
      </c>
      <c r="CE9" s="631" t="str">
        <f>HLOOKUP(Introduction!$G$4,nametranslations,76,FALSE)</f>
        <v>Basico (mejorado y disponible)</v>
      </c>
      <c r="CF9" s="628">
        <f>4872/9146*100</f>
        <v>53.269188716378743</v>
      </c>
      <c r="CG9" s="630"/>
      <c r="CH9" s="630"/>
      <c r="CI9" s="630"/>
      <c r="CJ9" s="628"/>
      <c r="CK9" s="626"/>
      <c r="CL9" s="627"/>
      <c r="CM9" s="627"/>
      <c r="CN9" s="632"/>
      <c r="CX9" s="632"/>
      <c r="DH9" s="632"/>
      <c r="DR9" s="632"/>
      <c r="EB9" s="632"/>
      <c r="EL9" s="632"/>
      <c r="EV9" s="632"/>
      <c r="FF9" s="632"/>
      <c r="FP9" s="632"/>
      <c r="FZ9" s="632"/>
      <c r="GJ9" s="632"/>
      <c r="GT9" s="632"/>
      <c r="HD9" s="632"/>
      <c r="HN9" s="632"/>
      <c r="HX9" s="632"/>
    </row>
    <row r="10" spans="1:232" s="633" customFormat="1" ht="21" customHeight="1" x14ac:dyDescent="0.3">
      <c r="A10" s="648" t="str">
        <f ca="1">IF(ISBLANK('Data Summary'!A12),"",'Data Summary'!A12)</f>
        <v>NIC_2019_SIASAR</v>
      </c>
      <c r="B10" s="622"/>
      <c r="C10" s="623" t="str">
        <f>HLOOKUP(Introduction!$G$4,nametranslations,107,FALSE)</f>
        <v>Mejorado y disponible</v>
      </c>
      <c r="D10" s="634"/>
      <c r="E10" s="625"/>
      <c r="F10" s="625"/>
      <c r="G10" s="625"/>
      <c r="H10" s="625"/>
      <c r="I10" s="626"/>
      <c r="J10" s="627"/>
      <c r="K10" s="627"/>
      <c r="L10" s="622"/>
      <c r="M10" s="623" t="str">
        <f>HLOOKUP(Introduction!$G$4,nametranslations,107,FALSE)</f>
        <v>Mejorado y disponible</v>
      </c>
      <c r="N10" s="635"/>
      <c r="O10" s="625"/>
      <c r="P10" s="625"/>
      <c r="Q10" s="625"/>
      <c r="R10" s="625"/>
      <c r="S10" s="626"/>
      <c r="T10" s="627"/>
      <c r="U10" s="627"/>
      <c r="V10" s="622"/>
      <c r="W10" s="623" t="str">
        <f>HLOOKUP(Introduction!$G$4,nametranslations,107,FALSE)</f>
        <v>Mejorado y disponible</v>
      </c>
      <c r="X10" s="635"/>
      <c r="Y10" s="625"/>
      <c r="Z10" s="625"/>
      <c r="AA10" s="625"/>
      <c r="AB10" s="625"/>
      <c r="AC10" s="626"/>
      <c r="AD10" s="627"/>
      <c r="AE10" s="627"/>
      <c r="AF10" s="622"/>
      <c r="AG10" s="623" t="str">
        <f>HLOOKUP(Introduction!$G$4,nametranslations,107,FALSE)</f>
        <v>Mejorado y disponible</v>
      </c>
      <c r="AH10" s="635"/>
      <c r="AI10" s="625"/>
      <c r="AJ10" s="625"/>
      <c r="AK10" s="625"/>
      <c r="AL10" s="625"/>
      <c r="AM10" s="626"/>
      <c r="AN10" s="627"/>
      <c r="AO10" s="627"/>
      <c r="AP10" s="622"/>
      <c r="AQ10" s="623" t="str">
        <f>HLOOKUP(Introduction!$G$4,nametranslations,107,FALSE)</f>
        <v>Mejorado y disponible</v>
      </c>
      <c r="AR10" s="635"/>
      <c r="AS10" s="625"/>
      <c r="AT10" s="625"/>
      <c r="AU10" s="625"/>
      <c r="AV10" s="625"/>
      <c r="AW10" s="626"/>
      <c r="AX10" s="627"/>
      <c r="AY10" s="627"/>
      <c r="AZ10" s="622"/>
      <c r="BA10" s="623" t="str">
        <f>HLOOKUP(Introduction!$G$4,nametranslations,107,FALSE)</f>
        <v>Mejorado y disponible</v>
      </c>
      <c r="BB10" s="635"/>
      <c r="BC10" s="625"/>
      <c r="BD10" s="625"/>
      <c r="BE10" s="625"/>
      <c r="BF10" s="625"/>
      <c r="BG10" s="626"/>
      <c r="BH10" s="627"/>
      <c r="BI10" s="627"/>
      <c r="BJ10" s="622"/>
      <c r="BK10" s="623" t="str">
        <f>HLOOKUP(Introduction!$G$4,nametranslations,107,FALSE)</f>
        <v>Mejorado y disponible</v>
      </c>
      <c r="BL10" s="635"/>
      <c r="BM10" s="625"/>
      <c r="BN10" s="625"/>
      <c r="BO10" s="625"/>
      <c r="BP10" s="625"/>
      <c r="BQ10" s="626"/>
      <c r="BR10" s="627"/>
      <c r="BS10" s="627"/>
      <c r="BT10" s="622"/>
      <c r="BU10" s="629" t="str">
        <f>HLOOKUP(Introduction!$G$4,nametranslations,107,FALSE)</f>
        <v>Mejorado y disponible</v>
      </c>
      <c r="BV10" s="636"/>
      <c r="BW10" s="637"/>
      <c r="BX10" s="637"/>
      <c r="BY10" s="637"/>
      <c r="BZ10" s="637"/>
      <c r="CA10" s="638"/>
      <c r="CB10" s="627"/>
      <c r="CC10" s="627"/>
      <c r="CD10" s="622"/>
      <c r="CE10" s="631" t="str">
        <f>HLOOKUP(Introduction!$G$4,nametranslations,107,FALSE)</f>
        <v>Mejorado y disponible</v>
      </c>
      <c r="CF10" s="639"/>
      <c r="CG10" s="637"/>
      <c r="CH10" s="637"/>
      <c r="CI10" s="637"/>
      <c r="CJ10" s="637"/>
      <c r="CK10" s="638"/>
      <c r="CL10" s="627"/>
      <c r="CM10" s="627"/>
      <c r="CN10" s="632"/>
      <c r="CX10" s="632"/>
      <c r="DH10" s="632"/>
      <c r="DR10" s="632"/>
      <c r="EB10" s="632"/>
      <c r="EL10" s="632"/>
      <c r="EV10" s="632"/>
      <c r="FF10" s="632"/>
      <c r="FP10" s="632"/>
      <c r="FZ10" s="632"/>
      <c r="GJ10" s="632"/>
      <c r="GT10" s="632"/>
      <c r="HD10" s="632"/>
      <c r="HN10" s="632"/>
      <c r="HX10" s="632"/>
    </row>
    <row r="11" spans="1:232" s="633" customFormat="1" ht="21" customHeight="1" x14ac:dyDescent="0.3">
      <c r="A11" s="648" t="str">
        <f ca="1">IF(ISBLANK('Data Summary'!A13),"",'Data Summary'!A13)</f>
        <v>NIC_2019_LLECE</v>
      </c>
      <c r="B11" s="622"/>
      <c r="C11" s="623" t="str">
        <f>HLOOKUP(Introduction!$G$4,nametranslations,108,FALSE)</f>
        <v>Mejorado, disponible en las escuelas</v>
      </c>
      <c r="D11" s="634"/>
      <c r="E11" s="625"/>
      <c r="F11" s="625"/>
      <c r="G11" s="625"/>
      <c r="H11" s="625"/>
      <c r="I11" s="626"/>
      <c r="J11" s="627"/>
      <c r="K11" s="627"/>
      <c r="L11" s="622"/>
      <c r="M11" s="623" t="str">
        <f>HLOOKUP(Introduction!$G$4,nametranslations,108,FALSE)</f>
        <v>Mejorado, disponible en las escuelas</v>
      </c>
      <c r="N11" s="635"/>
      <c r="O11" s="625"/>
      <c r="P11" s="625"/>
      <c r="Q11" s="625"/>
      <c r="R11" s="625"/>
      <c r="S11" s="626"/>
      <c r="T11" s="627"/>
      <c r="U11" s="627"/>
      <c r="V11" s="622"/>
      <c r="W11" s="623" t="str">
        <f>HLOOKUP(Introduction!$G$4,nametranslations,108,FALSE)</f>
        <v>Mejorado, disponible en las escuelas</v>
      </c>
      <c r="X11" s="635"/>
      <c r="Y11" s="625"/>
      <c r="Z11" s="625"/>
      <c r="AA11" s="625"/>
      <c r="AB11" s="625"/>
      <c r="AC11" s="626"/>
      <c r="AD11" s="627"/>
      <c r="AE11" s="627"/>
      <c r="AF11" s="622"/>
      <c r="AG11" s="623" t="str">
        <f>HLOOKUP(Introduction!$G$4,nametranslations,108,FALSE)</f>
        <v>Mejorado, disponible en las escuelas</v>
      </c>
      <c r="AH11" s="635"/>
      <c r="AI11" s="625"/>
      <c r="AJ11" s="625"/>
      <c r="AK11" s="625"/>
      <c r="AL11" s="625"/>
      <c r="AM11" s="626"/>
      <c r="AN11" s="627"/>
      <c r="AO11" s="627"/>
      <c r="AP11" s="622"/>
      <c r="AQ11" s="623" t="str">
        <f>HLOOKUP(Introduction!$G$4,nametranslations,108,FALSE)</f>
        <v>Mejorado, disponible en las escuelas</v>
      </c>
      <c r="AR11" s="635"/>
      <c r="AS11" s="625"/>
      <c r="AT11" s="625"/>
      <c r="AU11" s="625"/>
      <c r="AV11" s="625"/>
      <c r="AW11" s="626"/>
      <c r="AX11" s="627"/>
      <c r="AY11" s="627"/>
      <c r="AZ11" s="622"/>
      <c r="BA11" s="623" t="str">
        <f>HLOOKUP(Introduction!$G$4,nametranslations,108,FALSE)</f>
        <v>Mejorado, disponible en las escuelas</v>
      </c>
      <c r="BB11" s="635"/>
      <c r="BC11" s="625"/>
      <c r="BD11" s="625"/>
      <c r="BE11" s="625"/>
      <c r="BF11" s="625"/>
      <c r="BG11" s="626"/>
      <c r="BH11" s="627"/>
      <c r="BI11" s="627"/>
      <c r="BJ11" s="622"/>
      <c r="BK11" s="623" t="str">
        <f>HLOOKUP(Introduction!$G$4,nametranslations,108,FALSE)</f>
        <v>Mejorado, disponible en las escuelas</v>
      </c>
      <c r="BL11" s="635"/>
      <c r="BM11" s="625"/>
      <c r="BN11" s="625"/>
      <c r="BO11" s="625"/>
      <c r="BP11" s="625"/>
      <c r="BQ11" s="626"/>
      <c r="BR11" s="627"/>
      <c r="BS11" s="627"/>
      <c r="BT11" s="622"/>
      <c r="BU11" s="629" t="str">
        <f>HLOOKUP(Introduction!$G$4,nametranslations,108,FALSE)</f>
        <v>Mejorado, disponible en las escuelas</v>
      </c>
      <c r="BV11" s="636"/>
      <c r="BW11" s="637"/>
      <c r="BX11" s="637"/>
      <c r="BY11" s="637"/>
      <c r="BZ11" s="637"/>
      <c r="CA11" s="638"/>
      <c r="CB11" s="627"/>
      <c r="CC11" s="627"/>
      <c r="CD11" s="622"/>
      <c r="CE11" s="631" t="str">
        <f>HLOOKUP(Introduction!$G$4,nametranslations,108,FALSE)</f>
        <v>Mejorado, disponible en las escuelas</v>
      </c>
      <c r="CF11" s="639"/>
      <c r="CG11" s="637"/>
      <c r="CH11" s="637"/>
      <c r="CI11" s="637"/>
      <c r="CJ11" s="637"/>
      <c r="CK11" s="638"/>
      <c r="CL11" s="627"/>
      <c r="CM11" s="627"/>
      <c r="CN11" s="632"/>
      <c r="CX11" s="632"/>
      <c r="DH11" s="632"/>
      <c r="DR11" s="632"/>
      <c r="EB11" s="632"/>
      <c r="EL11" s="632"/>
      <c r="EV11" s="632"/>
      <c r="FF11" s="632"/>
      <c r="FP11" s="632"/>
      <c r="FZ11" s="632"/>
      <c r="GJ11" s="632"/>
      <c r="GT11" s="632"/>
      <c r="HD11" s="632"/>
      <c r="HN11" s="632"/>
      <c r="HX11" s="632"/>
    </row>
    <row r="12" spans="1:232" s="137" customFormat="1" ht="18" customHeight="1" x14ac:dyDescent="0.2">
      <c r="A12" s="647" t="str">
        <f ca="1">IF(ISBLANK('Data Summary'!A14),"",'Data Summary'!A14)</f>
        <v>NIC_2023_EMIS</v>
      </c>
      <c r="B12" s="132" t="str">
        <f>HLOOKUP(Introduction!$G$4,nametranslations,109,FALSE)</f>
        <v>Tipo de installacion</v>
      </c>
      <c r="C12" s="133" t="str">
        <f>HLOOKUP(Introduction!$G$4,nametranslations,110,FALSE)</f>
        <v>Proporción mejorado</v>
      </c>
      <c r="D12" s="134"/>
      <c r="E12" s="134"/>
      <c r="F12" s="134"/>
      <c r="G12" s="134"/>
      <c r="H12" s="134"/>
      <c r="I12" s="135"/>
      <c r="J12" s="129"/>
      <c r="K12" s="129"/>
      <c r="L12" s="132" t="str">
        <f>HLOOKUP(Introduction!$G$4,nametranslations,109,FALSE)</f>
        <v>Tipo de installacion</v>
      </c>
      <c r="M12" s="133" t="str">
        <f>HLOOKUP(Introduction!$G$4,nametranslations,110,FALSE)</f>
        <v>Proporción mejorado</v>
      </c>
      <c r="N12" s="134"/>
      <c r="O12" s="134"/>
      <c r="P12" s="134"/>
      <c r="Q12" s="134"/>
      <c r="R12" s="134"/>
      <c r="S12" s="135"/>
      <c r="T12" s="129"/>
      <c r="U12" s="129"/>
      <c r="V12" s="132" t="str">
        <f>HLOOKUP(Introduction!$G$4,nametranslations,109,FALSE)</f>
        <v>Tipo de installacion</v>
      </c>
      <c r="W12" s="133" t="str">
        <f>HLOOKUP(Introduction!$G$4,nametranslations,110,FALSE)</f>
        <v>Proporción mejorado</v>
      </c>
      <c r="X12" s="134"/>
      <c r="Y12" s="134"/>
      <c r="Z12" s="134"/>
      <c r="AA12" s="134"/>
      <c r="AB12" s="134"/>
      <c r="AC12" s="135"/>
      <c r="AD12" s="129"/>
      <c r="AE12" s="129"/>
      <c r="AF12" s="132" t="str">
        <f>HLOOKUP(Introduction!$G$4,nametranslations,109,FALSE)</f>
        <v>Tipo de installacion</v>
      </c>
      <c r="AG12" s="133" t="str">
        <f>HLOOKUP(Introduction!$G$4,nametranslations,110,FALSE)</f>
        <v>Proporción mejorado</v>
      </c>
      <c r="AH12" s="134"/>
      <c r="AI12" s="134"/>
      <c r="AJ12" s="134"/>
      <c r="AK12" s="134"/>
      <c r="AL12" s="134"/>
      <c r="AM12" s="135"/>
      <c r="AN12" s="129"/>
      <c r="AO12" s="129"/>
      <c r="AP12" s="132" t="str">
        <f>HLOOKUP(Introduction!$G$4,nametranslations,109,FALSE)</f>
        <v>Tipo de installacion</v>
      </c>
      <c r="AQ12" s="133" t="str">
        <f>HLOOKUP(Introduction!$G$4,nametranslations,110,FALSE)</f>
        <v>Proporción mejorado</v>
      </c>
      <c r="AR12" s="134"/>
      <c r="AS12" s="134"/>
      <c r="AT12" s="134"/>
      <c r="AU12" s="134"/>
      <c r="AV12" s="134"/>
      <c r="AW12" s="135"/>
      <c r="AX12" s="129"/>
      <c r="AY12" s="129"/>
      <c r="AZ12" s="132" t="str">
        <f>HLOOKUP(Introduction!$G$4,nametranslations,109,FALSE)</f>
        <v>Tipo de installacion</v>
      </c>
      <c r="BA12" s="133" t="str">
        <f>HLOOKUP(Introduction!$G$4,nametranslations,110,FALSE)</f>
        <v>Proporción mejorado</v>
      </c>
      <c r="BB12" s="134"/>
      <c r="BC12" s="134"/>
      <c r="BD12" s="134"/>
      <c r="BE12" s="134"/>
      <c r="BF12" s="134"/>
      <c r="BG12" s="135"/>
      <c r="BH12" s="129"/>
      <c r="BI12" s="129"/>
      <c r="BJ12" s="132" t="str">
        <f>HLOOKUP(Introduction!$G$4,nametranslations,109,FALSE)</f>
        <v>Tipo de installacion</v>
      </c>
      <c r="BK12" s="133" t="str">
        <f>HLOOKUP(Introduction!$G$4,nametranslations,110,FALSE)</f>
        <v>Proporción mejorado</v>
      </c>
      <c r="BL12" s="134"/>
      <c r="BM12" s="134"/>
      <c r="BN12" s="134"/>
      <c r="BO12" s="134"/>
      <c r="BP12" s="134"/>
      <c r="BQ12" s="135"/>
      <c r="BR12" s="129"/>
      <c r="BS12" s="129"/>
      <c r="BT12" s="132" t="str">
        <f>HLOOKUP(Introduction!$G$4,nametranslations,109,FALSE)</f>
        <v>Tipo de installacion</v>
      </c>
      <c r="BU12" s="133" t="str">
        <f>HLOOKUP(Introduction!$G$4,nametranslations,110,FALSE)</f>
        <v>Proporción mejorado</v>
      </c>
      <c r="BV12" s="190"/>
      <c r="BW12" s="190"/>
      <c r="BX12" s="190"/>
      <c r="BY12" s="190"/>
      <c r="BZ12" s="190"/>
      <c r="CA12" s="191"/>
      <c r="CB12" s="129"/>
      <c r="CC12" s="129"/>
      <c r="CD12" s="132" t="str">
        <f>HLOOKUP(Introduction!$G$4,nametranslations,109,FALSE)</f>
        <v>Tipo de installacion</v>
      </c>
      <c r="CE12" s="133" t="str">
        <f>HLOOKUP(Introduction!$G$4,nametranslations,110,FALSE)</f>
        <v>Proporción mejorado</v>
      </c>
      <c r="CF12" s="190"/>
      <c r="CG12" s="190"/>
      <c r="CH12" s="190"/>
      <c r="CI12" s="190"/>
      <c r="CJ12" s="190"/>
      <c r="CK12" s="191"/>
      <c r="CL12" s="129"/>
      <c r="CM12" s="129"/>
      <c r="CN12" s="136"/>
      <c r="CX12" s="136"/>
      <c r="DH12" s="136"/>
      <c r="DR12" s="136"/>
      <c r="EB12" s="136"/>
      <c r="EL12" s="136"/>
      <c r="EV12" s="136"/>
      <c r="FF12" s="136"/>
      <c r="FP12" s="136"/>
      <c r="FZ12" s="136"/>
      <c r="GJ12" s="136"/>
      <c r="GT12" s="136"/>
      <c r="HD12" s="136"/>
      <c r="HN12" s="136"/>
      <c r="HX12" s="136"/>
    </row>
    <row r="13" spans="1:232" s="2" customFormat="1" ht="14.25" customHeight="1" x14ac:dyDescent="0.2">
      <c r="A13" s="616" t="str">
        <f ca="1">IF(ISBLANK('Data Summary'!A15),"",'Data Summary'!A15)</f>
        <v/>
      </c>
      <c r="B13" s="72" t="s">
        <v>52</v>
      </c>
      <c r="C13" s="3">
        <v>0</v>
      </c>
      <c r="D13" s="27"/>
      <c r="E13" s="27"/>
      <c r="F13" s="27"/>
      <c r="G13" s="27"/>
      <c r="H13" s="27"/>
      <c r="I13" s="32"/>
      <c r="J13" s="9"/>
      <c r="K13" s="9"/>
      <c r="L13" s="72" t="s">
        <v>52</v>
      </c>
      <c r="M13" s="3">
        <v>0</v>
      </c>
      <c r="N13" s="27"/>
      <c r="O13" s="27"/>
      <c r="P13" s="27"/>
      <c r="Q13" s="27"/>
      <c r="R13" s="27"/>
      <c r="S13" s="32"/>
      <c r="T13" s="9"/>
      <c r="U13" s="9"/>
      <c r="V13" s="72" t="s">
        <v>52</v>
      </c>
      <c r="W13" s="3">
        <v>0</v>
      </c>
      <c r="X13" s="27"/>
      <c r="Y13" s="27"/>
      <c r="Z13" s="27"/>
      <c r="AA13" s="27"/>
      <c r="AB13" s="27"/>
      <c r="AC13" s="32"/>
      <c r="AD13" s="9"/>
      <c r="AE13" s="9"/>
      <c r="AF13" s="72" t="s">
        <v>52</v>
      </c>
      <c r="AG13" s="3">
        <v>0</v>
      </c>
      <c r="AH13" s="27">
        <v>2.4292400000000001</v>
      </c>
      <c r="AI13" s="27">
        <v>0.78212000000000004</v>
      </c>
      <c r="AJ13" s="27">
        <v>2.61747</v>
      </c>
      <c r="AK13" s="27"/>
      <c r="AL13" s="27"/>
      <c r="AM13" s="32"/>
      <c r="AN13" s="9"/>
      <c r="AO13" s="9"/>
      <c r="AP13" s="72" t="s">
        <v>52</v>
      </c>
      <c r="AQ13" s="3">
        <v>0</v>
      </c>
      <c r="AR13" s="27"/>
      <c r="AS13" s="27"/>
      <c r="AT13" s="27"/>
      <c r="AU13" s="27"/>
      <c r="AV13" s="27"/>
      <c r="AW13" s="32"/>
      <c r="AX13" s="9"/>
      <c r="AY13" s="9"/>
      <c r="AZ13" s="72" t="s">
        <v>52</v>
      </c>
      <c r="BA13" s="3">
        <v>0</v>
      </c>
      <c r="BB13" s="27"/>
      <c r="BC13" s="27"/>
      <c r="BD13" s="27"/>
      <c r="BE13" s="27"/>
      <c r="BF13" s="27"/>
      <c r="BG13" s="32"/>
      <c r="BH13" s="9"/>
      <c r="BI13" s="9"/>
      <c r="BJ13" s="72" t="s">
        <v>52</v>
      </c>
      <c r="BK13" s="3">
        <v>0</v>
      </c>
      <c r="BL13" s="27"/>
      <c r="BM13" s="27"/>
      <c r="BN13" s="27"/>
      <c r="BO13" s="27"/>
      <c r="BP13" s="27"/>
      <c r="BQ13" s="32"/>
      <c r="BR13" s="9"/>
      <c r="BS13" s="9"/>
      <c r="BT13" s="72" t="s">
        <v>52</v>
      </c>
      <c r="BU13" s="3">
        <v>0</v>
      </c>
      <c r="BV13" s="27"/>
      <c r="BW13" s="27"/>
      <c r="BX13" s="27"/>
      <c r="BY13" s="27"/>
      <c r="BZ13" s="27"/>
      <c r="CA13" s="32"/>
      <c r="CB13" s="9"/>
      <c r="CC13" s="9"/>
      <c r="CD13" s="72" t="s">
        <v>52</v>
      </c>
      <c r="CE13" s="3">
        <v>0</v>
      </c>
      <c r="CF13" s="27">
        <f>1340/9146*100</f>
        <v>14.651213645309424</v>
      </c>
      <c r="CG13" s="27"/>
      <c r="CH13" s="27"/>
      <c r="CI13" s="27"/>
      <c r="CJ13" s="27"/>
      <c r="CK13" s="32"/>
      <c r="CL13" s="9"/>
      <c r="CM13" s="9"/>
      <c r="CN13" s="79"/>
      <c r="CX13" s="79"/>
      <c r="DH13" s="79"/>
      <c r="DR13" s="79"/>
      <c r="EB13" s="79"/>
      <c r="EL13" s="79"/>
      <c r="EV13" s="79"/>
      <c r="FF13" s="79"/>
      <c r="FP13" s="79"/>
      <c r="FZ13" s="79"/>
      <c r="GJ13" s="79"/>
      <c r="GT13" s="79"/>
      <c r="HD13" s="79"/>
      <c r="HN13" s="79"/>
      <c r="HX13" s="79"/>
    </row>
    <row r="14" spans="1:232" x14ac:dyDescent="0.3">
      <c r="A14" s="616" t="str">
        <f ca="1">IF(ISBLANK('Data Summary'!A16),"",'Data Summary'!A16)</f>
        <v/>
      </c>
      <c r="B14" s="73" t="s">
        <v>82</v>
      </c>
      <c r="C14" s="19">
        <v>0</v>
      </c>
      <c r="D14" s="27"/>
      <c r="E14" s="27"/>
      <c r="F14" s="27"/>
      <c r="G14" s="27"/>
      <c r="H14" s="27"/>
      <c r="I14" s="32"/>
      <c r="J14" s="9"/>
      <c r="K14" s="9"/>
      <c r="L14" s="73" t="s">
        <v>82</v>
      </c>
      <c r="M14" s="19">
        <v>0</v>
      </c>
      <c r="N14" s="27"/>
      <c r="O14" s="27"/>
      <c r="P14" s="27"/>
      <c r="Q14" s="27"/>
      <c r="R14" s="27"/>
      <c r="S14" s="32"/>
      <c r="T14" s="9"/>
      <c r="U14" s="9"/>
      <c r="V14" s="73" t="s">
        <v>82</v>
      </c>
      <c r="W14" s="19">
        <v>0</v>
      </c>
      <c r="X14" s="27"/>
      <c r="Y14" s="27"/>
      <c r="Z14" s="27"/>
      <c r="AA14" s="27"/>
      <c r="AB14" s="27"/>
      <c r="AC14" s="32"/>
      <c r="AD14" s="9"/>
      <c r="AE14" s="9"/>
      <c r="AF14" s="73" t="s">
        <v>82</v>
      </c>
      <c r="AG14" s="19">
        <v>0</v>
      </c>
      <c r="AH14" s="27">
        <v>0</v>
      </c>
      <c r="AI14" s="27">
        <v>0</v>
      </c>
      <c r="AJ14" s="27">
        <v>0</v>
      </c>
      <c r="AK14" s="27"/>
      <c r="AL14" s="27"/>
      <c r="AM14" s="32"/>
      <c r="AN14" s="9"/>
      <c r="AO14" s="9"/>
      <c r="AP14" s="73" t="s">
        <v>82</v>
      </c>
      <c r="AQ14" s="19">
        <v>0</v>
      </c>
      <c r="AR14" s="27"/>
      <c r="AS14" s="27"/>
      <c r="AT14" s="27"/>
      <c r="AU14" s="27"/>
      <c r="AV14" s="27"/>
      <c r="AW14" s="32"/>
      <c r="AX14" s="9"/>
      <c r="AY14" s="9"/>
      <c r="AZ14" s="73" t="s">
        <v>82</v>
      </c>
      <c r="BA14" s="19">
        <v>0</v>
      </c>
      <c r="BB14" s="27"/>
      <c r="BC14" s="27"/>
      <c r="BD14" s="27"/>
      <c r="BE14" s="27"/>
      <c r="BF14" s="27"/>
      <c r="BG14" s="32"/>
      <c r="BH14" s="9"/>
      <c r="BI14" s="9"/>
      <c r="BJ14" s="73" t="s">
        <v>82</v>
      </c>
      <c r="BK14" s="19">
        <v>0</v>
      </c>
      <c r="BL14" s="27"/>
      <c r="BM14" s="27"/>
      <c r="BN14" s="27"/>
      <c r="BO14" s="27"/>
      <c r="BP14" s="27"/>
      <c r="BQ14" s="32"/>
      <c r="BR14" s="9"/>
      <c r="BS14" s="9"/>
      <c r="BT14" s="73" t="s">
        <v>82</v>
      </c>
      <c r="BU14" s="192">
        <v>0</v>
      </c>
      <c r="BV14" s="27"/>
      <c r="BW14" s="27"/>
      <c r="BX14" s="27"/>
      <c r="BY14" s="27"/>
      <c r="BZ14" s="27"/>
      <c r="CA14" s="32"/>
      <c r="CB14" s="9"/>
      <c r="CC14" s="9"/>
      <c r="CD14" s="73" t="s">
        <v>82</v>
      </c>
      <c r="CE14" s="197">
        <v>0</v>
      </c>
      <c r="CF14" s="27"/>
      <c r="CG14" s="27"/>
      <c r="CH14" s="27"/>
      <c r="CI14" s="27"/>
      <c r="CJ14" s="27"/>
      <c r="CK14" s="32"/>
      <c r="CL14" s="9"/>
      <c r="CM14" s="9"/>
    </row>
    <row r="15" spans="1:232" s="1" customFormat="1" x14ac:dyDescent="0.3">
      <c r="A15" s="616" t="str">
        <f ca="1">IF(ISBLANK('Data Summary'!A17),"",'Data Summary'!A17)</f>
        <v/>
      </c>
      <c r="B15" s="73" t="s">
        <v>131</v>
      </c>
      <c r="C15" s="4">
        <v>1</v>
      </c>
      <c r="D15" s="27">
        <f>H15</f>
        <v>66.298342541436455</v>
      </c>
      <c r="E15" s="5"/>
      <c r="F15" s="5"/>
      <c r="G15" s="5"/>
      <c r="H15" s="27">
        <f>120/181*100</f>
        <v>66.298342541436455</v>
      </c>
      <c r="I15" s="32"/>
      <c r="J15" s="9"/>
      <c r="K15" s="9"/>
      <c r="L15" s="73" t="s">
        <v>131</v>
      </c>
      <c r="M15" s="4">
        <v>1</v>
      </c>
      <c r="N15" s="27">
        <f>R15</f>
        <v>67.977528089887642</v>
      </c>
      <c r="O15" s="5">
        <f>108/122*100</f>
        <v>88.52459016393442</v>
      </c>
      <c r="P15" s="5">
        <f>134/234*100</f>
        <v>57.26495726495726</v>
      </c>
      <c r="Q15" s="5"/>
      <c r="R15" s="27">
        <f>242/356*100</f>
        <v>67.977528089887642</v>
      </c>
      <c r="S15" s="32"/>
      <c r="T15" s="9"/>
      <c r="U15" s="9"/>
      <c r="V15" s="73" t="s">
        <v>213</v>
      </c>
      <c r="W15" s="4">
        <v>1</v>
      </c>
      <c r="X15" s="27"/>
      <c r="Y15" s="5"/>
      <c r="Z15" s="5">
        <v>28.571400000000001</v>
      </c>
      <c r="AA15" s="5"/>
      <c r="AB15" s="27"/>
      <c r="AC15" s="32"/>
      <c r="AD15" s="9"/>
      <c r="AE15" s="9"/>
      <c r="AF15" s="73" t="s">
        <v>168</v>
      </c>
      <c r="AG15" s="4">
        <v>1</v>
      </c>
      <c r="AH15" s="27">
        <v>30.90409</v>
      </c>
      <c r="AI15" s="5">
        <v>88.268159999999995</v>
      </c>
      <c r="AJ15" s="5">
        <v>24.34883</v>
      </c>
      <c r="AK15" s="5"/>
      <c r="AL15" s="27"/>
      <c r="AM15" s="32"/>
      <c r="AN15" s="9"/>
      <c r="AO15" s="9"/>
      <c r="AP15" s="73" t="s">
        <v>213</v>
      </c>
      <c r="AQ15" s="4">
        <v>1</v>
      </c>
      <c r="AR15" s="27"/>
      <c r="AS15" s="5"/>
      <c r="AT15" s="5">
        <v>43.311199999999999</v>
      </c>
      <c r="AU15" s="5"/>
      <c r="AV15" s="27"/>
      <c r="AW15" s="32"/>
      <c r="AX15" s="9"/>
      <c r="AY15" s="9"/>
      <c r="AZ15" s="73" t="s">
        <v>213</v>
      </c>
      <c r="BA15" s="4">
        <v>1</v>
      </c>
      <c r="BB15" s="27"/>
      <c r="BC15" s="5"/>
      <c r="BD15" s="5">
        <v>29.411799999999999</v>
      </c>
      <c r="BE15" s="5"/>
      <c r="BF15" s="27"/>
      <c r="BG15" s="32"/>
      <c r="BH15" s="9"/>
      <c r="BI15" s="9"/>
      <c r="BJ15" s="73" t="s">
        <v>213</v>
      </c>
      <c r="BK15" s="4">
        <v>1</v>
      </c>
      <c r="BL15" s="27"/>
      <c r="BM15" s="5"/>
      <c r="BN15" s="5">
        <v>45.776200000000003</v>
      </c>
      <c r="BO15" s="5"/>
      <c r="BP15" s="27"/>
      <c r="BQ15" s="32"/>
      <c r="BR15" s="9"/>
      <c r="BS15" s="9"/>
      <c r="BT15" s="73" t="s">
        <v>258</v>
      </c>
      <c r="BU15" s="4">
        <v>1</v>
      </c>
      <c r="BV15" s="27">
        <v>66.556291390728475</v>
      </c>
      <c r="BW15" s="189">
        <v>95</v>
      </c>
      <c r="BX15" s="189">
        <v>52.475247524752476</v>
      </c>
      <c r="BY15" s="189"/>
      <c r="BZ15" s="27">
        <v>66.556291390728475</v>
      </c>
      <c r="CA15" s="32">
        <v>89.075630252100851</v>
      </c>
      <c r="CB15" s="9"/>
      <c r="CC15" s="9"/>
      <c r="CD15" s="73" t="s">
        <v>269</v>
      </c>
      <c r="CE15" s="4">
        <v>0</v>
      </c>
      <c r="CF15" s="27">
        <f>2934/9146*100</f>
        <v>32.079597638311832</v>
      </c>
      <c r="CG15" s="189"/>
      <c r="CH15" s="189"/>
      <c r="CI15" s="189"/>
      <c r="CJ15" s="27"/>
      <c r="CK15" s="32"/>
      <c r="CL15" s="9"/>
      <c r="CM15" s="9"/>
      <c r="CN15" s="80"/>
      <c r="CX15" s="80"/>
      <c r="DH15" s="80"/>
      <c r="DR15" s="80"/>
      <c r="EB15" s="80"/>
      <c r="EL15" s="80"/>
      <c r="EV15" s="80"/>
      <c r="FF15" s="80"/>
      <c r="FP15" s="80"/>
      <c r="FZ15" s="80"/>
      <c r="GJ15" s="80"/>
      <c r="GT15" s="80"/>
      <c r="HD15" s="80"/>
      <c r="HN15" s="80"/>
      <c r="HX15" s="80"/>
    </row>
    <row r="16" spans="1:232" s="1" customFormat="1" x14ac:dyDescent="0.3">
      <c r="A16" s="616" t="str">
        <f ca="1">IF(ISBLANK('Data Summary'!A18),"",'Data Summary'!A18)</f>
        <v/>
      </c>
      <c r="B16" s="74"/>
      <c r="C16" s="59"/>
      <c r="D16" s="27"/>
      <c r="E16" s="5"/>
      <c r="F16" s="5"/>
      <c r="G16" s="5"/>
      <c r="H16" s="27"/>
      <c r="I16" s="32"/>
      <c r="J16" s="9"/>
      <c r="K16" s="9"/>
      <c r="L16" s="73"/>
      <c r="M16" s="11"/>
      <c r="N16" s="27"/>
      <c r="O16" s="5"/>
      <c r="P16" s="5"/>
      <c r="Q16" s="5"/>
      <c r="R16" s="27"/>
      <c r="S16" s="32"/>
      <c r="T16" s="9"/>
      <c r="U16" s="9"/>
      <c r="V16" s="73"/>
      <c r="W16" s="11"/>
      <c r="X16" s="27"/>
      <c r="Y16" s="5"/>
      <c r="Z16" s="5"/>
      <c r="AA16" s="5"/>
      <c r="AB16" s="27"/>
      <c r="AC16" s="32"/>
      <c r="AD16" s="9"/>
      <c r="AE16" s="9"/>
      <c r="AF16" s="73" t="s">
        <v>169</v>
      </c>
      <c r="AG16" s="11">
        <v>1</v>
      </c>
      <c r="AH16" s="27">
        <v>20.602730000000001</v>
      </c>
      <c r="AI16" s="5">
        <v>5.36313</v>
      </c>
      <c r="AJ16" s="5">
        <v>22.34423</v>
      </c>
      <c r="AK16" s="5"/>
      <c r="AL16" s="27"/>
      <c r="AM16" s="32"/>
      <c r="AN16" s="9"/>
      <c r="AO16" s="9"/>
      <c r="AP16" s="73"/>
      <c r="AQ16" s="11"/>
      <c r="AR16" s="27"/>
      <c r="AS16" s="5"/>
      <c r="AT16" s="5"/>
      <c r="AU16" s="5"/>
      <c r="AV16" s="27"/>
      <c r="AW16" s="32"/>
      <c r="AX16" s="9"/>
      <c r="AY16" s="9"/>
      <c r="AZ16" s="73"/>
      <c r="BA16" s="11"/>
      <c r="BB16" s="27"/>
      <c r="BC16" s="5"/>
      <c r="BD16" s="5"/>
      <c r="BE16" s="5"/>
      <c r="BF16" s="27"/>
      <c r="BG16" s="32"/>
      <c r="BH16" s="9"/>
      <c r="BI16" s="9"/>
      <c r="BJ16" s="73"/>
      <c r="BK16" s="11"/>
      <c r="BL16" s="27"/>
      <c r="BM16" s="5"/>
      <c r="BN16" s="5"/>
      <c r="BO16" s="5"/>
      <c r="BP16" s="27"/>
      <c r="BQ16" s="32"/>
      <c r="BR16" s="9"/>
      <c r="BS16" s="9"/>
      <c r="BT16" s="73"/>
      <c r="BU16" s="193"/>
      <c r="BV16" s="27"/>
      <c r="BW16" s="189"/>
      <c r="BX16" s="189"/>
      <c r="BY16" s="189"/>
      <c r="BZ16" s="27"/>
      <c r="CA16" s="32"/>
      <c r="CB16" s="9"/>
      <c r="CC16" s="9"/>
      <c r="CD16" s="73" t="s">
        <v>270</v>
      </c>
      <c r="CE16" s="198">
        <v>1</v>
      </c>
      <c r="CF16" s="27">
        <f>100-CF15-CF13</f>
        <v>53.269188716378736</v>
      </c>
      <c r="CG16" s="189"/>
      <c r="CH16" s="189"/>
      <c r="CI16" s="189"/>
      <c r="CJ16" s="27"/>
      <c r="CK16" s="32"/>
      <c r="CL16" s="9"/>
      <c r="CM16" s="9"/>
      <c r="CN16" s="80"/>
      <c r="CX16" s="80"/>
      <c r="DH16" s="80"/>
      <c r="DR16" s="80"/>
      <c r="EB16" s="80"/>
      <c r="EL16" s="80"/>
      <c r="EV16" s="80"/>
      <c r="FF16" s="80"/>
      <c r="FP16" s="80"/>
      <c r="FZ16" s="80"/>
      <c r="GJ16" s="80"/>
      <c r="GT16" s="80"/>
      <c r="HD16" s="80"/>
      <c r="HN16" s="80"/>
      <c r="HX16" s="80"/>
    </row>
    <row r="17" spans="1:232" s="1" customFormat="1" x14ac:dyDescent="0.3">
      <c r="A17" s="616" t="str">
        <f ca="1">IF(ISBLANK('Data Summary'!A19),"",'Data Summary'!A19)</f>
        <v/>
      </c>
      <c r="B17" s="74"/>
      <c r="C17" s="59"/>
      <c r="D17" s="27"/>
      <c r="E17" s="5"/>
      <c r="F17" s="5"/>
      <c r="G17" s="5"/>
      <c r="H17" s="27"/>
      <c r="I17" s="23"/>
      <c r="J17" s="9"/>
      <c r="K17" s="9"/>
      <c r="L17" s="73"/>
      <c r="M17" s="11"/>
      <c r="N17" s="27"/>
      <c r="O17" s="5"/>
      <c r="P17" s="5"/>
      <c r="Q17" s="5"/>
      <c r="R17" s="5"/>
      <c r="S17" s="23"/>
      <c r="T17" s="9"/>
      <c r="U17" s="9"/>
      <c r="V17" s="73"/>
      <c r="W17" s="11"/>
      <c r="X17" s="27"/>
      <c r="Y17" s="5"/>
      <c r="Z17" s="5"/>
      <c r="AA17" s="5"/>
      <c r="AB17" s="5"/>
      <c r="AC17" s="23"/>
      <c r="AD17" s="9"/>
      <c r="AE17" s="9"/>
      <c r="AF17" s="73" t="s">
        <v>170</v>
      </c>
      <c r="AG17" s="11">
        <v>1</v>
      </c>
      <c r="AH17" s="27">
        <v>6.0616500000000002</v>
      </c>
      <c r="AI17" s="5">
        <v>0.44692999999999999</v>
      </c>
      <c r="AJ17" s="5">
        <v>6.7032699999999998</v>
      </c>
      <c r="AK17" s="5"/>
      <c r="AL17" s="5"/>
      <c r="AM17" s="23"/>
      <c r="AN17" s="9"/>
      <c r="AO17" s="9"/>
      <c r="AP17" s="73"/>
      <c r="AQ17" s="11"/>
      <c r="AR17" s="27"/>
      <c r="AS17" s="5"/>
      <c r="AT17" s="5"/>
      <c r="AU17" s="5"/>
      <c r="AV17" s="5"/>
      <c r="AW17" s="23"/>
      <c r="AX17" s="9"/>
      <c r="AY17" s="9"/>
      <c r="AZ17" s="73"/>
      <c r="BA17" s="11"/>
      <c r="BB17" s="27"/>
      <c r="BC17" s="5"/>
      <c r="BD17" s="5"/>
      <c r="BE17" s="5"/>
      <c r="BF17" s="5"/>
      <c r="BG17" s="23"/>
      <c r="BH17" s="9"/>
      <c r="BI17" s="9"/>
      <c r="BJ17" s="73"/>
      <c r="BK17" s="11"/>
      <c r="BL17" s="27"/>
      <c r="BM17" s="5"/>
      <c r="BN17" s="5"/>
      <c r="BO17" s="5"/>
      <c r="BP17" s="5"/>
      <c r="BQ17" s="23"/>
      <c r="BR17" s="9"/>
      <c r="BS17" s="9"/>
      <c r="BT17" s="73"/>
      <c r="BU17" s="193"/>
      <c r="BV17" s="27"/>
      <c r="BW17" s="189"/>
      <c r="BX17" s="189"/>
      <c r="BY17" s="189"/>
      <c r="BZ17" s="27"/>
      <c r="CA17" s="23"/>
      <c r="CB17" s="9"/>
      <c r="CC17" s="9"/>
      <c r="CD17" s="73"/>
      <c r="CE17" s="193"/>
      <c r="CF17" s="27"/>
      <c r="CG17" s="189"/>
      <c r="CH17" s="189"/>
      <c r="CI17" s="189"/>
      <c r="CJ17" s="27"/>
      <c r="CK17" s="23"/>
      <c r="CL17" s="9"/>
      <c r="CM17" s="9"/>
      <c r="CN17" s="80"/>
      <c r="CX17" s="80"/>
      <c r="DH17" s="80"/>
      <c r="DR17" s="80"/>
      <c r="EB17" s="80"/>
      <c r="EL17" s="80"/>
      <c r="EV17" s="80"/>
      <c r="FF17" s="80"/>
      <c r="FP17" s="80"/>
      <c r="FZ17" s="80"/>
      <c r="GJ17" s="80"/>
      <c r="GT17" s="80"/>
      <c r="HD17" s="80"/>
      <c r="HN17" s="80"/>
      <c r="HX17" s="80"/>
    </row>
    <row r="18" spans="1:232" s="1" customFormat="1" x14ac:dyDescent="0.3">
      <c r="A18" s="616" t="str">
        <f ca="1">IF(ISBLANK('Data Summary'!A20),"",'Data Summary'!A20)</f>
        <v/>
      </c>
      <c r="B18" s="73"/>
      <c r="C18" s="11"/>
      <c r="D18" s="27"/>
      <c r="E18" s="33"/>
      <c r="F18" s="33"/>
      <c r="G18" s="5"/>
      <c r="H18" s="27"/>
      <c r="I18" s="23"/>
      <c r="J18" s="9"/>
      <c r="K18" s="9"/>
      <c r="L18" s="73"/>
      <c r="M18" s="11"/>
      <c r="N18" s="27"/>
      <c r="O18" s="33"/>
      <c r="P18" s="33"/>
      <c r="Q18" s="5"/>
      <c r="R18" s="5"/>
      <c r="S18" s="23"/>
      <c r="T18" s="9"/>
      <c r="U18" s="9"/>
      <c r="V18" s="73"/>
      <c r="W18" s="11"/>
      <c r="X18" s="27"/>
      <c r="Y18" s="33"/>
      <c r="Z18" s="33"/>
      <c r="AA18" s="5"/>
      <c r="AB18" s="5"/>
      <c r="AC18" s="23"/>
      <c r="AD18" s="9"/>
      <c r="AE18" s="9"/>
      <c r="AF18" s="73" t="s">
        <v>173</v>
      </c>
      <c r="AG18" s="11">
        <v>1</v>
      </c>
      <c r="AH18" s="27">
        <v>0.29792999999999997</v>
      </c>
      <c r="AI18" s="33">
        <v>0.55866000000000005</v>
      </c>
      <c r="AJ18" s="33">
        <v>0.26812999999999998</v>
      </c>
      <c r="AK18" s="5"/>
      <c r="AL18" s="5"/>
      <c r="AM18" s="23"/>
      <c r="AN18" s="9"/>
      <c r="AO18" s="9"/>
      <c r="AP18" s="73"/>
      <c r="AQ18" s="11"/>
      <c r="AR18" s="27"/>
      <c r="AS18" s="33"/>
      <c r="AT18" s="33"/>
      <c r="AU18" s="5"/>
      <c r="AV18" s="5"/>
      <c r="AW18" s="23"/>
      <c r="AX18" s="9"/>
      <c r="AY18" s="9"/>
      <c r="AZ18" s="73"/>
      <c r="BA18" s="11"/>
      <c r="BB18" s="27"/>
      <c r="BC18" s="33"/>
      <c r="BD18" s="33"/>
      <c r="BE18" s="5"/>
      <c r="BF18" s="5"/>
      <c r="BG18" s="23"/>
      <c r="BH18" s="9"/>
      <c r="BI18" s="9"/>
      <c r="BJ18" s="73"/>
      <c r="BK18" s="11"/>
      <c r="BL18" s="27"/>
      <c r="BM18" s="33"/>
      <c r="BN18" s="33"/>
      <c r="BO18" s="5"/>
      <c r="BP18" s="5"/>
      <c r="BQ18" s="23"/>
      <c r="BR18" s="9"/>
      <c r="BS18" s="9"/>
      <c r="BT18" s="73"/>
      <c r="BU18" s="193"/>
      <c r="BV18" s="27"/>
      <c r="BW18" s="33"/>
      <c r="BX18" s="33"/>
      <c r="BY18" s="189"/>
      <c r="BZ18" s="27"/>
      <c r="CA18" s="23"/>
      <c r="CB18" s="9"/>
      <c r="CC18" s="9"/>
      <c r="CD18" s="73"/>
      <c r="CE18" s="193"/>
      <c r="CF18" s="27"/>
      <c r="CG18" s="33"/>
      <c r="CH18" s="33"/>
      <c r="CI18" s="189"/>
      <c r="CJ18" s="27"/>
      <c r="CK18" s="23"/>
      <c r="CL18" s="9"/>
      <c r="CM18" s="9"/>
      <c r="CN18" s="80"/>
      <c r="CX18" s="80"/>
      <c r="DH18" s="80"/>
      <c r="DR18" s="80"/>
      <c r="EB18" s="80"/>
      <c r="EL18" s="80"/>
      <c r="EV18" s="80"/>
      <c r="FF18" s="80"/>
      <c r="FP18" s="80"/>
      <c r="FZ18" s="80"/>
      <c r="GJ18" s="80"/>
      <c r="GT18" s="80"/>
      <c r="HD18" s="80"/>
      <c r="HN18" s="80"/>
      <c r="HX18" s="80"/>
    </row>
    <row r="19" spans="1:232" s="1" customFormat="1" x14ac:dyDescent="0.3">
      <c r="A19" s="616" t="str">
        <f ca="1">IF(ISBLANK('Data Summary'!A21),"",'Data Summary'!A21)</f>
        <v/>
      </c>
      <c r="B19" s="73"/>
      <c r="C19" s="4"/>
      <c r="D19" s="60"/>
      <c r="E19" s="33"/>
      <c r="F19" s="33"/>
      <c r="G19" s="33"/>
      <c r="H19" s="27"/>
      <c r="I19" s="34"/>
      <c r="J19" s="9"/>
      <c r="K19" s="9"/>
      <c r="L19" s="73"/>
      <c r="M19" s="4"/>
      <c r="N19" s="27"/>
      <c r="O19" s="33"/>
      <c r="P19" s="33"/>
      <c r="Q19" s="33"/>
      <c r="R19" s="33"/>
      <c r="S19" s="34"/>
      <c r="T19" s="9"/>
      <c r="U19" s="9"/>
      <c r="V19" s="73"/>
      <c r="W19" s="4"/>
      <c r="X19" s="27"/>
      <c r="Y19" s="33"/>
      <c r="Z19" s="33"/>
      <c r="AA19" s="33"/>
      <c r="AB19" s="33"/>
      <c r="AC19" s="34"/>
      <c r="AD19" s="9"/>
      <c r="AE19" s="9"/>
      <c r="AF19" s="73" t="s">
        <v>174</v>
      </c>
      <c r="AG19" s="4">
        <v>0</v>
      </c>
      <c r="AH19" s="27">
        <v>14.55254</v>
      </c>
      <c r="AI19" s="33">
        <v>0.44692999999999999</v>
      </c>
      <c r="AJ19" s="33">
        <v>16.164449999999999</v>
      </c>
      <c r="AK19" s="33"/>
      <c r="AL19" s="33"/>
      <c r="AM19" s="34"/>
      <c r="AN19" s="9"/>
      <c r="AO19" s="9"/>
      <c r="AP19" s="73"/>
      <c r="AQ19" s="4"/>
      <c r="AR19" s="27"/>
      <c r="AS19" s="33"/>
      <c r="AT19" s="33"/>
      <c r="AU19" s="33"/>
      <c r="AV19" s="33"/>
      <c r="AW19" s="34"/>
      <c r="AX19" s="9"/>
      <c r="AY19" s="9"/>
      <c r="AZ19" s="73"/>
      <c r="BA19" s="4"/>
      <c r="BB19" s="27"/>
      <c r="BC19" s="33"/>
      <c r="BD19" s="33"/>
      <c r="BE19" s="33"/>
      <c r="BF19" s="33"/>
      <c r="BG19" s="34"/>
      <c r="BH19" s="9"/>
      <c r="BI19" s="9"/>
      <c r="BJ19" s="73"/>
      <c r="BK19" s="4"/>
      <c r="BL19" s="27"/>
      <c r="BM19" s="33"/>
      <c r="BN19" s="33"/>
      <c r="BO19" s="33"/>
      <c r="BP19" s="33"/>
      <c r="BQ19" s="34"/>
      <c r="BR19" s="9"/>
      <c r="BS19" s="9"/>
      <c r="BT19" s="73"/>
      <c r="BU19" s="4"/>
      <c r="BV19" s="60"/>
      <c r="BW19" s="33"/>
      <c r="BX19" s="33"/>
      <c r="BY19" s="33"/>
      <c r="BZ19" s="27"/>
      <c r="CA19" s="34"/>
      <c r="CB19" s="9"/>
      <c r="CC19" s="9"/>
      <c r="CD19" s="73"/>
      <c r="CE19" s="4"/>
      <c r="CF19" s="60"/>
      <c r="CG19" s="33"/>
      <c r="CH19" s="33"/>
      <c r="CI19" s="33"/>
      <c r="CJ19" s="27"/>
      <c r="CK19" s="34"/>
      <c r="CL19" s="9"/>
      <c r="CM19" s="9"/>
      <c r="CN19" s="80"/>
      <c r="CX19" s="80"/>
      <c r="DH19" s="80"/>
      <c r="DR19" s="80"/>
      <c r="EB19" s="80"/>
      <c r="EL19" s="80"/>
      <c r="EV19" s="80"/>
      <c r="FF19" s="80"/>
      <c r="FP19" s="80"/>
      <c r="FZ19" s="80"/>
      <c r="GJ19" s="80"/>
      <c r="GT19" s="80"/>
      <c r="HD19" s="80"/>
      <c r="HN19" s="80"/>
      <c r="HX19" s="80"/>
    </row>
    <row r="20" spans="1:232" s="1" customFormat="1" x14ac:dyDescent="0.3">
      <c r="A20" s="616" t="str">
        <f ca="1">IF(ISBLANK('Data Summary'!A22),"",'Data Summary'!A22)</f>
        <v/>
      </c>
      <c r="B20" s="73"/>
      <c r="C20" s="4"/>
      <c r="D20" s="61"/>
      <c r="E20" s="33"/>
      <c r="F20" s="33"/>
      <c r="G20" s="33"/>
      <c r="H20" s="33"/>
      <c r="I20" s="35"/>
      <c r="J20" s="9"/>
      <c r="K20" s="9"/>
      <c r="L20" s="73"/>
      <c r="M20" s="4"/>
      <c r="N20" s="33"/>
      <c r="O20" s="33"/>
      <c r="P20" s="33"/>
      <c r="Q20" s="33"/>
      <c r="R20" s="33"/>
      <c r="S20" s="35"/>
      <c r="T20" s="9"/>
      <c r="U20" s="9"/>
      <c r="V20" s="73"/>
      <c r="W20" s="4"/>
      <c r="X20" s="33"/>
      <c r="Y20" s="33"/>
      <c r="Z20" s="33"/>
      <c r="AA20" s="33"/>
      <c r="AB20" s="33"/>
      <c r="AC20" s="35"/>
      <c r="AD20" s="9"/>
      <c r="AE20" s="9"/>
      <c r="AF20" s="73" t="s">
        <v>171</v>
      </c>
      <c r="AG20" s="4">
        <v>1</v>
      </c>
      <c r="AH20" s="33">
        <v>3.5063599999999999</v>
      </c>
      <c r="AI20" s="33">
        <v>0.89385000000000003</v>
      </c>
      <c r="AJ20" s="33">
        <v>3.8048999999999999</v>
      </c>
      <c r="AK20" s="33"/>
      <c r="AL20" s="33"/>
      <c r="AM20" s="35"/>
      <c r="AN20" s="9"/>
      <c r="AO20" s="9"/>
      <c r="AP20" s="73"/>
      <c r="AQ20" s="4"/>
      <c r="AR20" s="33"/>
      <c r="AS20" s="33"/>
      <c r="AT20" s="33"/>
      <c r="AU20" s="33"/>
      <c r="AV20" s="33"/>
      <c r="AW20" s="35"/>
      <c r="AX20" s="9"/>
      <c r="AY20" s="9"/>
      <c r="AZ20" s="73"/>
      <c r="BA20" s="4"/>
      <c r="BB20" s="33"/>
      <c r="BC20" s="33"/>
      <c r="BD20" s="33"/>
      <c r="BE20" s="33"/>
      <c r="BF20" s="33"/>
      <c r="BG20" s="35"/>
      <c r="BH20" s="9"/>
      <c r="BI20" s="9"/>
      <c r="BJ20" s="73"/>
      <c r="BK20" s="4"/>
      <c r="BL20" s="33"/>
      <c r="BM20" s="33"/>
      <c r="BN20" s="33"/>
      <c r="BO20" s="33"/>
      <c r="BP20" s="33"/>
      <c r="BQ20" s="35"/>
      <c r="BR20" s="9"/>
      <c r="BS20" s="9"/>
      <c r="BT20" s="73"/>
      <c r="BU20" s="4"/>
      <c r="BV20" s="61"/>
      <c r="BW20" s="33"/>
      <c r="BX20" s="33"/>
      <c r="BY20" s="33"/>
      <c r="BZ20" s="33"/>
      <c r="CA20" s="35"/>
      <c r="CB20" s="9"/>
      <c r="CC20" s="9"/>
      <c r="CD20" s="73"/>
      <c r="CE20" s="4"/>
      <c r="CF20" s="61"/>
      <c r="CG20" s="33"/>
      <c r="CH20" s="33"/>
      <c r="CI20" s="33"/>
      <c r="CJ20" s="33"/>
      <c r="CK20" s="35"/>
      <c r="CL20" s="9"/>
      <c r="CM20" s="9"/>
      <c r="CN20" s="80"/>
      <c r="CX20" s="80"/>
      <c r="DH20" s="80"/>
      <c r="DR20" s="80"/>
      <c r="EB20" s="80"/>
      <c r="EL20" s="80"/>
      <c r="EV20" s="80"/>
      <c r="FF20" s="80"/>
      <c r="FP20" s="80"/>
      <c r="FZ20" s="80"/>
      <c r="GJ20" s="80"/>
      <c r="GT20" s="80"/>
      <c r="HD20" s="80"/>
      <c r="HN20" s="80"/>
      <c r="HX20" s="80"/>
    </row>
    <row r="21" spans="1:232" s="1" customFormat="1" x14ac:dyDescent="0.3">
      <c r="A21" s="616" t="str">
        <f ca="1">IF(ISBLANK('Data Summary'!A23),"",'Data Summary'!A23)</f>
        <v/>
      </c>
      <c r="B21" s="73"/>
      <c r="C21" s="11"/>
      <c r="D21" s="62"/>
      <c r="E21" s="5"/>
      <c r="F21" s="5"/>
      <c r="G21" s="5"/>
      <c r="H21" s="5"/>
      <c r="I21" s="35"/>
      <c r="J21" s="9"/>
      <c r="K21" s="9"/>
      <c r="L21" s="73"/>
      <c r="M21" s="11"/>
      <c r="N21" s="5"/>
      <c r="O21" s="5"/>
      <c r="P21" s="5"/>
      <c r="Q21" s="5"/>
      <c r="R21" s="5"/>
      <c r="S21" s="35"/>
      <c r="T21" s="9"/>
      <c r="U21" s="9"/>
      <c r="V21" s="73"/>
      <c r="W21" s="11"/>
      <c r="X21" s="5"/>
      <c r="Y21" s="5"/>
      <c r="Z21" s="5"/>
      <c r="AA21" s="5"/>
      <c r="AB21" s="5"/>
      <c r="AC21" s="35"/>
      <c r="AD21" s="9"/>
      <c r="AE21" s="9"/>
      <c r="AF21" s="73" t="s">
        <v>172</v>
      </c>
      <c r="AG21" s="11">
        <v>0.5</v>
      </c>
      <c r="AH21" s="5">
        <v>21.64547</v>
      </c>
      <c r="AI21" s="5">
        <v>3.2402199999999999</v>
      </c>
      <c r="AJ21" s="5">
        <v>23.748719999999999</v>
      </c>
      <c r="AK21" s="5"/>
      <c r="AL21" s="5"/>
      <c r="AM21" s="35"/>
      <c r="AN21" s="9"/>
      <c r="AO21" s="9"/>
      <c r="AP21" s="73"/>
      <c r="AQ21" s="11"/>
      <c r="AR21" s="5"/>
      <c r="AS21" s="5"/>
      <c r="AT21" s="5"/>
      <c r="AU21" s="5"/>
      <c r="AV21" s="5"/>
      <c r="AW21" s="35"/>
      <c r="AX21" s="9"/>
      <c r="AY21" s="9"/>
      <c r="AZ21" s="73"/>
      <c r="BA21" s="11"/>
      <c r="BB21" s="5"/>
      <c r="BC21" s="5"/>
      <c r="BD21" s="5"/>
      <c r="BE21" s="5"/>
      <c r="BF21" s="5"/>
      <c r="BG21" s="35"/>
      <c r="BH21" s="9"/>
      <c r="BI21" s="9"/>
      <c r="BJ21" s="73"/>
      <c r="BK21" s="11"/>
      <c r="BL21" s="5"/>
      <c r="BM21" s="5"/>
      <c r="BN21" s="5"/>
      <c r="BO21" s="5"/>
      <c r="BP21" s="5"/>
      <c r="BQ21" s="35"/>
      <c r="BR21" s="9"/>
      <c r="BS21" s="9"/>
      <c r="BT21" s="73"/>
      <c r="BU21" s="193"/>
      <c r="BV21" s="194"/>
      <c r="BW21" s="189"/>
      <c r="BX21" s="189"/>
      <c r="BY21" s="189"/>
      <c r="BZ21" s="189"/>
      <c r="CA21" s="35"/>
      <c r="CB21" s="9"/>
      <c r="CC21" s="9"/>
      <c r="CD21" s="73"/>
      <c r="CE21" s="193"/>
      <c r="CF21" s="194"/>
      <c r="CG21" s="189"/>
      <c r="CH21" s="189"/>
      <c r="CI21" s="189"/>
      <c r="CJ21" s="189"/>
      <c r="CK21" s="35"/>
      <c r="CL21" s="9"/>
      <c r="CM21" s="9"/>
      <c r="CN21" s="80"/>
      <c r="CX21" s="80"/>
      <c r="DH21" s="80"/>
      <c r="DR21" s="80"/>
      <c r="EB21" s="80"/>
      <c r="EL21" s="80"/>
      <c r="EV21" s="80"/>
      <c r="FF21" s="80"/>
      <c r="FP21" s="80"/>
      <c r="FZ21" s="80"/>
      <c r="GJ21" s="80"/>
      <c r="GT21" s="80"/>
      <c r="HD21" s="80"/>
      <c r="HN21" s="80"/>
      <c r="HX21" s="80"/>
    </row>
    <row r="22" spans="1:232" s="1" customFormat="1" x14ac:dyDescent="0.3">
      <c r="A22" s="616" t="str">
        <f ca="1">IF(ISBLANK('Data Summary'!A24),"",'Data Summary'!A24)</f>
        <v/>
      </c>
      <c r="B22" s="73"/>
      <c r="C22" s="11"/>
      <c r="D22" s="62"/>
      <c r="E22" s="5"/>
      <c r="F22" s="5"/>
      <c r="G22" s="5"/>
      <c r="H22" s="5"/>
      <c r="I22" s="23"/>
      <c r="J22" s="9"/>
      <c r="K22" s="9"/>
      <c r="L22" s="73"/>
      <c r="M22" s="11"/>
      <c r="N22" s="5"/>
      <c r="O22" s="5"/>
      <c r="P22" s="5"/>
      <c r="Q22" s="5"/>
      <c r="R22" s="5"/>
      <c r="S22" s="23"/>
      <c r="T22" s="9"/>
      <c r="U22" s="9"/>
      <c r="V22" s="73"/>
      <c r="W22" s="11"/>
      <c r="X22" s="5"/>
      <c r="Y22" s="5"/>
      <c r="Z22" s="5"/>
      <c r="AA22" s="5"/>
      <c r="AB22" s="5"/>
      <c r="AC22" s="23"/>
      <c r="AD22" s="9"/>
      <c r="AE22" s="9"/>
      <c r="AF22" s="73"/>
      <c r="AG22" s="11"/>
      <c r="AH22" s="5"/>
      <c r="AI22" s="5"/>
      <c r="AJ22" s="5"/>
      <c r="AK22" s="5"/>
      <c r="AL22" s="5"/>
      <c r="AM22" s="23"/>
      <c r="AN22" s="9"/>
      <c r="AO22" s="9"/>
      <c r="AP22" s="73"/>
      <c r="AQ22" s="11"/>
      <c r="AR22" s="5"/>
      <c r="AS22" s="5"/>
      <c r="AT22" s="5"/>
      <c r="AU22" s="5"/>
      <c r="AV22" s="5"/>
      <c r="AW22" s="23"/>
      <c r="AX22" s="9"/>
      <c r="AY22" s="9"/>
      <c r="AZ22" s="73"/>
      <c r="BA22" s="11"/>
      <c r="BB22" s="5"/>
      <c r="BC22" s="5"/>
      <c r="BD22" s="5"/>
      <c r="BE22" s="5"/>
      <c r="BF22" s="5"/>
      <c r="BG22" s="23"/>
      <c r="BH22" s="9"/>
      <c r="BI22" s="9"/>
      <c r="BJ22" s="73"/>
      <c r="BK22" s="11"/>
      <c r="BL22" s="5"/>
      <c r="BM22" s="5"/>
      <c r="BN22" s="5"/>
      <c r="BO22" s="5"/>
      <c r="BP22" s="5"/>
      <c r="BQ22" s="23"/>
      <c r="BR22" s="9"/>
      <c r="BS22" s="9"/>
      <c r="BT22" s="73"/>
      <c r="BU22" s="193"/>
      <c r="BV22" s="194"/>
      <c r="BW22" s="189"/>
      <c r="BX22" s="189"/>
      <c r="BY22" s="189"/>
      <c r="BZ22" s="189"/>
      <c r="CA22" s="23"/>
      <c r="CB22" s="9"/>
      <c r="CC22" s="9"/>
      <c r="CD22" s="73"/>
      <c r="CE22" s="193"/>
      <c r="CF22" s="194"/>
      <c r="CG22" s="189"/>
      <c r="CH22" s="189"/>
      <c r="CI22" s="189"/>
      <c r="CJ22" s="189"/>
      <c r="CK22" s="23"/>
      <c r="CL22" s="9"/>
      <c r="CM22" s="9"/>
      <c r="CN22" s="80"/>
      <c r="CX22" s="80"/>
      <c r="DH22" s="80"/>
      <c r="DR22" s="80"/>
      <c r="EB22" s="80"/>
      <c r="EL22" s="80"/>
      <c r="EV22" s="80"/>
      <c r="FF22" s="80"/>
      <c r="FP22" s="80"/>
      <c r="FZ22" s="80"/>
      <c r="GJ22" s="80"/>
      <c r="GT22" s="80"/>
      <c r="HD22" s="80"/>
      <c r="HN22" s="80"/>
      <c r="HX22" s="80"/>
    </row>
    <row r="23" spans="1:232" s="1" customFormat="1" x14ac:dyDescent="0.3">
      <c r="A23" s="616" t="str">
        <f ca="1">IF(ISBLANK('Data Summary'!A25),"",'Data Summary'!A25)</f>
        <v/>
      </c>
      <c r="B23" s="73"/>
      <c r="C23" s="11"/>
      <c r="D23" s="5"/>
      <c r="E23" s="5"/>
      <c r="F23" s="5"/>
      <c r="G23" s="5"/>
      <c r="H23" s="5"/>
      <c r="I23" s="23"/>
      <c r="J23" s="9"/>
      <c r="K23" s="9"/>
      <c r="L23" s="73"/>
      <c r="M23" s="11"/>
      <c r="N23" s="5"/>
      <c r="O23" s="5"/>
      <c r="P23" s="5"/>
      <c r="Q23" s="5"/>
      <c r="R23" s="5"/>
      <c r="S23" s="23"/>
      <c r="T23" s="9"/>
      <c r="U23" s="9"/>
      <c r="V23" s="73"/>
      <c r="W23" s="11"/>
      <c r="X23" s="5"/>
      <c r="Y23" s="5"/>
      <c r="Z23" s="5"/>
      <c r="AA23" s="5"/>
      <c r="AB23" s="5"/>
      <c r="AC23" s="23"/>
      <c r="AD23" s="9"/>
      <c r="AE23" s="9"/>
      <c r="AF23" s="73"/>
      <c r="AG23" s="11"/>
      <c r="AH23" s="5"/>
      <c r="AI23" s="5"/>
      <c r="AJ23" s="5"/>
      <c r="AK23" s="5"/>
      <c r="AL23" s="5"/>
      <c r="AM23" s="23"/>
      <c r="AN23" s="9"/>
      <c r="AO23" s="9"/>
      <c r="AP23" s="73"/>
      <c r="AQ23" s="11"/>
      <c r="AR23" s="5"/>
      <c r="AS23" s="5"/>
      <c r="AT23" s="5"/>
      <c r="AU23" s="5"/>
      <c r="AV23" s="5"/>
      <c r="AW23" s="23"/>
      <c r="AX23" s="9"/>
      <c r="AY23" s="9"/>
      <c r="AZ23" s="73"/>
      <c r="BA23" s="11"/>
      <c r="BB23" s="5"/>
      <c r="BC23" s="5"/>
      <c r="BD23" s="5"/>
      <c r="BE23" s="5"/>
      <c r="BF23" s="5"/>
      <c r="BG23" s="23"/>
      <c r="BH23" s="9"/>
      <c r="BI23" s="9"/>
      <c r="BJ23" s="73"/>
      <c r="BK23" s="11"/>
      <c r="BL23" s="5"/>
      <c r="BM23" s="5"/>
      <c r="BN23" s="5"/>
      <c r="BO23" s="5"/>
      <c r="BP23" s="5"/>
      <c r="BQ23" s="23"/>
      <c r="BR23" s="9"/>
      <c r="BS23" s="9"/>
      <c r="BT23" s="73"/>
      <c r="BU23" s="193"/>
      <c r="BV23" s="189"/>
      <c r="BW23" s="189"/>
      <c r="BX23" s="189"/>
      <c r="BY23" s="189"/>
      <c r="BZ23" s="189"/>
      <c r="CA23" s="23"/>
      <c r="CB23" s="9"/>
      <c r="CC23" s="9"/>
      <c r="CD23" s="73"/>
      <c r="CE23" s="193"/>
      <c r="CF23" s="189"/>
      <c r="CG23" s="189"/>
      <c r="CH23" s="189"/>
      <c r="CI23" s="189"/>
      <c r="CJ23" s="189"/>
      <c r="CK23" s="23"/>
      <c r="CL23" s="9"/>
      <c r="CM23" s="9"/>
      <c r="CN23" s="80"/>
      <c r="CX23" s="80"/>
      <c r="DH23" s="80"/>
      <c r="DR23" s="80"/>
      <c r="EB23" s="80"/>
      <c r="EL23" s="80"/>
      <c r="EV23" s="80"/>
      <c r="FF23" s="80"/>
      <c r="FP23" s="80"/>
      <c r="FZ23" s="80"/>
      <c r="GJ23" s="80"/>
      <c r="GT23" s="80"/>
      <c r="HD23" s="80"/>
      <c r="HN23" s="80"/>
      <c r="HX23" s="80"/>
    </row>
    <row r="24" spans="1:232" s="1" customFormat="1" x14ac:dyDescent="0.3">
      <c r="A24" s="616" t="str">
        <f ca="1">IF(ISBLANK('Data Summary'!A26),"",'Data Summary'!A26)</f>
        <v/>
      </c>
      <c r="B24" s="73"/>
      <c r="C24" s="11"/>
      <c r="D24" s="5"/>
      <c r="E24" s="5"/>
      <c r="F24" s="5"/>
      <c r="G24" s="5"/>
      <c r="H24" s="5"/>
      <c r="I24" s="23"/>
      <c r="J24" s="9"/>
      <c r="K24" s="9"/>
      <c r="L24" s="73"/>
      <c r="M24" s="11"/>
      <c r="N24" s="5"/>
      <c r="O24" s="5"/>
      <c r="P24" s="5"/>
      <c r="Q24" s="5"/>
      <c r="R24" s="5"/>
      <c r="S24" s="23"/>
      <c r="T24" s="9"/>
      <c r="U24" s="9"/>
      <c r="V24" s="73"/>
      <c r="W24" s="11"/>
      <c r="X24" s="5"/>
      <c r="Y24" s="5"/>
      <c r="Z24" s="5"/>
      <c r="AA24" s="5"/>
      <c r="AB24" s="5"/>
      <c r="AC24" s="23"/>
      <c r="AD24" s="9"/>
      <c r="AE24" s="9"/>
      <c r="AF24" s="73"/>
      <c r="AG24" s="11"/>
      <c r="AH24" s="5"/>
      <c r="AI24" s="5"/>
      <c r="AJ24" s="5"/>
      <c r="AK24" s="5"/>
      <c r="AL24" s="5"/>
      <c r="AM24" s="23"/>
      <c r="AN24" s="9"/>
      <c r="AO24" s="9"/>
      <c r="AP24" s="73"/>
      <c r="AQ24" s="11"/>
      <c r="AR24" s="5"/>
      <c r="AS24" s="5"/>
      <c r="AT24" s="5"/>
      <c r="AU24" s="5"/>
      <c r="AV24" s="5"/>
      <c r="AW24" s="23"/>
      <c r="AX24" s="9"/>
      <c r="AY24" s="9"/>
      <c r="AZ24" s="73"/>
      <c r="BA24" s="11"/>
      <c r="BB24" s="5"/>
      <c r="BC24" s="5"/>
      <c r="BD24" s="5"/>
      <c r="BE24" s="5"/>
      <c r="BF24" s="5"/>
      <c r="BG24" s="23"/>
      <c r="BH24" s="9"/>
      <c r="BI24" s="9"/>
      <c r="BJ24" s="73"/>
      <c r="BK24" s="11"/>
      <c r="BL24" s="5"/>
      <c r="BM24" s="5"/>
      <c r="BN24" s="5"/>
      <c r="BO24" s="5"/>
      <c r="BP24" s="5"/>
      <c r="BQ24" s="23"/>
      <c r="BR24" s="9"/>
      <c r="BS24" s="9"/>
      <c r="BT24" s="73"/>
      <c r="BU24" s="193"/>
      <c r="BV24" s="189"/>
      <c r="BW24" s="189"/>
      <c r="BX24" s="189"/>
      <c r="BY24" s="189"/>
      <c r="BZ24" s="189"/>
      <c r="CA24" s="23"/>
      <c r="CB24" s="9"/>
      <c r="CC24" s="9"/>
      <c r="CD24" s="73"/>
      <c r="CE24" s="193"/>
      <c r="CF24" s="189"/>
      <c r="CG24" s="189"/>
      <c r="CH24" s="189"/>
      <c r="CI24" s="189"/>
      <c r="CJ24" s="189"/>
      <c r="CK24" s="23"/>
      <c r="CL24" s="9"/>
      <c r="CM24" s="9"/>
      <c r="CN24" s="80"/>
      <c r="CX24" s="80"/>
      <c r="DH24" s="80"/>
      <c r="DR24" s="80"/>
      <c r="EB24" s="80"/>
      <c r="EL24" s="80"/>
      <c r="EV24" s="80"/>
      <c r="FF24" s="80"/>
      <c r="FP24" s="80"/>
      <c r="FZ24" s="80"/>
      <c r="GJ24" s="80"/>
      <c r="GT24" s="80"/>
      <c r="HD24" s="80"/>
      <c r="HN24" s="80"/>
      <c r="HX24" s="80"/>
    </row>
    <row r="25" spans="1:232" s="1" customFormat="1" x14ac:dyDescent="0.3">
      <c r="A25" s="616" t="str">
        <f ca="1">IF(ISBLANK('Data Summary'!A27),"",'Data Summary'!A27)</f>
        <v/>
      </c>
      <c r="B25" s="73"/>
      <c r="C25" s="11"/>
      <c r="D25" s="5"/>
      <c r="E25" s="5"/>
      <c r="F25" s="5"/>
      <c r="G25" s="5"/>
      <c r="H25" s="5"/>
      <c r="I25" s="23"/>
      <c r="J25" s="9"/>
      <c r="K25" s="9"/>
      <c r="L25" s="73"/>
      <c r="M25" s="11"/>
      <c r="N25" s="5"/>
      <c r="O25" s="5"/>
      <c r="P25" s="5"/>
      <c r="Q25" s="5"/>
      <c r="R25" s="5"/>
      <c r="S25" s="23"/>
      <c r="T25" s="9"/>
      <c r="U25" s="9"/>
      <c r="V25" s="73"/>
      <c r="W25" s="11"/>
      <c r="X25" s="5"/>
      <c r="Y25" s="5"/>
      <c r="Z25" s="5"/>
      <c r="AA25" s="5"/>
      <c r="AB25" s="5"/>
      <c r="AC25" s="23"/>
      <c r="AD25" s="9"/>
      <c r="AE25" s="9"/>
      <c r="AF25" s="73"/>
      <c r="AG25" s="11"/>
      <c r="AH25" s="5"/>
      <c r="AI25" s="5"/>
      <c r="AJ25" s="5"/>
      <c r="AK25" s="5"/>
      <c r="AL25" s="5"/>
      <c r="AM25" s="23"/>
      <c r="AN25" s="9"/>
      <c r="AO25" s="9"/>
      <c r="AP25" s="73"/>
      <c r="AQ25" s="11"/>
      <c r="AR25" s="5"/>
      <c r="AS25" s="5"/>
      <c r="AT25" s="5"/>
      <c r="AU25" s="5"/>
      <c r="AV25" s="5"/>
      <c r="AW25" s="23"/>
      <c r="AX25" s="9"/>
      <c r="AY25" s="9"/>
      <c r="AZ25" s="73"/>
      <c r="BA25" s="11"/>
      <c r="BB25" s="5"/>
      <c r="BC25" s="5"/>
      <c r="BD25" s="5"/>
      <c r="BE25" s="5"/>
      <c r="BF25" s="5"/>
      <c r="BG25" s="23"/>
      <c r="BH25" s="9"/>
      <c r="BI25" s="9"/>
      <c r="BJ25" s="73"/>
      <c r="BK25" s="11"/>
      <c r="BL25" s="5"/>
      <c r="BM25" s="5"/>
      <c r="BN25" s="5"/>
      <c r="BO25" s="5"/>
      <c r="BP25" s="5"/>
      <c r="BQ25" s="23"/>
      <c r="BR25" s="9"/>
      <c r="BS25" s="9"/>
      <c r="BT25" s="73"/>
      <c r="BU25" s="193"/>
      <c r="BV25" s="189"/>
      <c r="BW25" s="189"/>
      <c r="BX25" s="189"/>
      <c r="BY25" s="189"/>
      <c r="BZ25" s="189"/>
      <c r="CA25" s="23"/>
      <c r="CB25" s="9"/>
      <c r="CC25" s="9"/>
      <c r="CD25" s="73"/>
      <c r="CE25" s="193"/>
      <c r="CF25" s="189"/>
      <c r="CG25" s="189"/>
      <c r="CH25" s="189"/>
      <c r="CI25" s="189"/>
      <c r="CJ25" s="189"/>
      <c r="CK25" s="23"/>
      <c r="CL25" s="9"/>
      <c r="CM25" s="9"/>
      <c r="CN25" s="80"/>
      <c r="CX25" s="80"/>
      <c r="DH25" s="80"/>
      <c r="DR25" s="80"/>
      <c r="EB25" s="80"/>
      <c r="EL25" s="80"/>
      <c r="EV25" s="80"/>
      <c r="FF25" s="80"/>
      <c r="FP25" s="80"/>
      <c r="FZ25" s="80"/>
      <c r="GJ25" s="80"/>
      <c r="GT25" s="80"/>
      <c r="HD25" s="80"/>
      <c r="HN25" s="80"/>
      <c r="HX25" s="80"/>
    </row>
    <row r="26" spans="1:232" s="1" customFormat="1" ht="83.25" customHeight="1" x14ac:dyDescent="0.3">
      <c r="A26" s="616" t="str">
        <f ca="1">IF(ISBLANK('Data Summary'!A28),"",'Data Summary'!A28)</f>
        <v/>
      </c>
      <c r="B26" s="75" t="str">
        <f>HLOOKUP(Introduction!$G$4,nametranslations,111,FALSE)</f>
        <v>Notas</v>
      </c>
      <c r="C26" s="361" t="s">
        <v>132</v>
      </c>
      <c r="D26" s="361"/>
      <c r="E26" s="361"/>
      <c r="F26" s="361"/>
      <c r="G26" s="361"/>
      <c r="H26" s="361"/>
      <c r="I26" s="362"/>
      <c r="J26" s="9"/>
      <c r="K26" s="9"/>
      <c r="L26" s="75" t="str">
        <f>HLOOKUP(Introduction!$G$4,nametranslations,111,FALSE)</f>
        <v>Notas</v>
      </c>
      <c r="M26" s="361" t="s">
        <v>133</v>
      </c>
      <c r="N26" s="363"/>
      <c r="O26" s="363"/>
      <c r="P26" s="363"/>
      <c r="Q26" s="363"/>
      <c r="R26" s="363"/>
      <c r="S26" s="364"/>
      <c r="T26" s="9"/>
      <c r="U26" s="9"/>
      <c r="V26" s="75" t="str">
        <f>HLOOKUP(Introduction!$G$4,nametranslations,111,FALSE)</f>
        <v>Notas</v>
      </c>
      <c r="W26" s="357" t="s">
        <v>224</v>
      </c>
      <c r="X26" s="358"/>
      <c r="Y26" s="358"/>
      <c r="Z26" s="358"/>
      <c r="AA26" s="358"/>
      <c r="AB26" s="358"/>
      <c r="AC26" s="359"/>
      <c r="AD26" s="9"/>
      <c r="AE26" s="9"/>
      <c r="AF26" s="75" t="str">
        <f>HLOOKUP(Introduction!$G$4,nametranslations,111,FALSE)</f>
        <v>Notas</v>
      </c>
      <c r="AG26" s="361" t="s">
        <v>185</v>
      </c>
      <c r="AH26" s="363"/>
      <c r="AI26" s="363"/>
      <c r="AJ26" s="363"/>
      <c r="AK26" s="363"/>
      <c r="AL26" s="363"/>
      <c r="AM26" s="364"/>
      <c r="AN26" s="9"/>
      <c r="AO26" s="9"/>
      <c r="AP26" s="75" t="str">
        <f>HLOOKUP(Introduction!$G$4,nametranslations,111,FALSE)</f>
        <v>Notas</v>
      </c>
      <c r="AQ26" s="357" t="s">
        <v>214</v>
      </c>
      <c r="AR26" s="358"/>
      <c r="AS26" s="358"/>
      <c r="AT26" s="358"/>
      <c r="AU26" s="358"/>
      <c r="AV26" s="358"/>
      <c r="AW26" s="359"/>
      <c r="AX26" s="9"/>
      <c r="AY26" s="9"/>
      <c r="AZ26" s="75" t="str">
        <f>HLOOKUP(Introduction!$G$4,nametranslations,111,FALSE)</f>
        <v>Notas</v>
      </c>
      <c r="BA26" s="357" t="s">
        <v>223</v>
      </c>
      <c r="BB26" s="358"/>
      <c r="BC26" s="358"/>
      <c r="BD26" s="358"/>
      <c r="BE26" s="358"/>
      <c r="BF26" s="358"/>
      <c r="BG26" s="359"/>
      <c r="BH26" s="9"/>
      <c r="BI26" s="9"/>
      <c r="BJ26" s="75" t="str">
        <f>HLOOKUP(Introduction!$G$4,nametranslations,111,FALSE)</f>
        <v>Notas</v>
      </c>
      <c r="BK26" s="357" t="s">
        <v>214</v>
      </c>
      <c r="BL26" s="358"/>
      <c r="BM26" s="358"/>
      <c r="BN26" s="358"/>
      <c r="BO26" s="358"/>
      <c r="BP26" s="358"/>
      <c r="BQ26" s="359"/>
      <c r="BR26" s="9"/>
      <c r="BS26" s="9"/>
      <c r="BT26" s="75" t="str">
        <f>HLOOKUP(Introduction!$G$4,nametranslations,111,FALSE)</f>
        <v>Notas</v>
      </c>
      <c r="BU26" s="357" t="s">
        <v>259</v>
      </c>
      <c r="BV26" s="358"/>
      <c r="BW26" s="358"/>
      <c r="BX26" s="358"/>
      <c r="BY26" s="358"/>
      <c r="BZ26" s="358"/>
      <c r="CA26" s="359"/>
      <c r="CB26" s="9"/>
      <c r="CC26" s="9"/>
      <c r="CD26" s="75" t="str">
        <f>HLOOKUP(Introduction!$G$4,nametranslations,111,FALSE)</f>
        <v>Notas</v>
      </c>
      <c r="CE26" s="357" t="s">
        <v>271</v>
      </c>
      <c r="CF26" s="358"/>
      <c r="CG26" s="358"/>
      <c r="CH26" s="358"/>
      <c r="CI26" s="358"/>
      <c r="CJ26" s="358"/>
      <c r="CK26" s="359"/>
      <c r="CL26" s="9"/>
      <c r="CM26" s="9"/>
      <c r="CN26" s="80"/>
      <c r="CX26" s="80"/>
      <c r="DH26" s="80"/>
      <c r="DR26" s="80"/>
      <c r="EB26" s="80"/>
      <c r="EL26" s="80"/>
      <c r="EV26" s="80"/>
      <c r="FF26" s="80"/>
      <c r="FP26" s="80"/>
      <c r="FZ26" s="80"/>
      <c r="GJ26" s="80"/>
      <c r="GT26" s="80"/>
      <c r="HD26" s="80"/>
      <c r="HN26" s="80"/>
      <c r="HX26" s="80"/>
    </row>
    <row r="27" spans="1:232" s="1" customFormat="1" ht="15.75" customHeight="1" x14ac:dyDescent="0.3">
      <c r="A27" s="185" t="str">
        <f ca="1">IF(ISBLANK('Data Summary'!A29),"",'Data Summary'!A29)</f>
        <v/>
      </c>
      <c r="B27" s="75"/>
      <c r="C27" s="10" t="str">
        <f>HLOOKUP(Introduction!$G$4,nametranslations,112,FALSE)</f>
        <v>Estimación de la instalación utilizada</v>
      </c>
      <c r="D27" s="29"/>
      <c r="E27" s="29"/>
      <c r="F27" s="29"/>
      <c r="G27" s="29"/>
      <c r="H27" s="29"/>
      <c r="I27" s="54"/>
      <c r="J27" s="9"/>
      <c r="K27" s="9"/>
      <c r="L27" s="75"/>
      <c r="M27" s="10" t="str">
        <f>HLOOKUP(Introduction!$G$4,nametranslations,112,FALSE)</f>
        <v>Estimación de la instalación utilizada</v>
      </c>
      <c r="N27" s="29"/>
      <c r="O27" s="29"/>
      <c r="P27" s="29"/>
      <c r="Q27" s="29"/>
      <c r="R27" s="29"/>
      <c r="S27" s="54"/>
      <c r="T27" s="9"/>
      <c r="U27" s="9"/>
      <c r="V27" s="75"/>
      <c r="W27" s="10" t="str">
        <f>HLOOKUP(Introduction!$G$4,nametranslations,112,FALSE)</f>
        <v>Estimación de la instalación utilizada</v>
      </c>
      <c r="X27" s="29"/>
      <c r="Y27" s="29"/>
      <c r="Z27" s="29"/>
      <c r="AA27" s="29"/>
      <c r="AB27" s="29"/>
      <c r="AC27" s="54"/>
      <c r="AD27" s="9"/>
      <c r="AE27" s="9"/>
      <c r="AF27" s="75"/>
      <c r="AG27" s="10" t="str">
        <f>HLOOKUP(Introduction!$G$4,nametranslations,112,FALSE)</f>
        <v>Estimación de la instalación utilizada</v>
      </c>
      <c r="AH27" s="29" t="s">
        <v>134</v>
      </c>
      <c r="AI27" s="29" t="s">
        <v>140</v>
      </c>
      <c r="AJ27" s="29" t="s">
        <v>134</v>
      </c>
      <c r="AK27" s="29"/>
      <c r="AL27" s="29"/>
      <c r="AM27" s="54"/>
      <c r="AN27" s="9"/>
      <c r="AO27" s="9"/>
      <c r="AP27" s="75"/>
      <c r="AQ27" s="10" t="str">
        <f>HLOOKUP(Introduction!$G$4,nametranslations,112,FALSE)</f>
        <v>Estimación de la instalación utilizada</v>
      </c>
      <c r="AR27" s="29"/>
      <c r="AS27" s="29"/>
      <c r="AT27" s="29"/>
      <c r="AU27" s="29"/>
      <c r="AV27" s="29"/>
      <c r="AW27" s="54"/>
      <c r="AX27" s="9"/>
      <c r="AY27" s="9"/>
      <c r="AZ27" s="75"/>
      <c r="BA27" s="10" t="str">
        <f>HLOOKUP(Introduction!$G$4,nametranslations,112,FALSE)</f>
        <v>Estimación de la instalación utilizada</v>
      </c>
      <c r="BB27" s="29"/>
      <c r="BC27" s="29"/>
      <c r="BD27" s="29"/>
      <c r="BE27" s="29"/>
      <c r="BF27" s="29"/>
      <c r="BG27" s="54"/>
      <c r="BH27" s="9"/>
      <c r="BI27" s="9"/>
      <c r="BJ27" s="75"/>
      <c r="BK27" s="10" t="str">
        <f>HLOOKUP(Introduction!$G$4,nametranslations,112,FALSE)</f>
        <v>Estimación de la instalación utilizada</v>
      </c>
      <c r="BL27" s="29"/>
      <c r="BM27" s="29"/>
      <c r="BN27" s="29"/>
      <c r="BO27" s="29"/>
      <c r="BP27" s="29"/>
      <c r="BQ27" s="54"/>
      <c r="BR27" s="9"/>
      <c r="BS27" s="9"/>
      <c r="BT27" s="75"/>
      <c r="BU27" s="10" t="str">
        <f>HLOOKUP(Introduction!$G$4,nametranslations,112,FALSE)</f>
        <v>Estimación de la instalación utilizada</v>
      </c>
      <c r="BV27" s="29"/>
      <c r="BW27" s="29"/>
      <c r="BX27" s="29"/>
      <c r="BY27" s="29"/>
      <c r="BZ27" s="29"/>
      <c r="CA27" s="54"/>
      <c r="CB27" s="9"/>
      <c r="CC27" s="9"/>
      <c r="CD27" s="75"/>
      <c r="CE27" s="10" t="str">
        <f>HLOOKUP(Introduction!$G$4,nametranslations,112,FALSE)</f>
        <v>Estimación de la instalación utilizada</v>
      </c>
      <c r="CF27" s="29" t="s">
        <v>134</v>
      </c>
      <c r="CG27" s="29"/>
      <c r="CH27" s="29"/>
      <c r="CI27" s="29"/>
      <c r="CJ27" s="29"/>
      <c r="CK27" s="54"/>
      <c r="CL27" s="9"/>
      <c r="CM27" s="9"/>
      <c r="CN27" s="80"/>
      <c r="CX27" s="80"/>
      <c r="DH27" s="80"/>
      <c r="DR27" s="80"/>
      <c r="EB27" s="80"/>
      <c r="EL27" s="80"/>
      <c r="EV27" s="80"/>
      <c r="FF27" s="80"/>
      <c r="FP27" s="80"/>
      <c r="FZ27" s="80"/>
      <c r="GJ27" s="80"/>
      <c r="GT27" s="80"/>
      <c r="HD27" s="80"/>
      <c r="HN27" s="80"/>
      <c r="HX27" s="80"/>
    </row>
    <row r="28" spans="1:232" s="1" customFormat="1" ht="15.75" customHeight="1" x14ac:dyDescent="0.3">
      <c r="A28" s="185" t="str">
        <f ca="1">IF(ISBLANK('Data Summary'!A30),"",'Data Summary'!A30)</f>
        <v/>
      </c>
      <c r="B28" s="75"/>
      <c r="C28" s="10" t="str">
        <f>HLOOKUP(Introduction!$G$4,nametranslations,113,FALSE)</f>
        <v>Estimación mejorada utilizada</v>
      </c>
      <c r="D28" s="29" t="s">
        <v>134</v>
      </c>
      <c r="E28" s="29"/>
      <c r="F28" s="29"/>
      <c r="G28" s="29"/>
      <c r="H28" s="29" t="s">
        <v>134</v>
      </c>
      <c r="I28" s="54"/>
      <c r="J28" s="9"/>
      <c r="K28" s="9"/>
      <c r="L28" s="75"/>
      <c r="M28" s="10" t="str">
        <f>HLOOKUP(Introduction!$G$4,nametranslations,113,FALSE)</f>
        <v>Estimación mejorada utilizada</v>
      </c>
      <c r="N28" s="36" t="s">
        <v>134</v>
      </c>
      <c r="O28" s="29" t="s">
        <v>134</v>
      </c>
      <c r="P28" s="29" t="s">
        <v>134</v>
      </c>
      <c r="Q28" s="29"/>
      <c r="R28" s="29" t="s">
        <v>134</v>
      </c>
      <c r="S28" s="54"/>
      <c r="T28" s="9"/>
      <c r="U28" s="9"/>
      <c r="V28" s="75"/>
      <c r="W28" s="10" t="str">
        <f>HLOOKUP(Introduction!$G$4,nametranslations,113,FALSE)</f>
        <v>Estimación mejorada utilizada</v>
      </c>
      <c r="X28" s="36"/>
      <c r="Y28" s="29"/>
      <c r="Z28" s="29" t="s">
        <v>140</v>
      </c>
      <c r="AA28" s="29"/>
      <c r="AB28" s="29"/>
      <c r="AC28" s="54"/>
      <c r="AD28" s="9"/>
      <c r="AE28" s="9"/>
      <c r="AF28" s="75"/>
      <c r="AG28" s="10" t="str">
        <f>HLOOKUP(Introduction!$G$4,nametranslations,113,FALSE)</f>
        <v>Estimación mejorada utilizada</v>
      </c>
      <c r="AH28" s="36" t="s">
        <v>134</v>
      </c>
      <c r="AI28" s="29" t="s">
        <v>140</v>
      </c>
      <c r="AJ28" s="29" t="s">
        <v>134</v>
      </c>
      <c r="AK28" s="29"/>
      <c r="AL28" s="29"/>
      <c r="AM28" s="54"/>
      <c r="AN28" s="9"/>
      <c r="AO28" s="9"/>
      <c r="AP28" s="75"/>
      <c r="AQ28" s="10" t="str">
        <f>HLOOKUP(Introduction!$G$4,nametranslations,113,FALSE)</f>
        <v>Estimación mejorada utilizada</v>
      </c>
      <c r="AR28" s="36"/>
      <c r="AS28" s="29"/>
      <c r="AT28" s="29" t="s">
        <v>134</v>
      </c>
      <c r="AU28" s="29"/>
      <c r="AV28" s="29"/>
      <c r="AW28" s="54"/>
      <c r="AX28" s="9"/>
      <c r="AY28" s="9"/>
      <c r="AZ28" s="75"/>
      <c r="BA28" s="10" t="str">
        <f>HLOOKUP(Introduction!$G$4,nametranslations,113,FALSE)</f>
        <v>Estimación mejorada utilizada</v>
      </c>
      <c r="BB28" s="36"/>
      <c r="BC28" s="29"/>
      <c r="BD28" s="29" t="s">
        <v>140</v>
      </c>
      <c r="BE28" s="29"/>
      <c r="BF28" s="29"/>
      <c r="BG28" s="54"/>
      <c r="BH28" s="9"/>
      <c r="BI28" s="9"/>
      <c r="BJ28" s="75"/>
      <c r="BK28" s="10" t="str">
        <f>HLOOKUP(Introduction!$G$4,nametranslations,113,FALSE)</f>
        <v>Estimación mejorada utilizada</v>
      </c>
      <c r="BL28" s="36"/>
      <c r="BM28" s="29"/>
      <c r="BN28" s="29" t="s">
        <v>134</v>
      </c>
      <c r="BO28" s="29"/>
      <c r="BP28" s="29"/>
      <c r="BQ28" s="54"/>
      <c r="BR28" s="9"/>
      <c r="BS28" s="9"/>
      <c r="BT28" s="75"/>
      <c r="BU28" s="10" t="str">
        <f>HLOOKUP(Introduction!$G$4,nametranslations,113,FALSE)</f>
        <v>Estimación mejorada utilizada</v>
      </c>
      <c r="BV28" s="29" t="s">
        <v>134</v>
      </c>
      <c r="BW28" s="29" t="s">
        <v>134</v>
      </c>
      <c r="BX28" s="29" t="s">
        <v>134</v>
      </c>
      <c r="BY28" s="29"/>
      <c r="BZ28" s="29" t="s">
        <v>134</v>
      </c>
      <c r="CA28" s="54" t="s">
        <v>134</v>
      </c>
      <c r="CB28" s="9"/>
      <c r="CC28" s="9"/>
      <c r="CD28" s="75"/>
      <c r="CE28" s="10" t="str">
        <f>HLOOKUP(Introduction!$G$4,nametranslations,113,FALSE)</f>
        <v>Estimación mejorada utilizada</v>
      </c>
      <c r="CF28" s="29" t="s">
        <v>134</v>
      </c>
      <c r="CG28" s="29"/>
      <c r="CH28" s="29"/>
      <c r="CI28" s="29"/>
      <c r="CJ28" s="29"/>
      <c r="CK28" s="54"/>
      <c r="CL28" s="9"/>
      <c r="CM28" s="9"/>
      <c r="CN28" s="80"/>
      <c r="CX28" s="80"/>
      <c r="DH28" s="80"/>
      <c r="DR28" s="80"/>
      <c r="EB28" s="80"/>
      <c r="EL28" s="80"/>
      <c r="EV28" s="80"/>
      <c r="FF28" s="80"/>
      <c r="FP28" s="80"/>
      <c r="FZ28" s="80"/>
      <c r="GJ28" s="80"/>
      <c r="GT28" s="80"/>
      <c r="HD28" s="80"/>
      <c r="HN28" s="80"/>
      <c r="HX28" s="80"/>
    </row>
    <row r="29" spans="1:232" ht="15.75" customHeight="1" x14ac:dyDescent="0.3">
      <c r="A29" s="185" t="str">
        <f ca="1">IF(ISBLANK('Data Summary'!A31),"",'Data Summary'!A31)</f>
        <v/>
      </c>
      <c r="B29" s="75"/>
      <c r="C29" s="10" t="str">
        <f>HLOOKUP(Introduction!$G$4,nametranslations,114,FALSE)</f>
        <v>Estimación básica utilizada</v>
      </c>
      <c r="D29" s="29"/>
      <c r="E29" s="29"/>
      <c r="F29" s="29"/>
      <c r="G29" s="29"/>
      <c r="H29" s="29"/>
      <c r="I29" s="54"/>
      <c r="J29" s="9"/>
      <c r="K29" s="9"/>
      <c r="L29" s="75"/>
      <c r="M29" s="10" t="str">
        <f>HLOOKUP(Introduction!$G$4,nametranslations,114,FALSE)</f>
        <v>Estimación básica utilizada</v>
      </c>
      <c r="N29" s="29"/>
      <c r="O29" s="29"/>
      <c r="P29" s="29"/>
      <c r="Q29" s="29"/>
      <c r="R29" s="29"/>
      <c r="S29" s="54"/>
      <c r="T29" s="9"/>
      <c r="U29" s="9"/>
      <c r="V29" s="75"/>
      <c r="W29" s="10" t="str">
        <f>HLOOKUP(Introduction!$G$4,nametranslations,114,FALSE)</f>
        <v>Estimación básica utilizada</v>
      </c>
      <c r="X29" s="36"/>
      <c r="Y29" s="29"/>
      <c r="Z29" s="29" t="s">
        <v>140</v>
      </c>
      <c r="AA29" s="29"/>
      <c r="AB29" s="29"/>
      <c r="AC29" s="54"/>
      <c r="AD29" s="9"/>
      <c r="AE29" s="9"/>
      <c r="AF29" s="75"/>
      <c r="AG29" s="10" t="str">
        <f>HLOOKUP(Introduction!$G$4,nametranslations,114,FALSE)</f>
        <v>Estimación básica utilizada</v>
      </c>
      <c r="AH29" s="36" t="s">
        <v>134</v>
      </c>
      <c r="AI29" s="29" t="s">
        <v>140</v>
      </c>
      <c r="AJ29" s="29" t="s">
        <v>134</v>
      </c>
      <c r="AK29" s="29"/>
      <c r="AL29" s="29"/>
      <c r="AM29" s="54"/>
      <c r="AN29" s="9"/>
      <c r="AO29" s="9"/>
      <c r="AP29" s="75"/>
      <c r="AQ29" s="10" t="str">
        <f>HLOOKUP(Introduction!$G$4,nametranslations,114,FALSE)</f>
        <v>Estimación básica utilizada</v>
      </c>
      <c r="AR29" s="36"/>
      <c r="AS29" s="29"/>
      <c r="AT29" s="29" t="s">
        <v>134</v>
      </c>
      <c r="AU29" s="29"/>
      <c r="AV29" s="29"/>
      <c r="AW29" s="54"/>
      <c r="AX29" s="9"/>
      <c r="AY29" s="9"/>
      <c r="AZ29" s="75"/>
      <c r="BA29" s="10" t="str">
        <f>HLOOKUP(Introduction!$G$4,nametranslations,114,FALSE)</f>
        <v>Estimación básica utilizada</v>
      </c>
      <c r="BB29" s="36"/>
      <c r="BC29" s="29"/>
      <c r="BD29" s="29" t="s">
        <v>140</v>
      </c>
      <c r="BE29" s="29"/>
      <c r="BF29" s="29"/>
      <c r="BG29" s="54"/>
      <c r="BH29" s="9"/>
      <c r="BI29" s="9"/>
      <c r="BJ29" s="75"/>
      <c r="BK29" s="10" t="str">
        <f>HLOOKUP(Introduction!$G$4,nametranslations,114,FALSE)</f>
        <v>Estimación básica utilizada</v>
      </c>
      <c r="BL29" s="36"/>
      <c r="BM29" s="29"/>
      <c r="BN29" s="29" t="s">
        <v>134</v>
      </c>
      <c r="BO29" s="29"/>
      <c r="BP29" s="29"/>
      <c r="BQ29" s="54"/>
      <c r="BR29" s="9"/>
      <c r="BS29" s="9"/>
      <c r="BT29" s="75"/>
      <c r="BU29" s="10" t="str">
        <f>HLOOKUP(Introduction!$G$4,nametranslations,114,FALSE)</f>
        <v>Estimación básica utilizada</v>
      </c>
      <c r="BV29" s="29"/>
      <c r="BW29" s="29"/>
      <c r="BX29" s="29"/>
      <c r="BY29" s="29"/>
      <c r="BZ29" s="29"/>
      <c r="CA29" s="54"/>
      <c r="CB29" s="9"/>
      <c r="CC29" s="9"/>
      <c r="CD29" s="75"/>
      <c r="CE29" s="10" t="str">
        <f>HLOOKUP(Introduction!$G$4,nametranslations,114,FALSE)</f>
        <v>Estimación básica utilizada</v>
      </c>
      <c r="CF29" s="29" t="s">
        <v>134</v>
      </c>
      <c r="CG29" s="29"/>
      <c r="CH29" s="29"/>
      <c r="CI29" s="29"/>
      <c r="CJ29" s="29"/>
      <c r="CK29" s="54"/>
      <c r="CL29" s="9"/>
      <c r="CM29" s="9"/>
    </row>
    <row r="30" spans="1:232" ht="15.75" customHeight="1" x14ac:dyDescent="0.3">
      <c r="A30" s="185" t="str">
        <f ca="1">IF(ISBLANK('Data Summary'!A32),"",'Data Summary'!A32)</f>
        <v/>
      </c>
      <c r="B30" s="76"/>
      <c r="C30" s="10" t="str">
        <f>HLOOKUP(Introduction!$G$4,nametranslations,115,FALSE)</f>
        <v>Número total de escuelas</v>
      </c>
      <c r="D30" s="37"/>
      <c r="E30" s="37"/>
      <c r="F30" s="37"/>
      <c r="G30" s="38"/>
      <c r="H30" s="39"/>
      <c r="I30" s="40"/>
      <c r="J30" s="9"/>
      <c r="K30" s="9"/>
      <c r="L30" s="76"/>
      <c r="M30" s="10" t="str">
        <f>HLOOKUP(Introduction!$G$4,nametranslations,115,FALSE)</f>
        <v>Número total de escuelas</v>
      </c>
      <c r="N30" s="37"/>
      <c r="O30" s="37"/>
      <c r="P30" s="37"/>
      <c r="Q30" s="38"/>
      <c r="R30" s="39"/>
      <c r="S30" s="40"/>
      <c r="T30" s="9"/>
      <c r="U30" s="9"/>
      <c r="V30" s="76"/>
      <c r="W30" s="10" t="str">
        <f>HLOOKUP(Introduction!$G$4,nametranslations,115,FALSE)</f>
        <v>Número total de escuelas</v>
      </c>
      <c r="X30" s="37"/>
      <c r="Y30" s="37"/>
      <c r="Z30" s="37" t="s">
        <v>215</v>
      </c>
      <c r="AA30" s="38"/>
      <c r="AB30" s="39"/>
      <c r="AC30" s="40"/>
      <c r="AD30" s="9"/>
      <c r="AE30" s="9"/>
      <c r="AF30" s="76"/>
      <c r="AG30" s="10" t="str">
        <f>HLOOKUP(Introduction!$G$4,nametranslations,115,FALSE)</f>
        <v>Número total de escuelas</v>
      </c>
      <c r="AH30" s="37"/>
      <c r="AI30" s="37"/>
      <c r="AJ30" s="37"/>
      <c r="AK30" s="38"/>
      <c r="AL30" s="39"/>
      <c r="AM30" s="40"/>
      <c r="AN30" s="9"/>
      <c r="AO30" s="9"/>
      <c r="AP30" s="76"/>
      <c r="AQ30" s="10" t="str">
        <f>HLOOKUP(Introduction!$G$4,nametranslations,115,FALSE)</f>
        <v>Número total de escuelas</v>
      </c>
      <c r="AR30" s="37"/>
      <c r="AS30" s="37"/>
      <c r="AT30" s="37" t="s">
        <v>215</v>
      </c>
      <c r="AU30" s="38"/>
      <c r="AV30" s="39"/>
      <c r="AW30" s="40"/>
      <c r="AX30" s="9"/>
      <c r="AY30" s="9"/>
      <c r="AZ30" s="76"/>
      <c r="BA30" s="10" t="str">
        <f>HLOOKUP(Introduction!$G$4,nametranslations,115,FALSE)</f>
        <v>Número total de escuelas</v>
      </c>
      <c r="BB30" s="37"/>
      <c r="BC30" s="37"/>
      <c r="BD30" s="37" t="s">
        <v>215</v>
      </c>
      <c r="BE30" s="38"/>
      <c r="BF30" s="39"/>
      <c r="BG30" s="40"/>
      <c r="BH30" s="9"/>
      <c r="BI30" s="9"/>
      <c r="BJ30" s="76"/>
      <c r="BK30" s="10" t="str">
        <f>HLOOKUP(Introduction!$G$4,nametranslations,115,FALSE)</f>
        <v>Número total de escuelas</v>
      </c>
      <c r="BL30" s="37"/>
      <c r="BM30" s="37"/>
      <c r="BN30" s="37" t="s">
        <v>215</v>
      </c>
      <c r="BO30" s="38"/>
      <c r="BP30" s="39"/>
      <c r="BQ30" s="40"/>
      <c r="BR30" s="9"/>
      <c r="BS30" s="9"/>
      <c r="BT30" s="76"/>
      <c r="BU30" s="10" t="str">
        <f>HLOOKUP(Introduction!$G$4,nametranslations,115,FALSE)</f>
        <v>Número total de escuelas</v>
      </c>
      <c r="BV30" s="195" t="str">
        <f>IF(ISNUMBER(BV$10),BV$10,"")</f>
        <v/>
      </c>
      <c r="BW30" s="195" t="str">
        <f t="shared" ref="BW30:CA30" si="9">IF(ISNUMBER(BW$10),BW$10,"")</f>
        <v/>
      </c>
      <c r="BX30" s="195" t="str">
        <f t="shared" si="9"/>
        <v/>
      </c>
      <c r="BY30" s="195" t="str">
        <f t="shared" si="9"/>
        <v/>
      </c>
      <c r="BZ30" s="195" t="str">
        <f t="shared" si="9"/>
        <v/>
      </c>
      <c r="CA30" s="196" t="str">
        <f t="shared" si="9"/>
        <v/>
      </c>
      <c r="CB30" s="9"/>
      <c r="CC30" s="9"/>
      <c r="CD30" s="76"/>
      <c r="CE30" s="10" t="str">
        <f>HLOOKUP(Introduction!$G$4,nametranslations,115,FALSE)</f>
        <v>Número total de escuelas</v>
      </c>
      <c r="CF30" s="195">
        <v>10716</v>
      </c>
      <c r="CG30" s="195"/>
      <c r="CH30" s="195"/>
      <c r="CI30" s="195"/>
      <c r="CJ30" s="195"/>
      <c r="CK30" s="196"/>
      <c r="CL30" s="9"/>
      <c r="CM30" s="9"/>
    </row>
    <row r="31" spans="1:232" ht="16.2" thickBot="1" x14ac:dyDescent="0.35">
      <c r="A31" s="185" t="str">
        <f ca="1">IF(ISBLANK('Data Summary'!A33),"",'Data Summary'!A33)</f>
        <v/>
      </c>
      <c r="B31" s="77"/>
      <c r="C31" s="41" t="str">
        <f>HLOOKUP(Introduction!$G$4,nametranslations,116,FALSE)</f>
        <v>Número encuestado</v>
      </c>
      <c r="D31" s="42">
        <v>190</v>
      </c>
      <c r="E31" s="42"/>
      <c r="F31" s="42"/>
      <c r="G31" s="42"/>
      <c r="H31" s="42">
        <v>190</v>
      </c>
      <c r="I31" s="43"/>
      <c r="J31" s="9"/>
      <c r="K31" s="9"/>
      <c r="L31" s="77"/>
      <c r="M31" s="41" t="str">
        <f>HLOOKUP(Introduction!$G$4,nametranslations,116,FALSE)</f>
        <v>Número encuestado</v>
      </c>
      <c r="N31" s="42">
        <f>R31</f>
        <v>356</v>
      </c>
      <c r="O31" s="42">
        <v>122</v>
      </c>
      <c r="P31" s="42">
        <v>234</v>
      </c>
      <c r="Q31" s="42"/>
      <c r="R31" s="42">
        <v>356</v>
      </c>
      <c r="S31" s="43"/>
      <c r="T31" s="9"/>
      <c r="U31" s="9"/>
      <c r="V31" s="77"/>
      <c r="W31" s="41" t="str">
        <f>HLOOKUP(Introduction!$G$4,nametranslations,116,FALSE)</f>
        <v>Número encuestado</v>
      </c>
      <c r="X31" s="42"/>
      <c r="Y31" s="42"/>
      <c r="Z31" s="42">
        <v>133</v>
      </c>
      <c r="AA31" s="42"/>
      <c r="AB31" s="42"/>
      <c r="AC31" s="43"/>
      <c r="AD31" s="9"/>
      <c r="AE31" s="9"/>
      <c r="AF31" s="77"/>
      <c r="AG31" s="41" t="str">
        <f>HLOOKUP(Introduction!$G$4,nametranslations,116,FALSE)</f>
        <v>Número encuestado</v>
      </c>
      <c r="AH31" s="42">
        <v>8727</v>
      </c>
      <c r="AI31" s="42">
        <v>895</v>
      </c>
      <c r="AJ31" s="42">
        <v>7832</v>
      </c>
      <c r="AK31" s="42"/>
      <c r="AL31" s="42"/>
      <c r="AM31" s="43"/>
      <c r="AN31" s="9"/>
      <c r="AO31" s="9"/>
      <c r="AP31" s="77"/>
      <c r="AQ31" s="41" t="str">
        <f>HLOOKUP(Introduction!$G$4,nametranslations,116,FALSE)</f>
        <v>Número encuestado</v>
      </c>
      <c r="AR31" s="42"/>
      <c r="AS31" s="42"/>
      <c r="AT31" s="42">
        <v>2108</v>
      </c>
      <c r="AU31" s="42"/>
      <c r="AV31" s="42"/>
      <c r="AW31" s="43"/>
      <c r="AX31" s="9"/>
      <c r="AY31" s="9"/>
      <c r="AZ31" s="77"/>
      <c r="BA31" s="41" t="str">
        <f>HLOOKUP(Introduction!$G$4,nametranslations,116,FALSE)</f>
        <v>Número encuestado</v>
      </c>
      <c r="BB31" s="42"/>
      <c r="BC31" s="42"/>
      <c r="BD31" s="42">
        <v>204</v>
      </c>
      <c r="BE31" s="42"/>
      <c r="BF31" s="42"/>
      <c r="BG31" s="43"/>
      <c r="BH31" s="9"/>
      <c r="BI31" s="9"/>
      <c r="BJ31" s="77"/>
      <c r="BK31" s="41" t="str">
        <f>HLOOKUP(Introduction!$G$4,nametranslations,116,FALSE)</f>
        <v>Número encuestado</v>
      </c>
      <c r="BL31" s="42"/>
      <c r="BM31" s="42"/>
      <c r="BN31" s="42">
        <v>1385</v>
      </c>
      <c r="BO31" s="42"/>
      <c r="BP31" s="42"/>
      <c r="BQ31" s="43"/>
      <c r="BR31" s="9"/>
      <c r="BS31" s="9"/>
      <c r="BT31" s="77"/>
      <c r="BU31" s="41" t="str">
        <f>HLOOKUP(Introduction!$G$4,nametranslations,116,FALSE)</f>
        <v>Número encuestado</v>
      </c>
      <c r="BV31" s="42">
        <v>309</v>
      </c>
      <c r="BW31" s="42">
        <v>101</v>
      </c>
      <c r="BX31" s="42">
        <v>208</v>
      </c>
      <c r="BY31" s="42" t="s">
        <v>215</v>
      </c>
      <c r="BZ31" s="42">
        <v>309</v>
      </c>
      <c r="CA31" s="43">
        <v>119</v>
      </c>
      <c r="CB31" s="9"/>
      <c r="CC31" s="9"/>
      <c r="CD31" s="77"/>
      <c r="CE31" s="41" t="str">
        <f>HLOOKUP(Introduction!$G$4,nametranslations,116,FALSE)</f>
        <v>Número encuestado</v>
      </c>
      <c r="CF31" s="42">
        <v>9146</v>
      </c>
      <c r="CG31" s="42"/>
      <c r="CH31" s="42"/>
      <c r="CI31" s="42"/>
      <c r="CJ31" s="42"/>
      <c r="CK31" s="43"/>
      <c r="CL31" s="9"/>
      <c r="CM31" s="9"/>
    </row>
    <row r="32" spans="1:232" x14ac:dyDescent="0.3">
      <c r="A32" s="185" t="str">
        <f ca="1">IF(ISBLANK('Data Summary'!A34),"",'Data Summary'!A34)</f>
        <v/>
      </c>
    </row>
    <row r="33" spans="1:1" x14ac:dyDescent="0.3">
      <c r="A33" s="185" t="str">
        <f ca="1">IF(ISBLANK('Data Summary'!A35),"",'Data Summary'!A35)</f>
        <v/>
      </c>
    </row>
    <row r="34" spans="1:1" x14ac:dyDescent="0.3">
      <c r="A34" s="185" t="str">
        <f ca="1">IF(ISBLANK('Data Summary'!A36),"",'Data Summary'!A36)</f>
        <v/>
      </c>
    </row>
    <row r="35" spans="1:1" x14ac:dyDescent="0.3">
      <c r="A35" s="185" t="str">
        <f ca="1">IF(ISBLANK('Data Summary'!A37),"",'Data Summary'!A37)</f>
        <v/>
      </c>
    </row>
    <row r="36" spans="1:1" x14ac:dyDescent="0.3">
      <c r="A36" s="185" t="str">
        <f ca="1">IF(ISBLANK('Data Summary'!A38),"",'Data Summary'!A38)</f>
        <v/>
      </c>
    </row>
    <row r="37" spans="1:1" x14ac:dyDescent="0.3">
      <c r="A37" s="185" t="str">
        <f ca="1">IF(ISBLANK('Data Summary'!A39),"",'Data Summary'!A39)</f>
        <v/>
      </c>
    </row>
    <row r="38" spans="1:1" x14ac:dyDescent="0.3">
      <c r="A38" s="185" t="str">
        <f ca="1">IF(ISBLANK('Data Summary'!A40),"",'Data Summary'!A40)</f>
        <v/>
      </c>
    </row>
    <row r="39" spans="1:1" x14ac:dyDescent="0.3">
      <c r="A39" s="185" t="str">
        <f ca="1">IF(ISBLANK('Data Summary'!A41),"",'Data Summary'!A41)</f>
        <v/>
      </c>
    </row>
    <row r="40" spans="1:1" x14ac:dyDescent="0.3">
      <c r="A40" s="185" t="str">
        <f ca="1">IF(ISBLANK('Data Summary'!A42),"",'Data Summary'!A42)</f>
        <v/>
      </c>
    </row>
    <row r="41" spans="1:1" x14ac:dyDescent="0.3">
      <c r="A41" s="185" t="str">
        <f ca="1">IF(ISBLANK('Data Summary'!A43),"",'Data Summary'!A43)</f>
        <v/>
      </c>
    </row>
    <row r="42" spans="1:1" x14ac:dyDescent="0.3">
      <c r="A42" s="185" t="str">
        <f ca="1">IF(ISBLANK('Data Summary'!A44),"",'Data Summary'!A44)</f>
        <v/>
      </c>
    </row>
    <row r="43" spans="1:1" x14ac:dyDescent="0.3">
      <c r="A43" s="185" t="str">
        <f ca="1">IF(ISBLANK('Data Summary'!A45),"",'Data Summary'!A45)</f>
        <v/>
      </c>
    </row>
    <row r="44" spans="1:1" x14ac:dyDescent="0.3">
      <c r="A44" s="185" t="str">
        <f ca="1">IF(ISBLANK('Data Summary'!A46),"",'Data Summary'!A46)</f>
        <v/>
      </c>
    </row>
    <row r="45" spans="1:1" x14ac:dyDescent="0.3">
      <c r="A45" s="185" t="str">
        <f ca="1">IF(ISBLANK('Data Summary'!A47),"",'Data Summary'!A47)</f>
        <v/>
      </c>
    </row>
    <row r="46" spans="1:1" x14ac:dyDescent="0.3">
      <c r="A46" s="185" t="str">
        <f ca="1">IF(ISBLANK('Data Summary'!A48),"",'Data Summary'!A48)</f>
        <v/>
      </c>
    </row>
    <row r="47" spans="1:1" x14ac:dyDescent="0.3">
      <c r="A47" s="185" t="str">
        <f ca="1">IF(ISBLANK('Data Summary'!A49),"",'Data Summary'!A49)</f>
        <v/>
      </c>
    </row>
    <row r="48" spans="1:1" x14ac:dyDescent="0.3">
      <c r="A48" s="185" t="str">
        <f ca="1">IF(ISBLANK('Data Summary'!A50),"",'Data Summary'!A50)</f>
        <v/>
      </c>
    </row>
    <row r="49" spans="1:1" x14ac:dyDescent="0.3">
      <c r="A49" s="185" t="str">
        <f ca="1">IF(ISBLANK('Data Summary'!A51),"",'Data Summary'!A51)</f>
        <v/>
      </c>
    </row>
    <row r="50" spans="1:1" x14ac:dyDescent="0.3">
      <c r="A50" s="185" t="str">
        <f ca="1">IF(ISBLANK('Data Summary'!A52),"",'Data Summary'!A52)</f>
        <v/>
      </c>
    </row>
    <row r="51" spans="1:1" x14ac:dyDescent="0.3">
      <c r="A51" s="185" t="str">
        <f ca="1">IF(ISBLANK('Data Summary'!A53),"",'Data Summary'!A53)</f>
        <v/>
      </c>
    </row>
    <row r="52" spans="1:1" x14ac:dyDescent="0.3">
      <c r="A52" s="185" t="str">
        <f ca="1">IF(ISBLANK('Data Summary'!A54),"",'Data Summary'!A54)</f>
        <v/>
      </c>
    </row>
    <row r="53" spans="1:1" x14ac:dyDescent="0.3">
      <c r="A53" s="185" t="str">
        <f ca="1">IF(ISBLANK('Data Summary'!A55),"",'Data Summary'!A55)</f>
        <v/>
      </c>
    </row>
    <row r="54" spans="1:1" x14ac:dyDescent="0.3">
      <c r="A54" s="185" t="str">
        <f ca="1">IF(ISBLANK('Data Summary'!A56),"",'Data Summary'!A56)</f>
        <v/>
      </c>
    </row>
    <row r="55" spans="1:1" x14ac:dyDescent="0.3">
      <c r="A55" s="185" t="str">
        <f ca="1">IF(ISBLANK('Data Summary'!A57),"",'Data Summary'!A57)</f>
        <v/>
      </c>
    </row>
    <row r="56" spans="1:1" x14ac:dyDescent="0.3">
      <c r="A56" s="185" t="str">
        <f ca="1">IF(ISBLANK('Data Summary'!A58),"",'Data Summary'!A58)</f>
        <v/>
      </c>
    </row>
    <row r="57" spans="1:1" x14ac:dyDescent="0.3">
      <c r="A57" s="185" t="str">
        <f ca="1">IF(ISBLANK('Data Summary'!A59),"",'Data Summary'!A59)</f>
        <v/>
      </c>
    </row>
    <row r="58" spans="1:1" x14ac:dyDescent="0.3">
      <c r="A58" s="185" t="str">
        <f ca="1">IF(ISBLANK('Data Summary'!A60),"",'Data Summary'!A60)</f>
        <v/>
      </c>
    </row>
    <row r="59" spans="1:1" x14ac:dyDescent="0.3">
      <c r="A59" s="185" t="str">
        <f ca="1">IF(ISBLANK('Data Summary'!A61),"",'Data Summary'!A61)</f>
        <v/>
      </c>
    </row>
    <row r="60" spans="1:1" x14ac:dyDescent="0.3">
      <c r="A60" s="185" t="str">
        <f ca="1">IF(ISBLANK('Data Summary'!A62),"",'Data Summary'!A62)</f>
        <v/>
      </c>
    </row>
    <row r="61" spans="1:1" x14ac:dyDescent="0.3">
      <c r="A61" s="185" t="str">
        <f ca="1">IF(ISBLANK('Data Summary'!A63),"",'Data Summary'!A63)</f>
        <v/>
      </c>
    </row>
    <row r="62" spans="1:1" x14ac:dyDescent="0.3">
      <c r="A62" s="185" t="str">
        <f ca="1">IF(ISBLANK('Data Summary'!A64),"",'Data Summary'!A64)</f>
        <v/>
      </c>
    </row>
    <row r="63" spans="1:1" x14ac:dyDescent="0.3">
      <c r="A63" s="185" t="str">
        <f ca="1">IF(ISBLANK('Data Summary'!A65),"",'Data Summary'!A65)</f>
        <v/>
      </c>
    </row>
    <row r="64" spans="1:1" x14ac:dyDescent="0.3">
      <c r="A64" s="185" t="str">
        <f ca="1">IF(ISBLANK('Data Summary'!A66),"",'Data Summary'!A66)</f>
        <v/>
      </c>
    </row>
    <row r="65" spans="1:1" x14ac:dyDescent="0.3">
      <c r="A65" s="185" t="str">
        <f ca="1">IF(ISBLANK('Data Summary'!A67),"",'Data Summary'!A67)</f>
        <v/>
      </c>
    </row>
    <row r="66" spans="1:1" x14ac:dyDescent="0.3">
      <c r="A66" s="185" t="str">
        <f ca="1">IF(ISBLANK('Data Summary'!A68),"",'Data Summary'!A68)</f>
        <v/>
      </c>
    </row>
    <row r="67" spans="1:1" x14ac:dyDescent="0.3">
      <c r="A67" s="185" t="str">
        <f ca="1">IF(ISBLANK('Data Summary'!A69),"",'Data Summary'!A69)</f>
        <v/>
      </c>
    </row>
    <row r="68" spans="1:1" x14ac:dyDescent="0.3">
      <c r="A68" s="185" t="str">
        <f ca="1">IF(ISBLANK('Data Summary'!A70),"",'Data Summary'!A70)</f>
        <v/>
      </c>
    </row>
    <row r="69" spans="1:1" x14ac:dyDescent="0.3">
      <c r="A69" s="185" t="str">
        <f ca="1">IF(ISBLANK('Data Summary'!A71),"",'Data Summary'!A71)</f>
        <v/>
      </c>
    </row>
    <row r="70" spans="1:1" x14ac:dyDescent="0.3">
      <c r="A70" s="185" t="str">
        <f ca="1">IF(ISBLANK('Data Summary'!A72),"",'Data Summary'!A72)</f>
        <v/>
      </c>
    </row>
    <row r="71" spans="1:1" x14ac:dyDescent="0.3">
      <c r="A71" s="185" t="str">
        <f ca="1">IF(ISBLANK('Data Summary'!A73),"",'Data Summary'!A73)</f>
        <v/>
      </c>
    </row>
    <row r="72" spans="1:1" x14ac:dyDescent="0.3">
      <c r="A72" s="185" t="str">
        <f ca="1">IF(ISBLANK('Data Summary'!A74),"",'Data Summary'!A74)</f>
        <v/>
      </c>
    </row>
    <row r="73" spans="1:1" x14ac:dyDescent="0.3">
      <c r="A73" s="185" t="str">
        <f ca="1">IF(ISBLANK('Data Summary'!A75),"",'Data Summary'!A75)</f>
        <v/>
      </c>
    </row>
    <row r="74" spans="1:1" x14ac:dyDescent="0.3">
      <c r="A74" s="185" t="str">
        <f ca="1">IF(ISBLANK('Data Summary'!A76),"",'Data Summary'!A76)</f>
        <v/>
      </c>
    </row>
    <row r="75" spans="1:1" x14ac:dyDescent="0.3">
      <c r="A75" s="185" t="str">
        <f ca="1">IF(ISBLANK('Data Summary'!A77),"",'Data Summary'!A77)</f>
        <v/>
      </c>
    </row>
    <row r="76" spans="1:1" x14ac:dyDescent="0.3">
      <c r="A76" s="185" t="str">
        <f ca="1">IF(ISBLANK('Data Summary'!A78),"",'Data Summary'!A78)</f>
        <v/>
      </c>
    </row>
    <row r="77" spans="1:1" x14ac:dyDescent="0.3">
      <c r="A77" s="185" t="str">
        <f ca="1">IF(ISBLANK('Data Summary'!A79),"",'Data Summary'!A79)</f>
        <v/>
      </c>
    </row>
    <row r="78" spans="1:1" x14ac:dyDescent="0.3">
      <c r="A78" s="185" t="str">
        <f ca="1">IF(ISBLANK('Data Summary'!A80),"",'Data Summary'!A80)</f>
        <v/>
      </c>
    </row>
    <row r="79" spans="1:1" x14ac:dyDescent="0.3">
      <c r="A79" s="185" t="str">
        <f ca="1">IF(ISBLANK('Data Summary'!A81),"",'Data Summary'!A81)</f>
        <v/>
      </c>
    </row>
    <row r="80" spans="1:1" x14ac:dyDescent="0.3">
      <c r="A80" s="185" t="str">
        <f ca="1">IF(ISBLANK('Data Summary'!A82),"",'Data Summary'!A82)</f>
        <v/>
      </c>
    </row>
    <row r="81" spans="1:1" x14ac:dyDescent="0.3">
      <c r="A81" s="185" t="str">
        <f ca="1">IF(ISBLANK('Data Summary'!A83),"",'Data Summary'!A83)</f>
        <v/>
      </c>
    </row>
    <row r="82" spans="1:1" x14ac:dyDescent="0.3">
      <c r="A82" s="185" t="str">
        <f ca="1">IF(ISBLANK('Data Summary'!A84),"",'Data Summary'!A84)</f>
        <v/>
      </c>
    </row>
    <row r="83" spans="1:1" x14ac:dyDescent="0.3">
      <c r="A83" s="185" t="str">
        <f ca="1">IF(ISBLANK('Data Summary'!A85),"",'Data Summary'!A85)</f>
        <v/>
      </c>
    </row>
    <row r="84" spans="1:1" x14ac:dyDescent="0.3">
      <c r="A84" s="185" t="str">
        <f ca="1">IF(ISBLANK('Data Summary'!A86),"",'Data Summary'!A86)</f>
        <v/>
      </c>
    </row>
    <row r="85" spans="1:1" x14ac:dyDescent="0.3">
      <c r="A85" s="185" t="str">
        <f ca="1">IF(ISBLANK('Data Summary'!A87),"",'Data Summary'!A87)</f>
        <v/>
      </c>
    </row>
    <row r="86" spans="1:1" x14ac:dyDescent="0.3">
      <c r="A86" s="185" t="str">
        <f ca="1">IF(ISBLANK('Data Summary'!A88),"",'Data Summary'!A88)</f>
        <v/>
      </c>
    </row>
    <row r="87" spans="1:1" x14ac:dyDescent="0.3">
      <c r="A87" s="185" t="str">
        <f ca="1">IF(ISBLANK('Data Summary'!A89),"",'Data Summary'!A89)</f>
        <v/>
      </c>
    </row>
    <row r="88" spans="1:1" x14ac:dyDescent="0.3">
      <c r="A88" s="185" t="str">
        <f ca="1">IF(ISBLANK('Data Summary'!A90),"",'Data Summary'!A90)</f>
        <v/>
      </c>
    </row>
    <row r="89" spans="1:1" x14ac:dyDescent="0.3">
      <c r="A89" s="185" t="str">
        <f ca="1">IF(ISBLANK('Data Summary'!A91),"",'Data Summary'!A91)</f>
        <v/>
      </c>
    </row>
    <row r="90" spans="1:1" x14ac:dyDescent="0.3">
      <c r="A90" s="185" t="str">
        <f ca="1">IF(ISBLANK('Data Summary'!A92),"",'Data Summary'!A92)</f>
        <v/>
      </c>
    </row>
    <row r="91" spans="1:1" x14ac:dyDescent="0.3">
      <c r="A91" s="185" t="str">
        <f ca="1">IF(ISBLANK('Data Summary'!A93),"",'Data Summary'!A93)</f>
        <v/>
      </c>
    </row>
    <row r="92" spans="1:1" x14ac:dyDescent="0.3">
      <c r="A92" s="185" t="str">
        <f ca="1">IF(ISBLANK('Data Summary'!A94),"",'Data Summary'!A94)</f>
        <v/>
      </c>
    </row>
    <row r="93" spans="1:1" x14ac:dyDescent="0.3">
      <c r="A93" s="185" t="str">
        <f ca="1">IF(ISBLANK('Data Summary'!A95),"",'Data Summary'!A95)</f>
        <v/>
      </c>
    </row>
    <row r="94" spans="1:1" x14ac:dyDescent="0.3">
      <c r="A94" s="185" t="str">
        <f ca="1">IF(ISBLANK('Data Summary'!A96),"",'Data Summary'!A96)</f>
        <v/>
      </c>
    </row>
    <row r="95" spans="1:1" x14ac:dyDescent="0.3">
      <c r="A95" s="185" t="str">
        <f ca="1">IF(ISBLANK('Data Summary'!A97),"",'Data Summary'!A97)</f>
        <v/>
      </c>
    </row>
    <row r="96" spans="1:1" x14ac:dyDescent="0.3">
      <c r="A96" s="185" t="str">
        <f ca="1">IF(ISBLANK('Data Summary'!A98),"",'Data Summary'!A98)</f>
        <v/>
      </c>
    </row>
    <row r="97" spans="1:1" x14ac:dyDescent="0.3">
      <c r="A97" s="185" t="str">
        <f ca="1">IF(ISBLANK('Data Summary'!A99),"",'Data Summary'!A99)</f>
        <v/>
      </c>
    </row>
    <row r="98" spans="1:1" x14ac:dyDescent="0.3">
      <c r="A98" s="185" t="str">
        <f ca="1">IF(ISBLANK('Data Summary'!A100),"",'Data Summary'!A100)</f>
        <v/>
      </c>
    </row>
    <row r="99" spans="1:1" x14ac:dyDescent="0.3">
      <c r="A99" s="185" t="str">
        <f ca="1">IF(ISBLANK('Data Summary'!A101),"",'Data Summary'!A101)</f>
        <v/>
      </c>
    </row>
    <row r="100" spans="1:1" x14ac:dyDescent="0.3">
      <c r="A100" s="185" t="str">
        <f ca="1">IF(ISBLANK('Data Summary'!A102),"",'Data Summary'!A102)</f>
        <v/>
      </c>
    </row>
    <row r="101" spans="1:1" x14ac:dyDescent="0.3">
      <c r="A101" s="185" t="str">
        <f ca="1">IF(ISBLANK('Data Summary'!A103),"",'Data Summary'!A103)</f>
        <v/>
      </c>
    </row>
    <row r="102" spans="1:1" x14ac:dyDescent="0.3">
      <c r="A102" s="185" t="str">
        <f ca="1">IF(ISBLANK('Data Summary'!A104),"",'Data Summary'!A104)</f>
        <v/>
      </c>
    </row>
    <row r="103" spans="1:1" x14ac:dyDescent="0.3">
      <c r="A103" s="185" t="str">
        <f ca="1">IF(ISBLANK('Data Summary'!A105),"",'Data Summary'!A105)</f>
        <v/>
      </c>
    </row>
    <row r="104" spans="1:1" x14ac:dyDescent="0.3">
      <c r="A104" s="185" t="str">
        <f ca="1">IF(ISBLANK('Data Summary'!A106),"",'Data Summary'!A106)</f>
        <v/>
      </c>
    </row>
    <row r="105" spans="1:1" x14ac:dyDescent="0.3">
      <c r="A105" s="185" t="str">
        <f ca="1">IF(ISBLANK('Data Summary'!A107),"",'Data Summary'!A107)</f>
        <v/>
      </c>
    </row>
    <row r="106" spans="1:1" x14ac:dyDescent="0.3">
      <c r="A106" s="185" t="str">
        <f ca="1">IF(ISBLANK('Data Summary'!A108),"",'Data Summary'!A108)</f>
        <v/>
      </c>
    </row>
    <row r="107" spans="1:1" x14ac:dyDescent="0.3">
      <c r="A107" s="185" t="str">
        <f ca="1">IF(ISBLANK('Data Summary'!A109),"",'Data Summary'!A109)</f>
        <v/>
      </c>
    </row>
    <row r="108" spans="1:1" x14ac:dyDescent="0.3">
      <c r="A108" s="185" t="str">
        <f ca="1">IF(ISBLANK('Data Summary'!A110),"",'Data Summary'!A110)</f>
        <v/>
      </c>
    </row>
    <row r="109" spans="1:1" x14ac:dyDescent="0.3">
      <c r="A109" s="185" t="str">
        <f ca="1">IF(ISBLANK('Data Summary'!A111),"",'Data Summary'!A111)</f>
        <v/>
      </c>
    </row>
    <row r="110" spans="1:1" x14ac:dyDescent="0.3">
      <c r="A110" s="185" t="str">
        <f ca="1">IF(ISBLANK('Data Summary'!A112),"",'Data Summary'!A112)</f>
        <v/>
      </c>
    </row>
    <row r="111" spans="1:1" x14ac:dyDescent="0.3">
      <c r="A111" s="185" t="str">
        <f ca="1">IF(ISBLANK('Data Summary'!A113),"",'Data Summary'!A113)</f>
        <v/>
      </c>
    </row>
    <row r="112" spans="1:1" x14ac:dyDescent="0.3">
      <c r="A112" s="185" t="str">
        <f ca="1">IF(ISBLANK('Data Summary'!A114),"",'Data Summary'!A114)</f>
        <v/>
      </c>
    </row>
    <row r="113" spans="1:1" x14ac:dyDescent="0.3">
      <c r="A113" s="185" t="str">
        <f ca="1">IF(ISBLANK('Data Summary'!A115),"",'Data Summary'!A115)</f>
        <v/>
      </c>
    </row>
    <row r="114" spans="1:1" x14ac:dyDescent="0.3">
      <c r="A114" s="185" t="str">
        <f ca="1">IF(ISBLANK('Data Summary'!A116),"",'Data Summary'!A116)</f>
        <v/>
      </c>
    </row>
    <row r="115" spans="1:1" x14ac:dyDescent="0.3">
      <c r="A115" s="185" t="str">
        <f ca="1">IF(ISBLANK('Data Summary'!A117),"",'Data Summary'!A117)</f>
        <v/>
      </c>
    </row>
    <row r="116" spans="1:1" x14ac:dyDescent="0.3">
      <c r="A116" s="185" t="str">
        <f ca="1">IF(ISBLANK('Data Summary'!A118),"",'Data Summary'!A118)</f>
        <v/>
      </c>
    </row>
    <row r="117" spans="1:1" x14ac:dyDescent="0.3">
      <c r="A117" s="185" t="str">
        <f ca="1">IF(ISBLANK('Data Summary'!A119),"",'Data Summary'!A119)</f>
        <v/>
      </c>
    </row>
    <row r="118" spans="1:1" x14ac:dyDescent="0.3">
      <c r="A118" s="185" t="str">
        <f ca="1">IF(ISBLANK('Data Summary'!A120),"",'Data Summary'!A120)</f>
        <v/>
      </c>
    </row>
    <row r="119" spans="1:1" x14ac:dyDescent="0.3">
      <c r="A119" s="185" t="str">
        <f ca="1">IF(ISBLANK('Data Summary'!A121),"",'Data Summary'!A121)</f>
        <v/>
      </c>
    </row>
    <row r="120" spans="1:1" x14ac:dyDescent="0.3">
      <c r="A120" s="185" t="str">
        <f ca="1">IF(ISBLANK('Data Summary'!A122),"",'Data Summary'!A122)</f>
        <v/>
      </c>
    </row>
    <row r="121" spans="1:1" x14ac:dyDescent="0.3">
      <c r="A121" s="185" t="str">
        <f ca="1">IF(ISBLANK('Data Summary'!A123),"",'Data Summary'!A123)</f>
        <v/>
      </c>
    </row>
    <row r="122" spans="1:1" x14ac:dyDescent="0.3">
      <c r="A122" s="185" t="str">
        <f ca="1">IF(ISBLANK('Data Summary'!A124),"",'Data Summary'!A124)</f>
        <v/>
      </c>
    </row>
    <row r="123" spans="1:1" x14ac:dyDescent="0.3">
      <c r="A123" s="185" t="str">
        <f ca="1">IF(ISBLANK('Data Summary'!A125),"",'Data Summary'!A125)</f>
        <v/>
      </c>
    </row>
    <row r="124" spans="1:1" x14ac:dyDescent="0.3">
      <c r="A124" s="185" t="str">
        <f ca="1">IF(ISBLANK('Data Summary'!A126),"",'Data Summary'!A126)</f>
        <v/>
      </c>
    </row>
    <row r="125" spans="1:1" x14ac:dyDescent="0.3">
      <c r="A125" s="185" t="str">
        <f ca="1">IF(ISBLANK('Data Summary'!A127),"",'Data Summary'!A127)</f>
        <v/>
      </c>
    </row>
    <row r="126" spans="1:1" x14ac:dyDescent="0.3">
      <c r="A126" s="185" t="str">
        <f ca="1">IF(ISBLANK('Data Summary'!A128),"",'Data Summary'!A128)</f>
        <v/>
      </c>
    </row>
    <row r="127" spans="1:1" x14ac:dyDescent="0.3">
      <c r="A127" s="185" t="str">
        <f ca="1">IF(ISBLANK('Data Summary'!A129),"",'Data Summary'!A129)</f>
        <v/>
      </c>
    </row>
    <row r="128" spans="1:1" x14ac:dyDescent="0.3">
      <c r="A128" s="185" t="str">
        <f ca="1">IF(ISBLANK('Data Summary'!A130),"",'Data Summary'!A130)</f>
        <v/>
      </c>
    </row>
    <row r="129" spans="1:1" x14ac:dyDescent="0.3">
      <c r="A129" s="185" t="str">
        <f ca="1">IF(ISBLANK('Data Summary'!A131),"",'Data Summary'!A131)</f>
        <v/>
      </c>
    </row>
    <row r="130" spans="1:1" x14ac:dyDescent="0.3">
      <c r="A130" s="185" t="str">
        <f ca="1">IF(ISBLANK('Data Summary'!A132),"",'Data Summary'!A132)</f>
        <v/>
      </c>
    </row>
    <row r="131" spans="1:1" x14ac:dyDescent="0.3">
      <c r="A131" s="185" t="str">
        <f ca="1">IF(ISBLANK('Data Summary'!A133),"",'Data Summary'!A133)</f>
        <v/>
      </c>
    </row>
    <row r="132" spans="1:1" x14ac:dyDescent="0.3">
      <c r="A132" s="185" t="str">
        <f ca="1">IF(ISBLANK('Data Summary'!A134),"",'Data Summary'!A134)</f>
        <v/>
      </c>
    </row>
    <row r="133" spans="1:1" x14ac:dyDescent="0.3">
      <c r="A133" s="185" t="str">
        <f ca="1">IF(ISBLANK('Data Summary'!A135),"",'Data Summary'!A135)</f>
        <v/>
      </c>
    </row>
    <row r="134" spans="1:1" x14ac:dyDescent="0.3">
      <c r="A134" s="185" t="str">
        <f ca="1">IF(ISBLANK('Data Summary'!A136),"",'Data Summary'!A136)</f>
        <v/>
      </c>
    </row>
    <row r="135" spans="1:1" x14ac:dyDescent="0.3">
      <c r="A135" s="185" t="str">
        <f ca="1">IF(ISBLANK('Data Summary'!A137),"",'Data Summary'!A137)</f>
        <v/>
      </c>
    </row>
    <row r="136" spans="1:1" x14ac:dyDescent="0.3">
      <c r="A136" s="185" t="str">
        <f ca="1">IF(ISBLANK('Data Summary'!A138),"",'Data Summary'!A138)</f>
        <v/>
      </c>
    </row>
    <row r="137" spans="1:1" x14ac:dyDescent="0.3">
      <c r="A137" s="185" t="str">
        <f ca="1">IF(ISBLANK('Data Summary'!A139),"",'Data Summary'!A139)</f>
        <v/>
      </c>
    </row>
    <row r="138" spans="1:1" x14ac:dyDescent="0.3">
      <c r="A138" s="185" t="str">
        <f ca="1">IF(ISBLANK('Data Summary'!A140),"",'Data Summary'!A140)</f>
        <v/>
      </c>
    </row>
    <row r="139" spans="1:1" x14ac:dyDescent="0.3">
      <c r="A139" s="185" t="str">
        <f ca="1">IF(ISBLANK('Data Summary'!A141),"",'Data Summary'!A141)</f>
        <v/>
      </c>
    </row>
    <row r="140" spans="1:1" x14ac:dyDescent="0.3">
      <c r="A140" s="185" t="str">
        <f ca="1">IF(ISBLANK('Data Summary'!A142),"",'Data Summary'!A142)</f>
        <v/>
      </c>
    </row>
    <row r="141" spans="1:1" x14ac:dyDescent="0.3">
      <c r="A141" s="185" t="str">
        <f ca="1">IF(ISBLANK('Data Summary'!A143),"",'Data Summary'!A143)</f>
        <v/>
      </c>
    </row>
    <row r="142" spans="1:1" x14ac:dyDescent="0.3">
      <c r="A142" s="185" t="str">
        <f ca="1">IF(ISBLANK('Data Summary'!A144),"",'Data Summary'!A144)</f>
        <v/>
      </c>
    </row>
    <row r="143" spans="1:1" x14ac:dyDescent="0.3">
      <c r="A143" s="185" t="str">
        <f ca="1">IF(ISBLANK('Data Summary'!A145),"",'Data Summary'!A145)</f>
        <v/>
      </c>
    </row>
    <row r="144" spans="1:1" x14ac:dyDescent="0.3">
      <c r="A144" s="185" t="str">
        <f ca="1">IF(ISBLANK('Data Summary'!A146),"",'Data Summary'!A146)</f>
        <v/>
      </c>
    </row>
    <row r="145" spans="1:1" x14ac:dyDescent="0.3">
      <c r="A145" s="185" t="str">
        <f ca="1">IF(ISBLANK('Data Summary'!A147),"",'Data Summary'!A147)</f>
        <v/>
      </c>
    </row>
    <row r="146" spans="1:1" x14ac:dyDescent="0.3">
      <c r="A146" s="185" t="str">
        <f ca="1">IF(ISBLANK('Data Summary'!A148),"",'Data Summary'!A148)</f>
        <v/>
      </c>
    </row>
    <row r="147" spans="1:1" x14ac:dyDescent="0.3">
      <c r="A147" s="185" t="str">
        <f ca="1">IF(ISBLANK('Data Summary'!A149),"",'Data Summary'!A149)</f>
        <v/>
      </c>
    </row>
    <row r="148" spans="1:1" x14ac:dyDescent="0.3">
      <c r="A148" s="185" t="e">
        <f>IF(ISBLANK(#REF!),"",#REF!)</f>
        <v>#REF!</v>
      </c>
    </row>
    <row r="149" spans="1:1" x14ac:dyDescent="0.3">
      <c r="A149" s="185" t="e">
        <f>IF(ISBLANK(#REF!),"",#REF!)</f>
        <v>#REF!</v>
      </c>
    </row>
    <row r="150" spans="1:1" x14ac:dyDescent="0.3">
      <c r="A150" s="185" t="e">
        <f>IF(ISBLANK(#REF!),"",#REF!)</f>
        <v>#REF!</v>
      </c>
    </row>
    <row r="151" spans="1:1" x14ac:dyDescent="0.3">
      <c r="A151" s="185" t="e">
        <f>IF(ISBLANK(#REF!),"",#REF!)</f>
        <v>#REF!</v>
      </c>
    </row>
    <row r="152" spans="1:1" x14ac:dyDescent="0.3">
      <c r="A152" s="184"/>
    </row>
    <row r="153" spans="1:1" x14ac:dyDescent="0.3">
      <c r="A153" s="184"/>
    </row>
    <row r="154" spans="1:1" x14ac:dyDescent="0.3">
      <c r="A154" s="184"/>
    </row>
    <row r="155" spans="1:1" x14ac:dyDescent="0.3">
      <c r="A155" s="184"/>
    </row>
    <row r="156" spans="1:1" x14ac:dyDescent="0.3">
      <c r="A156" s="184"/>
    </row>
    <row r="157" spans="1:1" x14ac:dyDescent="0.3">
      <c r="A157" s="184"/>
    </row>
    <row r="158" spans="1:1" x14ac:dyDescent="0.3">
      <c r="A158" s="184"/>
    </row>
    <row r="159" spans="1:1" x14ac:dyDescent="0.3">
      <c r="A159" s="184"/>
    </row>
    <row r="160" spans="1:1" x14ac:dyDescent="0.3">
      <c r="A160" s="184"/>
    </row>
    <row r="161" spans="1:1" x14ac:dyDescent="0.3">
      <c r="A161" s="184"/>
    </row>
    <row r="162" spans="1:1" x14ac:dyDescent="0.3">
      <c r="A162" s="184"/>
    </row>
    <row r="163" spans="1:1" x14ac:dyDescent="0.3">
      <c r="A163" s="184"/>
    </row>
    <row r="164" spans="1:1" x14ac:dyDescent="0.3">
      <c r="A164" s="184"/>
    </row>
    <row r="165" spans="1:1" x14ac:dyDescent="0.3">
      <c r="A165" s="184"/>
    </row>
    <row r="166" spans="1:1" x14ac:dyDescent="0.3">
      <c r="A166" s="184"/>
    </row>
    <row r="167" spans="1:1" x14ac:dyDescent="0.3">
      <c r="A167" s="184"/>
    </row>
    <row r="168" spans="1:1" x14ac:dyDescent="0.3">
      <c r="A168" s="184"/>
    </row>
    <row r="169" spans="1:1" x14ac:dyDescent="0.3">
      <c r="A169" s="184"/>
    </row>
    <row r="170" spans="1:1" x14ac:dyDescent="0.3">
      <c r="A170" s="184"/>
    </row>
    <row r="171" spans="1:1" x14ac:dyDescent="0.3">
      <c r="A171" s="184"/>
    </row>
    <row r="172" spans="1:1" x14ac:dyDescent="0.3">
      <c r="A172" s="184"/>
    </row>
    <row r="173" spans="1:1" x14ac:dyDescent="0.3">
      <c r="A173" s="184"/>
    </row>
    <row r="174" spans="1:1" x14ac:dyDescent="0.3">
      <c r="A174" s="184"/>
    </row>
    <row r="175" spans="1:1" x14ac:dyDescent="0.3">
      <c r="A175" s="184"/>
    </row>
    <row r="176" spans="1:1" x14ac:dyDescent="0.3">
      <c r="A176" s="184"/>
    </row>
    <row r="177" spans="1:1" x14ac:dyDescent="0.3">
      <c r="A177" s="184"/>
    </row>
    <row r="178" spans="1:1" x14ac:dyDescent="0.3">
      <c r="A178" s="184"/>
    </row>
    <row r="179" spans="1:1" x14ac:dyDescent="0.3">
      <c r="A179" s="184"/>
    </row>
    <row r="180" spans="1:1" x14ac:dyDescent="0.3">
      <c r="A180" s="184"/>
    </row>
    <row r="181" spans="1:1" x14ac:dyDescent="0.3">
      <c r="A181" s="184"/>
    </row>
    <row r="182" spans="1:1" x14ac:dyDescent="0.3">
      <c r="A182" s="184"/>
    </row>
    <row r="183" spans="1:1" x14ac:dyDescent="0.3">
      <c r="A183" s="184"/>
    </row>
    <row r="184" spans="1:1" x14ac:dyDescent="0.3">
      <c r="A184" s="184"/>
    </row>
    <row r="185" spans="1:1" x14ac:dyDescent="0.3">
      <c r="A185" s="184"/>
    </row>
    <row r="186" spans="1:1" x14ac:dyDescent="0.3">
      <c r="A186" s="184"/>
    </row>
    <row r="187" spans="1:1" x14ac:dyDescent="0.3">
      <c r="A187" s="184"/>
    </row>
    <row r="188" spans="1:1" x14ac:dyDescent="0.3">
      <c r="A188" s="184"/>
    </row>
    <row r="189" spans="1:1" x14ac:dyDescent="0.3">
      <c r="A189" s="184"/>
    </row>
    <row r="190" spans="1:1" x14ac:dyDescent="0.3">
      <c r="A190" s="184"/>
    </row>
    <row r="191" spans="1:1" x14ac:dyDescent="0.3">
      <c r="A191" s="184"/>
    </row>
    <row r="192" spans="1:1" x14ac:dyDescent="0.3">
      <c r="A192" s="184"/>
    </row>
    <row r="193" spans="1:1" x14ac:dyDescent="0.3">
      <c r="A193" s="184"/>
    </row>
    <row r="194" spans="1:1" x14ac:dyDescent="0.3">
      <c r="A194" s="184"/>
    </row>
    <row r="195" spans="1:1" x14ac:dyDescent="0.3">
      <c r="A195" s="184"/>
    </row>
    <row r="196" spans="1:1" x14ac:dyDescent="0.3">
      <c r="A196" s="184"/>
    </row>
    <row r="197" spans="1:1" x14ac:dyDescent="0.3">
      <c r="A197" s="184"/>
    </row>
    <row r="198" spans="1:1" x14ac:dyDescent="0.3">
      <c r="A198" s="184"/>
    </row>
    <row r="199" spans="1:1" x14ac:dyDescent="0.3">
      <c r="A199" s="184"/>
    </row>
    <row r="200" spans="1:1" x14ac:dyDescent="0.3">
      <c r="A200" s="184"/>
    </row>
    <row r="201" spans="1:1" x14ac:dyDescent="0.3">
      <c r="A201" s="184"/>
    </row>
    <row r="202" spans="1:1" x14ac:dyDescent="0.3">
      <c r="A202" s="184"/>
    </row>
    <row r="203" spans="1:1" x14ac:dyDescent="0.3">
      <c r="A203" s="184"/>
    </row>
    <row r="204" spans="1:1" x14ac:dyDescent="0.3">
      <c r="A204" s="184"/>
    </row>
    <row r="205" spans="1:1" x14ac:dyDescent="0.3">
      <c r="A205" s="184"/>
    </row>
    <row r="206" spans="1:1" x14ac:dyDescent="0.3">
      <c r="A206" s="184"/>
    </row>
    <row r="207" spans="1:1" x14ac:dyDescent="0.3">
      <c r="A207" s="184"/>
    </row>
    <row r="208" spans="1:1" x14ac:dyDescent="0.3">
      <c r="A208" s="184"/>
    </row>
    <row r="209" spans="1:1" x14ac:dyDescent="0.3">
      <c r="A209" s="184"/>
    </row>
    <row r="210" spans="1:1" x14ac:dyDescent="0.3">
      <c r="A210" s="184"/>
    </row>
    <row r="211" spans="1:1" x14ac:dyDescent="0.3">
      <c r="A211" s="184"/>
    </row>
    <row r="212" spans="1:1" x14ac:dyDescent="0.3">
      <c r="A212" s="184"/>
    </row>
    <row r="213" spans="1:1" x14ac:dyDescent="0.3">
      <c r="A213" s="184"/>
    </row>
    <row r="214" spans="1:1" x14ac:dyDescent="0.3">
      <c r="A214" s="184"/>
    </row>
    <row r="215" spans="1:1" x14ac:dyDescent="0.3">
      <c r="A215" s="184"/>
    </row>
    <row r="216" spans="1:1" x14ac:dyDescent="0.3">
      <c r="A216" s="184"/>
    </row>
    <row r="217" spans="1:1" x14ac:dyDescent="0.3">
      <c r="A217" s="184"/>
    </row>
    <row r="218" spans="1:1" x14ac:dyDescent="0.3">
      <c r="A218" s="184"/>
    </row>
    <row r="219" spans="1:1" x14ac:dyDescent="0.3">
      <c r="A219" s="184"/>
    </row>
    <row r="220" spans="1:1" x14ac:dyDescent="0.3">
      <c r="A220" s="184"/>
    </row>
    <row r="221" spans="1:1" x14ac:dyDescent="0.3">
      <c r="A221" s="184"/>
    </row>
    <row r="222" spans="1:1" x14ac:dyDescent="0.3">
      <c r="A222" s="184"/>
    </row>
    <row r="223" spans="1:1" x14ac:dyDescent="0.3">
      <c r="A223" s="184"/>
    </row>
    <row r="224" spans="1:1" x14ac:dyDescent="0.3">
      <c r="A224" s="184"/>
    </row>
    <row r="225" spans="1:1" x14ac:dyDescent="0.3">
      <c r="A225" s="184"/>
    </row>
    <row r="226" spans="1:1" x14ac:dyDescent="0.3">
      <c r="A226" s="184"/>
    </row>
    <row r="227" spans="1:1" x14ac:dyDescent="0.3">
      <c r="A227" s="184"/>
    </row>
    <row r="228" spans="1:1" x14ac:dyDescent="0.3">
      <c r="A228" s="184"/>
    </row>
    <row r="229" spans="1:1" x14ac:dyDescent="0.3">
      <c r="A229" s="184"/>
    </row>
    <row r="230" spans="1:1" x14ac:dyDescent="0.3">
      <c r="A230" s="184"/>
    </row>
    <row r="231" spans="1:1" x14ac:dyDescent="0.3">
      <c r="A231" s="184"/>
    </row>
    <row r="232" spans="1:1" x14ac:dyDescent="0.3">
      <c r="A232" s="184"/>
    </row>
    <row r="233" spans="1:1" x14ac:dyDescent="0.3">
      <c r="A233" s="184"/>
    </row>
    <row r="234" spans="1:1" x14ac:dyDescent="0.3">
      <c r="A234" s="184"/>
    </row>
    <row r="235" spans="1:1" x14ac:dyDescent="0.3">
      <c r="A235" s="184"/>
    </row>
    <row r="236" spans="1:1" x14ac:dyDescent="0.3">
      <c r="A236" s="184"/>
    </row>
    <row r="237" spans="1:1" x14ac:dyDescent="0.3">
      <c r="A237" s="184"/>
    </row>
    <row r="238" spans="1:1" x14ac:dyDescent="0.3">
      <c r="A238" s="184"/>
    </row>
    <row r="239" spans="1:1" x14ac:dyDescent="0.3">
      <c r="A239" s="184"/>
    </row>
    <row r="240" spans="1:1" x14ac:dyDescent="0.3">
      <c r="A240" s="184"/>
    </row>
    <row r="241" spans="1:1" x14ac:dyDescent="0.3">
      <c r="A241" s="184"/>
    </row>
    <row r="242" spans="1:1" x14ac:dyDescent="0.3">
      <c r="A242" s="184"/>
    </row>
    <row r="243" spans="1:1" x14ac:dyDescent="0.3">
      <c r="A243" s="184"/>
    </row>
    <row r="244" spans="1:1" x14ac:dyDescent="0.3">
      <c r="A244" s="184"/>
    </row>
    <row r="245" spans="1:1" x14ac:dyDescent="0.3">
      <c r="A245" s="184"/>
    </row>
    <row r="246" spans="1:1" x14ac:dyDescent="0.3">
      <c r="A246" s="184"/>
    </row>
    <row r="247" spans="1:1" x14ac:dyDescent="0.3">
      <c r="A247" s="184"/>
    </row>
    <row r="248" spans="1:1" x14ac:dyDescent="0.3">
      <c r="A248" s="184"/>
    </row>
    <row r="249" spans="1:1" x14ac:dyDescent="0.3">
      <c r="A249" s="184"/>
    </row>
    <row r="250" spans="1:1" x14ac:dyDescent="0.3">
      <c r="A250" s="184"/>
    </row>
    <row r="251" spans="1:1" x14ac:dyDescent="0.3">
      <c r="A251" s="184"/>
    </row>
    <row r="252" spans="1:1" x14ac:dyDescent="0.3">
      <c r="A252" s="184"/>
    </row>
    <row r="253" spans="1:1" x14ac:dyDescent="0.3">
      <c r="A253" s="184"/>
    </row>
    <row r="254" spans="1:1" x14ac:dyDescent="0.3">
      <c r="A254" s="184"/>
    </row>
    <row r="255" spans="1:1" x14ac:dyDescent="0.3">
      <c r="A255" s="184"/>
    </row>
    <row r="256" spans="1:1" x14ac:dyDescent="0.3">
      <c r="A256" s="184"/>
    </row>
    <row r="257" spans="1:1" x14ac:dyDescent="0.3">
      <c r="A257" s="184"/>
    </row>
    <row r="258" spans="1:1" x14ac:dyDescent="0.3">
      <c r="A258" s="184"/>
    </row>
    <row r="259" spans="1:1" x14ac:dyDescent="0.3">
      <c r="A259" s="184"/>
    </row>
    <row r="260" spans="1:1" x14ac:dyDescent="0.3">
      <c r="A260" s="184"/>
    </row>
    <row r="261" spans="1:1" x14ac:dyDescent="0.3">
      <c r="A261" s="184"/>
    </row>
    <row r="262" spans="1:1" x14ac:dyDescent="0.3">
      <c r="A262" s="184"/>
    </row>
    <row r="263" spans="1:1" x14ac:dyDescent="0.3">
      <c r="A263" s="184"/>
    </row>
    <row r="264" spans="1:1" x14ac:dyDescent="0.3">
      <c r="A264" s="184"/>
    </row>
    <row r="265" spans="1:1" x14ac:dyDescent="0.3">
      <c r="A265" s="184"/>
    </row>
    <row r="266" spans="1:1" x14ac:dyDescent="0.3">
      <c r="A266" s="184"/>
    </row>
    <row r="267" spans="1:1" x14ac:dyDescent="0.3">
      <c r="A267" s="184"/>
    </row>
    <row r="268" spans="1:1" x14ac:dyDescent="0.3">
      <c r="A268" s="184"/>
    </row>
    <row r="269" spans="1:1" x14ac:dyDescent="0.3">
      <c r="A269" s="184"/>
    </row>
    <row r="270" spans="1:1" x14ac:dyDescent="0.3">
      <c r="A270" s="184"/>
    </row>
    <row r="271" spans="1:1" x14ac:dyDescent="0.3">
      <c r="A271" s="184"/>
    </row>
    <row r="272" spans="1:1" x14ac:dyDescent="0.3">
      <c r="A272" s="184"/>
    </row>
    <row r="273" spans="1:1" x14ac:dyDescent="0.3">
      <c r="A273" s="184"/>
    </row>
    <row r="274" spans="1:1" x14ac:dyDescent="0.3">
      <c r="A274" s="184"/>
    </row>
    <row r="275" spans="1:1" x14ac:dyDescent="0.3">
      <c r="A275" s="184"/>
    </row>
    <row r="276" spans="1:1" x14ac:dyDescent="0.3">
      <c r="A276" s="184"/>
    </row>
    <row r="277" spans="1:1" x14ac:dyDescent="0.3">
      <c r="A277" s="184"/>
    </row>
    <row r="278" spans="1:1" x14ac:dyDescent="0.3">
      <c r="A278" s="184"/>
    </row>
    <row r="279" spans="1:1" x14ac:dyDescent="0.3">
      <c r="A279" s="184"/>
    </row>
    <row r="280" spans="1:1" x14ac:dyDescent="0.3">
      <c r="A280" s="184"/>
    </row>
    <row r="281" spans="1:1" x14ac:dyDescent="0.3">
      <c r="A281" s="184"/>
    </row>
    <row r="282" spans="1:1" x14ac:dyDescent="0.3">
      <c r="A282" s="184"/>
    </row>
    <row r="283" spans="1:1" x14ac:dyDescent="0.3">
      <c r="A283" s="184"/>
    </row>
    <row r="284" spans="1:1" x14ac:dyDescent="0.3">
      <c r="A284" s="184"/>
    </row>
    <row r="285" spans="1:1" x14ac:dyDescent="0.3">
      <c r="A285" s="184"/>
    </row>
    <row r="286" spans="1:1" x14ac:dyDescent="0.3">
      <c r="A286" s="184"/>
    </row>
    <row r="287" spans="1:1" x14ac:dyDescent="0.3">
      <c r="A287" s="184"/>
    </row>
    <row r="288" spans="1:1" x14ac:dyDescent="0.3">
      <c r="A288" s="184"/>
    </row>
    <row r="289" spans="1:1" x14ac:dyDescent="0.3">
      <c r="A289" s="184"/>
    </row>
    <row r="290" spans="1:1" x14ac:dyDescent="0.3">
      <c r="A290" s="184"/>
    </row>
    <row r="291" spans="1:1" x14ac:dyDescent="0.3">
      <c r="A291" s="184"/>
    </row>
    <row r="292" spans="1:1" x14ac:dyDescent="0.3">
      <c r="A292" s="184"/>
    </row>
    <row r="293" spans="1:1" x14ac:dyDescent="0.3">
      <c r="A293" s="184"/>
    </row>
    <row r="294" spans="1:1" x14ac:dyDescent="0.3">
      <c r="A294" s="184"/>
    </row>
    <row r="295" spans="1:1" x14ac:dyDescent="0.3">
      <c r="A295" s="184"/>
    </row>
    <row r="296" spans="1:1" x14ac:dyDescent="0.3">
      <c r="A296" s="184"/>
    </row>
    <row r="297" spans="1:1" x14ac:dyDescent="0.3">
      <c r="A297" s="184"/>
    </row>
    <row r="298" spans="1:1" x14ac:dyDescent="0.3">
      <c r="A298" s="184"/>
    </row>
    <row r="299" spans="1:1" x14ac:dyDescent="0.3">
      <c r="A299" s="184"/>
    </row>
    <row r="300" spans="1:1" x14ac:dyDescent="0.3">
      <c r="A300" s="184"/>
    </row>
    <row r="301" spans="1:1" x14ac:dyDescent="0.3">
      <c r="A301" s="184"/>
    </row>
    <row r="302" spans="1:1" x14ac:dyDescent="0.3">
      <c r="A302" s="184"/>
    </row>
    <row r="303" spans="1:1" x14ac:dyDescent="0.3">
      <c r="A303" s="184"/>
    </row>
    <row r="304" spans="1:1" x14ac:dyDescent="0.3">
      <c r="A304" s="184"/>
    </row>
    <row r="305" spans="1:1" x14ac:dyDescent="0.3">
      <c r="A305" s="184"/>
    </row>
    <row r="306" spans="1:1" x14ac:dyDescent="0.3">
      <c r="A306" s="184"/>
    </row>
    <row r="307" spans="1:1" x14ac:dyDescent="0.3">
      <c r="A307" s="184"/>
    </row>
    <row r="308" spans="1:1" x14ac:dyDescent="0.3">
      <c r="A308" s="184"/>
    </row>
    <row r="309" spans="1:1" x14ac:dyDescent="0.3">
      <c r="A309" s="184"/>
    </row>
    <row r="310" spans="1:1" x14ac:dyDescent="0.3">
      <c r="A310" s="184"/>
    </row>
    <row r="311" spans="1:1" x14ac:dyDescent="0.3">
      <c r="A311" s="184"/>
    </row>
    <row r="312" spans="1:1" x14ac:dyDescent="0.3">
      <c r="A312" s="184"/>
    </row>
    <row r="313" spans="1:1" x14ac:dyDescent="0.3">
      <c r="A313" s="184"/>
    </row>
    <row r="314" spans="1:1" x14ac:dyDescent="0.3">
      <c r="A314" s="184"/>
    </row>
    <row r="315" spans="1:1" x14ac:dyDescent="0.3">
      <c r="A315" s="184"/>
    </row>
    <row r="316" spans="1:1" x14ac:dyDescent="0.3">
      <c r="A316" s="184"/>
    </row>
    <row r="317" spans="1:1" x14ac:dyDescent="0.3">
      <c r="A317" s="184"/>
    </row>
    <row r="318" spans="1:1" x14ac:dyDescent="0.3">
      <c r="A318" s="184"/>
    </row>
    <row r="319" spans="1:1" x14ac:dyDescent="0.3">
      <c r="A319" s="184"/>
    </row>
    <row r="320" spans="1:1" x14ac:dyDescent="0.3">
      <c r="A320" s="184"/>
    </row>
    <row r="321" spans="1:1" x14ac:dyDescent="0.3">
      <c r="A321" s="184"/>
    </row>
    <row r="322" spans="1:1" x14ac:dyDescent="0.3">
      <c r="A322" s="184"/>
    </row>
    <row r="323" spans="1:1" x14ac:dyDescent="0.3">
      <c r="A323" s="184"/>
    </row>
    <row r="324" spans="1:1" x14ac:dyDescent="0.3">
      <c r="A324" s="184"/>
    </row>
    <row r="325" spans="1:1" x14ac:dyDescent="0.3">
      <c r="A325" s="184"/>
    </row>
    <row r="326" spans="1:1" x14ac:dyDescent="0.3">
      <c r="A326" s="184"/>
    </row>
    <row r="327" spans="1:1" x14ac:dyDescent="0.3">
      <c r="A327" s="184"/>
    </row>
    <row r="328" spans="1:1" x14ac:dyDescent="0.3">
      <c r="A328" s="184"/>
    </row>
    <row r="329" spans="1:1" x14ac:dyDescent="0.3">
      <c r="A329" s="184"/>
    </row>
    <row r="330" spans="1:1" x14ac:dyDescent="0.3">
      <c r="A330" s="184"/>
    </row>
    <row r="331" spans="1:1" x14ac:dyDescent="0.3">
      <c r="A331" s="184"/>
    </row>
    <row r="332" spans="1:1" x14ac:dyDescent="0.3">
      <c r="A332" s="184"/>
    </row>
    <row r="333" spans="1:1" x14ac:dyDescent="0.3">
      <c r="A333" s="184"/>
    </row>
    <row r="334" spans="1:1" x14ac:dyDescent="0.3">
      <c r="A334" s="184"/>
    </row>
    <row r="335" spans="1:1" x14ac:dyDescent="0.3">
      <c r="A335" s="184"/>
    </row>
    <row r="336" spans="1:1" x14ac:dyDescent="0.3">
      <c r="A336" s="184"/>
    </row>
    <row r="337" spans="1:1" x14ac:dyDescent="0.3">
      <c r="A337" s="184"/>
    </row>
    <row r="338" spans="1:1" x14ac:dyDescent="0.3">
      <c r="A338" s="184"/>
    </row>
    <row r="339" spans="1:1" x14ac:dyDescent="0.3">
      <c r="A339" s="184"/>
    </row>
    <row r="340" spans="1:1" x14ac:dyDescent="0.3">
      <c r="A340" s="184"/>
    </row>
    <row r="341" spans="1:1" x14ac:dyDescent="0.3">
      <c r="A341" s="184"/>
    </row>
    <row r="342" spans="1:1" x14ac:dyDescent="0.3">
      <c r="A342" s="184"/>
    </row>
    <row r="343" spans="1:1" x14ac:dyDescent="0.3">
      <c r="A343" s="184"/>
    </row>
    <row r="344" spans="1:1" x14ac:dyDescent="0.3">
      <c r="A344" s="184"/>
    </row>
    <row r="345" spans="1:1" x14ac:dyDescent="0.3">
      <c r="A345" s="184"/>
    </row>
    <row r="346" spans="1:1" x14ac:dyDescent="0.3">
      <c r="A346" s="184"/>
    </row>
    <row r="347" spans="1:1" x14ac:dyDescent="0.3">
      <c r="A347" s="184"/>
    </row>
    <row r="348" spans="1:1" x14ac:dyDescent="0.3">
      <c r="A348" s="184"/>
    </row>
    <row r="349" spans="1:1" x14ac:dyDescent="0.3">
      <c r="A349" s="184"/>
    </row>
    <row r="350" spans="1:1" x14ac:dyDescent="0.3">
      <c r="A350" s="184"/>
    </row>
    <row r="351" spans="1:1" x14ac:dyDescent="0.3">
      <c r="A351" s="184"/>
    </row>
    <row r="352" spans="1:1" x14ac:dyDescent="0.3">
      <c r="A352" s="184"/>
    </row>
    <row r="353" spans="1:1" x14ac:dyDescent="0.3">
      <c r="A353" s="184"/>
    </row>
    <row r="354" spans="1:1" x14ac:dyDescent="0.3">
      <c r="A354" s="184"/>
    </row>
    <row r="355" spans="1:1" x14ac:dyDescent="0.3">
      <c r="A355" s="184"/>
    </row>
    <row r="356" spans="1:1" x14ac:dyDescent="0.3">
      <c r="A356" s="184"/>
    </row>
    <row r="357" spans="1:1" x14ac:dyDescent="0.3">
      <c r="A357" s="184"/>
    </row>
    <row r="358" spans="1:1" x14ac:dyDescent="0.3">
      <c r="A358" s="184"/>
    </row>
    <row r="359" spans="1:1" x14ac:dyDescent="0.3">
      <c r="A359" s="184"/>
    </row>
    <row r="360" spans="1:1" x14ac:dyDescent="0.3">
      <c r="A360" s="184"/>
    </row>
    <row r="361" spans="1:1" x14ac:dyDescent="0.3">
      <c r="A361" s="184"/>
    </row>
    <row r="362" spans="1:1" x14ac:dyDescent="0.3">
      <c r="A362" s="184"/>
    </row>
    <row r="363" spans="1:1" x14ac:dyDescent="0.3">
      <c r="A363" s="184"/>
    </row>
    <row r="364" spans="1:1" x14ac:dyDescent="0.3">
      <c r="A364" s="184"/>
    </row>
    <row r="365" spans="1:1" x14ac:dyDescent="0.3">
      <c r="A365" s="184"/>
    </row>
    <row r="366" spans="1:1" x14ac:dyDescent="0.3">
      <c r="A366" s="184"/>
    </row>
    <row r="367" spans="1:1" x14ac:dyDescent="0.3">
      <c r="A367" s="184"/>
    </row>
    <row r="368" spans="1:1" x14ac:dyDescent="0.3">
      <c r="A368" s="184"/>
    </row>
    <row r="369" spans="1:1" x14ac:dyDescent="0.3">
      <c r="A369" s="184"/>
    </row>
    <row r="370" spans="1:1" x14ac:dyDescent="0.3">
      <c r="A370" s="184"/>
    </row>
    <row r="371" spans="1:1" x14ac:dyDescent="0.3">
      <c r="A371" s="184"/>
    </row>
    <row r="372" spans="1:1" x14ac:dyDescent="0.3">
      <c r="A372" s="184"/>
    </row>
    <row r="373" spans="1:1" x14ac:dyDescent="0.3">
      <c r="A373" s="184"/>
    </row>
    <row r="374" spans="1:1" x14ac:dyDescent="0.3">
      <c r="A374" s="184"/>
    </row>
    <row r="375" spans="1:1" x14ac:dyDescent="0.3">
      <c r="A375" s="184"/>
    </row>
    <row r="376" spans="1:1" x14ac:dyDescent="0.3">
      <c r="A376" s="184"/>
    </row>
    <row r="377" spans="1:1" x14ac:dyDescent="0.3">
      <c r="A377" s="184"/>
    </row>
    <row r="378" spans="1:1" x14ac:dyDescent="0.3">
      <c r="A378" s="184"/>
    </row>
    <row r="379" spans="1:1" x14ac:dyDescent="0.3">
      <c r="A379" s="184"/>
    </row>
    <row r="380" spans="1:1" x14ac:dyDescent="0.3">
      <c r="A380" s="184"/>
    </row>
    <row r="381" spans="1:1" x14ac:dyDescent="0.3">
      <c r="A381" s="184"/>
    </row>
    <row r="382" spans="1:1" x14ac:dyDescent="0.3">
      <c r="A382" s="184"/>
    </row>
    <row r="383" spans="1:1" x14ac:dyDescent="0.3">
      <c r="A383" s="184"/>
    </row>
    <row r="384" spans="1:1" x14ac:dyDescent="0.3">
      <c r="A384" s="184"/>
    </row>
    <row r="385" spans="1:1" x14ac:dyDescent="0.3">
      <c r="A385" s="184"/>
    </row>
    <row r="386" spans="1:1" x14ac:dyDescent="0.3">
      <c r="A386" s="184"/>
    </row>
    <row r="387" spans="1:1" x14ac:dyDescent="0.3">
      <c r="A387" s="184"/>
    </row>
    <row r="388" spans="1:1" x14ac:dyDescent="0.3">
      <c r="A388" s="184"/>
    </row>
    <row r="389" spans="1:1" x14ac:dyDescent="0.3">
      <c r="A389" s="184"/>
    </row>
    <row r="390" spans="1:1" x14ac:dyDescent="0.3">
      <c r="A390" s="184"/>
    </row>
    <row r="391" spans="1:1" x14ac:dyDescent="0.3">
      <c r="A391" s="184"/>
    </row>
    <row r="392" spans="1:1" x14ac:dyDescent="0.3">
      <c r="A392" s="184"/>
    </row>
    <row r="393" spans="1:1" x14ac:dyDescent="0.3">
      <c r="A393" s="184"/>
    </row>
    <row r="394" spans="1:1" x14ac:dyDescent="0.3">
      <c r="A394" s="184"/>
    </row>
    <row r="395" spans="1:1" x14ac:dyDescent="0.3">
      <c r="A395" s="184"/>
    </row>
    <row r="396" spans="1:1" x14ac:dyDescent="0.3">
      <c r="A396" s="184"/>
    </row>
    <row r="397" spans="1:1" x14ac:dyDescent="0.3">
      <c r="A397" s="184"/>
    </row>
    <row r="398" spans="1:1" x14ac:dyDescent="0.3">
      <c r="A398" s="184"/>
    </row>
    <row r="399" spans="1:1" x14ac:dyDescent="0.3">
      <c r="A399" s="184"/>
    </row>
    <row r="400" spans="1:1" x14ac:dyDescent="0.3">
      <c r="A400" s="184"/>
    </row>
    <row r="401" spans="1:1" x14ac:dyDescent="0.3">
      <c r="A401" s="184"/>
    </row>
    <row r="402" spans="1:1" x14ac:dyDescent="0.3">
      <c r="A402" s="184"/>
    </row>
    <row r="403" spans="1:1" x14ac:dyDescent="0.3">
      <c r="A403" s="184"/>
    </row>
    <row r="404" spans="1:1" x14ac:dyDescent="0.3">
      <c r="A404" s="184"/>
    </row>
    <row r="405" spans="1:1" x14ac:dyDescent="0.3">
      <c r="A405" s="184"/>
    </row>
    <row r="406" spans="1:1" x14ac:dyDescent="0.3">
      <c r="A406" s="184"/>
    </row>
    <row r="407" spans="1:1" x14ac:dyDescent="0.3">
      <c r="A407" s="184"/>
    </row>
    <row r="408" spans="1:1" x14ac:dyDescent="0.3">
      <c r="A408" s="184"/>
    </row>
    <row r="409" spans="1:1" x14ac:dyDescent="0.3">
      <c r="A409" s="184"/>
    </row>
    <row r="410" spans="1:1" x14ac:dyDescent="0.3">
      <c r="A410" s="184"/>
    </row>
    <row r="411" spans="1:1" x14ac:dyDescent="0.3">
      <c r="A411" s="184"/>
    </row>
    <row r="412" spans="1:1" x14ac:dyDescent="0.3">
      <c r="A412" s="184"/>
    </row>
    <row r="413" spans="1:1" x14ac:dyDescent="0.3">
      <c r="A413" s="184"/>
    </row>
    <row r="414" spans="1:1" x14ac:dyDescent="0.3">
      <c r="A414" s="184"/>
    </row>
    <row r="415" spans="1:1" x14ac:dyDescent="0.3">
      <c r="A415" s="184"/>
    </row>
    <row r="416" spans="1:1" x14ac:dyDescent="0.3">
      <c r="A416" s="184"/>
    </row>
    <row r="417" spans="1:1" x14ac:dyDescent="0.3">
      <c r="A417" s="184"/>
    </row>
    <row r="418" spans="1:1" x14ac:dyDescent="0.3">
      <c r="A418" s="184"/>
    </row>
    <row r="419" spans="1:1" x14ac:dyDescent="0.3">
      <c r="A419" s="184"/>
    </row>
    <row r="420" spans="1:1" x14ac:dyDescent="0.3">
      <c r="A420" s="184"/>
    </row>
    <row r="421" spans="1:1" x14ac:dyDescent="0.3">
      <c r="A421" s="184"/>
    </row>
    <row r="422" spans="1:1" x14ac:dyDescent="0.3">
      <c r="A422" s="184"/>
    </row>
    <row r="423" spans="1:1" x14ac:dyDescent="0.3">
      <c r="A423" s="184"/>
    </row>
    <row r="424" spans="1:1" x14ac:dyDescent="0.3">
      <c r="A424" s="184"/>
    </row>
    <row r="425" spans="1:1" x14ac:dyDescent="0.3">
      <c r="A425" s="184"/>
    </row>
    <row r="426" spans="1:1" x14ac:dyDescent="0.3">
      <c r="A426" s="184"/>
    </row>
    <row r="427" spans="1:1" x14ac:dyDescent="0.3">
      <c r="A427" s="184"/>
    </row>
    <row r="428" spans="1:1" x14ac:dyDescent="0.3">
      <c r="A428" s="184"/>
    </row>
    <row r="429" spans="1:1" x14ac:dyDescent="0.3">
      <c r="A429" s="184"/>
    </row>
    <row r="430" spans="1:1" x14ac:dyDescent="0.3">
      <c r="A430" s="184"/>
    </row>
    <row r="431" spans="1:1" x14ac:dyDescent="0.3">
      <c r="A431" s="184"/>
    </row>
    <row r="432" spans="1:1" x14ac:dyDescent="0.3">
      <c r="A432" s="184"/>
    </row>
    <row r="433" spans="1:1" x14ac:dyDescent="0.3">
      <c r="A433" s="184"/>
    </row>
    <row r="434" spans="1:1" x14ac:dyDescent="0.3">
      <c r="A434" s="184"/>
    </row>
    <row r="435" spans="1:1" x14ac:dyDescent="0.3">
      <c r="A435" s="184"/>
    </row>
    <row r="436" spans="1:1" x14ac:dyDescent="0.3">
      <c r="A436" s="184"/>
    </row>
    <row r="437" spans="1:1" x14ac:dyDescent="0.3">
      <c r="A437" s="184"/>
    </row>
    <row r="438" spans="1:1" x14ac:dyDescent="0.3">
      <c r="A438" s="184"/>
    </row>
    <row r="439" spans="1:1" x14ac:dyDescent="0.3">
      <c r="A439" s="184"/>
    </row>
    <row r="440" spans="1:1" x14ac:dyDescent="0.3">
      <c r="A440" s="184"/>
    </row>
    <row r="441" spans="1:1" x14ac:dyDescent="0.3">
      <c r="A441" s="184"/>
    </row>
    <row r="442" spans="1:1" x14ac:dyDescent="0.3">
      <c r="A442" s="184"/>
    </row>
    <row r="443" spans="1:1" x14ac:dyDescent="0.3">
      <c r="A443" s="184"/>
    </row>
    <row r="444" spans="1:1" x14ac:dyDescent="0.3">
      <c r="A444" s="184"/>
    </row>
    <row r="445" spans="1:1" x14ac:dyDescent="0.3">
      <c r="A445" s="184"/>
    </row>
    <row r="446" spans="1:1" x14ac:dyDescent="0.3">
      <c r="A446" s="184"/>
    </row>
    <row r="447" spans="1:1" x14ac:dyDescent="0.3">
      <c r="A447" s="184"/>
    </row>
    <row r="448" spans="1:1" x14ac:dyDescent="0.3">
      <c r="A448" s="184"/>
    </row>
    <row r="449" spans="1:1" x14ac:dyDescent="0.3">
      <c r="A449" s="184"/>
    </row>
    <row r="450" spans="1:1" x14ac:dyDescent="0.3">
      <c r="A450" s="184"/>
    </row>
    <row r="451" spans="1:1" x14ac:dyDescent="0.3">
      <c r="A451" s="184"/>
    </row>
    <row r="452" spans="1:1" x14ac:dyDescent="0.3">
      <c r="A452" s="184"/>
    </row>
    <row r="453" spans="1:1" x14ac:dyDescent="0.3">
      <c r="A453" s="184"/>
    </row>
    <row r="454" spans="1:1" x14ac:dyDescent="0.3">
      <c r="A454" s="184"/>
    </row>
    <row r="455" spans="1:1" x14ac:dyDescent="0.3">
      <c r="A455" s="184"/>
    </row>
    <row r="456" spans="1:1" x14ac:dyDescent="0.3">
      <c r="A456" s="184"/>
    </row>
    <row r="457" spans="1:1" x14ac:dyDescent="0.3">
      <c r="A457" s="184"/>
    </row>
    <row r="458" spans="1:1" x14ac:dyDescent="0.3">
      <c r="A458" s="184"/>
    </row>
    <row r="459" spans="1:1" x14ac:dyDescent="0.3">
      <c r="A459" s="184"/>
    </row>
    <row r="460" spans="1:1" x14ac:dyDescent="0.3">
      <c r="A460" s="184"/>
    </row>
    <row r="461" spans="1:1" x14ac:dyDescent="0.3">
      <c r="A461" s="184"/>
    </row>
    <row r="462" spans="1:1" x14ac:dyDescent="0.3">
      <c r="A462" s="184"/>
    </row>
    <row r="463" spans="1:1" x14ac:dyDescent="0.3">
      <c r="A463" s="184"/>
    </row>
    <row r="464" spans="1:1" x14ac:dyDescent="0.3">
      <c r="A464" s="184"/>
    </row>
    <row r="465" spans="1:1" x14ac:dyDescent="0.3">
      <c r="A465" s="184"/>
    </row>
    <row r="466" spans="1:1" x14ac:dyDescent="0.3">
      <c r="A466" s="184"/>
    </row>
    <row r="467" spans="1:1" x14ac:dyDescent="0.3">
      <c r="A467" s="184"/>
    </row>
    <row r="468" spans="1:1" x14ac:dyDescent="0.3">
      <c r="A468" s="184"/>
    </row>
    <row r="469" spans="1:1" x14ac:dyDescent="0.3">
      <c r="A469" s="184"/>
    </row>
    <row r="470" spans="1:1" x14ac:dyDescent="0.3">
      <c r="A470" s="184"/>
    </row>
    <row r="471" spans="1:1" x14ac:dyDescent="0.3">
      <c r="A471" s="184"/>
    </row>
    <row r="472" spans="1:1" x14ac:dyDescent="0.3">
      <c r="A472" s="184"/>
    </row>
    <row r="473" spans="1:1" x14ac:dyDescent="0.3">
      <c r="A473" s="184"/>
    </row>
    <row r="474" spans="1:1" x14ac:dyDescent="0.3">
      <c r="A474" s="184"/>
    </row>
    <row r="475" spans="1:1" x14ac:dyDescent="0.3">
      <c r="A475" s="184"/>
    </row>
    <row r="476" spans="1:1" x14ac:dyDescent="0.3">
      <c r="A476" s="184"/>
    </row>
    <row r="477" spans="1:1" x14ac:dyDescent="0.3">
      <c r="A477" s="184"/>
    </row>
    <row r="478" spans="1:1" x14ac:dyDescent="0.3">
      <c r="A478" s="184"/>
    </row>
    <row r="479" spans="1:1" x14ac:dyDescent="0.3">
      <c r="A479" s="184"/>
    </row>
    <row r="480" spans="1:1" x14ac:dyDescent="0.3">
      <c r="A480" s="184"/>
    </row>
    <row r="481" spans="1:1" x14ac:dyDescent="0.3">
      <c r="A481" s="184"/>
    </row>
    <row r="482" spans="1:1" x14ac:dyDescent="0.3">
      <c r="A482" s="184"/>
    </row>
    <row r="483" spans="1:1" x14ac:dyDescent="0.3">
      <c r="A483" s="184"/>
    </row>
    <row r="484" spans="1:1" x14ac:dyDescent="0.3">
      <c r="A484" s="184"/>
    </row>
    <row r="485" spans="1:1" x14ac:dyDescent="0.3">
      <c r="A485" s="184"/>
    </row>
    <row r="486" spans="1:1" x14ac:dyDescent="0.3">
      <c r="A486" s="184"/>
    </row>
    <row r="487" spans="1:1" x14ac:dyDescent="0.3">
      <c r="A487" s="184"/>
    </row>
    <row r="488" spans="1:1" x14ac:dyDescent="0.3">
      <c r="A488" s="184"/>
    </row>
    <row r="489" spans="1:1" x14ac:dyDescent="0.3">
      <c r="A489" s="184"/>
    </row>
    <row r="490" spans="1:1" x14ac:dyDescent="0.3">
      <c r="A490" s="184"/>
    </row>
    <row r="491" spans="1:1" x14ac:dyDescent="0.3">
      <c r="A491" s="184"/>
    </row>
    <row r="492" spans="1:1" x14ac:dyDescent="0.3">
      <c r="A492" s="184"/>
    </row>
    <row r="493" spans="1:1" x14ac:dyDescent="0.3">
      <c r="A493" s="184"/>
    </row>
    <row r="494" spans="1:1" x14ac:dyDescent="0.3">
      <c r="A494" s="184"/>
    </row>
    <row r="495" spans="1:1" x14ac:dyDescent="0.3">
      <c r="A495" s="184"/>
    </row>
    <row r="496" spans="1:1" x14ac:dyDescent="0.3">
      <c r="A496" s="184"/>
    </row>
    <row r="497" spans="1:1" x14ac:dyDescent="0.3">
      <c r="A497" s="184"/>
    </row>
    <row r="498" spans="1:1" x14ac:dyDescent="0.3">
      <c r="A498" s="184"/>
    </row>
    <row r="499" spans="1:1" x14ac:dyDescent="0.3">
      <c r="A499" s="184"/>
    </row>
    <row r="500" spans="1:1" x14ac:dyDescent="0.3">
      <c r="A500" s="184"/>
    </row>
    <row r="501" spans="1:1" x14ac:dyDescent="0.3">
      <c r="A501" s="184"/>
    </row>
    <row r="502" spans="1:1" x14ac:dyDescent="0.3">
      <c r="A502" s="184"/>
    </row>
    <row r="503" spans="1:1" x14ac:dyDescent="0.3">
      <c r="A503" s="184"/>
    </row>
    <row r="504" spans="1:1" x14ac:dyDescent="0.3">
      <c r="A504" s="184"/>
    </row>
    <row r="505" spans="1:1" x14ac:dyDescent="0.3">
      <c r="A505" s="184"/>
    </row>
    <row r="506" spans="1:1" x14ac:dyDescent="0.3">
      <c r="A506" s="184"/>
    </row>
    <row r="507" spans="1:1" x14ac:dyDescent="0.3">
      <c r="A507" s="184"/>
    </row>
    <row r="508" spans="1:1" x14ac:dyDescent="0.3">
      <c r="A508" s="184"/>
    </row>
    <row r="509" spans="1:1" x14ac:dyDescent="0.3">
      <c r="A509" s="184"/>
    </row>
    <row r="510" spans="1:1" x14ac:dyDescent="0.3">
      <c r="A510" s="184"/>
    </row>
    <row r="511" spans="1:1" x14ac:dyDescent="0.3">
      <c r="A511" s="184"/>
    </row>
    <row r="512" spans="1:1" x14ac:dyDescent="0.3">
      <c r="A512" s="184"/>
    </row>
    <row r="513" spans="1:1" x14ac:dyDescent="0.3">
      <c r="A513" s="184"/>
    </row>
    <row r="514" spans="1:1" x14ac:dyDescent="0.3">
      <c r="A514" s="184"/>
    </row>
    <row r="515" spans="1:1" x14ac:dyDescent="0.3">
      <c r="A515" s="184"/>
    </row>
    <row r="516" spans="1:1" x14ac:dyDescent="0.3">
      <c r="A516" s="184"/>
    </row>
    <row r="517" spans="1:1" x14ac:dyDescent="0.3">
      <c r="A517" s="184"/>
    </row>
    <row r="518" spans="1:1" x14ac:dyDescent="0.3">
      <c r="A518" s="184"/>
    </row>
    <row r="519" spans="1:1" x14ac:dyDescent="0.3">
      <c r="A519" s="184"/>
    </row>
    <row r="520" spans="1:1" x14ac:dyDescent="0.3">
      <c r="A520" s="184"/>
    </row>
    <row r="521" spans="1:1" x14ac:dyDescent="0.3">
      <c r="A521" s="184"/>
    </row>
    <row r="522" spans="1:1" x14ac:dyDescent="0.3">
      <c r="A522" s="184"/>
    </row>
    <row r="523" spans="1:1" x14ac:dyDescent="0.3">
      <c r="A523" s="184"/>
    </row>
    <row r="524" spans="1:1" x14ac:dyDescent="0.3">
      <c r="A524" s="184"/>
    </row>
    <row r="525" spans="1:1" x14ac:dyDescent="0.3">
      <c r="A525" s="184"/>
    </row>
    <row r="526" spans="1:1" x14ac:dyDescent="0.3">
      <c r="A526" s="184"/>
    </row>
    <row r="527" spans="1:1" x14ac:dyDescent="0.3">
      <c r="A527" s="184"/>
    </row>
    <row r="528" spans="1:1" x14ac:dyDescent="0.3">
      <c r="A528" s="184"/>
    </row>
    <row r="529" spans="1:1" x14ac:dyDescent="0.3">
      <c r="A529" s="184"/>
    </row>
    <row r="530" spans="1:1" x14ac:dyDescent="0.3">
      <c r="A530" s="184"/>
    </row>
    <row r="531" spans="1:1" x14ac:dyDescent="0.3">
      <c r="A531" s="184"/>
    </row>
    <row r="532" spans="1:1" x14ac:dyDescent="0.3">
      <c r="A532" s="184"/>
    </row>
    <row r="533" spans="1:1" x14ac:dyDescent="0.3">
      <c r="A533" s="184"/>
    </row>
    <row r="534" spans="1:1" x14ac:dyDescent="0.3">
      <c r="A534" s="184"/>
    </row>
    <row r="535" spans="1:1" x14ac:dyDescent="0.3">
      <c r="A535" s="184"/>
    </row>
    <row r="536" spans="1:1" x14ac:dyDescent="0.3">
      <c r="A536" s="184"/>
    </row>
    <row r="537" spans="1:1" x14ac:dyDescent="0.3">
      <c r="A537" s="184"/>
    </row>
    <row r="538" spans="1:1" x14ac:dyDescent="0.3">
      <c r="A538" s="184"/>
    </row>
    <row r="539" spans="1:1" x14ac:dyDescent="0.3">
      <c r="A539" s="184"/>
    </row>
    <row r="540" spans="1:1" x14ac:dyDescent="0.3">
      <c r="A540" s="184"/>
    </row>
    <row r="541" spans="1:1" x14ac:dyDescent="0.3">
      <c r="A541" s="184"/>
    </row>
    <row r="542" spans="1:1" x14ac:dyDescent="0.3">
      <c r="A542" s="184"/>
    </row>
    <row r="543" spans="1:1" x14ac:dyDescent="0.3">
      <c r="A543" s="184"/>
    </row>
    <row r="544" spans="1:1" x14ac:dyDescent="0.3">
      <c r="A544" s="184"/>
    </row>
    <row r="545" spans="1:1" x14ac:dyDescent="0.3">
      <c r="A545" s="184"/>
    </row>
    <row r="546" spans="1:1" x14ac:dyDescent="0.3">
      <c r="A546" s="184"/>
    </row>
    <row r="547" spans="1:1" x14ac:dyDescent="0.3">
      <c r="A547" s="184"/>
    </row>
    <row r="548" spans="1:1" x14ac:dyDescent="0.3">
      <c r="A548" s="184"/>
    </row>
    <row r="549" spans="1:1" x14ac:dyDescent="0.3">
      <c r="A549" s="184"/>
    </row>
    <row r="550" spans="1:1" x14ac:dyDescent="0.3">
      <c r="A550" s="184"/>
    </row>
    <row r="551" spans="1:1" x14ac:dyDescent="0.3">
      <c r="A551" s="184"/>
    </row>
    <row r="552" spans="1:1" x14ac:dyDescent="0.3">
      <c r="A552" s="184"/>
    </row>
    <row r="553" spans="1:1" x14ac:dyDescent="0.3">
      <c r="A553" s="184"/>
    </row>
    <row r="554" spans="1:1" x14ac:dyDescent="0.3">
      <c r="A554" s="184"/>
    </row>
    <row r="555" spans="1:1" x14ac:dyDescent="0.3">
      <c r="A555" s="184"/>
    </row>
    <row r="556" spans="1:1" x14ac:dyDescent="0.3">
      <c r="A556" s="184"/>
    </row>
    <row r="557" spans="1:1" x14ac:dyDescent="0.3">
      <c r="A557" s="184"/>
    </row>
    <row r="558" spans="1:1" x14ac:dyDescent="0.3">
      <c r="A558" s="184"/>
    </row>
    <row r="559" spans="1:1" x14ac:dyDescent="0.3">
      <c r="A559" s="184"/>
    </row>
    <row r="560" spans="1:1" x14ac:dyDescent="0.3">
      <c r="A560" s="184"/>
    </row>
    <row r="561" spans="1:1" x14ac:dyDescent="0.3">
      <c r="A561" s="184"/>
    </row>
    <row r="562" spans="1:1" x14ac:dyDescent="0.3">
      <c r="A562" s="184"/>
    </row>
    <row r="563" spans="1:1" x14ac:dyDescent="0.3">
      <c r="A563" s="184"/>
    </row>
    <row r="564" spans="1:1" x14ac:dyDescent="0.3">
      <c r="A564" s="184"/>
    </row>
    <row r="565" spans="1:1" x14ac:dyDescent="0.3">
      <c r="A565" s="184"/>
    </row>
    <row r="566" spans="1:1" x14ac:dyDescent="0.3">
      <c r="A566" s="184"/>
    </row>
    <row r="567" spans="1:1" x14ac:dyDescent="0.3">
      <c r="A567" s="184"/>
    </row>
    <row r="568" spans="1:1" x14ac:dyDescent="0.3">
      <c r="A568" s="184"/>
    </row>
    <row r="569" spans="1:1" x14ac:dyDescent="0.3">
      <c r="A569" s="184"/>
    </row>
    <row r="570" spans="1:1" x14ac:dyDescent="0.3">
      <c r="A570" s="184"/>
    </row>
    <row r="571" spans="1:1" x14ac:dyDescent="0.3">
      <c r="A571" s="184"/>
    </row>
    <row r="572" spans="1:1" x14ac:dyDescent="0.3">
      <c r="A572" s="184"/>
    </row>
    <row r="573" spans="1:1" x14ac:dyDescent="0.3">
      <c r="A573" s="184"/>
    </row>
    <row r="574" spans="1:1" x14ac:dyDescent="0.3">
      <c r="A574" s="184"/>
    </row>
    <row r="575" spans="1:1" x14ac:dyDescent="0.3">
      <c r="A575" s="184"/>
    </row>
    <row r="576" spans="1:1" x14ac:dyDescent="0.3">
      <c r="A576" s="184"/>
    </row>
    <row r="577" spans="1:1" x14ac:dyDescent="0.3">
      <c r="A577" s="184"/>
    </row>
    <row r="578" spans="1:1" x14ac:dyDescent="0.3">
      <c r="A578" s="184"/>
    </row>
    <row r="579" spans="1:1" x14ac:dyDescent="0.3">
      <c r="A579" s="184"/>
    </row>
    <row r="580" spans="1:1" x14ac:dyDescent="0.3">
      <c r="A580" s="184"/>
    </row>
    <row r="581" spans="1:1" x14ac:dyDescent="0.3">
      <c r="A581" s="184"/>
    </row>
    <row r="582" spans="1:1" x14ac:dyDescent="0.3">
      <c r="A582" s="184"/>
    </row>
    <row r="583" spans="1:1" x14ac:dyDescent="0.3">
      <c r="A583" s="184"/>
    </row>
    <row r="584" spans="1:1" x14ac:dyDescent="0.3">
      <c r="A584" s="184"/>
    </row>
    <row r="585" spans="1:1" x14ac:dyDescent="0.3">
      <c r="A585" s="184"/>
    </row>
    <row r="586" spans="1:1" x14ac:dyDescent="0.3">
      <c r="A586" s="184"/>
    </row>
    <row r="587" spans="1:1" x14ac:dyDescent="0.3">
      <c r="A587" s="184"/>
    </row>
    <row r="588" spans="1:1" x14ac:dyDescent="0.3">
      <c r="A588" s="184"/>
    </row>
    <row r="589" spans="1:1" x14ac:dyDescent="0.3">
      <c r="A589" s="184"/>
    </row>
    <row r="590" spans="1:1" x14ac:dyDescent="0.3">
      <c r="A590" s="184"/>
    </row>
    <row r="591" spans="1:1" x14ac:dyDescent="0.3">
      <c r="A591" s="184"/>
    </row>
    <row r="592" spans="1:1" x14ac:dyDescent="0.3">
      <c r="A592" s="184"/>
    </row>
    <row r="593" spans="1:1" x14ac:dyDescent="0.3">
      <c r="A593" s="184"/>
    </row>
    <row r="594" spans="1:1" x14ac:dyDescent="0.3">
      <c r="A594" s="184"/>
    </row>
    <row r="595" spans="1:1" x14ac:dyDescent="0.3">
      <c r="A595" s="184"/>
    </row>
    <row r="596" spans="1:1" x14ac:dyDescent="0.3">
      <c r="A596" s="184"/>
    </row>
    <row r="597" spans="1:1" x14ac:dyDescent="0.3">
      <c r="A597" s="184"/>
    </row>
    <row r="598" spans="1:1" x14ac:dyDescent="0.3">
      <c r="A598" s="184"/>
    </row>
    <row r="599" spans="1:1" x14ac:dyDescent="0.3">
      <c r="A599" s="184"/>
    </row>
    <row r="600" spans="1:1" x14ac:dyDescent="0.3">
      <c r="A600" s="184"/>
    </row>
    <row r="601" spans="1:1" x14ac:dyDescent="0.3">
      <c r="A601" s="184"/>
    </row>
    <row r="602" spans="1:1" x14ac:dyDescent="0.3">
      <c r="A602" s="184"/>
    </row>
    <row r="603" spans="1:1" x14ac:dyDescent="0.3">
      <c r="A603" s="184"/>
    </row>
    <row r="604" spans="1:1" x14ac:dyDescent="0.3">
      <c r="A604" s="184"/>
    </row>
    <row r="605" spans="1:1" x14ac:dyDescent="0.3">
      <c r="A605" s="184"/>
    </row>
    <row r="606" spans="1:1" x14ac:dyDescent="0.3">
      <c r="A606" s="184"/>
    </row>
    <row r="607" spans="1:1" x14ac:dyDescent="0.3">
      <c r="A607" s="184"/>
    </row>
    <row r="608" spans="1:1" x14ac:dyDescent="0.3">
      <c r="A608" s="184"/>
    </row>
    <row r="609" spans="1:1" x14ac:dyDescent="0.3">
      <c r="A609" s="184"/>
    </row>
    <row r="610" spans="1:1" x14ac:dyDescent="0.3">
      <c r="A610" s="184"/>
    </row>
    <row r="611" spans="1:1" x14ac:dyDescent="0.3">
      <c r="A611" s="184"/>
    </row>
    <row r="612" spans="1:1" x14ac:dyDescent="0.3">
      <c r="A612" s="184"/>
    </row>
    <row r="613" spans="1:1" x14ac:dyDescent="0.3">
      <c r="A613" s="184"/>
    </row>
    <row r="614" spans="1:1" x14ac:dyDescent="0.3">
      <c r="A614" s="184"/>
    </row>
    <row r="615" spans="1:1" x14ac:dyDescent="0.3">
      <c r="A615" s="184"/>
    </row>
    <row r="616" spans="1:1" x14ac:dyDescent="0.3">
      <c r="A616" s="184"/>
    </row>
    <row r="617" spans="1:1" x14ac:dyDescent="0.3">
      <c r="A617" s="184"/>
    </row>
    <row r="618" spans="1:1" x14ac:dyDescent="0.3">
      <c r="A618" s="184"/>
    </row>
    <row r="619" spans="1:1" x14ac:dyDescent="0.3">
      <c r="A619" s="184"/>
    </row>
    <row r="620" spans="1:1" x14ac:dyDescent="0.3">
      <c r="A620" s="184"/>
    </row>
    <row r="621" spans="1:1" x14ac:dyDescent="0.3">
      <c r="A621" s="184"/>
    </row>
    <row r="622" spans="1:1" x14ac:dyDescent="0.3">
      <c r="A622" s="184"/>
    </row>
    <row r="623" spans="1:1" x14ac:dyDescent="0.3">
      <c r="A623" s="184"/>
    </row>
    <row r="624" spans="1:1" x14ac:dyDescent="0.3">
      <c r="A624" s="184"/>
    </row>
    <row r="625" spans="1:1" x14ac:dyDescent="0.3">
      <c r="A625" s="184"/>
    </row>
    <row r="626" spans="1:1" x14ac:dyDescent="0.3">
      <c r="A626" s="184"/>
    </row>
    <row r="627" spans="1:1" x14ac:dyDescent="0.3">
      <c r="A627" s="184"/>
    </row>
    <row r="628" spans="1:1" x14ac:dyDescent="0.3">
      <c r="A628" s="184"/>
    </row>
    <row r="629" spans="1:1" x14ac:dyDescent="0.3">
      <c r="A629" s="184"/>
    </row>
    <row r="630" spans="1:1" x14ac:dyDescent="0.3">
      <c r="A630" s="184"/>
    </row>
    <row r="631" spans="1:1" x14ac:dyDescent="0.3">
      <c r="A631" s="184"/>
    </row>
    <row r="632" spans="1:1" x14ac:dyDescent="0.3">
      <c r="A632" s="184"/>
    </row>
    <row r="633" spans="1:1" x14ac:dyDescent="0.3">
      <c r="A633" s="184"/>
    </row>
    <row r="634" spans="1:1" x14ac:dyDescent="0.3">
      <c r="A634" s="184"/>
    </row>
    <row r="635" spans="1:1" x14ac:dyDescent="0.3">
      <c r="A635" s="184"/>
    </row>
    <row r="636" spans="1:1" x14ac:dyDescent="0.3">
      <c r="A636" s="184"/>
    </row>
    <row r="637" spans="1:1" x14ac:dyDescent="0.3">
      <c r="A637" s="184"/>
    </row>
  </sheetData>
  <mergeCells count="10">
    <mergeCell ref="CE26:CK26"/>
    <mergeCell ref="BU26:CA26"/>
    <mergeCell ref="A2:A3"/>
    <mergeCell ref="BK26:BQ26"/>
    <mergeCell ref="BA26:BG26"/>
    <mergeCell ref="C26:I26"/>
    <mergeCell ref="M26:S26"/>
    <mergeCell ref="W26:AC26"/>
    <mergeCell ref="AG26:AM26"/>
    <mergeCell ref="AQ26:AW26"/>
  </mergeCells>
  <hyperlinks>
    <hyperlink ref="A4" location="myrangeW0" display="myrangeW0" xr:uid="{6444C5B4-F43D-4E98-B9AE-2FBC85158866}"/>
    <hyperlink ref="A5" location="myrangeW1" display="myrangeW1" xr:uid="{EAB4DABF-6B54-4BE2-BF06-A3CA95ACE017}"/>
    <hyperlink ref="A6" location="myrangeW2" display="myrangeW2" xr:uid="{535C4B1E-8636-4114-B191-50746D77DEEC}"/>
    <hyperlink ref="A7" location="myrangeW3" display="myrangeW3" xr:uid="{2BFAEB9A-B97A-4152-B02C-4F872D0E4CDA}"/>
    <hyperlink ref="A8" location="myrangeW4" display="myrangeW4" xr:uid="{09F8737D-ECBB-4278-9D30-4070D244C43B}"/>
    <hyperlink ref="A9" location="myrangeW5" display="myrangeW5" xr:uid="{B23B145C-5AD2-4AB0-AFA8-E434BF1ABE1F}"/>
    <hyperlink ref="A10" location="myrangeW6" display="myrangeW6" xr:uid="{B9134337-33CC-4E04-AF3C-A8D9A8C488C0}"/>
    <hyperlink ref="A11" location="myrangeW7" display="myrangeW7" xr:uid="{6FEACC22-E615-4CD4-8056-EDC66E9B7C03}"/>
    <hyperlink ref="A12" location="myrangeW8" display="myrangeW8" xr:uid="{665FDCA5-8662-4C32-8B31-3620B4C2E21E}"/>
    <hyperlink ref="A13" location="myrangeW9" display="myrangeW9" xr:uid="{B1B6875A-389C-4937-866A-ECA5AA9B310B}"/>
    <hyperlink ref="A14" location="myrangeW10" display="myrangeW10" xr:uid="{FDBC383D-2BBF-4904-ACE5-B4AD90CF013A}"/>
    <hyperlink ref="A15" location="myrangeW11" display="myrangeW11" xr:uid="{2A8BFD07-91A3-4EA4-9AC4-1A4D2CDF9DDE}"/>
    <hyperlink ref="A16" location="myrangeW12" display="myrangeW12" xr:uid="{4480BB0C-3263-4A4E-910B-15E7FC0BA2D5}"/>
    <hyperlink ref="A17" location="myrangeW13" display="myrangeW13" xr:uid="{BB732128-857F-4EDA-A83A-F4150AD7D66B}"/>
    <hyperlink ref="A18" location="myrangeW14" display="myrangeW14" xr:uid="{934D05FB-0CB0-4486-8505-19FB4CDE75A9}"/>
    <hyperlink ref="A19" location="myrangeW15" display="myrangeW15" xr:uid="{18525F74-11C4-43EB-B586-361F18165CDE}"/>
    <hyperlink ref="A20" location="myrangeW16" display="myrangeW16" xr:uid="{B20A8302-B68E-4F8B-9E11-32DFC4853190}"/>
    <hyperlink ref="A21" location="myrangeW17" display="myrangeW17" xr:uid="{F593A2BB-905B-4F2E-B595-710E6AA6890E}"/>
    <hyperlink ref="A22" location="myrangeW18" display="myrangeW18" xr:uid="{A2788AD8-154A-478B-9616-DC92F7E36A06}"/>
    <hyperlink ref="A23" location="myrangeW19" display="myrangeW19" xr:uid="{88EA99D4-8F2A-497F-AE26-43DFADB8F662}"/>
    <hyperlink ref="A24" location="myrangeW20" display="myrangeW20" xr:uid="{4B85E72D-3175-44C8-830B-B1D61FB98996}"/>
    <hyperlink ref="A25" location="myrangeW21" display="myrangeW21" xr:uid="{CAAF8D4A-3BB4-417B-8CAA-455D2DF45AE2}"/>
    <hyperlink ref="A26" location="myrangeW22" display="myrangeW22" xr:uid="{48E238E2-3847-47DD-8E4B-D83D5FAF19DE}"/>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8" customWidth="1"/>
    <col min="3" max="3" width="29.69921875" customWidth="1"/>
    <col min="4" max="9" width="7.796875" customWidth="1"/>
    <col min="10" max="11" width="1.09765625" customWidth="1"/>
    <col min="12" max="12" width="24.59765625" style="78" customWidth="1"/>
    <col min="13" max="13" width="29.69921875" customWidth="1"/>
    <col min="14" max="19" width="7.796875" customWidth="1"/>
    <col min="20" max="21" width="1.09765625" customWidth="1"/>
    <col min="22" max="22" width="24.59765625" style="78" customWidth="1"/>
    <col min="23" max="23" width="29.69921875" customWidth="1"/>
    <col min="24" max="29" width="7.796875" customWidth="1"/>
    <col min="30" max="31" width="1.09765625" customWidth="1"/>
    <col min="32" max="32" width="24.59765625" style="78" customWidth="1"/>
    <col min="33" max="33" width="29.69921875" customWidth="1"/>
    <col min="34" max="39" width="7.796875" customWidth="1"/>
    <col min="40" max="41" width="1.09765625" customWidth="1"/>
    <col min="42" max="42" width="24.59765625" style="78" customWidth="1"/>
    <col min="43" max="43" width="29.69921875" customWidth="1"/>
    <col min="44" max="49" width="7.796875" customWidth="1"/>
    <col min="50" max="51" width="1.09765625" customWidth="1"/>
    <col min="52" max="52" width="24.59765625" style="78" customWidth="1"/>
    <col min="53" max="53" width="29.69921875" style="78" customWidth="1"/>
    <col min="54" max="59" width="7.796875" customWidth="1"/>
    <col min="60" max="61" width="1.09765625" customWidth="1"/>
    <col min="62" max="62" width="24.59765625" style="78" customWidth="1"/>
    <col min="63" max="63" width="29.69921875" customWidth="1"/>
    <col min="64" max="69" width="7.796875" customWidth="1"/>
    <col min="70" max="71" width="1.09765625" customWidth="1"/>
    <col min="72" max="72" width="24.59765625" style="78" customWidth="1"/>
    <col min="73" max="73" width="29.69921875" customWidth="1"/>
    <col min="74" max="79" width="7.796875" customWidth="1"/>
    <col min="80" max="81" width="1.09765625" customWidth="1"/>
    <col min="82" max="82" width="24.59765625" style="78" customWidth="1"/>
    <col min="83" max="83" width="29.69921875" customWidth="1"/>
    <col min="84" max="89" width="7.796875" customWidth="1"/>
    <col min="90" max="91" width="1.09765625" customWidth="1"/>
    <col min="92" max="92" width="24.59765625" style="78" customWidth="1"/>
    <col min="93" max="93" width="29.69921875" customWidth="1"/>
    <col min="94" max="99" width="7.796875" customWidth="1"/>
    <col min="100" max="101" width="1.09765625" customWidth="1"/>
    <col min="102" max="102" width="24.59765625" style="78" customWidth="1"/>
    <col min="103" max="103" width="29.69921875" customWidth="1"/>
    <col min="104" max="109" width="7.796875" customWidth="1"/>
    <col min="110" max="111" width="1.09765625" customWidth="1"/>
    <col min="112" max="112" width="24.59765625" style="78" customWidth="1"/>
    <col min="113" max="113" width="29.69921875" customWidth="1"/>
    <col min="114" max="119" width="7.796875" customWidth="1"/>
    <col min="120" max="121" width="1.09765625" customWidth="1"/>
    <col min="122" max="122" width="24.59765625" style="78" customWidth="1"/>
    <col min="123" max="123" width="29.69921875" customWidth="1"/>
    <col min="124" max="129" width="7.796875" customWidth="1"/>
    <col min="130" max="131" width="1.09765625" customWidth="1"/>
    <col min="132" max="132" width="24.59765625" style="78" customWidth="1"/>
    <col min="133" max="133" width="29.69921875" customWidth="1"/>
    <col min="134" max="139" width="7.796875" customWidth="1"/>
    <col min="140" max="141" width="1.09765625" customWidth="1"/>
    <col min="142" max="142" width="24.59765625" style="78" customWidth="1"/>
    <col min="143" max="143" width="29.69921875" customWidth="1"/>
    <col min="144" max="149" width="7.796875" customWidth="1"/>
    <col min="150" max="151" width="1.09765625" customWidth="1"/>
    <col min="152" max="152" width="24.59765625" style="78" customWidth="1"/>
    <col min="153" max="153" width="29.69921875" customWidth="1"/>
    <col min="154" max="159" width="7.796875" customWidth="1"/>
    <col min="160" max="161" width="1.09765625" customWidth="1"/>
    <col min="162" max="162" width="24.59765625" style="78" customWidth="1"/>
    <col min="163" max="163" width="29.69921875" customWidth="1"/>
    <col min="164" max="169" width="7.796875" customWidth="1"/>
    <col min="170" max="171" width="1.09765625" customWidth="1"/>
    <col min="172" max="172" width="24.59765625" style="78" customWidth="1"/>
    <col min="173" max="173" width="29.69921875" customWidth="1"/>
    <col min="174" max="179" width="7.796875" customWidth="1"/>
    <col min="180" max="181" width="1.09765625" customWidth="1"/>
    <col min="182" max="182" width="24.59765625" style="78" customWidth="1"/>
    <col min="183" max="183" width="29.69921875" customWidth="1"/>
    <col min="184" max="189" width="7.796875" customWidth="1"/>
    <col min="190" max="191" width="1.09765625" customWidth="1"/>
    <col min="192" max="192" width="24.59765625" style="78" customWidth="1"/>
    <col min="193" max="193" width="29.69921875" customWidth="1"/>
    <col min="194" max="199" width="7.796875" customWidth="1"/>
    <col min="200" max="201" width="1.09765625" customWidth="1"/>
    <col min="202" max="202" width="24.59765625" style="78" customWidth="1"/>
    <col min="203" max="203" width="29.69921875" customWidth="1"/>
    <col min="204" max="209" width="7.796875" customWidth="1"/>
    <col min="210" max="211" width="1.09765625" customWidth="1"/>
    <col min="212" max="212" width="24.59765625" style="78" customWidth="1"/>
    <col min="213" max="213" width="29.69921875" customWidth="1"/>
    <col min="214" max="219" width="7.796875" customWidth="1"/>
    <col min="220" max="221" width="1.09765625" customWidth="1"/>
    <col min="222" max="222" width="24.59765625" style="78" customWidth="1"/>
    <col min="223" max="223" width="29.69921875" customWidth="1"/>
    <col min="224" max="229" width="7.796875" customWidth="1"/>
    <col min="230" max="231" width="1.09765625" customWidth="1"/>
    <col min="232" max="232" width="24.59765625" style="78" customWidth="1"/>
    <col min="233" max="233" width="29.69921875" customWidth="1"/>
    <col min="234" max="239" width="7.796875" customWidth="1"/>
    <col min="240" max="241" width="1.09765625" customWidth="1"/>
  </cols>
  <sheetData>
    <row r="1" spans="1:232" s="153" customFormat="1" ht="30" customHeight="1" x14ac:dyDescent="0.3">
      <c r="B1" s="620" t="str">
        <f>HLOOKUP(Introduction!$G$4,nametranslations,117,FALSE)</f>
        <v>Saneamiento en las Escuelas</v>
      </c>
      <c r="C1" s="182" t="s">
        <v>192</v>
      </c>
      <c r="D1" s="150" t="str">
        <f>+Introduction!$C$7</f>
        <v>Nicaragua</v>
      </c>
      <c r="E1" s="150"/>
      <c r="F1" s="150"/>
      <c r="G1" s="150"/>
      <c r="H1" s="150"/>
      <c r="I1" s="167"/>
      <c r="J1" s="151"/>
      <c r="K1" s="151"/>
      <c r="L1" s="620" t="str">
        <f>HLOOKUP(Introduction!$G$4,nametranslations,117,FALSE)</f>
        <v>Saneamiento en las Escuelas</v>
      </c>
      <c r="M1" s="182" t="s">
        <v>193</v>
      </c>
      <c r="N1" s="150" t="str">
        <f>+Introduction!$C$7</f>
        <v>Nicaragua</v>
      </c>
      <c r="O1" s="150"/>
      <c r="P1" s="150"/>
      <c r="Q1" s="150"/>
      <c r="R1" s="150"/>
      <c r="S1" s="167"/>
      <c r="T1" s="151"/>
      <c r="U1" s="152"/>
      <c r="V1" s="620" t="str">
        <f>HLOOKUP(Introduction!$G$4,nametranslations,117,FALSE)</f>
        <v>Saneamiento en las Escuelas</v>
      </c>
      <c r="W1" s="182">
        <v>2016</v>
      </c>
      <c r="X1" s="150" t="str">
        <f>+Introduction!$C$7</f>
        <v>Nicaragua</v>
      </c>
      <c r="Y1" s="150"/>
      <c r="Z1" s="150"/>
      <c r="AA1" s="150"/>
      <c r="AB1" s="150"/>
      <c r="AC1" s="167"/>
      <c r="AD1" s="151"/>
      <c r="AE1" s="152"/>
      <c r="AF1" s="620" t="str">
        <f>HLOOKUP(Introduction!$G$4,nametranslations,117,FALSE)</f>
        <v>Saneamiento en las Escuelas</v>
      </c>
      <c r="AG1" s="182" t="s">
        <v>194</v>
      </c>
      <c r="AH1" s="150" t="str">
        <f>+Introduction!$C$7</f>
        <v>Nicaragua</v>
      </c>
      <c r="AI1" s="150"/>
      <c r="AJ1" s="150"/>
      <c r="AK1" s="150"/>
      <c r="AL1" s="150"/>
      <c r="AM1" s="167"/>
      <c r="AN1" s="151"/>
      <c r="AO1" s="152"/>
      <c r="AP1" s="620" t="str">
        <f>HLOOKUP(Introduction!$G$4,nametranslations,117,FALSE)</f>
        <v>Saneamiento en las Escuelas</v>
      </c>
      <c r="AQ1" s="182">
        <v>2017</v>
      </c>
      <c r="AR1" s="150" t="str">
        <f>+Introduction!$C$7</f>
        <v>Nicaragua</v>
      </c>
      <c r="AS1" s="150"/>
      <c r="AT1" s="150"/>
      <c r="AU1" s="150"/>
      <c r="AV1" s="150"/>
      <c r="AW1" s="167"/>
      <c r="AX1" s="151"/>
      <c r="AY1" s="152"/>
      <c r="AZ1" s="620" t="str">
        <f>HLOOKUP(Introduction!$G$4,nametranslations,117,FALSE)</f>
        <v>Saneamiento en las Escuelas</v>
      </c>
      <c r="BA1" s="182">
        <v>2018</v>
      </c>
      <c r="BB1" s="150" t="str">
        <f>+Introduction!$C$7</f>
        <v>Nicaragua</v>
      </c>
      <c r="BC1" s="150"/>
      <c r="BD1" s="150"/>
      <c r="BE1" s="150"/>
      <c r="BF1" s="150"/>
      <c r="BG1" s="167"/>
      <c r="BH1" s="151"/>
      <c r="BI1" s="152"/>
      <c r="BJ1" s="620" t="str">
        <f>HLOOKUP(Introduction!$G$4,nametranslations,117,FALSE)</f>
        <v>Saneamiento en las Escuelas</v>
      </c>
      <c r="BK1" s="182">
        <v>2019</v>
      </c>
      <c r="BL1" s="150" t="str">
        <f>+Introduction!$C$7</f>
        <v>Nicaragua</v>
      </c>
      <c r="BM1" s="150"/>
      <c r="BN1" s="150"/>
      <c r="BO1" s="150"/>
      <c r="BP1" s="150"/>
      <c r="BQ1" s="167"/>
      <c r="BR1" s="151"/>
      <c r="BS1" s="152"/>
      <c r="BT1" s="620" t="str">
        <f>HLOOKUP(Introduction!$G$4,nametranslations,117,FALSE)</f>
        <v>Saneamiento en las Escuelas</v>
      </c>
      <c r="BU1" s="182">
        <v>2019</v>
      </c>
      <c r="BV1" s="150" t="str">
        <f>+Introduction!$C$7</f>
        <v>Nicaragua</v>
      </c>
      <c r="BW1" s="150"/>
      <c r="BX1" s="150"/>
      <c r="BY1" s="150"/>
      <c r="BZ1" s="150"/>
      <c r="CA1" s="167"/>
      <c r="CB1" s="151"/>
      <c r="CC1" s="152"/>
      <c r="CD1" s="620" t="str">
        <f>HLOOKUP(Introduction!$G$4,nametranslations,117,FALSE)</f>
        <v>Saneamiento en las Escuelas</v>
      </c>
      <c r="CE1" s="182">
        <v>2023</v>
      </c>
      <c r="CF1" s="150" t="str">
        <f>+Introduction!$C$7</f>
        <v>Nicaragua</v>
      </c>
      <c r="CG1" s="150"/>
      <c r="CH1" s="150"/>
      <c r="CI1" s="150"/>
      <c r="CJ1" s="150"/>
      <c r="CK1" s="167"/>
      <c r="CL1" s="151"/>
      <c r="CM1" s="152"/>
    </row>
    <row r="2" spans="1:232" s="153" customFormat="1" ht="30" customHeight="1" x14ac:dyDescent="0.3">
      <c r="A2" s="360" t="s">
        <v>255</v>
      </c>
      <c r="B2" s="156" t="s">
        <v>189</v>
      </c>
      <c r="C2" s="138" t="s">
        <v>130</v>
      </c>
      <c r="D2" s="138" t="s">
        <v>128</v>
      </c>
      <c r="E2" s="157"/>
      <c r="F2" s="157"/>
      <c r="G2" s="157"/>
      <c r="H2" s="157"/>
      <c r="I2" s="158"/>
      <c r="J2" s="154" t="s">
        <v>195</v>
      </c>
      <c r="K2" s="154"/>
      <c r="L2" s="156" t="s">
        <v>190</v>
      </c>
      <c r="M2" s="138" t="s">
        <v>130</v>
      </c>
      <c r="N2" s="138" t="s">
        <v>129</v>
      </c>
      <c r="O2" s="157"/>
      <c r="P2" s="157"/>
      <c r="Q2" s="157"/>
      <c r="R2" s="157"/>
      <c r="S2" s="158"/>
      <c r="T2" s="154" t="s">
        <v>195</v>
      </c>
      <c r="U2" s="176"/>
      <c r="V2" s="156" t="s">
        <v>209</v>
      </c>
      <c r="W2" s="138" t="s">
        <v>130</v>
      </c>
      <c r="X2" s="138" t="s">
        <v>210</v>
      </c>
      <c r="Y2" s="157"/>
      <c r="Z2" s="157"/>
      <c r="AA2" s="157"/>
      <c r="AB2" s="157"/>
      <c r="AC2" s="158"/>
      <c r="AD2" s="154" t="s">
        <v>195</v>
      </c>
      <c r="AE2" s="155"/>
      <c r="AF2" s="156" t="s">
        <v>191</v>
      </c>
      <c r="AG2" s="138" t="s">
        <v>130</v>
      </c>
      <c r="AH2" s="138" t="s">
        <v>188</v>
      </c>
      <c r="AI2" s="157"/>
      <c r="AJ2" s="157"/>
      <c r="AK2" s="157"/>
      <c r="AL2" s="157"/>
      <c r="AM2" s="158"/>
      <c r="AN2" s="154" t="s">
        <v>195</v>
      </c>
      <c r="AO2" s="155"/>
      <c r="AP2" s="156" t="s">
        <v>216</v>
      </c>
      <c r="AQ2" s="138" t="s">
        <v>130</v>
      </c>
      <c r="AR2" s="138" t="s">
        <v>210</v>
      </c>
      <c r="AS2" s="157"/>
      <c r="AT2" s="157"/>
      <c r="AU2" s="157"/>
      <c r="AV2" s="157"/>
      <c r="AW2" s="158"/>
      <c r="AX2" s="154" t="s">
        <v>195</v>
      </c>
      <c r="AY2" s="155"/>
      <c r="AZ2" s="156" t="s">
        <v>217</v>
      </c>
      <c r="BA2" s="138" t="s">
        <v>130</v>
      </c>
      <c r="BB2" s="138" t="s">
        <v>210</v>
      </c>
      <c r="BC2" s="157"/>
      <c r="BD2" s="157"/>
      <c r="BE2" s="157"/>
      <c r="BF2" s="157"/>
      <c r="BG2" s="158"/>
      <c r="BH2" s="154" t="s">
        <v>195</v>
      </c>
      <c r="BI2" s="155"/>
      <c r="BJ2" s="156" t="s">
        <v>218</v>
      </c>
      <c r="BK2" s="138" t="s">
        <v>130</v>
      </c>
      <c r="BL2" s="138" t="s">
        <v>210</v>
      </c>
      <c r="BM2" s="157"/>
      <c r="BN2" s="157"/>
      <c r="BO2" s="157"/>
      <c r="BP2" s="157"/>
      <c r="BQ2" s="158"/>
      <c r="BR2" s="154" t="s">
        <v>195</v>
      </c>
      <c r="BS2" s="155"/>
      <c r="BT2" s="156" t="s">
        <v>256</v>
      </c>
      <c r="BU2" s="138" t="s">
        <v>130</v>
      </c>
      <c r="BV2" s="138" t="s">
        <v>257</v>
      </c>
      <c r="BW2" s="157"/>
      <c r="BX2" s="157"/>
      <c r="BY2" s="157"/>
      <c r="BZ2" s="157"/>
      <c r="CA2" s="158"/>
      <c r="CB2" s="154" t="s">
        <v>195</v>
      </c>
      <c r="CC2" s="155"/>
      <c r="CD2" s="156" t="s">
        <v>265</v>
      </c>
      <c r="CE2" s="138" t="s">
        <v>266</v>
      </c>
      <c r="CF2" s="138" t="s">
        <v>267</v>
      </c>
      <c r="CG2" s="157"/>
      <c r="CH2" s="157"/>
      <c r="CI2" s="157"/>
      <c r="CJ2" s="157"/>
      <c r="CK2" s="158"/>
      <c r="CL2" s="154" t="s">
        <v>195</v>
      </c>
      <c r="CM2" s="155"/>
    </row>
    <row r="3" spans="1:232" s="131" customFormat="1" ht="18" customHeight="1" x14ac:dyDescent="0.3">
      <c r="A3" s="360"/>
      <c r="B3" s="175" t="str">
        <f>HLOOKUP(Introduction!$G$4,nametranslations,152,FALSE)</f>
        <v>Definición</v>
      </c>
      <c r="C3" s="140" t="str">
        <f>HLOOKUP(Introduction!$G$4,nametranslations,102,FALSE)</f>
        <v>Estimaciones (%)</v>
      </c>
      <c r="D3" s="141" t="str">
        <f>HLOOKUP(Introduction!$G$4,nametranslations,24,FALSE)</f>
        <v>Total</v>
      </c>
      <c r="E3" s="142" t="str">
        <f>HLOOKUP(Introduction!$G$4,nametranslations,26,FALSE)</f>
        <v>Urbano</v>
      </c>
      <c r="F3" s="142" t="str">
        <f>HLOOKUP(Introduction!$G$4,nametranslations,25,FALSE)</f>
        <v>Rural</v>
      </c>
      <c r="G3" s="142" t="str">
        <f>HLOOKUP(Introduction!$G$4,nametranslations,27,FALSE)</f>
        <v>Preprimaria</v>
      </c>
      <c r="H3" s="142" t="str">
        <f>HLOOKUP(Introduction!$G$4,nametranslations,28,FALSE)</f>
        <v>Primaria</v>
      </c>
      <c r="I3" s="143" t="str">
        <f>HLOOKUP(Introduction!$G$4,nametranslations,29,FALSE)</f>
        <v>Secundaria</v>
      </c>
      <c r="J3" s="129"/>
      <c r="K3" s="129"/>
      <c r="L3" s="175" t="str">
        <f>HLOOKUP(Introduction!$G$4,nametranslations,152,FALSE)</f>
        <v>Definición</v>
      </c>
      <c r="M3" s="140" t="str">
        <f>HLOOKUP(Introduction!$G$4,nametranslations,102,FALSE)</f>
        <v>Estimaciones (%)</v>
      </c>
      <c r="N3" s="141" t="str">
        <f>HLOOKUP(Introduction!$G$4,nametranslations,24,FALSE)</f>
        <v>Total</v>
      </c>
      <c r="O3" s="142" t="str">
        <f>HLOOKUP(Introduction!$G$4,nametranslations,26,FALSE)</f>
        <v>Urbano</v>
      </c>
      <c r="P3" s="142" t="str">
        <f>HLOOKUP(Introduction!$G$4,nametranslations,25,FALSE)</f>
        <v>Rural</v>
      </c>
      <c r="Q3" s="142" t="str">
        <f>HLOOKUP(Introduction!$G$4,nametranslations,27,FALSE)</f>
        <v>Preprimaria</v>
      </c>
      <c r="R3" s="142" t="str">
        <f>HLOOKUP(Introduction!$G$4,nametranslations,28,FALSE)</f>
        <v>Primaria</v>
      </c>
      <c r="S3" s="143" t="str">
        <f>HLOOKUP(Introduction!$G$4,nametranslations,29,FALSE)</f>
        <v>Secundaria</v>
      </c>
      <c r="T3" s="129"/>
      <c r="U3" s="144"/>
      <c r="V3" s="175" t="str">
        <f>HLOOKUP(Introduction!$G$4,nametranslations,152,FALSE)</f>
        <v>Definición</v>
      </c>
      <c r="W3" s="140" t="str">
        <f>HLOOKUP(Introduction!$G$4,nametranslations,102,FALSE)</f>
        <v>Estimaciones (%)</v>
      </c>
      <c r="X3" s="141" t="str">
        <f>HLOOKUP(Introduction!$G$4,nametranslations,24,FALSE)</f>
        <v>Total</v>
      </c>
      <c r="Y3" s="142" t="str">
        <f>HLOOKUP(Introduction!$G$4,nametranslations,26,FALSE)</f>
        <v>Urbano</v>
      </c>
      <c r="Z3" s="142" t="str">
        <f>HLOOKUP(Introduction!$G$4,nametranslations,25,FALSE)</f>
        <v>Rural</v>
      </c>
      <c r="AA3" s="142" t="str">
        <f>HLOOKUP(Introduction!$G$4,nametranslations,27,FALSE)</f>
        <v>Preprimaria</v>
      </c>
      <c r="AB3" s="142" t="str">
        <f>HLOOKUP(Introduction!$G$4,nametranslations,28,FALSE)</f>
        <v>Primaria</v>
      </c>
      <c r="AC3" s="143" t="str">
        <f>HLOOKUP(Introduction!$G$4,nametranslations,29,FALSE)</f>
        <v>Secundaria</v>
      </c>
      <c r="AD3" s="129"/>
      <c r="AE3" s="144"/>
      <c r="AF3" s="175" t="str">
        <f>HLOOKUP(Introduction!$G$4,nametranslations,152,FALSE)</f>
        <v>Definición</v>
      </c>
      <c r="AG3" s="140" t="str">
        <f>HLOOKUP(Introduction!$G$4,nametranslations,102,FALSE)</f>
        <v>Estimaciones (%)</v>
      </c>
      <c r="AH3" s="141" t="str">
        <f>HLOOKUP(Introduction!$G$4,nametranslations,24,FALSE)</f>
        <v>Total</v>
      </c>
      <c r="AI3" s="142" t="str">
        <f>HLOOKUP(Introduction!$G$4,nametranslations,26,FALSE)</f>
        <v>Urbano</v>
      </c>
      <c r="AJ3" s="142" t="str">
        <f>HLOOKUP(Introduction!$G$4,nametranslations,25,FALSE)</f>
        <v>Rural</v>
      </c>
      <c r="AK3" s="142" t="str">
        <f>HLOOKUP(Introduction!$G$4,nametranslations,27,FALSE)</f>
        <v>Preprimaria</v>
      </c>
      <c r="AL3" s="142" t="str">
        <f>HLOOKUP(Introduction!$G$4,nametranslations,28,FALSE)</f>
        <v>Primaria</v>
      </c>
      <c r="AM3" s="143" t="str">
        <f>HLOOKUP(Introduction!$G$4,nametranslations,29,FALSE)</f>
        <v>Secundaria</v>
      </c>
      <c r="AN3" s="129"/>
      <c r="AO3" s="144"/>
      <c r="AP3" s="175" t="str">
        <f>HLOOKUP(Introduction!$G$4,nametranslations,152,FALSE)</f>
        <v>Definición</v>
      </c>
      <c r="AQ3" s="140" t="str">
        <f>HLOOKUP(Introduction!$G$4,nametranslations,102,FALSE)</f>
        <v>Estimaciones (%)</v>
      </c>
      <c r="AR3" s="141" t="str">
        <f>HLOOKUP(Introduction!$G$4,nametranslations,24,FALSE)</f>
        <v>Total</v>
      </c>
      <c r="AS3" s="142" t="str">
        <f>HLOOKUP(Introduction!$G$4,nametranslations,26,FALSE)</f>
        <v>Urbano</v>
      </c>
      <c r="AT3" s="142" t="str">
        <f>HLOOKUP(Introduction!$G$4,nametranslations,25,FALSE)</f>
        <v>Rural</v>
      </c>
      <c r="AU3" s="142" t="str">
        <f>HLOOKUP(Introduction!$G$4,nametranslations,27,FALSE)</f>
        <v>Preprimaria</v>
      </c>
      <c r="AV3" s="142" t="str">
        <f>HLOOKUP(Introduction!$G$4,nametranslations,28,FALSE)</f>
        <v>Primaria</v>
      </c>
      <c r="AW3" s="143" t="str">
        <f>HLOOKUP(Introduction!$G$4,nametranslations,29,FALSE)</f>
        <v>Secundaria</v>
      </c>
      <c r="AX3" s="129"/>
      <c r="AY3" s="144"/>
      <c r="AZ3" s="175" t="str">
        <f>HLOOKUP(Introduction!$G$4,nametranslations,152,FALSE)</f>
        <v>Definición</v>
      </c>
      <c r="BA3" s="140" t="str">
        <f>HLOOKUP(Introduction!$G$4,nametranslations,102,FALSE)</f>
        <v>Estimaciones (%)</v>
      </c>
      <c r="BB3" s="141" t="str">
        <f>HLOOKUP(Introduction!$G$4,nametranslations,24,FALSE)</f>
        <v>Total</v>
      </c>
      <c r="BC3" s="142" t="str">
        <f>HLOOKUP(Introduction!$G$4,nametranslations,26,FALSE)</f>
        <v>Urbano</v>
      </c>
      <c r="BD3" s="142" t="str">
        <f>HLOOKUP(Introduction!$G$4,nametranslations,25,FALSE)</f>
        <v>Rural</v>
      </c>
      <c r="BE3" s="142" t="str">
        <f>HLOOKUP(Introduction!$G$4,nametranslations,27,FALSE)</f>
        <v>Preprimaria</v>
      </c>
      <c r="BF3" s="142" t="str">
        <f>HLOOKUP(Introduction!$G$4,nametranslations,28,FALSE)</f>
        <v>Primaria</v>
      </c>
      <c r="BG3" s="143" t="str">
        <f>HLOOKUP(Introduction!$G$4,nametranslations,29,FALSE)</f>
        <v>Secundaria</v>
      </c>
      <c r="BH3" s="129"/>
      <c r="BI3" s="144"/>
      <c r="BJ3" s="175" t="str">
        <f>HLOOKUP(Introduction!$G$4,nametranslations,152,FALSE)</f>
        <v>Definición</v>
      </c>
      <c r="BK3" s="140" t="str">
        <f>HLOOKUP(Introduction!$G$4,nametranslations,102,FALSE)</f>
        <v>Estimaciones (%)</v>
      </c>
      <c r="BL3" s="141" t="str">
        <f>HLOOKUP(Introduction!$G$4,nametranslations,24,FALSE)</f>
        <v>Total</v>
      </c>
      <c r="BM3" s="142" t="str">
        <f>HLOOKUP(Introduction!$G$4,nametranslations,26,FALSE)</f>
        <v>Urbano</v>
      </c>
      <c r="BN3" s="142" t="str">
        <f>HLOOKUP(Introduction!$G$4,nametranslations,25,FALSE)</f>
        <v>Rural</v>
      </c>
      <c r="BO3" s="142" t="str">
        <f>HLOOKUP(Introduction!$G$4,nametranslations,27,FALSE)</f>
        <v>Preprimaria</v>
      </c>
      <c r="BP3" s="142" t="str">
        <f>HLOOKUP(Introduction!$G$4,nametranslations,28,FALSE)</f>
        <v>Primaria</v>
      </c>
      <c r="BQ3" s="143" t="str">
        <f>HLOOKUP(Introduction!$G$4,nametranslations,29,FALSE)</f>
        <v>Secundaria</v>
      </c>
      <c r="BR3" s="129"/>
      <c r="BS3" s="144"/>
      <c r="BT3" s="175" t="str">
        <f>HLOOKUP(Introduction!$G$4,nametranslations,152,FALSE)</f>
        <v>Definición</v>
      </c>
      <c r="BU3" s="140" t="str">
        <f>HLOOKUP(Introduction!$G$4,nametranslations,102,FALSE)</f>
        <v>Estimaciones (%)</v>
      </c>
      <c r="BV3" s="141" t="str">
        <f>HLOOKUP(Introduction!$G$4,nametranslations,24,FALSE)</f>
        <v>Total</v>
      </c>
      <c r="BW3" s="142" t="str">
        <f>HLOOKUP(Introduction!$G$4,nametranslations,26,FALSE)</f>
        <v>Urbano</v>
      </c>
      <c r="BX3" s="142" t="str">
        <f>HLOOKUP(Introduction!$G$4,nametranslations,25,FALSE)</f>
        <v>Rural</v>
      </c>
      <c r="BY3" s="142" t="str">
        <f>HLOOKUP(Introduction!$G$4,nametranslations,27,FALSE)</f>
        <v>Preprimaria</v>
      </c>
      <c r="BZ3" s="142" t="str">
        <f>HLOOKUP(Introduction!$G$4,nametranslations,28,FALSE)</f>
        <v>Primaria</v>
      </c>
      <c r="CA3" s="143" t="str">
        <f>HLOOKUP(Introduction!$G$4,nametranslations,29,FALSE)</f>
        <v>Secundaria</v>
      </c>
      <c r="CB3" s="129"/>
      <c r="CC3" s="144"/>
      <c r="CD3" s="175" t="str">
        <f>HLOOKUP(Introduction!$G$4,nametranslations,152,FALSE)</f>
        <v>Definición</v>
      </c>
      <c r="CE3" s="140" t="str">
        <f>HLOOKUP(Introduction!$G$4,nametranslations,102,FALSE)</f>
        <v>Estimaciones (%)</v>
      </c>
      <c r="CF3" s="141" t="str">
        <f>HLOOKUP(Introduction!$G$4,nametranslations,24,FALSE)</f>
        <v>Total</v>
      </c>
      <c r="CG3" s="142" t="str">
        <f>HLOOKUP(Introduction!$G$4,nametranslations,26,FALSE)</f>
        <v>Urbano</v>
      </c>
      <c r="CH3" s="142" t="str">
        <f>HLOOKUP(Introduction!$G$4,nametranslations,25,FALSE)</f>
        <v>Rural</v>
      </c>
      <c r="CI3" s="142" t="str">
        <f>HLOOKUP(Introduction!$G$4,nametranslations,27,FALSE)</f>
        <v>Preprimaria</v>
      </c>
      <c r="CJ3" s="142" t="str">
        <f>HLOOKUP(Introduction!$G$4,nametranslations,28,FALSE)</f>
        <v>Primaria</v>
      </c>
      <c r="CK3" s="143" t="str">
        <f>HLOOKUP(Introduction!$G$4,nametranslations,29,FALSE)</f>
        <v>Secundaria</v>
      </c>
      <c r="CL3" s="129"/>
      <c r="CM3" s="144"/>
      <c r="CN3" s="130"/>
      <c r="CX3" s="130"/>
      <c r="DH3" s="130"/>
      <c r="DR3" s="130"/>
      <c r="EB3" s="130"/>
      <c r="EL3" s="130"/>
      <c r="EV3" s="130"/>
      <c r="FF3" s="130"/>
      <c r="FP3" s="130"/>
      <c r="FZ3" s="130"/>
      <c r="GJ3" s="130"/>
      <c r="GT3" s="130"/>
      <c r="HD3" s="130"/>
      <c r="HN3" s="130"/>
      <c r="HX3" s="130"/>
    </row>
    <row r="4" spans="1:232" s="2" customFormat="1" x14ac:dyDescent="0.3">
      <c r="A4" s="649" t="str">
        <f>IF(ISBLANK('Data Summary'!A6),"",'Data Summary'!A6)</f>
        <v>NIC_2006_LLECE</v>
      </c>
      <c r="B4" s="71"/>
      <c r="C4" s="12" t="str">
        <f>HLOOKUP(Introduction!$G$4,nametranslations,118,FALSE)</f>
        <v>Sin instalaciones</v>
      </c>
      <c r="D4" s="7" t="str">
        <f t="shared" ref="D4:I4" si="0">IF(COUNTA(D14)=0,"",D14)</f>
        <v/>
      </c>
      <c r="E4" s="7" t="str">
        <f t="shared" si="0"/>
        <v/>
      </c>
      <c r="F4" s="7" t="str">
        <f t="shared" si="0"/>
        <v/>
      </c>
      <c r="G4" s="7" t="str">
        <f t="shared" si="0"/>
        <v/>
      </c>
      <c r="H4" s="7" t="str">
        <f t="shared" si="0"/>
        <v/>
      </c>
      <c r="I4" s="26" t="str">
        <f t="shared" si="0"/>
        <v/>
      </c>
      <c r="J4" s="21"/>
      <c r="K4" s="21"/>
      <c r="L4" s="71"/>
      <c r="M4" s="12" t="str">
        <f>HLOOKUP(Introduction!$G$4,nametranslations,118,FALSE)</f>
        <v>Sin instalaciones</v>
      </c>
      <c r="N4" s="7" t="str">
        <f t="shared" ref="N4:S4" si="1">IF(COUNTA(N14)=0,"",N14)</f>
        <v/>
      </c>
      <c r="O4" s="7" t="str">
        <f t="shared" si="1"/>
        <v/>
      </c>
      <c r="P4" s="7" t="str">
        <f t="shared" si="1"/>
        <v/>
      </c>
      <c r="Q4" s="7" t="str">
        <f t="shared" si="1"/>
        <v/>
      </c>
      <c r="R4" s="7" t="str">
        <f t="shared" si="1"/>
        <v/>
      </c>
      <c r="S4" s="26" t="str">
        <f t="shared" si="1"/>
        <v/>
      </c>
      <c r="T4" s="21"/>
      <c r="U4" s="14"/>
      <c r="V4" s="71"/>
      <c r="W4" s="12" t="str">
        <f>HLOOKUP(Introduction!$G$4,nametranslations,118,FALSE)</f>
        <v>Sin instalaciones</v>
      </c>
      <c r="X4" s="7" t="str">
        <f t="shared" ref="X4:AC4" si="2">IF(COUNTA(X14)=0,"",X14)</f>
        <v/>
      </c>
      <c r="Y4" s="7" t="str">
        <f t="shared" si="2"/>
        <v/>
      </c>
      <c r="Z4" s="7" t="str">
        <f t="shared" si="2"/>
        <v/>
      </c>
      <c r="AA4" s="7" t="str">
        <f t="shared" si="2"/>
        <v/>
      </c>
      <c r="AB4" s="7" t="str">
        <f t="shared" si="2"/>
        <v/>
      </c>
      <c r="AC4" s="26" t="str">
        <f t="shared" si="2"/>
        <v/>
      </c>
      <c r="AD4" s="21"/>
      <c r="AE4" s="14"/>
      <c r="AF4" s="71"/>
      <c r="AG4" s="12" t="str">
        <f>HLOOKUP(Introduction!$G$4,nametranslations,118,FALSE)</f>
        <v>Sin instalaciones</v>
      </c>
      <c r="AH4" s="7">
        <f t="shared" ref="AH4:AM4" si="3">IF(COUNTA(AH14)=0,"",AH14)</f>
        <v>2.4407000000000001</v>
      </c>
      <c r="AI4" s="7">
        <f t="shared" si="3"/>
        <v>1.3407800000000001</v>
      </c>
      <c r="AJ4" s="7">
        <f t="shared" si="3"/>
        <v>2.5663900000000002</v>
      </c>
      <c r="AK4" s="7" t="str">
        <f t="shared" si="3"/>
        <v/>
      </c>
      <c r="AL4" s="7" t="str">
        <f t="shared" si="3"/>
        <v/>
      </c>
      <c r="AM4" s="26" t="str">
        <f t="shared" si="3"/>
        <v/>
      </c>
      <c r="AN4" s="21"/>
      <c r="AO4" s="14"/>
      <c r="AP4" s="71"/>
      <c r="AQ4" s="12" t="str">
        <f>HLOOKUP(Introduction!$G$4,nametranslations,118,FALSE)</f>
        <v>Sin instalaciones</v>
      </c>
      <c r="AR4" s="7" t="str">
        <f t="shared" ref="AR4:AW4" si="4">IF(COUNTA(AR14)=0,"",AR14)</f>
        <v/>
      </c>
      <c r="AS4" s="7" t="str">
        <f t="shared" si="4"/>
        <v/>
      </c>
      <c r="AT4" s="7" t="str">
        <f t="shared" si="4"/>
        <v/>
      </c>
      <c r="AU4" s="7" t="str">
        <f t="shared" si="4"/>
        <v/>
      </c>
      <c r="AV4" s="7" t="str">
        <f t="shared" si="4"/>
        <v/>
      </c>
      <c r="AW4" s="26" t="str">
        <f t="shared" si="4"/>
        <v/>
      </c>
      <c r="AX4" s="21"/>
      <c r="AY4" s="14"/>
      <c r="AZ4" s="71"/>
      <c r="BA4" s="12" t="str">
        <f>HLOOKUP(Introduction!$G$4,nametranslations,118,FALSE)</f>
        <v>Sin instalaciones</v>
      </c>
      <c r="BB4" s="7" t="str">
        <f t="shared" ref="BB4:BG4" si="5">IF(COUNTA(BB14)=0,"",BB14)</f>
        <v/>
      </c>
      <c r="BC4" s="7" t="str">
        <f t="shared" si="5"/>
        <v/>
      </c>
      <c r="BD4" s="7" t="str">
        <f t="shared" si="5"/>
        <v/>
      </c>
      <c r="BE4" s="7" t="str">
        <f t="shared" si="5"/>
        <v/>
      </c>
      <c r="BF4" s="7" t="str">
        <f t="shared" si="5"/>
        <v/>
      </c>
      <c r="BG4" s="26" t="str">
        <f t="shared" si="5"/>
        <v/>
      </c>
      <c r="BH4" s="21"/>
      <c r="BI4" s="14"/>
      <c r="BJ4" s="71"/>
      <c r="BK4" s="12" t="str">
        <f>HLOOKUP(Introduction!$G$4,nametranslations,118,FALSE)</f>
        <v>Sin instalaciones</v>
      </c>
      <c r="BL4" s="7" t="str">
        <f t="shared" ref="BL4:BQ4" si="6">IF(COUNTA(BL14)=0,"",BL14)</f>
        <v/>
      </c>
      <c r="BM4" s="7" t="str">
        <f t="shared" si="6"/>
        <v/>
      </c>
      <c r="BN4" s="7" t="str">
        <f t="shared" si="6"/>
        <v/>
      </c>
      <c r="BO4" s="7" t="str">
        <f t="shared" si="6"/>
        <v/>
      </c>
      <c r="BP4" s="7" t="str">
        <f t="shared" si="6"/>
        <v/>
      </c>
      <c r="BQ4" s="26" t="str">
        <f t="shared" si="6"/>
        <v/>
      </c>
      <c r="BR4" s="21"/>
      <c r="BS4" s="14"/>
      <c r="BT4" s="71"/>
      <c r="BU4" s="12" t="str">
        <f>HLOOKUP(Introduction!$G$4,nametranslations,118,FALSE)</f>
        <v>Sin instalaciones</v>
      </c>
      <c r="BV4" s="7" t="str">
        <f t="shared" ref="BV4:CA4" si="7">IF(COUNTA(BV14)=0,"",BV14)</f>
        <v/>
      </c>
      <c r="BW4" s="7" t="str">
        <f t="shared" si="7"/>
        <v/>
      </c>
      <c r="BX4" s="7" t="str">
        <f t="shared" si="7"/>
        <v/>
      </c>
      <c r="BY4" s="7" t="str">
        <f t="shared" si="7"/>
        <v/>
      </c>
      <c r="BZ4" s="7" t="str">
        <f t="shared" si="7"/>
        <v/>
      </c>
      <c r="CA4" s="26" t="str">
        <f t="shared" si="7"/>
        <v/>
      </c>
      <c r="CB4" s="21"/>
      <c r="CC4" s="14"/>
      <c r="CD4" s="71"/>
      <c r="CE4" s="12" t="str">
        <f>HLOOKUP(Introduction!$G$4,nametranslations,118,FALSE)</f>
        <v>Sin instalaciones</v>
      </c>
      <c r="CF4" s="7">
        <f t="shared" ref="CF4:CK4" si="8">IF(COUNTA(CF14)=0,"",CF14)</f>
        <v>2.8646402799037829</v>
      </c>
      <c r="CG4" s="7" t="str">
        <f t="shared" si="8"/>
        <v/>
      </c>
      <c r="CH4" s="7" t="str">
        <f t="shared" si="8"/>
        <v/>
      </c>
      <c r="CI4" s="7" t="str">
        <f t="shared" si="8"/>
        <v/>
      </c>
      <c r="CJ4" s="7" t="str">
        <f t="shared" si="8"/>
        <v/>
      </c>
      <c r="CK4" s="26" t="str">
        <f t="shared" si="8"/>
        <v/>
      </c>
      <c r="CL4" s="21"/>
      <c r="CM4" s="14"/>
      <c r="CN4" s="79"/>
      <c r="CX4" s="79"/>
      <c r="DH4" s="79"/>
      <c r="DR4" s="79"/>
      <c r="EB4" s="79"/>
      <c r="EL4" s="79"/>
      <c r="EV4" s="79"/>
      <c r="FF4" s="79"/>
      <c r="FP4" s="79"/>
      <c r="FZ4" s="79"/>
      <c r="GJ4" s="79"/>
      <c r="GT4" s="79"/>
      <c r="HD4" s="79"/>
      <c r="HN4" s="79"/>
      <c r="HX4" s="79"/>
    </row>
    <row r="5" spans="1:232" s="2" customFormat="1" x14ac:dyDescent="0.3">
      <c r="A5" s="649" t="str">
        <f ca="1">IF(ISBLANK('Data Summary'!A7),"",'Data Summary'!A7)</f>
        <v>NIC_2013_LLECE</v>
      </c>
      <c r="B5" s="71"/>
      <c r="C5" s="12" t="str">
        <f>HLOOKUP(Introduction!$G$4,nametranslations,104,FALSE)</f>
        <v>No mejorado</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21"/>
      <c r="L5" s="71"/>
      <c r="M5" s="12" t="str">
        <f>HLOOKUP(Introduction!$G$4,nametranslations,104,FALSE)</f>
        <v>No mejorado</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6" t="str">
        <f>IF((COUNTA(S15:S26)=0)+(COUNTA(S14)=0),"",100-S14-SUMPRODUCT(M15:M26,S15:S26))</f>
        <v/>
      </c>
      <c r="T5" s="21"/>
      <c r="U5" s="14"/>
      <c r="V5" s="71"/>
      <c r="W5" s="12" t="str">
        <f>HLOOKUP(Introduction!$G$4,nametranslations,104,FALSE)</f>
        <v>No mejorado</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6" t="str">
        <f>IF((COUNTA(AC15:AC26)=0)+(COUNTA(AC14)=0),"",100-AC14-SUMPRODUCT(W15:W26,AC15:AC26))</f>
        <v/>
      </c>
      <c r="AD5" s="21"/>
      <c r="AE5" s="14"/>
      <c r="AF5" s="71"/>
      <c r="AG5" s="12" t="str">
        <f>HLOOKUP(Introduction!$G$4,nametranslations,104,FALSE)</f>
        <v>No mejorado</v>
      </c>
      <c r="AH5" s="7">
        <f>IF((COUNTA(AH15:AH26)=0)+(COUNTA(AH14)=0),"",100-AH14-SUMPRODUCT(AG15:AG26,AH15:AH26))</f>
        <v>26.211754999999997</v>
      </c>
      <c r="AI5" s="7">
        <f>IF((COUNTA(AI15:AI26)=0)+(COUNTA(AI14)=0),"",100-AI14-SUMPRODUCT(AG15:AG26,AI15:AI26))</f>
        <v>11.62012</v>
      </c>
      <c r="AJ5" s="7">
        <f>IF((COUNTA(AJ15:AJ26)=0)+(COUNTA(AJ14)=0),"",100-AJ14-SUMPRODUCT(AG15:AG26,AJ15:AJ26))</f>
        <v>27.879215000000002</v>
      </c>
      <c r="AK5" s="7" t="str">
        <f>IF((COUNTA(AK15:AK26)=0)+(COUNTA(AK14)=0),"",100-AK14-SUMPRODUCT(AG15:AG26,AK15:AK26))</f>
        <v/>
      </c>
      <c r="AL5" s="7" t="str">
        <f>IF((COUNTA(AL15:AL26)=0)+(COUNTA(AL14)=0),"",100-AL14-SUMPRODUCT(AG15:AG26,AL15:AL26))</f>
        <v/>
      </c>
      <c r="AM5" s="26" t="str">
        <f>IF((COUNTA(AM15:AM26)=0)+(COUNTA(AM14)=0),"",100-AM14-SUMPRODUCT(AG15:AG26,AM15:AM26))</f>
        <v/>
      </c>
      <c r="AN5" s="21"/>
      <c r="AO5" s="14"/>
      <c r="AP5" s="71"/>
      <c r="AQ5" s="12" t="str">
        <f>HLOOKUP(Introduction!$G$4,nametranslations,104,FALSE)</f>
        <v>No mejorado</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6" t="str">
        <f>IF((COUNTA(AW15:AW26)=0)+(COUNTA(AW14)=0),"",100-AW14-SUMPRODUCT(AQ15:AQ26,AW15:AW26))</f>
        <v/>
      </c>
      <c r="AX5" s="21"/>
      <c r="AY5" s="14"/>
      <c r="AZ5" s="71"/>
      <c r="BA5" s="12" t="str">
        <f>HLOOKUP(Introduction!$G$4,nametranslations,104,FALSE)</f>
        <v>No mejorado</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6" t="str">
        <f>IF((COUNTA(BG15:BG26)=0)+(COUNTA(BG14)=0),"",100-BG14-SUMPRODUCT(BA15:BA26,BG15:BG26))</f>
        <v/>
      </c>
      <c r="BH5" s="21"/>
      <c r="BI5" s="14"/>
      <c r="BJ5" s="71"/>
      <c r="BK5" s="12" t="str">
        <f>HLOOKUP(Introduction!$G$4,nametranslations,104,FALSE)</f>
        <v>No mejorado</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6" t="str">
        <f>IF((COUNTA(BQ15:BQ26)=0)+(COUNTA(BQ14)=0),"",100-BQ14-SUMPRODUCT(BK15:BK26,BQ15:BQ26))</f>
        <v/>
      </c>
      <c r="BR5" s="21"/>
      <c r="BS5" s="14"/>
      <c r="BT5" s="71"/>
      <c r="BU5" s="12" t="str">
        <f>HLOOKUP(Introduction!$G$4,nametranslations,104,FALSE)</f>
        <v>No mejorado</v>
      </c>
      <c r="BV5" s="7" t="str">
        <f>IF((COUNTA(BV15:BV26)=0)+(COUNTA(BV14)=0),"",100-BV14-SUMPRODUCT(BU15:BU26,BV15:BV26))</f>
        <v/>
      </c>
      <c r="BW5" s="7" t="str">
        <f>IF((COUNTA(BW15:BW26)=0)+(COUNTA(BW14)=0),"",100-BW14-SUMPRODUCT(BU15:BU26,BW15:BW26))</f>
        <v/>
      </c>
      <c r="BX5" s="7" t="str">
        <f>IF((COUNTA(BX15:BX26)=0)+(COUNTA(BX14)=0),"",100-BX14-SUMPRODUCT(BU15:BU26,BX15:BX26))</f>
        <v/>
      </c>
      <c r="BY5" s="7" t="str">
        <f>IF((COUNTA(BY15:BY26)=0)+(COUNTA(BY14)=0),"",100-BY14-SUMPRODUCT(BU15:BU26,BY15:BY26))</f>
        <v/>
      </c>
      <c r="BZ5" s="7" t="str">
        <f>IF((COUNTA(BZ15:BZ26)=0)+(COUNTA(BZ14)=0),"",100-BZ14-SUMPRODUCT(BU15:BU26,BZ15:BZ26))</f>
        <v/>
      </c>
      <c r="CA5" s="26" t="str">
        <f>IF((COUNTA(CA15:CA26)=0)+(COUNTA(CA14)=0),"",100-CA14-SUMPRODUCT(BU15:BU26,CA15:CA26))</f>
        <v/>
      </c>
      <c r="CB5" s="21"/>
      <c r="CC5" s="14"/>
      <c r="CD5" s="71"/>
      <c r="CE5" s="12" t="str">
        <f>HLOOKUP(Introduction!$G$4,nametranslations,104,FALSE)</f>
        <v>No mejorado</v>
      </c>
      <c r="CF5" s="7">
        <f>IF((COUNTA(CF15:CF26)=0)+(COUNTA(CF14)=0),"",100-CF14-SUMPRODUCT(CE15:CE26,CF15:CF26))</f>
        <v>77.115678985348779</v>
      </c>
      <c r="CG5" s="7" t="str">
        <f>IF((COUNTA(CG15:CG26)=0)+(COUNTA(CG14)=0),"",100-CG14-SUMPRODUCT(CE15:CE26,CG15:CG26))</f>
        <v/>
      </c>
      <c r="CH5" s="7" t="str">
        <f>IF((COUNTA(CH15:CH26)=0)+(COUNTA(CH14)=0),"",100-CH14-SUMPRODUCT(CE15:CE26,CH15:CH26))</f>
        <v/>
      </c>
      <c r="CI5" s="7" t="str">
        <f>IF((COUNTA(CI15:CI26)=0)+(COUNTA(CI14)=0),"",100-CI14-SUMPRODUCT(CE15:CE26,CI15:CI26))</f>
        <v/>
      </c>
      <c r="CJ5" s="7" t="str">
        <f>IF((COUNTA(CJ15:CJ26)=0)+(COUNTA(CJ14)=0),"",100-CJ14-SUMPRODUCT(CE15:CE26,CJ15:CJ26))</f>
        <v/>
      </c>
      <c r="CK5" s="26" t="str">
        <f>IF((COUNTA(CK15:CK26)=0)+(COUNTA(CK14)=0),"",100-CK14-SUMPRODUCT(CE15:CE26,CK15:CK26))</f>
        <v/>
      </c>
      <c r="CL5" s="21"/>
      <c r="CM5" s="14"/>
      <c r="CN5" s="79"/>
      <c r="CX5" s="79"/>
      <c r="DH5" s="79"/>
      <c r="DR5" s="79"/>
      <c r="EB5" s="79"/>
      <c r="EL5" s="79"/>
      <c r="EV5" s="79"/>
      <c r="FF5" s="79"/>
      <c r="FP5" s="79"/>
      <c r="FZ5" s="79"/>
      <c r="GJ5" s="79"/>
      <c r="GT5" s="79"/>
      <c r="HD5" s="79"/>
      <c r="HN5" s="79"/>
      <c r="HX5" s="79"/>
    </row>
    <row r="6" spans="1:232" s="2" customFormat="1" x14ac:dyDescent="0.3">
      <c r="A6" s="649" t="str">
        <f ca="1">IF(ISBLANK('Data Summary'!A8),"",'Data Summary'!A8)</f>
        <v>NIC_2016_SIASAR</v>
      </c>
      <c r="B6" s="71"/>
      <c r="C6" s="12" t="str">
        <f>HLOOKUP(Introduction!$G$4,nametranslations,75,FALSE)</f>
        <v>Mejorado</v>
      </c>
      <c r="D6" s="7">
        <f>IF(COUNTA(D15:D26)=0,"",SUMPRODUCT(D15:D26,C15:C26))</f>
        <v>41.807909604519772</v>
      </c>
      <c r="E6" s="7" t="str">
        <f>IF(COUNTA(E15:E26)=0,"",SUMPRODUCT(E15:E26,C15:C26))</f>
        <v/>
      </c>
      <c r="F6" s="7" t="str">
        <f>IF(COUNTA(F15:F26)=0,"",SUMPRODUCT(F15:F26,C15:C26))</f>
        <v/>
      </c>
      <c r="G6" s="7" t="str">
        <f>IF(COUNTA(G15:G26)=0,"",SUMPRODUCT(G15:G26,C15:C26))</f>
        <v/>
      </c>
      <c r="H6" s="7">
        <f>IF(COUNTA(H15:H26)=0,"",SUMPRODUCT(H15:H26,C15:C26))</f>
        <v>41.807909604519772</v>
      </c>
      <c r="I6" s="26" t="str">
        <f>IF(COUNTA(I15:I26)=0,"",SUMPRODUCT(I15:I26,C15:C26))</f>
        <v/>
      </c>
      <c r="J6" s="21"/>
      <c r="K6" s="21"/>
      <c r="L6" s="71"/>
      <c r="M6" s="12" t="str">
        <f>HLOOKUP(Introduction!$G$4,nametranslations,75,FALSE)</f>
        <v>Mejorado</v>
      </c>
      <c r="N6" s="7">
        <f>IF(COUNTA(N15:N26)=0,"",SUMPRODUCT(N15:N26,M15:M26))</f>
        <v>30.640668523676879</v>
      </c>
      <c r="O6" s="7">
        <f>IF(COUNTA(O15:O26)=0,"",SUMPRODUCT(O15:O26,M15:M26))</f>
        <v>66.666666666666657</v>
      </c>
      <c r="P6" s="7">
        <f>IF(COUNTA(P15:P26)=0,"",SUMPRODUCT(P15:P26,M15:M26))</f>
        <v>11.864406779661017</v>
      </c>
      <c r="Q6" s="7" t="str">
        <f>IF(COUNTA(Q15:Q26)=0,"",SUMPRODUCT(Q15:Q26,M15:M26))</f>
        <v/>
      </c>
      <c r="R6" s="7">
        <f>IF(COUNTA(R15:R26)=0,"",SUMPRODUCT(R15:R26,M15:M26))</f>
        <v>30.640668523676879</v>
      </c>
      <c r="S6" s="26" t="str">
        <f>IF(COUNTA(S15:S26)=0,"",SUMPRODUCT(S15:S26,M15:M26))</f>
        <v/>
      </c>
      <c r="T6" s="21"/>
      <c r="U6" s="14"/>
      <c r="V6" s="71"/>
      <c r="W6" s="12" t="str">
        <f>HLOOKUP(Introduction!$G$4,nametranslations,75,FALSE)</f>
        <v>Mejorado</v>
      </c>
      <c r="X6" s="7" t="str">
        <f>IF(COUNTA(X15:X26)=0,"",SUMPRODUCT(X15:X26,W15:W26))</f>
        <v/>
      </c>
      <c r="Y6" s="7" t="str">
        <f>IF(COUNTA(Y15:Y26)=0,"",SUMPRODUCT(Y15:Y26,W15:W26))</f>
        <v/>
      </c>
      <c r="Z6" s="7">
        <f>IF(COUNTA(Z15:Z26)=0,"",SUMPRODUCT(Z15:Z26,W15:W26))</f>
        <v>63.157899999999998</v>
      </c>
      <c r="AA6" s="7" t="str">
        <f>IF(COUNTA(AA15:AA26)=0,"",SUMPRODUCT(AA15:AA26,W15:W26))</f>
        <v/>
      </c>
      <c r="AB6" s="7" t="str">
        <f>IF(COUNTA(AB15:AB26)=0,"",SUMPRODUCT(AB15:AB26,W15:W26))</f>
        <v/>
      </c>
      <c r="AC6" s="26" t="str">
        <f>IF(COUNTA(AC15:AC26)=0,"",SUMPRODUCT(AC15:AC26,W15:W26))</f>
        <v/>
      </c>
      <c r="AD6" s="21"/>
      <c r="AE6" s="14"/>
      <c r="AF6" s="71"/>
      <c r="AG6" s="12" t="str">
        <f>HLOOKUP(Introduction!$G$4,nametranslations,75,FALSE)</f>
        <v>Mejorado</v>
      </c>
      <c r="AH6" s="7">
        <f>IF(COUNTA(AH15:AH26)=0,"",SUMPRODUCT(AH15:AH26,AG15:AG26))</f>
        <v>71.347544999999997</v>
      </c>
      <c r="AI6" s="7">
        <f>IF(COUNTA(AI15:AI26)=0,"",SUMPRODUCT(AI15:AI26,AG15:AG26))</f>
        <v>87.039100000000005</v>
      </c>
      <c r="AJ6" s="7">
        <f>IF(COUNTA(AJ15:AJ26)=0,"",SUMPRODUCT(AJ15:AJ26,AG15:AG26))</f>
        <v>69.554395</v>
      </c>
      <c r="AK6" s="7" t="str">
        <f>IF(COUNTA(AK15:AK26)=0,"",SUMPRODUCT(AK15:AK26,AG15:AG26))</f>
        <v/>
      </c>
      <c r="AL6" s="7" t="str">
        <f>IF(COUNTA(AL15:AL26)=0,"",SUMPRODUCT(AL15:AL26,AG15:AG26))</f>
        <v/>
      </c>
      <c r="AM6" s="26" t="str">
        <f>IF(COUNTA(AM15:AM26)=0,"",SUMPRODUCT(AM15:AM26,AG15:AG26))</f>
        <v/>
      </c>
      <c r="AN6" s="21"/>
      <c r="AO6" s="14"/>
      <c r="AP6" s="71"/>
      <c r="AQ6" s="12" t="str">
        <f>HLOOKUP(Introduction!$G$4,nametranslations,75,FALSE)</f>
        <v>Mejorado</v>
      </c>
      <c r="AR6" s="7" t="str">
        <f>IF(COUNTA(AR15:AR26)=0,"",SUMPRODUCT(AR15:AR26,AQ15:AQ26))</f>
        <v/>
      </c>
      <c r="AS6" s="7" t="str">
        <f>IF(COUNTA(AS15:AS26)=0,"",SUMPRODUCT(AS15:AS26,AQ15:AQ26))</f>
        <v/>
      </c>
      <c r="AT6" s="7">
        <f>IF(COUNTA(AT15:AT26)=0,"",SUMPRODUCT(AT15:AT26,AQ15:AQ26))</f>
        <v>71.110100000000003</v>
      </c>
      <c r="AU6" s="7" t="str">
        <f>IF(COUNTA(AU15:AU26)=0,"",SUMPRODUCT(AU15:AU26,AQ15:AQ26))</f>
        <v/>
      </c>
      <c r="AV6" s="7" t="str">
        <f>IF(COUNTA(AV15:AV26)=0,"",SUMPRODUCT(AV15:AV26,AQ15:AQ26))</f>
        <v/>
      </c>
      <c r="AW6" s="26" t="str">
        <f>IF(COUNTA(AW15:AW26)=0,"",SUMPRODUCT(AW15:AW26,AQ15:AQ26))</f>
        <v/>
      </c>
      <c r="AX6" s="21"/>
      <c r="AY6" s="14"/>
      <c r="AZ6" s="71"/>
      <c r="BA6" s="12" t="str">
        <f>HLOOKUP(Introduction!$G$4,nametranslations,75,FALSE)</f>
        <v>Mejorado</v>
      </c>
      <c r="BB6" s="7" t="str">
        <f>IF(COUNTA(BB15:BB26)=0,"",SUMPRODUCT(BB15:BB26,BA15:BA26))</f>
        <v/>
      </c>
      <c r="BC6" s="7" t="str">
        <f>IF(COUNTA(BC15:BC26)=0,"",SUMPRODUCT(BC15:BC26,BA15:BA26))</f>
        <v/>
      </c>
      <c r="BD6" s="7">
        <f>IF(COUNTA(BD15:BD26)=0,"",SUMPRODUCT(BD15:BD26,BA15:BA26))</f>
        <v>49.019599999999997</v>
      </c>
      <c r="BE6" s="7" t="str">
        <f>IF(COUNTA(BE15:BE26)=0,"",SUMPRODUCT(BE15:BE26,BA15:BA26))</f>
        <v/>
      </c>
      <c r="BF6" s="7" t="str">
        <f>IF(COUNTA(BF15:BF26)=0,"",SUMPRODUCT(BF15:BF26,BA15:BA26))</f>
        <v/>
      </c>
      <c r="BG6" s="26" t="str">
        <f>IF(COUNTA(BG15:BG26)=0,"",SUMPRODUCT(BG15:BG26,BA15:BA26))</f>
        <v/>
      </c>
      <c r="BH6" s="21"/>
      <c r="BI6" s="14"/>
      <c r="BJ6" s="71"/>
      <c r="BK6" s="12" t="str">
        <f>HLOOKUP(Introduction!$G$4,nametranslations,75,FALSE)</f>
        <v>Mejorado</v>
      </c>
      <c r="BL6" s="7" t="str">
        <f>IF(COUNTA(BL15:BL26)=0,"",SUMPRODUCT(BL15:BL26,BK15:BK26))</f>
        <v/>
      </c>
      <c r="BM6" s="7" t="str">
        <f>IF(COUNTA(BM15:BM26)=0,"",SUMPRODUCT(BM15:BM26,BK15:BK26))</f>
        <v/>
      </c>
      <c r="BN6" s="7">
        <f>IF(COUNTA(BN15:BN26)=0,"",SUMPRODUCT(BN15:BN26,BK15:BK26))</f>
        <v>65.848399999999998</v>
      </c>
      <c r="BO6" s="7" t="str">
        <f>IF(COUNTA(BO15:BO26)=0,"",SUMPRODUCT(BO15:BO26,BK15:BK26))</f>
        <v/>
      </c>
      <c r="BP6" s="7" t="str">
        <f>IF(COUNTA(BP15:BP26)=0,"",SUMPRODUCT(BP15:BP26,BK15:BK26))</f>
        <v/>
      </c>
      <c r="BQ6" s="26" t="str">
        <f>IF(COUNTA(BQ15:BQ26)=0,"",SUMPRODUCT(BQ15:BQ26,BK15:BK26))</f>
        <v/>
      </c>
      <c r="BR6" s="21"/>
      <c r="BS6" s="14"/>
      <c r="BT6" s="71"/>
      <c r="BU6" s="12" t="str">
        <f>HLOOKUP(Introduction!$G$4,nametranslations,75,FALSE)</f>
        <v>Mejorado</v>
      </c>
      <c r="BV6" s="7">
        <f>IF(COUNTA(BV15:BV26)=0,"",SUMPRODUCT(BV15:BV26,BU15:BU26))</f>
        <v>34.020618556701031</v>
      </c>
      <c r="BW6" s="7">
        <f>IF(COUNTA(BW15:BW26)=0,"",SUMPRODUCT(BW15:BW26,BU15:BU26))</f>
        <v>75</v>
      </c>
      <c r="BX6" s="7">
        <f>IF(COUNTA(BX15:BX26)=0,"",SUMPRODUCT(BX15:BX26,BU15:BU26))</f>
        <v>13.846153846153847</v>
      </c>
      <c r="BY6" s="7" t="str">
        <f>IF(COUNTA(BY15:BY26)=0,"",SUMPRODUCT(BY15:BY26,BU15:BU26))</f>
        <v/>
      </c>
      <c r="BZ6" s="7">
        <f>IF(COUNTA(BZ15:BZ26)=0,"",SUMPRODUCT(BZ15:BZ26,BU15:BU26))</f>
        <v>34.020618556701031</v>
      </c>
      <c r="CA6" s="26">
        <f>IF(COUNTA(CA15:CA26)=0,"",SUMPRODUCT(CA15:CA26,BU15:BU26))</f>
        <v>53.982300884955748</v>
      </c>
      <c r="CB6" s="21"/>
      <c r="CC6" s="14"/>
      <c r="CD6" s="71"/>
      <c r="CE6" s="12" t="str">
        <f>HLOOKUP(Introduction!$G$4,nametranslations,75,FALSE)</f>
        <v>Mejorado</v>
      </c>
      <c r="CF6" s="7">
        <f>IF(COUNTA(CF15:CF26)=0,"",SUMPRODUCT(CF15:CF26,CE15:CE26))</f>
        <v>20.019680734747432</v>
      </c>
      <c r="CG6" s="7" t="str">
        <f>IF(COUNTA(CG15:CG26)=0,"",SUMPRODUCT(CG15:CG26,CE15:CE26))</f>
        <v/>
      </c>
      <c r="CH6" s="7" t="str">
        <f>IF(COUNTA(CH15:CH26)=0,"",SUMPRODUCT(CH15:CH26,CE15:CE26))</f>
        <v/>
      </c>
      <c r="CI6" s="7" t="str">
        <f>IF(COUNTA(CI15:CI26)=0,"",SUMPRODUCT(CI15:CI26,CE15:CE26))</f>
        <v/>
      </c>
      <c r="CJ6" s="7" t="str">
        <f>IF(COUNTA(CJ15:CJ26)=0,"",SUMPRODUCT(CJ15:CJ26,CE15:CE26))</f>
        <v/>
      </c>
      <c r="CK6" s="26" t="str">
        <f>IF(COUNTA(CK15:CK26)=0,"",SUMPRODUCT(CK15:CK26,CE15:CE26))</f>
        <v/>
      </c>
      <c r="CL6" s="21"/>
      <c r="CM6" s="14"/>
      <c r="CN6" s="79"/>
      <c r="CX6" s="79"/>
      <c r="DH6" s="79"/>
      <c r="DR6" s="79"/>
      <c r="EB6" s="79"/>
      <c r="EL6" s="79"/>
      <c r="EV6" s="79"/>
      <c r="FF6" s="79"/>
      <c r="FP6" s="79"/>
      <c r="FZ6" s="79"/>
      <c r="GJ6" s="79"/>
      <c r="GT6" s="79"/>
      <c r="HD6" s="79"/>
      <c r="HN6" s="79"/>
      <c r="HX6" s="79"/>
    </row>
    <row r="7" spans="1:232" s="2" customFormat="1" x14ac:dyDescent="0.3">
      <c r="A7" s="649" t="str">
        <f ca="1">IF(ISBLANK('Data Summary'!A9),"",'Data Summary'!A9)</f>
        <v>NIC_2017_CEN</v>
      </c>
      <c r="B7" s="71"/>
      <c r="C7" s="28" t="str">
        <f>HLOOKUP(Introduction!$G$4,nametranslations,119,FALSE)</f>
        <v>Utilizable</v>
      </c>
      <c r="D7" s="27"/>
      <c r="E7" s="16"/>
      <c r="F7" s="16"/>
      <c r="G7" s="16"/>
      <c r="H7" s="16"/>
      <c r="I7" s="44"/>
      <c r="J7" s="21"/>
      <c r="K7" s="21"/>
      <c r="L7" s="81"/>
      <c r="M7" s="28" t="str">
        <f>HLOOKUP(Introduction!$G$4,nametranslations,119,FALSE)</f>
        <v>Utilizable</v>
      </c>
      <c r="N7" s="16"/>
      <c r="O7" s="16"/>
      <c r="P7" s="16"/>
      <c r="Q7" s="16"/>
      <c r="R7" s="16"/>
      <c r="S7" s="44"/>
      <c r="T7" s="21"/>
      <c r="U7" s="14"/>
      <c r="V7" s="81"/>
      <c r="W7" s="28" t="str">
        <f>HLOOKUP(Introduction!$G$4,nametranslations,119,FALSE)</f>
        <v>Utilizable</v>
      </c>
      <c r="X7" s="16"/>
      <c r="Y7" s="16"/>
      <c r="Z7" s="16"/>
      <c r="AA7" s="16"/>
      <c r="AB7" s="16"/>
      <c r="AC7" s="44"/>
      <c r="AD7" s="21"/>
      <c r="AE7" s="14"/>
      <c r="AF7" s="81"/>
      <c r="AG7" s="28" t="str">
        <f>HLOOKUP(Introduction!$G$4,nametranslations,119,FALSE)</f>
        <v>Utilizable</v>
      </c>
      <c r="AH7" s="16"/>
      <c r="AI7" s="16"/>
      <c r="AJ7" s="16"/>
      <c r="AK7" s="16"/>
      <c r="AL7" s="16"/>
      <c r="AM7" s="44"/>
      <c r="AN7" s="21"/>
      <c r="AO7" s="14"/>
      <c r="AP7" s="81"/>
      <c r="AQ7" s="28" t="str">
        <f>HLOOKUP(Introduction!$G$4,nametranslations,119,FALSE)</f>
        <v>Utilizable</v>
      </c>
      <c r="AR7" s="16"/>
      <c r="AS7" s="16"/>
      <c r="AT7" s="16"/>
      <c r="AU7" s="16"/>
      <c r="AV7" s="16"/>
      <c r="AW7" s="44"/>
      <c r="AX7" s="21"/>
      <c r="AY7" s="14"/>
      <c r="AZ7" s="81"/>
      <c r="BA7" s="28" t="str">
        <f>HLOOKUP(Introduction!$G$4,nametranslations,119,FALSE)</f>
        <v>Utilizable</v>
      </c>
      <c r="BB7" s="16"/>
      <c r="BC7" s="16"/>
      <c r="BD7" s="16"/>
      <c r="BE7" s="16"/>
      <c r="BF7" s="16"/>
      <c r="BG7" s="44"/>
      <c r="BH7" s="21"/>
      <c r="BI7" s="14"/>
      <c r="BJ7" s="81"/>
      <c r="BK7" s="28" t="str">
        <f>HLOOKUP(Introduction!$G$4,nametranslations,119,FALSE)</f>
        <v>Utilizable</v>
      </c>
      <c r="BL7" s="16"/>
      <c r="BM7" s="16"/>
      <c r="BN7" s="16"/>
      <c r="BO7" s="16"/>
      <c r="BP7" s="16"/>
      <c r="BQ7" s="44"/>
      <c r="BR7" s="21"/>
      <c r="BS7" s="14"/>
      <c r="BT7" s="81"/>
      <c r="BU7" s="28" t="str">
        <f>HLOOKUP(Introduction!$G$4,nametranslations,119,FALSE)</f>
        <v>Utilizable</v>
      </c>
      <c r="BV7" s="16"/>
      <c r="BW7" s="16"/>
      <c r="BX7" s="16"/>
      <c r="BY7" s="16"/>
      <c r="BZ7" s="16"/>
      <c r="CA7" s="44"/>
      <c r="CB7" s="21"/>
      <c r="CC7" s="14"/>
      <c r="CD7" s="81"/>
      <c r="CE7" s="28" t="str">
        <f>HLOOKUP(Introduction!$G$4,nametranslations,119,FALSE)</f>
        <v>Utilizable</v>
      </c>
      <c r="CF7" s="16"/>
      <c r="CG7" s="16"/>
      <c r="CH7" s="16"/>
      <c r="CI7" s="16"/>
      <c r="CJ7" s="16"/>
      <c r="CK7" s="44"/>
      <c r="CL7" s="21"/>
      <c r="CM7" s="14"/>
      <c r="CN7" s="79"/>
      <c r="CX7" s="79"/>
      <c r="DH7" s="79"/>
      <c r="DR7" s="79"/>
      <c r="EB7" s="79"/>
      <c r="EL7" s="79"/>
      <c r="EV7" s="79"/>
      <c r="FF7" s="79"/>
      <c r="FP7" s="79"/>
      <c r="FZ7" s="79"/>
      <c r="GJ7" s="79"/>
      <c r="GT7" s="79"/>
      <c r="HD7" s="79"/>
      <c r="HN7" s="79"/>
      <c r="HX7" s="79"/>
    </row>
    <row r="8" spans="1:232" s="2" customFormat="1" x14ac:dyDescent="0.3">
      <c r="A8" s="649" t="str">
        <f ca="1">IF(ISBLANK('Data Summary'!A10),"",'Data Summary'!A10)</f>
        <v>NIC_2017_SIASAR</v>
      </c>
      <c r="B8" s="71"/>
      <c r="C8" s="28" t="str">
        <f>HLOOKUP(Introduction!$G$4,nametranslations,120,FALSE)</f>
        <v>De un solo sexo</v>
      </c>
      <c r="D8" s="27"/>
      <c r="E8" s="16"/>
      <c r="F8" s="16"/>
      <c r="G8" s="16"/>
      <c r="H8" s="16"/>
      <c r="I8" s="44"/>
      <c r="J8" s="21"/>
      <c r="K8" s="21"/>
      <c r="L8" s="71"/>
      <c r="M8" s="28" t="str">
        <f>HLOOKUP(Introduction!$G$4,nametranslations,120,FALSE)</f>
        <v>De un solo sexo</v>
      </c>
      <c r="N8" s="16"/>
      <c r="O8" s="16"/>
      <c r="P8" s="16"/>
      <c r="Q8" s="16"/>
      <c r="R8" s="16"/>
      <c r="S8" s="44"/>
      <c r="T8" s="21"/>
      <c r="U8" s="14"/>
      <c r="V8" s="71" t="s">
        <v>219</v>
      </c>
      <c r="W8" s="28" t="str">
        <f>HLOOKUP(Introduction!$G$4,nametranslations,120,FALSE)</f>
        <v>De un solo sexo</v>
      </c>
      <c r="X8" s="16"/>
      <c r="Y8" s="16"/>
      <c r="Z8" s="16">
        <v>13.533799999999999</v>
      </c>
      <c r="AA8" s="16"/>
      <c r="AB8" s="16"/>
      <c r="AC8" s="44"/>
      <c r="AD8" s="21"/>
      <c r="AE8" s="14"/>
      <c r="AF8" s="71" t="s">
        <v>177</v>
      </c>
      <c r="AG8" s="28" t="str">
        <f>HLOOKUP(Introduction!$G$4,nametranslations,120,FALSE)</f>
        <v>De un solo sexo</v>
      </c>
      <c r="AH8" s="16">
        <v>12.941749939068975</v>
      </c>
      <c r="AI8" s="16">
        <v>13.725490196078432</v>
      </c>
      <c r="AJ8" s="16">
        <v>12.931885488647582</v>
      </c>
      <c r="AK8" s="16"/>
      <c r="AL8" s="16"/>
      <c r="AM8" s="44"/>
      <c r="AN8" s="21"/>
      <c r="AO8" s="14"/>
      <c r="AP8" s="71" t="s">
        <v>219</v>
      </c>
      <c r="AQ8" s="28" t="str">
        <f>HLOOKUP(Introduction!$G$4,nametranslations,120,FALSE)</f>
        <v>De un solo sexo</v>
      </c>
      <c r="AR8" s="16"/>
      <c r="AS8" s="16"/>
      <c r="AT8" s="16">
        <v>15.2751</v>
      </c>
      <c r="AU8" s="16"/>
      <c r="AV8" s="16"/>
      <c r="AW8" s="44"/>
      <c r="AX8" s="21"/>
      <c r="AY8" s="14"/>
      <c r="AZ8" s="71" t="s">
        <v>219</v>
      </c>
      <c r="BA8" s="28" t="str">
        <f>HLOOKUP(Introduction!$G$4,nametranslations,120,FALSE)</f>
        <v>De un solo sexo</v>
      </c>
      <c r="BB8" s="16"/>
      <c r="BC8" s="16"/>
      <c r="BD8" s="16">
        <v>11.2745</v>
      </c>
      <c r="BE8" s="16"/>
      <c r="BF8" s="16"/>
      <c r="BG8" s="44"/>
      <c r="BH8" s="21"/>
      <c r="BI8" s="14"/>
      <c r="BJ8" s="71" t="s">
        <v>219</v>
      </c>
      <c r="BK8" s="28" t="str">
        <f>HLOOKUP(Introduction!$G$4,nametranslations,120,FALSE)</f>
        <v>De un solo sexo</v>
      </c>
      <c r="BL8" s="16"/>
      <c r="BM8" s="16"/>
      <c r="BN8" s="16">
        <v>13.0686</v>
      </c>
      <c r="BO8" s="16"/>
      <c r="BP8" s="16"/>
      <c r="BQ8" s="44"/>
      <c r="BR8" s="21"/>
      <c r="BS8" s="14"/>
      <c r="BT8" s="71"/>
      <c r="BU8" s="28" t="str">
        <f>HLOOKUP(Introduction!$G$4,nametranslations,120,FALSE)</f>
        <v>De un solo sexo</v>
      </c>
      <c r="BV8" s="16"/>
      <c r="BW8" s="16"/>
      <c r="BX8" s="16"/>
      <c r="BY8" s="16"/>
      <c r="BZ8" s="16"/>
      <c r="CA8" s="44"/>
      <c r="CB8" s="21"/>
      <c r="CC8" s="14"/>
      <c r="CD8" s="71"/>
      <c r="CE8" s="28" t="str">
        <f>HLOOKUP(Introduction!$G$4,nametranslations,120,FALSE)</f>
        <v>De un solo sexo</v>
      </c>
      <c r="CF8" s="16"/>
      <c r="CG8" s="16"/>
      <c r="CH8" s="16"/>
      <c r="CI8" s="16"/>
      <c r="CJ8" s="16"/>
      <c r="CK8" s="44"/>
      <c r="CL8" s="21"/>
      <c r="CM8" s="14"/>
      <c r="CN8" s="79"/>
      <c r="CX8" s="79"/>
      <c r="DH8" s="79"/>
      <c r="DR8" s="79"/>
      <c r="EB8" s="79"/>
      <c r="EL8" s="79"/>
      <c r="EV8" s="79"/>
      <c r="FF8" s="79"/>
      <c r="FP8" s="79"/>
      <c r="FZ8" s="79"/>
      <c r="GJ8" s="79"/>
      <c r="GT8" s="79"/>
      <c r="HD8" s="79"/>
      <c r="HN8" s="79"/>
      <c r="HX8" s="79"/>
    </row>
    <row r="9" spans="1:232" s="633" customFormat="1" ht="21" customHeight="1" x14ac:dyDescent="0.3">
      <c r="A9" s="650" t="str">
        <f ca="1">IF(ISBLANK('Data Summary'!A11),"",'Data Summary'!A11)</f>
        <v>NIC_2018_SIASAR</v>
      </c>
      <c r="B9" s="622"/>
      <c r="C9" s="640" t="str">
        <f>HLOOKUP(Introduction!$G$4,nametranslations,121,FALSE)</f>
        <v>Utilizable y de un solo sexo</v>
      </c>
      <c r="D9" s="635"/>
      <c r="E9" s="635"/>
      <c r="F9" s="635"/>
      <c r="G9" s="635"/>
      <c r="H9" s="635"/>
      <c r="I9" s="641"/>
      <c r="J9" s="627"/>
      <c r="K9" s="627"/>
      <c r="L9" s="622"/>
      <c r="M9" s="640" t="str">
        <f>HLOOKUP(Introduction!$G$4,nametranslations,121,FALSE)</f>
        <v>Utilizable y de un solo sexo</v>
      </c>
      <c r="N9" s="635"/>
      <c r="O9" s="635"/>
      <c r="P9" s="635"/>
      <c r="Q9" s="635"/>
      <c r="R9" s="635"/>
      <c r="S9" s="641"/>
      <c r="T9" s="627"/>
      <c r="U9" s="642"/>
      <c r="V9" s="622"/>
      <c r="W9" s="640" t="str">
        <f>HLOOKUP(Introduction!$G$4,nametranslations,121,FALSE)</f>
        <v>Utilizable y de un solo sexo</v>
      </c>
      <c r="X9" s="635"/>
      <c r="Y9" s="635"/>
      <c r="Z9" s="635"/>
      <c r="AA9" s="635"/>
      <c r="AB9" s="635"/>
      <c r="AC9" s="641"/>
      <c r="AD9" s="627"/>
      <c r="AE9" s="642"/>
      <c r="AF9" s="622"/>
      <c r="AG9" s="640" t="str">
        <f>HLOOKUP(Introduction!$G$4,nametranslations,121,FALSE)</f>
        <v>Utilizable y de un solo sexo</v>
      </c>
      <c r="AH9" s="635"/>
      <c r="AI9" s="635"/>
      <c r="AJ9" s="635"/>
      <c r="AK9" s="635"/>
      <c r="AL9" s="635"/>
      <c r="AM9" s="641"/>
      <c r="AN9" s="627"/>
      <c r="AO9" s="642"/>
      <c r="AP9" s="622"/>
      <c r="AQ9" s="640" t="str">
        <f>HLOOKUP(Introduction!$G$4,nametranslations,121,FALSE)</f>
        <v>Utilizable y de un solo sexo</v>
      </c>
      <c r="AR9" s="635"/>
      <c r="AS9" s="635"/>
      <c r="AT9" s="635"/>
      <c r="AU9" s="635"/>
      <c r="AV9" s="635"/>
      <c r="AW9" s="641"/>
      <c r="AX9" s="627"/>
      <c r="AY9" s="642"/>
      <c r="AZ9" s="622"/>
      <c r="BA9" s="640" t="str">
        <f>HLOOKUP(Introduction!$G$4,nametranslations,121,FALSE)</f>
        <v>Utilizable y de un solo sexo</v>
      </c>
      <c r="BB9" s="635"/>
      <c r="BC9" s="635"/>
      <c r="BD9" s="635"/>
      <c r="BE9" s="635"/>
      <c r="BF9" s="635"/>
      <c r="BG9" s="641"/>
      <c r="BH9" s="627"/>
      <c r="BI9" s="642"/>
      <c r="BJ9" s="622"/>
      <c r="BK9" s="640" t="str">
        <f>HLOOKUP(Introduction!$G$4,nametranslations,121,FALSE)</f>
        <v>Utilizable y de un solo sexo</v>
      </c>
      <c r="BL9" s="635"/>
      <c r="BM9" s="635"/>
      <c r="BN9" s="635"/>
      <c r="BO9" s="635"/>
      <c r="BP9" s="635"/>
      <c r="BQ9" s="641"/>
      <c r="BR9" s="627"/>
      <c r="BS9" s="642"/>
      <c r="BT9" s="622"/>
      <c r="BU9" s="640" t="str">
        <f>HLOOKUP(Introduction!$G$4,nametranslations,121,FALSE)</f>
        <v>Utilizable y de un solo sexo</v>
      </c>
      <c r="BV9" s="635"/>
      <c r="BW9" s="635"/>
      <c r="BX9" s="635"/>
      <c r="BY9" s="635"/>
      <c r="BZ9" s="635"/>
      <c r="CA9" s="641"/>
      <c r="CB9" s="627"/>
      <c r="CC9" s="642"/>
      <c r="CD9" s="622"/>
      <c r="CE9" s="640" t="str">
        <f>HLOOKUP(Introduction!$G$4,nametranslations,121,FALSE)</f>
        <v>Utilizable y de un solo sexo</v>
      </c>
      <c r="CF9" s="635"/>
      <c r="CG9" s="635"/>
      <c r="CH9" s="635"/>
      <c r="CI9" s="635"/>
      <c r="CJ9" s="635"/>
      <c r="CK9" s="641"/>
      <c r="CL9" s="627"/>
      <c r="CM9" s="642"/>
      <c r="CN9" s="632"/>
      <c r="CX9" s="632"/>
      <c r="DH9" s="632"/>
      <c r="DR9" s="632"/>
      <c r="EB9" s="632"/>
      <c r="EL9" s="632"/>
      <c r="EV9" s="632"/>
      <c r="FF9" s="632"/>
      <c r="FP9" s="632"/>
      <c r="FZ9" s="632"/>
      <c r="GJ9" s="632"/>
      <c r="GT9" s="632"/>
      <c r="HD9" s="632"/>
      <c r="HN9" s="632"/>
      <c r="HX9" s="632"/>
    </row>
    <row r="10" spans="1:232" s="2" customFormat="1" ht="21" customHeight="1" x14ac:dyDescent="0.3">
      <c r="A10" s="649" t="str">
        <f ca="1">IF(ISBLANK('Data Summary'!A12),"",'Data Summary'!A12)</f>
        <v>NIC_2019_SIASAR</v>
      </c>
      <c r="B10" s="71"/>
      <c r="C10" s="31" t="str">
        <f>HLOOKUP(Introduction!$G$4,nametranslations,153,FALSE)</f>
        <v>Mejorada y utilizable</v>
      </c>
      <c r="D10" s="45"/>
      <c r="E10" s="16"/>
      <c r="F10" s="16"/>
      <c r="G10" s="16"/>
      <c r="H10" s="5"/>
      <c r="I10" s="23"/>
      <c r="J10" s="21"/>
      <c r="K10" s="21"/>
      <c r="L10" s="71" t="s">
        <v>135</v>
      </c>
      <c r="M10" s="31" t="str">
        <f>HLOOKUP(Introduction!$G$4,nametranslations,153,FALSE)</f>
        <v>Mejorada y utilizable</v>
      </c>
      <c r="N10" s="45">
        <f>R10</f>
        <v>43.175487465181057</v>
      </c>
      <c r="O10" s="16">
        <f>79/123*100</f>
        <v>64.22764227642277</v>
      </c>
      <c r="P10" s="16">
        <f>76/236*100</f>
        <v>32.20338983050847</v>
      </c>
      <c r="Q10" s="16"/>
      <c r="R10" s="16">
        <f>155/359*100</f>
        <v>43.175487465181057</v>
      </c>
      <c r="S10" s="44"/>
      <c r="T10" s="21"/>
      <c r="U10" s="14"/>
      <c r="V10" s="71"/>
      <c r="W10" s="31" t="str">
        <f>HLOOKUP(Introduction!$G$4,nametranslations,153,FALSE)</f>
        <v>Mejorada y utilizable</v>
      </c>
      <c r="X10" s="45"/>
      <c r="Y10" s="16"/>
      <c r="Z10" s="16"/>
      <c r="AA10" s="16"/>
      <c r="AB10" s="16"/>
      <c r="AC10" s="44"/>
      <c r="AD10" s="21"/>
      <c r="AE10" s="14"/>
      <c r="AF10" s="71"/>
      <c r="AG10" s="31" t="str">
        <f>HLOOKUP(Introduction!$G$4,nametranslations,153,FALSE)</f>
        <v>Mejorada y utilizable</v>
      </c>
      <c r="AH10" s="45"/>
      <c r="AI10" s="16"/>
      <c r="AJ10" s="16"/>
      <c r="AK10" s="16"/>
      <c r="AL10" s="16"/>
      <c r="AM10" s="44"/>
      <c r="AN10" s="21"/>
      <c r="AO10" s="14"/>
      <c r="AP10" s="71"/>
      <c r="AQ10" s="31" t="str">
        <f>HLOOKUP(Introduction!$G$4,nametranslations,153,FALSE)</f>
        <v>Mejorada y utilizable</v>
      </c>
      <c r="AR10" s="45"/>
      <c r="AS10" s="16"/>
      <c r="AT10" s="16"/>
      <c r="AU10" s="16"/>
      <c r="AV10" s="16"/>
      <c r="AW10" s="44"/>
      <c r="AX10" s="21"/>
      <c r="AY10" s="14"/>
      <c r="AZ10" s="71"/>
      <c r="BA10" s="31" t="str">
        <f>HLOOKUP(Introduction!$G$4,nametranslations,153,FALSE)</f>
        <v>Mejorada y utilizable</v>
      </c>
      <c r="BB10" s="45"/>
      <c r="BC10" s="16"/>
      <c r="BD10" s="16"/>
      <c r="BE10" s="16"/>
      <c r="BF10" s="16"/>
      <c r="BG10" s="44"/>
      <c r="BH10" s="21"/>
      <c r="BI10" s="14"/>
      <c r="BJ10" s="71"/>
      <c r="BK10" s="31" t="str">
        <f>HLOOKUP(Introduction!$G$4,nametranslations,153,FALSE)</f>
        <v>Mejorada y utilizable</v>
      </c>
      <c r="BL10" s="45"/>
      <c r="BM10" s="16"/>
      <c r="BN10" s="16"/>
      <c r="BO10" s="16"/>
      <c r="BP10" s="16"/>
      <c r="BQ10" s="44"/>
      <c r="BR10" s="21"/>
      <c r="BS10" s="14"/>
      <c r="BT10" s="71" t="s">
        <v>135</v>
      </c>
      <c r="BU10" s="31" t="str">
        <f>HLOOKUP(Introduction!$G$4,nametranslations,153,FALSE)</f>
        <v>Mejorada y utilizable</v>
      </c>
      <c r="BV10" s="45">
        <v>44.781144781144782</v>
      </c>
      <c r="BW10" s="16">
        <v>65.306122448979593</v>
      </c>
      <c r="BX10" s="16">
        <v>34.673366834170857</v>
      </c>
      <c r="BY10" s="16"/>
      <c r="BZ10" s="16">
        <v>44.781144781144782</v>
      </c>
      <c r="CA10" s="44">
        <v>61.864406779661017</v>
      </c>
      <c r="CB10" s="21"/>
      <c r="CC10" s="14"/>
      <c r="CD10" s="71"/>
      <c r="CE10" s="31" t="str">
        <f>HLOOKUP(Introduction!$G$4,nametranslations,153,FALSE)</f>
        <v>Mejorada y utilizable</v>
      </c>
      <c r="CF10" s="45"/>
      <c r="CG10" s="16"/>
      <c r="CH10" s="16"/>
      <c r="CI10" s="16"/>
      <c r="CJ10" s="16"/>
      <c r="CK10" s="44"/>
      <c r="CL10" s="21"/>
      <c r="CM10" s="14"/>
      <c r="CN10" s="79"/>
      <c r="CX10" s="79"/>
      <c r="DH10" s="79"/>
      <c r="DR10" s="79"/>
      <c r="EB10" s="79"/>
      <c r="EL10" s="79"/>
      <c r="EV10" s="79"/>
      <c r="FF10" s="79"/>
      <c r="FP10" s="79"/>
      <c r="FZ10" s="79"/>
      <c r="GJ10" s="79"/>
      <c r="GT10" s="79"/>
      <c r="HD10" s="79"/>
      <c r="HN10" s="79"/>
      <c r="HX10" s="79"/>
    </row>
    <row r="11" spans="1:232" s="633" customFormat="1" ht="21" customHeight="1" x14ac:dyDescent="0.3">
      <c r="A11" s="650" t="str">
        <f ca="1">IF(ISBLANK('Data Summary'!A13),"",'Data Summary'!A13)</f>
        <v>NIC_2019_LLECE</v>
      </c>
      <c r="B11" s="622"/>
      <c r="C11" s="623" t="str">
        <f>HLOOKUP(Introduction!$G$4,nametranslations,154,FALSE)</f>
        <v>Mejorado y de un solo sexo</v>
      </c>
      <c r="D11" s="635"/>
      <c r="E11" s="625"/>
      <c r="F11" s="625"/>
      <c r="G11" s="625"/>
      <c r="H11" s="625"/>
      <c r="I11" s="626"/>
      <c r="J11" s="627"/>
      <c r="K11" s="627"/>
      <c r="L11" s="622"/>
      <c r="M11" s="623" t="str">
        <f>HLOOKUP(Introduction!$G$4,nametranslations,154,FALSE)</f>
        <v>Mejorado y de un solo sexo</v>
      </c>
      <c r="N11" s="635"/>
      <c r="O11" s="625"/>
      <c r="P11" s="625"/>
      <c r="Q11" s="625"/>
      <c r="R11" s="625"/>
      <c r="S11" s="626"/>
      <c r="T11" s="627"/>
      <c r="U11" s="642"/>
      <c r="V11" s="622"/>
      <c r="W11" s="623" t="str">
        <f>HLOOKUP(Introduction!$G$4,nametranslations,154,FALSE)</f>
        <v>Mejorado y de un solo sexo</v>
      </c>
      <c r="X11" s="635"/>
      <c r="Y11" s="625"/>
      <c r="Z11" s="625">
        <v>13.533799999999999</v>
      </c>
      <c r="AA11" s="625"/>
      <c r="AB11" s="625"/>
      <c r="AC11" s="626"/>
      <c r="AD11" s="627"/>
      <c r="AE11" s="642"/>
      <c r="AF11" s="622" t="s">
        <v>178</v>
      </c>
      <c r="AG11" s="623" t="str">
        <f>HLOOKUP(Introduction!$G$4,nametranslations,154,FALSE)</f>
        <v>Mejorado y de un solo sexo</v>
      </c>
      <c r="AH11" s="635">
        <v>12.295881062637095</v>
      </c>
      <c r="AI11" s="625">
        <v>13.725490196078432</v>
      </c>
      <c r="AJ11" s="625">
        <v>12.277887462981244</v>
      </c>
      <c r="AK11" s="625"/>
      <c r="AL11" s="625"/>
      <c r="AM11" s="626"/>
      <c r="AN11" s="627"/>
      <c r="AO11" s="642"/>
      <c r="AP11" s="622"/>
      <c r="AQ11" s="623" t="str">
        <f>HLOOKUP(Introduction!$G$4,nametranslations,154,FALSE)</f>
        <v>Mejorado y de un solo sexo</v>
      </c>
      <c r="AR11" s="635"/>
      <c r="AS11" s="625"/>
      <c r="AT11" s="625">
        <v>15.2751</v>
      </c>
      <c r="AU11" s="625"/>
      <c r="AV11" s="625"/>
      <c r="AW11" s="626"/>
      <c r="AX11" s="627"/>
      <c r="AY11" s="642"/>
      <c r="AZ11" s="622"/>
      <c r="BA11" s="623" t="str">
        <f>HLOOKUP(Introduction!$G$4,nametranslations,154,FALSE)</f>
        <v>Mejorado y de un solo sexo</v>
      </c>
      <c r="BB11" s="635"/>
      <c r="BC11" s="625"/>
      <c r="BD11" s="625">
        <v>11.2745</v>
      </c>
      <c r="BE11" s="625"/>
      <c r="BF11" s="625"/>
      <c r="BG11" s="626"/>
      <c r="BH11" s="627"/>
      <c r="BI11" s="642"/>
      <c r="BJ11" s="622" t="s">
        <v>264</v>
      </c>
      <c r="BK11" s="623" t="str">
        <f>HLOOKUP(Introduction!$G$4,nametranslations,154,FALSE)</f>
        <v>Mejorado y de un solo sexo</v>
      </c>
      <c r="BL11" s="635"/>
      <c r="BM11" s="625"/>
      <c r="BN11" s="625">
        <v>13.0686</v>
      </c>
      <c r="BO11" s="625"/>
      <c r="BP11" s="625"/>
      <c r="BQ11" s="626"/>
      <c r="BR11" s="627"/>
      <c r="BS11" s="642"/>
      <c r="BT11" s="622"/>
      <c r="BU11" s="623" t="str">
        <f>HLOOKUP(Introduction!$G$4,nametranslations,154,FALSE)</f>
        <v>Mejorado y de un solo sexo</v>
      </c>
      <c r="BV11" s="635"/>
      <c r="BW11" s="625"/>
      <c r="BX11" s="625"/>
      <c r="BY11" s="625"/>
      <c r="BZ11" s="625"/>
      <c r="CA11" s="626"/>
      <c r="CB11" s="627"/>
      <c r="CC11" s="642"/>
      <c r="CD11" s="622"/>
      <c r="CE11" s="623" t="str">
        <f>HLOOKUP(Introduction!$G$4,nametranslations,154,FALSE)</f>
        <v>Mejorado y de un solo sexo</v>
      </c>
      <c r="CF11" s="635"/>
      <c r="CG11" s="625"/>
      <c r="CH11" s="625"/>
      <c r="CI11" s="625"/>
      <c r="CJ11" s="625"/>
      <c r="CK11" s="626"/>
      <c r="CL11" s="627"/>
      <c r="CM11" s="642"/>
      <c r="CN11" s="632"/>
      <c r="CX11" s="632"/>
      <c r="DH11" s="632"/>
      <c r="DR11" s="632"/>
      <c r="EB11" s="632"/>
      <c r="EL11" s="632"/>
      <c r="EV11" s="632"/>
      <c r="FF11" s="632"/>
      <c r="FP11" s="632"/>
      <c r="FZ11" s="632"/>
      <c r="GJ11" s="632"/>
      <c r="GT11" s="632"/>
      <c r="HD11" s="632"/>
      <c r="HN11" s="632"/>
      <c r="HX11" s="632"/>
    </row>
    <row r="12" spans="1:232" s="644" customFormat="1" ht="33" customHeight="1" x14ac:dyDescent="0.2">
      <c r="A12" s="650" t="str">
        <f ca="1">IF(ISBLANK('Data Summary'!A14),"",'Data Summary'!A14)</f>
        <v>NIC_2023_EMIS</v>
      </c>
      <c r="B12" s="622"/>
      <c r="C12" s="623" t="str">
        <f>HLOOKUP(Introduction!$G$4,nametranslations,79,FALSE)</f>
        <v>Básico
(mejorado, utilizable y de un solo sexo)</v>
      </c>
      <c r="D12" s="635"/>
      <c r="E12" s="635"/>
      <c r="F12" s="635"/>
      <c r="G12" s="635"/>
      <c r="H12" s="635"/>
      <c r="I12" s="641"/>
      <c r="J12" s="627"/>
      <c r="K12" s="627"/>
      <c r="L12" s="622" t="s">
        <v>136</v>
      </c>
      <c r="M12" s="623" t="str">
        <f>HLOOKUP(Introduction!$G$4,nametranslations,79,FALSE)</f>
        <v>Básico
(mejorado, utilizable y de un solo sexo)</v>
      </c>
      <c r="N12" s="635">
        <f>N10</f>
        <v>43.175487465181057</v>
      </c>
      <c r="O12" s="635">
        <f>O10</f>
        <v>64.22764227642277</v>
      </c>
      <c r="P12" s="635">
        <f>P10</f>
        <v>32.20338983050847</v>
      </c>
      <c r="Q12" s="635"/>
      <c r="R12" s="635">
        <f>R10</f>
        <v>43.175487465181057</v>
      </c>
      <c r="S12" s="641"/>
      <c r="T12" s="627"/>
      <c r="U12" s="642"/>
      <c r="V12" s="622"/>
      <c r="W12" s="623" t="str">
        <f>HLOOKUP(Introduction!$G$4,nametranslations,79,FALSE)</f>
        <v>Básico
(mejorado, utilizable y de un solo sexo)</v>
      </c>
      <c r="X12" s="635"/>
      <c r="Y12" s="625"/>
      <c r="Z12" s="625"/>
      <c r="AA12" s="635"/>
      <c r="AB12" s="635"/>
      <c r="AC12" s="641"/>
      <c r="AD12" s="627"/>
      <c r="AE12" s="642"/>
      <c r="AF12" s="622" t="s">
        <v>178</v>
      </c>
      <c r="AG12" s="623" t="str">
        <f>HLOOKUP(Introduction!$G$4,nametranslations,79,FALSE)</f>
        <v>Básico
(mejorado, utilizable y de un solo sexo)</v>
      </c>
      <c r="AH12" s="635">
        <v>12.295881062637095</v>
      </c>
      <c r="AI12" s="625">
        <v>13.725490196078432</v>
      </c>
      <c r="AJ12" s="625">
        <v>12.277887462981244</v>
      </c>
      <c r="AK12" s="635"/>
      <c r="AL12" s="635"/>
      <c r="AM12" s="641"/>
      <c r="AN12" s="627"/>
      <c r="AO12" s="642"/>
      <c r="AP12" s="622"/>
      <c r="AQ12" s="623" t="str">
        <f>HLOOKUP(Introduction!$G$4,nametranslations,79,FALSE)</f>
        <v>Básico
(mejorado, utilizable y de un solo sexo)</v>
      </c>
      <c r="AR12" s="635"/>
      <c r="AS12" s="625"/>
      <c r="AT12" s="625"/>
      <c r="AU12" s="635"/>
      <c r="AV12" s="635"/>
      <c r="AW12" s="641"/>
      <c r="AX12" s="627"/>
      <c r="AY12" s="642"/>
      <c r="AZ12" s="622"/>
      <c r="BA12" s="623" t="str">
        <f>HLOOKUP(Introduction!$G$4,nametranslations,79,FALSE)</f>
        <v>Básico
(mejorado, utilizable y de un solo sexo)</v>
      </c>
      <c r="BB12" s="635"/>
      <c r="BC12" s="625"/>
      <c r="BD12" s="625"/>
      <c r="BE12" s="635"/>
      <c r="BF12" s="635"/>
      <c r="BG12" s="641"/>
      <c r="BH12" s="627"/>
      <c r="BI12" s="642"/>
      <c r="BJ12" s="622"/>
      <c r="BK12" s="623" t="str">
        <f>HLOOKUP(Introduction!$G$4,nametranslations,79,FALSE)</f>
        <v>Básico
(mejorado, utilizable y de un solo sexo)</v>
      </c>
      <c r="BL12" s="635"/>
      <c r="BM12" s="625"/>
      <c r="BN12" s="625"/>
      <c r="BO12" s="635"/>
      <c r="BP12" s="635"/>
      <c r="BQ12" s="641"/>
      <c r="BR12" s="627"/>
      <c r="BS12" s="642"/>
      <c r="BT12" s="622" t="s">
        <v>136</v>
      </c>
      <c r="BU12" s="623" t="str">
        <f>HLOOKUP(Introduction!$G$4,nametranslations,79,FALSE)</f>
        <v>Básico
(mejorado, utilizable y de un solo sexo)</v>
      </c>
      <c r="BV12" s="635">
        <v>44.781144781144782</v>
      </c>
      <c r="BW12" s="625">
        <v>65.306122448979593</v>
      </c>
      <c r="BX12" s="625">
        <v>34.673366834170857</v>
      </c>
      <c r="BY12" s="635"/>
      <c r="BZ12" s="635">
        <v>44.781144781144782</v>
      </c>
      <c r="CA12" s="641">
        <v>61.864406779661017</v>
      </c>
      <c r="CB12" s="627"/>
      <c r="CC12" s="642"/>
      <c r="CD12" s="622"/>
      <c r="CE12" s="623" t="str">
        <f>HLOOKUP(Introduction!$G$4,nametranslations,79,FALSE)</f>
        <v>Básico
(mejorado, utilizable y de un solo sexo)</v>
      </c>
      <c r="CF12" s="635"/>
      <c r="CG12" s="625"/>
      <c r="CH12" s="625"/>
      <c r="CI12" s="635"/>
      <c r="CJ12" s="635"/>
      <c r="CK12" s="641"/>
      <c r="CL12" s="627"/>
      <c r="CM12" s="642"/>
      <c r="CN12" s="643"/>
      <c r="CX12" s="643"/>
      <c r="DH12" s="643"/>
      <c r="DR12" s="643"/>
      <c r="EB12" s="643"/>
      <c r="EL12" s="643"/>
      <c r="EV12" s="643"/>
      <c r="FF12" s="643"/>
      <c r="FP12" s="643"/>
      <c r="FZ12" s="643"/>
      <c r="GJ12" s="643"/>
      <c r="GT12" s="643"/>
      <c r="HD12" s="643"/>
      <c r="HN12" s="643"/>
      <c r="HX12" s="643"/>
    </row>
    <row r="13" spans="1:232" s="131" customFormat="1" ht="18" customHeight="1" x14ac:dyDescent="0.3">
      <c r="A13" s="617" t="str">
        <f ca="1">IF(ISBLANK('Data Summary'!A15),"",'Data Summary'!A15)</f>
        <v/>
      </c>
      <c r="B13" s="139" t="str">
        <f>HLOOKUP(Introduction!$G$4,nametranslations,109,FALSE)</f>
        <v>Tipo de installacion</v>
      </c>
      <c r="C13" s="145" t="str">
        <f>HLOOKUP(Introduction!$G$4,nametranslations,110,FALSE)</f>
        <v>Proporción mejorado</v>
      </c>
      <c r="D13" s="146"/>
      <c r="E13" s="146"/>
      <c r="F13" s="146"/>
      <c r="G13" s="147"/>
      <c r="H13" s="147"/>
      <c r="I13" s="148"/>
      <c r="J13" s="129"/>
      <c r="K13" s="129"/>
      <c r="L13" s="139" t="str">
        <f>HLOOKUP(Introduction!$G$4,nametranslations,109,FALSE)</f>
        <v>Tipo de installacion</v>
      </c>
      <c r="M13" s="145" t="str">
        <f>HLOOKUP(Introduction!$G$4,nametranslations,110,FALSE)</f>
        <v>Proporción mejorado</v>
      </c>
      <c r="N13" s="146"/>
      <c r="O13" s="146"/>
      <c r="P13" s="146"/>
      <c r="Q13" s="147"/>
      <c r="R13" s="147"/>
      <c r="S13" s="148"/>
      <c r="T13" s="129"/>
      <c r="U13" s="144"/>
      <c r="V13" s="139" t="str">
        <f>HLOOKUP(Introduction!$G$4,nametranslations,109,FALSE)</f>
        <v>Tipo de installacion</v>
      </c>
      <c r="W13" s="145" t="str">
        <f>HLOOKUP(Introduction!$G$4,nametranslations,110,FALSE)</f>
        <v>Proporción mejorado</v>
      </c>
      <c r="X13" s="146"/>
      <c r="Y13" s="146"/>
      <c r="Z13" s="146"/>
      <c r="AA13" s="147"/>
      <c r="AB13" s="147"/>
      <c r="AC13" s="148"/>
      <c r="AD13" s="129"/>
      <c r="AE13" s="144"/>
      <c r="AF13" s="139" t="str">
        <f>HLOOKUP(Introduction!$G$4,nametranslations,109,FALSE)</f>
        <v>Tipo de installacion</v>
      </c>
      <c r="AG13" s="145" t="str">
        <f>HLOOKUP(Introduction!$G$4,nametranslations,110,FALSE)</f>
        <v>Proporción mejorado</v>
      </c>
      <c r="AH13" s="146"/>
      <c r="AI13" s="146"/>
      <c r="AJ13" s="146"/>
      <c r="AK13" s="147"/>
      <c r="AL13" s="147"/>
      <c r="AM13" s="148"/>
      <c r="AN13" s="129"/>
      <c r="AO13" s="144"/>
      <c r="AP13" s="139" t="str">
        <f>HLOOKUP(Introduction!$G$4,nametranslations,109,FALSE)</f>
        <v>Tipo de installacion</v>
      </c>
      <c r="AQ13" s="145" t="str">
        <f>HLOOKUP(Introduction!$G$4,nametranslations,110,FALSE)</f>
        <v>Proporción mejorado</v>
      </c>
      <c r="AR13" s="146"/>
      <c r="AS13" s="146"/>
      <c r="AT13" s="146"/>
      <c r="AU13" s="147"/>
      <c r="AV13" s="147"/>
      <c r="AW13" s="148"/>
      <c r="AX13" s="129"/>
      <c r="AY13" s="144"/>
      <c r="AZ13" s="139" t="str">
        <f>HLOOKUP(Introduction!$G$4,nametranslations,109,FALSE)</f>
        <v>Tipo de installacion</v>
      </c>
      <c r="BA13" s="145" t="str">
        <f>HLOOKUP(Introduction!$G$4,nametranslations,110,FALSE)</f>
        <v>Proporción mejorado</v>
      </c>
      <c r="BB13" s="146"/>
      <c r="BC13" s="146"/>
      <c r="BD13" s="146"/>
      <c r="BE13" s="147"/>
      <c r="BF13" s="147"/>
      <c r="BG13" s="148"/>
      <c r="BH13" s="129"/>
      <c r="BI13" s="144"/>
      <c r="BJ13" s="139" t="str">
        <f>HLOOKUP(Introduction!$G$4,nametranslations,109,FALSE)</f>
        <v>Tipo de installacion</v>
      </c>
      <c r="BK13" s="145" t="str">
        <f>HLOOKUP(Introduction!$G$4,nametranslations,110,FALSE)</f>
        <v>Proporción mejorado</v>
      </c>
      <c r="BL13" s="146"/>
      <c r="BM13" s="146"/>
      <c r="BN13" s="146"/>
      <c r="BO13" s="147"/>
      <c r="BP13" s="147"/>
      <c r="BQ13" s="148"/>
      <c r="BR13" s="129"/>
      <c r="BS13" s="144"/>
      <c r="BT13" s="139" t="str">
        <f>HLOOKUP(Introduction!$G$4,nametranslations,109,FALSE)</f>
        <v>Tipo de installacion</v>
      </c>
      <c r="BU13" s="145" t="str">
        <f>HLOOKUP(Introduction!$G$4,nametranslations,110,FALSE)</f>
        <v>Proporción mejorado</v>
      </c>
      <c r="BV13" s="146"/>
      <c r="BW13" s="146"/>
      <c r="BX13" s="146"/>
      <c r="BY13" s="147"/>
      <c r="BZ13" s="147"/>
      <c r="CA13" s="148"/>
      <c r="CB13" s="129"/>
      <c r="CC13" s="144"/>
      <c r="CD13" s="139" t="str">
        <f>HLOOKUP(Introduction!$G$4,nametranslations,109,FALSE)</f>
        <v>Tipo de installacion</v>
      </c>
      <c r="CE13" s="145" t="str">
        <f>HLOOKUP(Introduction!$G$4,nametranslations,110,FALSE)</f>
        <v>Proporción mejorado</v>
      </c>
      <c r="CF13" s="146"/>
      <c r="CG13" s="146"/>
      <c r="CH13" s="146"/>
      <c r="CI13" s="147"/>
      <c r="CJ13" s="147"/>
      <c r="CK13" s="148"/>
      <c r="CL13" s="129"/>
      <c r="CM13" s="144"/>
      <c r="CN13" s="130"/>
      <c r="CX13" s="130"/>
      <c r="DH13" s="130"/>
      <c r="DR13" s="130"/>
      <c r="EB13" s="130"/>
      <c r="EL13" s="130"/>
      <c r="EV13" s="130"/>
      <c r="FF13" s="130"/>
      <c r="FP13" s="130"/>
      <c r="FZ13" s="130"/>
      <c r="GJ13" s="130"/>
      <c r="GT13" s="130"/>
      <c r="HD13" s="130"/>
      <c r="HN13" s="130"/>
      <c r="HX13" s="130"/>
    </row>
    <row r="14" spans="1:232" x14ac:dyDescent="0.3">
      <c r="A14" s="617" t="str">
        <f ca="1">IF(ISBLANK('Data Summary'!A16),"",'Data Summary'!A16)</f>
        <v/>
      </c>
      <c r="B14" s="72" t="s">
        <v>29</v>
      </c>
      <c r="C14" s="17">
        <v>0</v>
      </c>
      <c r="D14" s="45"/>
      <c r="E14" s="27"/>
      <c r="F14" s="27"/>
      <c r="G14" s="5"/>
      <c r="H14" s="5"/>
      <c r="I14" s="23"/>
      <c r="J14" s="9"/>
      <c r="K14" s="9"/>
      <c r="L14" s="72" t="s">
        <v>29</v>
      </c>
      <c r="M14" s="17">
        <v>0</v>
      </c>
      <c r="N14" s="45"/>
      <c r="O14" s="27"/>
      <c r="P14" s="27"/>
      <c r="Q14" s="5"/>
      <c r="R14" s="5"/>
      <c r="S14" s="23"/>
      <c r="T14" s="9"/>
      <c r="U14" s="13"/>
      <c r="V14" s="72" t="s">
        <v>29</v>
      </c>
      <c r="W14" s="17">
        <v>0</v>
      </c>
      <c r="X14" s="45"/>
      <c r="Y14" s="27"/>
      <c r="Z14" s="27"/>
      <c r="AA14" s="5"/>
      <c r="AB14" s="5"/>
      <c r="AC14" s="23"/>
      <c r="AD14" s="9"/>
      <c r="AE14" s="13"/>
      <c r="AF14" s="72" t="s">
        <v>29</v>
      </c>
      <c r="AG14" s="17">
        <v>0</v>
      </c>
      <c r="AH14" s="45">
        <v>2.4407000000000001</v>
      </c>
      <c r="AI14" s="27">
        <v>1.3407800000000001</v>
      </c>
      <c r="AJ14" s="27">
        <v>2.5663900000000002</v>
      </c>
      <c r="AK14" s="5"/>
      <c r="AL14" s="5"/>
      <c r="AM14" s="23"/>
      <c r="AN14" s="9"/>
      <c r="AO14" s="13"/>
      <c r="AP14" s="72" t="s">
        <v>29</v>
      </c>
      <c r="AQ14" s="17">
        <v>0</v>
      </c>
      <c r="AR14" s="45"/>
      <c r="AS14" s="27"/>
      <c r="AT14" s="27"/>
      <c r="AU14" s="5"/>
      <c r="AV14" s="5"/>
      <c r="AW14" s="23"/>
      <c r="AX14" s="9"/>
      <c r="AY14" s="13"/>
      <c r="AZ14" s="72" t="s">
        <v>29</v>
      </c>
      <c r="BA14" s="17">
        <v>0</v>
      </c>
      <c r="BB14" s="45"/>
      <c r="BC14" s="27"/>
      <c r="BD14" s="27"/>
      <c r="BE14" s="5"/>
      <c r="BF14" s="5"/>
      <c r="BG14" s="23"/>
      <c r="BH14" s="9"/>
      <c r="BI14" s="13"/>
      <c r="BJ14" s="72" t="s">
        <v>29</v>
      </c>
      <c r="BK14" s="17">
        <v>0</v>
      </c>
      <c r="BL14" s="45"/>
      <c r="BM14" s="27"/>
      <c r="BN14" s="27"/>
      <c r="BO14" s="5"/>
      <c r="BP14" s="5"/>
      <c r="BQ14" s="23"/>
      <c r="BR14" s="9"/>
      <c r="BS14" s="13"/>
      <c r="BT14" s="72" t="s">
        <v>29</v>
      </c>
      <c r="BU14" s="17">
        <v>0</v>
      </c>
      <c r="BV14" s="45"/>
      <c r="BW14" s="27"/>
      <c r="BX14" s="27"/>
      <c r="BY14" s="5"/>
      <c r="BZ14" s="5"/>
      <c r="CA14" s="23"/>
      <c r="CB14" s="9"/>
      <c r="CC14" s="13"/>
      <c r="CD14" s="72" t="s">
        <v>29</v>
      </c>
      <c r="CE14" s="17">
        <v>0</v>
      </c>
      <c r="CF14" s="45">
        <v>2.8646402799037829</v>
      </c>
      <c r="CG14" s="27"/>
      <c r="CH14" s="27"/>
      <c r="CI14" s="5"/>
      <c r="CJ14" s="5"/>
      <c r="CK14" s="23"/>
      <c r="CL14" s="9"/>
      <c r="CM14" s="13"/>
    </row>
    <row r="15" spans="1:232" s="1" customFormat="1" x14ac:dyDescent="0.3">
      <c r="A15" s="617" t="str">
        <f ca="1">IF(ISBLANK('Data Summary'!A17),"",'Data Summary'!A17)</f>
        <v/>
      </c>
      <c r="B15" s="72" t="s">
        <v>82</v>
      </c>
      <c r="C15" s="46">
        <v>0</v>
      </c>
      <c r="D15" s="27"/>
      <c r="E15" s="27"/>
      <c r="F15" s="27"/>
      <c r="G15" s="5"/>
      <c r="H15" s="5"/>
      <c r="I15" s="23"/>
      <c r="J15" s="9"/>
      <c r="K15" s="9"/>
      <c r="L15" s="72" t="s">
        <v>82</v>
      </c>
      <c r="M15" s="46">
        <v>0</v>
      </c>
      <c r="N15" s="27"/>
      <c r="O15" s="27"/>
      <c r="P15" s="27"/>
      <c r="Q15" s="5"/>
      <c r="R15" s="5"/>
      <c r="S15" s="23"/>
      <c r="T15" s="9"/>
      <c r="U15" s="13"/>
      <c r="V15" s="72" t="s">
        <v>82</v>
      </c>
      <c r="W15" s="46">
        <v>0</v>
      </c>
      <c r="X15" s="27"/>
      <c r="Y15" s="27"/>
      <c r="Z15" s="27"/>
      <c r="AA15" s="5"/>
      <c r="AB15" s="5"/>
      <c r="AC15" s="23"/>
      <c r="AD15" s="9"/>
      <c r="AE15" s="13"/>
      <c r="AF15" s="72" t="s">
        <v>82</v>
      </c>
      <c r="AG15" s="46">
        <v>0</v>
      </c>
      <c r="AH15" s="27"/>
      <c r="AI15" s="27"/>
      <c r="AJ15" s="27"/>
      <c r="AK15" s="5"/>
      <c r="AL15" s="5"/>
      <c r="AM15" s="23"/>
      <c r="AN15" s="9"/>
      <c r="AO15" s="13"/>
      <c r="AP15" s="72" t="s">
        <v>82</v>
      </c>
      <c r="AQ15" s="46">
        <v>0</v>
      </c>
      <c r="AR15" s="27"/>
      <c r="AS15" s="27"/>
      <c r="AT15" s="27"/>
      <c r="AU15" s="5"/>
      <c r="AV15" s="5"/>
      <c r="AW15" s="23"/>
      <c r="AX15" s="9"/>
      <c r="AY15" s="13"/>
      <c r="AZ15" s="72" t="s">
        <v>82</v>
      </c>
      <c r="BA15" s="46">
        <v>0</v>
      </c>
      <c r="BB15" s="27"/>
      <c r="BC15" s="27"/>
      <c r="BD15" s="27"/>
      <c r="BE15" s="5"/>
      <c r="BF15" s="5"/>
      <c r="BG15" s="23"/>
      <c r="BH15" s="9"/>
      <c r="BI15" s="13"/>
      <c r="BJ15" s="72" t="s">
        <v>82</v>
      </c>
      <c r="BK15" s="46">
        <v>0</v>
      </c>
      <c r="BL15" s="27"/>
      <c r="BM15" s="27"/>
      <c r="BN15" s="27"/>
      <c r="BO15" s="5"/>
      <c r="BP15" s="5"/>
      <c r="BQ15" s="23"/>
      <c r="BR15" s="9"/>
      <c r="BS15" s="13"/>
      <c r="BT15" s="72" t="s">
        <v>82</v>
      </c>
      <c r="BU15" s="46">
        <v>0</v>
      </c>
      <c r="BV15" s="27"/>
      <c r="BW15" s="27"/>
      <c r="BX15" s="27"/>
      <c r="BY15" s="5"/>
      <c r="BZ15" s="5"/>
      <c r="CA15" s="23"/>
      <c r="CB15" s="9"/>
      <c r="CC15" s="13"/>
      <c r="CD15" s="72" t="s">
        <v>82</v>
      </c>
      <c r="CE15" s="46">
        <v>0</v>
      </c>
      <c r="CF15" s="27"/>
      <c r="CG15" s="27"/>
      <c r="CH15" s="27"/>
      <c r="CI15" s="5"/>
      <c r="CJ15" s="5"/>
      <c r="CK15" s="23"/>
      <c r="CL15" s="9"/>
      <c r="CM15" s="13"/>
      <c r="CN15" s="80"/>
      <c r="CX15" s="80"/>
      <c r="DH15" s="80"/>
      <c r="DR15" s="80"/>
      <c r="EB15" s="80"/>
      <c r="EL15" s="80"/>
      <c r="EV15" s="80"/>
      <c r="FF15" s="80"/>
      <c r="FP15" s="80"/>
      <c r="FZ15" s="80"/>
      <c r="GJ15" s="80"/>
      <c r="GT15" s="80"/>
      <c r="HD15" s="80"/>
      <c r="HN15" s="80"/>
      <c r="HX15" s="80"/>
    </row>
    <row r="16" spans="1:232" s="1" customFormat="1" x14ac:dyDescent="0.3">
      <c r="A16" s="617" t="str">
        <f ca="1">IF(ISBLANK('Data Summary'!A18),"",'Data Summary'!A18)</f>
        <v/>
      </c>
      <c r="B16" s="73" t="s">
        <v>137</v>
      </c>
      <c r="C16" s="18">
        <v>1</v>
      </c>
      <c r="D16" s="45">
        <f>H16</f>
        <v>41.807909604519772</v>
      </c>
      <c r="E16" s="27"/>
      <c r="F16" s="27"/>
      <c r="G16" s="5"/>
      <c r="H16" s="5">
        <f>74/177*100</f>
        <v>41.807909604519772</v>
      </c>
      <c r="I16" s="23"/>
      <c r="J16" s="9"/>
      <c r="K16" s="9"/>
      <c r="L16" s="73" t="s">
        <v>138</v>
      </c>
      <c r="M16" s="18">
        <v>1</v>
      </c>
      <c r="N16" s="45">
        <f>R16</f>
        <v>30.640668523676879</v>
      </c>
      <c r="O16" s="27">
        <f>82/123*100</f>
        <v>66.666666666666657</v>
      </c>
      <c r="P16" s="27">
        <f>28/236*100</f>
        <v>11.864406779661017</v>
      </c>
      <c r="Q16" s="5"/>
      <c r="R16" s="5">
        <f>110/359*100</f>
        <v>30.640668523676879</v>
      </c>
      <c r="S16" s="23"/>
      <c r="T16" s="9"/>
      <c r="U16" s="13"/>
      <c r="V16" s="73" t="s">
        <v>220</v>
      </c>
      <c r="W16" s="18">
        <v>1</v>
      </c>
      <c r="X16" s="45"/>
      <c r="Y16" s="27"/>
      <c r="Z16" s="27">
        <v>63.157899999999998</v>
      </c>
      <c r="AA16" s="5"/>
      <c r="AB16" s="5"/>
      <c r="AC16" s="23"/>
      <c r="AD16" s="9"/>
      <c r="AE16" s="13"/>
      <c r="AF16" s="73" t="s">
        <v>179</v>
      </c>
      <c r="AG16" s="18">
        <v>1</v>
      </c>
      <c r="AH16" s="45">
        <v>2.07402</v>
      </c>
      <c r="AI16" s="27">
        <v>1.7877099999999999</v>
      </c>
      <c r="AJ16" s="27">
        <v>2.1067399999999998</v>
      </c>
      <c r="AK16" s="5"/>
      <c r="AL16" s="5"/>
      <c r="AM16" s="23"/>
      <c r="AN16" s="9"/>
      <c r="AO16" s="13"/>
      <c r="AP16" s="73" t="s">
        <v>220</v>
      </c>
      <c r="AQ16" s="18">
        <v>1</v>
      </c>
      <c r="AR16" s="45"/>
      <c r="AS16" s="27"/>
      <c r="AT16" s="27">
        <v>71.110100000000003</v>
      </c>
      <c r="AU16" s="5"/>
      <c r="AV16" s="5"/>
      <c r="AW16" s="23"/>
      <c r="AX16" s="9"/>
      <c r="AY16" s="13"/>
      <c r="AZ16" s="73" t="s">
        <v>220</v>
      </c>
      <c r="BA16" s="18">
        <v>1</v>
      </c>
      <c r="BB16" s="45"/>
      <c r="BC16" s="27"/>
      <c r="BD16" s="27">
        <v>49.019599999999997</v>
      </c>
      <c r="BE16" s="5"/>
      <c r="BF16" s="5"/>
      <c r="BG16" s="23"/>
      <c r="BH16" s="9"/>
      <c r="BI16" s="13"/>
      <c r="BJ16" s="73" t="s">
        <v>220</v>
      </c>
      <c r="BK16" s="18">
        <v>1</v>
      </c>
      <c r="BL16" s="45"/>
      <c r="BM16" s="27"/>
      <c r="BN16" s="27">
        <v>65.848399999999998</v>
      </c>
      <c r="BO16" s="5"/>
      <c r="BP16" s="5"/>
      <c r="BQ16" s="23"/>
      <c r="BR16" s="9"/>
      <c r="BS16" s="13"/>
      <c r="BT16" s="73" t="s">
        <v>260</v>
      </c>
      <c r="BU16" s="18">
        <v>1</v>
      </c>
      <c r="BV16" s="45">
        <v>34.020618556701031</v>
      </c>
      <c r="BW16" s="27">
        <v>75</v>
      </c>
      <c r="BX16" s="27">
        <v>13.846153846153847</v>
      </c>
      <c r="BY16" s="5"/>
      <c r="BZ16" s="5">
        <v>34.020618556701031</v>
      </c>
      <c r="CA16" s="23">
        <v>53.982300884955748</v>
      </c>
      <c r="CB16" s="9"/>
      <c r="CC16" s="13"/>
      <c r="CD16" s="73" t="s">
        <v>272</v>
      </c>
      <c r="CE16" s="18">
        <v>1</v>
      </c>
      <c r="CF16" s="45">
        <v>20.019680734747432</v>
      </c>
      <c r="CG16" s="27"/>
      <c r="CH16" s="27"/>
      <c r="CI16" s="5"/>
      <c r="CJ16" s="5"/>
      <c r="CK16" s="23"/>
      <c r="CL16" s="9"/>
      <c r="CM16" s="13"/>
      <c r="CN16" s="80"/>
      <c r="CX16" s="80"/>
      <c r="DH16" s="80"/>
      <c r="DR16" s="80"/>
      <c r="EB16" s="80"/>
      <c r="EL16" s="80"/>
      <c r="EV16" s="80"/>
      <c r="FF16" s="80"/>
      <c r="FP16" s="80"/>
      <c r="FZ16" s="80"/>
      <c r="GJ16" s="80"/>
      <c r="GT16" s="80"/>
      <c r="HD16" s="80"/>
      <c r="HN16" s="80"/>
      <c r="HX16" s="80"/>
    </row>
    <row r="17" spans="1:232" s="1" customFormat="1" x14ac:dyDescent="0.3">
      <c r="A17" s="617" t="str">
        <f ca="1">IF(ISBLANK('Data Summary'!A19),"",'Data Summary'!A19)</f>
        <v/>
      </c>
      <c r="B17" s="73"/>
      <c r="C17" s="19"/>
      <c r="D17" s="27"/>
      <c r="E17" s="5"/>
      <c r="F17" s="5"/>
      <c r="G17" s="5"/>
      <c r="H17" s="5"/>
      <c r="I17" s="23"/>
      <c r="J17" s="9"/>
      <c r="K17" s="9"/>
      <c r="L17" s="73"/>
      <c r="M17" s="19"/>
      <c r="N17" s="27"/>
      <c r="O17" s="5"/>
      <c r="P17" s="5"/>
      <c r="Q17" s="5"/>
      <c r="R17" s="5"/>
      <c r="S17" s="23"/>
      <c r="T17" s="9"/>
      <c r="U17" s="13"/>
      <c r="V17" s="73"/>
      <c r="W17" s="19"/>
      <c r="X17" s="27"/>
      <c r="Y17" s="5"/>
      <c r="Z17" s="5"/>
      <c r="AA17" s="5"/>
      <c r="AB17" s="5"/>
      <c r="AC17" s="23"/>
      <c r="AD17" s="9"/>
      <c r="AE17" s="13"/>
      <c r="AF17" s="73" t="s">
        <v>180</v>
      </c>
      <c r="AG17" s="19">
        <v>1</v>
      </c>
      <c r="AH17" s="27">
        <v>12.91395</v>
      </c>
      <c r="AI17" s="5">
        <v>71.173180000000002</v>
      </c>
      <c r="AJ17" s="5">
        <v>6.2563899999999997</v>
      </c>
      <c r="AK17" s="5"/>
      <c r="AL17" s="5"/>
      <c r="AM17" s="23"/>
      <c r="AN17" s="9"/>
      <c r="AO17" s="13"/>
      <c r="AP17" s="73"/>
      <c r="AQ17" s="19"/>
      <c r="AR17" s="27"/>
      <c r="AS17" s="5"/>
      <c r="AT17" s="5"/>
      <c r="AU17" s="5"/>
      <c r="AV17" s="5"/>
      <c r="AW17" s="23"/>
      <c r="AX17" s="9"/>
      <c r="AY17" s="13"/>
      <c r="AZ17" s="73"/>
      <c r="BA17" s="19"/>
      <c r="BB17" s="27"/>
      <c r="BC17" s="5"/>
      <c r="BD17" s="5"/>
      <c r="BE17" s="5"/>
      <c r="BF17" s="5"/>
      <c r="BG17" s="23"/>
      <c r="BH17" s="9"/>
      <c r="BI17" s="13"/>
      <c r="BJ17" s="73"/>
      <c r="BK17" s="19"/>
      <c r="BL17" s="27"/>
      <c r="BM17" s="5"/>
      <c r="BN17" s="5"/>
      <c r="BO17" s="5"/>
      <c r="BP17" s="5"/>
      <c r="BQ17" s="23"/>
      <c r="BR17" s="9"/>
      <c r="BS17" s="13"/>
      <c r="BT17" s="73"/>
      <c r="BU17" s="19"/>
      <c r="BV17" s="27"/>
      <c r="BW17" s="5"/>
      <c r="BX17" s="5"/>
      <c r="BY17" s="5"/>
      <c r="BZ17" s="5"/>
      <c r="CA17" s="23"/>
      <c r="CB17" s="9"/>
      <c r="CC17" s="13"/>
      <c r="CD17" s="73" t="s">
        <v>273</v>
      </c>
      <c r="CE17" s="19">
        <v>0</v>
      </c>
      <c r="CF17" s="27">
        <v>77.115678985348794</v>
      </c>
      <c r="CG17" s="5"/>
      <c r="CH17" s="5"/>
      <c r="CI17" s="5"/>
      <c r="CJ17" s="5"/>
      <c r="CK17" s="23"/>
      <c r="CL17" s="9"/>
      <c r="CM17" s="13"/>
      <c r="CN17" s="80"/>
      <c r="CX17" s="80"/>
      <c r="DH17" s="80"/>
      <c r="DR17" s="80"/>
      <c r="EB17" s="80"/>
      <c r="EL17" s="80"/>
      <c r="EV17" s="80"/>
      <c r="FF17" s="80"/>
      <c r="FP17" s="80"/>
      <c r="FZ17" s="80"/>
      <c r="GJ17" s="80"/>
      <c r="GT17" s="80"/>
      <c r="HD17" s="80"/>
      <c r="HN17" s="80"/>
      <c r="HX17" s="80"/>
    </row>
    <row r="18" spans="1:232" s="1" customFormat="1" x14ac:dyDescent="0.3">
      <c r="A18" s="617" t="str">
        <f ca="1">IF(ISBLANK('Data Summary'!A20),"",'Data Summary'!A20)</f>
        <v/>
      </c>
      <c r="B18" s="73"/>
      <c r="C18" s="19"/>
      <c r="D18" s="5"/>
      <c r="E18" s="5"/>
      <c r="F18" s="5"/>
      <c r="G18" s="5"/>
      <c r="H18" s="5"/>
      <c r="I18" s="23"/>
      <c r="J18" s="9"/>
      <c r="K18" s="9"/>
      <c r="L18" s="73"/>
      <c r="M18" s="19"/>
      <c r="N18" s="5"/>
      <c r="O18" s="5"/>
      <c r="P18" s="5"/>
      <c r="Q18" s="5"/>
      <c r="R18" s="5"/>
      <c r="S18" s="23"/>
      <c r="T18" s="9"/>
      <c r="U18" s="13"/>
      <c r="V18" s="73"/>
      <c r="W18" s="19"/>
      <c r="X18" s="5"/>
      <c r="Y18" s="5"/>
      <c r="Z18" s="5"/>
      <c r="AA18" s="5"/>
      <c r="AB18" s="5"/>
      <c r="AC18" s="23"/>
      <c r="AD18" s="9"/>
      <c r="AE18" s="13"/>
      <c r="AF18" s="73" t="s">
        <v>181</v>
      </c>
      <c r="AG18" s="19">
        <v>1</v>
      </c>
      <c r="AH18" s="5">
        <v>30.147819999999999</v>
      </c>
      <c r="AI18" s="5">
        <v>2.4581</v>
      </c>
      <c r="AJ18" s="5">
        <v>33.312049999999999</v>
      </c>
      <c r="AK18" s="5"/>
      <c r="AL18" s="5"/>
      <c r="AM18" s="23"/>
      <c r="AN18" s="9"/>
      <c r="AO18" s="13"/>
      <c r="AP18" s="73"/>
      <c r="AQ18" s="19"/>
      <c r="AR18" s="5"/>
      <c r="AS18" s="5"/>
      <c r="AT18" s="5"/>
      <c r="AU18" s="5"/>
      <c r="AV18" s="5"/>
      <c r="AW18" s="23"/>
      <c r="AX18" s="9"/>
      <c r="AY18" s="13"/>
      <c r="AZ18" s="73"/>
      <c r="BA18" s="19"/>
      <c r="BB18" s="5"/>
      <c r="BC18" s="5"/>
      <c r="BD18" s="5"/>
      <c r="BE18" s="5"/>
      <c r="BF18" s="5"/>
      <c r="BG18" s="23"/>
      <c r="BH18" s="9"/>
      <c r="BI18" s="13"/>
      <c r="BJ18" s="73"/>
      <c r="BK18" s="19"/>
      <c r="BL18" s="5"/>
      <c r="BM18" s="5"/>
      <c r="BN18" s="5"/>
      <c r="BO18" s="5"/>
      <c r="BP18" s="5"/>
      <c r="BQ18" s="23"/>
      <c r="BR18" s="9"/>
      <c r="BS18" s="13"/>
      <c r="BT18" s="73"/>
      <c r="BU18" s="19"/>
      <c r="BV18" s="5"/>
      <c r="BW18" s="5"/>
      <c r="BX18" s="5"/>
      <c r="BY18" s="5"/>
      <c r="BZ18" s="5"/>
      <c r="CA18" s="23"/>
      <c r="CB18" s="9"/>
      <c r="CC18" s="13"/>
      <c r="CD18" s="73"/>
      <c r="CE18" s="19"/>
      <c r="CF18" s="5"/>
      <c r="CG18" s="5"/>
      <c r="CH18" s="5"/>
      <c r="CI18" s="5"/>
      <c r="CJ18" s="5"/>
      <c r="CK18" s="23"/>
      <c r="CL18" s="9"/>
      <c r="CM18" s="13"/>
      <c r="CN18" s="80"/>
      <c r="CX18" s="80"/>
      <c r="DH18" s="80"/>
      <c r="DR18" s="80"/>
      <c r="EB18" s="80"/>
      <c r="EL18" s="80"/>
      <c r="EV18" s="80"/>
      <c r="FF18" s="80"/>
      <c r="FP18" s="80"/>
      <c r="FZ18" s="80"/>
      <c r="GJ18" s="80"/>
      <c r="GT18" s="80"/>
      <c r="HD18" s="80"/>
      <c r="HN18" s="80"/>
      <c r="HX18" s="80"/>
    </row>
    <row r="19" spans="1:232" s="1" customFormat="1" x14ac:dyDescent="0.3">
      <c r="A19" s="617" t="str">
        <f ca="1">IF(ISBLANK('Data Summary'!A21),"",'Data Summary'!A21)</f>
        <v/>
      </c>
      <c r="B19" s="73"/>
      <c r="C19" s="19"/>
      <c r="D19" s="5"/>
      <c r="E19" s="5"/>
      <c r="F19" s="33"/>
      <c r="G19" s="5"/>
      <c r="H19" s="5"/>
      <c r="I19" s="23"/>
      <c r="J19" s="9"/>
      <c r="K19" s="9"/>
      <c r="L19" s="73"/>
      <c r="M19" s="19"/>
      <c r="N19" s="5"/>
      <c r="O19" s="5"/>
      <c r="P19" s="5"/>
      <c r="Q19" s="5"/>
      <c r="R19" s="5"/>
      <c r="S19" s="23"/>
      <c r="T19" s="9"/>
      <c r="U19" s="13"/>
      <c r="V19" s="73"/>
      <c r="W19" s="19"/>
      <c r="X19" s="5"/>
      <c r="Y19" s="5"/>
      <c r="Z19" s="5"/>
      <c r="AA19" s="5"/>
      <c r="AB19" s="5"/>
      <c r="AC19" s="23"/>
      <c r="AD19" s="9"/>
      <c r="AE19" s="13"/>
      <c r="AF19" s="73" t="s">
        <v>182</v>
      </c>
      <c r="AG19" s="19">
        <v>0.5</v>
      </c>
      <c r="AH19" s="5">
        <v>52.423510000000007</v>
      </c>
      <c r="AI19" s="5">
        <v>23.240220000000001</v>
      </c>
      <c r="AJ19" s="5">
        <v>55.758430000000004</v>
      </c>
      <c r="AK19" s="5"/>
      <c r="AL19" s="5"/>
      <c r="AM19" s="23"/>
      <c r="AN19" s="9"/>
      <c r="AO19" s="13"/>
      <c r="AP19" s="73"/>
      <c r="AQ19" s="19"/>
      <c r="AR19" s="5"/>
      <c r="AS19" s="5"/>
      <c r="AT19" s="5"/>
      <c r="AU19" s="5"/>
      <c r="AV19" s="5"/>
      <c r="AW19" s="23"/>
      <c r="AX19" s="9"/>
      <c r="AY19" s="13"/>
      <c r="AZ19" s="73"/>
      <c r="BA19" s="19"/>
      <c r="BB19" s="5"/>
      <c r="BC19" s="5"/>
      <c r="BD19" s="5"/>
      <c r="BE19" s="5"/>
      <c r="BF19" s="5"/>
      <c r="BG19" s="23"/>
      <c r="BH19" s="9"/>
      <c r="BI19" s="13"/>
      <c r="BJ19" s="73"/>
      <c r="BK19" s="19"/>
      <c r="BL19" s="5"/>
      <c r="BM19" s="5"/>
      <c r="BN19" s="5"/>
      <c r="BO19" s="5"/>
      <c r="BP19" s="5"/>
      <c r="BQ19" s="23"/>
      <c r="BR19" s="9"/>
      <c r="BS19" s="13"/>
      <c r="BT19" s="73"/>
      <c r="BU19" s="19"/>
      <c r="BV19" s="5"/>
      <c r="BW19" s="5"/>
      <c r="BX19" s="5"/>
      <c r="BY19" s="5"/>
      <c r="BZ19" s="5"/>
      <c r="CA19" s="23"/>
      <c r="CB19" s="9"/>
      <c r="CC19" s="13"/>
      <c r="CD19" s="73"/>
      <c r="CE19" s="19"/>
      <c r="CF19" s="5"/>
      <c r="CG19" s="5"/>
      <c r="CH19" s="5"/>
      <c r="CI19" s="5"/>
      <c r="CJ19" s="5"/>
      <c r="CK19" s="23"/>
      <c r="CL19" s="9"/>
      <c r="CM19" s="13"/>
      <c r="CN19" s="80"/>
      <c r="CX19" s="80"/>
      <c r="DH19" s="80"/>
      <c r="DR19" s="80"/>
      <c r="EB19" s="80"/>
      <c r="EL19" s="80"/>
      <c r="EV19" s="80"/>
      <c r="FF19" s="80"/>
      <c r="FP19" s="80"/>
      <c r="FZ19" s="80"/>
      <c r="GJ19" s="80"/>
      <c r="GT19" s="80"/>
      <c r="HD19" s="80"/>
      <c r="HN19" s="80"/>
      <c r="HX19" s="80"/>
    </row>
    <row r="20" spans="1:232" s="1" customFormat="1" x14ac:dyDescent="0.3">
      <c r="A20" s="617" t="str">
        <f ca="1">IF(ISBLANK('Data Summary'!A22),"",'Data Summary'!A22)</f>
        <v/>
      </c>
      <c r="B20" s="73"/>
      <c r="C20" s="18"/>
      <c r="D20" s="5"/>
      <c r="E20" s="33"/>
      <c r="F20" s="33"/>
      <c r="G20" s="5"/>
      <c r="H20" s="5"/>
      <c r="I20" s="23"/>
      <c r="J20" s="9"/>
      <c r="K20" s="9"/>
      <c r="L20" s="73"/>
      <c r="M20" s="18"/>
      <c r="N20" s="5"/>
      <c r="O20" s="33"/>
      <c r="P20" s="33"/>
      <c r="Q20" s="5"/>
      <c r="R20" s="5"/>
      <c r="S20" s="23"/>
      <c r="T20" s="9"/>
      <c r="U20" s="13"/>
      <c r="V20" s="73"/>
      <c r="W20" s="18"/>
      <c r="X20" s="5"/>
      <c r="Y20" s="33"/>
      <c r="Z20" s="33"/>
      <c r="AA20" s="5"/>
      <c r="AB20" s="5"/>
      <c r="AC20" s="23"/>
      <c r="AD20" s="9"/>
      <c r="AE20" s="13"/>
      <c r="AF20" s="73"/>
      <c r="AG20" s="18"/>
      <c r="AH20" s="5"/>
      <c r="AI20" s="33"/>
      <c r="AJ20" s="33"/>
      <c r="AK20" s="5"/>
      <c r="AL20" s="5"/>
      <c r="AM20" s="23"/>
      <c r="AN20" s="9"/>
      <c r="AO20" s="13"/>
      <c r="AP20" s="73"/>
      <c r="AQ20" s="18"/>
      <c r="AR20" s="5"/>
      <c r="AS20" s="33"/>
      <c r="AT20" s="33"/>
      <c r="AU20" s="5"/>
      <c r="AV20" s="5"/>
      <c r="AW20" s="23"/>
      <c r="AX20" s="9"/>
      <c r="AY20" s="13"/>
      <c r="AZ20" s="73"/>
      <c r="BA20" s="18"/>
      <c r="BB20" s="5"/>
      <c r="BC20" s="33"/>
      <c r="BD20" s="33"/>
      <c r="BE20" s="5"/>
      <c r="BF20" s="5"/>
      <c r="BG20" s="23"/>
      <c r="BH20" s="9"/>
      <c r="BI20" s="13"/>
      <c r="BJ20" s="73"/>
      <c r="BK20" s="18"/>
      <c r="BL20" s="5"/>
      <c r="BM20" s="33"/>
      <c r="BN20" s="33"/>
      <c r="BO20" s="5"/>
      <c r="BP20" s="5"/>
      <c r="BQ20" s="23"/>
      <c r="BR20" s="9"/>
      <c r="BS20" s="13"/>
      <c r="BT20" s="73"/>
      <c r="BU20" s="18"/>
      <c r="BV20" s="5"/>
      <c r="BW20" s="33"/>
      <c r="BX20" s="33"/>
      <c r="BY20" s="5"/>
      <c r="BZ20" s="5"/>
      <c r="CA20" s="23"/>
      <c r="CB20" s="9"/>
      <c r="CC20" s="13"/>
      <c r="CD20" s="73"/>
      <c r="CE20" s="18"/>
      <c r="CF20" s="5"/>
      <c r="CG20" s="33"/>
      <c r="CH20" s="33"/>
      <c r="CI20" s="5"/>
      <c r="CJ20" s="5"/>
      <c r="CK20" s="23"/>
      <c r="CL20" s="9"/>
      <c r="CM20" s="13"/>
      <c r="CN20" s="80"/>
      <c r="CX20" s="80"/>
      <c r="DH20" s="80"/>
      <c r="DR20" s="80"/>
      <c r="EB20" s="80"/>
      <c r="EL20" s="80"/>
      <c r="EV20" s="80"/>
      <c r="FF20" s="80"/>
      <c r="FP20" s="80"/>
      <c r="FZ20" s="80"/>
      <c r="GJ20" s="80"/>
      <c r="GT20" s="80"/>
      <c r="HD20" s="80"/>
      <c r="HN20" s="80"/>
      <c r="HX20" s="80"/>
    </row>
    <row r="21" spans="1:232" s="1" customFormat="1" x14ac:dyDescent="0.3">
      <c r="A21" s="617" t="str">
        <f ca="1">IF(ISBLANK('Data Summary'!A23),"",'Data Summary'!A23)</f>
        <v/>
      </c>
      <c r="B21" s="73"/>
      <c r="C21" s="18"/>
      <c r="D21" s="33"/>
      <c r="E21" s="33"/>
      <c r="F21" s="33"/>
      <c r="G21" s="33"/>
      <c r="H21" s="33"/>
      <c r="I21" s="34"/>
      <c r="J21" s="9"/>
      <c r="K21" s="9"/>
      <c r="L21" s="73"/>
      <c r="M21" s="18"/>
      <c r="N21" s="33"/>
      <c r="O21" s="33"/>
      <c r="P21" s="33"/>
      <c r="Q21" s="33"/>
      <c r="R21" s="33"/>
      <c r="S21" s="34"/>
      <c r="T21" s="9"/>
      <c r="U21" s="13"/>
      <c r="V21" s="73"/>
      <c r="W21" s="18"/>
      <c r="X21" s="33"/>
      <c r="Y21" s="33"/>
      <c r="Z21" s="33"/>
      <c r="AA21" s="33"/>
      <c r="AB21" s="33"/>
      <c r="AC21" s="34"/>
      <c r="AD21" s="9"/>
      <c r="AE21" s="13"/>
      <c r="AF21" s="73"/>
      <c r="AG21" s="18"/>
      <c r="AH21" s="33"/>
      <c r="AI21" s="33"/>
      <c r="AJ21" s="33"/>
      <c r="AK21" s="33"/>
      <c r="AL21" s="33"/>
      <c r="AM21" s="34"/>
      <c r="AN21" s="9"/>
      <c r="AO21" s="13"/>
      <c r="AP21" s="73"/>
      <c r="AQ21" s="18"/>
      <c r="AR21" s="33"/>
      <c r="AS21" s="33"/>
      <c r="AT21" s="33"/>
      <c r="AU21" s="33"/>
      <c r="AV21" s="33"/>
      <c r="AW21" s="34"/>
      <c r="AX21" s="9"/>
      <c r="AY21" s="13"/>
      <c r="AZ21" s="73"/>
      <c r="BA21" s="18"/>
      <c r="BB21" s="33"/>
      <c r="BC21" s="33"/>
      <c r="BD21" s="33"/>
      <c r="BE21" s="33"/>
      <c r="BF21" s="33"/>
      <c r="BG21" s="34"/>
      <c r="BH21" s="9"/>
      <c r="BI21" s="13"/>
      <c r="BJ21" s="73"/>
      <c r="BK21" s="18"/>
      <c r="BL21" s="33"/>
      <c r="BM21" s="33"/>
      <c r="BN21" s="33"/>
      <c r="BO21" s="33"/>
      <c r="BP21" s="33"/>
      <c r="BQ21" s="34"/>
      <c r="BR21" s="9"/>
      <c r="BS21" s="13"/>
      <c r="BT21" s="73"/>
      <c r="BU21" s="18"/>
      <c r="BV21" s="33"/>
      <c r="BW21" s="33"/>
      <c r="BX21" s="33"/>
      <c r="BY21" s="33"/>
      <c r="BZ21" s="33"/>
      <c r="CA21" s="34"/>
      <c r="CB21" s="9"/>
      <c r="CC21" s="13"/>
      <c r="CD21" s="73"/>
      <c r="CE21" s="18"/>
      <c r="CF21" s="33"/>
      <c r="CG21" s="33"/>
      <c r="CH21" s="33"/>
      <c r="CI21" s="33"/>
      <c r="CJ21" s="33"/>
      <c r="CK21" s="34"/>
      <c r="CL21" s="9"/>
      <c r="CM21" s="13"/>
      <c r="CN21" s="80"/>
      <c r="CX21" s="80"/>
      <c r="DH21" s="80"/>
      <c r="DR21" s="80"/>
      <c r="EB21" s="80"/>
      <c r="EL21" s="80"/>
      <c r="EV21" s="80"/>
      <c r="FF21" s="80"/>
      <c r="FP21" s="80"/>
      <c r="FZ21" s="80"/>
      <c r="GJ21" s="80"/>
      <c r="GT21" s="80"/>
      <c r="HD21" s="80"/>
      <c r="HN21" s="80"/>
      <c r="HX21" s="80"/>
    </row>
    <row r="22" spans="1:232" s="1" customFormat="1" x14ac:dyDescent="0.3">
      <c r="A22" s="617" t="str">
        <f ca="1">IF(ISBLANK('Data Summary'!A24),"",'Data Summary'!A24)</f>
        <v/>
      </c>
      <c r="B22" s="73"/>
      <c r="C22" s="18"/>
      <c r="D22" s="33"/>
      <c r="E22" s="33"/>
      <c r="F22" s="33"/>
      <c r="G22" s="33"/>
      <c r="H22" s="33"/>
      <c r="I22" s="34"/>
      <c r="J22" s="9"/>
      <c r="K22" s="9"/>
      <c r="L22" s="73"/>
      <c r="M22" s="18"/>
      <c r="N22" s="33"/>
      <c r="O22" s="33"/>
      <c r="P22" s="33"/>
      <c r="Q22" s="33"/>
      <c r="R22" s="33"/>
      <c r="S22" s="34"/>
      <c r="T22" s="9"/>
      <c r="U22" s="13"/>
      <c r="V22" s="73"/>
      <c r="W22" s="18"/>
      <c r="X22" s="33"/>
      <c r="Y22" s="33"/>
      <c r="Z22" s="33"/>
      <c r="AA22" s="33"/>
      <c r="AB22" s="33"/>
      <c r="AC22" s="34"/>
      <c r="AD22" s="9"/>
      <c r="AE22" s="13"/>
      <c r="AF22" s="73"/>
      <c r="AG22" s="18"/>
      <c r="AH22" s="33"/>
      <c r="AI22" s="33"/>
      <c r="AJ22" s="33"/>
      <c r="AK22" s="33"/>
      <c r="AL22" s="33"/>
      <c r="AM22" s="34"/>
      <c r="AN22" s="9"/>
      <c r="AO22" s="13"/>
      <c r="AP22" s="73"/>
      <c r="AQ22" s="18"/>
      <c r="AR22" s="33"/>
      <c r="AS22" s="33"/>
      <c r="AT22" s="33"/>
      <c r="AU22" s="33"/>
      <c r="AV22" s="33"/>
      <c r="AW22" s="34"/>
      <c r="AX22" s="9"/>
      <c r="AY22" s="13"/>
      <c r="AZ22" s="73"/>
      <c r="BA22" s="18"/>
      <c r="BB22" s="33"/>
      <c r="BC22" s="33"/>
      <c r="BD22" s="33"/>
      <c r="BE22" s="33"/>
      <c r="BF22" s="33"/>
      <c r="BG22" s="34"/>
      <c r="BH22" s="9"/>
      <c r="BI22" s="13"/>
      <c r="BJ22" s="73"/>
      <c r="BK22" s="18"/>
      <c r="BL22" s="33"/>
      <c r="BM22" s="33"/>
      <c r="BN22" s="33"/>
      <c r="BO22" s="33"/>
      <c r="BP22" s="33"/>
      <c r="BQ22" s="34"/>
      <c r="BR22" s="9"/>
      <c r="BS22" s="13"/>
      <c r="BT22" s="73"/>
      <c r="BU22" s="18"/>
      <c r="BV22" s="33"/>
      <c r="BW22" s="33"/>
      <c r="BX22" s="33"/>
      <c r="BY22" s="33"/>
      <c r="BZ22" s="33"/>
      <c r="CA22" s="34"/>
      <c r="CB22" s="9"/>
      <c r="CC22" s="13"/>
      <c r="CD22" s="73"/>
      <c r="CE22" s="18"/>
      <c r="CF22" s="33"/>
      <c r="CG22" s="33"/>
      <c r="CH22" s="33"/>
      <c r="CI22" s="33"/>
      <c r="CJ22" s="33"/>
      <c r="CK22" s="34"/>
      <c r="CL22" s="9"/>
      <c r="CM22" s="13"/>
      <c r="CN22" s="80"/>
      <c r="CX22" s="80"/>
      <c r="DH22" s="80"/>
      <c r="DR22" s="80"/>
      <c r="EB22" s="80"/>
      <c r="EL22" s="80"/>
      <c r="EV22" s="80"/>
      <c r="FF22" s="80"/>
      <c r="FP22" s="80"/>
      <c r="FZ22" s="80"/>
      <c r="GJ22" s="80"/>
      <c r="GT22" s="80"/>
      <c r="HD22" s="80"/>
      <c r="HN22" s="80"/>
      <c r="HX22" s="80"/>
    </row>
    <row r="23" spans="1:232" s="1" customFormat="1" x14ac:dyDescent="0.3">
      <c r="A23" s="617" t="str">
        <f ca="1">IF(ISBLANK('Data Summary'!A25),"",'Data Summary'!A25)</f>
        <v/>
      </c>
      <c r="B23" s="73"/>
      <c r="C23" s="18"/>
      <c r="D23" s="33"/>
      <c r="E23" s="33"/>
      <c r="F23" s="33"/>
      <c r="G23" s="33"/>
      <c r="H23" s="33"/>
      <c r="I23" s="34"/>
      <c r="J23" s="9"/>
      <c r="K23" s="9"/>
      <c r="L23" s="73"/>
      <c r="M23" s="18"/>
      <c r="N23" s="33"/>
      <c r="O23" s="33"/>
      <c r="P23" s="33"/>
      <c r="Q23" s="33"/>
      <c r="R23" s="33"/>
      <c r="S23" s="34"/>
      <c r="T23" s="9"/>
      <c r="U23" s="13"/>
      <c r="V23" s="73"/>
      <c r="W23" s="18"/>
      <c r="X23" s="33"/>
      <c r="Y23" s="33"/>
      <c r="Z23" s="33"/>
      <c r="AA23" s="33"/>
      <c r="AB23" s="33"/>
      <c r="AC23" s="34"/>
      <c r="AD23" s="9"/>
      <c r="AE23" s="13"/>
      <c r="AF23" s="73"/>
      <c r="AG23" s="18"/>
      <c r="AH23" s="33"/>
      <c r="AI23" s="33"/>
      <c r="AJ23" s="33"/>
      <c r="AK23" s="33"/>
      <c r="AL23" s="33"/>
      <c r="AM23" s="34"/>
      <c r="AN23" s="9"/>
      <c r="AO23" s="13"/>
      <c r="AP23" s="73"/>
      <c r="AQ23" s="18"/>
      <c r="AR23" s="33"/>
      <c r="AS23" s="33"/>
      <c r="AT23" s="33"/>
      <c r="AU23" s="33"/>
      <c r="AV23" s="33"/>
      <c r="AW23" s="34"/>
      <c r="AX23" s="9"/>
      <c r="AY23" s="13"/>
      <c r="AZ23" s="73"/>
      <c r="BA23" s="18"/>
      <c r="BB23" s="33"/>
      <c r="BC23" s="33"/>
      <c r="BD23" s="33"/>
      <c r="BE23" s="33"/>
      <c r="BF23" s="33"/>
      <c r="BG23" s="34"/>
      <c r="BH23" s="9"/>
      <c r="BI23" s="13"/>
      <c r="BJ23" s="73"/>
      <c r="BK23" s="18"/>
      <c r="BL23" s="33"/>
      <c r="BM23" s="33"/>
      <c r="BN23" s="33"/>
      <c r="BO23" s="33"/>
      <c r="BP23" s="33"/>
      <c r="BQ23" s="34"/>
      <c r="BR23" s="9"/>
      <c r="BS23" s="13"/>
      <c r="BT23" s="73"/>
      <c r="BU23" s="18"/>
      <c r="BV23" s="33"/>
      <c r="BW23" s="33"/>
      <c r="BX23" s="33"/>
      <c r="BY23" s="33"/>
      <c r="BZ23" s="33"/>
      <c r="CA23" s="34"/>
      <c r="CB23" s="9"/>
      <c r="CC23" s="13"/>
      <c r="CD23" s="73"/>
      <c r="CE23" s="18"/>
      <c r="CF23" s="33"/>
      <c r="CG23" s="33"/>
      <c r="CH23" s="33"/>
      <c r="CI23" s="33"/>
      <c r="CJ23" s="33"/>
      <c r="CK23" s="34"/>
      <c r="CL23" s="9"/>
      <c r="CM23" s="13"/>
      <c r="CN23" s="80"/>
      <c r="CX23" s="80"/>
      <c r="DH23" s="80"/>
      <c r="DR23" s="80"/>
      <c r="EB23" s="80"/>
      <c r="EL23" s="80"/>
      <c r="EV23" s="80"/>
      <c r="FF23" s="80"/>
      <c r="FP23" s="80"/>
      <c r="FZ23" s="80"/>
      <c r="GJ23" s="80"/>
      <c r="GT23" s="80"/>
      <c r="HD23" s="80"/>
      <c r="HN23" s="80"/>
      <c r="HX23" s="80"/>
    </row>
    <row r="24" spans="1:232" s="1" customFormat="1" x14ac:dyDescent="0.3">
      <c r="A24" s="617" t="str">
        <f ca="1">IF(ISBLANK('Data Summary'!A26),"",'Data Summary'!A26)</f>
        <v/>
      </c>
      <c r="B24" s="73"/>
      <c r="C24" s="18"/>
      <c r="D24" s="33"/>
      <c r="E24" s="33"/>
      <c r="F24" s="33"/>
      <c r="G24" s="33"/>
      <c r="H24" s="33"/>
      <c r="I24" s="34"/>
      <c r="J24" s="9"/>
      <c r="K24" s="9"/>
      <c r="L24" s="73"/>
      <c r="M24" s="18"/>
      <c r="N24" s="33"/>
      <c r="O24" s="33"/>
      <c r="P24" s="33"/>
      <c r="Q24" s="33"/>
      <c r="R24" s="33"/>
      <c r="S24" s="34"/>
      <c r="T24" s="9"/>
      <c r="U24" s="13"/>
      <c r="V24" s="73"/>
      <c r="W24" s="18"/>
      <c r="X24" s="33"/>
      <c r="Y24" s="33"/>
      <c r="Z24" s="33"/>
      <c r="AA24" s="33"/>
      <c r="AB24" s="33"/>
      <c r="AC24" s="34"/>
      <c r="AD24" s="9"/>
      <c r="AE24" s="13"/>
      <c r="AF24" s="73"/>
      <c r="AG24" s="18"/>
      <c r="AH24" s="33"/>
      <c r="AI24" s="33"/>
      <c r="AJ24" s="33"/>
      <c r="AK24" s="33"/>
      <c r="AL24" s="33"/>
      <c r="AM24" s="34"/>
      <c r="AN24" s="9"/>
      <c r="AO24" s="13"/>
      <c r="AP24" s="73"/>
      <c r="AQ24" s="18"/>
      <c r="AR24" s="33"/>
      <c r="AS24" s="33"/>
      <c r="AT24" s="33"/>
      <c r="AU24" s="33"/>
      <c r="AV24" s="33"/>
      <c r="AW24" s="34"/>
      <c r="AX24" s="9"/>
      <c r="AY24" s="13"/>
      <c r="AZ24" s="73"/>
      <c r="BA24" s="18"/>
      <c r="BB24" s="33"/>
      <c r="BC24" s="33"/>
      <c r="BD24" s="33"/>
      <c r="BE24" s="33"/>
      <c r="BF24" s="33"/>
      <c r="BG24" s="34"/>
      <c r="BH24" s="9"/>
      <c r="BI24" s="13"/>
      <c r="BJ24" s="73"/>
      <c r="BK24" s="18"/>
      <c r="BL24" s="33"/>
      <c r="BM24" s="33"/>
      <c r="BN24" s="33"/>
      <c r="BO24" s="33"/>
      <c r="BP24" s="33"/>
      <c r="BQ24" s="34"/>
      <c r="BR24" s="9"/>
      <c r="BS24" s="13"/>
      <c r="BT24" s="73"/>
      <c r="BU24" s="18"/>
      <c r="BV24" s="33"/>
      <c r="BW24" s="33"/>
      <c r="BX24" s="33"/>
      <c r="BY24" s="33"/>
      <c r="BZ24" s="33"/>
      <c r="CA24" s="34"/>
      <c r="CB24" s="9"/>
      <c r="CC24" s="13"/>
      <c r="CD24" s="73"/>
      <c r="CE24" s="18"/>
      <c r="CF24" s="33"/>
      <c r="CG24" s="33"/>
      <c r="CH24" s="33"/>
      <c r="CI24" s="33"/>
      <c r="CJ24" s="33"/>
      <c r="CK24" s="34"/>
      <c r="CL24" s="9"/>
      <c r="CM24" s="13"/>
      <c r="CN24" s="80"/>
      <c r="CX24" s="80"/>
      <c r="DH24" s="80"/>
      <c r="DR24" s="80"/>
      <c r="EB24" s="80"/>
      <c r="EL24" s="80"/>
      <c r="EV24" s="80"/>
      <c r="FF24" s="80"/>
      <c r="FP24" s="80"/>
      <c r="FZ24" s="80"/>
      <c r="GJ24" s="80"/>
      <c r="GT24" s="80"/>
      <c r="HD24" s="80"/>
      <c r="HN24" s="80"/>
      <c r="HX24" s="80"/>
    </row>
    <row r="25" spans="1:232" s="1" customFormat="1" x14ac:dyDescent="0.3">
      <c r="A25" s="617" t="str">
        <f ca="1">IF(ISBLANK('Data Summary'!A27),"",'Data Summary'!A27)</f>
        <v/>
      </c>
      <c r="B25" s="73"/>
      <c r="C25" s="18"/>
      <c r="D25" s="33"/>
      <c r="E25" s="33"/>
      <c r="F25" s="33"/>
      <c r="G25" s="33"/>
      <c r="H25" s="33"/>
      <c r="I25" s="34"/>
      <c r="J25" s="9"/>
      <c r="K25" s="9"/>
      <c r="L25" s="73"/>
      <c r="M25" s="18"/>
      <c r="N25" s="33"/>
      <c r="O25" s="33"/>
      <c r="P25" s="33"/>
      <c r="Q25" s="33"/>
      <c r="R25" s="33"/>
      <c r="S25" s="34"/>
      <c r="T25" s="9"/>
      <c r="U25" s="13"/>
      <c r="V25" s="73"/>
      <c r="W25" s="18"/>
      <c r="X25" s="33"/>
      <c r="Y25" s="33"/>
      <c r="Z25" s="33"/>
      <c r="AA25" s="33"/>
      <c r="AB25" s="33"/>
      <c r="AC25" s="34"/>
      <c r="AD25" s="9"/>
      <c r="AE25" s="13"/>
      <c r="AF25" s="73"/>
      <c r="AG25" s="18"/>
      <c r="AH25" s="33"/>
      <c r="AI25" s="33"/>
      <c r="AJ25" s="33"/>
      <c r="AK25" s="33"/>
      <c r="AL25" s="33"/>
      <c r="AM25" s="34"/>
      <c r="AN25" s="9"/>
      <c r="AO25" s="13"/>
      <c r="AP25" s="73"/>
      <c r="AQ25" s="18"/>
      <c r="AR25" s="33"/>
      <c r="AS25" s="33"/>
      <c r="AT25" s="33"/>
      <c r="AU25" s="33"/>
      <c r="AV25" s="33"/>
      <c r="AW25" s="34"/>
      <c r="AX25" s="9"/>
      <c r="AY25" s="13"/>
      <c r="AZ25" s="73"/>
      <c r="BA25" s="18"/>
      <c r="BB25" s="33"/>
      <c r="BC25" s="33"/>
      <c r="BD25" s="33"/>
      <c r="BE25" s="33"/>
      <c r="BF25" s="33"/>
      <c r="BG25" s="34"/>
      <c r="BH25" s="9"/>
      <c r="BI25" s="13"/>
      <c r="BJ25" s="73"/>
      <c r="BK25" s="18"/>
      <c r="BL25" s="33"/>
      <c r="BM25" s="33"/>
      <c r="BN25" s="33"/>
      <c r="BO25" s="33"/>
      <c r="BP25" s="33"/>
      <c r="BQ25" s="34"/>
      <c r="BR25" s="9"/>
      <c r="BS25" s="13"/>
      <c r="BT25" s="73"/>
      <c r="BU25" s="18"/>
      <c r="BV25" s="33"/>
      <c r="BW25" s="33"/>
      <c r="BX25" s="33"/>
      <c r="BY25" s="33"/>
      <c r="BZ25" s="33"/>
      <c r="CA25" s="34"/>
      <c r="CB25" s="9"/>
      <c r="CC25" s="13"/>
      <c r="CD25" s="73"/>
      <c r="CE25" s="18"/>
      <c r="CF25" s="33"/>
      <c r="CG25" s="33"/>
      <c r="CH25" s="33"/>
      <c r="CI25" s="33"/>
      <c r="CJ25" s="33"/>
      <c r="CK25" s="34"/>
      <c r="CL25" s="9"/>
      <c r="CM25" s="13"/>
      <c r="CN25" s="80"/>
      <c r="CX25" s="80"/>
      <c r="DH25" s="80"/>
      <c r="DR25" s="80"/>
      <c r="EB25" s="80"/>
      <c r="EL25" s="80"/>
      <c r="EV25" s="80"/>
      <c r="FF25" s="80"/>
      <c r="FP25" s="80"/>
      <c r="FZ25" s="80"/>
      <c r="GJ25" s="80"/>
      <c r="GT25" s="80"/>
      <c r="HD25" s="80"/>
      <c r="HN25" s="80"/>
      <c r="HX25" s="80"/>
    </row>
    <row r="26" spans="1:232" s="1" customFormat="1" x14ac:dyDescent="0.3">
      <c r="A26" s="617" t="str">
        <f ca="1">IF(ISBLANK('Data Summary'!A28),"",'Data Summary'!A28)</f>
        <v/>
      </c>
      <c r="B26" s="73"/>
      <c r="C26" s="18"/>
      <c r="D26" s="4"/>
      <c r="E26" s="4"/>
      <c r="F26" s="4"/>
      <c r="G26" s="4"/>
      <c r="H26" s="4"/>
      <c r="I26" s="24"/>
      <c r="J26" s="9"/>
      <c r="K26" s="9"/>
      <c r="L26" s="73"/>
      <c r="M26" s="20"/>
      <c r="N26" s="4"/>
      <c r="O26" s="4"/>
      <c r="P26" s="4"/>
      <c r="Q26" s="4"/>
      <c r="R26" s="4"/>
      <c r="S26" s="24"/>
      <c r="T26" s="9"/>
      <c r="U26" s="13"/>
      <c r="V26" s="73"/>
      <c r="W26" s="20"/>
      <c r="X26" s="4"/>
      <c r="Y26" s="4"/>
      <c r="Z26" s="4"/>
      <c r="AA26" s="4"/>
      <c r="AB26" s="4"/>
      <c r="AC26" s="24"/>
      <c r="AD26" s="9"/>
      <c r="AE26" s="13"/>
      <c r="AF26" s="73"/>
      <c r="AG26" s="20"/>
      <c r="AH26" s="4"/>
      <c r="AI26" s="4"/>
      <c r="AJ26" s="4"/>
      <c r="AK26" s="4"/>
      <c r="AL26" s="4"/>
      <c r="AM26" s="24"/>
      <c r="AN26" s="9"/>
      <c r="AO26" s="13"/>
      <c r="AP26" s="73"/>
      <c r="AQ26" s="20"/>
      <c r="AR26" s="4"/>
      <c r="AS26" s="4"/>
      <c r="AT26" s="4"/>
      <c r="AU26" s="4"/>
      <c r="AV26" s="4"/>
      <c r="AW26" s="24"/>
      <c r="AX26" s="9"/>
      <c r="AY26" s="13"/>
      <c r="AZ26" s="73"/>
      <c r="BA26" s="20"/>
      <c r="BB26" s="4"/>
      <c r="BC26" s="4"/>
      <c r="BD26" s="4"/>
      <c r="BE26" s="4"/>
      <c r="BF26" s="4"/>
      <c r="BG26" s="24"/>
      <c r="BH26" s="9"/>
      <c r="BI26" s="13"/>
      <c r="BJ26" s="73"/>
      <c r="BK26" s="20"/>
      <c r="BL26" s="4"/>
      <c r="BM26" s="4"/>
      <c r="BN26" s="4"/>
      <c r="BO26" s="4"/>
      <c r="BP26" s="4"/>
      <c r="BQ26" s="24"/>
      <c r="BR26" s="9"/>
      <c r="BS26" s="13"/>
      <c r="BT26" s="73"/>
      <c r="BU26" s="20"/>
      <c r="BV26" s="4"/>
      <c r="BW26" s="4"/>
      <c r="BX26" s="4"/>
      <c r="BY26" s="4"/>
      <c r="BZ26" s="4"/>
      <c r="CA26" s="24"/>
      <c r="CB26" s="9"/>
      <c r="CC26" s="13"/>
      <c r="CD26" s="73"/>
      <c r="CE26" s="20"/>
      <c r="CF26" s="4"/>
      <c r="CG26" s="4"/>
      <c r="CH26" s="4"/>
      <c r="CI26" s="4"/>
      <c r="CJ26" s="4"/>
      <c r="CK26" s="24"/>
      <c r="CL26" s="9"/>
      <c r="CM26" s="13"/>
      <c r="CN26" s="80"/>
      <c r="CX26" s="80"/>
      <c r="DH26" s="80"/>
      <c r="DR26" s="80"/>
      <c r="EB26" s="80"/>
      <c r="EL26" s="80"/>
      <c r="EV26" s="80"/>
      <c r="FF26" s="80"/>
      <c r="FP26" s="80"/>
      <c r="FZ26" s="80"/>
      <c r="GJ26" s="80"/>
      <c r="GT26" s="80"/>
      <c r="HD26" s="80"/>
      <c r="HN26" s="80"/>
      <c r="HX26" s="80"/>
    </row>
    <row r="27" spans="1:232" s="1" customFormat="1" ht="93" customHeight="1" x14ac:dyDescent="0.3">
      <c r="A27" s="186" t="str">
        <f ca="1">IF(ISBLANK('Data Summary'!A29),"",'Data Summary'!A29)</f>
        <v/>
      </c>
      <c r="B27" s="75" t="str">
        <f>HLOOKUP(Introduction!$G$4,nametranslations,111,FALSE)</f>
        <v>Notas</v>
      </c>
      <c r="C27" s="361" t="s">
        <v>139</v>
      </c>
      <c r="D27" s="361"/>
      <c r="E27" s="361"/>
      <c r="F27" s="361"/>
      <c r="G27" s="361"/>
      <c r="H27" s="361"/>
      <c r="I27" s="362"/>
      <c r="J27" s="9"/>
      <c r="K27" s="9"/>
      <c r="L27" s="75" t="str">
        <f>HLOOKUP(Introduction!$G$4,nametranslations,111,FALSE)</f>
        <v>Notas</v>
      </c>
      <c r="M27" s="361" t="s">
        <v>183</v>
      </c>
      <c r="N27" s="363"/>
      <c r="O27" s="363"/>
      <c r="P27" s="363"/>
      <c r="Q27" s="363"/>
      <c r="R27" s="363"/>
      <c r="S27" s="364"/>
      <c r="T27" s="9"/>
      <c r="U27" s="13"/>
      <c r="V27" s="75" t="str">
        <f>HLOOKUP(Introduction!$G$4,nametranslations,111,FALSE)</f>
        <v>Notas</v>
      </c>
      <c r="W27" s="361" t="s">
        <v>225</v>
      </c>
      <c r="X27" s="363"/>
      <c r="Y27" s="363"/>
      <c r="Z27" s="363"/>
      <c r="AA27" s="363"/>
      <c r="AB27" s="363"/>
      <c r="AC27" s="364"/>
      <c r="AD27" s="9"/>
      <c r="AE27" s="13"/>
      <c r="AF27" s="75" t="str">
        <f>HLOOKUP(Introduction!$G$4,nametranslations,111,FALSE)</f>
        <v>Notas</v>
      </c>
      <c r="AG27" s="361" t="s">
        <v>186</v>
      </c>
      <c r="AH27" s="363"/>
      <c r="AI27" s="363"/>
      <c r="AJ27" s="363"/>
      <c r="AK27" s="363"/>
      <c r="AL27" s="363"/>
      <c r="AM27" s="364"/>
      <c r="AN27" s="9"/>
      <c r="AO27" s="13"/>
      <c r="AP27" s="75" t="str">
        <f>HLOOKUP(Introduction!$G$4,nametranslations,111,FALSE)</f>
        <v>Notas</v>
      </c>
      <c r="AQ27" s="361"/>
      <c r="AR27" s="363"/>
      <c r="AS27" s="363"/>
      <c r="AT27" s="363"/>
      <c r="AU27" s="363"/>
      <c r="AV27" s="363"/>
      <c r="AW27" s="364"/>
      <c r="AX27" s="9"/>
      <c r="AY27" s="13"/>
      <c r="AZ27" s="75" t="str">
        <f>HLOOKUP(Introduction!$G$4,nametranslations,111,FALSE)</f>
        <v>Notas</v>
      </c>
      <c r="BA27" s="361" t="s">
        <v>225</v>
      </c>
      <c r="BB27" s="363"/>
      <c r="BC27" s="363"/>
      <c r="BD27" s="363"/>
      <c r="BE27" s="363"/>
      <c r="BF27" s="363"/>
      <c r="BG27" s="364"/>
      <c r="BH27" s="9"/>
      <c r="BI27" s="13"/>
      <c r="BJ27" s="75" t="str">
        <f>HLOOKUP(Introduction!$G$4,nametranslations,111,FALSE)</f>
        <v>Notas</v>
      </c>
      <c r="BK27" s="361" t="s">
        <v>263</v>
      </c>
      <c r="BL27" s="363"/>
      <c r="BM27" s="363"/>
      <c r="BN27" s="363"/>
      <c r="BO27" s="363"/>
      <c r="BP27" s="363"/>
      <c r="BQ27" s="364"/>
      <c r="BR27" s="9"/>
      <c r="BS27" s="13"/>
      <c r="BT27" s="75" t="str">
        <f>HLOOKUP(Introduction!$G$4,nametranslations,111,FALSE)</f>
        <v>Notas</v>
      </c>
      <c r="BU27" s="357" t="s">
        <v>261</v>
      </c>
      <c r="BV27" s="358"/>
      <c r="BW27" s="358"/>
      <c r="BX27" s="358"/>
      <c r="BY27" s="358"/>
      <c r="BZ27" s="358"/>
      <c r="CA27" s="359"/>
      <c r="CB27" s="9"/>
      <c r="CC27" s="13"/>
      <c r="CD27" s="75" t="str">
        <f>HLOOKUP(Introduction!$G$4,nametranslations,111,FALSE)</f>
        <v>Notas</v>
      </c>
      <c r="CE27" s="357" t="s">
        <v>274</v>
      </c>
      <c r="CF27" s="358"/>
      <c r="CG27" s="358"/>
      <c r="CH27" s="358"/>
      <c r="CI27" s="358"/>
      <c r="CJ27" s="358"/>
      <c r="CK27" s="359"/>
      <c r="CL27" s="9"/>
      <c r="CM27" s="13"/>
      <c r="CN27" s="80"/>
      <c r="CX27" s="80"/>
      <c r="DH27" s="80"/>
      <c r="DR27" s="80"/>
      <c r="EB27" s="80"/>
      <c r="EL27" s="80"/>
      <c r="EV27" s="80"/>
      <c r="FF27" s="80"/>
      <c r="FP27" s="80"/>
      <c r="FZ27" s="80"/>
      <c r="GJ27" s="80"/>
      <c r="GT27" s="80"/>
      <c r="HD27" s="80"/>
      <c r="HN27" s="80"/>
      <c r="HX27" s="80"/>
    </row>
    <row r="28" spans="1:232" s="1" customFormat="1" ht="15.75" customHeight="1" x14ac:dyDescent="0.3">
      <c r="A28" s="186" t="str">
        <f ca="1">IF(ISBLANK('Data Summary'!A30),"",'Data Summary'!A30)</f>
        <v/>
      </c>
      <c r="B28" s="75"/>
      <c r="C28" s="10" t="str">
        <f>HLOOKUP(Introduction!$G$4,nametranslations,112,FALSE)</f>
        <v>Estimación de la instalación utilizada</v>
      </c>
      <c r="D28" s="63"/>
      <c r="E28" s="63"/>
      <c r="F28" s="63"/>
      <c r="G28" s="63"/>
      <c r="H28" s="63"/>
      <c r="I28" s="56"/>
      <c r="J28" s="9"/>
      <c r="K28" s="9"/>
      <c r="L28" s="75"/>
      <c r="M28" s="10" t="str">
        <f>HLOOKUP(Introduction!$G$4,nametranslations,112,FALSE)</f>
        <v>Estimación de la instalación utilizada</v>
      </c>
      <c r="N28" s="29"/>
      <c r="O28" s="29"/>
      <c r="P28" s="29"/>
      <c r="Q28" s="29"/>
      <c r="R28" s="29"/>
      <c r="S28" s="54"/>
      <c r="T28" s="9"/>
      <c r="U28" s="13"/>
      <c r="V28" s="75"/>
      <c r="W28" s="10" t="str">
        <f>HLOOKUP(Introduction!$G$4,nametranslations,112,FALSE)</f>
        <v>Estimación de la instalación utilizada</v>
      </c>
      <c r="X28" s="29"/>
      <c r="Y28" s="29"/>
      <c r="Z28" s="29"/>
      <c r="AA28" s="29"/>
      <c r="AB28" s="29"/>
      <c r="AC28" s="54"/>
      <c r="AD28" s="9"/>
      <c r="AE28" s="13"/>
      <c r="AF28" s="75"/>
      <c r="AG28" s="10" t="str">
        <f>HLOOKUP(Introduction!$G$4,nametranslations,112,FALSE)</f>
        <v>Estimación de la instalación utilizada</v>
      </c>
      <c r="AH28" s="29" t="s">
        <v>134</v>
      </c>
      <c r="AI28" s="29" t="s">
        <v>140</v>
      </c>
      <c r="AJ28" s="29" t="s">
        <v>134</v>
      </c>
      <c r="AK28" s="29"/>
      <c r="AL28" s="29"/>
      <c r="AM28" s="54"/>
      <c r="AN28" s="9"/>
      <c r="AO28" s="13"/>
      <c r="AP28" s="75"/>
      <c r="AQ28" s="10" t="str">
        <f>HLOOKUP(Introduction!$G$4,nametranslations,112,FALSE)</f>
        <v>Estimación de la instalación utilizada</v>
      </c>
      <c r="AR28" s="29"/>
      <c r="AS28" s="29"/>
      <c r="AT28" s="29"/>
      <c r="AU28" s="29"/>
      <c r="AV28" s="29"/>
      <c r="AW28" s="54"/>
      <c r="AX28" s="9"/>
      <c r="AY28" s="13"/>
      <c r="AZ28" s="75"/>
      <c r="BA28" s="10" t="str">
        <f>HLOOKUP(Introduction!$G$4,nametranslations,112,FALSE)</f>
        <v>Estimación de la instalación utilizada</v>
      </c>
      <c r="BB28" s="29"/>
      <c r="BC28" s="29"/>
      <c r="BD28" s="29"/>
      <c r="BE28" s="29"/>
      <c r="BF28" s="29"/>
      <c r="BG28" s="54"/>
      <c r="BH28" s="9"/>
      <c r="BI28" s="13"/>
      <c r="BJ28" s="75"/>
      <c r="BK28" s="10" t="str">
        <f>HLOOKUP(Introduction!$G$4,nametranslations,112,FALSE)</f>
        <v>Estimación de la instalación utilizada</v>
      </c>
      <c r="BL28" s="29"/>
      <c r="BM28" s="29"/>
      <c r="BN28" s="29"/>
      <c r="BO28" s="29"/>
      <c r="BP28" s="29"/>
      <c r="BQ28" s="54"/>
      <c r="BR28" s="9"/>
      <c r="BS28" s="13"/>
      <c r="BT28" s="75"/>
      <c r="BU28" s="10" t="str">
        <f>HLOOKUP(Introduction!$G$4,nametranslations,112,FALSE)</f>
        <v>Estimación de la instalación utilizada</v>
      </c>
      <c r="BV28" s="29"/>
      <c r="BW28" s="29"/>
      <c r="BX28" s="29"/>
      <c r="BY28" s="29"/>
      <c r="BZ28" s="29"/>
      <c r="CA28" s="54"/>
      <c r="CB28" s="9"/>
      <c r="CC28" s="13"/>
      <c r="CD28" s="75"/>
      <c r="CE28" s="10" t="str">
        <f>HLOOKUP(Introduction!$G$4,nametranslations,112,FALSE)</f>
        <v>Estimación de la instalación utilizada</v>
      </c>
      <c r="CF28" s="29" t="s">
        <v>134</v>
      </c>
      <c r="CG28" s="29"/>
      <c r="CH28" s="29"/>
      <c r="CI28" s="29"/>
      <c r="CJ28" s="29"/>
      <c r="CK28" s="54"/>
      <c r="CL28" s="9"/>
      <c r="CM28" s="13"/>
      <c r="CN28" s="80"/>
      <c r="CX28" s="80"/>
      <c r="DH28" s="80"/>
      <c r="DR28" s="80"/>
      <c r="EB28" s="80"/>
      <c r="EL28" s="80"/>
      <c r="EV28" s="80"/>
      <c r="FF28" s="80"/>
      <c r="FP28" s="80"/>
      <c r="FZ28" s="80"/>
      <c r="GJ28" s="80"/>
      <c r="GT28" s="80"/>
      <c r="HD28" s="80"/>
      <c r="HN28" s="80"/>
      <c r="HX28" s="80"/>
    </row>
    <row r="29" spans="1:232" s="1" customFormat="1" ht="15" customHeight="1" x14ac:dyDescent="0.3">
      <c r="A29" s="186" t="str">
        <f ca="1">IF(ISBLANK('Data Summary'!A31),"",'Data Summary'!A31)</f>
        <v/>
      </c>
      <c r="B29" s="75"/>
      <c r="C29" s="10" t="str">
        <f>HLOOKUP(Introduction!$G$4,nametranslations,113,FALSE)</f>
        <v>Estimación mejorada utilizada</v>
      </c>
      <c r="D29" s="29" t="s">
        <v>140</v>
      </c>
      <c r="E29" s="29"/>
      <c r="F29" s="29"/>
      <c r="G29" s="29"/>
      <c r="H29" s="29" t="s">
        <v>140</v>
      </c>
      <c r="I29" s="54"/>
      <c r="J29" s="9"/>
      <c r="K29" s="9"/>
      <c r="L29" s="75"/>
      <c r="M29" s="10" t="str">
        <f>HLOOKUP(Introduction!$G$4,nametranslations,113,FALSE)</f>
        <v>Estimación mejorada utilizada</v>
      </c>
      <c r="N29" s="29" t="s">
        <v>140</v>
      </c>
      <c r="O29" s="29" t="s">
        <v>140</v>
      </c>
      <c r="P29" s="29" t="s">
        <v>140</v>
      </c>
      <c r="Q29" s="29"/>
      <c r="R29" s="29" t="s">
        <v>140</v>
      </c>
      <c r="S29" s="54"/>
      <c r="T29" s="9"/>
      <c r="U29" s="13"/>
      <c r="V29" s="75"/>
      <c r="W29" s="10" t="str">
        <f>HLOOKUP(Introduction!$G$4,nametranslations,113,FALSE)</f>
        <v>Estimación mejorada utilizada</v>
      </c>
      <c r="X29" s="29"/>
      <c r="Y29" s="29"/>
      <c r="Z29" s="29" t="s">
        <v>140</v>
      </c>
      <c r="AA29" s="29"/>
      <c r="AB29" s="29"/>
      <c r="AC29" s="54"/>
      <c r="AD29" s="9"/>
      <c r="AE29" s="13"/>
      <c r="AF29" s="75"/>
      <c r="AG29" s="10" t="str">
        <f>HLOOKUP(Introduction!$G$4,nametranslations,113,FALSE)</f>
        <v>Estimación mejorada utilizada</v>
      </c>
      <c r="AH29" s="29" t="s">
        <v>134</v>
      </c>
      <c r="AI29" s="29" t="s">
        <v>140</v>
      </c>
      <c r="AJ29" s="29" t="s">
        <v>134</v>
      </c>
      <c r="AK29" s="29"/>
      <c r="AL29" s="29"/>
      <c r="AM29" s="54"/>
      <c r="AN29" s="9"/>
      <c r="AO29" s="13"/>
      <c r="AP29" s="75"/>
      <c r="AQ29" s="10" t="str">
        <f>HLOOKUP(Introduction!$G$4,nametranslations,113,FALSE)</f>
        <v>Estimación mejorada utilizada</v>
      </c>
      <c r="AR29" s="29"/>
      <c r="AS29" s="29"/>
      <c r="AT29" s="29" t="s">
        <v>134</v>
      </c>
      <c r="AU29" s="29"/>
      <c r="AV29" s="29"/>
      <c r="AW29" s="54"/>
      <c r="AX29" s="9"/>
      <c r="AY29" s="13"/>
      <c r="AZ29" s="75"/>
      <c r="BA29" s="10" t="str">
        <f>HLOOKUP(Introduction!$G$4,nametranslations,113,FALSE)</f>
        <v>Estimación mejorada utilizada</v>
      </c>
      <c r="BB29" s="29"/>
      <c r="BC29" s="29"/>
      <c r="BD29" s="29" t="s">
        <v>140</v>
      </c>
      <c r="BE29" s="29"/>
      <c r="BF29" s="29"/>
      <c r="BG29" s="54"/>
      <c r="BH29" s="9"/>
      <c r="BI29" s="13"/>
      <c r="BJ29" s="75"/>
      <c r="BK29" s="10" t="str">
        <f>HLOOKUP(Introduction!$G$4,nametranslations,113,FALSE)</f>
        <v>Estimación mejorada utilizada</v>
      </c>
      <c r="BL29" s="29"/>
      <c r="BM29" s="29"/>
      <c r="BN29" s="29" t="s">
        <v>134</v>
      </c>
      <c r="BO29" s="29"/>
      <c r="BP29" s="29"/>
      <c r="BQ29" s="54"/>
      <c r="BR29" s="9"/>
      <c r="BS29" s="13"/>
      <c r="BT29" s="75"/>
      <c r="BU29" s="10" t="str">
        <f>HLOOKUP(Introduction!$G$4,nametranslations,113,FALSE)</f>
        <v>Estimación mejorada utilizada</v>
      </c>
      <c r="BV29" s="29" t="s">
        <v>140</v>
      </c>
      <c r="BW29" s="29" t="s">
        <v>140</v>
      </c>
      <c r="BX29" s="29" t="s">
        <v>140</v>
      </c>
      <c r="BY29" s="29"/>
      <c r="BZ29" s="29" t="s">
        <v>140</v>
      </c>
      <c r="CA29" s="54" t="s">
        <v>140</v>
      </c>
      <c r="CB29" s="9"/>
      <c r="CC29" s="13"/>
      <c r="CD29" s="75"/>
      <c r="CE29" s="10" t="str">
        <f>HLOOKUP(Introduction!$G$4,nametranslations,113,FALSE)</f>
        <v>Estimación mejorada utilizada</v>
      </c>
      <c r="CF29" s="29" t="s">
        <v>140</v>
      </c>
      <c r="CG29" s="29"/>
      <c r="CH29" s="29"/>
      <c r="CI29" s="29"/>
      <c r="CJ29" s="29"/>
      <c r="CK29" s="54"/>
      <c r="CL29" s="9"/>
      <c r="CM29" s="13"/>
      <c r="CN29" s="80"/>
      <c r="CX29" s="80"/>
      <c r="DH29" s="80"/>
      <c r="DR29" s="80"/>
      <c r="EB29" s="80"/>
      <c r="EL29" s="80"/>
      <c r="EV29" s="80"/>
      <c r="FF29" s="80"/>
      <c r="FP29" s="80"/>
      <c r="FZ29" s="80"/>
      <c r="GJ29" s="80"/>
      <c r="GT29" s="80"/>
      <c r="HD29" s="80"/>
      <c r="HN29" s="80"/>
      <c r="HX29" s="80"/>
    </row>
    <row r="30" spans="1:232" s="1" customFormat="1" ht="21" customHeight="1" x14ac:dyDescent="0.3">
      <c r="A30" s="186" t="str">
        <f ca="1">IF(ISBLANK('Data Summary'!A32),"",'Data Summary'!A32)</f>
        <v/>
      </c>
      <c r="B30" s="75"/>
      <c r="C30" s="10" t="str">
        <f>HLOOKUP(Introduction!$G$4,nametranslations,122,FALSE)</f>
        <v>Estimación mejorada y utilizable utilizada</v>
      </c>
      <c r="D30" s="29"/>
      <c r="E30" s="29"/>
      <c r="F30" s="29"/>
      <c r="G30" s="29"/>
      <c r="H30" s="29"/>
      <c r="I30" s="54"/>
      <c r="J30" s="9"/>
      <c r="K30" s="9"/>
      <c r="L30" s="75"/>
      <c r="M30" s="10" t="str">
        <f>HLOOKUP(Introduction!$G$4,nametranslations,122,FALSE)</f>
        <v>Estimación mejorada y utilizable utilizada</v>
      </c>
      <c r="N30" s="29" t="s">
        <v>134</v>
      </c>
      <c r="O30" s="29" t="s">
        <v>134</v>
      </c>
      <c r="P30" s="29" t="s">
        <v>134</v>
      </c>
      <c r="Q30" s="29"/>
      <c r="R30" s="29" t="s">
        <v>134</v>
      </c>
      <c r="S30" s="54"/>
      <c r="T30" s="9"/>
      <c r="U30" s="13"/>
      <c r="V30" s="75"/>
      <c r="W30" s="10" t="str">
        <f>HLOOKUP(Introduction!$G$4,nametranslations,122,FALSE)</f>
        <v>Estimación mejorada y utilizable utilizada</v>
      </c>
      <c r="X30" s="29"/>
      <c r="Y30" s="29"/>
      <c r="Z30" s="29"/>
      <c r="AA30" s="29"/>
      <c r="AB30" s="29"/>
      <c r="AC30" s="54"/>
      <c r="AD30" s="9"/>
      <c r="AE30" s="13"/>
      <c r="AF30" s="75"/>
      <c r="AG30" s="10" t="str">
        <f>HLOOKUP(Introduction!$G$4,nametranslations,122,FALSE)</f>
        <v>Estimación mejorada y utilizable utilizada</v>
      </c>
      <c r="AH30" s="29"/>
      <c r="AI30" s="29"/>
      <c r="AJ30" s="29"/>
      <c r="AK30" s="29"/>
      <c r="AL30" s="29"/>
      <c r="AM30" s="54"/>
      <c r="AN30" s="9"/>
      <c r="AO30" s="13"/>
      <c r="AP30" s="75"/>
      <c r="AQ30" s="10" t="str">
        <f>HLOOKUP(Introduction!$G$4,nametranslations,122,FALSE)</f>
        <v>Estimación mejorada y utilizable utilizada</v>
      </c>
      <c r="AR30" s="29"/>
      <c r="AS30" s="29"/>
      <c r="AT30" s="29"/>
      <c r="AU30" s="29"/>
      <c r="AV30" s="29"/>
      <c r="AW30" s="54"/>
      <c r="AX30" s="9"/>
      <c r="AY30" s="13"/>
      <c r="AZ30" s="75"/>
      <c r="BA30" s="10" t="str">
        <f>HLOOKUP(Introduction!$G$4,nametranslations,122,FALSE)</f>
        <v>Estimación mejorada y utilizable utilizada</v>
      </c>
      <c r="BB30" s="29"/>
      <c r="BC30" s="29"/>
      <c r="BD30" s="29"/>
      <c r="BE30" s="29"/>
      <c r="BF30" s="29"/>
      <c r="BG30" s="54"/>
      <c r="BH30" s="9"/>
      <c r="BI30" s="13"/>
      <c r="BJ30" s="75"/>
      <c r="BK30" s="10" t="str">
        <f>HLOOKUP(Introduction!$G$4,nametranslations,122,FALSE)</f>
        <v>Estimación mejorada y utilizable utilizada</v>
      </c>
      <c r="BL30" s="29"/>
      <c r="BM30" s="29"/>
      <c r="BN30" s="29"/>
      <c r="BO30" s="29"/>
      <c r="BP30" s="29"/>
      <c r="BQ30" s="54"/>
      <c r="BR30" s="9"/>
      <c r="BS30" s="13"/>
      <c r="BT30" s="75"/>
      <c r="BU30" s="10" t="str">
        <f>HLOOKUP(Introduction!$G$4,nametranslations,122,FALSE)</f>
        <v>Estimación mejorada y utilizable utilizada</v>
      </c>
      <c r="BV30" s="29" t="s">
        <v>134</v>
      </c>
      <c r="BW30" s="29" t="s">
        <v>134</v>
      </c>
      <c r="BX30" s="29" t="s">
        <v>134</v>
      </c>
      <c r="BY30" s="29"/>
      <c r="BZ30" s="29" t="s">
        <v>134</v>
      </c>
      <c r="CA30" s="54" t="s">
        <v>134</v>
      </c>
      <c r="CB30" s="9"/>
      <c r="CC30" s="13"/>
      <c r="CD30" s="75"/>
      <c r="CE30" s="10" t="str">
        <f>HLOOKUP(Introduction!$G$4,nametranslations,122,FALSE)</f>
        <v>Estimación mejorada y utilizable utilizada</v>
      </c>
      <c r="CF30" s="29"/>
      <c r="CG30" s="29"/>
      <c r="CH30" s="29"/>
      <c r="CI30" s="29"/>
      <c r="CJ30" s="29"/>
      <c r="CK30" s="54"/>
      <c r="CL30" s="9"/>
      <c r="CM30" s="13"/>
      <c r="CN30" s="80"/>
      <c r="CX30" s="80"/>
      <c r="DH30" s="80"/>
      <c r="DR30" s="80"/>
      <c r="EB30" s="80"/>
      <c r="EL30" s="80"/>
      <c r="EV30" s="80"/>
      <c r="FF30" s="80"/>
      <c r="FP30" s="80"/>
      <c r="FZ30" s="80"/>
      <c r="GJ30" s="80"/>
      <c r="GT30" s="80"/>
      <c r="HD30" s="80"/>
      <c r="HN30" s="80"/>
      <c r="HX30" s="80"/>
    </row>
    <row r="31" spans="1:232" ht="21" customHeight="1" x14ac:dyDescent="0.3">
      <c r="A31" s="186" t="str">
        <f ca="1">IF(ISBLANK('Data Summary'!A33),"",'Data Summary'!A33)</f>
        <v/>
      </c>
      <c r="B31" s="75"/>
      <c r="C31" s="10" t="str">
        <f>HLOOKUP(Introduction!$G$4,nametranslations,123,FALSE)</f>
        <v>Estimación mejorada y de un solo sexo utilizada</v>
      </c>
      <c r="D31" s="29"/>
      <c r="E31" s="29"/>
      <c r="F31" s="29"/>
      <c r="G31" s="29"/>
      <c r="H31" s="29"/>
      <c r="I31" s="54"/>
      <c r="J31" s="9"/>
      <c r="K31" s="9"/>
      <c r="L31" s="75"/>
      <c r="M31" s="10" t="str">
        <f>HLOOKUP(Introduction!$G$4,nametranslations,123,FALSE)</f>
        <v>Estimación mejorada y de un solo sexo utilizada</v>
      </c>
      <c r="N31" s="29"/>
      <c r="O31" s="29"/>
      <c r="P31" s="29"/>
      <c r="Q31" s="29"/>
      <c r="R31" s="29"/>
      <c r="S31" s="54"/>
      <c r="T31" s="9"/>
      <c r="U31" s="13"/>
      <c r="V31" s="75"/>
      <c r="W31" s="10" t="str">
        <f>HLOOKUP(Introduction!$G$4,nametranslations,123,FALSE)</f>
        <v>Estimación mejorada y de un solo sexo utilizada</v>
      </c>
      <c r="X31" s="29"/>
      <c r="Y31" s="29"/>
      <c r="Z31" s="29" t="s">
        <v>140</v>
      </c>
      <c r="AA31" s="29"/>
      <c r="AB31" s="29"/>
      <c r="AC31" s="54"/>
      <c r="AD31" s="9"/>
      <c r="AE31" s="13"/>
      <c r="AF31" s="75"/>
      <c r="AG31" s="10" t="str">
        <f>HLOOKUP(Introduction!$G$4,nametranslations,123,FALSE)</f>
        <v>Estimación mejorada y de un solo sexo utilizada</v>
      </c>
      <c r="AH31" s="29" t="s">
        <v>134</v>
      </c>
      <c r="AI31" s="29" t="s">
        <v>134</v>
      </c>
      <c r="AJ31" s="29" t="s">
        <v>134</v>
      </c>
      <c r="AK31" s="29"/>
      <c r="AL31" s="29"/>
      <c r="AM31" s="54"/>
      <c r="AN31" s="9"/>
      <c r="AO31" s="13"/>
      <c r="AP31" s="75"/>
      <c r="AQ31" s="10" t="str">
        <f>HLOOKUP(Introduction!$G$4,nametranslations,123,FALSE)</f>
        <v>Estimación mejorada y de un solo sexo utilizada</v>
      </c>
      <c r="AR31" s="29"/>
      <c r="AS31" s="29"/>
      <c r="AT31" s="29" t="s">
        <v>134</v>
      </c>
      <c r="AU31" s="29"/>
      <c r="AV31" s="29"/>
      <c r="AW31" s="54"/>
      <c r="AX31" s="9"/>
      <c r="AY31" s="13"/>
      <c r="AZ31" s="75"/>
      <c r="BA31" s="10" t="str">
        <f>HLOOKUP(Introduction!$G$4,nametranslations,123,FALSE)</f>
        <v>Estimación mejorada y de un solo sexo utilizada</v>
      </c>
      <c r="BB31" s="29"/>
      <c r="BC31" s="29"/>
      <c r="BD31" s="29" t="s">
        <v>140</v>
      </c>
      <c r="BE31" s="29"/>
      <c r="BF31" s="29"/>
      <c r="BG31" s="54"/>
      <c r="BH31" s="9"/>
      <c r="BI31" s="13"/>
      <c r="BJ31" s="75"/>
      <c r="BK31" s="10" t="str">
        <f>HLOOKUP(Introduction!$G$4,nametranslations,123,FALSE)</f>
        <v>Estimación mejorada y de un solo sexo utilizada</v>
      </c>
      <c r="BL31" s="29"/>
      <c r="BM31" s="29"/>
      <c r="BN31" s="29" t="s">
        <v>134</v>
      </c>
      <c r="BO31" s="29"/>
      <c r="BP31" s="29"/>
      <c r="BQ31" s="54"/>
      <c r="BR31" s="9"/>
      <c r="BS31" s="13"/>
      <c r="BT31" s="75"/>
      <c r="BU31" s="10" t="str">
        <f>HLOOKUP(Introduction!$G$4,nametranslations,123,FALSE)</f>
        <v>Estimación mejorada y de un solo sexo utilizada</v>
      </c>
      <c r="BV31" s="29"/>
      <c r="BW31" s="29"/>
      <c r="BX31" s="29"/>
      <c r="BY31" s="29"/>
      <c r="BZ31" s="29"/>
      <c r="CA31" s="54"/>
      <c r="CB31" s="9"/>
      <c r="CC31" s="13"/>
      <c r="CD31" s="75"/>
      <c r="CE31" s="10" t="str">
        <f>HLOOKUP(Introduction!$G$4,nametranslations,123,FALSE)</f>
        <v>Estimación mejorada y de un solo sexo utilizada</v>
      </c>
      <c r="CF31" s="29"/>
      <c r="CG31" s="29"/>
      <c r="CH31" s="29"/>
      <c r="CI31" s="29"/>
      <c r="CJ31" s="29"/>
      <c r="CK31" s="54"/>
      <c r="CL31" s="9"/>
      <c r="CM31" s="13"/>
    </row>
    <row r="32" spans="1:232" ht="16.5" customHeight="1" x14ac:dyDescent="0.3">
      <c r="A32" s="186" t="str">
        <f ca="1">IF(ISBLANK('Data Summary'!A34),"",'Data Summary'!A34)</f>
        <v/>
      </c>
      <c r="B32" s="75"/>
      <c r="C32" s="10" t="str">
        <f>HLOOKUP(Introduction!$G$4,nametranslations,114,FALSE)</f>
        <v>Estimación básica utilizada</v>
      </c>
      <c r="D32" s="29"/>
      <c r="E32" s="29"/>
      <c r="F32" s="29"/>
      <c r="G32" s="29"/>
      <c r="H32" s="29"/>
      <c r="I32" s="54"/>
      <c r="J32" s="9"/>
      <c r="K32" s="9"/>
      <c r="L32" s="75"/>
      <c r="M32" s="10" t="str">
        <f>HLOOKUP(Introduction!$G$4,nametranslations,114,FALSE)</f>
        <v>Estimación básica utilizada</v>
      </c>
      <c r="N32" s="29" t="s">
        <v>140</v>
      </c>
      <c r="O32" s="29" t="s">
        <v>140</v>
      </c>
      <c r="P32" s="29" t="s">
        <v>140</v>
      </c>
      <c r="Q32" s="29"/>
      <c r="R32" s="29" t="s">
        <v>140</v>
      </c>
      <c r="S32" s="54"/>
      <c r="T32" s="9"/>
      <c r="U32" s="13"/>
      <c r="V32" s="75"/>
      <c r="W32" s="10" t="str">
        <f>HLOOKUP(Introduction!$G$4,nametranslations,114,FALSE)</f>
        <v>Estimación básica utilizada</v>
      </c>
      <c r="X32" s="29"/>
      <c r="Y32" s="29"/>
      <c r="Z32" s="29"/>
      <c r="AA32" s="29"/>
      <c r="AB32" s="29"/>
      <c r="AC32" s="54"/>
      <c r="AD32" s="9"/>
      <c r="AE32" s="13"/>
      <c r="AF32" s="75"/>
      <c r="AG32" s="10" t="str">
        <f>HLOOKUP(Introduction!$G$4,nametranslations,114,FALSE)</f>
        <v>Estimación básica utilizada</v>
      </c>
      <c r="AH32" s="29" t="s">
        <v>134</v>
      </c>
      <c r="AI32" s="29" t="s">
        <v>140</v>
      </c>
      <c r="AJ32" s="29" t="s">
        <v>134</v>
      </c>
      <c r="AK32" s="29"/>
      <c r="AL32" s="29"/>
      <c r="AM32" s="54"/>
      <c r="AN32" s="9"/>
      <c r="AO32" s="13"/>
      <c r="AP32" s="75"/>
      <c r="AQ32" s="10" t="str">
        <f>HLOOKUP(Introduction!$G$4,nametranslations,114,FALSE)</f>
        <v>Estimación básica utilizada</v>
      </c>
      <c r="AR32" s="29"/>
      <c r="AS32" s="29"/>
      <c r="AT32" s="29"/>
      <c r="AU32" s="29"/>
      <c r="AV32" s="29"/>
      <c r="AW32" s="54"/>
      <c r="AX32" s="9"/>
      <c r="AY32" s="13"/>
      <c r="AZ32" s="75"/>
      <c r="BA32" s="10" t="str">
        <f>HLOOKUP(Introduction!$G$4,nametranslations,114,FALSE)</f>
        <v>Estimación básica utilizada</v>
      </c>
      <c r="BB32" s="29"/>
      <c r="BC32" s="29"/>
      <c r="BD32" s="29"/>
      <c r="BE32" s="29"/>
      <c r="BF32" s="29"/>
      <c r="BG32" s="54"/>
      <c r="BH32" s="9"/>
      <c r="BI32" s="13"/>
      <c r="BJ32" s="75"/>
      <c r="BK32" s="10" t="str">
        <f>HLOOKUP(Introduction!$G$4,nametranslations,114,FALSE)</f>
        <v>Estimación básica utilizada</v>
      </c>
      <c r="BL32" s="29"/>
      <c r="BM32" s="29"/>
      <c r="BN32" s="29"/>
      <c r="BO32" s="29"/>
      <c r="BP32" s="29"/>
      <c r="BQ32" s="54"/>
      <c r="BR32" s="9"/>
      <c r="BS32" s="13"/>
      <c r="BT32" s="75"/>
      <c r="BU32" s="10" t="str">
        <f>HLOOKUP(Introduction!$G$4,nametranslations,114,FALSE)</f>
        <v>Estimación básica utilizada</v>
      </c>
      <c r="BV32" s="29" t="s">
        <v>134</v>
      </c>
      <c r="BW32" s="29" t="s">
        <v>134</v>
      </c>
      <c r="BX32" s="29" t="s">
        <v>134</v>
      </c>
      <c r="BY32" s="29"/>
      <c r="BZ32" s="29" t="s">
        <v>134</v>
      </c>
      <c r="CA32" s="54" t="s">
        <v>134</v>
      </c>
      <c r="CB32" s="9"/>
      <c r="CC32" s="13"/>
      <c r="CD32" s="75"/>
      <c r="CE32" s="10" t="str">
        <f>HLOOKUP(Introduction!$G$4,nametranslations,114,FALSE)</f>
        <v>Estimación básica utilizada</v>
      </c>
      <c r="CF32" s="29"/>
      <c r="CG32" s="29"/>
      <c r="CH32" s="29"/>
      <c r="CI32" s="29"/>
      <c r="CJ32" s="29"/>
      <c r="CK32" s="54"/>
      <c r="CL32" s="9"/>
      <c r="CM32" s="13"/>
    </row>
    <row r="33" spans="1:91" ht="16.5" customHeight="1" x14ac:dyDescent="0.3">
      <c r="A33" s="186" t="str">
        <f ca="1">IF(ISBLANK('Data Summary'!A35),"",'Data Summary'!A35)</f>
        <v/>
      </c>
      <c r="B33" s="76"/>
      <c r="C33" s="10" t="str">
        <f>HLOOKUP(Introduction!$G$4,nametranslations,115,FALSE)</f>
        <v>Número total de escuelas</v>
      </c>
      <c r="D33" s="37"/>
      <c r="E33" s="37"/>
      <c r="F33" s="37"/>
      <c r="G33" s="38"/>
      <c r="H33" s="39"/>
      <c r="I33" s="40"/>
      <c r="J33" s="9"/>
      <c r="K33" s="9"/>
      <c r="L33" s="76"/>
      <c r="M33" s="10" t="str">
        <f>HLOOKUP(Introduction!$G$4,nametranslations,115,FALSE)</f>
        <v>Número total de escuelas</v>
      </c>
      <c r="N33" s="37"/>
      <c r="O33" s="8"/>
      <c r="P33" s="8"/>
      <c r="Q33" s="38"/>
      <c r="R33" s="39"/>
      <c r="S33" s="40"/>
      <c r="T33" s="9"/>
      <c r="U33" s="13"/>
      <c r="V33" s="76"/>
      <c r="W33" s="10" t="str">
        <f>HLOOKUP(Introduction!$G$4,nametranslations,115,FALSE)</f>
        <v>Número total de escuelas</v>
      </c>
      <c r="X33" s="37"/>
      <c r="Y33" s="8"/>
      <c r="Z33" s="8" t="s">
        <v>215</v>
      </c>
      <c r="AA33" s="38"/>
      <c r="AB33" s="39"/>
      <c r="AC33" s="40"/>
      <c r="AD33" s="9"/>
      <c r="AE33" s="13"/>
      <c r="AF33" s="76"/>
      <c r="AG33" s="10" t="str">
        <f>HLOOKUP(Introduction!$G$4,nametranslations,115,FALSE)</f>
        <v>Número total de escuelas</v>
      </c>
      <c r="AH33" s="37"/>
      <c r="AI33" s="8"/>
      <c r="AJ33" s="8"/>
      <c r="AK33" s="38"/>
      <c r="AL33" s="39"/>
      <c r="AM33" s="40"/>
      <c r="AN33" s="9"/>
      <c r="AO33" s="13"/>
      <c r="AP33" s="76"/>
      <c r="AQ33" s="10" t="str">
        <f>HLOOKUP(Introduction!$G$4,nametranslations,115,FALSE)</f>
        <v>Número total de escuelas</v>
      </c>
      <c r="AR33" s="37"/>
      <c r="AS33" s="8"/>
      <c r="AT33" s="8" t="s">
        <v>215</v>
      </c>
      <c r="AU33" s="38"/>
      <c r="AV33" s="39"/>
      <c r="AW33" s="40"/>
      <c r="AX33" s="9"/>
      <c r="AY33" s="13"/>
      <c r="AZ33" s="76"/>
      <c r="BA33" s="10" t="str">
        <f>HLOOKUP(Introduction!$G$4,nametranslations,115,FALSE)</f>
        <v>Número total de escuelas</v>
      </c>
      <c r="BB33" s="37"/>
      <c r="BC33" s="8"/>
      <c r="BD33" s="8" t="s">
        <v>215</v>
      </c>
      <c r="BE33" s="38"/>
      <c r="BF33" s="39"/>
      <c r="BG33" s="40"/>
      <c r="BH33" s="9"/>
      <c r="BI33" s="13"/>
      <c r="BJ33" s="76"/>
      <c r="BK33" s="10" t="str">
        <f>HLOOKUP(Introduction!$G$4,nametranslations,115,FALSE)</f>
        <v>Número total de escuelas</v>
      </c>
      <c r="BL33" s="37"/>
      <c r="BM33" s="8"/>
      <c r="BN33" s="8" t="s">
        <v>215</v>
      </c>
      <c r="BO33" s="38"/>
      <c r="BP33" s="39"/>
      <c r="BQ33" s="40"/>
      <c r="BR33" s="9"/>
      <c r="BS33" s="13"/>
      <c r="BT33" s="76"/>
      <c r="BU33" s="10" t="str">
        <f>HLOOKUP(Introduction!$G$4,nametranslations,115,FALSE)</f>
        <v>Número total de escuelas</v>
      </c>
      <c r="BV33" s="37" t="s">
        <v>215</v>
      </c>
      <c r="BW33" s="8" t="s">
        <v>215</v>
      </c>
      <c r="BX33" s="8" t="s">
        <v>215</v>
      </c>
      <c r="BY33" s="38" t="s">
        <v>215</v>
      </c>
      <c r="BZ33" s="39" t="s">
        <v>215</v>
      </c>
      <c r="CA33" s="40" t="s">
        <v>215</v>
      </c>
      <c r="CB33" s="9"/>
      <c r="CC33" s="13"/>
      <c r="CD33" s="76"/>
      <c r="CE33" s="10" t="str">
        <f>HLOOKUP(Introduction!$G$4,nametranslations,115,FALSE)</f>
        <v>Número total de escuelas</v>
      </c>
      <c r="CF33" s="37">
        <v>10716</v>
      </c>
      <c r="CG33" s="8"/>
      <c r="CH33" s="8"/>
      <c r="CI33" s="38"/>
      <c r="CJ33" s="39"/>
      <c r="CK33" s="40"/>
      <c r="CL33" s="9"/>
      <c r="CM33" s="13"/>
    </row>
    <row r="34" spans="1:91" ht="16.5" customHeight="1" thickBot="1" x14ac:dyDescent="0.35">
      <c r="A34" s="186" t="str">
        <f ca="1">IF(ISBLANK('Data Summary'!A36),"",'Data Summary'!A36)</f>
        <v/>
      </c>
      <c r="B34" s="77"/>
      <c r="C34" s="25" t="str">
        <f>HLOOKUP(Introduction!$G$4,nametranslations,116,FALSE)</f>
        <v>Número encuestado</v>
      </c>
      <c r="D34" s="42">
        <f>H34</f>
        <v>177</v>
      </c>
      <c r="E34" s="42"/>
      <c r="F34" s="42"/>
      <c r="G34" s="42"/>
      <c r="H34" s="42">
        <f>186-9</f>
        <v>177</v>
      </c>
      <c r="I34" s="43"/>
      <c r="J34" s="22"/>
      <c r="K34" s="22"/>
      <c r="L34" s="77"/>
      <c r="M34" s="25" t="str">
        <f>HLOOKUP(Introduction!$G$4,nametranslations,116,FALSE)</f>
        <v>Número encuestado</v>
      </c>
      <c r="N34" s="42">
        <f>R34</f>
        <v>359</v>
      </c>
      <c r="O34" s="42">
        <v>123</v>
      </c>
      <c r="P34" s="42">
        <v>236</v>
      </c>
      <c r="Q34" s="42"/>
      <c r="R34" s="42">
        <v>359</v>
      </c>
      <c r="S34" s="49"/>
      <c r="T34" s="22"/>
      <c r="U34" s="15"/>
      <c r="V34" s="77"/>
      <c r="W34" s="25" t="str">
        <f>HLOOKUP(Introduction!$G$4,nametranslations,116,FALSE)</f>
        <v>Número encuestado</v>
      </c>
      <c r="X34" s="42"/>
      <c r="Y34" s="42"/>
      <c r="Z34" s="42">
        <v>133</v>
      </c>
      <c r="AA34" s="42"/>
      <c r="AB34" s="42"/>
      <c r="AC34" s="49"/>
      <c r="AD34" s="22"/>
      <c r="AE34" s="15"/>
      <c r="AF34" s="77"/>
      <c r="AG34" s="25" t="str">
        <f>HLOOKUP(Introduction!$G$4,nametranslations,116,FALSE)</f>
        <v>Número encuestado</v>
      </c>
      <c r="AH34" s="42">
        <v>8727</v>
      </c>
      <c r="AI34" s="42">
        <v>895</v>
      </c>
      <c r="AJ34" s="42">
        <v>7832</v>
      </c>
      <c r="AK34" s="42"/>
      <c r="AL34" s="42"/>
      <c r="AM34" s="49"/>
      <c r="AN34" s="22"/>
      <c r="AO34" s="15"/>
      <c r="AP34" s="77"/>
      <c r="AQ34" s="25" t="str">
        <f>HLOOKUP(Introduction!$G$4,nametranslations,116,FALSE)</f>
        <v>Número encuestado</v>
      </c>
      <c r="AR34" s="42"/>
      <c r="AS34" s="42"/>
      <c r="AT34" s="42">
        <v>2108</v>
      </c>
      <c r="AU34" s="42"/>
      <c r="AV34" s="42"/>
      <c r="AW34" s="49"/>
      <c r="AX34" s="22"/>
      <c r="AY34" s="15"/>
      <c r="AZ34" s="77"/>
      <c r="BA34" s="25" t="str">
        <f>HLOOKUP(Introduction!$G$4,nametranslations,116,FALSE)</f>
        <v>Número encuestado</v>
      </c>
      <c r="BB34" s="42"/>
      <c r="BC34" s="42"/>
      <c r="BD34" s="42">
        <v>204</v>
      </c>
      <c r="BE34" s="42"/>
      <c r="BF34" s="42"/>
      <c r="BG34" s="49"/>
      <c r="BH34" s="22"/>
      <c r="BI34" s="15"/>
      <c r="BJ34" s="77"/>
      <c r="BK34" s="25" t="str">
        <f>HLOOKUP(Introduction!$G$4,nametranslations,116,FALSE)</f>
        <v>Número encuestado</v>
      </c>
      <c r="BL34" s="42"/>
      <c r="BM34" s="42"/>
      <c r="BN34" s="42">
        <v>1385</v>
      </c>
      <c r="BO34" s="42"/>
      <c r="BP34" s="42"/>
      <c r="BQ34" s="49"/>
      <c r="BR34" s="22"/>
      <c r="BS34" s="15"/>
      <c r="BT34" s="77"/>
      <c r="BU34" s="25" t="str">
        <f>HLOOKUP(Introduction!$G$4,nametranslations,116,FALSE)</f>
        <v>Número encuestado</v>
      </c>
      <c r="BV34" s="42">
        <v>309</v>
      </c>
      <c r="BW34" s="42">
        <v>101</v>
      </c>
      <c r="BX34" s="42">
        <v>208</v>
      </c>
      <c r="BY34" s="42" t="s">
        <v>215</v>
      </c>
      <c r="BZ34" s="42">
        <v>309</v>
      </c>
      <c r="CA34" s="49">
        <v>119</v>
      </c>
      <c r="CB34" s="22"/>
      <c r="CC34" s="15"/>
      <c r="CD34" s="77"/>
      <c r="CE34" s="25" t="str">
        <f>HLOOKUP(Introduction!$G$4,nametranslations,116,FALSE)</f>
        <v>Número encuestado</v>
      </c>
      <c r="CF34" s="42">
        <v>9146</v>
      </c>
      <c r="CG34" s="42"/>
      <c r="CH34" s="42"/>
      <c r="CI34" s="42"/>
      <c r="CJ34" s="42"/>
      <c r="CK34" s="49"/>
      <c r="CL34" s="22"/>
      <c r="CM34" s="15"/>
    </row>
    <row r="35" spans="1:91" x14ac:dyDescent="0.3">
      <c r="A35" s="186" t="str">
        <f ca="1">IF(ISBLANK('Data Summary'!A37),"",'Data Summary'!A37)</f>
        <v/>
      </c>
    </row>
    <row r="36" spans="1:91" x14ac:dyDescent="0.3">
      <c r="A36" s="186" t="str">
        <f ca="1">IF(ISBLANK('Data Summary'!A38),"",'Data Summary'!A38)</f>
        <v/>
      </c>
    </row>
    <row r="37" spans="1:91" x14ac:dyDescent="0.3">
      <c r="A37" s="186" t="str">
        <f ca="1">IF(ISBLANK('Data Summary'!A39),"",'Data Summary'!A39)</f>
        <v/>
      </c>
    </row>
    <row r="38" spans="1:91" x14ac:dyDescent="0.3">
      <c r="A38" s="186" t="str">
        <f ca="1">IF(ISBLANK('Data Summary'!A40),"",'Data Summary'!A40)</f>
        <v/>
      </c>
    </row>
    <row r="39" spans="1:91" x14ac:dyDescent="0.3">
      <c r="A39" s="186" t="str">
        <f ca="1">IF(ISBLANK('Data Summary'!A41),"",'Data Summary'!A41)</f>
        <v/>
      </c>
    </row>
    <row r="40" spans="1:91" x14ac:dyDescent="0.3">
      <c r="A40" s="186" t="str">
        <f ca="1">IF(ISBLANK('Data Summary'!A42),"",'Data Summary'!A42)</f>
        <v/>
      </c>
    </row>
    <row r="41" spans="1:91" x14ac:dyDescent="0.3">
      <c r="A41" s="186" t="str">
        <f ca="1">IF(ISBLANK('Data Summary'!A43),"",'Data Summary'!A43)</f>
        <v/>
      </c>
    </row>
    <row r="42" spans="1:91" x14ac:dyDescent="0.3">
      <c r="A42" s="186" t="str">
        <f ca="1">IF(ISBLANK('Data Summary'!A44),"",'Data Summary'!A44)</f>
        <v/>
      </c>
    </row>
    <row r="43" spans="1:91" x14ac:dyDescent="0.3">
      <c r="A43" s="186" t="str">
        <f ca="1">IF(ISBLANK('Data Summary'!A45),"",'Data Summary'!A45)</f>
        <v/>
      </c>
    </row>
    <row r="44" spans="1:91" x14ac:dyDescent="0.3">
      <c r="A44" s="186" t="str">
        <f ca="1">IF(ISBLANK('Data Summary'!A46),"",'Data Summary'!A46)</f>
        <v/>
      </c>
    </row>
    <row r="45" spans="1:91" x14ac:dyDescent="0.3">
      <c r="A45" s="186" t="str">
        <f ca="1">IF(ISBLANK('Data Summary'!A47),"",'Data Summary'!A47)</f>
        <v/>
      </c>
    </row>
    <row r="46" spans="1:91" x14ac:dyDescent="0.3">
      <c r="A46" s="186" t="str">
        <f ca="1">IF(ISBLANK('Data Summary'!A48),"",'Data Summary'!A48)</f>
        <v/>
      </c>
    </row>
    <row r="47" spans="1:91" x14ac:dyDescent="0.3">
      <c r="A47" s="186" t="str">
        <f ca="1">IF(ISBLANK('Data Summary'!A49),"",'Data Summary'!A49)</f>
        <v/>
      </c>
    </row>
    <row r="48" spans="1:91" x14ac:dyDescent="0.3">
      <c r="A48" s="186" t="str">
        <f ca="1">IF(ISBLANK('Data Summary'!A50),"",'Data Summary'!A50)</f>
        <v/>
      </c>
    </row>
    <row r="49" spans="1:1" x14ac:dyDescent="0.3">
      <c r="A49" s="186" t="str">
        <f ca="1">IF(ISBLANK('Data Summary'!A51),"",'Data Summary'!A51)</f>
        <v/>
      </c>
    </row>
    <row r="50" spans="1:1" x14ac:dyDescent="0.3">
      <c r="A50" s="186" t="str">
        <f ca="1">IF(ISBLANK('Data Summary'!A52),"",'Data Summary'!A52)</f>
        <v/>
      </c>
    </row>
    <row r="51" spans="1:1" x14ac:dyDescent="0.3">
      <c r="A51" s="186" t="str">
        <f ca="1">IF(ISBLANK('Data Summary'!A53),"",'Data Summary'!A53)</f>
        <v/>
      </c>
    </row>
    <row r="52" spans="1:1" x14ac:dyDescent="0.3">
      <c r="A52" s="186" t="str">
        <f ca="1">IF(ISBLANK('Data Summary'!A54),"",'Data Summary'!A54)</f>
        <v/>
      </c>
    </row>
    <row r="53" spans="1:1" x14ac:dyDescent="0.3">
      <c r="A53" s="186" t="str">
        <f ca="1">IF(ISBLANK('Data Summary'!A55),"",'Data Summary'!A55)</f>
        <v/>
      </c>
    </row>
    <row r="54" spans="1:1" x14ac:dyDescent="0.3">
      <c r="A54" s="186" t="str">
        <f ca="1">IF(ISBLANK('Data Summary'!A56),"",'Data Summary'!A56)</f>
        <v/>
      </c>
    </row>
    <row r="55" spans="1:1" x14ac:dyDescent="0.3">
      <c r="A55" s="186" t="str">
        <f ca="1">IF(ISBLANK('Data Summary'!A57),"",'Data Summary'!A57)</f>
        <v/>
      </c>
    </row>
    <row r="56" spans="1:1" x14ac:dyDescent="0.3">
      <c r="A56" s="186" t="str">
        <f ca="1">IF(ISBLANK('Data Summary'!A58),"",'Data Summary'!A58)</f>
        <v/>
      </c>
    </row>
    <row r="57" spans="1:1" x14ac:dyDescent="0.3">
      <c r="A57" s="186" t="str">
        <f ca="1">IF(ISBLANK('Data Summary'!A59),"",'Data Summary'!A59)</f>
        <v/>
      </c>
    </row>
    <row r="58" spans="1:1" x14ac:dyDescent="0.3">
      <c r="A58" s="186" t="str">
        <f ca="1">IF(ISBLANK('Data Summary'!A60),"",'Data Summary'!A60)</f>
        <v/>
      </c>
    </row>
    <row r="59" spans="1:1" x14ac:dyDescent="0.3">
      <c r="A59" s="186" t="str">
        <f ca="1">IF(ISBLANK('Data Summary'!A61),"",'Data Summary'!A61)</f>
        <v/>
      </c>
    </row>
    <row r="60" spans="1:1" x14ac:dyDescent="0.3">
      <c r="A60" s="186" t="str">
        <f ca="1">IF(ISBLANK('Data Summary'!A62),"",'Data Summary'!A62)</f>
        <v/>
      </c>
    </row>
    <row r="61" spans="1:1" x14ac:dyDescent="0.3">
      <c r="A61" s="186" t="str">
        <f ca="1">IF(ISBLANK('Data Summary'!A63),"",'Data Summary'!A63)</f>
        <v/>
      </c>
    </row>
    <row r="62" spans="1:1" x14ac:dyDescent="0.3">
      <c r="A62" s="186" t="str">
        <f ca="1">IF(ISBLANK('Data Summary'!A64),"",'Data Summary'!A64)</f>
        <v/>
      </c>
    </row>
    <row r="63" spans="1:1" x14ac:dyDescent="0.3">
      <c r="A63" s="186" t="str">
        <f ca="1">IF(ISBLANK('Data Summary'!A65),"",'Data Summary'!A65)</f>
        <v/>
      </c>
    </row>
    <row r="64" spans="1:1" x14ac:dyDescent="0.3">
      <c r="A64" s="186" t="str">
        <f ca="1">IF(ISBLANK('Data Summary'!A66),"",'Data Summary'!A66)</f>
        <v/>
      </c>
    </row>
    <row r="65" spans="1:1" x14ac:dyDescent="0.3">
      <c r="A65" s="186" t="str">
        <f ca="1">IF(ISBLANK('Data Summary'!A67),"",'Data Summary'!A67)</f>
        <v/>
      </c>
    </row>
    <row r="66" spans="1:1" x14ac:dyDescent="0.3">
      <c r="A66" s="186" t="str">
        <f ca="1">IF(ISBLANK('Data Summary'!A68),"",'Data Summary'!A68)</f>
        <v/>
      </c>
    </row>
    <row r="67" spans="1:1" x14ac:dyDescent="0.3">
      <c r="A67" s="186" t="str">
        <f ca="1">IF(ISBLANK('Data Summary'!A69),"",'Data Summary'!A69)</f>
        <v/>
      </c>
    </row>
    <row r="68" spans="1:1" x14ac:dyDescent="0.3">
      <c r="A68" s="186" t="str">
        <f ca="1">IF(ISBLANK('Data Summary'!A70),"",'Data Summary'!A70)</f>
        <v/>
      </c>
    </row>
    <row r="69" spans="1:1" x14ac:dyDescent="0.3">
      <c r="A69" s="186" t="str">
        <f ca="1">IF(ISBLANK('Data Summary'!A71),"",'Data Summary'!A71)</f>
        <v/>
      </c>
    </row>
    <row r="70" spans="1:1" x14ac:dyDescent="0.3">
      <c r="A70" s="186" t="str">
        <f ca="1">IF(ISBLANK('Data Summary'!A72),"",'Data Summary'!A72)</f>
        <v/>
      </c>
    </row>
    <row r="71" spans="1:1" x14ac:dyDescent="0.3">
      <c r="A71" s="186" t="str">
        <f ca="1">IF(ISBLANK('Data Summary'!A73),"",'Data Summary'!A73)</f>
        <v/>
      </c>
    </row>
    <row r="72" spans="1:1" x14ac:dyDescent="0.3">
      <c r="A72" s="186" t="str">
        <f ca="1">IF(ISBLANK('Data Summary'!A74),"",'Data Summary'!A74)</f>
        <v/>
      </c>
    </row>
    <row r="73" spans="1:1" x14ac:dyDescent="0.3">
      <c r="A73" s="186" t="str">
        <f ca="1">IF(ISBLANK('Data Summary'!A75),"",'Data Summary'!A75)</f>
        <v/>
      </c>
    </row>
    <row r="74" spans="1:1" x14ac:dyDescent="0.3">
      <c r="A74" s="186" t="str">
        <f ca="1">IF(ISBLANK('Data Summary'!A76),"",'Data Summary'!A76)</f>
        <v/>
      </c>
    </row>
    <row r="75" spans="1:1" x14ac:dyDescent="0.3">
      <c r="A75" s="186" t="str">
        <f ca="1">IF(ISBLANK('Data Summary'!A77),"",'Data Summary'!A77)</f>
        <v/>
      </c>
    </row>
    <row r="76" spans="1:1" x14ac:dyDescent="0.3">
      <c r="A76" s="186" t="str">
        <f ca="1">IF(ISBLANK('Data Summary'!A78),"",'Data Summary'!A78)</f>
        <v/>
      </c>
    </row>
    <row r="77" spans="1:1" x14ac:dyDescent="0.3">
      <c r="A77" s="186" t="str">
        <f ca="1">IF(ISBLANK('Data Summary'!A79),"",'Data Summary'!A79)</f>
        <v/>
      </c>
    </row>
    <row r="78" spans="1:1" x14ac:dyDescent="0.3">
      <c r="A78" s="186" t="str">
        <f ca="1">IF(ISBLANK('Data Summary'!A80),"",'Data Summary'!A80)</f>
        <v/>
      </c>
    </row>
    <row r="79" spans="1:1" x14ac:dyDescent="0.3">
      <c r="A79" s="186" t="str">
        <f ca="1">IF(ISBLANK('Data Summary'!A81),"",'Data Summary'!A81)</f>
        <v/>
      </c>
    </row>
    <row r="80" spans="1:1" x14ac:dyDescent="0.3">
      <c r="A80" s="186" t="str">
        <f ca="1">IF(ISBLANK('Data Summary'!A82),"",'Data Summary'!A82)</f>
        <v/>
      </c>
    </row>
    <row r="81" spans="1:1" x14ac:dyDescent="0.3">
      <c r="A81" s="186" t="str">
        <f ca="1">IF(ISBLANK('Data Summary'!A83),"",'Data Summary'!A83)</f>
        <v/>
      </c>
    </row>
    <row r="82" spans="1:1" x14ac:dyDescent="0.3">
      <c r="A82" s="186" t="str">
        <f ca="1">IF(ISBLANK('Data Summary'!A84),"",'Data Summary'!A84)</f>
        <v/>
      </c>
    </row>
    <row r="83" spans="1:1" x14ac:dyDescent="0.3">
      <c r="A83" s="186" t="str">
        <f ca="1">IF(ISBLANK('Data Summary'!A85),"",'Data Summary'!A85)</f>
        <v/>
      </c>
    </row>
    <row r="84" spans="1:1" x14ac:dyDescent="0.3">
      <c r="A84" s="186" t="str">
        <f ca="1">IF(ISBLANK('Data Summary'!A86),"",'Data Summary'!A86)</f>
        <v/>
      </c>
    </row>
    <row r="85" spans="1:1" x14ac:dyDescent="0.3">
      <c r="A85" s="186" t="str">
        <f ca="1">IF(ISBLANK('Data Summary'!A87),"",'Data Summary'!A87)</f>
        <v/>
      </c>
    </row>
    <row r="86" spans="1:1" x14ac:dyDescent="0.3">
      <c r="A86" s="186" t="str">
        <f ca="1">IF(ISBLANK('Data Summary'!A88),"",'Data Summary'!A88)</f>
        <v/>
      </c>
    </row>
    <row r="87" spans="1:1" x14ac:dyDescent="0.3">
      <c r="A87" s="186" t="str">
        <f ca="1">IF(ISBLANK('Data Summary'!A89),"",'Data Summary'!A89)</f>
        <v/>
      </c>
    </row>
    <row r="88" spans="1:1" x14ac:dyDescent="0.3">
      <c r="A88" s="186" t="str">
        <f ca="1">IF(ISBLANK('Data Summary'!A90),"",'Data Summary'!A90)</f>
        <v/>
      </c>
    </row>
    <row r="89" spans="1:1" x14ac:dyDescent="0.3">
      <c r="A89" s="186" t="str">
        <f ca="1">IF(ISBLANK('Data Summary'!A91),"",'Data Summary'!A91)</f>
        <v/>
      </c>
    </row>
    <row r="90" spans="1:1" x14ac:dyDescent="0.3">
      <c r="A90" s="186" t="str">
        <f ca="1">IF(ISBLANK('Data Summary'!A92),"",'Data Summary'!A92)</f>
        <v/>
      </c>
    </row>
    <row r="91" spans="1:1" x14ac:dyDescent="0.3">
      <c r="A91" s="186" t="str">
        <f ca="1">IF(ISBLANK('Data Summary'!A93),"",'Data Summary'!A93)</f>
        <v/>
      </c>
    </row>
    <row r="92" spans="1:1" x14ac:dyDescent="0.3">
      <c r="A92" s="186" t="str">
        <f ca="1">IF(ISBLANK('Data Summary'!A94),"",'Data Summary'!A94)</f>
        <v/>
      </c>
    </row>
    <row r="93" spans="1:1" x14ac:dyDescent="0.3">
      <c r="A93" s="186" t="str">
        <f ca="1">IF(ISBLANK('Data Summary'!A95),"",'Data Summary'!A95)</f>
        <v/>
      </c>
    </row>
    <row r="94" spans="1:1" x14ac:dyDescent="0.3">
      <c r="A94" s="186" t="str">
        <f ca="1">IF(ISBLANK('Data Summary'!A96),"",'Data Summary'!A96)</f>
        <v/>
      </c>
    </row>
    <row r="95" spans="1:1" x14ac:dyDescent="0.3">
      <c r="A95" s="186" t="str">
        <f ca="1">IF(ISBLANK('Data Summary'!A97),"",'Data Summary'!A97)</f>
        <v/>
      </c>
    </row>
    <row r="96" spans="1:1" x14ac:dyDescent="0.3">
      <c r="A96" s="186" t="str">
        <f ca="1">IF(ISBLANK('Data Summary'!A98),"",'Data Summary'!A98)</f>
        <v/>
      </c>
    </row>
    <row r="97" spans="1:1" x14ac:dyDescent="0.3">
      <c r="A97" s="186" t="str">
        <f ca="1">IF(ISBLANK('Data Summary'!A99),"",'Data Summary'!A99)</f>
        <v/>
      </c>
    </row>
    <row r="98" spans="1:1" x14ac:dyDescent="0.3">
      <c r="A98" s="186" t="str">
        <f ca="1">IF(ISBLANK('Data Summary'!A100),"",'Data Summary'!A100)</f>
        <v/>
      </c>
    </row>
    <row r="99" spans="1:1" x14ac:dyDescent="0.3">
      <c r="A99" s="186" t="str">
        <f ca="1">IF(ISBLANK('Data Summary'!A101),"",'Data Summary'!A101)</f>
        <v/>
      </c>
    </row>
    <row r="100" spans="1:1" x14ac:dyDescent="0.3">
      <c r="A100" s="186" t="str">
        <f ca="1">IF(ISBLANK('Data Summary'!A102),"",'Data Summary'!A102)</f>
        <v/>
      </c>
    </row>
    <row r="101" spans="1:1" x14ac:dyDescent="0.3">
      <c r="A101" s="186" t="str">
        <f ca="1">IF(ISBLANK('Data Summary'!A103),"",'Data Summary'!A103)</f>
        <v/>
      </c>
    </row>
    <row r="102" spans="1:1" x14ac:dyDescent="0.3">
      <c r="A102" s="186" t="str">
        <f ca="1">IF(ISBLANK('Data Summary'!A104),"",'Data Summary'!A104)</f>
        <v/>
      </c>
    </row>
    <row r="103" spans="1:1" x14ac:dyDescent="0.3">
      <c r="A103" s="186" t="str">
        <f ca="1">IF(ISBLANK('Data Summary'!A105),"",'Data Summary'!A105)</f>
        <v/>
      </c>
    </row>
    <row r="104" spans="1:1" x14ac:dyDescent="0.3">
      <c r="A104" s="186" t="str">
        <f ca="1">IF(ISBLANK('Data Summary'!A106),"",'Data Summary'!A106)</f>
        <v/>
      </c>
    </row>
    <row r="105" spans="1:1" x14ac:dyDescent="0.3">
      <c r="A105" s="186" t="str">
        <f ca="1">IF(ISBLANK('Data Summary'!A107),"",'Data Summary'!A107)</f>
        <v/>
      </c>
    </row>
    <row r="106" spans="1:1" x14ac:dyDescent="0.3">
      <c r="A106" s="186" t="str">
        <f ca="1">IF(ISBLANK('Data Summary'!A108),"",'Data Summary'!A108)</f>
        <v/>
      </c>
    </row>
    <row r="107" spans="1:1" x14ac:dyDescent="0.3">
      <c r="A107" s="186" t="str">
        <f ca="1">IF(ISBLANK('Data Summary'!A109),"",'Data Summary'!A109)</f>
        <v/>
      </c>
    </row>
    <row r="108" spans="1:1" x14ac:dyDescent="0.3">
      <c r="A108" s="186" t="str">
        <f ca="1">IF(ISBLANK('Data Summary'!A110),"",'Data Summary'!A110)</f>
        <v/>
      </c>
    </row>
    <row r="109" spans="1:1" x14ac:dyDescent="0.3">
      <c r="A109" s="186" t="str">
        <f ca="1">IF(ISBLANK('Data Summary'!A111),"",'Data Summary'!A111)</f>
        <v/>
      </c>
    </row>
    <row r="110" spans="1:1" x14ac:dyDescent="0.3">
      <c r="A110" s="186" t="str">
        <f ca="1">IF(ISBLANK('Data Summary'!A112),"",'Data Summary'!A112)</f>
        <v/>
      </c>
    </row>
    <row r="111" spans="1:1" x14ac:dyDescent="0.3">
      <c r="A111" s="186" t="str">
        <f ca="1">IF(ISBLANK('Data Summary'!A113),"",'Data Summary'!A113)</f>
        <v/>
      </c>
    </row>
    <row r="112" spans="1:1" x14ac:dyDescent="0.3">
      <c r="A112" s="186" t="str">
        <f ca="1">IF(ISBLANK('Data Summary'!A114),"",'Data Summary'!A114)</f>
        <v/>
      </c>
    </row>
    <row r="113" spans="1:1" x14ac:dyDescent="0.3">
      <c r="A113" s="186" t="str">
        <f ca="1">IF(ISBLANK('Data Summary'!A115),"",'Data Summary'!A115)</f>
        <v/>
      </c>
    </row>
    <row r="114" spans="1:1" x14ac:dyDescent="0.3">
      <c r="A114" s="186" t="str">
        <f ca="1">IF(ISBLANK('Data Summary'!A116),"",'Data Summary'!A116)</f>
        <v/>
      </c>
    </row>
    <row r="115" spans="1:1" x14ac:dyDescent="0.3">
      <c r="A115" s="186" t="str">
        <f ca="1">IF(ISBLANK('Data Summary'!A117),"",'Data Summary'!A117)</f>
        <v/>
      </c>
    </row>
    <row r="116" spans="1:1" x14ac:dyDescent="0.3">
      <c r="A116" s="186" t="str">
        <f ca="1">IF(ISBLANK('Data Summary'!A118),"",'Data Summary'!A118)</f>
        <v/>
      </c>
    </row>
    <row r="117" spans="1:1" x14ac:dyDescent="0.3">
      <c r="A117" s="186" t="str">
        <f ca="1">IF(ISBLANK('Data Summary'!A119),"",'Data Summary'!A119)</f>
        <v/>
      </c>
    </row>
    <row r="118" spans="1:1" x14ac:dyDescent="0.3">
      <c r="A118" s="186" t="str">
        <f ca="1">IF(ISBLANK('Data Summary'!A120),"",'Data Summary'!A120)</f>
        <v/>
      </c>
    </row>
    <row r="119" spans="1:1" x14ac:dyDescent="0.3">
      <c r="A119" s="186" t="str">
        <f ca="1">IF(ISBLANK('Data Summary'!A121),"",'Data Summary'!A121)</f>
        <v/>
      </c>
    </row>
    <row r="120" spans="1:1" x14ac:dyDescent="0.3">
      <c r="A120" s="186" t="str">
        <f ca="1">IF(ISBLANK('Data Summary'!A122),"",'Data Summary'!A122)</f>
        <v/>
      </c>
    </row>
    <row r="121" spans="1:1" x14ac:dyDescent="0.3">
      <c r="A121" s="186" t="str">
        <f ca="1">IF(ISBLANK('Data Summary'!A123),"",'Data Summary'!A123)</f>
        <v/>
      </c>
    </row>
    <row r="122" spans="1:1" x14ac:dyDescent="0.3">
      <c r="A122" s="186" t="str">
        <f ca="1">IF(ISBLANK('Data Summary'!A124),"",'Data Summary'!A124)</f>
        <v/>
      </c>
    </row>
    <row r="123" spans="1:1" x14ac:dyDescent="0.3">
      <c r="A123" s="186" t="str">
        <f ca="1">IF(ISBLANK('Data Summary'!A125),"",'Data Summary'!A125)</f>
        <v/>
      </c>
    </row>
    <row r="124" spans="1:1" x14ac:dyDescent="0.3">
      <c r="A124" s="186" t="str">
        <f ca="1">IF(ISBLANK('Data Summary'!A126),"",'Data Summary'!A126)</f>
        <v/>
      </c>
    </row>
    <row r="125" spans="1:1" x14ac:dyDescent="0.3">
      <c r="A125" s="186" t="str">
        <f ca="1">IF(ISBLANK('Data Summary'!A127),"",'Data Summary'!A127)</f>
        <v/>
      </c>
    </row>
    <row r="126" spans="1:1" x14ac:dyDescent="0.3">
      <c r="A126" s="186" t="str">
        <f ca="1">IF(ISBLANK('Data Summary'!A128),"",'Data Summary'!A128)</f>
        <v/>
      </c>
    </row>
    <row r="127" spans="1:1" x14ac:dyDescent="0.3">
      <c r="A127" s="186" t="str">
        <f ca="1">IF(ISBLANK('Data Summary'!A129),"",'Data Summary'!A129)</f>
        <v/>
      </c>
    </row>
    <row r="128" spans="1:1" x14ac:dyDescent="0.3">
      <c r="A128" s="186" t="str">
        <f ca="1">IF(ISBLANK('Data Summary'!A130),"",'Data Summary'!A130)</f>
        <v/>
      </c>
    </row>
    <row r="129" spans="1:1" x14ac:dyDescent="0.3">
      <c r="A129" s="186" t="str">
        <f ca="1">IF(ISBLANK('Data Summary'!A131),"",'Data Summary'!A131)</f>
        <v/>
      </c>
    </row>
    <row r="130" spans="1:1" x14ac:dyDescent="0.3">
      <c r="A130" s="186" t="str">
        <f ca="1">IF(ISBLANK('Data Summary'!A132),"",'Data Summary'!A132)</f>
        <v/>
      </c>
    </row>
    <row r="131" spans="1:1" x14ac:dyDescent="0.3">
      <c r="A131" s="186" t="str">
        <f ca="1">IF(ISBLANK('Data Summary'!A133),"",'Data Summary'!A133)</f>
        <v/>
      </c>
    </row>
    <row r="132" spans="1:1" x14ac:dyDescent="0.3">
      <c r="A132" s="186" t="str">
        <f ca="1">IF(ISBLANK('Data Summary'!A134),"",'Data Summary'!A134)</f>
        <v/>
      </c>
    </row>
    <row r="133" spans="1:1" x14ac:dyDescent="0.3">
      <c r="A133" s="186" t="str">
        <f ca="1">IF(ISBLANK('Data Summary'!A135),"",'Data Summary'!A135)</f>
        <v/>
      </c>
    </row>
    <row r="134" spans="1:1" x14ac:dyDescent="0.3">
      <c r="A134" s="186" t="str">
        <f ca="1">IF(ISBLANK('Data Summary'!A136),"",'Data Summary'!A136)</f>
        <v/>
      </c>
    </row>
    <row r="135" spans="1:1" x14ac:dyDescent="0.3">
      <c r="A135" s="186" t="str">
        <f ca="1">IF(ISBLANK('Data Summary'!A137),"",'Data Summary'!A137)</f>
        <v/>
      </c>
    </row>
    <row r="136" spans="1:1" x14ac:dyDescent="0.3">
      <c r="A136" s="186" t="str">
        <f ca="1">IF(ISBLANK('Data Summary'!A138),"",'Data Summary'!A138)</f>
        <v/>
      </c>
    </row>
    <row r="137" spans="1:1" x14ac:dyDescent="0.3">
      <c r="A137" s="186" t="str">
        <f ca="1">IF(ISBLANK('Data Summary'!A139),"",'Data Summary'!A139)</f>
        <v/>
      </c>
    </row>
    <row r="138" spans="1:1" x14ac:dyDescent="0.3">
      <c r="A138" s="186" t="str">
        <f ca="1">IF(ISBLANK('Data Summary'!A140),"",'Data Summary'!A140)</f>
        <v/>
      </c>
    </row>
    <row r="139" spans="1:1" x14ac:dyDescent="0.3">
      <c r="A139" s="186" t="str">
        <f ca="1">IF(ISBLANK('Data Summary'!A141),"",'Data Summary'!A141)</f>
        <v/>
      </c>
    </row>
    <row r="140" spans="1:1" x14ac:dyDescent="0.3">
      <c r="A140" s="186" t="str">
        <f ca="1">IF(ISBLANK('Data Summary'!A142),"",'Data Summary'!A142)</f>
        <v/>
      </c>
    </row>
    <row r="141" spans="1:1" x14ac:dyDescent="0.3">
      <c r="A141" s="186" t="str">
        <f ca="1">IF(ISBLANK('Data Summary'!A143),"",'Data Summary'!A143)</f>
        <v/>
      </c>
    </row>
    <row r="142" spans="1:1" x14ac:dyDescent="0.3">
      <c r="A142" s="186" t="str">
        <f ca="1">IF(ISBLANK('Data Summary'!A144),"",'Data Summary'!A144)</f>
        <v/>
      </c>
    </row>
    <row r="143" spans="1:1" x14ac:dyDescent="0.3">
      <c r="A143" s="186" t="str">
        <f ca="1">IF(ISBLANK('Data Summary'!A145),"",'Data Summary'!A145)</f>
        <v/>
      </c>
    </row>
    <row r="144" spans="1:1" x14ac:dyDescent="0.3">
      <c r="A144" s="186" t="str">
        <f ca="1">IF(ISBLANK('Data Summary'!A146),"",'Data Summary'!A146)</f>
        <v/>
      </c>
    </row>
    <row r="145" spans="1:1" x14ac:dyDescent="0.3">
      <c r="A145" s="186" t="str">
        <f ca="1">IF(ISBLANK('Data Summary'!A147),"",'Data Summary'!A147)</f>
        <v/>
      </c>
    </row>
    <row r="146" spans="1:1" x14ac:dyDescent="0.3">
      <c r="A146" s="186" t="str">
        <f ca="1">IF(ISBLANK('Data Summary'!A148),"",'Data Summary'!A148)</f>
        <v/>
      </c>
    </row>
    <row r="147" spans="1:1" x14ac:dyDescent="0.3">
      <c r="A147" s="186" t="str">
        <f ca="1">IF(ISBLANK('Data Summary'!A149),"",'Data Summary'!A149)</f>
        <v/>
      </c>
    </row>
    <row r="148" spans="1:1" x14ac:dyDescent="0.3">
      <c r="A148" s="186" t="e">
        <f>IF(ISBLANK(#REF!),"",#REF!)</f>
        <v>#REF!</v>
      </c>
    </row>
    <row r="149" spans="1:1" x14ac:dyDescent="0.3">
      <c r="A149" s="186" t="e">
        <f>IF(ISBLANK(#REF!),"",#REF!)</f>
        <v>#REF!</v>
      </c>
    </row>
    <row r="150" spans="1:1" x14ac:dyDescent="0.3">
      <c r="A150" s="186" t="e">
        <f>IF(ISBLANK(#REF!),"",#REF!)</f>
        <v>#REF!</v>
      </c>
    </row>
    <row r="151" spans="1:1" x14ac:dyDescent="0.3">
      <c r="A151" s="186" t="e">
        <f>IF(ISBLANK(#REF!),"",#REF!)</f>
        <v>#REF!</v>
      </c>
    </row>
    <row r="152" spans="1:1" x14ac:dyDescent="0.3">
      <c r="A152" s="184"/>
    </row>
    <row r="153" spans="1:1" x14ac:dyDescent="0.3">
      <c r="A153" s="184"/>
    </row>
    <row r="154" spans="1:1" x14ac:dyDescent="0.3">
      <c r="A154" s="184"/>
    </row>
    <row r="155" spans="1:1" x14ac:dyDescent="0.3">
      <c r="A155" s="184"/>
    </row>
    <row r="156" spans="1:1" x14ac:dyDescent="0.3">
      <c r="A156" s="184"/>
    </row>
    <row r="157" spans="1:1" x14ac:dyDescent="0.3">
      <c r="A157" s="184"/>
    </row>
    <row r="158" spans="1:1" x14ac:dyDescent="0.3">
      <c r="A158" s="184"/>
    </row>
    <row r="159" spans="1:1" x14ac:dyDescent="0.3">
      <c r="A159" s="184"/>
    </row>
    <row r="160" spans="1:1" x14ac:dyDescent="0.3">
      <c r="A160" s="184"/>
    </row>
    <row r="161" spans="1:1" x14ac:dyDescent="0.3">
      <c r="A161" s="184"/>
    </row>
    <row r="162" spans="1:1" x14ac:dyDescent="0.3">
      <c r="A162" s="184"/>
    </row>
    <row r="163" spans="1:1" x14ac:dyDescent="0.3">
      <c r="A163" s="184"/>
    </row>
    <row r="164" spans="1:1" x14ac:dyDescent="0.3">
      <c r="A164" s="184"/>
    </row>
    <row r="165" spans="1:1" x14ac:dyDescent="0.3">
      <c r="A165" s="184"/>
    </row>
    <row r="166" spans="1:1" x14ac:dyDescent="0.3">
      <c r="A166" s="184"/>
    </row>
    <row r="167" spans="1:1" x14ac:dyDescent="0.3">
      <c r="A167" s="184"/>
    </row>
    <row r="168" spans="1:1" x14ac:dyDescent="0.3">
      <c r="A168" s="184"/>
    </row>
    <row r="169" spans="1:1" x14ac:dyDescent="0.3">
      <c r="A169" s="184"/>
    </row>
    <row r="170" spans="1:1" x14ac:dyDescent="0.3">
      <c r="A170" s="184"/>
    </row>
    <row r="171" spans="1:1" x14ac:dyDescent="0.3">
      <c r="A171" s="184"/>
    </row>
    <row r="172" spans="1:1" x14ac:dyDescent="0.3">
      <c r="A172" s="184"/>
    </row>
    <row r="173" spans="1:1" x14ac:dyDescent="0.3">
      <c r="A173" s="184"/>
    </row>
    <row r="174" spans="1:1" x14ac:dyDescent="0.3">
      <c r="A174" s="184"/>
    </row>
    <row r="175" spans="1:1" x14ac:dyDescent="0.3">
      <c r="A175" s="184"/>
    </row>
    <row r="176" spans="1:1" x14ac:dyDescent="0.3">
      <c r="A176" s="184"/>
    </row>
    <row r="177" spans="1:1" x14ac:dyDescent="0.3">
      <c r="A177" s="184"/>
    </row>
    <row r="178" spans="1:1" x14ac:dyDescent="0.3">
      <c r="A178" s="184"/>
    </row>
    <row r="179" spans="1:1" x14ac:dyDescent="0.3">
      <c r="A179" s="184"/>
    </row>
    <row r="180" spans="1:1" x14ac:dyDescent="0.3">
      <c r="A180" s="184"/>
    </row>
    <row r="181" spans="1:1" x14ac:dyDescent="0.3">
      <c r="A181" s="184"/>
    </row>
    <row r="182" spans="1:1" x14ac:dyDescent="0.3">
      <c r="A182" s="184"/>
    </row>
    <row r="183" spans="1:1" x14ac:dyDescent="0.3">
      <c r="A183" s="184"/>
    </row>
    <row r="184" spans="1:1" x14ac:dyDescent="0.3">
      <c r="A184" s="184"/>
    </row>
    <row r="185" spans="1:1" x14ac:dyDescent="0.3">
      <c r="A185" s="184"/>
    </row>
    <row r="186" spans="1:1" x14ac:dyDescent="0.3">
      <c r="A186" s="184"/>
    </row>
    <row r="187" spans="1:1" x14ac:dyDescent="0.3">
      <c r="A187" s="184"/>
    </row>
    <row r="188" spans="1:1" x14ac:dyDescent="0.3">
      <c r="A188" s="184"/>
    </row>
    <row r="189" spans="1:1" x14ac:dyDescent="0.3">
      <c r="A189" s="184"/>
    </row>
    <row r="190" spans="1:1" x14ac:dyDescent="0.3">
      <c r="A190" s="184"/>
    </row>
    <row r="191" spans="1:1" x14ac:dyDescent="0.3">
      <c r="A191" s="184"/>
    </row>
    <row r="192" spans="1:1" x14ac:dyDescent="0.3">
      <c r="A192" s="184"/>
    </row>
    <row r="193" spans="1:1" x14ac:dyDescent="0.3">
      <c r="A193" s="184"/>
    </row>
    <row r="194" spans="1:1" x14ac:dyDescent="0.3">
      <c r="A194" s="184"/>
    </row>
    <row r="195" spans="1:1" x14ac:dyDescent="0.3">
      <c r="A195" s="184"/>
    </row>
    <row r="196" spans="1:1" x14ac:dyDescent="0.3">
      <c r="A196" s="184"/>
    </row>
    <row r="197" spans="1:1" x14ac:dyDescent="0.3">
      <c r="A197" s="184"/>
    </row>
    <row r="198" spans="1:1" x14ac:dyDescent="0.3">
      <c r="A198" s="184"/>
    </row>
    <row r="199" spans="1:1" x14ac:dyDescent="0.3">
      <c r="A199" s="184"/>
    </row>
    <row r="200" spans="1:1" x14ac:dyDescent="0.3">
      <c r="A200" s="184"/>
    </row>
    <row r="201" spans="1:1" x14ac:dyDescent="0.3">
      <c r="A201" s="184"/>
    </row>
    <row r="202" spans="1:1" x14ac:dyDescent="0.3">
      <c r="A202" s="184"/>
    </row>
    <row r="203" spans="1:1" x14ac:dyDescent="0.3">
      <c r="A203" s="184"/>
    </row>
    <row r="204" spans="1:1" x14ac:dyDescent="0.3">
      <c r="A204" s="184"/>
    </row>
    <row r="205" spans="1:1" x14ac:dyDescent="0.3">
      <c r="A205" s="184"/>
    </row>
    <row r="206" spans="1:1" x14ac:dyDescent="0.3">
      <c r="A206" s="184"/>
    </row>
    <row r="207" spans="1:1" x14ac:dyDescent="0.3">
      <c r="A207" s="184"/>
    </row>
    <row r="208" spans="1:1" x14ac:dyDescent="0.3">
      <c r="A208" s="184"/>
    </row>
    <row r="209" spans="1:1" x14ac:dyDescent="0.3">
      <c r="A209" s="184"/>
    </row>
    <row r="210" spans="1:1" x14ac:dyDescent="0.3">
      <c r="A210" s="184"/>
    </row>
    <row r="211" spans="1:1" x14ac:dyDescent="0.3">
      <c r="A211" s="184"/>
    </row>
    <row r="212" spans="1:1" x14ac:dyDescent="0.3">
      <c r="A212" s="184"/>
    </row>
    <row r="213" spans="1:1" x14ac:dyDescent="0.3">
      <c r="A213" s="184"/>
    </row>
    <row r="214" spans="1:1" x14ac:dyDescent="0.3">
      <c r="A214" s="184"/>
    </row>
    <row r="215" spans="1:1" x14ac:dyDescent="0.3">
      <c r="A215" s="184"/>
    </row>
    <row r="216" spans="1:1" x14ac:dyDescent="0.3">
      <c r="A216" s="184"/>
    </row>
    <row r="217" spans="1:1" x14ac:dyDescent="0.3">
      <c r="A217" s="184"/>
    </row>
    <row r="218" spans="1:1" x14ac:dyDescent="0.3">
      <c r="A218" s="184"/>
    </row>
    <row r="219" spans="1:1" x14ac:dyDescent="0.3">
      <c r="A219" s="184"/>
    </row>
    <row r="220" spans="1:1" x14ac:dyDescent="0.3">
      <c r="A220" s="184"/>
    </row>
    <row r="221" spans="1:1" x14ac:dyDescent="0.3">
      <c r="A221" s="184"/>
    </row>
    <row r="222" spans="1:1" x14ac:dyDescent="0.3">
      <c r="A222" s="184"/>
    </row>
    <row r="223" spans="1:1" x14ac:dyDescent="0.3">
      <c r="A223" s="184"/>
    </row>
    <row r="224" spans="1:1" x14ac:dyDescent="0.3">
      <c r="A224" s="184"/>
    </row>
    <row r="225" spans="1:1" x14ac:dyDescent="0.3">
      <c r="A225" s="184"/>
    </row>
    <row r="226" spans="1:1" x14ac:dyDescent="0.3">
      <c r="A226" s="184"/>
    </row>
    <row r="227" spans="1:1" x14ac:dyDescent="0.3">
      <c r="A227" s="184"/>
    </row>
    <row r="228" spans="1:1" x14ac:dyDescent="0.3">
      <c r="A228" s="184"/>
    </row>
    <row r="229" spans="1:1" x14ac:dyDescent="0.3">
      <c r="A229" s="184"/>
    </row>
    <row r="230" spans="1:1" x14ac:dyDescent="0.3">
      <c r="A230" s="184"/>
    </row>
    <row r="231" spans="1:1" x14ac:dyDescent="0.3">
      <c r="A231" s="184"/>
    </row>
    <row r="232" spans="1:1" x14ac:dyDescent="0.3">
      <c r="A232" s="184"/>
    </row>
    <row r="233" spans="1:1" x14ac:dyDescent="0.3">
      <c r="A233" s="184"/>
    </row>
    <row r="234" spans="1:1" x14ac:dyDescent="0.3">
      <c r="A234" s="184"/>
    </row>
    <row r="235" spans="1:1" x14ac:dyDescent="0.3">
      <c r="A235" s="184"/>
    </row>
    <row r="236" spans="1:1" x14ac:dyDescent="0.3">
      <c r="A236" s="184"/>
    </row>
    <row r="237" spans="1:1" x14ac:dyDescent="0.3">
      <c r="A237" s="184"/>
    </row>
    <row r="238" spans="1:1" x14ac:dyDescent="0.3">
      <c r="A238" s="184"/>
    </row>
    <row r="239" spans="1:1" x14ac:dyDescent="0.3">
      <c r="A239" s="184"/>
    </row>
    <row r="240" spans="1:1" x14ac:dyDescent="0.3">
      <c r="A240" s="184"/>
    </row>
    <row r="241" spans="1:1" x14ac:dyDescent="0.3">
      <c r="A241" s="184"/>
    </row>
    <row r="242" spans="1:1" x14ac:dyDescent="0.3">
      <c r="A242" s="184"/>
    </row>
    <row r="243" spans="1:1" x14ac:dyDescent="0.3">
      <c r="A243" s="184"/>
    </row>
    <row r="244" spans="1:1" x14ac:dyDescent="0.3">
      <c r="A244" s="184"/>
    </row>
    <row r="245" spans="1:1" x14ac:dyDescent="0.3">
      <c r="A245" s="184"/>
    </row>
    <row r="246" spans="1:1" x14ac:dyDescent="0.3">
      <c r="A246" s="184"/>
    </row>
    <row r="247" spans="1:1" x14ac:dyDescent="0.3">
      <c r="A247" s="184"/>
    </row>
    <row r="248" spans="1:1" x14ac:dyDescent="0.3">
      <c r="A248" s="184"/>
    </row>
    <row r="249" spans="1:1" x14ac:dyDescent="0.3">
      <c r="A249" s="184"/>
    </row>
    <row r="250" spans="1:1" x14ac:dyDescent="0.3">
      <c r="A250" s="184"/>
    </row>
    <row r="251" spans="1:1" x14ac:dyDescent="0.3">
      <c r="A251" s="184"/>
    </row>
    <row r="252" spans="1:1" x14ac:dyDescent="0.3">
      <c r="A252" s="184"/>
    </row>
    <row r="253" spans="1:1" x14ac:dyDescent="0.3">
      <c r="A253" s="184"/>
    </row>
    <row r="254" spans="1:1" x14ac:dyDescent="0.3">
      <c r="A254" s="184"/>
    </row>
    <row r="255" spans="1:1" x14ac:dyDescent="0.3">
      <c r="A255" s="184"/>
    </row>
    <row r="256" spans="1:1" x14ac:dyDescent="0.3">
      <c r="A256" s="184"/>
    </row>
    <row r="257" spans="1:1" x14ac:dyDescent="0.3">
      <c r="A257" s="184"/>
    </row>
    <row r="258" spans="1:1" x14ac:dyDescent="0.3">
      <c r="A258" s="184"/>
    </row>
    <row r="259" spans="1:1" x14ac:dyDescent="0.3">
      <c r="A259" s="184"/>
    </row>
    <row r="260" spans="1:1" x14ac:dyDescent="0.3">
      <c r="A260" s="184"/>
    </row>
    <row r="261" spans="1:1" x14ac:dyDescent="0.3">
      <c r="A261" s="184"/>
    </row>
    <row r="262" spans="1:1" x14ac:dyDescent="0.3">
      <c r="A262" s="184"/>
    </row>
    <row r="263" spans="1:1" x14ac:dyDescent="0.3">
      <c r="A263" s="184"/>
    </row>
    <row r="264" spans="1:1" x14ac:dyDescent="0.3">
      <c r="A264" s="184"/>
    </row>
    <row r="265" spans="1:1" x14ac:dyDescent="0.3">
      <c r="A265" s="184"/>
    </row>
    <row r="266" spans="1:1" x14ac:dyDescent="0.3">
      <c r="A266" s="184"/>
    </row>
    <row r="267" spans="1:1" x14ac:dyDescent="0.3">
      <c r="A267" s="184"/>
    </row>
    <row r="268" spans="1:1" x14ac:dyDescent="0.3">
      <c r="A268" s="184"/>
    </row>
    <row r="269" spans="1:1" x14ac:dyDescent="0.3">
      <c r="A269" s="184"/>
    </row>
    <row r="270" spans="1:1" x14ac:dyDescent="0.3">
      <c r="A270" s="184"/>
    </row>
    <row r="271" spans="1:1" x14ac:dyDescent="0.3">
      <c r="A271" s="184"/>
    </row>
    <row r="272" spans="1:1" x14ac:dyDescent="0.3">
      <c r="A272" s="184"/>
    </row>
    <row r="273" spans="1:1" x14ac:dyDescent="0.3">
      <c r="A273" s="184"/>
    </row>
    <row r="274" spans="1:1" x14ac:dyDescent="0.3">
      <c r="A274" s="184"/>
    </row>
    <row r="275" spans="1:1" x14ac:dyDescent="0.3">
      <c r="A275" s="184"/>
    </row>
    <row r="276" spans="1:1" x14ac:dyDescent="0.3">
      <c r="A276" s="184"/>
    </row>
    <row r="277" spans="1:1" x14ac:dyDescent="0.3">
      <c r="A277" s="184"/>
    </row>
    <row r="278" spans="1:1" x14ac:dyDescent="0.3">
      <c r="A278" s="184"/>
    </row>
    <row r="279" spans="1:1" x14ac:dyDescent="0.3">
      <c r="A279" s="184"/>
    </row>
    <row r="280" spans="1:1" x14ac:dyDescent="0.3">
      <c r="A280" s="184"/>
    </row>
    <row r="281" spans="1:1" x14ac:dyDescent="0.3">
      <c r="A281" s="184"/>
    </row>
    <row r="282" spans="1:1" x14ac:dyDescent="0.3">
      <c r="A282" s="184"/>
    </row>
    <row r="283" spans="1:1" x14ac:dyDescent="0.3">
      <c r="A283" s="184"/>
    </row>
    <row r="284" spans="1:1" x14ac:dyDescent="0.3">
      <c r="A284" s="184"/>
    </row>
    <row r="285" spans="1:1" x14ac:dyDescent="0.3">
      <c r="A285" s="184"/>
    </row>
    <row r="286" spans="1:1" x14ac:dyDescent="0.3">
      <c r="A286" s="184"/>
    </row>
    <row r="287" spans="1:1" x14ac:dyDescent="0.3">
      <c r="A287" s="184"/>
    </row>
    <row r="288" spans="1:1" x14ac:dyDescent="0.3">
      <c r="A288" s="184"/>
    </row>
    <row r="289" spans="1:1" x14ac:dyDescent="0.3">
      <c r="A289" s="184"/>
    </row>
    <row r="290" spans="1:1" x14ac:dyDescent="0.3">
      <c r="A290" s="184"/>
    </row>
    <row r="291" spans="1:1" x14ac:dyDescent="0.3">
      <c r="A291" s="184"/>
    </row>
    <row r="292" spans="1:1" x14ac:dyDescent="0.3">
      <c r="A292" s="184"/>
    </row>
    <row r="293" spans="1:1" x14ac:dyDescent="0.3">
      <c r="A293" s="184"/>
    </row>
    <row r="294" spans="1:1" x14ac:dyDescent="0.3">
      <c r="A294" s="184"/>
    </row>
    <row r="295" spans="1:1" x14ac:dyDescent="0.3">
      <c r="A295" s="184"/>
    </row>
    <row r="296" spans="1:1" x14ac:dyDescent="0.3">
      <c r="A296" s="184"/>
    </row>
    <row r="297" spans="1:1" x14ac:dyDescent="0.3">
      <c r="A297" s="184"/>
    </row>
    <row r="298" spans="1:1" x14ac:dyDescent="0.3">
      <c r="A298" s="184"/>
    </row>
    <row r="299" spans="1:1" x14ac:dyDescent="0.3">
      <c r="A299" s="184"/>
    </row>
    <row r="300" spans="1:1" x14ac:dyDescent="0.3">
      <c r="A300" s="184"/>
    </row>
    <row r="301" spans="1:1" x14ac:dyDescent="0.3">
      <c r="A301" s="184"/>
    </row>
    <row r="302" spans="1:1" x14ac:dyDescent="0.3">
      <c r="A302" s="184"/>
    </row>
    <row r="303" spans="1:1" x14ac:dyDescent="0.3">
      <c r="A303" s="184"/>
    </row>
    <row r="304" spans="1:1" x14ac:dyDescent="0.3">
      <c r="A304" s="184"/>
    </row>
    <row r="305" spans="1:1" x14ac:dyDescent="0.3">
      <c r="A305" s="184"/>
    </row>
    <row r="306" spans="1:1" x14ac:dyDescent="0.3">
      <c r="A306" s="184"/>
    </row>
    <row r="307" spans="1:1" x14ac:dyDescent="0.3">
      <c r="A307" s="184"/>
    </row>
    <row r="308" spans="1:1" x14ac:dyDescent="0.3">
      <c r="A308" s="184"/>
    </row>
    <row r="309" spans="1:1" x14ac:dyDescent="0.3">
      <c r="A309" s="184"/>
    </row>
    <row r="310" spans="1:1" x14ac:dyDescent="0.3">
      <c r="A310" s="184"/>
    </row>
    <row r="311" spans="1:1" x14ac:dyDescent="0.3">
      <c r="A311" s="184"/>
    </row>
    <row r="312" spans="1:1" x14ac:dyDescent="0.3">
      <c r="A312" s="184"/>
    </row>
    <row r="313" spans="1:1" x14ac:dyDescent="0.3">
      <c r="A313" s="184"/>
    </row>
    <row r="314" spans="1:1" x14ac:dyDescent="0.3">
      <c r="A314" s="184"/>
    </row>
    <row r="315" spans="1:1" x14ac:dyDescent="0.3">
      <c r="A315" s="184"/>
    </row>
    <row r="316" spans="1:1" x14ac:dyDescent="0.3">
      <c r="A316" s="184"/>
    </row>
    <row r="317" spans="1:1" x14ac:dyDescent="0.3">
      <c r="A317" s="184"/>
    </row>
    <row r="318" spans="1:1" x14ac:dyDescent="0.3">
      <c r="A318" s="184"/>
    </row>
    <row r="319" spans="1:1" x14ac:dyDescent="0.3">
      <c r="A319" s="184"/>
    </row>
    <row r="320" spans="1:1" x14ac:dyDescent="0.3">
      <c r="A320" s="184"/>
    </row>
    <row r="321" spans="1:1" x14ac:dyDescent="0.3">
      <c r="A321" s="184"/>
    </row>
    <row r="322" spans="1:1" x14ac:dyDescent="0.3">
      <c r="A322" s="184"/>
    </row>
    <row r="323" spans="1:1" x14ac:dyDescent="0.3">
      <c r="A323" s="184"/>
    </row>
    <row r="324" spans="1:1" x14ac:dyDescent="0.3">
      <c r="A324" s="184"/>
    </row>
    <row r="325" spans="1:1" x14ac:dyDescent="0.3">
      <c r="A325" s="184"/>
    </row>
    <row r="326" spans="1:1" x14ac:dyDescent="0.3">
      <c r="A326" s="184"/>
    </row>
    <row r="327" spans="1:1" x14ac:dyDescent="0.3">
      <c r="A327" s="184"/>
    </row>
    <row r="328" spans="1:1" x14ac:dyDescent="0.3">
      <c r="A328" s="184"/>
    </row>
    <row r="329" spans="1:1" x14ac:dyDescent="0.3">
      <c r="A329" s="184"/>
    </row>
    <row r="330" spans="1:1" x14ac:dyDescent="0.3">
      <c r="A330" s="184"/>
    </row>
    <row r="331" spans="1:1" x14ac:dyDescent="0.3">
      <c r="A331" s="184"/>
    </row>
    <row r="332" spans="1:1" x14ac:dyDescent="0.3">
      <c r="A332" s="184"/>
    </row>
    <row r="333" spans="1:1" x14ac:dyDescent="0.3">
      <c r="A333" s="184"/>
    </row>
    <row r="334" spans="1:1" x14ac:dyDescent="0.3">
      <c r="A334" s="184"/>
    </row>
    <row r="335" spans="1:1" x14ac:dyDescent="0.3">
      <c r="A335" s="184"/>
    </row>
    <row r="336" spans="1:1" x14ac:dyDescent="0.3">
      <c r="A336" s="184"/>
    </row>
    <row r="337" spans="1:1" x14ac:dyDescent="0.3">
      <c r="A337" s="184"/>
    </row>
    <row r="338" spans="1:1" x14ac:dyDescent="0.3">
      <c r="A338" s="184"/>
    </row>
    <row r="339" spans="1:1" x14ac:dyDescent="0.3">
      <c r="A339" s="184"/>
    </row>
    <row r="340" spans="1:1" x14ac:dyDescent="0.3">
      <c r="A340" s="184"/>
    </row>
    <row r="341" spans="1:1" x14ac:dyDescent="0.3">
      <c r="A341" s="184"/>
    </row>
    <row r="342" spans="1:1" x14ac:dyDescent="0.3">
      <c r="A342" s="184"/>
    </row>
    <row r="343" spans="1:1" x14ac:dyDescent="0.3">
      <c r="A343" s="184"/>
    </row>
    <row r="344" spans="1:1" x14ac:dyDescent="0.3">
      <c r="A344" s="184"/>
    </row>
    <row r="345" spans="1:1" x14ac:dyDescent="0.3">
      <c r="A345" s="184"/>
    </row>
    <row r="346" spans="1:1" x14ac:dyDescent="0.3">
      <c r="A346" s="184"/>
    </row>
    <row r="347" spans="1:1" x14ac:dyDescent="0.3">
      <c r="A347" s="184"/>
    </row>
    <row r="348" spans="1:1" x14ac:dyDescent="0.3">
      <c r="A348" s="184"/>
    </row>
    <row r="349" spans="1:1" x14ac:dyDescent="0.3">
      <c r="A349" s="184"/>
    </row>
    <row r="350" spans="1:1" x14ac:dyDescent="0.3">
      <c r="A350" s="184"/>
    </row>
    <row r="351" spans="1:1" x14ac:dyDescent="0.3">
      <c r="A351" s="184"/>
    </row>
    <row r="352" spans="1:1" x14ac:dyDescent="0.3">
      <c r="A352" s="184"/>
    </row>
    <row r="353" spans="1:1" x14ac:dyDescent="0.3">
      <c r="A353" s="184"/>
    </row>
    <row r="354" spans="1:1" x14ac:dyDescent="0.3">
      <c r="A354" s="184"/>
    </row>
    <row r="355" spans="1:1" x14ac:dyDescent="0.3">
      <c r="A355" s="184"/>
    </row>
    <row r="356" spans="1:1" x14ac:dyDescent="0.3">
      <c r="A356" s="184"/>
    </row>
    <row r="357" spans="1:1" x14ac:dyDescent="0.3">
      <c r="A357" s="184"/>
    </row>
    <row r="358" spans="1:1" x14ac:dyDescent="0.3">
      <c r="A358" s="184"/>
    </row>
    <row r="359" spans="1:1" x14ac:dyDescent="0.3">
      <c r="A359" s="184"/>
    </row>
    <row r="360" spans="1:1" x14ac:dyDescent="0.3">
      <c r="A360" s="184"/>
    </row>
    <row r="361" spans="1:1" x14ac:dyDescent="0.3">
      <c r="A361" s="184"/>
    </row>
    <row r="362" spans="1:1" x14ac:dyDescent="0.3">
      <c r="A362" s="184"/>
    </row>
    <row r="363" spans="1:1" x14ac:dyDescent="0.3">
      <c r="A363" s="184"/>
    </row>
    <row r="364" spans="1:1" x14ac:dyDescent="0.3">
      <c r="A364" s="184"/>
    </row>
    <row r="365" spans="1:1" x14ac:dyDescent="0.3">
      <c r="A365" s="184"/>
    </row>
    <row r="366" spans="1:1" x14ac:dyDescent="0.3">
      <c r="A366" s="184"/>
    </row>
    <row r="367" spans="1:1" x14ac:dyDescent="0.3">
      <c r="A367" s="184"/>
    </row>
    <row r="368" spans="1:1" x14ac:dyDescent="0.3">
      <c r="A368" s="184"/>
    </row>
    <row r="369" spans="1:1" x14ac:dyDescent="0.3">
      <c r="A369" s="184"/>
    </row>
    <row r="370" spans="1:1" x14ac:dyDescent="0.3">
      <c r="A370" s="184"/>
    </row>
    <row r="371" spans="1:1" x14ac:dyDescent="0.3">
      <c r="A371" s="184"/>
    </row>
    <row r="372" spans="1:1" x14ac:dyDescent="0.3">
      <c r="A372" s="184"/>
    </row>
    <row r="373" spans="1:1" x14ac:dyDescent="0.3">
      <c r="A373" s="184"/>
    </row>
    <row r="374" spans="1:1" x14ac:dyDescent="0.3">
      <c r="A374" s="184"/>
    </row>
    <row r="375" spans="1:1" x14ac:dyDescent="0.3">
      <c r="A375" s="184"/>
    </row>
    <row r="376" spans="1:1" x14ac:dyDescent="0.3">
      <c r="A376" s="184"/>
    </row>
    <row r="377" spans="1:1" x14ac:dyDescent="0.3">
      <c r="A377" s="184"/>
    </row>
    <row r="378" spans="1:1" x14ac:dyDescent="0.3">
      <c r="A378" s="184"/>
    </row>
    <row r="379" spans="1:1" x14ac:dyDescent="0.3">
      <c r="A379" s="184"/>
    </row>
    <row r="380" spans="1:1" x14ac:dyDescent="0.3">
      <c r="A380" s="184"/>
    </row>
    <row r="381" spans="1:1" x14ac:dyDescent="0.3">
      <c r="A381" s="184"/>
    </row>
    <row r="382" spans="1:1" x14ac:dyDescent="0.3">
      <c r="A382" s="184"/>
    </row>
    <row r="383" spans="1:1" x14ac:dyDescent="0.3">
      <c r="A383" s="184"/>
    </row>
    <row r="384" spans="1:1" x14ac:dyDescent="0.3">
      <c r="A384" s="184"/>
    </row>
    <row r="385" spans="1:1" x14ac:dyDescent="0.3">
      <c r="A385" s="184"/>
    </row>
    <row r="386" spans="1:1" x14ac:dyDescent="0.3">
      <c r="A386" s="184"/>
    </row>
    <row r="387" spans="1:1" x14ac:dyDescent="0.3">
      <c r="A387" s="184"/>
    </row>
    <row r="388" spans="1:1" x14ac:dyDescent="0.3">
      <c r="A388" s="184"/>
    </row>
    <row r="389" spans="1:1" x14ac:dyDescent="0.3">
      <c r="A389" s="184"/>
    </row>
    <row r="390" spans="1:1" x14ac:dyDescent="0.3">
      <c r="A390" s="184"/>
    </row>
    <row r="391" spans="1:1" x14ac:dyDescent="0.3">
      <c r="A391" s="184"/>
    </row>
    <row r="392" spans="1:1" x14ac:dyDescent="0.3">
      <c r="A392" s="184"/>
    </row>
    <row r="393" spans="1:1" x14ac:dyDescent="0.3">
      <c r="A393" s="184"/>
    </row>
    <row r="394" spans="1:1" x14ac:dyDescent="0.3">
      <c r="A394" s="184"/>
    </row>
    <row r="395" spans="1:1" x14ac:dyDescent="0.3">
      <c r="A395" s="184"/>
    </row>
    <row r="396" spans="1:1" x14ac:dyDescent="0.3">
      <c r="A396" s="184"/>
    </row>
    <row r="397" spans="1:1" x14ac:dyDescent="0.3">
      <c r="A397" s="184"/>
    </row>
    <row r="398" spans="1:1" x14ac:dyDescent="0.3">
      <c r="A398" s="184"/>
    </row>
    <row r="399" spans="1:1" x14ac:dyDescent="0.3">
      <c r="A399" s="184"/>
    </row>
    <row r="400" spans="1:1" x14ac:dyDescent="0.3">
      <c r="A400" s="184"/>
    </row>
    <row r="401" spans="1:1" x14ac:dyDescent="0.3">
      <c r="A401" s="184"/>
    </row>
    <row r="402" spans="1:1" x14ac:dyDescent="0.3">
      <c r="A402" s="184"/>
    </row>
    <row r="403" spans="1:1" x14ac:dyDescent="0.3">
      <c r="A403" s="184"/>
    </row>
    <row r="404" spans="1:1" x14ac:dyDescent="0.3">
      <c r="A404" s="184"/>
    </row>
    <row r="405" spans="1:1" x14ac:dyDescent="0.3">
      <c r="A405" s="184"/>
    </row>
    <row r="406" spans="1:1" x14ac:dyDescent="0.3">
      <c r="A406" s="184"/>
    </row>
    <row r="407" spans="1:1" x14ac:dyDescent="0.3">
      <c r="A407" s="184"/>
    </row>
    <row r="408" spans="1:1" x14ac:dyDescent="0.3">
      <c r="A408" s="184"/>
    </row>
    <row r="409" spans="1:1" x14ac:dyDescent="0.3">
      <c r="A409" s="184"/>
    </row>
    <row r="410" spans="1:1" x14ac:dyDescent="0.3">
      <c r="A410" s="184"/>
    </row>
    <row r="411" spans="1:1" x14ac:dyDescent="0.3">
      <c r="A411" s="184"/>
    </row>
    <row r="412" spans="1:1" x14ac:dyDescent="0.3">
      <c r="A412" s="184"/>
    </row>
    <row r="413" spans="1:1" x14ac:dyDescent="0.3">
      <c r="A413" s="184"/>
    </row>
    <row r="414" spans="1:1" x14ac:dyDescent="0.3">
      <c r="A414" s="184"/>
    </row>
    <row r="415" spans="1:1" x14ac:dyDescent="0.3">
      <c r="A415" s="184"/>
    </row>
    <row r="416" spans="1:1" x14ac:dyDescent="0.3">
      <c r="A416" s="184"/>
    </row>
    <row r="417" spans="1:1" x14ac:dyDescent="0.3">
      <c r="A417" s="184"/>
    </row>
    <row r="418" spans="1:1" x14ac:dyDescent="0.3">
      <c r="A418" s="184"/>
    </row>
    <row r="419" spans="1:1" x14ac:dyDescent="0.3">
      <c r="A419" s="184"/>
    </row>
    <row r="420" spans="1:1" x14ac:dyDescent="0.3">
      <c r="A420" s="184"/>
    </row>
    <row r="421" spans="1:1" x14ac:dyDescent="0.3">
      <c r="A421" s="184"/>
    </row>
    <row r="422" spans="1:1" x14ac:dyDescent="0.3">
      <c r="A422" s="184"/>
    </row>
    <row r="423" spans="1:1" x14ac:dyDescent="0.3">
      <c r="A423" s="184"/>
    </row>
    <row r="424" spans="1:1" x14ac:dyDescent="0.3">
      <c r="A424" s="184"/>
    </row>
    <row r="425" spans="1:1" x14ac:dyDescent="0.3">
      <c r="A425" s="184"/>
    </row>
    <row r="426" spans="1:1" x14ac:dyDescent="0.3">
      <c r="A426" s="184"/>
    </row>
    <row r="427" spans="1:1" x14ac:dyDescent="0.3">
      <c r="A427" s="184"/>
    </row>
    <row r="428" spans="1:1" x14ac:dyDescent="0.3">
      <c r="A428" s="184"/>
    </row>
    <row r="429" spans="1:1" x14ac:dyDescent="0.3">
      <c r="A429" s="184"/>
    </row>
    <row r="430" spans="1:1" x14ac:dyDescent="0.3">
      <c r="A430" s="184"/>
    </row>
    <row r="431" spans="1:1" x14ac:dyDescent="0.3">
      <c r="A431" s="184"/>
    </row>
    <row r="432" spans="1:1" x14ac:dyDescent="0.3">
      <c r="A432" s="184"/>
    </row>
    <row r="433" spans="1:1" x14ac:dyDescent="0.3">
      <c r="A433" s="184"/>
    </row>
    <row r="434" spans="1:1" x14ac:dyDescent="0.3">
      <c r="A434" s="184"/>
    </row>
    <row r="435" spans="1:1" x14ac:dyDescent="0.3">
      <c r="A435" s="184"/>
    </row>
    <row r="436" spans="1:1" x14ac:dyDescent="0.3">
      <c r="A436" s="184"/>
    </row>
    <row r="437" spans="1:1" x14ac:dyDescent="0.3">
      <c r="A437" s="184"/>
    </row>
    <row r="438" spans="1:1" x14ac:dyDescent="0.3">
      <c r="A438" s="184"/>
    </row>
    <row r="439" spans="1:1" x14ac:dyDescent="0.3">
      <c r="A439" s="184"/>
    </row>
    <row r="440" spans="1:1" x14ac:dyDescent="0.3">
      <c r="A440" s="184"/>
    </row>
    <row r="441" spans="1:1" x14ac:dyDescent="0.3">
      <c r="A441" s="184"/>
    </row>
    <row r="442" spans="1:1" x14ac:dyDescent="0.3">
      <c r="A442" s="184"/>
    </row>
    <row r="443" spans="1:1" x14ac:dyDescent="0.3">
      <c r="A443" s="184"/>
    </row>
    <row r="444" spans="1:1" x14ac:dyDescent="0.3">
      <c r="A444" s="184"/>
    </row>
    <row r="445" spans="1:1" x14ac:dyDescent="0.3">
      <c r="A445" s="184"/>
    </row>
    <row r="446" spans="1:1" x14ac:dyDescent="0.3">
      <c r="A446" s="184"/>
    </row>
    <row r="447" spans="1:1" x14ac:dyDescent="0.3">
      <c r="A447" s="184"/>
    </row>
    <row r="448" spans="1:1" x14ac:dyDescent="0.3">
      <c r="A448" s="184"/>
    </row>
    <row r="449" spans="1:1" x14ac:dyDescent="0.3">
      <c r="A449" s="184"/>
    </row>
    <row r="450" spans="1:1" x14ac:dyDescent="0.3">
      <c r="A450" s="184"/>
    </row>
    <row r="451" spans="1:1" x14ac:dyDescent="0.3">
      <c r="A451" s="184"/>
    </row>
    <row r="452" spans="1:1" x14ac:dyDescent="0.3">
      <c r="A452" s="184"/>
    </row>
    <row r="453" spans="1:1" x14ac:dyDescent="0.3">
      <c r="A453" s="184"/>
    </row>
    <row r="454" spans="1:1" x14ac:dyDescent="0.3">
      <c r="A454" s="184"/>
    </row>
    <row r="455" spans="1:1" x14ac:dyDescent="0.3">
      <c r="A455" s="184"/>
    </row>
    <row r="456" spans="1:1" x14ac:dyDescent="0.3">
      <c r="A456" s="184"/>
    </row>
    <row r="457" spans="1:1" x14ac:dyDescent="0.3">
      <c r="A457" s="184"/>
    </row>
    <row r="458" spans="1:1" x14ac:dyDescent="0.3">
      <c r="A458" s="184"/>
    </row>
    <row r="459" spans="1:1" x14ac:dyDescent="0.3">
      <c r="A459" s="184"/>
    </row>
    <row r="460" spans="1:1" x14ac:dyDescent="0.3">
      <c r="A460" s="184"/>
    </row>
    <row r="461" spans="1:1" x14ac:dyDescent="0.3">
      <c r="A461" s="184"/>
    </row>
    <row r="462" spans="1:1" x14ac:dyDescent="0.3">
      <c r="A462" s="184"/>
    </row>
    <row r="463" spans="1:1" x14ac:dyDescent="0.3">
      <c r="A463" s="184"/>
    </row>
    <row r="464" spans="1:1" x14ac:dyDescent="0.3">
      <c r="A464" s="184"/>
    </row>
    <row r="465" spans="1:1" x14ac:dyDescent="0.3">
      <c r="A465" s="184"/>
    </row>
    <row r="466" spans="1:1" x14ac:dyDescent="0.3">
      <c r="A466" s="184"/>
    </row>
    <row r="467" spans="1:1" x14ac:dyDescent="0.3">
      <c r="A467" s="184"/>
    </row>
    <row r="468" spans="1:1" x14ac:dyDescent="0.3">
      <c r="A468" s="184"/>
    </row>
    <row r="469" spans="1:1" x14ac:dyDescent="0.3">
      <c r="A469" s="184"/>
    </row>
    <row r="470" spans="1:1" x14ac:dyDescent="0.3">
      <c r="A470" s="184"/>
    </row>
    <row r="471" spans="1:1" x14ac:dyDescent="0.3">
      <c r="A471" s="184"/>
    </row>
    <row r="472" spans="1:1" x14ac:dyDescent="0.3">
      <c r="A472" s="184"/>
    </row>
    <row r="473" spans="1:1" x14ac:dyDescent="0.3">
      <c r="A473" s="184"/>
    </row>
    <row r="474" spans="1:1" x14ac:dyDescent="0.3">
      <c r="A474" s="184"/>
    </row>
    <row r="475" spans="1:1" x14ac:dyDescent="0.3">
      <c r="A475" s="184"/>
    </row>
    <row r="476" spans="1:1" x14ac:dyDescent="0.3">
      <c r="A476" s="184"/>
    </row>
    <row r="477" spans="1:1" x14ac:dyDescent="0.3">
      <c r="A477" s="184"/>
    </row>
    <row r="478" spans="1:1" x14ac:dyDescent="0.3">
      <c r="A478" s="184"/>
    </row>
    <row r="479" spans="1:1" x14ac:dyDescent="0.3">
      <c r="A479" s="184"/>
    </row>
    <row r="480" spans="1:1" x14ac:dyDescent="0.3">
      <c r="A480" s="184"/>
    </row>
    <row r="481" spans="1:1" x14ac:dyDescent="0.3">
      <c r="A481" s="184"/>
    </row>
    <row r="482" spans="1:1" x14ac:dyDescent="0.3">
      <c r="A482" s="184"/>
    </row>
    <row r="483" spans="1:1" x14ac:dyDescent="0.3">
      <c r="A483" s="184"/>
    </row>
    <row r="484" spans="1:1" x14ac:dyDescent="0.3">
      <c r="A484" s="184"/>
    </row>
    <row r="485" spans="1:1" x14ac:dyDescent="0.3">
      <c r="A485" s="184"/>
    </row>
    <row r="486" spans="1:1" x14ac:dyDescent="0.3">
      <c r="A486" s="184"/>
    </row>
    <row r="487" spans="1:1" x14ac:dyDescent="0.3">
      <c r="A487" s="184"/>
    </row>
    <row r="488" spans="1:1" x14ac:dyDescent="0.3">
      <c r="A488" s="184"/>
    </row>
    <row r="489" spans="1:1" x14ac:dyDescent="0.3">
      <c r="A489" s="184"/>
    </row>
    <row r="490" spans="1:1" x14ac:dyDescent="0.3">
      <c r="A490" s="184"/>
    </row>
    <row r="491" spans="1:1" x14ac:dyDescent="0.3">
      <c r="A491" s="184"/>
    </row>
    <row r="492" spans="1:1" x14ac:dyDescent="0.3">
      <c r="A492" s="184"/>
    </row>
    <row r="493" spans="1:1" x14ac:dyDescent="0.3">
      <c r="A493" s="184"/>
    </row>
    <row r="494" spans="1:1" x14ac:dyDescent="0.3">
      <c r="A494" s="184"/>
    </row>
    <row r="495" spans="1:1" x14ac:dyDescent="0.3">
      <c r="A495" s="184"/>
    </row>
    <row r="496" spans="1:1" x14ac:dyDescent="0.3">
      <c r="A496" s="184"/>
    </row>
    <row r="497" spans="1:1" x14ac:dyDescent="0.3">
      <c r="A497" s="184"/>
    </row>
    <row r="498" spans="1:1" x14ac:dyDescent="0.3">
      <c r="A498" s="184"/>
    </row>
    <row r="499" spans="1:1" x14ac:dyDescent="0.3">
      <c r="A499" s="184"/>
    </row>
    <row r="500" spans="1:1" x14ac:dyDescent="0.3">
      <c r="A500" s="184"/>
    </row>
    <row r="501" spans="1:1" x14ac:dyDescent="0.3">
      <c r="A501" s="184"/>
    </row>
    <row r="502" spans="1:1" x14ac:dyDescent="0.3">
      <c r="A502" s="184"/>
    </row>
    <row r="503" spans="1:1" x14ac:dyDescent="0.3">
      <c r="A503" s="184"/>
    </row>
    <row r="504" spans="1:1" x14ac:dyDescent="0.3">
      <c r="A504" s="184"/>
    </row>
    <row r="505" spans="1:1" x14ac:dyDescent="0.3">
      <c r="A505" s="184"/>
    </row>
    <row r="506" spans="1:1" x14ac:dyDescent="0.3">
      <c r="A506" s="184"/>
    </row>
    <row r="507" spans="1:1" x14ac:dyDescent="0.3">
      <c r="A507" s="184"/>
    </row>
    <row r="508" spans="1:1" x14ac:dyDescent="0.3">
      <c r="A508" s="184"/>
    </row>
    <row r="509" spans="1:1" x14ac:dyDescent="0.3">
      <c r="A509" s="184"/>
    </row>
    <row r="510" spans="1:1" x14ac:dyDescent="0.3">
      <c r="A510" s="184"/>
    </row>
    <row r="511" spans="1:1" x14ac:dyDescent="0.3">
      <c r="A511" s="184"/>
    </row>
    <row r="512" spans="1:1" x14ac:dyDescent="0.3">
      <c r="A512" s="184"/>
    </row>
    <row r="513" spans="1:1" x14ac:dyDescent="0.3">
      <c r="A513" s="184"/>
    </row>
    <row r="514" spans="1:1" x14ac:dyDescent="0.3">
      <c r="A514" s="184"/>
    </row>
    <row r="515" spans="1:1" x14ac:dyDescent="0.3">
      <c r="A515" s="184"/>
    </row>
    <row r="516" spans="1:1" x14ac:dyDescent="0.3">
      <c r="A516" s="184"/>
    </row>
    <row r="517" spans="1:1" x14ac:dyDescent="0.3">
      <c r="A517" s="184"/>
    </row>
    <row r="518" spans="1:1" x14ac:dyDescent="0.3">
      <c r="A518" s="184"/>
    </row>
    <row r="519" spans="1:1" x14ac:dyDescent="0.3">
      <c r="A519" s="184"/>
    </row>
    <row r="520" spans="1:1" x14ac:dyDescent="0.3">
      <c r="A520" s="184"/>
    </row>
    <row r="521" spans="1:1" x14ac:dyDescent="0.3">
      <c r="A521" s="184"/>
    </row>
    <row r="522" spans="1:1" x14ac:dyDescent="0.3">
      <c r="A522" s="184"/>
    </row>
    <row r="523" spans="1:1" x14ac:dyDescent="0.3">
      <c r="A523" s="184"/>
    </row>
    <row r="524" spans="1:1" x14ac:dyDescent="0.3">
      <c r="A524" s="184"/>
    </row>
    <row r="525" spans="1:1" x14ac:dyDescent="0.3">
      <c r="A525" s="184"/>
    </row>
    <row r="526" spans="1:1" x14ac:dyDescent="0.3">
      <c r="A526" s="184"/>
    </row>
    <row r="527" spans="1:1" x14ac:dyDescent="0.3">
      <c r="A527" s="184"/>
    </row>
    <row r="528" spans="1:1" x14ac:dyDescent="0.3">
      <c r="A528" s="184"/>
    </row>
    <row r="529" spans="1:1" x14ac:dyDescent="0.3">
      <c r="A529" s="184"/>
    </row>
    <row r="530" spans="1:1" x14ac:dyDescent="0.3">
      <c r="A530" s="184"/>
    </row>
    <row r="531" spans="1:1" x14ac:dyDescent="0.3">
      <c r="A531" s="184"/>
    </row>
    <row r="532" spans="1:1" x14ac:dyDescent="0.3">
      <c r="A532" s="184"/>
    </row>
    <row r="533" spans="1:1" x14ac:dyDescent="0.3">
      <c r="A533" s="184"/>
    </row>
    <row r="534" spans="1:1" x14ac:dyDescent="0.3">
      <c r="A534" s="184"/>
    </row>
    <row r="535" spans="1:1" x14ac:dyDescent="0.3">
      <c r="A535" s="184"/>
    </row>
    <row r="536" spans="1:1" x14ac:dyDescent="0.3">
      <c r="A536" s="184"/>
    </row>
    <row r="537" spans="1:1" x14ac:dyDescent="0.3">
      <c r="A537" s="184"/>
    </row>
    <row r="538" spans="1:1" x14ac:dyDescent="0.3">
      <c r="A538" s="184"/>
    </row>
    <row r="539" spans="1:1" x14ac:dyDescent="0.3">
      <c r="A539" s="184"/>
    </row>
    <row r="540" spans="1:1" x14ac:dyDescent="0.3">
      <c r="A540" s="184"/>
    </row>
    <row r="541" spans="1:1" x14ac:dyDescent="0.3">
      <c r="A541" s="184"/>
    </row>
    <row r="542" spans="1:1" x14ac:dyDescent="0.3">
      <c r="A542" s="184"/>
    </row>
    <row r="543" spans="1:1" x14ac:dyDescent="0.3">
      <c r="A543" s="184"/>
    </row>
    <row r="544" spans="1:1" x14ac:dyDescent="0.3">
      <c r="A544" s="184"/>
    </row>
    <row r="545" spans="1:1" x14ac:dyDescent="0.3">
      <c r="A545" s="184"/>
    </row>
    <row r="546" spans="1:1" x14ac:dyDescent="0.3">
      <c r="A546" s="184"/>
    </row>
    <row r="547" spans="1:1" x14ac:dyDescent="0.3">
      <c r="A547" s="184"/>
    </row>
    <row r="548" spans="1:1" x14ac:dyDescent="0.3">
      <c r="A548" s="184"/>
    </row>
    <row r="549" spans="1:1" x14ac:dyDescent="0.3">
      <c r="A549" s="184"/>
    </row>
    <row r="550" spans="1:1" x14ac:dyDescent="0.3">
      <c r="A550" s="184"/>
    </row>
    <row r="551" spans="1:1" x14ac:dyDescent="0.3">
      <c r="A551" s="184"/>
    </row>
    <row r="552" spans="1:1" x14ac:dyDescent="0.3">
      <c r="A552" s="184"/>
    </row>
    <row r="553" spans="1:1" x14ac:dyDescent="0.3">
      <c r="A553" s="184"/>
    </row>
    <row r="554" spans="1:1" x14ac:dyDescent="0.3">
      <c r="A554" s="184"/>
    </row>
    <row r="555" spans="1:1" x14ac:dyDescent="0.3">
      <c r="A555" s="184"/>
    </row>
    <row r="556" spans="1:1" x14ac:dyDescent="0.3">
      <c r="A556" s="184"/>
    </row>
    <row r="557" spans="1:1" x14ac:dyDescent="0.3">
      <c r="A557" s="184"/>
    </row>
    <row r="558" spans="1:1" x14ac:dyDescent="0.3">
      <c r="A558" s="184"/>
    </row>
    <row r="559" spans="1:1" x14ac:dyDescent="0.3">
      <c r="A559" s="184"/>
    </row>
    <row r="560" spans="1:1" x14ac:dyDescent="0.3">
      <c r="A560" s="184"/>
    </row>
    <row r="561" spans="1:1" x14ac:dyDescent="0.3">
      <c r="A561" s="184"/>
    </row>
    <row r="562" spans="1:1" x14ac:dyDescent="0.3">
      <c r="A562" s="184"/>
    </row>
    <row r="563" spans="1:1" x14ac:dyDescent="0.3">
      <c r="A563" s="184"/>
    </row>
    <row r="564" spans="1:1" x14ac:dyDescent="0.3">
      <c r="A564" s="184"/>
    </row>
    <row r="565" spans="1:1" x14ac:dyDescent="0.3">
      <c r="A565" s="184"/>
    </row>
    <row r="566" spans="1:1" x14ac:dyDescent="0.3">
      <c r="A566" s="184"/>
    </row>
    <row r="567" spans="1:1" x14ac:dyDescent="0.3">
      <c r="A567" s="184"/>
    </row>
    <row r="568" spans="1:1" x14ac:dyDescent="0.3">
      <c r="A568" s="184"/>
    </row>
    <row r="569" spans="1:1" x14ac:dyDescent="0.3">
      <c r="A569" s="184"/>
    </row>
    <row r="570" spans="1:1" x14ac:dyDescent="0.3">
      <c r="A570" s="184"/>
    </row>
    <row r="571" spans="1:1" x14ac:dyDescent="0.3">
      <c r="A571" s="184"/>
    </row>
    <row r="572" spans="1:1" x14ac:dyDescent="0.3">
      <c r="A572" s="184"/>
    </row>
    <row r="573" spans="1:1" x14ac:dyDescent="0.3">
      <c r="A573" s="184"/>
    </row>
    <row r="574" spans="1:1" x14ac:dyDescent="0.3">
      <c r="A574" s="184"/>
    </row>
    <row r="575" spans="1:1" x14ac:dyDescent="0.3">
      <c r="A575" s="184"/>
    </row>
    <row r="576" spans="1:1" x14ac:dyDescent="0.3">
      <c r="A576" s="184"/>
    </row>
    <row r="577" spans="1:1" x14ac:dyDescent="0.3">
      <c r="A577" s="184"/>
    </row>
    <row r="578" spans="1:1" x14ac:dyDescent="0.3">
      <c r="A578" s="184"/>
    </row>
    <row r="579" spans="1:1" x14ac:dyDescent="0.3">
      <c r="A579" s="184"/>
    </row>
    <row r="580" spans="1:1" x14ac:dyDescent="0.3">
      <c r="A580" s="184"/>
    </row>
    <row r="581" spans="1:1" x14ac:dyDescent="0.3">
      <c r="A581" s="184"/>
    </row>
    <row r="582" spans="1:1" x14ac:dyDescent="0.3">
      <c r="A582" s="184"/>
    </row>
    <row r="583" spans="1:1" x14ac:dyDescent="0.3">
      <c r="A583" s="184"/>
    </row>
    <row r="584" spans="1:1" x14ac:dyDescent="0.3">
      <c r="A584" s="184"/>
    </row>
    <row r="585" spans="1:1" x14ac:dyDescent="0.3">
      <c r="A585" s="184"/>
    </row>
    <row r="586" spans="1:1" x14ac:dyDescent="0.3">
      <c r="A586" s="184"/>
    </row>
    <row r="587" spans="1:1" x14ac:dyDescent="0.3">
      <c r="A587" s="184"/>
    </row>
    <row r="588" spans="1:1" x14ac:dyDescent="0.3">
      <c r="A588" s="184"/>
    </row>
    <row r="589" spans="1:1" x14ac:dyDescent="0.3">
      <c r="A589" s="184"/>
    </row>
    <row r="590" spans="1:1" x14ac:dyDescent="0.3">
      <c r="A590" s="184"/>
    </row>
    <row r="591" spans="1:1" x14ac:dyDescent="0.3">
      <c r="A591" s="184"/>
    </row>
    <row r="592" spans="1:1" x14ac:dyDescent="0.3">
      <c r="A592" s="184"/>
    </row>
    <row r="593" spans="1:1" x14ac:dyDescent="0.3">
      <c r="A593" s="184"/>
    </row>
    <row r="594" spans="1:1" x14ac:dyDescent="0.3">
      <c r="A594" s="184"/>
    </row>
    <row r="595" spans="1:1" x14ac:dyDescent="0.3">
      <c r="A595" s="184"/>
    </row>
    <row r="596" spans="1:1" x14ac:dyDescent="0.3">
      <c r="A596" s="184"/>
    </row>
    <row r="597" spans="1:1" x14ac:dyDescent="0.3">
      <c r="A597" s="184"/>
    </row>
    <row r="598" spans="1:1" x14ac:dyDescent="0.3">
      <c r="A598" s="184"/>
    </row>
    <row r="599" spans="1:1" x14ac:dyDescent="0.3">
      <c r="A599" s="184"/>
    </row>
    <row r="600" spans="1:1" x14ac:dyDescent="0.3">
      <c r="A600" s="184"/>
    </row>
    <row r="601" spans="1:1" x14ac:dyDescent="0.3">
      <c r="A601" s="184"/>
    </row>
    <row r="602" spans="1:1" x14ac:dyDescent="0.3">
      <c r="A602" s="184"/>
    </row>
    <row r="603" spans="1:1" x14ac:dyDescent="0.3">
      <c r="A603" s="184"/>
    </row>
    <row r="604" spans="1:1" x14ac:dyDescent="0.3">
      <c r="A604" s="184"/>
    </row>
    <row r="605" spans="1:1" x14ac:dyDescent="0.3">
      <c r="A605" s="184"/>
    </row>
    <row r="606" spans="1:1" x14ac:dyDescent="0.3">
      <c r="A606" s="184"/>
    </row>
    <row r="607" spans="1:1" x14ac:dyDescent="0.3">
      <c r="A607" s="184"/>
    </row>
    <row r="608" spans="1:1" x14ac:dyDescent="0.3">
      <c r="A608" s="184"/>
    </row>
    <row r="609" spans="1:1" x14ac:dyDescent="0.3">
      <c r="A609" s="184"/>
    </row>
    <row r="610" spans="1:1" x14ac:dyDescent="0.3">
      <c r="A610" s="184"/>
    </row>
    <row r="611" spans="1:1" x14ac:dyDescent="0.3">
      <c r="A611" s="184"/>
    </row>
    <row r="612" spans="1:1" x14ac:dyDescent="0.3">
      <c r="A612" s="184"/>
    </row>
    <row r="613" spans="1:1" x14ac:dyDescent="0.3">
      <c r="A613" s="184"/>
    </row>
    <row r="614" spans="1:1" x14ac:dyDescent="0.3">
      <c r="A614" s="184"/>
    </row>
    <row r="615" spans="1:1" x14ac:dyDescent="0.3">
      <c r="A615" s="184"/>
    </row>
    <row r="616" spans="1:1" x14ac:dyDescent="0.3">
      <c r="A616" s="184"/>
    </row>
    <row r="617" spans="1:1" x14ac:dyDescent="0.3">
      <c r="A617" s="184"/>
    </row>
    <row r="618" spans="1:1" x14ac:dyDescent="0.3">
      <c r="A618" s="184"/>
    </row>
    <row r="619" spans="1:1" x14ac:dyDescent="0.3">
      <c r="A619" s="184"/>
    </row>
    <row r="620" spans="1:1" x14ac:dyDescent="0.3">
      <c r="A620" s="184"/>
    </row>
    <row r="621" spans="1:1" x14ac:dyDescent="0.3">
      <c r="A621" s="184"/>
    </row>
    <row r="622" spans="1:1" x14ac:dyDescent="0.3">
      <c r="A622" s="184"/>
    </row>
    <row r="623" spans="1:1" x14ac:dyDescent="0.3">
      <c r="A623" s="184"/>
    </row>
    <row r="624" spans="1:1" x14ac:dyDescent="0.3">
      <c r="A624" s="184"/>
    </row>
    <row r="625" spans="1:1" x14ac:dyDescent="0.3">
      <c r="A625" s="184"/>
    </row>
    <row r="626" spans="1:1" x14ac:dyDescent="0.3">
      <c r="A626" s="184"/>
    </row>
    <row r="627" spans="1:1" x14ac:dyDescent="0.3">
      <c r="A627" s="184"/>
    </row>
    <row r="628" spans="1:1" x14ac:dyDescent="0.3">
      <c r="A628" s="184"/>
    </row>
    <row r="629" spans="1:1" x14ac:dyDescent="0.3">
      <c r="A629" s="184"/>
    </row>
    <row r="630" spans="1:1" x14ac:dyDescent="0.3">
      <c r="A630" s="184"/>
    </row>
    <row r="631" spans="1:1" x14ac:dyDescent="0.3">
      <c r="A631" s="184"/>
    </row>
    <row r="632" spans="1:1" x14ac:dyDescent="0.3">
      <c r="A632" s="184"/>
    </row>
    <row r="633" spans="1:1" x14ac:dyDescent="0.3">
      <c r="A633" s="184"/>
    </row>
    <row r="634" spans="1:1" x14ac:dyDescent="0.3">
      <c r="A634" s="184"/>
    </row>
    <row r="635" spans="1:1" x14ac:dyDescent="0.3">
      <c r="A635" s="184"/>
    </row>
    <row r="636" spans="1:1" x14ac:dyDescent="0.3">
      <c r="A636" s="184"/>
    </row>
    <row r="637" spans="1:1" x14ac:dyDescent="0.3">
      <c r="A637" s="184"/>
    </row>
    <row r="638" spans="1:1" x14ac:dyDescent="0.3">
      <c r="A638" s="184"/>
    </row>
    <row r="639" spans="1:1" x14ac:dyDescent="0.3">
      <c r="A639" s="184"/>
    </row>
    <row r="640" spans="1:1" x14ac:dyDescent="0.3">
      <c r="A640" s="184"/>
    </row>
  </sheetData>
  <mergeCells count="10">
    <mergeCell ref="CE27:CK27"/>
    <mergeCell ref="BU27:CA27"/>
    <mergeCell ref="A2:A3"/>
    <mergeCell ref="BK27:BQ27"/>
    <mergeCell ref="BA27:BG27"/>
    <mergeCell ref="C27:I27"/>
    <mergeCell ref="M27:S27"/>
    <mergeCell ref="W27:AC27"/>
    <mergeCell ref="AG27:AM27"/>
    <mergeCell ref="AQ27:AW27"/>
  </mergeCells>
  <hyperlinks>
    <hyperlink ref="A4" location="myrangeS0" display="myrangeS0" xr:uid="{8EC9639C-622B-49D1-8640-E253F8511EA8}"/>
    <hyperlink ref="A5" location="myrangeS1" display="myrangeS1" xr:uid="{F44BC6F7-D71B-4CA0-A998-4DFAAF503ACB}"/>
    <hyperlink ref="A6" location="myrangeS2" display="myrangeS2" xr:uid="{9D2108C1-08FF-4877-BE3F-795A75CBF573}"/>
    <hyperlink ref="A7" location="myrangeS3" display="myrangeS3" xr:uid="{14AB0EF0-D598-4365-A113-99B8A2D81192}"/>
    <hyperlink ref="A8" location="myrangeS4" display="myrangeS4" xr:uid="{86FC0133-89A3-486E-847C-8BD6DF1D453E}"/>
    <hyperlink ref="A9" location="myrangeS5" display="myrangeS5" xr:uid="{7342BF6B-693A-472F-B746-E9D188E1B985}"/>
    <hyperlink ref="A10" location="myrangeS6" display="myrangeS6" xr:uid="{1BD8B078-C0B0-47B7-BACF-2A32C0B0D671}"/>
    <hyperlink ref="A11" location="myrangeS7" display="myrangeS7" xr:uid="{5E2A2871-71C3-4C02-9A9E-F529E9B26A72}"/>
    <hyperlink ref="A12" location="myrangeS8" display="myrangeS8" xr:uid="{F2ECBC25-6CC4-4824-BC04-27130760041E}"/>
    <hyperlink ref="A13" location="myrangeS9" display="myrangeS9" xr:uid="{F712E53E-E8B1-4740-8D48-7A4BA41E56D2}"/>
    <hyperlink ref="A14" location="myrangeS10" display="myrangeS10" xr:uid="{422AC9C4-5B09-4D79-A1A5-7FD1E006D3AE}"/>
    <hyperlink ref="A15" location="myrangeS11" display="myrangeS11" xr:uid="{53D98D64-5E92-4D7F-8D86-E4BFBEC086B9}"/>
    <hyperlink ref="A16" location="myrangeS12" display="myrangeS12" xr:uid="{F180FA2C-FDE7-4865-A889-3D2765B28B39}"/>
    <hyperlink ref="A17" location="myrangeS13" display="myrangeS13" xr:uid="{8F91B92C-5FAF-4F5F-A927-97CAC68AC097}"/>
    <hyperlink ref="A18" location="myrangeS14" display="myrangeS14" xr:uid="{08BC3003-BF49-46A0-9174-E22F1F79F84E}"/>
    <hyperlink ref="A19" location="myrangeS15" display="myrangeS15" xr:uid="{321FEC03-C21C-4D99-8654-C5E85121E1FB}"/>
    <hyperlink ref="A20" location="myrangeS16" display="myrangeS16" xr:uid="{72E76650-33AC-4615-8BF6-F29FBF760BB0}"/>
    <hyperlink ref="A21" location="myrangeS17" display="myrangeS17" xr:uid="{B4641651-023E-424C-842D-B43FDD038951}"/>
    <hyperlink ref="A22" location="myrangeS18" display="myrangeS18" xr:uid="{12C2C6EA-B41F-4FF8-B4E6-15FE0E200398}"/>
    <hyperlink ref="A23" location="myrangeS19" display="myrangeS19" xr:uid="{414456A7-C30B-4962-AC61-27DE6A77C9A4}"/>
    <hyperlink ref="A24" location="myrangeS20" display="myrangeS20" xr:uid="{5503A00D-AD72-47F1-BF3E-468A8B5BEC24}"/>
    <hyperlink ref="A25" location="myrangeS21" display="myrangeS21" xr:uid="{4A866271-EEE1-45BF-B03E-524340FDE93F}"/>
    <hyperlink ref="A26" location="myrangeS22" display="myrangeS22" xr:uid="{9BFE2729-94FA-4427-8769-3C2E0B0D1C17}"/>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8" customWidth="1"/>
    <col min="3" max="3" width="29.69921875" customWidth="1"/>
    <col min="4" max="9" width="7.796875" customWidth="1"/>
    <col min="10" max="11" width="1.09765625" customWidth="1"/>
    <col min="12" max="12" width="24.59765625" style="78" customWidth="1"/>
    <col min="13" max="13" width="29.69921875" customWidth="1"/>
    <col min="14" max="19" width="7.796875" customWidth="1"/>
    <col min="20" max="21" width="1.09765625" customWidth="1"/>
    <col min="22" max="22" width="24.59765625" style="78" customWidth="1"/>
    <col min="23" max="23" width="29.69921875" customWidth="1"/>
    <col min="24" max="29" width="7.796875" customWidth="1"/>
    <col min="30" max="31" width="1.09765625" customWidth="1"/>
    <col min="32" max="32" width="24.59765625" style="78" customWidth="1"/>
    <col min="33" max="33" width="29.69921875" customWidth="1"/>
    <col min="34" max="39" width="7.796875" customWidth="1"/>
    <col min="40" max="41" width="1.09765625" customWidth="1"/>
    <col min="42" max="42" width="24.59765625" style="78" customWidth="1"/>
    <col min="43" max="43" width="29.69921875" customWidth="1"/>
    <col min="44" max="49" width="7.796875" customWidth="1"/>
    <col min="50" max="51" width="1.09765625" customWidth="1"/>
    <col min="52" max="52" width="24.59765625" style="78" customWidth="1"/>
    <col min="53" max="53" width="29.69921875" style="78" customWidth="1"/>
    <col min="54" max="59" width="7.796875" customWidth="1"/>
    <col min="60" max="61" width="1.09765625" customWidth="1"/>
    <col min="62" max="62" width="24.59765625" style="78" customWidth="1"/>
    <col min="63" max="63" width="29.69921875" customWidth="1"/>
    <col min="64" max="69" width="7.796875" customWidth="1"/>
    <col min="70" max="71" width="1.09765625" customWidth="1"/>
    <col min="72" max="72" width="24.59765625" style="78" customWidth="1"/>
    <col min="73" max="73" width="29.69921875" customWidth="1"/>
    <col min="74" max="79" width="7.796875" customWidth="1"/>
    <col min="80" max="81" width="1.09765625" customWidth="1"/>
    <col min="82" max="82" width="24.59765625" style="78" customWidth="1"/>
    <col min="83" max="83" width="29.69921875" customWidth="1"/>
    <col min="84" max="89" width="7.796875" customWidth="1"/>
    <col min="90" max="91" width="1.09765625" customWidth="1"/>
    <col min="92" max="92" width="24.59765625" style="78" customWidth="1"/>
    <col min="93" max="93" width="29.69921875" customWidth="1"/>
    <col min="94" max="99" width="7.796875" customWidth="1"/>
    <col min="100" max="101" width="1.09765625" customWidth="1"/>
    <col min="102" max="102" width="24.59765625" style="78" customWidth="1"/>
    <col min="103" max="103" width="29.69921875" customWidth="1"/>
    <col min="104" max="109" width="7.796875" customWidth="1"/>
    <col min="110" max="111" width="1.09765625" customWidth="1"/>
    <col min="112" max="112" width="24.59765625" style="78" customWidth="1"/>
    <col min="113" max="113" width="29.69921875" customWidth="1"/>
    <col min="114" max="119" width="7.796875" customWidth="1"/>
    <col min="120" max="121" width="1.09765625" customWidth="1"/>
    <col min="122" max="122" width="24.59765625" style="78" customWidth="1"/>
    <col min="123" max="123" width="29.69921875" customWidth="1"/>
    <col min="124" max="129" width="7.796875" customWidth="1"/>
    <col min="130" max="131" width="1.09765625" customWidth="1"/>
    <col min="132" max="132" width="24.59765625" style="78" customWidth="1"/>
    <col min="133" max="133" width="29.69921875" customWidth="1"/>
    <col min="134" max="139" width="7.796875" customWidth="1"/>
    <col min="140" max="141" width="1.09765625" customWidth="1"/>
    <col min="142" max="142" width="24.59765625" style="78" customWidth="1"/>
    <col min="143" max="143" width="29.69921875" customWidth="1"/>
    <col min="144" max="149" width="7.796875" customWidth="1"/>
    <col min="150" max="151" width="1.09765625" customWidth="1"/>
    <col min="152" max="152" width="24.59765625" style="78" customWidth="1"/>
    <col min="153" max="153" width="29.69921875" customWidth="1"/>
    <col min="154" max="159" width="7.796875" customWidth="1"/>
    <col min="160" max="161" width="1.09765625" customWidth="1"/>
    <col min="162" max="162" width="24.59765625" style="78" customWidth="1"/>
    <col min="163" max="163" width="29.69921875" customWidth="1"/>
    <col min="164" max="169" width="7.796875" customWidth="1"/>
    <col min="170" max="171" width="1.09765625" customWidth="1"/>
    <col min="172" max="172" width="24.59765625" style="78" customWidth="1"/>
    <col min="173" max="173" width="29.69921875" customWidth="1"/>
    <col min="174" max="179" width="7.796875" customWidth="1"/>
    <col min="180" max="181" width="1.09765625" customWidth="1"/>
    <col min="182" max="182" width="24.59765625" style="78" customWidth="1"/>
    <col min="183" max="183" width="29.69921875" customWidth="1"/>
    <col min="184" max="189" width="7.796875" customWidth="1"/>
    <col min="190" max="191" width="1.09765625" customWidth="1"/>
    <col min="192" max="192" width="24.59765625" style="78" customWidth="1"/>
    <col min="193" max="193" width="29.69921875" customWidth="1"/>
    <col min="194" max="199" width="7.796875" customWidth="1"/>
    <col min="200" max="201" width="1.09765625" customWidth="1"/>
    <col min="202" max="202" width="24.59765625" style="78" customWidth="1"/>
    <col min="203" max="203" width="29.69921875" customWidth="1"/>
    <col min="204" max="209" width="7.796875" customWidth="1"/>
    <col min="210" max="211" width="1.09765625" customWidth="1"/>
    <col min="212" max="212" width="24.59765625" style="78" customWidth="1"/>
    <col min="213" max="213" width="29.69921875" customWidth="1"/>
    <col min="214" max="219" width="7.796875" customWidth="1"/>
    <col min="220" max="221" width="1.09765625" customWidth="1"/>
    <col min="222" max="222" width="24.59765625" style="78" customWidth="1"/>
    <col min="223" max="223" width="29.69921875" customWidth="1"/>
    <col min="224" max="229" width="7.796875" customWidth="1"/>
    <col min="230" max="231" width="1.09765625" customWidth="1"/>
    <col min="232" max="232" width="24.59765625" style="78" customWidth="1"/>
    <col min="233" max="233" width="29.69921875" customWidth="1"/>
    <col min="234" max="239" width="7.796875" customWidth="1"/>
    <col min="240" max="241" width="1.09765625" customWidth="1"/>
  </cols>
  <sheetData>
    <row r="1" spans="1:232" s="153" customFormat="1" ht="30" customHeight="1" x14ac:dyDescent="0.3">
      <c r="B1" s="621" t="str">
        <f>HLOOKUP(Introduction!$G$4,nametranslations,124,FALSE)</f>
        <v>Higiene en las Escuelas</v>
      </c>
      <c r="C1" s="183" t="s">
        <v>192</v>
      </c>
      <c r="D1" s="159" t="str">
        <f>+Introduction!$C$7</f>
        <v>Nicaragua</v>
      </c>
      <c r="E1" s="159"/>
      <c r="F1" s="159"/>
      <c r="G1" s="159"/>
      <c r="H1" s="159"/>
      <c r="I1" s="168"/>
      <c r="J1" s="151"/>
      <c r="K1" s="151"/>
      <c r="L1" s="621" t="str">
        <f>HLOOKUP(Introduction!$G$4,nametranslations,124,FALSE)</f>
        <v>Higiene en las Escuelas</v>
      </c>
      <c r="M1" s="183" t="s">
        <v>193</v>
      </c>
      <c r="N1" s="159" t="str">
        <f>+Introduction!$C$7</f>
        <v>Nicaragua</v>
      </c>
      <c r="O1" s="159"/>
      <c r="P1" s="159"/>
      <c r="Q1" s="159"/>
      <c r="R1" s="159"/>
      <c r="S1" s="168"/>
      <c r="T1" s="151"/>
      <c r="U1" s="151"/>
      <c r="V1" s="621" t="str">
        <f>HLOOKUP(Introduction!$G$4,nametranslations,124,FALSE)</f>
        <v>Higiene en las Escuelas</v>
      </c>
      <c r="W1" s="183">
        <v>2016</v>
      </c>
      <c r="X1" s="159" t="str">
        <f>+Introduction!$C$7</f>
        <v>Nicaragua</v>
      </c>
      <c r="Y1" s="159"/>
      <c r="Z1" s="159"/>
      <c r="AA1" s="159"/>
      <c r="AB1" s="159"/>
      <c r="AC1" s="168"/>
      <c r="AD1" s="151"/>
      <c r="AE1" s="151"/>
      <c r="AF1" s="621" t="str">
        <f>HLOOKUP(Introduction!$G$4,nametranslations,124,FALSE)</f>
        <v>Higiene en las Escuelas</v>
      </c>
      <c r="AG1" s="183" t="s">
        <v>194</v>
      </c>
      <c r="AH1" s="159" t="str">
        <f>+Introduction!$C$7</f>
        <v>Nicaragua</v>
      </c>
      <c r="AI1" s="159"/>
      <c r="AJ1" s="159"/>
      <c r="AK1" s="159"/>
      <c r="AL1" s="159"/>
      <c r="AM1" s="168"/>
      <c r="AN1" s="151"/>
      <c r="AO1" s="151"/>
      <c r="AP1" s="621" t="str">
        <f>HLOOKUP(Introduction!$G$4,nametranslations,124,FALSE)</f>
        <v>Higiene en las Escuelas</v>
      </c>
      <c r="AQ1" s="183">
        <v>2017</v>
      </c>
      <c r="AR1" s="159" t="str">
        <f>+Introduction!$C$7</f>
        <v>Nicaragua</v>
      </c>
      <c r="AS1" s="159"/>
      <c r="AT1" s="159"/>
      <c r="AU1" s="159"/>
      <c r="AV1" s="159"/>
      <c r="AW1" s="168"/>
      <c r="AX1" s="151"/>
      <c r="AY1" s="151"/>
      <c r="AZ1" s="621" t="str">
        <f>HLOOKUP(Introduction!$G$4,nametranslations,124,FALSE)</f>
        <v>Higiene en las Escuelas</v>
      </c>
      <c r="BA1" s="183">
        <v>2018</v>
      </c>
      <c r="BB1" s="159" t="str">
        <f>+Introduction!$C$7</f>
        <v>Nicaragua</v>
      </c>
      <c r="BC1" s="159"/>
      <c r="BD1" s="159"/>
      <c r="BE1" s="159"/>
      <c r="BF1" s="159"/>
      <c r="BG1" s="168"/>
      <c r="BH1" s="151"/>
      <c r="BI1" s="151"/>
      <c r="BJ1" s="621" t="str">
        <f>HLOOKUP(Introduction!$G$4,nametranslations,124,FALSE)</f>
        <v>Higiene en las Escuelas</v>
      </c>
      <c r="BK1" s="183">
        <v>2019</v>
      </c>
      <c r="BL1" s="159" t="str">
        <f>+Introduction!$C$7</f>
        <v>Nicaragua</v>
      </c>
      <c r="BM1" s="159"/>
      <c r="BN1" s="159"/>
      <c r="BO1" s="159"/>
      <c r="BP1" s="159"/>
      <c r="BQ1" s="168"/>
      <c r="BR1" s="151"/>
      <c r="BS1" s="151"/>
      <c r="BT1" s="621" t="str">
        <f>HLOOKUP(Introduction!$G$4,nametranslations,124,FALSE)</f>
        <v>Higiene en las Escuelas</v>
      </c>
      <c r="BU1" s="183">
        <v>2019</v>
      </c>
      <c r="BV1" s="159" t="str">
        <f>+Introduction!$C$7</f>
        <v>Nicaragua</v>
      </c>
      <c r="BW1" s="159"/>
      <c r="BX1" s="159"/>
      <c r="BY1" s="159"/>
      <c r="BZ1" s="159"/>
      <c r="CA1" s="168"/>
      <c r="CB1" s="151"/>
      <c r="CC1" s="151"/>
      <c r="CD1" s="621" t="str">
        <f>HLOOKUP(Introduction!$G$4,nametranslations,124,FALSE)</f>
        <v>Higiene en las Escuelas</v>
      </c>
      <c r="CE1" s="183">
        <v>2023</v>
      </c>
      <c r="CF1" s="159" t="str">
        <f>+Introduction!$C$7</f>
        <v>Nicaragua</v>
      </c>
      <c r="CG1" s="159"/>
      <c r="CH1" s="159"/>
      <c r="CI1" s="159"/>
      <c r="CJ1" s="159"/>
      <c r="CK1" s="168"/>
      <c r="CL1" s="151"/>
      <c r="CM1" s="151"/>
    </row>
    <row r="2" spans="1:232" s="153" customFormat="1" ht="30" customHeight="1" x14ac:dyDescent="0.3">
      <c r="A2" s="360" t="s">
        <v>255</v>
      </c>
      <c r="B2" s="160" t="s">
        <v>189</v>
      </c>
      <c r="C2" s="149" t="s">
        <v>130</v>
      </c>
      <c r="D2" s="149" t="s">
        <v>128</v>
      </c>
      <c r="E2" s="161"/>
      <c r="F2" s="161"/>
      <c r="G2" s="161"/>
      <c r="H2" s="161"/>
      <c r="I2" s="169"/>
      <c r="J2" s="154" t="s">
        <v>195</v>
      </c>
      <c r="K2" s="154"/>
      <c r="L2" s="160" t="s">
        <v>190</v>
      </c>
      <c r="M2" s="149" t="s">
        <v>130</v>
      </c>
      <c r="N2" s="149" t="s">
        <v>129</v>
      </c>
      <c r="O2" s="161"/>
      <c r="P2" s="161"/>
      <c r="Q2" s="161"/>
      <c r="R2" s="161"/>
      <c r="S2" s="169"/>
      <c r="T2" s="154" t="s">
        <v>195</v>
      </c>
      <c r="U2" s="154"/>
      <c r="V2" s="160" t="s">
        <v>209</v>
      </c>
      <c r="W2" s="149" t="s">
        <v>130</v>
      </c>
      <c r="X2" s="149" t="s">
        <v>210</v>
      </c>
      <c r="Y2" s="161"/>
      <c r="Z2" s="161"/>
      <c r="AA2" s="161"/>
      <c r="AB2" s="161"/>
      <c r="AC2" s="169"/>
      <c r="AD2" s="154" t="s">
        <v>195</v>
      </c>
      <c r="AE2" s="154"/>
      <c r="AF2" s="160" t="s">
        <v>191</v>
      </c>
      <c r="AG2" s="149" t="s">
        <v>130</v>
      </c>
      <c r="AH2" s="149" t="s">
        <v>188</v>
      </c>
      <c r="AI2" s="161"/>
      <c r="AJ2" s="161"/>
      <c r="AK2" s="161"/>
      <c r="AL2" s="161"/>
      <c r="AM2" s="169"/>
      <c r="AN2" s="154" t="s">
        <v>195</v>
      </c>
      <c r="AO2" s="154"/>
      <c r="AP2" s="160" t="s">
        <v>216</v>
      </c>
      <c r="AQ2" s="149" t="s">
        <v>130</v>
      </c>
      <c r="AR2" s="149" t="s">
        <v>210</v>
      </c>
      <c r="AS2" s="161"/>
      <c r="AT2" s="161"/>
      <c r="AU2" s="161"/>
      <c r="AV2" s="161"/>
      <c r="AW2" s="169"/>
      <c r="AX2" s="154" t="s">
        <v>195</v>
      </c>
      <c r="AY2" s="154"/>
      <c r="AZ2" s="160" t="s">
        <v>217</v>
      </c>
      <c r="BA2" s="149" t="s">
        <v>130</v>
      </c>
      <c r="BB2" s="149" t="s">
        <v>210</v>
      </c>
      <c r="BC2" s="161"/>
      <c r="BD2" s="161"/>
      <c r="BE2" s="161"/>
      <c r="BF2" s="161"/>
      <c r="BG2" s="169"/>
      <c r="BH2" s="154" t="s">
        <v>195</v>
      </c>
      <c r="BI2" s="154"/>
      <c r="BJ2" s="160" t="s">
        <v>218</v>
      </c>
      <c r="BK2" s="149" t="s">
        <v>130</v>
      </c>
      <c r="BL2" s="149" t="s">
        <v>210</v>
      </c>
      <c r="BM2" s="161"/>
      <c r="BN2" s="161"/>
      <c r="BO2" s="161"/>
      <c r="BP2" s="161"/>
      <c r="BQ2" s="169"/>
      <c r="BR2" s="154" t="s">
        <v>195</v>
      </c>
      <c r="BS2" s="154"/>
      <c r="BT2" s="160" t="s">
        <v>256</v>
      </c>
      <c r="BU2" s="149" t="s">
        <v>130</v>
      </c>
      <c r="BV2" s="149" t="s">
        <v>257</v>
      </c>
      <c r="BW2" s="161"/>
      <c r="BX2" s="161"/>
      <c r="BY2" s="161"/>
      <c r="BZ2" s="161"/>
      <c r="CA2" s="169"/>
      <c r="CB2" s="154" t="s">
        <v>195</v>
      </c>
      <c r="CC2" s="154"/>
      <c r="CD2" s="160" t="s">
        <v>265</v>
      </c>
      <c r="CE2" s="149" t="s">
        <v>266</v>
      </c>
      <c r="CF2" s="149" t="s">
        <v>267</v>
      </c>
      <c r="CG2" s="161"/>
      <c r="CH2" s="161"/>
      <c r="CI2" s="161"/>
      <c r="CJ2" s="161"/>
      <c r="CK2" s="169"/>
      <c r="CL2" s="154" t="s">
        <v>195</v>
      </c>
      <c r="CM2" s="154"/>
    </row>
    <row r="3" spans="1:232" s="131" customFormat="1" ht="18" customHeight="1" x14ac:dyDescent="0.3">
      <c r="A3" s="360"/>
      <c r="B3" s="177" t="str">
        <f>HLOOKUP(Introduction!$G$4,nametranslations,152,FALSE)</f>
        <v>Definición</v>
      </c>
      <c r="C3" s="178" t="str">
        <f>HLOOKUP(Introduction!$G$4,nametranslations,102,FALSE)</f>
        <v>Estimaciones (%)</v>
      </c>
      <c r="D3" s="179" t="str">
        <f>HLOOKUP(Introduction!$G$4,nametranslations,24,FALSE)</f>
        <v>Total</v>
      </c>
      <c r="E3" s="179" t="str">
        <f>HLOOKUP(Introduction!$G$4,nametranslations,26,FALSE)</f>
        <v>Urbano</v>
      </c>
      <c r="F3" s="179" t="str">
        <f>HLOOKUP(Introduction!$G$4,nametranslations,25,FALSE)</f>
        <v>Rural</v>
      </c>
      <c r="G3" s="179" t="str">
        <f>HLOOKUP(Introduction!$G$4,nametranslations,27,FALSE)</f>
        <v>Preprimaria</v>
      </c>
      <c r="H3" s="179" t="str">
        <f>HLOOKUP(Introduction!$G$4,nametranslations,28,FALSE)</f>
        <v>Primaria</v>
      </c>
      <c r="I3" s="180" t="str">
        <f>HLOOKUP(Introduction!$G$4,nametranslations,29,FALSE)</f>
        <v>Secundaria</v>
      </c>
      <c r="J3" s="129"/>
      <c r="K3" s="129"/>
      <c r="L3" s="177" t="str">
        <f>HLOOKUP(Introduction!$G$4,nametranslations,152,FALSE)</f>
        <v>Definición</v>
      </c>
      <c r="M3" s="178" t="str">
        <f>HLOOKUP(Introduction!$G$4,nametranslations,102,FALSE)</f>
        <v>Estimaciones (%)</v>
      </c>
      <c r="N3" s="179" t="str">
        <f>HLOOKUP(Introduction!$G$4,nametranslations,24,FALSE)</f>
        <v>Total</v>
      </c>
      <c r="O3" s="179" t="str">
        <f>HLOOKUP(Introduction!$G$4,nametranslations,26,FALSE)</f>
        <v>Urbano</v>
      </c>
      <c r="P3" s="179" t="str">
        <f>HLOOKUP(Introduction!$G$4,nametranslations,25,FALSE)</f>
        <v>Rural</v>
      </c>
      <c r="Q3" s="179" t="str">
        <f>HLOOKUP(Introduction!$G$4,nametranslations,27,FALSE)</f>
        <v>Preprimaria</v>
      </c>
      <c r="R3" s="179" t="str">
        <f>HLOOKUP(Introduction!$G$4,nametranslations,28,FALSE)</f>
        <v>Primaria</v>
      </c>
      <c r="S3" s="180" t="str">
        <f>HLOOKUP(Introduction!$G$4,nametranslations,29,FALSE)</f>
        <v>Secundaria</v>
      </c>
      <c r="T3" s="129"/>
      <c r="U3" s="129"/>
      <c r="V3" s="177" t="str">
        <f>HLOOKUP(Introduction!$G$4,nametranslations,152,FALSE)</f>
        <v>Definición</v>
      </c>
      <c r="W3" s="178" t="str">
        <f>HLOOKUP(Introduction!$G$4,nametranslations,102,FALSE)</f>
        <v>Estimaciones (%)</v>
      </c>
      <c r="X3" s="179" t="str">
        <f>HLOOKUP(Introduction!$G$4,nametranslations,24,FALSE)</f>
        <v>Total</v>
      </c>
      <c r="Y3" s="179" t="str">
        <f>HLOOKUP(Introduction!$G$4,nametranslations,26,FALSE)</f>
        <v>Urbano</v>
      </c>
      <c r="Z3" s="179" t="str">
        <f>HLOOKUP(Introduction!$G$4,nametranslations,25,FALSE)</f>
        <v>Rural</v>
      </c>
      <c r="AA3" s="179" t="str">
        <f>HLOOKUP(Introduction!$G$4,nametranslations,27,FALSE)</f>
        <v>Preprimaria</v>
      </c>
      <c r="AB3" s="179" t="str">
        <f>HLOOKUP(Introduction!$G$4,nametranslations,28,FALSE)</f>
        <v>Primaria</v>
      </c>
      <c r="AC3" s="180" t="str">
        <f>HLOOKUP(Introduction!$G$4,nametranslations,29,FALSE)</f>
        <v>Secundaria</v>
      </c>
      <c r="AD3" s="129"/>
      <c r="AE3" s="129"/>
      <c r="AF3" s="177" t="str">
        <f>HLOOKUP(Introduction!$G$4,nametranslations,152,FALSE)</f>
        <v>Definición</v>
      </c>
      <c r="AG3" s="178" t="str">
        <f>HLOOKUP(Introduction!$G$4,nametranslations,102,FALSE)</f>
        <v>Estimaciones (%)</v>
      </c>
      <c r="AH3" s="179" t="str">
        <f>HLOOKUP(Introduction!$G$4,nametranslations,24,FALSE)</f>
        <v>Total</v>
      </c>
      <c r="AI3" s="179" t="str">
        <f>HLOOKUP(Introduction!$G$4,nametranslations,26,FALSE)</f>
        <v>Urbano</v>
      </c>
      <c r="AJ3" s="179" t="str">
        <f>HLOOKUP(Introduction!$G$4,nametranslations,25,FALSE)</f>
        <v>Rural</v>
      </c>
      <c r="AK3" s="179" t="str">
        <f>HLOOKUP(Introduction!$G$4,nametranslations,27,FALSE)</f>
        <v>Preprimaria</v>
      </c>
      <c r="AL3" s="179" t="str">
        <f>HLOOKUP(Introduction!$G$4,nametranslations,28,FALSE)</f>
        <v>Primaria</v>
      </c>
      <c r="AM3" s="180" t="str">
        <f>HLOOKUP(Introduction!$G$4,nametranslations,29,FALSE)</f>
        <v>Secundaria</v>
      </c>
      <c r="AN3" s="129"/>
      <c r="AO3" s="129"/>
      <c r="AP3" s="177" t="str">
        <f>HLOOKUP(Introduction!$G$4,nametranslations,152,FALSE)</f>
        <v>Definición</v>
      </c>
      <c r="AQ3" s="178" t="str">
        <f>HLOOKUP(Introduction!$G$4,nametranslations,102,FALSE)</f>
        <v>Estimaciones (%)</v>
      </c>
      <c r="AR3" s="179" t="str">
        <f>HLOOKUP(Introduction!$G$4,nametranslations,24,FALSE)</f>
        <v>Total</v>
      </c>
      <c r="AS3" s="179" t="str">
        <f>HLOOKUP(Introduction!$G$4,nametranslations,26,FALSE)</f>
        <v>Urbano</v>
      </c>
      <c r="AT3" s="179" t="str">
        <f>HLOOKUP(Introduction!$G$4,nametranslations,25,FALSE)</f>
        <v>Rural</v>
      </c>
      <c r="AU3" s="179" t="str">
        <f>HLOOKUP(Introduction!$G$4,nametranslations,27,FALSE)</f>
        <v>Preprimaria</v>
      </c>
      <c r="AV3" s="179" t="str">
        <f>HLOOKUP(Introduction!$G$4,nametranslations,28,FALSE)</f>
        <v>Primaria</v>
      </c>
      <c r="AW3" s="180" t="str">
        <f>HLOOKUP(Introduction!$G$4,nametranslations,29,FALSE)</f>
        <v>Secundaria</v>
      </c>
      <c r="AX3" s="129"/>
      <c r="AY3" s="129"/>
      <c r="AZ3" s="177" t="str">
        <f>HLOOKUP(Introduction!$G$4,nametranslations,152,FALSE)</f>
        <v>Definición</v>
      </c>
      <c r="BA3" s="178" t="str">
        <f>HLOOKUP(Introduction!$G$4,nametranslations,102,FALSE)</f>
        <v>Estimaciones (%)</v>
      </c>
      <c r="BB3" s="179" t="str">
        <f>HLOOKUP(Introduction!$G$4,nametranslations,24,FALSE)</f>
        <v>Total</v>
      </c>
      <c r="BC3" s="179" t="str">
        <f>HLOOKUP(Introduction!$G$4,nametranslations,26,FALSE)</f>
        <v>Urbano</v>
      </c>
      <c r="BD3" s="179" t="str">
        <f>HLOOKUP(Introduction!$G$4,nametranslations,25,FALSE)</f>
        <v>Rural</v>
      </c>
      <c r="BE3" s="179" t="str">
        <f>HLOOKUP(Introduction!$G$4,nametranslations,27,FALSE)</f>
        <v>Preprimaria</v>
      </c>
      <c r="BF3" s="179" t="str">
        <f>HLOOKUP(Introduction!$G$4,nametranslations,28,FALSE)</f>
        <v>Primaria</v>
      </c>
      <c r="BG3" s="180" t="str">
        <f>HLOOKUP(Introduction!$G$4,nametranslations,29,FALSE)</f>
        <v>Secundaria</v>
      </c>
      <c r="BH3" s="129"/>
      <c r="BI3" s="129"/>
      <c r="BJ3" s="177" t="str">
        <f>HLOOKUP(Introduction!$G$4,nametranslations,152,FALSE)</f>
        <v>Definición</v>
      </c>
      <c r="BK3" s="178" t="str">
        <f>HLOOKUP(Introduction!$G$4,nametranslations,102,FALSE)</f>
        <v>Estimaciones (%)</v>
      </c>
      <c r="BL3" s="179" t="str">
        <f>HLOOKUP(Introduction!$G$4,nametranslations,24,FALSE)</f>
        <v>Total</v>
      </c>
      <c r="BM3" s="179" t="str">
        <f>HLOOKUP(Introduction!$G$4,nametranslations,26,FALSE)</f>
        <v>Urbano</v>
      </c>
      <c r="BN3" s="179" t="str">
        <f>HLOOKUP(Introduction!$G$4,nametranslations,25,FALSE)</f>
        <v>Rural</v>
      </c>
      <c r="BO3" s="179" t="str">
        <f>HLOOKUP(Introduction!$G$4,nametranslations,27,FALSE)</f>
        <v>Preprimaria</v>
      </c>
      <c r="BP3" s="179" t="str">
        <f>HLOOKUP(Introduction!$G$4,nametranslations,28,FALSE)</f>
        <v>Primaria</v>
      </c>
      <c r="BQ3" s="180" t="str">
        <f>HLOOKUP(Introduction!$G$4,nametranslations,29,FALSE)</f>
        <v>Secundaria</v>
      </c>
      <c r="BR3" s="129"/>
      <c r="BS3" s="129"/>
      <c r="BT3" s="177" t="str">
        <f>HLOOKUP(Introduction!$G$4,nametranslations,152,FALSE)</f>
        <v>Definición</v>
      </c>
      <c r="BU3" s="178" t="str">
        <f>HLOOKUP(Introduction!$G$4,nametranslations,102,FALSE)</f>
        <v>Estimaciones (%)</v>
      </c>
      <c r="BV3" s="179" t="str">
        <f>HLOOKUP(Introduction!$G$4,nametranslations,24,FALSE)</f>
        <v>Total</v>
      </c>
      <c r="BW3" s="179" t="str">
        <f>HLOOKUP(Introduction!$G$4,nametranslations,26,FALSE)</f>
        <v>Urbano</v>
      </c>
      <c r="BX3" s="179" t="str">
        <f>HLOOKUP(Introduction!$G$4,nametranslations,25,FALSE)</f>
        <v>Rural</v>
      </c>
      <c r="BY3" s="179" t="str">
        <f>HLOOKUP(Introduction!$G$4,nametranslations,27,FALSE)</f>
        <v>Preprimaria</v>
      </c>
      <c r="BZ3" s="179" t="str">
        <f>HLOOKUP(Introduction!$G$4,nametranslations,28,FALSE)</f>
        <v>Primaria</v>
      </c>
      <c r="CA3" s="180" t="str">
        <f>HLOOKUP(Introduction!$G$4,nametranslations,29,FALSE)</f>
        <v>Secundaria</v>
      </c>
      <c r="CB3" s="129"/>
      <c r="CC3" s="129"/>
      <c r="CD3" s="177" t="str">
        <f>HLOOKUP(Introduction!$G$4,nametranslations,152,FALSE)</f>
        <v>Definición</v>
      </c>
      <c r="CE3" s="178" t="str">
        <f>HLOOKUP(Introduction!$G$4,nametranslations,102,FALSE)</f>
        <v>Estimaciones (%)</v>
      </c>
      <c r="CF3" s="179" t="str">
        <f>HLOOKUP(Introduction!$G$4,nametranslations,24,FALSE)</f>
        <v>Total</v>
      </c>
      <c r="CG3" s="179" t="str">
        <f>HLOOKUP(Introduction!$G$4,nametranslations,26,FALSE)</f>
        <v>Urbano</v>
      </c>
      <c r="CH3" s="179" t="str">
        <f>HLOOKUP(Introduction!$G$4,nametranslations,25,FALSE)</f>
        <v>Rural</v>
      </c>
      <c r="CI3" s="179" t="str">
        <f>HLOOKUP(Introduction!$G$4,nametranslations,27,FALSE)</f>
        <v>Preprimaria</v>
      </c>
      <c r="CJ3" s="179" t="str">
        <f>HLOOKUP(Introduction!$G$4,nametranslations,28,FALSE)</f>
        <v>Primaria</v>
      </c>
      <c r="CK3" s="180" t="str">
        <f>HLOOKUP(Introduction!$G$4,nametranslations,29,FALSE)</f>
        <v>Secundaria</v>
      </c>
      <c r="CL3" s="129"/>
      <c r="CM3" s="129"/>
      <c r="CN3" s="130"/>
      <c r="CX3" s="130"/>
      <c r="DH3" s="130"/>
      <c r="DR3" s="130"/>
      <c r="EB3" s="130"/>
      <c r="EL3" s="130"/>
      <c r="EV3" s="130"/>
      <c r="FF3" s="130"/>
      <c r="FP3" s="130"/>
      <c r="FZ3" s="130"/>
      <c r="GJ3" s="130"/>
      <c r="GT3" s="130"/>
      <c r="HD3" s="130"/>
      <c r="HN3" s="130"/>
      <c r="HX3" s="130"/>
    </row>
    <row r="4" spans="1:232" s="2" customFormat="1" x14ac:dyDescent="0.3">
      <c r="A4" s="651" t="str">
        <f>IF(ISBLANK('Data Summary'!A6),"",'Data Summary'!A6)</f>
        <v>NIC_2006_LLECE</v>
      </c>
      <c r="B4" s="71"/>
      <c r="C4" s="50" t="str">
        <f>HLOOKUP(Introduction!$G$4,nametranslations,118,FALSE)</f>
        <v>Sin instalaciones</v>
      </c>
      <c r="D4" s="5"/>
      <c r="E4" s="5"/>
      <c r="F4" s="5"/>
      <c r="G4" s="5"/>
      <c r="H4" s="5"/>
      <c r="I4" s="23"/>
      <c r="J4" s="21"/>
      <c r="K4" s="21"/>
      <c r="L4" s="82"/>
      <c r="M4" s="50" t="str">
        <f>HLOOKUP(Introduction!$G$4,nametranslations,118,FALSE)</f>
        <v>Sin instalaciones</v>
      </c>
      <c r="N4" s="5"/>
      <c r="O4" s="5"/>
      <c r="P4" s="5"/>
      <c r="Q4" s="5"/>
      <c r="R4" s="5"/>
      <c r="S4" s="23"/>
      <c r="T4" s="21"/>
      <c r="U4" s="21"/>
      <c r="V4" s="82"/>
      <c r="W4" s="50" t="str">
        <f>HLOOKUP(Introduction!$G$4,nametranslations,118,FALSE)</f>
        <v>Sin instalaciones</v>
      </c>
      <c r="X4" s="5"/>
      <c r="Y4" s="5"/>
      <c r="Z4" s="5"/>
      <c r="AA4" s="5"/>
      <c r="AB4" s="5"/>
      <c r="AC4" s="23"/>
      <c r="AD4" s="21"/>
      <c r="AE4" s="21"/>
      <c r="AF4" s="82"/>
      <c r="AG4" s="50" t="str">
        <f>HLOOKUP(Introduction!$G$4,nametranslations,118,FALSE)</f>
        <v>Sin instalaciones</v>
      </c>
      <c r="AH4" s="5"/>
      <c r="AI4" s="5"/>
      <c r="AJ4" s="5"/>
      <c r="AK4" s="5"/>
      <c r="AL4" s="5"/>
      <c r="AM4" s="23"/>
      <c r="AN4" s="21"/>
      <c r="AO4" s="21"/>
      <c r="AP4" s="82"/>
      <c r="AQ4" s="50" t="str">
        <f>HLOOKUP(Introduction!$G$4,nametranslations,118,FALSE)</f>
        <v>Sin instalaciones</v>
      </c>
      <c r="AR4" s="5"/>
      <c r="AS4" s="5"/>
      <c r="AT4" s="5"/>
      <c r="AU4" s="5"/>
      <c r="AV4" s="5"/>
      <c r="AW4" s="23"/>
      <c r="AX4" s="21"/>
      <c r="AY4" s="21"/>
      <c r="AZ4" s="82"/>
      <c r="BA4" s="50" t="str">
        <f>HLOOKUP(Introduction!$G$4,nametranslations,118,FALSE)</f>
        <v>Sin instalaciones</v>
      </c>
      <c r="BB4" s="5"/>
      <c r="BC4" s="5"/>
      <c r="BD4" s="5"/>
      <c r="BE4" s="5"/>
      <c r="BF4" s="5"/>
      <c r="BG4" s="23"/>
      <c r="BH4" s="21"/>
      <c r="BI4" s="21"/>
      <c r="BJ4" s="82"/>
      <c r="BK4" s="50" t="str">
        <f>HLOOKUP(Introduction!$G$4,nametranslations,118,FALSE)</f>
        <v>Sin instalaciones</v>
      </c>
      <c r="BL4" s="5"/>
      <c r="BM4" s="5"/>
      <c r="BN4" s="5"/>
      <c r="BO4" s="5"/>
      <c r="BP4" s="5"/>
      <c r="BQ4" s="23"/>
      <c r="BR4" s="21"/>
      <c r="BS4" s="21"/>
      <c r="BT4" s="82"/>
      <c r="BU4" s="50" t="str">
        <f>HLOOKUP(Introduction!$G$4,nametranslations,118,FALSE)</f>
        <v>Sin instalaciones</v>
      </c>
      <c r="BV4" s="5"/>
      <c r="BW4" s="5"/>
      <c r="BX4" s="5"/>
      <c r="BY4" s="5"/>
      <c r="BZ4" s="5"/>
      <c r="CA4" s="23"/>
      <c r="CB4" s="21"/>
      <c r="CC4" s="21"/>
      <c r="CD4" s="82"/>
      <c r="CE4" s="50" t="str">
        <f>HLOOKUP(Introduction!$G$4,nametranslations,118,FALSE)</f>
        <v>Sin instalaciones</v>
      </c>
      <c r="CF4" s="5"/>
      <c r="CG4" s="5"/>
      <c r="CH4" s="5"/>
      <c r="CI4" s="5"/>
      <c r="CJ4" s="5"/>
      <c r="CK4" s="23"/>
      <c r="CL4" s="21"/>
      <c r="CM4" s="21"/>
      <c r="CN4" s="79"/>
      <c r="CX4" s="79"/>
      <c r="DH4" s="79"/>
      <c r="DR4" s="79"/>
      <c r="EB4" s="79"/>
      <c r="EL4" s="79"/>
      <c r="EV4" s="79"/>
      <c r="FF4" s="79"/>
      <c r="FP4" s="79"/>
      <c r="FZ4" s="79"/>
      <c r="GJ4" s="79"/>
      <c r="GT4" s="79"/>
      <c r="HD4" s="79"/>
      <c r="HN4" s="79"/>
      <c r="HX4" s="79"/>
    </row>
    <row r="5" spans="1:232" s="2" customFormat="1" x14ac:dyDescent="0.3">
      <c r="A5" s="651" t="str">
        <f ca="1">IF(ISBLANK('Data Summary'!A7),"",'Data Summary'!A7)</f>
        <v>NIC_2013_LLECE</v>
      </c>
      <c r="B5" s="71"/>
      <c r="C5" s="50" t="str">
        <f>HLOOKUP(Introduction!$G$4,nametranslations,74,FALSE)</f>
        <v>Instalaciónes</v>
      </c>
      <c r="D5" s="5"/>
      <c r="E5" s="5"/>
      <c r="F5" s="5"/>
      <c r="G5" s="5"/>
      <c r="H5" s="5"/>
      <c r="I5" s="23"/>
      <c r="J5" s="21"/>
      <c r="K5" s="21"/>
      <c r="L5" s="82"/>
      <c r="M5" s="50" t="str">
        <f>HLOOKUP(Introduction!$G$4,nametranslations,74,FALSE)</f>
        <v>Instalaciónes</v>
      </c>
      <c r="N5" s="5"/>
      <c r="O5" s="5"/>
      <c r="P5" s="5"/>
      <c r="Q5" s="5"/>
      <c r="R5" s="5"/>
      <c r="S5" s="23"/>
      <c r="T5" s="21"/>
      <c r="U5" s="21"/>
      <c r="V5" s="82"/>
      <c r="W5" s="50" t="str">
        <f>HLOOKUP(Introduction!$G$4,nametranslations,74,FALSE)</f>
        <v>Instalaciónes</v>
      </c>
      <c r="X5" s="5"/>
      <c r="Y5" s="5"/>
      <c r="Z5" s="5"/>
      <c r="AA5" s="5"/>
      <c r="AB5" s="5"/>
      <c r="AC5" s="23"/>
      <c r="AD5" s="21"/>
      <c r="AE5" s="21"/>
      <c r="AF5" s="82"/>
      <c r="AG5" s="50" t="str">
        <f>HLOOKUP(Introduction!$G$4,nametranslations,74,FALSE)</f>
        <v>Instalaciónes</v>
      </c>
      <c r="AH5" s="5"/>
      <c r="AI5" s="5"/>
      <c r="AJ5" s="5"/>
      <c r="AK5" s="5"/>
      <c r="AL5" s="5"/>
      <c r="AM5" s="23"/>
      <c r="AN5" s="21"/>
      <c r="AO5" s="21"/>
      <c r="AP5" s="82"/>
      <c r="AQ5" s="50" t="str">
        <f>HLOOKUP(Introduction!$G$4,nametranslations,74,FALSE)</f>
        <v>Instalaciónes</v>
      </c>
      <c r="AR5" s="5"/>
      <c r="AS5" s="5"/>
      <c r="AT5" s="5"/>
      <c r="AU5" s="5"/>
      <c r="AV5" s="5"/>
      <c r="AW5" s="23"/>
      <c r="AX5" s="21"/>
      <c r="AY5" s="21"/>
      <c r="AZ5" s="82"/>
      <c r="BA5" s="50" t="str">
        <f>HLOOKUP(Introduction!$G$4,nametranslations,74,FALSE)</f>
        <v>Instalaciónes</v>
      </c>
      <c r="BB5" s="5"/>
      <c r="BC5" s="5"/>
      <c r="BD5" s="5"/>
      <c r="BE5" s="5"/>
      <c r="BF5" s="5"/>
      <c r="BG5" s="23"/>
      <c r="BH5" s="21"/>
      <c r="BI5" s="21"/>
      <c r="BJ5" s="82"/>
      <c r="BK5" s="50" t="str">
        <f>HLOOKUP(Introduction!$G$4,nametranslations,74,FALSE)</f>
        <v>Instalaciónes</v>
      </c>
      <c r="BL5" s="5"/>
      <c r="BM5" s="5"/>
      <c r="BN5" s="5"/>
      <c r="BO5" s="5"/>
      <c r="BP5" s="5"/>
      <c r="BQ5" s="23"/>
      <c r="BR5" s="21"/>
      <c r="BS5" s="21"/>
      <c r="BT5" s="82"/>
      <c r="BU5" s="50" t="str">
        <f>HLOOKUP(Introduction!$G$4,nametranslations,74,FALSE)</f>
        <v>Instalaciónes</v>
      </c>
      <c r="BV5" s="5"/>
      <c r="BW5" s="5"/>
      <c r="BX5" s="5"/>
      <c r="BY5" s="5"/>
      <c r="BZ5" s="5"/>
      <c r="CA5" s="23"/>
      <c r="CB5" s="21"/>
      <c r="CC5" s="21"/>
      <c r="CD5" s="82"/>
      <c r="CE5" s="50" t="str">
        <f>HLOOKUP(Introduction!$G$4,nametranslations,74,FALSE)</f>
        <v>Instalaciónes</v>
      </c>
      <c r="CF5" s="5"/>
      <c r="CG5" s="5"/>
      <c r="CH5" s="5"/>
      <c r="CI5" s="5"/>
      <c r="CJ5" s="5"/>
      <c r="CK5" s="23"/>
      <c r="CL5" s="21"/>
      <c r="CM5" s="21"/>
      <c r="CN5" s="79"/>
      <c r="CX5" s="79"/>
      <c r="DH5" s="79"/>
      <c r="DR5" s="79"/>
      <c r="EB5" s="79"/>
      <c r="EL5" s="79"/>
      <c r="EV5" s="79"/>
      <c r="FF5" s="79"/>
      <c r="FP5" s="79"/>
      <c r="FZ5" s="79"/>
      <c r="GJ5" s="79"/>
      <c r="GT5" s="79"/>
      <c r="HD5" s="79"/>
      <c r="HN5" s="79"/>
      <c r="HX5" s="79"/>
    </row>
    <row r="6" spans="1:232" s="2" customFormat="1" x14ac:dyDescent="0.3">
      <c r="A6" s="651" t="str">
        <f ca="1">IF(ISBLANK('Data Summary'!A8),"",'Data Summary'!A8)</f>
        <v>NIC_2016_SIASAR</v>
      </c>
      <c r="B6" s="82"/>
      <c r="C6" s="51" t="str">
        <f>HLOOKUP(Introduction!$G$4,nametranslations,125,FALSE)</f>
        <v>Instalación sin agua ni jabón.</v>
      </c>
      <c r="D6" s="16"/>
      <c r="E6" s="5"/>
      <c r="F6" s="5"/>
      <c r="G6" s="5"/>
      <c r="H6" s="5"/>
      <c r="I6" s="23"/>
      <c r="J6" s="21"/>
      <c r="K6" s="21"/>
      <c r="L6" s="82"/>
      <c r="M6" s="51" t="str">
        <f>HLOOKUP(Introduction!$G$4,nametranslations,125,FALSE)</f>
        <v>Instalación sin agua ni jabón.</v>
      </c>
      <c r="N6" s="16"/>
      <c r="O6" s="5"/>
      <c r="P6" s="5"/>
      <c r="Q6" s="5"/>
      <c r="R6" s="5"/>
      <c r="S6" s="23"/>
      <c r="T6" s="21"/>
      <c r="U6" s="21"/>
      <c r="V6" s="82"/>
      <c r="W6" s="51" t="str">
        <f>HLOOKUP(Introduction!$G$4,nametranslations,125,FALSE)</f>
        <v>Instalación sin agua ni jabón.</v>
      </c>
      <c r="X6" s="16"/>
      <c r="Y6" s="5"/>
      <c r="Z6" s="5"/>
      <c r="AA6" s="5"/>
      <c r="AB6" s="5"/>
      <c r="AC6" s="23"/>
      <c r="AD6" s="21"/>
      <c r="AE6" s="21"/>
      <c r="AF6" s="82"/>
      <c r="AG6" s="51" t="str">
        <f>HLOOKUP(Introduction!$G$4,nametranslations,125,FALSE)</f>
        <v>Instalación sin agua ni jabón.</v>
      </c>
      <c r="AH6" s="16"/>
      <c r="AI6" s="5"/>
      <c r="AJ6" s="5"/>
      <c r="AK6" s="5"/>
      <c r="AL6" s="5"/>
      <c r="AM6" s="23"/>
      <c r="AN6" s="21"/>
      <c r="AO6" s="21"/>
      <c r="AP6" s="82"/>
      <c r="AQ6" s="51" t="str">
        <f>HLOOKUP(Introduction!$G$4,nametranslations,125,FALSE)</f>
        <v>Instalación sin agua ni jabón.</v>
      </c>
      <c r="AR6" s="16"/>
      <c r="AS6" s="5"/>
      <c r="AT6" s="5"/>
      <c r="AU6" s="5"/>
      <c r="AV6" s="5"/>
      <c r="AW6" s="23"/>
      <c r="AX6" s="21"/>
      <c r="AY6" s="21"/>
      <c r="AZ6" s="82"/>
      <c r="BA6" s="51" t="str">
        <f>HLOOKUP(Introduction!$G$4,nametranslations,125,FALSE)</f>
        <v>Instalación sin agua ni jabón.</v>
      </c>
      <c r="BB6" s="16"/>
      <c r="BC6" s="5"/>
      <c r="BD6" s="5"/>
      <c r="BE6" s="5"/>
      <c r="BF6" s="5"/>
      <c r="BG6" s="23"/>
      <c r="BH6" s="21"/>
      <c r="BI6" s="21"/>
      <c r="BJ6" s="82"/>
      <c r="BK6" s="51" t="str">
        <f>HLOOKUP(Introduction!$G$4,nametranslations,125,FALSE)</f>
        <v>Instalación sin agua ni jabón.</v>
      </c>
      <c r="BL6" s="16"/>
      <c r="BM6" s="5"/>
      <c r="BN6" s="5"/>
      <c r="BO6" s="5"/>
      <c r="BP6" s="5"/>
      <c r="BQ6" s="23"/>
      <c r="BR6" s="21"/>
      <c r="BS6" s="21"/>
      <c r="BT6" s="82"/>
      <c r="BU6" s="51" t="str">
        <f>HLOOKUP(Introduction!$G$4,nametranslations,125,FALSE)</f>
        <v>Instalación sin agua ni jabón.</v>
      </c>
      <c r="BV6" s="16"/>
      <c r="BW6" s="5"/>
      <c r="BX6" s="5"/>
      <c r="BY6" s="5"/>
      <c r="BZ6" s="5"/>
      <c r="CA6" s="23"/>
      <c r="CB6" s="21"/>
      <c r="CC6" s="21"/>
      <c r="CD6" s="82"/>
      <c r="CE6" s="51" t="str">
        <f>HLOOKUP(Introduction!$G$4,nametranslations,125,FALSE)</f>
        <v>Instalación sin agua ni jabón.</v>
      </c>
      <c r="CF6" s="16"/>
      <c r="CG6" s="5"/>
      <c r="CH6" s="5"/>
      <c r="CI6" s="5"/>
      <c r="CJ6" s="5"/>
      <c r="CK6" s="23"/>
      <c r="CL6" s="21"/>
      <c r="CM6" s="21"/>
      <c r="CN6" s="79"/>
      <c r="CX6" s="79"/>
      <c r="DH6" s="79"/>
      <c r="DR6" s="79"/>
      <c r="EB6" s="79"/>
      <c r="EL6" s="79"/>
      <c r="EV6" s="79"/>
      <c r="FF6" s="79"/>
      <c r="FP6" s="79"/>
      <c r="FZ6" s="79"/>
      <c r="GJ6" s="79"/>
      <c r="GT6" s="79"/>
      <c r="HD6" s="79"/>
      <c r="HN6" s="79"/>
      <c r="HX6" s="79"/>
    </row>
    <row r="7" spans="1:232" s="2" customFormat="1" x14ac:dyDescent="0.3">
      <c r="A7" s="651" t="str">
        <f ca="1">IF(ISBLANK('Data Summary'!A9),"",'Data Summary'!A9)</f>
        <v>NIC_2017_CEN</v>
      </c>
      <c r="B7" s="71"/>
      <c r="C7" s="51" t="str">
        <f>HLOOKUP(Introduction!$G$4,nametranslations,126,FALSE)</f>
        <v>Instalación con agua</v>
      </c>
      <c r="D7" s="45"/>
      <c r="E7" s="5"/>
      <c r="F7" s="5"/>
      <c r="G7" s="5"/>
      <c r="H7" s="5"/>
      <c r="I7" s="23"/>
      <c r="J7" s="21"/>
      <c r="K7" s="21"/>
      <c r="L7" s="71"/>
      <c r="M7" s="51" t="str">
        <f>HLOOKUP(Introduction!$G$4,nametranslations,126,FALSE)</f>
        <v>Instalación con agua</v>
      </c>
      <c r="N7" s="45"/>
      <c r="O7" s="5"/>
      <c r="P7" s="5"/>
      <c r="Q7" s="5"/>
      <c r="R7" s="5"/>
      <c r="S7" s="23"/>
      <c r="T7" s="21"/>
      <c r="U7" s="21"/>
      <c r="V7" s="71"/>
      <c r="W7" s="51" t="str">
        <f>HLOOKUP(Introduction!$G$4,nametranslations,126,FALSE)</f>
        <v>Instalación con agua</v>
      </c>
      <c r="X7" s="45"/>
      <c r="Y7" s="5"/>
      <c r="Z7" s="5"/>
      <c r="AA7" s="5"/>
      <c r="AB7" s="5"/>
      <c r="AC7" s="23"/>
      <c r="AD7" s="21"/>
      <c r="AE7" s="21"/>
      <c r="AF7" s="71"/>
      <c r="AG7" s="51" t="str">
        <f>HLOOKUP(Introduction!$G$4,nametranslations,126,FALSE)</f>
        <v>Instalación con agua</v>
      </c>
      <c r="AH7" s="45"/>
      <c r="AI7" s="5"/>
      <c r="AJ7" s="5"/>
      <c r="AK7" s="5"/>
      <c r="AL7" s="5"/>
      <c r="AM7" s="23"/>
      <c r="AN7" s="21"/>
      <c r="AO7" s="21"/>
      <c r="AP7" s="71"/>
      <c r="AQ7" s="51" t="str">
        <f>HLOOKUP(Introduction!$G$4,nametranslations,126,FALSE)</f>
        <v>Instalación con agua</v>
      </c>
      <c r="AR7" s="45"/>
      <c r="AS7" s="5"/>
      <c r="AT7" s="5"/>
      <c r="AU7" s="5"/>
      <c r="AV7" s="5"/>
      <c r="AW7" s="23"/>
      <c r="AX7" s="21"/>
      <c r="AY7" s="21"/>
      <c r="AZ7" s="71"/>
      <c r="BA7" s="51" t="str">
        <f>HLOOKUP(Introduction!$G$4,nametranslations,126,FALSE)</f>
        <v>Instalación con agua</v>
      </c>
      <c r="BB7" s="45"/>
      <c r="BC7" s="5"/>
      <c r="BD7" s="5"/>
      <c r="BE7" s="5"/>
      <c r="BF7" s="5"/>
      <c r="BG7" s="23"/>
      <c r="BH7" s="21"/>
      <c r="BI7" s="21"/>
      <c r="BJ7" s="71"/>
      <c r="BK7" s="51" t="str">
        <f>HLOOKUP(Introduction!$G$4,nametranslations,126,FALSE)</f>
        <v>Instalación con agua</v>
      </c>
      <c r="BL7" s="45"/>
      <c r="BM7" s="5"/>
      <c r="BN7" s="5"/>
      <c r="BO7" s="5"/>
      <c r="BP7" s="5"/>
      <c r="BQ7" s="23"/>
      <c r="BR7" s="21"/>
      <c r="BS7" s="21"/>
      <c r="BT7" s="71"/>
      <c r="BU7" s="51" t="str">
        <f>HLOOKUP(Introduction!$G$4,nametranslations,126,FALSE)</f>
        <v>Instalación con agua</v>
      </c>
      <c r="BV7" s="45"/>
      <c r="BW7" s="5"/>
      <c r="BX7" s="5"/>
      <c r="BY7" s="5"/>
      <c r="BZ7" s="5"/>
      <c r="CA7" s="23"/>
      <c r="CB7" s="21"/>
      <c r="CC7" s="21"/>
      <c r="CD7" s="71"/>
      <c r="CE7" s="51" t="str">
        <f>HLOOKUP(Introduction!$G$4,nametranslations,126,FALSE)</f>
        <v>Instalación con agua</v>
      </c>
      <c r="CF7" s="45"/>
      <c r="CG7" s="5"/>
      <c r="CH7" s="5"/>
      <c r="CI7" s="5"/>
      <c r="CJ7" s="5"/>
      <c r="CK7" s="23"/>
      <c r="CL7" s="21"/>
      <c r="CM7" s="21"/>
      <c r="CN7" s="79"/>
      <c r="CX7" s="79"/>
      <c r="DH7" s="79"/>
      <c r="DR7" s="79"/>
      <c r="EB7" s="79"/>
      <c r="EL7" s="79"/>
      <c r="EV7" s="79"/>
      <c r="FF7" s="79"/>
      <c r="FP7" s="79"/>
      <c r="FZ7" s="79"/>
      <c r="GJ7" s="79"/>
      <c r="GT7" s="79"/>
      <c r="HD7" s="79"/>
      <c r="HN7" s="79"/>
      <c r="HX7" s="79"/>
    </row>
    <row r="8" spans="1:232" s="2" customFormat="1" x14ac:dyDescent="0.3">
      <c r="A8" s="651" t="str">
        <f ca="1">IF(ISBLANK('Data Summary'!A10),"",'Data Summary'!A10)</f>
        <v>NIC_2017_SIASAR</v>
      </c>
      <c r="B8" s="82"/>
      <c r="C8" s="51" t="str">
        <f>HLOOKUP(Introduction!$G$4,nametranslations,127,FALSE)</f>
        <v>Instalación con jabon</v>
      </c>
      <c r="D8" s="16"/>
      <c r="E8" s="5"/>
      <c r="F8" s="5"/>
      <c r="G8" s="5"/>
      <c r="H8" s="5"/>
      <c r="I8" s="23"/>
      <c r="J8" s="21"/>
      <c r="K8" s="21"/>
      <c r="L8" s="82"/>
      <c r="M8" s="51" t="str">
        <f>HLOOKUP(Introduction!$G$4,nametranslations,127,FALSE)</f>
        <v>Instalación con jabon</v>
      </c>
      <c r="N8" s="16"/>
      <c r="O8" s="5"/>
      <c r="P8" s="5"/>
      <c r="Q8" s="5"/>
      <c r="R8" s="5"/>
      <c r="S8" s="23"/>
      <c r="T8" s="21"/>
      <c r="U8" s="21"/>
      <c r="V8" s="82"/>
      <c r="W8" s="51" t="str">
        <f>HLOOKUP(Introduction!$G$4,nametranslations,127,FALSE)</f>
        <v>Instalación con jabon</v>
      </c>
      <c r="X8" s="16"/>
      <c r="Y8" s="5"/>
      <c r="Z8" s="5"/>
      <c r="AA8" s="5"/>
      <c r="AB8" s="5"/>
      <c r="AC8" s="23"/>
      <c r="AD8" s="21"/>
      <c r="AE8" s="21"/>
      <c r="AF8" s="82"/>
      <c r="AG8" s="51" t="str">
        <f>HLOOKUP(Introduction!$G$4,nametranslations,127,FALSE)</f>
        <v>Instalación con jabon</v>
      </c>
      <c r="AH8" s="16"/>
      <c r="AI8" s="5"/>
      <c r="AJ8" s="5"/>
      <c r="AK8" s="5"/>
      <c r="AL8" s="5"/>
      <c r="AM8" s="23"/>
      <c r="AN8" s="21"/>
      <c r="AO8" s="21"/>
      <c r="AP8" s="82"/>
      <c r="AQ8" s="51" t="str">
        <f>HLOOKUP(Introduction!$G$4,nametranslations,127,FALSE)</f>
        <v>Instalación con jabon</v>
      </c>
      <c r="AR8" s="16"/>
      <c r="AS8" s="5"/>
      <c r="AT8" s="5"/>
      <c r="AU8" s="5"/>
      <c r="AV8" s="5"/>
      <c r="AW8" s="23"/>
      <c r="AX8" s="21"/>
      <c r="AY8" s="21"/>
      <c r="AZ8" s="82"/>
      <c r="BA8" s="51" t="str">
        <f>HLOOKUP(Introduction!$G$4,nametranslations,127,FALSE)</f>
        <v>Instalación con jabon</v>
      </c>
      <c r="BB8" s="16"/>
      <c r="BC8" s="5"/>
      <c r="BD8" s="5"/>
      <c r="BE8" s="5"/>
      <c r="BF8" s="5"/>
      <c r="BG8" s="23"/>
      <c r="BH8" s="21"/>
      <c r="BI8" s="21"/>
      <c r="BJ8" s="82"/>
      <c r="BK8" s="51" t="str">
        <f>HLOOKUP(Introduction!$G$4,nametranslations,127,FALSE)</f>
        <v>Instalación con jabon</v>
      </c>
      <c r="BL8" s="16"/>
      <c r="BM8" s="5"/>
      <c r="BN8" s="5"/>
      <c r="BO8" s="5"/>
      <c r="BP8" s="5"/>
      <c r="BQ8" s="23"/>
      <c r="BR8" s="21"/>
      <c r="BS8" s="21"/>
      <c r="BT8" s="82"/>
      <c r="BU8" s="51" t="str">
        <f>HLOOKUP(Introduction!$G$4,nametranslations,127,FALSE)</f>
        <v>Instalación con jabon</v>
      </c>
      <c r="BV8" s="16"/>
      <c r="BW8" s="5"/>
      <c r="BX8" s="5"/>
      <c r="BY8" s="5"/>
      <c r="BZ8" s="5"/>
      <c r="CA8" s="23"/>
      <c r="CB8" s="21"/>
      <c r="CC8" s="21"/>
      <c r="CD8" s="82"/>
      <c r="CE8" s="51" t="str">
        <f>HLOOKUP(Introduction!$G$4,nametranslations,127,FALSE)</f>
        <v>Instalación con jabon</v>
      </c>
      <c r="CF8" s="16"/>
      <c r="CG8" s="5"/>
      <c r="CH8" s="5"/>
      <c r="CI8" s="5"/>
      <c r="CJ8" s="5"/>
      <c r="CK8" s="23"/>
      <c r="CL8" s="21"/>
      <c r="CM8" s="21"/>
      <c r="CN8" s="79"/>
      <c r="CX8" s="79"/>
      <c r="DH8" s="79"/>
      <c r="DR8" s="79"/>
      <c r="EB8" s="79"/>
      <c r="EL8" s="79"/>
      <c r="EV8" s="79"/>
      <c r="FF8" s="79"/>
      <c r="FP8" s="79"/>
      <c r="FZ8" s="79"/>
      <c r="GJ8" s="79"/>
      <c r="GT8" s="79"/>
      <c r="HD8" s="79"/>
      <c r="HN8" s="79"/>
      <c r="HX8" s="79"/>
    </row>
    <row r="9" spans="1:232" s="633" customFormat="1" ht="20.399999999999999" x14ac:dyDescent="0.3">
      <c r="A9" s="652" t="str">
        <f ca="1">IF(ISBLANK('Data Summary'!A11),"",'Data Summary'!A11)</f>
        <v>NIC_2018_SIASAR</v>
      </c>
      <c r="B9" s="622"/>
      <c r="C9" s="645" t="str">
        <f>HLOOKUP(Introduction!$G$4,nametranslations,81,FALSE)</f>
        <v>Básico
 (instalación con agua y jabón)</v>
      </c>
      <c r="D9" s="635"/>
      <c r="E9" s="625"/>
      <c r="F9" s="625"/>
      <c r="G9" s="625"/>
      <c r="H9" s="625"/>
      <c r="I9" s="626"/>
      <c r="J9" s="627"/>
      <c r="K9" s="627"/>
      <c r="L9" s="646"/>
      <c r="M9" s="645" t="str">
        <f>HLOOKUP(Introduction!$G$4,nametranslations,81,FALSE)</f>
        <v>Básico
 (instalación con agua y jabón)</v>
      </c>
      <c r="N9" s="635"/>
      <c r="O9" s="625"/>
      <c r="P9" s="625"/>
      <c r="Q9" s="625"/>
      <c r="R9" s="625"/>
      <c r="S9" s="626"/>
      <c r="T9" s="627"/>
      <c r="U9" s="627"/>
      <c r="V9" s="622" t="s">
        <v>221</v>
      </c>
      <c r="W9" s="645" t="str">
        <f>HLOOKUP(Introduction!$G$4,nametranslations,81,FALSE)</f>
        <v>Básico
 (instalación con agua y jabón)</v>
      </c>
      <c r="X9" s="635"/>
      <c r="Y9" s="625"/>
      <c r="Z9" s="625">
        <v>13.533799999999999</v>
      </c>
      <c r="AA9" s="625"/>
      <c r="AB9" s="625"/>
      <c r="AC9" s="626"/>
      <c r="AD9" s="627"/>
      <c r="AE9" s="627"/>
      <c r="AF9" s="622" t="s">
        <v>184</v>
      </c>
      <c r="AG9" s="645" t="str">
        <f>HLOOKUP(Introduction!$G$4,nametranslations,81,FALSE)</f>
        <v>Básico
 (instalación con agua y jabón)</v>
      </c>
      <c r="AH9" s="635">
        <v>40.129781420765028</v>
      </c>
      <c r="AI9" s="625">
        <v>38.297872340425535</v>
      </c>
      <c r="AJ9" s="625">
        <v>40.159666782367232</v>
      </c>
      <c r="AK9" s="625"/>
      <c r="AL9" s="625"/>
      <c r="AM9" s="626"/>
      <c r="AN9" s="627"/>
      <c r="AO9" s="627"/>
      <c r="AP9" s="622" t="s">
        <v>221</v>
      </c>
      <c r="AQ9" s="645" t="str">
        <f>HLOOKUP(Introduction!$G$4,nametranslations,81,FALSE)</f>
        <v>Básico
 (instalación con agua y jabón)</v>
      </c>
      <c r="AR9" s="635"/>
      <c r="AS9" s="625"/>
      <c r="AT9" s="625">
        <v>28.700199999999999</v>
      </c>
      <c r="AU9" s="625"/>
      <c r="AV9" s="625"/>
      <c r="AW9" s="626"/>
      <c r="AX9" s="627"/>
      <c r="AY9" s="627"/>
      <c r="AZ9" s="622" t="s">
        <v>221</v>
      </c>
      <c r="BA9" s="645" t="str">
        <f>HLOOKUP(Introduction!$G$4,nametranslations,81,FALSE)</f>
        <v>Básico
 (instalación con agua y jabón)</v>
      </c>
      <c r="BB9" s="635"/>
      <c r="BC9" s="625"/>
      <c r="BD9" s="625">
        <v>19.117599999999999</v>
      </c>
      <c r="BE9" s="625"/>
      <c r="BF9" s="625"/>
      <c r="BG9" s="626"/>
      <c r="BH9" s="627"/>
      <c r="BI9" s="627"/>
      <c r="BJ9" s="622" t="s">
        <v>221</v>
      </c>
      <c r="BK9" s="645" t="str">
        <f>HLOOKUP(Introduction!$G$4,nametranslations,81,FALSE)</f>
        <v>Básico
 (instalación con agua y jabón)</v>
      </c>
      <c r="BL9" s="635"/>
      <c r="BM9" s="625"/>
      <c r="BN9" s="625">
        <v>24.404299999999999</v>
      </c>
      <c r="BO9" s="625"/>
      <c r="BP9" s="625"/>
      <c r="BQ9" s="626"/>
      <c r="BR9" s="627"/>
      <c r="BS9" s="627"/>
      <c r="BT9" s="622"/>
      <c r="BU9" s="645" t="str">
        <f>HLOOKUP(Introduction!$G$4,nametranslations,81,FALSE)</f>
        <v>Básico
 (instalación con agua y jabón)</v>
      </c>
      <c r="BV9" s="635"/>
      <c r="BW9" s="625"/>
      <c r="BX9" s="625"/>
      <c r="BY9" s="625"/>
      <c r="BZ9" s="625"/>
      <c r="CA9" s="626"/>
      <c r="CB9" s="627"/>
      <c r="CC9" s="627"/>
      <c r="CD9" s="622"/>
      <c r="CE9" s="645" t="str">
        <f>HLOOKUP(Introduction!$G$4,nametranslations,81,FALSE)</f>
        <v>Básico
 (instalación con agua y jabón)</v>
      </c>
      <c r="CF9" s="635"/>
      <c r="CG9" s="625"/>
      <c r="CH9" s="625"/>
      <c r="CI9" s="625"/>
      <c r="CJ9" s="625"/>
      <c r="CK9" s="626"/>
      <c r="CL9" s="627"/>
      <c r="CM9" s="627"/>
      <c r="CN9" s="632"/>
      <c r="CX9" s="632"/>
      <c r="DH9" s="632"/>
      <c r="DR9" s="632"/>
      <c r="EB9" s="632"/>
      <c r="EL9" s="632"/>
      <c r="EV9" s="632"/>
      <c r="FF9" s="632"/>
      <c r="FP9" s="632"/>
      <c r="FZ9" s="632"/>
      <c r="GJ9" s="632"/>
      <c r="GT9" s="632"/>
      <c r="HD9" s="632"/>
      <c r="HN9" s="632"/>
      <c r="HX9" s="632"/>
    </row>
    <row r="10" spans="1:232" s="1" customFormat="1" ht="86.55" customHeight="1" x14ac:dyDescent="0.3">
      <c r="A10" s="651" t="str">
        <f ca="1">IF(ISBLANK('Data Summary'!A12),"",'Data Summary'!A12)</f>
        <v>NIC_2019_SIASAR</v>
      </c>
      <c r="B10" s="75" t="str">
        <f>HLOOKUP(Introduction!$G$4,nametranslations,111,FALSE)</f>
        <v>Notas</v>
      </c>
      <c r="C10" s="358" t="s">
        <v>141</v>
      </c>
      <c r="D10" s="358"/>
      <c r="E10" s="358"/>
      <c r="F10" s="358"/>
      <c r="G10" s="358"/>
      <c r="H10" s="358"/>
      <c r="I10" s="359"/>
      <c r="J10" s="9"/>
      <c r="K10" s="9"/>
      <c r="L10" s="75" t="str">
        <f>HLOOKUP(Introduction!$G$4,nametranslations,111,FALSE)</f>
        <v>Notas</v>
      </c>
      <c r="M10" s="358" t="s">
        <v>141</v>
      </c>
      <c r="N10" s="358"/>
      <c r="O10" s="358"/>
      <c r="P10" s="358"/>
      <c r="Q10" s="358"/>
      <c r="R10" s="358"/>
      <c r="S10" s="359"/>
      <c r="T10" s="9"/>
      <c r="U10" s="9"/>
      <c r="V10" s="75" t="str">
        <f>HLOOKUP(Introduction!$G$4,nametranslations,111,FALSE)</f>
        <v>Notas</v>
      </c>
      <c r="W10" s="361" t="s">
        <v>225</v>
      </c>
      <c r="X10" s="363"/>
      <c r="Y10" s="363"/>
      <c r="Z10" s="363"/>
      <c r="AA10" s="363"/>
      <c r="AB10" s="363"/>
      <c r="AC10" s="364"/>
      <c r="AD10" s="9"/>
      <c r="AE10" s="9"/>
      <c r="AF10" s="75" t="str">
        <f>HLOOKUP(Introduction!$G$4,nametranslations,111,FALSE)</f>
        <v>Notas</v>
      </c>
      <c r="AG10" s="361" t="s">
        <v>187</v>
      </c>
      <c r="AH10" s="363"/>
      <c r="AI10" s="363"/>
      <c r="AJ10" s="363"/>
      <c r="AK10" s="363"/>
      <c r="AL10" s="363"/>
      <c r="AM10" s="364"/>
      <c r="AN10" s="9"/>
      <c r="AO10" s="9"/>
      <c r="AP10" s="75" t="str">
        <f>HLOOKUP(Introduction!$G$4,nametranslations,111,FALSE)</f>
        <v>Notas</v>
      </c>
      <c r="AQ10" s="361"/>
      <c r="AR10" s="363"/>
      <c r="AS10" s="363"/>
      <c r="AT10" s="363"/>
      <c r="AU10" s="363"/>
      <c r="AV10" s="363"/>
      <c r="AW10" s="364"/>
      <c r="AX10" s="9"/>
      <c r="AY10" s="9"/>
      <c r="AZ10" s="75" t="str">
        <f>HLOOKUP(Introduction!$G$4,nametranslations,111,FALSE)</f>
        <v>Notas</v>
      </c>
      <c r="BA10" s="361" t="s">
        <v>225</v>
      </c>
      <c r="BB10" s="363"/>
      <c r="BC10" s="363"/>
      <c r="BD10" s="363"/>
      <c r="BE10" s="363"/>
      <c r="BF10" s="363"/>
      <c r="BG10" s="364"/>
      <c r="BH10" s="9"/>
      <c r="BI10" s="9"/>
      <c r="BJ10" s="75" t="str">
        <f>HLOOKUP(Introduction!$G$4,nametranslations,111,FALSE)</f>
        <v>Notas</v>
      </c>
      <c r="BK10" s="361"/>
      <c r="BL10" s="363"/>
      <c r="BM10" s="363"/>
      <c r="BN10" s="363"/>
      <c r="BO10" s="363"/>
      <c r="BP10" s="363"/>
      <c r="BQ10" s="364"/>
      <c r="BR10" s="9"/>
      <c r="BS10" s="9"/>
      <c r="BT10" s="75" t="str">
        <f>HLOOKUP(Introduction!$G$4,nametranslations,111,FALSE)</f>
        <v>Notas</v>
      </c>
      <c r="BU10" s="357" t="s">
        <v>262</v>
      </c>
      <c r="BV10" s="358"/>
      <c r="BW10" s="358"/>
      <c r="BX10" s="358"/>
      <c r="BY10" s="358"/>
      <c r="BZ10" s="358"/>
      <c r="CA10" s="359"/>
      <c r="CB10" s="9"/>
      <c r="CC10" s="9"/>
      <c r="CD10" s="75" t="str">
        <f>HLOOKUP(Introduction!$G$4,nametranslations,111,FALSE)</f>
        <v>Notas</v>
      </c>
      <c r="CE10" s="357" t="s">
        <v>262</v>
      </c>
      <c r="CF10" s="358"/>
      <c r="CG10" s="358"/>
      <c r="CH10" s="358"/>
      <c r="CI10" s="358"/>
      <c r="CJ10" s="358"/>
      <c r="CK10" s="359"/>
      <c r="CL10" s="9"/>
      <c r="CM10" s="9"/>
      <c r="CN10" s="80"/>
      <c r="CX10" s="80"/>
      <c r="DH10" s="80"/>
      <c r="DR10" s="80"/>
      <c r="EB10" s="80"/>
      <c r="EL10" s="80"/>
      <c r="EV10" s="80"/>
      <c r="FF10" s="80"/>
      <c r="FP10" s="80"/>
      <c r="FZ10" s="80"/>
      <c r="GJ10" s="80"/>
      <c r="GT10" s="80"/>
      <c r="HD10" s="80"/>
      <c r="HN10" s="80"/>
      <c r="HX10" s="80"/>
    </row>
    <row r="11" spans="1:232" s="1" customFormat="1" ht="15.6" customHeight="1" x14ac:dyDescent="0.3">
      <c r="A11" s="651" t="str">
        <f ca="1">IF(ISBLANK('Data Summary'!A13),"",'Data Summary'!A13)</f>
        <v>NIC_2019_LLECE</v>
      </c>
      <c r="B11" s="75"/>
      <c r="C11" s="52" t="str">
        <f>HLOOKUP(Introduction!$G$4,nametranslations,112,FALSE)</f>
        <v>Estimación de la instalación utilizada</v>
      </c>
      <c r="D11" s="30"/>
      <c r="E11" s="30"/>
      <c r="F11" s="30"/>
      <c r="G11" s="30"/>
      <c r="H11" s="30"/>
      <c r="I11" s="56"/>
      <c r="J11" s="9"/>
      <c r="K11" s="9"/>
      <c r="L11" s="75"/>
      <c r="M11" s="52" t="str">
        <f>HLOOKUP(Introduction!$G$4,nametranslations,112,FALSE)</f>
        <v>Estimación de la instalación utilizada</v>
      </c>
      <c r="N11" s="55"/>
      <c r="O11" s="55"/>
      <c r="P11" s="55"/>
      <c r="Q11" s="55"/>
      <c r="R11" s="55"/>
      <c r="S11" s="56"/>
      <c r="T11" s="9"/>
      <c r="U11" s="9"/>
      <c r="V11" s="75"/>
      <c r="W11" s="52" t="str">
        <f>HLOOKUP(Introduction!$G$4,nametranslations,112,FALSE)</f>
        <v>Estimación de la instalación utilizada</v>
      </c>
      <c r="X11" s="55"/>
      <c r="Y11" s="55"/>
      <c r="Z11" s="55"/>
      <c r="AA11" s="55"/>
      <c r="AB11" s="55"/>
      <c r="AC11" s="56"/>
      <c r="AD11" s="9"/>
      <c r="AE11" s="9"/>
      <c r="AF11" s="75"/>
      <c r="AG11" s="52" t="str">
        <f>HLOOKUP(Introduction!$G$4,nametranslations,112,FALSE)</f>
        <v>Estimación de la instalación utilizada</v>
      </c>
      <c r="AH11" s="55"/>
      <c r="AI11" s="55"/>
      <c r="AJ11" s="55"/>
      <c r="AK11" s="55"/>
      <c r="AL11" s="55"/>
      <c r="AM11" s="56"/>
      <c r="AN11" s="9"/>
      <c r="AO11" s="9"/>
      <c r="AP11" s="75"/>
      <c r="AQ11" s="52" t="str">
        <f>HLOOKUP(Introduction!$G$4,nametranslations,112,FALSE)</f>
        <v>Estimación de la instalación utilizada</v>
      </c>
      <c r="AR11" s="55"/>
      <c r="AS11" s="55"/>
      <c r="AT11" s="55"/>
      <c r="AU11" s="55"/>
      <c r="AV11" s="55"/>
      <c r="AW11" s="56"/>
      <c r="AX11" s="9"/>
      <c r="AY11" s="9"/>
      <c r="AZ11" s="75"/>
      <c r="BA11" s="52" t="str">
        <f>HLOOKUP(Introduction!$G$4,nametranslations,112,FALSE)</f>
        <v>Estimación de la instalación utilizada</v>
      </c>
      <c r="BB11" s="55"/>
      <c r="BC11" s="55"/>
      <c r="BD11" s="55"/>
      <c r="BE11" s="55"/>
      <c r="BF11" s="55"/>
      <c r="BG11" s="56"/>
      <c r="BH11" s="9"/>
      <c r="BI11" s="9"/>
      <c r="BJ11" s="75"/>
      <c r="BK11" s="52" t="str">
        <f>HLOOKUP(Introduction!$G$4,nametranslations,112,FALSE)</f>
        <v>Estimación de la instalación utilizada</v>
      </c>
      <c r="BL11" s="55"/>
      <c r="BM11" s="55"/>
      <c r="BN11" s="55"/>
      <c r="BO11" s="55"/>
      <c r="BP11" s="55"/>
      <c r="BQ11" s="56"/>
      <c r="BR11" s="9"/>
      <c r="BS11" s="9"/>
      <c r="BT11" s="75"/>
      <c r="BU11" s="52" t="str">
        <f>HLOOKUP(Introduction!$G$4,nametranslations,112,FALSE)</f>
        <v>Estimación de la instalación utilizada</v>
      </c>
      <c r="BV11" s="55"/>
      <c r="BW11" s="55"/>
      <c r="BX11" s="55"/>
      <c r="BY11" s="55"/>
      <c r="BZ11" s="55"/>
      <c r="CA11" s="56"/>
      <c r="CB11" s="9"/>
      <c r="CC11" s="9"/>
      <c r="CD11" s="75"/>
      <c r="CE11" s="52" t="str">
        <f>HLOOKUP(Introduction!$G$4,nametranslations,112,FALSE)</f>
        <v>Estimación de la instalación utilizada</v>
      </c>
      <c r="CF11" s="55"/>
      <c r="CG11" s="55"/>
      <c r="CH11" s="55"/>
      <c r="CI11" s="55"/>
      <c r="CJ11" s="55"/>
      <c r="CK11" s="56"/>
      <c r="CL11" s="9"/>
      <c r="CM11" s="9"/>
      <c r="CN11" s="80"/>
      <c r="CX11" s="80"/>
      <c r="DH11" s="80"/>
      <c r="DR11" s="80"/>
      <c r="EB11" s="80"/>
      <c r="EL11" s="80"/>
      <c r="EV11" s="80"/>
      <c r="FF11" s="80"/>
      <c r="FP11" s="80"/>
      <c r="FZ11" s="80"/>
      <c r="GJ11" s="80"/>
      <c r="GT11" s="80"/>
      <c r="HD11" s="80"/>
      <c r="HN11" s="80"/>
      <c r="HX11" s="80"/>
    </row>
    <row r="12" spans="1:232" s="1" customFormat="1" ht="15" customHeight="1" x14ac:dyDescent="0.3">
      <c r="A12" s="651" t="str">
        <f ca="1">IF(ISBLANK('Data Summary'!A14),"",'Data Summary'!A14)</f>
        <v>NIC_2023_EMIS</v>
      </c>
      <c r="B12" s="75"/>
      <c r="C12" s="52" t="str">
        <f>HLOOKUP(Introduction!$G$4,nametranslations,128,FALSE)</f>
        <v>Estimación de instalación con agua utilizada</v>
      </c>
      <c r="D12" s="30"/>
      <c r="E12" s="30"/>
      <c r="F12" s="30"/>
      <c r="G12" s="30"/>
      <c r="H12" s="30"/>
      <c r="I12" s="54"/>
      <c r="J12" s="9"/>
      <c r="K12" s="9"/>
      <c r="L12" s="75"/>
      <c r="M12" s="52" t="str">
        <f>HLOOKUP(Introduction!$G$4,nametranslations,128,FALSE)</f>
        <v>Estimación de instalación con agua utilizada</v>
      </c>
      <c r="N12" s="30"/>
      <c r="O12" s="30"/>
      <c r="P12" s="30"/>
      <c r="Q12" s="30"/>
      <c r="R12" s="30"/>
      <c r="S12" s="54"/>
      <c r="T12" s="9"/>
      <c r="U12" s="9"/>
      <c r="V12" s="75"/>
      <c r="W12" s="52" t="str">
        <f>HLOOKUP(Introduction!$G$4,nametranslations,128,FALSE)</f>
        <v>Estimación de instalación con agua utilizada</v>
      </c>
      <c r="X12" s="30"/>
      <c r="Y12" s="30"/>
      <c r="Z12" s="30"/>
      <c r="AA12" s="30"/>
      <c r="AB12" s="30"/>
      <c r="AC12" s="54"/>
      <c r="AD12" s="9"/>
      <c r="AE12" s="9"/>
      <c r="AF12" s="75"/>
      <c r="AG12" s="52" t="str">
        <f>HLOOKUP(Introduction!$G$4,nametranslations,128,FALSE)</f>
        <v>Estimación de instalación con agua utilizada</v>
      </c>
      <c r="AH12" s="30"/>
      <c r="AI12" s="30"/>
      <c r="AJ12" s="30"/>
      <c r="AK12" s="30"/>
      <c r="AL12" s="30"/>
      <c r="AM12" s="54"/>
      <c r="AN12" s="9"/>
      <c r="AO12" s="9"/>
      <c r="AP12" s="75"/>
      <c r="AQ12" s="52" t="str">
        <f>HLOOKUP(Introduction!$G$4,nametranslations,128,FALSE)</f>
        <v>Estimación de instalación con agua utilizada</v>
      </c>
      <c r="AR12" s="30"/>
      <c r="AS12" s="30"/>
      <c r="AT12" s="30"/>
      <c r="AU12" s="30"/>
      <c r="AV12" s="30"/>
      <c r="AW12" s="54"/>
      <c r="AX12" s="9"/>
      <c r="AY12" s="9"/>
      <c r="AZ12" s="75"/>
      <c r="BA12" s="52" t="str">
        <f>HLOOKUP(Introduction!$G$4,nametranslations,128,FALSE)</f>
        <v>Estimación de instalación con agua utilizada</v>
      </c>
      <c r="BB12" s="30"/>
      <c r="BC12" s="30"/>
      <c r="BD12" s="30"/>
      <c r="BE12" s="30"/>
      <c r="BF12" s="30"/>
      <c r="BG12" s="54"/>
      <c r="BH12" s="9"/>
      <c r="BI12" s="9"/>
      <c r="BJ12" s="75"/>
      <c r="BK12" s="52" t="str">
        <f>HLOOKUP(Introduction!$G$4,nametranslations,128,FALSE)</f>
        <v>Estimación de instalación con agua utilizada</v>
      </c>
      <c r="BL12" s="30"/>
      <c r="BM12" s="30"/>
      <c r="BN12" s="30"/>
      <c r="BO12" s="30"/>
      <c r="BP12" s="30"/>
      <c r="BQ12" s="54"/>
      <c r="BR12" s="9"/>
      <c r="BS12" s="9"/>
      <c r="BT12" s="75"/>
      <c r="BU12" s="52" t="str">
        <f>HLOOKUP(Introduction!$G$4,nametranslations,128,FALSE)</f>
        <v>Estimación de instalación con agua utilizada</v>
      </c>
      <c r="BV12" s="30"/>
      <c r="BW12" s="30"/>
      <c r="BX12" s="30"/>
      <c r="BY12" s="30"/>
      <c r="BZ12" s="30"/>
      <c r="CA12" s="54"/>
      <c r="CB12" s="9"/>
      <c r="CC12" s="9"/>
      <c r="CD12" s="75"/>
      <c r="CE12" s="52" t="str">
        <f>HLOOKUP(Introduction!$G$4,nametranslations,128,FALSE)</f>
        <v>Estimación de instalación con agua utilizada</v>
      </c>
      <c r="CF12" s="30"/>
      <c r="CG12" s="30"/>
      <c r="CH12" s="30"/>
      <c r="CI12" s="30"/>
      <c r="CJ12" s="30"/>
      <c r="CK12" s="54"/>
      <c r="CL12" s="9"/>
      <c r="CM12" s="9"/>
      <c r="CN12" s="80"/>
      <c r="CX12" s="80"/>
      <c r="DH12" s="80"/>
      <c r="DR12" s="80"/>
      <c r="EB12" s="80"/>
      <c r="EL12" s="80"/>
      <c r="EV12" s="80"/>
      <c r="FF12" s="80"/>
      <c r="FP12" s="80"/>
      <c r="FZ12" s="80"/>
      <c r="GJ12" s="80"/>
      <c r="GT12" s="80"/>
      <c r="HD12" s="80"/>
      <c r="HN12" s="80"/>
      <c r="HX12" s="80"/>
    </row>
    <row r="13" spans="1:232" s="1" customFormat="1" ht="15" customHeight="1" x14ac:dyDescent="0.3">
      <c r="A13" s="618" t="str">
        <f ca="1">IF(ISBLANK('Data Summary'!A15),"",'Data Summary'!A15)</f>
        <v/>
      </c>
      <c r="B13" s="75"/>
      <c r="C13" s="52" t="str">
        <f>HLOOKUP(Introduction!$G$4,nametranslations,114,FALSE)</f>
        <v>Estimación básica utilizada</v>
      </c>
      <c r="D13" s="30"/>
      <c r="E13" s="30"/>
      <c r="F13" s="30"/>
      <c r="G13" s="30"/>
      <c r="H13" s="30"/>
      <c r="I13" s="54"/>
      <c r="J13" s="9"/>
      <c r="K13" s="9"/>
      <c r="L13" s="75"/>
      <c r="M13" s="52" t="str">
        <f>HLOOKUP(Introduction!$G$4,nametranslations,114,FALSE)</f>
        <v>Estimación básica utilizada</v>
      </c>
      <c r="N13" s="30"/>
      <c r="O13" s="30"/>
      <c r="P13" s="30"/>
      <c r="Q13" s="30"/>
      <c r="R13" s="30"/>
      <c r="S13" s="54"/>
      <c r="T13" s="9"/>
      <c r="U13" s="9"/>
      <c r="V13" s="75"/>
      <c r="W13" s="52" t="str">
        <f>HLOOKUP(Introduction!$G$4,nametranslations,114,FALSE)</f>
        <v>Estimación básica utilizada</v>
      </c>
      <c r="X13" s="30"/>
      <c r="Y13" s="30"/>
      <c r="Z13" s="30" t="s">
        <v>140</v>
      </c>
      <c r="AA13" s="30"/>
      <c r="AB13" s="30"/>
      <c r="AC13" s="54"/>
      <c r="AD13" s="9"/>
      <c r="AE13" s="9"/>
      <c r="AF13" s="75"/>
      <c r="AG13" s="52" t="str">
        <f>HLOOKUP(Introduction!$G$4,nametranslations,114,FALSE)</f>
        <v>Estimación básica utilizada</v>
      </c>
      <c r="AH13" s="30" t="s">
        <v>134</v>
      </c>
      <c r="AI13" s="30" t="s">
        <v>140</v>
      </c>
      <c r="AJ13" s="30" t="s">
        <v>134</v>
      </c>
      <c r="AK13" s="30"/>
      <c r="AL13" s="30"/>
      <c r="AM13" s="54"/>
      <c r="AN13" s="9"/>
      <c r="AO13" s="9"/>
      <c r="AP13" s="75"/>
      <c r="AQ13" s="52" t="str">
        <f>HLOOKUP(Introduction!$G$4,nametranslations,114,FALSE)</f>
        <v>Estimación básica utilizada</v>
      </c>
      <c r="AR13" s="30"/>
      <c r="AS13" s="30"/>
      <c r="AT13" s="30" t="s">
        <v>134</v>
      </c>
      <c r="AU13" s="30"/>
      <c r="AV13" s="30"/>
      <c r="AW13" s="54"/>
      <c r="AX13" s="9"/>
      <c r="AY13" s="9"/>
      <c r="AZ13" s="75"/>
      <c r="BA13" s="52" t="str">
        <f>HLOOKUP(Introduction!$G$4,nametranslations,114,FALSE)</f>
        <v>Estimación básica utilizada</v>
      </c>
      <c r="BB13" s="30"/>
      <c r="BC13" s="30"/>
      <c r="BD13" s="30" t="s">
        <v>140</v>
      </c>
      <c r="BE13" s="30"/>
      <c r="BF13" s="30"/>
      <c r="BG13" s="54"/>
      <c r="BH13" s="9"/>
      <c r="BI13" s="9"/>
      <c r="BJ13" s="75"/>
      <c r="BK13" s="52" t="str">
        <f>HLOOKUP(Introduction!$G$4,nametranslations,114,FALSE)</f>
        <v>Estimación básica utilizada</v>
      </c>
      <c r="BL13" s="30"/>
      <c r="BM13" s="30"/>
      <c r="BN13" s="30" t="s">
        <v>134</v>
      </c>
      <c r="BO13" s="30"/>
      <c r="BP13" s="30"/>
      <c r="BQ13" s="54"/>
      <c r="BR13" s="9"/>
      <c r="BS13" s="9"/>
      <c r="BT13" s="75"/>
      <c r="BU13" s="52" t="str">
        <f>HLOOKUP(Introduction!$G$4,nametranslations,114,FALSE)</f>
        <v>Estimación básica utilizada</v>
      </c>
      <c r="BV13" s="30"/>
      <c r="BW13" s="30"/>
      <c r="BX13" s="30"/>
      <c r="BY13" s="30"/>
      <c r="BZ13" s="30"/>
      <c r="CA13" s="54"/>
      <c r="CB13" s="9"/>
      <c r="CC13" s="9"/>
      <c r="CD13" s="75"/>
      <c r="CE13" s="52" t="str">
        <f>HLOOKUP(Introduction!$G$4,nametranslations,114,FALSE)</f>
        <v>Estimación básica utilizada</v>
      </c>
      <c r="CF13" s="30"/>
      <c r="CG13" s="30"/>
      <c r="CH13" s="30"/>
      <c r="CI13" s="30"/>
      <c r="CJ13" s="30"/>
      <c r="CK13" s="54"/>
      <c r="CL13" s="9"/>
      <c r="CM13" s="9"/>
      <c r="CN13" s="80"/>
      <c r="CX13" s="80"/>
      <c r="DH13" s="80"/>
      <c r="DR13" s="80"/>
      <c r="EB13" s="80"/>
      <c r="EL13" s="80"/>
      <c r="EV13" s="80"/>
      <c r="FF13" s="80"/>
      <c r="FP13" s="80"/>
      <c r="FZ13" s="80"/>
      <c r="GJ13" s="80"/>
      <c r="GT13" s="80"/>
      <c r="HD13" s="80"/>
      <c r="HN13" s="80"/>
      <c r="HX13" s="80"/>
    </row>
    <row r="14" spans="1:232" ht="15.75" customHeight="1" x14ac:dyDescent="0.3">
      <c r="A14" s="618" t="str">
        <f ca="1">IF(ISBLANK('Data Summary'!A16),"",'Data Summary'!A16)</f>
        <v/>
      </c>
      <c r="B14" s="76"/>
      <c r="C14" s="52" t="str">
        <f>HLOOKUP(Introduction!$G$4,nametranslations,115,FALSE)</f>
        <v>Número total de escuelas</v>
      </c>
      <c r="D14" s="8"/>
      <c r="E14" s="8"/>
      <c r="F14" s="8"/>
      <c r="G14" s="38"/>
      <c r="H14" s="39"/>
      <c r="I14" s="40"/>
      <c r="J14" s="9"/>
      <c r="K14" s="9"/>
      <c r="L14" s="76"/>
      <c r="M14" s="52" t="str">
        <f>HLOOKUP(Introduction!$G$4,nametranslations,115,FALSE)</f>
        <v>Número total de escuelas</v>
      </c>
      <c r="N14" s="8"/>
      <c r="O14" s="8"/>
      <c r="P14" s="8"/>
      <c r="Q14" s="38"/>
      <c r="R14" s="39"/>
      <c r="S14" s="40"/>
      <c r="T14" s="9"/>
      <c r="U14" s="9"/>
      <c r="V14" s="76"/>
      <c r="W14" s="52" t="str">
        <f>HLOOKUP(Introduction!$G$4,nametranslations,115,FALSE)</f>
        <v>Número total de escuelas</v>
      </c>
      <c r="X14" s="8"/>
      <c r="Y14" s="8"/>
      <c r="Z14" s="8" t="s">
        <v>215</v>
      </c>
      <c r="AA14" s="38"/>
      <c r="AB14" s="39"/>
      <c r="AC14" s="40"/>
      <c r="AD14" s="9"/>
      <c r="AE14" s="9"/>
      <c r="AF14" s="76"/>
      <c r="AG14" s="52" t="str">
        <f>HLOOKUP(Introduction!$G$4,nametranslations,115,FALSE)</f>
        <v>Número total de escuelas</v>
      </c>
      <c r="AH14" s="8"/>
      <c r="AI14" s="8"/>
      <c r="AJ14" s="8"/>
      <c r="AK14" s="38"/>
      <c r="AL14" s="39"/>
      <c r="AM14" s="40"/>
      <c r="AN14" s="9"/>
      <c r="AO14" s="9"/>
      <c r="AP14" s="76"/>
      <c r="AQ14" s="52" t="str">
        <f>HLOOKUP(Introduction!$G$4,nametranslations,115,FALSE)</f>
        <v>Número total de escuelas</v>
      </c>
      <c r="AR14" s="8"/>
      <c r="AS14" s="8"/>
      <c r="AT14" s="8" t="s">
        <v>215</v>
      </c>
      <c r="AU14" s="38"/>
      <c r="AV14" s="39"/>
      <c r="AW14" s="40"/>
      <c r="AX14" s="9"/>
      <c r="AY14" s="9"/>
      <c r="AZ14" s="76"/>
      <c r="BA14" s="52" t="str">
        <f>HLOOKUP(Introduction!$G$4,nametranslations,115,FALSE)</f>
        <v>Número total de escuelas</v>
      </c>
      <c r="BB14" s="8"/>
      <c r="BC14" s="8"/>
      <c r="BD14" s="8" t="s">
        <v>215</v>
      </c>
      <c r="BE14" s="38"/>
      <c r="BF14" s="39"/>
      <c r="BG14" s="40"/>
      <c r="BH14" s="9"/>
      <c r="BI14" s="9"/>
      <c r="BJ14" s="76"/>
      <c r="BK14" s="52" t="str">
        <f>HLOOKUP(Introduction!$G$4,nametranslations,115,FALSE)</f>
        <v>Número total de escuelas</v>
      </c>
      <c r="BL14" s="8"/>
      <c r="BM14" s="8"/>
      <c r="BN14" s="8" t="s">
        <v>215</v>
      </c>
      <c r="BO14" s="38"/>
      <c r="BP14" s="39"/>
      <c r="BQ14" s="40"/>
      <c r="BR14" s="9"/>
      <c r="BS14" s="9"/>
      <c r="BT14" s="76"/>
      <c r="BU14" s="52" t="str">
        <f>HLOOKUP(Introduction!$G$4,nametranslations,115,FALSE)</f>
        <v>Número total de escuelas</v>
      </c>
      <c r="BV14" s="8"/>
      <c r="BW14" s="8"/>
      <c r="BX14" s="8"/>
      <c r="BY14" s="38"/>
      <c r="BZ14" s="39"/>
      <c r="CA14" s="40"/>
      <c r="CB14" s="9"/>
      <c r="CC14" s="9"/>
      <c r="CD14" s="76"/>
      <c r="CE14" s="52" t="str">
        <f>HLOOKUP(Introduction!$G$4,nametranslations,115,FALSE)</f>
        <v>Número total de escuelas</v>
      </c>
      <c r="CF14" s="199">
        <v>10716</v>
      </c>
      <c r="CG14" s="8"/>
      <c r="CH14" s="8"/>
      <c r="CI14" s="38"/>
      <c r="CJ14" s="39"/>
      <c r="CK14" s="40"/>
      <c r="CL14" s="9"/>
      <c r="CM14" s="9"/>
    </row>
    <row r="15" spans="1:232" ht="15.75" customHeight="1" thickBot="1" x14ac:dyDescent="0.35">
      <c r="A15" s="618" t="str">
        <f ca="1">IF(ISBLANK('Data Summary'!A17),"",'Data Summary'!A17)</f>
        <v/>
      </c>
      <c r="B15" s="77"/>
      <c r="C15" s="53" t="str">
        <f>HLOOKUP(Introduction!$G$4,nametranslations,116,FALSE)</f>
        <v>Número encuestado</v>
      </c>
      <c r="D15" s="42"/>
      <c r="E15" s="42"/>
      <c r="F15" s="42"/>
      <c r="G15" s="42"/>
      <c r="H15" s="42"/>
      <c r="I15" s="43"/>
      <c r="J15" s="22"/>
      <c r="K15" s="22"/>
      <c r="L15" s="77"/>
      <c r="M15" s="53" t="str">
        <f>HLOOKUP(Introduction!$G$4,nametranslations,116,FALSE)</f>
        <v>Número encuestado</v>
      </c>
      <c r="N15" s="42"/>
      <c r="O15" s="47"/>
      <c r="P15" s="47"/>
      <c r="Q15" s="48"/>
      <c r="R15" s="47"/>
      <c r="S15" s="49"/>
      <c r="T15" s="22"/>
      <c r="U15" s="22"/>
      <c r="V15" s="77"/>
      <c r="W15" s="53" t="str">
        <f>HLOOKUP(Introduction!$G$4,nametranslations,116,FALSE)</f>
        <v>Número encuestado</v>
      </c>
      <c r="X15" s="42"/>
      <c r="Y15" s="42"/>
      <c r="Z15" s="42">
        <v>133</v>
      </c>
      <c r="AA15" s="48"/>
      <c r="AB15" s="47"/>
      <c r="AC15" s="49"/>
      <c r="AD15" s="22"/>
      <c r="AE15" s="22"/>
      <c r="AF15" s="77"/>
      <c r="AG15" s="53" t="str">
        <f>HLOOKUP(Introduction!$G$4,nametranslations,116,FALSE)</f>
        <v>Número encuestado</v>
      </c>
      <c r="AH15" s="42">
        <v>8727</v>
      </c>
      <c r="AI15" s="42">
        <v>895</v>
      </c>
      <c r="AJ15" s="42">
        <v>7832</v>
      </c>
      <c r="AK15" s="48"/>
      <c r="AL15" s="47"/>
      <c r="AM15" s="49"/>
      <c r="AN15" s="22"/>
      <c r="AO15" s="22"/>
      <c r="AP15" s="77"/>
      <c r="AQ15" s="53" t="str">
        <f>HLOOKUP(Introduction!$G$4,nametranslations,116,FALSE)</f>
        <v>Número encuestado</v>
      </c>
      <c r="AR15" s="42"/>
      <c r="AS15" s="42"/>
      <c r="AT15" s="42">
        <v>2108</v>
      </c>
      <c r="AU15" s="48"/>
      <c r="AV15" s="47"/>
      <c r="AW15" s="49"/>
      <c r="AX15" s="22"/>
      <c r="AY15" s="22"/>
      <c r="AZ15" s="77"/>
      <c r="BA15" s="53" t="str">
        <f>HLOOKUP(Introduction!$G$4,nametranslations,116,FALSE)</f>
        <v>Número encuestado</v>
      </c>
      <c r="BB15" s="42"/>
      <c r="BC15" s="42"/>
      <c r="BD15" s="42">
        <v>204</v>
      </c>
      <c r="BE15" s="48"/>
      <c r="BF15" s="47"/>
      <c r="BG15" s="49"/>
      <c r="BH15" s="22"/>
      <c r="BI15" s="22"/>
      <c r="BJ15" s="77"/>
      <c r="BK15" s="53" t="str">
        <f>HLOOKUP(Introduction!$G$4,nametranslations,116,FALSE)</f>
        <v>Número encuestado</v>
      </c>
      <c r="BL15" s="42"/>
      <c r="BM15" s="42"/>
      <c r="BN15" s="42">
        <v>1385</v>
      </c>
      <c r="BO15" s="48"/>
      <c r="BP15" s="47"/>
      <c r="BQ15" s="49"/>
      <c r="BR15" s="22"/>
      <c r="BS15" s="22"/>
      <c r="BT15" s="77"/>
      <c r="BU15" s="53" t="str">
        <f>HLOOKUP(Introduction!$G$4,nametranslations,116,FALSE)</f>
        <v>Número encuestado</v>
      </c>
      <c r="BV15" s="42">
        <v>309</v>
      </c>
      <c r="BW15" s="42">
        <v>101</v>
      </c>
      <c r="BX15" s="42">
        <v>208</v>
      </c>
      <c r="BY15" s="48" t="s">
        <v>215</v>
      </c>
      <c r="BZ15" s="47">
        <v>309</v>
      </c>
      <c r="CA15" s="49">
        <v>119</v>
      </c>
      <c r="CB15" s="22"/>
      <c r="CC15" s="22"/>
      <c r="CD15" s="77"/>
      <c r="CE15" s="53" t="str">
        <f>HLOOKUP(Introduction!$G$4,nametranslations,116,FALSE)</f>
        <v>Número encuestado</v>
      </c>
      <c r="CF15" s="42">
        <v>9146</v>
      </c>
      <c r="CG15" s="42"/>
      <c r="CH15" s="42"/>
      <c r="CI15" s="48" t="s">
        <v>215</v>
      </c>
      <c r="CJ15" s="47"/>
      <c r="CK15" s="49"/>
      <c r="CL15" s="22"/>
      <c r="CM15" s="22"/>
    </row>
    <row r="16" spans="1:232" x14ac:dyDescent="0.3">
      <c r="A16" s="618" t="str">
        <f ca="1">IF(ISBLANK('Data Summary'!A18),"",'Data Summary'!A18)</f>
        <v/>
      </c>
    </row>
    <row r="17" spans="1:1" x14ac:dyDescent="0.3">
      <c r="A17" s="618" t="str">
        <f ca="1">IF(ISBLANK('Data Summary'!A19),"",'Data Summary'!A19)</f>
        <v/>
      </c>
    </row>
    <row r="18" spans="1:1" x14ac:dyDescent="0.3">
      <c r="A18" s="618" t="str">
        <f ca="1">IF(ISBLANK('Data Summary'!A20),"",'Data Summary'!A20)</f>
        <v/>
      </c>
    </row>
    <row r="19" spans="1:1" x14ac:dyDescent="0.3">
      <c r="A19" s="618" t="str">
        <f ca="1">IF(ISBLANK('Data Summary'!A21),"",'Data Summary'!A21)</f>
        <v/>
      </c>
    </row>
    <row r="20" spans="1:1" x14ac:dyDescent="0.3">
      <c r="A20" s="618" t="str">
        <f ca="1">IF(ISBLANK('Data Summary'!A22),"",'Data Summary'!A22)</f>
        <v/>
      </c>
    </row>
    <row r="21" spans="1:1" x14ac:dyDescent="0.3">
      <c r="A21" s="618" t="str">
        <f ca="1">IF(ISBLANK('Data Summary'!A23),"",'Data Summary'!A23)</f>
        <v/>
      </c>
    </row>
    <row r="22" spans="1:1" x14ac:dyDescent="0.3">
      <c r="A22" s="618" t="str">
        <f ca="1">IF(ISBLANK('Data Summary'!A24),"",'Data Summary'!A24)</f>
        <v/>
      </c>
    </row>
    <row r="23" spans="1:1" x14ac:dyDescent="0.3">
      <c r="A23" s="618" t="str">
        <f ca="1">IF(ISBLANK('Data Summary'!A25),"",'Data Summary'!A25)</f>
        <v/>
      </c>
    </row>
    <row r="24" spans="1:1" x14ac:dyDescent="0.3">
      <c r="A24" s="618" t="str">
        <f ca="1">IF(ISBLANK('Data Summary'!A26),"",'Data Summary'!A26)</f>
        <v/>
      </c>
    </row>
    <row r="25" spans="1:1" x14ac:dyDescent="0.3">
      <c r="A25" s="618" t="str">
        <f ca="1">IF(ISBLANK('Data Summary'!A27),"",'Data Summary'!A27)</f>
        <v/>
      </c>
    </row>
    <row r="26" spans="1:1" x14ac:dyDescent="0.3">
      <c r="A26" s="618" t="str">
        <f ca="1">IF(ISBLANK('Data Summary'!A28),"",'Data Summary'!A28)</f>
        <v/>
      </c>
    </row>
    <row r="27" spans="1:1" x14ac:dyDescent="0.3">
      <c r="A27" s="187" t="str">
        <f ca="1">IF(ISBLANK('Data Summary'!A29),"",'Data Summary'!A29)</f>
        <v/>
      </c>
    </row>
    <row r="28" spans="1:1" x14ac:dyDescent="0.3">
      <c r="A28" s="187" t="str">
        <f ca="1">IF(ISBLANK('Data Summary'!A30),"",'Data Summary'!A30)</f>
        <v/>
      </c>
    </row>
    <row r="29" spans="1:1" x14ac:dyDescent="0.3">
      <c r="A29" s="187" t="str">
        <f ca="1">IF(ISBLANK('Data Summary'!A31),"",'Data Summary'!A31)</f>
        <v/>
      </c>
    </row>
    <row r="30" spans="1:1" x14ac:dyDescent="0.3">
      <c r="A30" s="187" t="str">
        <f ca="1">IF(ISBLANK('Data Summary'!A32),"",'Data Summary'!A32)</f>
        <v/>
      </c>
    </row>
    <row r="31" spans="1:1" x14ac:dyDescent="0.3">
      <c r="A31" s="187" t="str">
        <f ca="1">IF(ISBLANK('Data Summary'!A33),"",'Data Summary'!A33)</f>
        <v/>
      </c>
    </row>
    <row r="32" spans="1:1" x14ac:dyDescent="0.3">
      <c r="A32" s="187" t="str">
        <f ca="1">IF(ISBLANK('Data Summary'!A34),"",'Data Summary'!A34)</f>
        <v/>
      </c>
    </row>
    <row r="33" spans="1:1" x14ac:dyDescent="0.3">
      <c r="A33" s="187" t="str">
        <f ca="1">IF(ISBLANK('Data Summary'!A35),"",'Data Summary'!A35)</f>
        <v/>
      </c>
    </row>
    <row r="34" spans="1:1" x14ac:dyDescent="0.3">
      <c r="A34" s="187" t="str">
        <f ca="1">IF(ISBLANK('Data Summary'!A36),"",'Data Summary'!A36)</f>
        <v/>
      </c>
    </row>
    <row r="35" spans="1:1" x14ac:dyDescent="0.3">
      <c r="A35" s="187" t="str">
        <f ca="1">IF(ISBLANK('Data Summary'!A37),"",'Data Summary'!A37)</f>
        <v/>
      </c>
    </row>
    <row r="36" spans="1:1" x14ac:dyDescent="0.3">
      <c r="A36" s="187" t="str">
        <f ca="1">IF(ISBLANK('Data Summary'!A38),"",'Data Summary'!A38)</f>
        <v/>
      </c>
    </row>
    <row r="37" spans="1:1" x14ac:dyDescent="0.3">
      <c r="A37" s="187" t="str">
        <f ca="1">IF(ISBLANK('Data Summary'!A39),"",'Data Summary'!A39)</f>
        <v/>
      </c>
    </row>
    <row r="38" spans="1:1" x14ac:dyDescent="0.3">
      <c r="A38" s="187" t="str">
        <f ca="1">IF(ISBLANK('Data Summary'!A40),"",'Data Summary'!A40)</f>
        <v/>
      </c>
    </row>
    <row r="39" spans="1:1" x14ac:dyDescent="0.3">
      <c r="A39" s="187" t="str">
        <f ca="1">IF(ISBLANK('Data Summary'!A41),"",'Data Summary'!A41)</f>
        <v/>
      </c>
    </row>
    <row r="40" spans="1:1" x14ac:dyDescent="0.3">
      <c r="A40" s="187" t="str">
        <f ca="1">IF(ISBLANK('Data Summary'!A42),"",'Data Summary'!A42)</f>
        <v/>
      </c>
    </row>
    <row r="41" spans="1:1" x14ac:dyDescent="0.3">
      <c r="A41" s="187" t="str">
        <f ca="1">IF(ISBLANK('Data Summary'!A43),"",'Data Summary'!A43)</f>
        <v/>
      </c>
    </row>
    <row r="42" spans="1:1" x14ac:dyDescent="0.3">
      <c r="A42" s="187" t="str">
        <f ca="1">IF(ISBLANK('Data Summary'!A44),"",'Data Summary'!A44)</f>
        <v/>
      </c>
    </row>
    <row r="43" spans="1:1" x14ac:dyDescent="0.3">
      <c r="A43" s="187" t="str">
        <f ca="1">IF(ISBLANK('Data Summary'!A45),"",'Data Summary'!A45)</f>
        <v/>
      </c>
    </row>
    <row r="44" spans="1:1" x14ac:dyDescent="0.3">
      <c r="A44" s="187" t="str">
        <f ca="1">IF(ISBLANK('Data Summary'!A46),"",'Data Summary'!A46)</f>
        <v/>
      </c>
    </row>
    <row r="45" spans="1:1" x14ac:dyDescent="0.3">
      <c r="A45" s="187" t="str">
        <f ca="1">IF(ISBLANK('Data Summary'!A47),"",'Data Summary'!A47)</f>
        <v/>
      </c>
    </row>
    <row r="46" spans="1:1" x14ac:dyDescent="0.3">
      <c r="A46" s="187" t="str">
        <f ca="1">IF(ISBLANK('Data Summary'!A48),"",'Data Summary'!A48)</f>
        <v/>
      </c>
    </row>
    <row r="47" spans="1:1" x14ac:dyDescent="0.3">
      <c r="A47" s="187" t="str">
        <f ca="1">IF(ISBLANK('Data Summary'!A49),"",'Data Summary'!A49)</f>
        <v/>
      </c>
    </row>
    <row r="48" spans="1:1" x14ac:dyDescent="0.3">
      <c r="A48" s="187" t="str">
        <f ca="1">IF(ISBLANK('Data Summary'!A50),"",'Data Summary'!A50)</f>
        <v/>
      </c>
    </row>
    <row r="49" spans="1:1" x14ac:dyDescent="0.3">
      <c r="A49" s="187" t="str">
        <f ca="1">IF(ISBLANK('Data Summary'!A51),"",'Data Summary'!A51)</f>
        <v/>
      </c>
    </row>
    <row r="50" spans="1:1" x14ac:dyDescent="0.3">
      <c r="A50" s="187" t="str">
        <f ca="1">IF(ISBLANK('Data Summary'!A52),"",'Data Summary'!A52)</f>
        <v/>
      </c>
    </row>
    <row r="51" spans="1:1" x14ac:dyDescent="0.3">
      <c r="A51" s="187" t="str">
        <f ca="1">IF(ISBLANK('Data Summary'!A53),"",'Data Summary'!A53)</f>
        <v/>
      </c>
    </row>
    <row r="52" spans="1:1" x14ac:dyDescent="0.3">
      <c r="A52" s="187" t="str">
        <f ca="1">IF(ISBLANK('Data Summary'!A54),"",'Data Summary'!A54)</f>
        <v/>
      </c>
    </row>
    <row r="53" spans="1:1" x14ac:dyDescent="0.3">
      <c r="A53" s="187" t="str">
        <f ca="1">IF(ISBLANK('Data Summary'!A55),"",'Data Summary'!A55)</f>
        <v/>
      </c>
    </row>
    <row r="54" spans="1:1" x14ac:dyDescent="0.3">
      <c r="A54" s="187" t="str">
        <f ca="1">IF(ISBLANK('Data Summary'!A56),"",'Data Summary'!A56)</f>
        <v/>
      </c>
    </row>
    <row r="55" spans="1:1" x14ac:dyDescent="0.3">
      <c r="A55" s="187" t="str">
        <f ca="1">IF(ISBLANK('Data Summary'!A57),"",'Data Summary'!A57)</f>
        <v/>
      </c>
    </row>
    <row r="56" spans="1:1" x14ac:dyDescent="0.3">
      <c r="A56" s="187" t="str">
        <f ca="1">IF(ISBLANK('Data Summary'!A58),"",'Data Summary'!A58)</f>
        <v/>
      </c>
    </row>
    <row r="57" spans="1:1" x14ac:dyDescent="0.3">
      <c r="A57" s="187" t="str">
        <f ca="1">IF(ISBLANK('Data Summary'!A59),"",'Data Summary'!A59)</f>
        <v/>
      </c>
    </row>
    <row r="58" spans="1:1" x14ac:dyDescent="0.3">
      <c r="A58" s="187" t="str">
        <f ca="1">IF(ISBLANK('Data Summary'!A60),"",'Data Summary'!A60)</f>
        <v/>
      </c>
    </row>
    <row r="59" spans="1:1" x14ac:dyDescent="0.3">
      <c r="A59" s="187" t="str">
        <f ca="1">IF(ISBLANK('Data Summary'!A61),"",'Data Summary'!A61)</f>
        <v/>
      </c>
    </row>
    <row r="60" spans="1:1" x14ac:dyDescent="0.3">
      <c r="A60" s="187" t="str">
        <f ca="1">IF(ISBLANK('Data Summary'!A62),"",'Data Summary'!A62)</f>
        <v/>
      </c>
    </row>
    <row r="61" spans="1:1" x14ac:dyDescent="0.3">
      <c r="A61" s="187" t="str">
        <f ca="1">IF(ISBLANK('Data Summary'!A63),"",'Data Summary'!A63)</f>
        <v/>
      </c>
    </row>
    <row r="62" spans="1:1" x14ac:dyDescent="0.3">
      <c r="A62" s="187" t="str">
        <f ca="1">IF(ISBLANK('Data Summary'!A64),"",'Data Summary'!A64)</f>
        <v/>
      </c>
    </row>
    <row r="63" spans="1:1" x14ac:dyDescent="0.3">
      <c r="A63" s="187" t="str">
        <f ca="1">IF(ISBLANK('Data Summary'!A65),"",'Data Summary'!A65)</f>
        <v/>
      </c>
    </row>
    <row r="64" spans="1:1" x14ac:dyDescent="0.3">
      <c r="A64" s="187" t="str">
        <f ca="1">IF(ISBLANK('Data Summary'!A66),"",'Data Summary'!A66)</f>
        <v/>
      </c>
    </row>
    <row r="65" spans="1:1" x14ac:dyDescent="0.3">
      <c r="A65" s="187" t="str">
        <f ca="1">IF(ISBLANK('Data Summary'!A67),"",'Data Summary'!A67)</f>
        <v/>
      </c>
    </row>
    <row r="66" spans="1:1" x14ac:dyDescent="0.3">
      <c r="A66" s="187" t="str">
        <f ca="1">IF(ISBLANK('Data Summary'!A68),"",'Data Summary'!A68)</f>
        <v/>
      </c>
    </row>
    <row r="67" spans="1:1" x14ac:dyDescent="0.3">
      <c r="A67" s="187" t="str">
        <f ca="1">IF(ISBLANK('Data Summary'!A69),"",'Data Summary'!A69)</f>
        <v/>
      </c>
    </row>
    <row r="68" spans="1:1" x14ac:dyDescent="0.3">
      <c r="A68" s="187" t="str">
        <f ca="1">IF(ISBLANK('Data Summary'!A70),"",'Data Summary'!A70)</f>
        <v/>
      </c>
    </row>
    <row r="69" spans="1:1" x14ac:dyDescent="0.3">
      <c r="A69" s="187" t="str">
        <f ca="1">IF(ISBLANK('Data Summary'!A71),"",'Data Summary'!A71)</f>
        <v/>
      </c>
    </row>
    <row r="70" spans="1:1" x14ac:dyDescent="0.3">
      <c r="A70" s="187" t="str">
        <f ca="1">IF(ISBLANK('Data Summary'!A72),"",'Data Summary'!A72)</f>
        <v/>
      </c>
    </row>
    <row r="71" spans="1:1" x14ac:dyDescent="0.3">
      <c r="A71" s="187" t="str">
        <f ca="1">IF(ISBLANK('Data Summary'!A73),"",'Data Summary'!A73)</f>
        <v/>
      </c>
    </row>
    <row r="72" spans="1:1" x14ac:dyDescent="0.3">
      <c r="A72" s="187" t="str">
        <f ca="1">IF(ISBLANK('Data Summary'!A74),"",'Data Summary'!A74)</f>
        <v/>
      </c>
    </row>
    <row r="73" spans="1:1" x14ac:dyDescent="0.3">
      <c r="A73" s="187" t="str">
        <f ca="1">IF(ISBLANK('Data Summary'!A75),"",'Data Summary'!A75)</f>
        <v/>
      </c>
    </row>
    <row r="74" spans="1:1" x14ac:dyDescent="0.3">
      <c r="A74" s="187" t="str">
        <f ca="1">IF(ISBLANK('Data Summary'!A76),"",'Data Summary'!A76)</f>
        <v/>
      </c>
    </row>
    <row r="75" spans="1:1" x14ac:dyDescent="0.3">
      <c r="A75" s="187" t="str">
        <f ca="1">IF(ISBLANK('Data Summary'!A77),"",'Data Summary'!A77)</f>
        <v/>
      </c>
    </row>
    <row r="76" spans="1:1" x14ac:dyDescent="0.3">
      <c r="A76" s="187" t="str">
        <f ca="1">IF(ISBLANK('Data Summary'!A78),"",'Data Summary'!A78)</f>
        <v/>
      </c>
    </row>
    <row r="77" spans="1:1" x14ac:dyDescent="0.3">
      <c r="A77" s="187" t="str">
        <f ca="1">IF(ISBLANK('Data Summary'!A79),"",'Data Summary'!A79)</f>
        <v/>
      </c>
    </row>
    <row r="78" spans="1:1" x14ac:dyDescent="0.3">
      <c r="A78" s="187" t="str">
        <f ca="1">IF(ISBLANK('Data Summary'!A80),"",'Data Summary'!A80)</f>
        <v/>
      </c>
    </row>
    <row r="79" spans="1:1" x14ac:dyDescent="0.3">
      <c r="A79" s="187" t="str">
        <f ca="1">IF(ISBLANK('Data Summary'!A81),"",'Data Summary'!A81)</f>
        <v/>
      </c>
    </row>
    <row r="80" spans="1:1" x14ac:dyDescent="0.3">
      <c r="A80" s="187" t="str">
        <f ca="1">IF(ISBLANK('Data Summary'!A82),"",'Data Summary'!A82)</f>
        <v/>
      </c>
    </row>
    <row r="81" spans="1:1" x14ac:dyDescent="0.3">
      <c r="A81" s="187" t="str">
        <f ca="1">IF(ISBLANK('Data Summary'!A83),"",'Data Summary'!A83)</f>
        <v/>
      </c>
    </row>
    <row r="82" spans="1:1" x14ac:dyDescent="0.3">
      <c r="A82" s="187" t="str">
        <f ca="1">IF(ISBLANK('Data Summary'!A84),"",'Data Summary'!A84)</f>
        <v/>
      </c>
    </row>
    <row r="83" spans="1:1" x14ac:dyDescent="0.3">
      <c r="A83" s="187" t="str">
        <f ca="1">IF(ISBLANK('Data Summary'!A85),"",'Data Summary'!A85)</f>
        <v/>
      </c>
    </row>
    <row r="84" spans="1:1" x14ac:dyDescent="0.3">
      <c r="A84" s="187" t="str">
        <f ca="1">IF(ISBLANK('Data Summary'!A86),"",'Data Summary'!A86)</f>
        <v/>
      </c>
    </row>
    <row r="85" spans="1:1" x14ac:dyDescent="0.3">
      <c r="A85" s="187" t="str">
        <f ca="1">IF(ISBLANK('Data Summary'!A87),"",'Data Summary'!A87)</f>
        <v/>
      </c>
    </row>
    <row r="86" spans="1:1" x14ac:dyDescent="0.3">
      <c r="A86" s="187" t="str">
        <f ca="1">IF(ISBLANK('Data Summary'!A88),"",'Data Summary'!A88)</f>
        <v/>
      </c>
    </row>
    <row r="87" spans="1:1" x14ac:dyDescent="0.3">
      <c r="A87" s="187" t="str">
        <f ca="1">IF(ISBLANK('Data Summary'!A89),"",'Data Summary'!A89)</f>
        <v/>
      </c>
    </row>
    <row r="88" spans="1:1" x14ac:dyDescent="0.3">
      <c r="A88" s="187" t="str">
        <f ca="1">IF(ISBLANK('Data Summary'!A90),"",'Data Summary'!A90)</f>
        <v/>
      </c>
    </row>
    <row r="89" spans="1:1" x14ac:dyDescent="0.3">
      <c r="A89" s="187" t="str">
        <f ca="1">IF(ISBLANK('Data Summary'!A91),"",'Data Summary'!A91)</f>
        <v/>
      </c>
    </row>
    <row r="90" spans="1:1" x14ac:dyDescent="0.3">
      <c r="A90" s="187" t="str">
        <f ca="1">IF(ISBLANK('Data Summary'!A92),"",'Data Summary'!A92)</f>
        <v/>
      </c>
    </row>
    <row r="91" spans="1:1" x14ac:dyDescent="0.3">
      <c r="A91" s="187" t="str">
        <f ca="1">IF(ISBLANK('Data Summary'!A93),"",'Data Summary'!A93)</f>
        <v/>
      </c>
    </row>
    <row r="92" spans="1:1" x14ac:dyDescent="0.3">
      <c r="A92" s="187" t="str">
        <f ca="1">IF(ISBLANK('Data Summary'!A94),"",'Data Summary'!A94)</f>
        <v/>
      </c>
    </row>
    <row r="93" spans="1:1" x14ac:dyDescent="0.3">
      <c r="A93" s="187" t="str">
        <f ca="1">IF(ISBLANK('Data Summary'!A95),"",'Data Summary'!A95)</f>
        <v/>
      </c>
    </row>
    <row r="94" spans="1:1" x14ac:dyDescent="0.3">
      <c r="A94" s="187" t="str">
        <f ca="1">IF(ISBLANK('Data Summary'!A96),"",'Data Summary'!A96)</f>
        <v/>
      </c>
    </row>
    <row r="95" spans="1:1" x14ac:dyDescent="0.3">
      <c r="A95" s="187" t="str">
        <f ca="1">IF(ISBLANK('Data Summary'!A97),"",'Data Summary'!A97)</f>
        <v/>
      </c>
    </row>
    <row r="96" spans="1:1" x14ac:dyDescent="0.3">
      <c r="A96" s="187" t="str">
        <f ca="1">IF(ISBLANK('Data Summary'!A98),"",'Data Summary'!A98)</f>
        <v/>
      </c>
    </row>
    <row r="97" spans="1:1" x14ac:dyDescent="0.3">
      <c r="A97" s="187" t="str">
        <f ca="1">IF(ISBLANK('Data Summary'!A99),"",'Data Summary'!A99)</f>
        <v/>
      </c>
    </row>
    <row r="98" spans="1:1" x14ac:dyDescent="0.3">
      <c r="A98" s="187" t="str">
        <f ca="1">IF(ISBLANK('Data Summary'!A100),"",'Data Summary'!A100)</f>
        <v/>
      </c>
    </row>
    <row r="99" spans="1:1" x14ac:dyDescent="0.3">
      <c r="A99" s="187" t="str">
        <f ca="1">IF(ISBLANK('Data Summary'!A101),"",'Data Summary'!A101)</f>
        <v/>
      </c>
    </row>
    <row r="100" spans="1:1" x14ac:dyDescent="0.3">
      <c r="A100" s="187" t="str">
        <f ca="1">IF(ISBLANK('Data Summary'!A102),"",'Data Summary'!A102)</f>
        <v/>
      </c>
    </row>
    <row r="101" spans="1:1" x14ac:dyDescent="0.3">
      <c r="A101" s="187" t="str">
        <f ca="1">IF(ISBLANK('Data Summary'!A103),"",'Data Summary'!A103)</f>
        <v/>
      </c>
    </row>
    <row r="102" spans="1:1" x14ac:dyDescent="0.3">
      <c r="A102" s="187" t="str">
        <f ca="1">IF(ISBLANK('Data Summary'!A104),"",'Data Summary'!A104)</f>
        <v/>
      </c>
    </row>
    <row r="103" spans="1:1" x14ac:dyDescent="0.3">
      <c r="A103" s="187" t="str">
        <f ca="1">IF(ISBLANK('Data Summary'!A105),"",'Data Summary'!A105)</f>
        <v/>
      </c>
    </row>
    <row r="104" spans="1:1" x14ac:dyDescent="0.3">
      <c r="A104" s="187" t="str">
        <f ca="1">IF(ISBLANK('Data Summary'!A106),"",'Data Summary'!A106)</f>
        <v/>
      </c>
    </row>
    <row r="105" spans="1:1" x14ac:dyDescent="0.3">
      <c r="A105" s="187" t="str">
        <f ca="1">IF(ISBLANK('Data Summary'!A107),"",'Data Summary'!A107)</f>
        <v/>
      </c>
    </row>
    <row r="106" spans="1:1" x14ac:dyDescent="0.3">
      <c r="A106" s="187" t="str">
        <f ca="1">IF(ISBLANK('Data Summary'!A108),"",'Data Summary'!A108)</f>
        <v/>
      </c>
    </row>
    <row r="107" spans="1:1" x14ac:dyDescent="0.3">
      <c r="A107" s="187" t="str">
        <f ca="1">IF(ISBLANK('Data Summary'!A109),"",'Data Summary'!A109)</f>
        <v/>
      </c>
    </row>
    <row r="108" spans="1:1" x14ac:dyDescent="0.3">
      <c r="A108" s="187" t="str">
        <f ca="1">IF(ISBLANK('Data Summary'!A110),"",'Data Summary'!A110)</f>
        <v/>
      </c>
    </row>
    <row r="109" spans="1:1" x14ac:dyDescent="0.3">
      <c r="A109" s="187" t="str">
        <f ca="1">IF(ISBLANK('Data Summary'!A111),"",'Data Summary'!A111)</f>
        <v/>
      </c>
    </row>
    <row r="110" spans="1:1" x14ac:dyDescent="0.3">
      <c r="A110" s="187" t="str">
        <f ca="1">IF(ISBLANK('Data Summary'!A112),"",'Data Summary'!A112)</f>
        <v/>
      </c>
    </row>
    <row r="111" spans="1:1" x14ac:dyDescent="0.3">
      <c r="A111" s="187" t="str">
        <f ca="1">IF(ISBLANK('Data Summary'!A113),"",'Data Summary'!A113)</f>
        <v/>
      </c>
    </row>
    <row r="112" spans="1:1" x14ac:dyDescent="0.3">
      <c r="A112" s="187" t="str">
        <f ca="1">IF(ISBLANK('Data Summary'!A114),"",'Data Summary'!A114)</f>
        <v/>
      </c>
    </row>
    <row r="113" spans="1:1" x14ac:dyDescent="0.3">
      <c r="A113" s="187" t="str">
        <f ca="1">IF(ISBLANK('Data Summary'!A115),"",'Data Summary'!A115)</f>
        <v/>
      </c>
    </row>
    <row r="114" spans="1:1" x14ac:dyDescent="0.3">
      <c r="A114" s="187" t="str">
        <f ca="1">IF(ISBLANK('Data Summary'!A116),"",'Data Summary'!A116)</f>
        <v/>
      </c>
    </row>
    <row r="115" spans="1:1" x14ac:dyDescent="0.3">
      <c r="A115" s="187" t="str">
        <f ca="1">IF(ISBLANK('Data Summary'!A117),"",'Data Summary'!A117)</f>
        <v/>
      </c>
    </row>
    <row r="116" spans="1:1" x14ac:dyDescent="0.3">
      <c r="A116" s="187" t="str">
        <f ca="1">IF(ISBLANK('Data Summary'!A118),"",'Data Summary'!A118)</f>
        <v/>
      </c>
    </row>
    <row r="117" spans="1:1" x14ac:dyDescent="0.3">
      <c r="A117" s="187" t="str">
        <f ca="1">IF(ISBLANK('Data Summary'!A119),"",'Data Summary'!A119)</f>
        <v/>
      </c>
    </row>
    <row r="118" spans="1:1" x14ac:dyDescent="0.3">
      <c r="A118" s="187" t="str">
        <f ca="1">IF(ISBLANK('Data Summary'!A120),"",'Data Summary'!A120)</f>
        <v/>
      </c>
    </row>
    <row r="119" spans="1:1" x14ac:dyDescent="0.3">
      <c r="A119" s="187" t="str">
        <f ca="1">IF(ISBLANK('Data Summary'!A121),"",'Data Summary'!A121)</f>
        <v/>
      </c>
    </row>
    <row r="120" spans="1:1" x14ac:dyDescent="0.3">
      <c r="A120" s="187" t="str">
        <f ca="1">IF(ISBLANK('Data Summary'!A122),"",'Data Summary'!A122)</f>
        <v/>
      </c>
    </row>
    <row r="121" spans="1:1" x14ac:dyDescent="0.3">
      <c r="A121" s="187" t="str">
        <f ca="1">IF(ISBLANK('Data Summary'!A123),"",'Data Summary'!A123)</f>
        <v/>
      </c>
    </row>
    <row r="122" spans="1:1" x14ac:dyDescent="0.3">
      <c r="A122" s="187" t="str">
        <f ca="1">IF(ISBLANK('Data Summary'!A124),"",'Data Summary'!A124)</f>
        <v/>
      </c>
    </row>
    <row r="123" spans="1:1" x14ac:dyDescent="0.3">
      <c r="A123" s="187" t="str">
        <f ca="1">IF(ISBLANK('Data Summary'!A125),"",'Data Summary'!A125)</f>
        <v/>
      </c>
    </row>
    <row r="124" spans="1:1" x14ac:dyDescent="0.3">
      <c r="A124" s="187" t="str">
        <f ca="1">IF(ISBLANK('Data Summary'!A126),"",'Data Summary'!A126)</f>
        <v/>
      </c>
    </row>
    <row r="125" spans="1:1" x14ac:dyDescent="0.3">
      <c r="A125" s="187" t="str">
        <f ca="1">IF(ISBLANK('Data Summary'!A127),"",'Data Summary'!A127)</f>
        <v/>
      </c>
    </row>
    <row r="126" spans="1:1" x14ac:dyDescent="0.3">
      <c r="A126" s="187" t="str">
        <f ca="1">IF(ISBLANK('Data Summary'!A128),"",'Data Summary'!A128)</f>
        <v/>
      </c>
    </row>
    <row r="127" spans="1:1" x14ac:dyDescent="0.3">
      <c r="A127" s="187" t="str">
        <f ca="1">IF(ISBLANK('Data Summary'!A129),"",'Data Summary'!A129)</f>
        <v/>
      </c>
    </row>
    <row r="128" spans="1:1" x14ac:dyDescent="0.3">
      <c r="A128" s="187" t="str">
        <f ca="1">IF(ISBLANK('Data Summary'!A130),"",'Data Summary'!A130)</f>
        <v/>
      </c>
    </row>
    <row r="129" spans="1:1" x14ac:dyDescent="0.3">
      <c r="A129" s="187" t="str">
        <f ca="1">IF(ISBLANK('Data Summary'!A131),"",'Data Summary'!A131)</f>
        <v/>
      </c>
    </row>
    <row r="130" spans="1:1" x14ac:dyDescent="0.3">
      <c r="A130" s="187" t="str">
        <f ca="1">IF(ISBLANK('Data Summary'!A132),"",'Data Summary'!A132)</f>
        <v/>
      </c>
    </row>
    <row r="131" spans="1:1" x14ac:dyDescent="0.3">
      <c r="A131" s="187" t="str">
        <f ca="1">IF(ISBLANK('Data Summary'!A133),"",'Data Summary'!A133)</f>
        <v/>
      </c>
    </row>
    <row r="132" spans="1:1" x14ac:dyDescent="0.3">
      <c r="A132" s="187" t="str">
        <f ca="1">IF(ISBLANK('Data Summary'!A134),"",'Data Summary'!A134)</f>
        <v/>
      </c>
    </row>
    <row r="133" spans="1:1" x14ac:dyDescent="0.3">
      <c r="A133" s="187" t="str">
        <f ca="1">IF(ISBLANK('Data Summary'!A135),"",'Data Summary'!A135)</f>
        <v/>
      </c>
    </row>
    <row r="134" spans="1:1" x14ac:dyDescent="0.3">
      <c r="A134" s="187" t="str">
        <f ca="1">IF(ISBLANK('Data Summary'!A136),"",'Data Summary'!A136)</f>
        <v/>
      </c>
    </row>
    <row r="135" spans="1:1" x14ac:dyDescent="0.3">
      <c r="A135" s="187" t="str">
        <f ca="1">IF(ISBLANK('Data Summary'!A137),"",'Data Summary'!A137)</f>
        <v/>
      </c>
    </row>
    <row r="136" spans="1:1" x14ac:dyDescent="0.3">
      <c r="A136" s="187" t="str">
        <f ca="1">IF(ISBLANK('Data Summary'!A138),"",'Data Summary'!A138)</f>
        <v/>
      </c>
    </row>
    <row r="137" spans="1:1" x14ac:dyDescent="0.3">
      <c r="A137" s="187" t="str">
        <f ca="1">IF(ISBLANK('Data Summary'!A139),"",'Data Summary'!A139)</f>
        <v/>
      </c>
    </row>
    <row r="138" spans="1:1" x14ac:dyDescent="0.3">
      <c r="A138" s="187" t="str">
        <f ca="1">IF(ISBLANK('Data Summary'!A140),"",'Data Summary'!A140)</f>
        <v/>
      </c>
    </row>
    <row r="139" spans="1:1" x14ac:dyDescent="0.3">
      <c r="A139" s="187" t="str">
        <f ca="1">IF(ISBLANK('Data Summary'!A141),"",'Data Summary'!A141)</f>
        <v/>
      </c>
    </row>
    <row r="140" spans="1:1" x14ac:dyDescent="0.3">
      <c r="A140" s="187" t="str">
        <f ca="1">IF(ISBLANK('Data Summary'!A142),"",'Data Summary'!A142)</f>
        <v/>
      </c>
    </row>
    <row r="141" spans="1:1" x14ac:dyDescent="0.3">
      <c r="A141" s="187" t="str">
        <f ca="1">IF(ISBLANK('Data Summary'!A143),"",'Data Summary'!A143)</f>
        <v/>
      </c>
    </row>
    <row r="142" spans="1:1" x14ac:dyDescent="0.3">
      <c r="A142" s="187" t="str">
        <f ca="1">IF(ISBLANK('Data Summary'!A144),"",'Data Summary'!A144)</f>
        <v/>
      </c>
    </row>
    <row r="143" spans="1:1" x14ac:dyDescent="0.3">
      <c r="A143" s="187" t="str">
        <f ca="1">IF(ISBLANK('Data Summary'!A145),"",'Data Summary'!A145)</f>
        <v/>
      </c>
    </row>
    <row r="144" spans="1:1" x14ac:dyDescent="0.3">
      <c r="A144" s="187" t="str">
        <f ca="1">IF(ISBLANK('Data Summary'!A146),"",'Data Summary'!A146)</f>
        <v/>
      </c>
    </row>
    <row r="145" spans="1:1" x14ac:dyDescent="0.3">
      <c r="A145" s="187" t="str">
        <f ca="1">IF(ISBLANK('Data Summary'!A147),"",'Data Summary'!A147)</f>
        <v/>
      </c>
    </row>
    <row r="146" spans="1:1" x14ac:dyDescent="0.3">
      <c r="A146" s="187" t="str">
        <f ca="1">IF(ISBLANK('Data Summary'!A148),"",'Data Summary'!A148)</f>
        <v/>
      </c>
    </row>
    <row r="147" spans="1:1" x14ac:dyDescent="0.3">
      <c r="A147" s="187" t="str">
        <f ca="1">IF(ISBLANK('Data Summary'!A149),"",'Data Summary'!A149)</f>
        <v/>
      </c>
    </row>
    <row r="148" spans="1:1" x14ac:dyDescent="0.3">
      <c r="A148" s="187" t="e">
        <f>IF(ISBLANK(#REF!),"",#REF!)</f>
        <v>#REF!</v>
      </c>
    </row>
    <row r="149" spans="1:1" x14ac:dyDescent="0.3">
      <c r="A149" s="187" t="e">
        <f>IF(ISBLANK(#REF!),"",#REF!)</f>
        <v>#REF!</v>
      </c>
    </row>
    <row r="150" spans="1:1" x14ac:dyDescent="0.3">
      <c r="A150" s="187" t="e">
        <f>IF(ISBLANK(#REF!),"",#REF!)</f>
        <v>#REF!</v>
      </c>
    </row>
    <row r="151" spans="1:1" x14ac:dyDescent="0.3">
      <c r="A151" s="187" t="e">
        <f>IF(ISBLANK(#REF!),"",#REF!)</f>
        <v>#REF!</v>
      </c>
    </row>
    <row r="152" spans="1:1" x14ac:dyDescent="0.3">
      <c r="A152" s="184"/>
    </row>
    <row r="153" spans="1:1" x14ac:dyDescent="0.3">
      <c r="A153" s="184"/>
    </row>
    <row r="154" spans="1:1" x14ac:dyDescent="0.3">
      <c r="A154" s="184"/>
    </row>
    <row r="155" spans="1:1" x14ac:dyDescent="0.3">
      <c r="A155" s="184"/>
    </row>
    <row r="156" spans="1:1" x14ac:dyDescent="0.3">
      <c r="A156" s="184"/>
    </row>
    <row r="157" spans="1:1" x14ac:dyDescent="0.3">
      <c r="A157" s="184"/>
    </row>
    <row r="158" spans="1:1" x14ac:dyDescent="0.3">
      <c r="A158" s="184"/>
    </row>
    <row r="159" spans="1:1" x14ac:dyDescent="0.3">
      <c r="A159" s="184"/>
    </row>
    <row r="160" spans="1:1" x14ac:dyDescent="0.3">
      <c r="A160" s="184"/>
    </row>
    <row r="161" spans="1:1" x14ac:dyDescent="0.3">
      <c r="A161" s="184"/>
    </row>
    <row r="162" spans="1:1" x14ac:dyDescent="0.3">
      <c r="A162" s="184"/>
    </row>
    <row r="163" spans="1:1" x14ac:dyDescent="0.3">
      <c r="A163" s="184"/>
    </row>
    <row r="164" spans="1:1" x14ac:dyDescent="0.3">
      <c r="A164" s="184"/>
    </row>
    <row r="165" spans="1:1" x14ac:dyDescent="0.3">
      <c r="A165" s="184"/>
    </row>
    <row r="166" spans="1:1" x14ac:dyDescent="0.3">
      <c r="A166" s="184"/>
    </row>
    <row r="167" spans="1:1" x14ac:dyDescent="0.3">
      <c r="A167" s="184"/>
    </row>
    <row r="168" spans="1:1" x14ac:dyDescent="0.3">
      <c r="A168" s="184"/>
    </row>
    <row r="169" spans="1:1" x14ac:dyDescent="0.3">
      <c r="A169" s="184"/>
    </row>
    <row r="170" spans="1:1" x14ac:dyDescent="0.3">
      <c r="A170" s="184"/>
    </row>
    <row r="171" spans="1:1" x14ac:dyDescent="0.3">
      <c r="A171" s="184"/>
    </row>
    <row r="172" spans="1:1" x14ac:dyDescent="0.3">
      <c r="A172" s="184"/>
    </row>
    <row r="173" spans="1:1" x14ac:dyDescent="0.3">
      <c r="A173" s="184"/>
    </row>
    <row r="174" spans="1:1" x14ac:dyDescent="0.3">
      <c r="A174" s="184"/>
    </row>
    <row r="175" spans="1:1" x14ac:dyDescent="0.3">
      <c r="A175" s="184"/>
    </row>
    <row r="176" spans="1:1" x14ac:dyDescent="0.3">
      <c r="A176" s="184"/>
    </row>
    <row r="177" spans="1:1" x14ac:dyDescent="0.3">
      <c r="A177" s="184"/>
    </row>
    <row r="178" spans="1:1" x14ac:dyDescent="0.3">
      <c r="A178" s="184"/>
    </row>
    <row r="179" spans="1:1" x14ac:dyDescent="0.3">
      <c r="A179" s="184"/>
    </row>
    <row r="180" spans="1:1" x14ac:dyDescent="0.3">
      <c r="A180" s="184"/>
    </row>
    <row r="181" spans="1:1" x14ac:dyDescent="0.3">
      <c r="A181" s="184"/>
    </row>
    <row r="182" spans="1:1" x14ac:dyDescent="0.3">
      <c r="A182" s="184"/>
    </row>
    <row r="183" spans="1:1" x14ac:dyDescent="0.3">
      <c r="A183" s="184"/>
    </row>
    <row r="184" spans="1:1" x14ac:dyDescent="0.3">
      <c r="A184" s="184"/>
    </row>
    <row r="185" spans="1:1" x14ac:dyDescent="0.3">
      <c r="A185" s="184"/>
    </row>
    <row r="186" spans="1:1" x14ac:dyDescent="0.3">
      <c r="A186" s="184"/>
    </row>
    <row r="187" spans="1:1" x14ac:dyDescent="0.3">
      <c r="A187" s="184"/>
    </row>
    <row r="188" spans="1:1" x14ac:dyDescent="0.3">
      <c r="A188" s="184"/>
    </row>
    <row r="189" spans="1:1" x14ac:dyDescent="0.3">
      <c r="A189" s="184"/>
    </row>
    <row r="190" spans="1:1" x14ac:dyDescent="0.3">
      <c r="A190" s="184"/>
    </row>
    <row r="191" spans="1:1" x14ac:dyDescent="0.3">
      <c r="A191" s="184"/>
    </row>
    <row r="192" spans="1:1" x14ac:dyDescent="0.3">
      <c r="A192" s="184"/>
    </row>
    <row r="193" spans="1:1" x14ac:dyDescent="0.3">
      <c r="A193" s="184"/>
    </row>
    <row r="194" spans="1:1" x14ac:dyDescent="0.3">
      <c r="A194" s="184"/>
    </row>
    <row r="195" spans="1:1" x14ac:dyDescent="0.3">
      <c r="A195" s="184"/>
    </row>
    <row r="196" spans="1:1" x14ac:dyDescent="0.3">
      <c r="A196" s="184"/>
    </row>
    <row r="197" spans="1:1" x14ac:dyDescent="0.3">
      <c r="A197" s="184"/>
    </row>
    <row r="198" spans="1:1" x14ac:dyDescent="0.3">
      <c r="A198" s="184"/>
    </row>
    <row r="199" spans="1:1" x14ac:dyDescent="0.3">
      <c r="A199" s="184"/>
    </row>
    <row r="200" spans="1:1" x14ac:dyDescent="0.3">
      <c r="A200" s="184"/>
    </row>
    <row r="201" spans="1:1" x14ac:dyDescent="0.3">
      <c r="A201" s="184"/>
    </row>
    <row r="202" spans="1:1" x14ac:dyDescent="0.3">
      <c r="A202" s="184"/>
    </row>
    <row r="203" spans="1:1" x14ac:dyDescent="0.3">
      <c r="A203" s="184"/>
    </row>
    <row r="204" spans="1:1" x14ac:dyDescent="0.3">
      <c r="A204" s="184"/>
    </row>
    <row r="205" spans="1:1" x14ac:dyDescent="0.3">
      <c r="A205" s="184"/>
    </row>
    <row r="206" spans="1:1" x14ac:dyDescent="0.3">
      <c r="A206" s="184"/>
    </row>
    <row r="207" spans="1:1" x14ac:dyDescent="0.3">
      <c r="A207" s="184"/>
    </row>
    <row r="208" spans="1:1" x14ac:dyDescent="0.3">
      <c r="A208" s="184"/>
    </row>
    <row r="209" spans="1:1" x14ac:dyDescent="0.3">
      <c r="A209" s="184"/>
    </row>
    <row r="210" spans="1:1" x14ac:dyDescent="0.3">
      <c r="A210" s="184"/>
    </row>
    <row r="211" spans="1:1" x14ac:dyDescent="0.3">
      <c r="A211" s="184"/>
    </row>
    <row r="212" spans="1:1" x14ac:dyDescent="0.3">
      <c r="A212" s="184"/>
    </row>
    <row r="213" spans="1:1" x14ac:dyDescent="0.3">
      <c r="A213" s="184"/>
    </row>
    <row r="214" spans="1:1" x14ac:dyDescent="0.3">
      <c r="A214" s="184"/>
    </row>
    <row r="215" spans="1:1" x14ac:dyDescent="0.3">
      <c r="A215" s="184"/>
    </row>
    <row r="216" spans="1:1" x14ac:dyDescent="0.3">
      <c r="A216" s="184"/>
    </row>
    <row r="217" spans="1:1" x14ac:dyDescent="0.3">
      <c r="A217" s="184"/>
    </row>
    <row r="218" spans="1:1" x14ac:dyDescent="0.3">
      <c r="A218" s="184"/>
    </row>
    <row r="219" spans="1:1" x14ac:dyDescent="0.3">
      <c r="A219" s="184"/>
    </row>
    <row r="220" spans="1:1" x14ac:dyDescent="0.3">
      <c r="A220" s="184"/>
    </row>
    <row r="221" spans="1:1" x14ac:dyDescent="0.3">
      <c r="A221" s="184"/>
    </row>
    <row r="222" spans="1:1" x14ac:dyDescent="0.3">
      <c r="A222" s="184"/>
    </row>
    <row r="223" spans="1:1" x14ac:dyDescent="0.3">
      <c r="A223" s="184"/>
    </row>
    <row r="224" spans="1:1" x14ac:dyDescent="0.3">
      <c r="A224" s="184"/>
    </row>
    <row r="225" spans="1:1" x14ac:dyDescent="0.3">
      <c r="A225" s="184"/>
    </row>
    <row r="226" spans="1:1" x14ac:dyDescent="0.3">
      <c r="A226" s="184"/>
    </row>
    <row r="227" spans="1:1" x14ac:dyDescent="0.3">
      <c r="A227" s="184"/>
    </row>
    <row r="228" spans="1:1" x14ac:dyDescent="0.3">
      <c r="A228" s="184"/>
    </row>
    <row r="229" spans="1:1" x14ac:dyDescent="0.3">
      <c r="A229" s="184"/>
    </row>
    <row r="230" spans="1:1" x14ac:dyDescent="0.3">
      <c r="A230" s="184"/>
    </row>
    <row r="231" spans="1:1" x14ac:dyDescent="0.3">
      <c r="A231" s="184"/>
    </row>
    <row r="232" spans="1:1" x14ac:dyDescent="0.3">
      <c r="A232" s="184"/>
    </row>
    <row r="233" spans="1:1" x14ac:dyDescent="0.3">
      <c r="A233" s="184"/>
    </row>
    <row r="234" spans="1:1" x14ac:dyDescent="0.3">
      <c r="A234" s="184"/>
    </row>
    <row r="235" spans="1:1" x14ac:dyDescent="0.3">
      <c r="A235" s="184"/>
    </row>
    <row r="236" spans="1:1" x14ac:dyDescent="0.3">
      <c r="A236" s="184"/>
    </row>
    <row r="237" spans="1:1" x14ac:dyDescent="0.3">
      <c r="A237" s="184"/>
    </row>
    <row r="238" spans="1:1" x14ac:dyDescent="0.3">
      <c r="A238" s="184"/>
    </row>
    <row r="239" spans="1:1" x14ac:dyDescent="0.3">
      <c r="A239" s="184"/>
    </row>
    <row r="240" spans="1:1" x14ac:dyDescent="0.3">
      <c r="A240" s="184"/>
    </row>
    <row r="241" spans="1:1" x14ac:dyDescent="0.3">
      <c r="A241" s="184"/>
    </row>
    <row r="242" spans="1:1" x14ac:dyDescent="0.3">
      <c r="A242" s="184"/>
    </row>
    <row r="243" spans="1:1" x14ac:dyDescent="0.3">
      <c r="A243" s="184"/>
    </row>
    <row r="244" spans="1:1" x14ac:dyDescent="0.3">
      <c r="A244" s="184"/>
    </row>
    <row r="245" spans="1:1" x14ac:dyDescent="0.3">
      <c r="A245" s="184"/>
    </row>
    <row r="246" spans="1:1" x14ac:dyDescent="0.3">
      <c r="A246" s="184"/>
    </row>
    <row r="247" spans="1:1" x14ac:dyDescent="0.3">
      <c r="A247" s="184"/>
    </row>
    <row r="248" spans="1:1" x14ac:dyDescent="0.3">
      <c r="A248" s="184"/>
    </row>
    <row r="249" spans="1:1" x14ac:dyDescent="0.3">
      <c r="A249" s="184"/>
    </row>
    <row r="250" spans="1:1" x14ac:dyDescent="0.3">
      <c r="A250" s="184"/>
    </row>
    <row r="251" spans="1:1" x14ac:dyDescent="0.3">
      <c r="A251" s="184"/>
    </row>
    <row r="252" spans="1:1" x14ac:dyDescent="0.3">
      <c r="A252" s="184"/>
    </row>
    <row r="253" spans="1:1" x14ac:dyDescent="0.3">
      <c r="A253" s="184"/>
    </row>
    <row r="254" spans="1:1" x14ac:dyDescent="0.3">
      <c r="A254" s="184"/>
    </row>
    <row r="255" spans="1:1" x14ac:dyDescent="0.3">
      <c r="A255" s="184"/>
    </row>
    <row r="256" spans="1:1" x14ac:dyDescent="0.3">
      <c r="A256" s="184"/>
    </row>
    <row r="257" spans="1:1" x14ac:dyDescent="0.3">
      <c r="A257" s="184"/>
    </row>
    <row r="258" spans="1:1" x14ac:dyDescent="0.3">
      <c r="A258" s="184"/>
    </row>
    <row r="259" spans="1:1" x14ac:dyDescent="0.3">
      <c r="A259" s="184"/>
    </row>
    <row r="260" spans="1:1" x14ac:dyDescent="0.3">
      <c r="A260" s="184"/>
    </row>
    <row r="261" spans="1:1" x14ac:dyDescent="0.3">
      <c r="A261" s="184"/>
    </row>
    <row r="262" spans="1:1" x14ac:dyDescent="0.3">
      <c r="A262" s="184"/>
    </row>
    <row r="263" spans="1:1" x14ac:dyDescent="0.3">
      <c r="A263" s="184"/>
    </row>
    <row r="264" spans="1:1" x14ac:dyDescent="0.3">
      <c r="A264" s="184"/>
    </row>
    <row r="265" spans="1:1" x14ac:dyDescent="0.3">
      <c r="A265" s="184"/>
    </row>
    <row r="266" spans="1:1" x14ac:dyDescent="0.3">
      <c r="A266" s="184"/>
    </row>
    <row r="267" spans="1:1" x14ac:dyDescent="0.3">
      <c r="A267" s="184"/>
    </row>
    <row r="268" spans="1:1" x14ac:dyDescent="0.3">
      <c r="A268" s="184"/>
    </row>
    <row r="269" spans="1:1" x14ac:dyDescent="0.3">
      <c r="A269" s="184"/>
    </row>
    <row r="270" spans="1:1" x14ac:dyDescent="0.3">
      <c r="A270" s="184"/>
    </row>
    <row r="271" spans="1:1" x14ac:dyDescent="0.3">
      <c r="A271" s="184"/>
    </row>
    <row r="272" spans="1:1" x14ac:dyDescent="0.3">
      <c r="A272" s="184"/>
    </row>
    <row r="273" spans="1:1" x14ac:dyDescent="0.3">
      <c r="A273" s="184"/>
    </row>
    <row r="274" spans="1:1" x14ac:dyDescent="0.3">
      <c r="A274" s="184"/>
    </row>
    <row r="275" spans="1:1" x14ac:dyDescent="0.3">
      <c r="A275" s="184"/>
    </row>
    <row r="276" spans="1:1" x14ac:dyDescent="0.3">
      <c r="A276" s="184"/>
    </row>
    <row r="277" spans="1:1" x14ac:dyDescent="0.3">
      <c r="A277" s="184"/>
    </row>
    <row r="278" spans="1:1" x14ac:dyDescent="0.3">
      <c r="A278" s="184"/>
    </row>
    <row r="279" spans="1:1" x14ac:dyDescent="0.3">
      <c r="A279" s="184"/>
    </row>
    <row r="280" spans="1:1" x14ac:dyDescent="0.3">
      <c r="A280" s="184"/>
    </row>
    <row r="281" spans="1:1" x14ac:dyDescent="0.3">
      <c r="A281" s="184"/>
    </row>
    <row r="282" spans="1:1" x14ac:dyDescent="0.3">
      <c r="A282" s="184"/>
    </row>
    <row r="283" spans="1:1" x14ac:dyDescent="0.3">
      <c r="A283" s="184"/>
    </row>
    <row r="284" spans="1:1" x14ac:dyDescent="0.3">
      <c r="A284" s="184"/>
    </row>
    <row r="285" spans="1:1" x14ac:dyDescent="0.3">
      <c r="A285" s="184"/>
    </row>
    <row r="286" spans="1:1" x14ac:dyDescent="0.3">
      <c r="A286" s="184"/>
    </row>
    <row r="287" spans="1:1" x14ac:dyDescent="0.3">
      <c r="A287" s="184"/>
    </row>
    <row r="288" spans="1:1" x14ac:dyDescent="0.3">
      <c r="A288" s="184"/>
    </row>
    <row r="289" spans="1:1" x14ac:dyDescent="0.3">
      <c r="A289" s="184"/>
    </row>
    <row r="290" spans="1:1" x14ac:dyDescent="0.3">
      <c r="A290" s="184"/>
    </row>
    <row r="291" spans="1:1" x14ac:dyDescent="0.3">
      <c r="A291" s="184"/>
    </row>
    <row r="292" spans="1:1" x14ac:dyDescent="0.3">
      <c r="A292" s="184"/>
    </row>
    <row r="293" spans="1:1" x14ac:dyDescent="0.3">
      <c r="A293" s="184"/>
    </row>
    <row r="294" spans="1:1" x14ac:dyDescent="0.3">
      <c r="A294" s="184"/>
    </row>
    <row r="295" spans="1:1" x14ac:dyDescent="0.3">
      <c r="A295" s="184"/>
    </row>
    <row r="296" spans="1:1" x14ac:dyDescent="0.3">
      <c r="A296" s="184"/>
    </row>
    <row r="297" spans="1:1" x14ac:dyDescent="0.3">
      <c r="A297" s="184"/>
    </row>
    <row r="298" spans="1:1" x14ac:dyDescent="0.3">
      <c r="A298" s="184"/>
    </row>
    <row r="299" spans="1:1" x14ac:dyDescent="0.3">
      <c r="A299" s="184"/>
    </row>
    <row r="300" spans="1:1" x14ac:dyDescent="0.3">
      <c r="A300" s="184"/>
    </row>
    <row r="301" spans="1:1" x14ac:dyDescent="0.3">
      <c r="A301" s="184"/>
    </row>
    <row r="302" spans="1:1" x14ac:dyDescent="0.3">
      <c r="A302" s="184"/>
    </row>
    <row r="303" spans="1:1" x14ac:dyDescent="0.3">
      <c r="A303" s="184"/>
    </row>
    <row r="304" spans="1:1" x14ac:dyDescent="0.3">
      <c r="A304" s="184"/>
    </row>
    <row r="305" spans="1:1" x14ac:dyDescent="0.3">
      <c r="A305" s="184"/>
    </row>
    <row r="306" spans="1:1" x14ac:dyDescent="0.3">
      <c r="A306" s="184"/>
    </row>
    <row r="307" spans="1:1" x14ac:dyDescent="0.3">
      <c r="A307" s="184"/>
    </row>
    <row r="308" spans="1:1" x14ac:dyDescent="0.3">
      <c r="A308" s="184"/>
    </row>
    <row r="309" spans="1:1" x14ac:dyDescent="0.3">
      <c r="A309" s="184"/>
    </row>
    <row r="310" spans="1:1" x14ac:dyDescent="0.3">
      <c r="A310" s="184"/>
    </row>
    <row r="311" spans="1:1" x14ac:dyDescent="0.3">
      <c r="A311" s="184"/>
    </row>
    <row r="312" spans="1:1" x14ac:dyDescent="0.3">
      <c r="A312" s="184"/>
    </row>
    <row r="313" spans="1:1" x14ac:dyDescent="0.3">
      <c r="A313" s="184"/>
    </row>
    <row r="314" spans="1:1" x14ac:dyDescent="0.3">
      <c r="A314" s="184"/>
    </row>
    <row r="315" spans="1:1" x14ac:dyDescent="0.3">
      <c r="A315" s="184"/>
    </row>
    <row r="316" spans="1:1" x14ac:dyDescent="0.3">
      <c r="A316" s="184"/>
    </row>
    <row r="317" spans="1:1" x14ac:dyDescent="0.3">
      <c r="A317" s="184"/>
    </row>
    <row r="318" spans="1:1" x14ac:dyDescent="0.3">
      <c r="A318" s="184"/>
    </row>
    <row r="319" spans="1:1" x14ac:dyDescent="0.3">
      <c r="A319" s="184"/>
    </row>
    <row r="320" spans="1:1" x14ac:dyDescent="0.3">
      <c r="A320" s="184"/>
    </row>
    <row r="321" spans="1:1" x14ac:dyDescent="0.3">
      <c r="A321" s="184"/>
    </row>
    <row r="322" spans="1:1" x14ac:dyDescent="0.3">
      <c r="A322" s="184"/>
    </row>
    <row r="323" spans="1:1" x14ac:dyDescent="0.3">
      <c r="A323" s="184"/>
    </row>
    <row r="324" spans="1:1" x14ac:dyDescent="0.3">
      <c r="A324" s="184"/>
    </row>
    <row r="325" spans="1:1" x14ac:dyDescent="0.3">
      <c r="A325" s="184"/>
    </row>
    <row r="326" spans="1:1" x14ac:dyDescent="0.3">
      <c r="A326" s="184"/>
    </row>
    <row r="327" spans="1:1" x14ac:dyDescent="0.3">
      <c r="A327" s="184"/>
    </row>
    <row r="328" spans="1:1" x14ac:dyDescent="0.3">
      <c r="A328" s="184"/>
    </row>
    <row r="329" spans="1:1" x14ac:dyDescent="0.3">
      <c r="A329" s="184"/>
    </row>
    <row r="330" spans="1:1" x14ac:dyDescent="0.3">
      <c r="A330" s="184"/>
    </row>
    <row r="331" spans="1:1" x14ac:dyDescent="0.3">
      <c r="A331" s="184"/>
    </row>
    <row r="332" spans="1:1" x14ac:dyDescent="0.3">
      <c r="A332" s="184"/>
    </row>
    <row r="333" spans="1:1" x14ac:dyDescent="0.3">
      <c r="A333" s="184"/>
    </row>
    <row r="334" spans="1:1" x14ac:dyDescent="0.3">
      <c r="A334" s="184"/>
    </row>
    <row r="335" spans="1:1" x14ac:dyDescent="0.3">
      <c r="A335" s="184"/>
    </row>
    <row r="336" spans="1:1" x14ac:dyDescent="0.3">
      <c r="A336" s="184"/>
    </row>
    <row r="337" spans="1:1" x14ac:dyDescent="0.3">
      <c r="A337" s="184"/>
    </row>
    <row r="338" spans="1:1" x14ac:dyDescent="0.3">
      <c r="A338" s="184"/>
    </row>
    <row r="339" spans="1:1" x14ac:dyDescent="0.3">
      <c r="A339" s="184"/>
    </row>
    <row r="340" spans="1:1" x14ac:dyDescent="0.3">
      <c r="A340" s="184"/>
    </row>
    <row r="341" spans="1:1" x14ac:dyDescent="0.3">
      <c r="A341" s="184"/>
    </row>
    <row r="342" spans="1:1" x14ac:dyDescent="0.3">
      <c r="A342" s="184"/>
    </row>
    <row r="343" spans="1:1" x14ac:dyDescent="0.3">
      <c r="A343" s="184"/>
    </row>
    <row r="344" spans="1:1" x14ac:dyDescent="0.3">
      <c r="A344" s="184"/>
    </row>
    <row r="345" spans="1:1" x14ac:dyDescent="0.3">
      <c r="A345" s="184"/>
    </row>
    <row r="346" spans="1:1" x14ac:dyDescent="0.3">
      <c r="A346" s="184"/>
    </row>
    <row r="347" spans="1:1" x14ac:dyDescent="0.3">
      <c r="A347" s="184"/>
    </row>
    <row r="348" spans="1:1" x14ac:dyDescent="0.3">
      <c r="A348" s="184"/>
    </row>
    <row r="349" spans="1:1" x14ac:dyDescent="0.3">
      <c r="A349" s="184"/>
    </row>
    <row r="350" spans="1:1" x14ac:dyDescent="0.3">
      <c r="A350" s="184"/>
    </row>
    <row r="351" spans="1:1" x14ac:dyDescent="0.3">
      <c r="A351" s="184"/>
    </row>
    <row r="352" spans="1:1" x14ac:dyDescent="0.3">
      <c r="A352" s="184"/>
    </row>
    <row r="353" spans="1:1" x14ac:dyDescent="0.3">
      <c r="A353" s="184"/>
    </row>
    <row r="354" spans="1:1" x14ac:dyDescent="0.3">
      <c r="A354" s="184"/>
    </row>
    <row r="355" spans="1:1" x14ac:dyDescent="0.3">
      <c r="A355" s="184"/>
    </row>
    <row r="356" spans="1:1" x14ac:dyDescent="0.3">
      <c r="A356" s="184"/>
    </row>
    <row r="357" spans="1:1" x14ac:dyDescent="0.3">
      <c r="A357" s="184"/>
    </row>
    <row r="358" spans="1:1" x14ac:dyDescent="0.3">
      <c r="A358" s="184"/>
    </row>
    <row r="359" spans="1:1" x14ac:dyDescent="0.3">
      <c r="A359" s="184"/>
    </row>
    <row r="360" spans="1:1" x14ac:dyDescent="0.3">
      <c r="A360" s="184"/>
    </row>
    <row r="361" spans="1:1" x14ac:dyDescent="0.3">
      <c r="A361" s="184"/>
    </row>
    <row r="362" spans="1:1" x14ac:dyDescent="0.3">
      <c r="A362" s="184"/>
    </row>
    <row r="363" spans="1:1" x14ac:dyDescent="0.3">
      <c r="A363" s="184"/>
    </row>
    <row r="364" spans="1:1" x14ac:dyDescent="0.3">
      <c r="A364" s="184"/>
    </row>
    <row r="365" spans="1:1" x14ac:dyDescent="0.3">
      <c r="A365" s="184"/>
    </row>
    <row r="366" spans="1:1" x14ac:dyDescent="0.3">
      <c r="A366" s="184"/>
    </row>
    <row r="367" spans="1:1" x14ac:dyDescent="0.3">
      <c r="A367" s="184"/>
    </row>
    <row r="368" spans="1:1" x14ac:dyDescent="0.3">
      <c r="A368" s="184"/>
    </row>
    <row r="369" spans="1:1" x14ac:dyDescent="0.3">
      <c r="A369" s="184"/>
    </row>
    <row r="370" spans="1:1" x14ac:dyDescent="0.3">
      <c r="A370" s="184"/>
    </row>
    <row r="371" spans="1:1" x14ac:dyDescent="0.3">
      <c r="A371" s="184"/>
    </row>
    <row r="372" spans="1:1" x14ac:dyDescent="0.3">
      <c r="A372" s="184"/>
    </row>
    <row r="373" spans="1:1" x14ac:dyDescent="0.3">
      <c r="A373" s="184"/>
    </row>
    <row r="374" spans="1:1" x14ac:dyDescent="0.3">
      <c r="A374" s="184"/>
    </row>
    <row r="375" spans="1:1" x14ac:dyDescent="0.3">
      <c r="A375" s="184"/>
    </row>
    <row r="376" spans="1:1" x14ac:dyDescent="0.3">
      <c r="A376" s="184"/>
    </row>
    <row r="377" spans="1:1" x14ac:dyDescent="0.3">
      <c r="A377" s="184"/>
    </row>
    <row r="378" spans="1:1" x14ac:dyDescent="0.3">
      <c r="A378" s="184"/>
    </row>
    <row r="379" spans="1:1" x14ac:dyDescent="0.3">
      <c r="A379" s="184"/>
    </row>
    <row r="380" spans="1:1" x14ac:dyDescent="0.3">
      <c r="A380" s="184"/>
    </row>
    <row r="381" spans="1:1" x14ac:dyDescent="0.3">
      <c r="A381" s="184"/>
    </row>
    <row r="382" spans="1:1" x14ac:dyDescent="0.3">
      <c r="A382" s="184"/>
    </row>
    <row r="383" spans="1:1" x14ac:dyDescent="0.3">
      <c r="A383" s="184"/>
    </row>
    <row r="384" spans="1:1" x14ac:dyDescent="0.3">
      <c r="A384" s="184"/>
    </row>
    <row r="385" spans="1:1" x14ac:dyDescent="0.3">
      <c r="A385" s="184"/>
    </row>
    <row r="386" spans="1:1" x14ac:dyDescent="0.3">
      <c r="A386" s="184"/>
    </row>
    <row r="387" spans="1:1" x14ac:dyDescent="0.3">
      <c r="A387" s="184"/>
    </row>
    <row r="388" spans="1:1" x14ac:dyDescent="0.3">
      <c r="A388" s="184"/>
    </row>
    <row r="389" spans="1:1" x14ac:dyDescent="0.3">
      <c r="A389" s="184"/>
    </row>
    <row r="390" spans="1:1" x14ac:dyDescent="0.3">
      <c r="A390" s="184"/>
    </row>
    <row r="391" spans="1:1" x14ac:dyDescent="0.3">
      <c r="A391" s="184"/>
    </row>
    <row r="392" spans="1:1" x14ac:dyDescent="0.3">
      <c r="A392" s="184"/>
    </row>
    <row r="393" spans="1:1" x14ac:dyDescent="0.3">
      <c r="A393" s="184"/>
    </row>
    <row r="394" spans="1:1" x14ac:dyDescent="0.3">
      <c r="A394" s="184"/>
    </row>
    <row r="395" spans="1:1" x14ac:dyDescent="0.3">
      <c r="A395" s="184"/>
    </row>
    <row r="396" spans="1:1" x14ac:dyDescent="0.3">
      <c r="A396" s="184"/>
    </row>
    <row r="397" spans="1:1" x14ac:dyDescent="0.3">
      <c r="A397" s="184"/>
    </row>
    <row r="398" spans="1:1" x14ac:dyDescent="0.3">
      <c r="A398" s="184"/>
    </row>
    <row r="399" spans="1:1" x14ac:dyDescent="0.3">
      <c r="A399" s="184"/>
    </row>
    <row r="400" spans="1:1" x14ac:dyDescent="0.3">
      <c r="A400" s="184"/>
    </row>
    <row r="401" spans="1:1" x14ac:dyDescent="0.3">
      <c r="A401" s="184"/>
    </row>
    <row r="402" spans="1:1" x14ac:dyDescent="0.3">
      <c r="A402" s="184"/>
    </row>
    <row r="403" spans="1:1" x14ac:dyDescent="0.3">
      <c r="A403" s="184"/>
    </row>
    <row r="404" spans="1:1" x14ac:dyDescent="0.3">
      <c r="A404" s="184"/>
    </row>
    <row r="405" spans="1:1" x14ac:dyDescent="0.3">
      <c r="A405" s="184"/>
    </row>
    <row r="406" spans="1:1" x14ac:dyDescent="0.3">
      <c r="A406" s="184"/>
    </row>
    <row r="407" spans="1:1" x14ac:dyDescent="0.3">
      <c r="A407" s="184"/>
    </row>
    <row r="408" spans="1:1" x14ac:dyDescent="0.3">
      <c r="A408" s="184"/>
    </row>
    <row r="409" spans="1:1" x14ac:dyDescent="0.3">
      <c r="A409" s="184"/>
    </row>
    <row r="410" spans="1:1" x14ac:dyDescent="0.3">
      <c r="A410" s="184"/>
    </row>
    <row r="411" spans="1:1" x14ac:dyDescent="0.3">
      <c r="A411" s="184"/>
    </row>
    <row r="412" spans="1:1" x14ac:dyDescent="0.3">
      <c r="A412" s="184"/>
    </row>
    <row r="413" spans="1:1" x14ac:dyDescent="0.3">
      <c r="A413" s="184"/>
    </row>
    <row r="414" spans="1:1" x14ac:dyDescent="0.3">
      <c r="A414" s="184"/>
    </row>
    <row r="415" spans="1:1" x14ac:dyDescent="0.3">
      <c r="A415" s="184"/>
    </row>
    <row r="416" spans="1:1" x14ac:dyDescent="0.3">
      <c r="A416" s="184"/>
    </row>
    <row r="417" spans="1:1" x14ac:dyDescent="0.3">
      <c r="A417" s="184"/>
    </row>
    <row r="418" spans="1:1" x14ac:dyDescent="0.3">
      <c r="A418" s="184"/>
    </row>
    <row r="419" spans="1:1" x14ac:dyDescent="0.3">
      <c r="A419" s="184"/>
    </row>
    <row r="420" spans="1:1" x14ac:dyDescent="0.3">
      <c r="A420" s="184"/>
    </row>
    <row r="421" spans="1:1" x14ac:dyDescent="0.3">
      <c r="A421" s="184"/>
    </row>
    <row r="422" spans="1:1" x14ac:dyDescent="0.3">
      <c r="A422" s="184"/>
    </row>
    <row r="423" spans="1:1" x14ac:dyDescent="0.3">
      <c r="A423" s="184"/>
    </row>
    <row r="424" spans="1:1" x14ac:dyDescent="0.3">
      <c r="A424" s="184"/>
    </row>
    <row r="425" spans="1:1" x14ac:dyDescent="0.3">
      <c r="A425" s="184"/>
    </row>
    <row r="426" spans="1:1" x14ac:dyDescent="0.3">
      <c r="A426" s="184"/>
    </row>
    <row r="427" spans="1:1" x14ac:dyDescent="0.3">
      <c r="A427" s="184"/>
    </row>
    <row r="428" spans="1:1" x14ac:dyDescent="0.3">
      <c r="A428" s="184"/>
    </row>
    <row r="429" spans="1:1" x14ac:dyDescent="0.3">
      <c r="A429" s="184"/>
    </row>
    <row r="430" spans="1:1" x14ac:dyDescent="0.3">
      <c r="A430" s="184"/>
    </row>
    <row r="431" spans="1:1" x14ac:dyDescent="0.3">
      <c r="A431" s="184"/>
    </row>
    <row r="432" spans="1:1" x14ac:dyDescent="0.3">
      <c r="A432" s="184"/>
    </row>
    <row r="433" spans="1:1" x14ac:dyDescent="0.3">
      <c r="A433" s="184"/>
    </row>
    <row r="434" spans="1:1" x14ac:dyDescent="0.3">
      <c r="A434" s="184"/>
    </row>
    <row r="435" spans="1:1" x14ac:dyDescent="0.3">
      <c r="A435" s="184"/>
    </row>
    <row r="436" spans="1:1" x14ac:dyDescent="0.3">
      <c r="A436" s="184"/>
    </row>
    <row r="437" spans="1:1" x14ac:dyDescent="0.3">
      <c r="A437" s="184"/>
    </row>
    <row r="438" spans="1:1" x14ac:dyDescent="0.3">
      <c r="A438" s="184"/>
    </row>
    <row r="439" spans="1:1" x14ac:dyDescent="0.3">
      <c r="A439" s="184"/>
    </row>
    <row r="440" spans="1:1" x14ac:dyDescent="0.3">
      <c r="A440" s="184"/>
    </row>
    <row r="441" spans="1:1" x14ac:dyDescent="0.3">
      <c r="A441" s="184"/>
    </row>
    <row r="442" spans="1:1" x14ac:dyDescent="0.3">
      <c r="A442" s="184"/>
    </row>
    <row r="443" spans="1:1" x14ac:dyDescent="0.3">
      <c r="A443" s="184"/>
    </row>
    <row r="444" spans="1:1" x14ac:dyDescent="0.3">
      <c r="A444" s="184"/>
    </row>
    <row r="445" spans="1:1" x14ac:dyDescent="0.3">
      <c r="A445" s="184"/>
    </row>
    <row r="446" spans="1:1" x14ac:dyDescent="0.3">
      <c r="A446" s="184"/>
    </row>
    <row r="447" spans="1:1" x14ac:dyDescent="0.3">
      <c r="A447" s="184"/>
    </row>
    <row r="448" spans="1:1" x14ac:dyDescent="0.3">
      <c r="A448" s="184"/>
    </row>
    <row r="449" spans="1:1" x14ac:dyDescent="0.3">
      <c r="A449" s="184"/>
    </row>
    <row r="450" spans="1:1" x14ac:dyDescent="0.3">
      <c r="A450" s="184"/>
    </row>
    <row r="451" spans="1:1" x14ac:dyDescent="0.3">
      <c r="A451" s="184"/>
    </row>
    <row r="452" spans="1:1" x14ac:dyDescent="0.3">
      <c r="A452" s="184"/>
    </row>
    <row r="453" spans="1:1" x14ac:dyDescent="0.3">
      <c r="A453" s="184"/>
    </row>
    <row r="454" spans="1:1" x14ac:dyDescent="0.3">
      <c r="A454" s="184"/>
    </row>
    <row r="455" spans="1:1" x14ac:dyDescent="0.3">
      <c r="A455" s="184"/>
    </row>
    <row r="456" spans="1:1" x14ac:dyDescent="0.3">
      <c r="A456" s="184"/>
    </row>
    <row r="457" spans="1:1" x14ac:dyDescent="0.3">
      <c r="A457" s="184"/>
    </row>
    <row r="458" spans="1:1" x14ac:dyDescent="0.3">
      <c r="A458" s="184"/>
    </row>
    <row r="459" spans="1:1" x14ac:dyDescent="0.3">
      <c r="A459" s="184"/>
    </row>
    <row r="460" spans="1:1" x14ac:dyDescent="0.3">
      <c r="A460" s="184"/>
    </row>
    <row r="461" spans="1:1" x14ac:dyDescent="0.3">
      <c r="A461" s="184"/>
    </row>
    <row r="462" spans="1:1" x14ac:dyDescent="0.3">
      <c r="A462" s="184"/>
    </row>
    <row r="463" spans="1:1" x14ac:dyDescent="0.3">
      <c r="A463" s="184"/>
    </row>
    <row r="464" spans="1:1" x14ac:dyDescent="0.3">
      <c r="A464" s="184"/>
    </row>
    <row r="465" spans="1:1" x14ac:dyDescent="0.3">
      <c r="A465" s="184"/>
    </row>
    <row r="466" spans="1:1" x14ac:dyDescent="0.3">
      <c r="A466" s="184"/>
    </row>
    <row r="467" spans="1:1" x14ac:dyDescent="0.3">
      <c r="A467" s="184"/>
    </row>
    <row r="468" spans="1:1" x14ac:dyDescent="0.3">
      <c r="A468" s="184"/>
    </row>
    <row r="469" spans="1:1" x14ac:dyDescent="0.3">
      <c r="A469" s="184"/>
    </row>
    <row r="470" spans="1:1" x14ac:dyDescent="0.3">
      <c r="A470" s="184"/>
    </row>
    <row r="471" spans="1:1" x14ac:dyDescent="0.3">
      <c r="A471" s="184"/>
    </row>
    <row r="472" spans="1:1" x14ac:dyDescent="0.3">
      <c r="A472" s="184"/>
    </row>
    <row r="473" spans="1:1" x14ac:dyDescent="0.3">
      <c r="A473" s="184"/>
    </row>
    <row r="474" spans="1:1" x14ac:dyDescent="0.3">
      <c r="A474" s="184"/>
    </row>
    <row r="475" spans="1:1" x14ac:dyDescent="0.3">
      <c r="A475" s="184"/>
    </row>
    <row r="476" spans="1:1" x14ac:dyDescent="0.3">
      <c r="A476" s="184"/>
    </row>
    <row r="477" spans="1:1" x14ac:dyDescent="0.3">
      <c r="A477" s="184"/>
    </row>
    <row r="478" spans="1:1" x14ac:dyDescent="0.3">
      <c r="A478" s="184"/>
    </row>
    <row r="479" spans="1:1" x14ac:dyDescent="0.3">
      <c r="A479" s="184"/>
    </row>
    <row r="480" spans="1:1" x14ac:dyDescent="0.3">
      <c r="A480" s="184"/>
    </row>
    <row r="481" spans="1:1" x14ac:dyDescent="0.3">
      <c r="A481" s="184"/>
    </row>
    <row r="482" spans="1:1" x14ac:dyDescent="0.3">
      <c r="A482" s="184"/>
    </row>
    <row r="483" spans="1:1" x14ac:dyDescent="0.3">
      <c r="A483" s="184"/>
    </row>
    <row r="484" spans="1:1" x14ac:dyDescent="0.3">
      <c r="A484" s="184"/>
    </row>
    <row r="485" spans="1:1" x14ac:dyDescent="0.3">
      <c r="A485" s="184"/>
    </row>
    <row r="486" spans="1:1" x14ac:dyDescent="0.3">
      <c r="A486" s="184"/>
    </row>
    <row r="487" spans="1:1" x14ac:dyDescent="0.3">
      <c r="A487" s="184"/>
    </row>
    <row r="488" spans="1:1" x14ac:dyDescent="0.3">
      <c r="A488" s="184"/>
    </row>
    <row r="489" spans="1:1" x14ac:dyDescent="0.3">
      <c r="A489" s="184"/>
    </row>
    <row r="490" spans="1:1" x14ac:dyDescent="0.3">
      <c r="A490" s="184"/>
    </row>
    <row r="491" spans="1:1" x14ac:dyDescent="0.3">
      <c r="A491" s="184"/>
    </row>
    <row r="492" spans="1:1" x14ac:dyDescent="0.3">
      <c r="A492" s="184"/>
    </row>
    <row r="493" spans="1:1" x14ac:dyDescent="0.3">
      <c r="A493" s="184"/>
    </row>
    <row r="494" spans="1:1" x14ac:dyDescent="0.3">
      <c r="A494" s="184"/>
    </row>
    <row r="495" spans="1:1" x14ac:dyDescent="0.3">
      <c r="A495" s="184"/>
    </row>
    <row r="496" spans="1:1" x14ac:dyDescent="0.3">
      <c r="A496" s="184"/>
    </row>
    <row r="497" spans="1:1" x14ac:dyDescent="0.3">
      <c r="A497" s="184"/>
    </row>
    <row r="498" spans="1:1" x14ac:dyDescent="0.3">
      <c r="A498" s="184"/>
    </row>
    <row r="499" spans="1:1" x14ac:dyDescent="0.3">
      <c r="A499" s="184"/>
    </row>
    <row r="500" spans="1:1" x14ac:dyDescent="0.3">
      <c r="A500" s="184"/>
    </row>
    <row r="501" spans="1:1" x14ac:dyDescent="0.3">
      <c r="A501" s="184"/>
    </row>
    <row r="502" spans="1:1" x14ac:dyDescent="0.3">
      <c r="A502" s="184"/>
    </row>
    <row r="503" spans="1:1" x14ac:dyDescent="0.3">
      <c r="A503" s="184"/>
    </row>
    <row r="504" spans="1:1" x14ac:dyDescent="0.3">
      <c r="A504" s="184"/>
    </row>
    <row r="505" spans="1:1" x14ac:dyDescent="0.3">
      <c r="A505" s="184"/>
    </row>
    <row r="506" spans="1:1" x14ac:dyDescent="0.3">
      <c r="A506" s="184"/>
    </row>
    <row r="507" spans="1:1" x14ac:dyDescent="0.3">
      <c r="A507" s="184"/>
    </row>
    <row r="508" spans="1:1" x14ac:dyDescent="0.3">
      <c r="A508" s="184"/>
    </row>
    <row r="509" spans="1:1" x14ac:dyDescent="0.3">
      <c r="A509" s="184"/>
    </row>
    <row r="510" spans="1:1" x14ac:dyDescent="0.3">
      <c r="A510" s="184"/>
    </row>
    <row r="511" spans="1:1" x14ac:dyDescent="0.3">
      <c r="A511" s="184"/>
    </row>
    <row r="512" spans="1:1" x14ac:dyDescent="0.3">
      <c r="A512" s="184"/>
    </row>
    <row r="513" spans="1:1" x14ac:dyDescent="0.3">
      <c r="A513" s="184"/>
    </row>
    <row r="514" spans="1:1" x14ac:dyDescent="0.3">
      <c r="A514" s="184"/>
    </row>
    <row r="515" spans="1:1" x14ac:dyDescent="0.3">
      <c r="A515" s="184"/>
    </row>
    <row r="516" spans="1:1" x14ac:dyDescent="0.3">
      <c r="A516" s="184"/>
    </row>
    <row r="517" spans="1:1" x14ac:dyDescent="0.3">
      <c r="A517" s="184"/>
    </row>
    <row r="518" spans="1:1" x14ac:dyDescent="0.3">
      <c r="A518" s="184"/>
    </row>
    <row r="519" spans="1:1" x14ac:dyDescent="0.3">
      <c r="A519" s="184"/>
    </row>
    <row r="520" spans="1:1" x14ac:dyDescent="0.3">
      <c r="A520" s="184"/>
    </row>
    <row r="521" spans="1:1" x14ac:dyDescent="0.3">
      <c r="A521" s="184"/>
    </row>
    <row r="522" spans="1:1" x14ac:dyDescent="0.3">
      <c r="A522" s="184"/>
    </row>
    <row r="523" spans="1:1" x14ac:dyDescent="0.3">
      <c r="A523" s="184"/>
    </row>
    <row r="524" spans="1:1" x14ac:dyDescent="0.3">
      <c r="A524" s="184"/>
    </row>
    <row r="525" spans="1:1" x14ac:dyDescent="0.3">
      <c r="A525" s="184"/>
    </row>
    <row r="526" spans="1:1" x14ac:dyDescent="0.3">
      <c r="A526" s="184"/>
    </row>
    <row r="527" spans="1:1" x14ac:dyDescent="0.3">
      <c r="A527" s="184"/>
    </row>
    <row r="528" spans="1:1" x14ac:dyDescent="0.3">
      <c r="A528" s="184"/>
    </row>
    <row r="529" spans="1:1" x14ac:dyDescent="0.3">
      <c r="A529" s="184"/>
    </row>
    <row r="530" spans="1:1" x14ac:dyDescent="0.3">
      <c r="A530" s="184"/>
    </row>
    <row r="531" spans="1:1" x14ac:dyDescent="0.3">
      <c r="A531" s="184"/>
    </row>
    <row r="532" spans="1:1" x14ac:dyDescent="0.3">
      <c r="A532" s="184"/>
    </row>
    <row r="533" spans="1:1" x14ac:dyDescent="0.3">
      <c r="A533" s="184"/>
    </row>
    <row r="534" spans="1:1" x14ac:dyDescent="0.3">
      <c r="A534" s="184"/>
    </row>
    <row r="535" spans="1:1" x14ac:dyDescent="0.3">
      <c r="A535" s="184"/>
    </row>
    <row r="536" spans="1:1" x14ac:dyDescent="0.3">
      <c r="A536" s="184"/>
    </row>
    <row r="537" spans="1:1" x14ac:dyDescent="0.3">
      <c r="A537" s="184"/>
    </row>
    <row r="538" spans="1:1" x14ac:dyDescent="0.3">
      <c r="A538" s="184"/>
    </row>
    <row r="539" spans="1:1" x14ac:dyDescent="0.3">
      <c r="A539" s="184"/>
    </row>
    <row r="540" spans="1:1" x14ac:dyDescent="0.3">
      <c r="A540" s="184"/>
    </row>
    <row r="541" spans="1:1" x14ac:dyDescent="0.3">
      <c r="A541" s="184"/>
    </row>
    <row r="542" spans="1:1" x14ac:dyDescent="0.3">
      <c r="A542" s="184"/>
    </row>
    <row r="543" spans="1:1" x14ac:dyDescent="0.3">
      <c r="A543" s="184"/>
    </row>
    <row r="544" spans="1:1" x14ac:dyDescent="0.3">
      <c r="A544" s="184"/>
    </row>
    <row r="545" spans="1:1" x14ac:dyDescent="0.3">
      <c r="A545" s="184"/>
    </row>
    <row r="546" spans="1:1" x14ac:dyDescent="0.3">
      <c r="A546" s="184"/>
    </row>
    <row r="547" spans="1:1" x14ac:dyDescent="0.3">
      <c r="A547" s="184"/>
    </row>
    <row r="548" spans="1:1" x14ac:dyDescent="0.3">
      <c r="A548" s="184"/>
    </row>
    <row r="549" spans="1:1" x14ac:dyDescent="0.3">
      <c r="A549" s="184"/>
    </row>
    <row r="550" spans="1:1" x14ac:dyDescent="0.3">
      <c r="A550" s="184"/>
    </row>
    <row r="551" spans="1:1" x14ac:dyDescent="0.3">
      <c r="A551" s="184"/>
    </row>
    <row r="552" spans="1:1" x14ac:dyDescent="0.3">
      <c r="A552" s="184"/>
    </row>
    <row r="553" spans="1:1" x14ac:dyDescent="0.3">
      <c r="A553" s="184"/>
    </row>
    <row r="554" spans="1:1" x14ac:dyDescent="0.3">
      <c r="A554" s="184"/>
    </row>
    <row r="555" spans="1:1" x14ac:dyDescent="0.3">
      <c r="A555" s="184"/>
    </row>
    <row r="556" spans="1:1" x14ac:dyDescent="0.3">
      <c r="A556" s="184"/>
    </row>
    <row r="557" spans="1:1" x14ac:dyDescent="0.3">
      <c r="A557" s="184"/>
    </row>
    <row r="558" spans="1:1" x14ac:dyDescent="0.3">
      <c r="A558" s="184"/>
    </row>
    <row r="559" spans="1:1" x14ac:dyDescent="0.3">
      <c r="A559" s="184"/>
    </row>
    <row r="560" spans="1:1" x14ac:dyDescent="0.3">
      <c r="A560" s="184"/>
    </row>
    <row r="561" spans="1:1" x14ac:dyDescent="0.3">
      <c r="A561" s="184"/>
    </row>
    <row r="562" spans="1:1" x14ac:dyDescent="0.3">
      <c r="A562" s="184"/>
    </row>
    <row r="563" spans="1:1" x14ac:dyDescent="0.3">
      <c r="A563" s="184"/>
    </row>
    <row r="564" spans="1:1" x14ac:dyDescent="0.3">
      <c r="A564" s="184"/>
    </row>
    <row r="565" spans="1:1" x14ac:dyDescent="0.3">
      <c r="A565" s="184"/>
    </row>
    <row r="566" spans="1:1" x14ac:dyDescent="0.3">
      <c r="A566" s="184"/>
    </row>
    <row r="567" spans="1:1" x14ac:dyDescent="0.3">
      <c r="A567" s="184"/>
    </row>
    <row r="568" spans="1:1" x14ac:dyDescent="0.3">
      <c r="A568" s="184"/>
    </row>
    <row r="569" spans="1:1" x14ac:dyDescent="0.3">
      <c r="A569" s="184"/>
    </row>
    <row r="570" spans="1:1" x14ac:dyDescent="0.3">
      <c r="A570" s="184"/>
    </row>
    <row r="571" spans="1:1" x14ac:dyDescent="0.3">
      <c r="A571" s="184"/>
    </row>
    <row r="572" spans="1:1" x14ac:dyDescent="0.3">
      <c r="A572" s="184"/>
    </row>
    <row r="573" spans="1:1" x14ac:dyDescent="0.3">
      <c r="A573" s="184"/>
    </row>
    <row r="574" spans="1:1" x14ac:dyDescent="0.3">
      <c r="A574" s="184"/>
    </row>
    <row r="575" spans="1:1" x14ac:dyDescent="0.3">
      <c r="A575" s="184"/>
    </row>
    <row r="576" spans="1:1" x14ac:dyDescent="0.3">
      <c r="A576" s="184"/>
    </row>
    <row r="577" spans="1:1" x14ac:dyDescent="0.3">
      <c r="A577" s="184"/>
    </row>
    <row r="578" spans="1:1" x14ac:dyDescent="0.3">
      <c r="A578" s="184"/>
    </row>
    <row r="579" spans="1:1" x14ac:dyDescent="0.3">
      <c r="A579" s="184"/>
    </row>
    <row r="580" spans="1:1" x14ac:dyDescent="0.3">
      <c r="A580" s="184"/>
    </row>
    <row r="581" spans="1:1" x14ac:dyDescent="0.3">
      <c r="A581" s="184"/>
    </row>
    <row r="582" spans="1:1" x14ac:dyDescent="0.3">
      <c r="A582" s="184"/>
    </row>
    <row r="583" spans="1:1" x14ac:dyDescent="0.3">
      <c r="A583" s="184"/>
    </row>
    <row r="584" spans="1:1" x14ac:dyDescent="0.3">
      <c r="A584" s="184"/>
    </row>
    <row r="585" spans="1:1" x14ac:dyDescent="0.3">
      <c r="A585" s="184"/>
    </row>
    <row r="586" spans="1:1" x14ac:dyDescent="0.3">
      <c r="A586" s="184"/>
    </row>
    <row r="587" spans="1:1" x14ac:dyDescent="0.3">
      <c r="A587" s="184"/>
    </row>
    <row r="588" spans="1:1" x14ac:dyDescent="0.3">
      <c r="A588" s="184"/>
    </row>
    <row r="589" spans="1:1" x14ac:dyDescent="0.3">
      <c r="A589" s="184"/>
    </row>
    <row r="590" spans="1:1" x14ac:dyDescent="0.3">
      <c r="A590" s="184"/>
    </row>
    <row r="591" spans="1:1" x14ac:dyDescent="0.3">
      <c r="A591" s="184"/>
    </row>
    <row r="592" spans="1:1" x14ac:dyDescent="0.3">
      <c r="A592" s="184"/>
    </row>
    <row r="593" spans="1:1" x14ac:dyDescent="0.3">
      <c r="A593" s="184"/>
    </row>
    <row r="594" spans="1:1" x14ac:dyDescent="0.3">
      <c r="A594" s="184"/>
    </row>
    <row r="595" spans="1:1" x14ac:dyDescent="0.3">
      <c r="A595" s="184"/>
    </row>
    <row r="596" spans="1:1" x14ac:dyDescent="0.3">
      <c r="A596" s="184"/>
    </row>
    <row r="597" spans="1:1" x14ac:dyDescent="0.3">
      <c r="A597" s="184"/>
    </row>
    <row r="598" spans="1:1" x14ac:dyDescent="0.3">
      <c r="A598" s="184"/>
    </row>
    <row r="599" spans="1:1" x14ac:dyDescent="0.3">
      <c r="A599" s="184"/>
    </row>
    <row r="600" spans="1:1" x14ac:dyDescent="0.3">
      <c r="A600" s="184"/>
    </row>
    <row r="601" spans="1:1" x14ac:dyDescent="0.3">
      <c r="A601" s="184"/>
    </row>
    <row r="602" spans="1:1" x14ac:dyDescent="0.3">
      <c r="A602" s="184"/>
    </row>
    <row r="603" spans="1:1" x14ac:dyDescent="0.3">
      <c r="A603" s="184"/>
    </row>
    <row r="604" spans="1:1" x14ac:dyDescent="0.3">
      <c r="A604" s="184"/>
    </row>
    <row r="605" spans="1:1" x14ac:dyDescent="0.3">
      <c r="A605" s="184"/>
    </row>
    <row r="606" spans="1:1" x14ac:dyDescent="0.3">
      <c r="A606" s="184"/>
    </row>
    <row r="607" spans="1:1" x14ac:dyDescent="0.3">
      <c r="A607" s="184"/>
    </row>
    <row r="608" spans="1:1" x14ac:dyDescent="0.3">
      <c r="A608" s="184"/>
    </row>
    <row r="609" spans="1:1" x14ac:dyDescent="0.3">
      <c r="A609" s="184"/>
    </row>
    <row r="610" spans="1:1" x14ac:dyDescent="0.3">
      <c r="A610" s="184"/>
    </row>
    <row r="611" spans="1:1" x14ac:dyDescent="0.3">
      <c r="A611" s="184"/>
    </row>
    <row r="612" spans="1:1" x14ac:dyDescent="0.3">
      <c r="A612" s="184"/>
    </row>
    <row r="613" spans="1:1" x14ac:dyDescent="0.3">
      <c r="A613" s="184"/>
    </row>
    <row r="614" spans="1:1" x14ac:dyDescent="0.3">
      <c r="A614" s="184"/>
    </row>
    <row r="615" spans="1:1" x14ac:dyDescent="0.3">
      <c r="A615" s="184"/>
    </row>
    <row r="616" spans="1:1" x14ac:dyDescent="0.3">
      <c r="A616" s="184"/>
    </row>
    <row r="617" spans="1:1" x14ac:dyDescent="0.3">
      <c r="A617" s="184"/>
    </row>
    <row r="618" spans="1:1" x14ac:dyDescent="0.3">
      <c r="A618" s="184"/>
    </row>
    <row r="619" spans="1:1" x14ac:dyDescent="0.3">
      <c r="A619" s="184"/>
    </row>
    <row r="620" spans="1:1" x14ac:dyDescent="0.3">
      <c r="A620" s="184"/>
    </row>
    <row r="621" spans="1:1" x14ac:dyDescent="0.3">
      <c r="A621" s="184"/>
    </row>
    <row r="622" spans="1:1" x14ac:dyDescent="0.3">
      <c r="A622" s="184"/>
    </row>
  </sheetData>
  <mergeCells count="10">
    <mergeCell ref="CE10:CK10"/>
    <mergeCell ref="BU10:CA10"/>
    <mergeCell ref="A2:A3"/>
    <mergeCell ref="BK10:BQ10"/>
    <mergeCell ref="BA10:BG10"/>
    <mergeCell ref="C10:I10"/>
    <mergeCell ref="M10:S10"/>
    <mergeCell ref="W10:AC10"/>
    <mergeCell ref="AG10:AM10"/>
    <mergeCell ref="AQ10:AW10"/>
  </mergeCells>
  <hyperlinks>
    <hyperlink ref="A4" location="myrangeH0" display="myrangeH0" xr:uid="{0D4FA408-2D19-4F79-B787-EF7D0CA18E6F}"/>
    <hyperlink ref="A5" location="myrangeH1" display="myrangeH1" xr:uid="{DCAC6856-8756-40C0-B1AE-ABC7C1917236}"/>
    <hyperlink ref="A6" location="myrangeH2" display="myrangeH2" xr:uid="{6D9E54EB-672D-4D5B-8B89-548B3898A29A}"/>
    <hyperlink ref="A7" location="myrangeH3" display="myrangeH3" xr:uid="{18A77763-EBBE-4161-9A3C-96EE0689A75B}"/>
    <hyperlink ref="A8" location="myrangeH4" display="myrangeH4" xr:uid="{424A1FD4-BD15-4CCB-9DB3-8CA3A4F080D5}"/>
    <hyperlink ref="A9" location="myrangeH5" display="myrangeH5" xr:uid="{8939E3A4-7A64-4AF5-A6F2-98708A8FAE16}"/>
    <hyperlink ref="A10" location="myrangeH6" display="myrangeH6" xr:uid="{7D3A8F44-A462-4F79-AA45-9AD59D7A1EA2}"/>
    <hyperlink ref="A11" location="myrangeH7" display="myrangeH7" xr:uid="{F41049B1-77C8-4CB7-8A52-7BCD4CACCA3F}"/>
    <hyperlink ref="A12" location="myrangeH8" display="myrangeH8" xr:uid="{54DC0F4D-EDF7-4242-B0F0-365265C3B11A}"/>
    <hyperlink ref="A13" location="myrangeH9" display="myrangeH9" xr:uid="{70802D5C-C381-41D4-A2A3-164081896954}"/>
    <hyperlink ref="A14" location="myrangeH10" display="myrangeH10" xr:uid="{27BAC5A1-7DBB-4429-98A1-9BD67B343B31}"/>
    <hyperlink ref="A15" location="myrangeH11" display="myrangeH11" xr:uid="{38E0F425-B4FA-4CC0-A107-2BC70077AB5A}"/>
    <hyperlink ref="A16" location="myrangeH12" display="myrangeH12" xr:uid="{635B4DB7-572A-4455-9E6D-69CCFC60E461}"/>
    <hyperlink ref="A17" location="myrangeH13" display="myrangeH13" xr:uid="{EEE46B37-2EEE-4338-BDB2-41680C0D9B95}"/>
    <hyperlink ref="A18" location="myrangeH14" display="myrangeH14" xr:uid="{6276B8ED-0E66-4324-B6C4-29CED5C5D1BE}"/>
    <hyperlink ref="A19" location="myrangeH15" display="myrangeH15" xr:uid="{E05EF0CD-6699-491D-97C2-C632E0E5619A}"/>
    <hyperlink ref="A20" location="myrangeH16" display="myrangeH16" xr:uid="{6310A03B-2911-4369-AE45-A24AEB33BBD4}"/>
    <hyperlink ref="A21" location="myrangeH17" display="myrangeH17" xr:uid="{2B05C718-7296-4809-9C8F-DCCCA51DE31C}"/>
    <hyperlink ref="A22" location="myrangeH18" display="myrangeH18" xr:uid="{D7549AE3-7406-41E5-9F8B-EFA6F11D878C}"/>
    <hyperlink ref="A23" location="myrangeH19" display="myrangeH19" xr:uid="{515BA02D-157A-4952-8262-3EC2726E9719}"/>
    <hyperlink ref="A24" location="myrangeH20" display="myrangeH20" xr:uid="{E435E1E7-23AA-41A2-818A-27DF9ADE49B0}"/>
    <hyperlink ref="A25" location="myrangeH21" display="myrangeH21" xr:uid="{20677E16-51AB-4676-A35B-85936A294253}"/>
    <hyperlink ref="A26" location="myrangeH22" display="myrangeH22" xr:uid="{C5AE5FA4-80F9-488F-9DC0-A622CBC297C4}"/>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8"/>
    <col min="3" max="7" width="11.69921875" style="68" customWidth="1"/>
    <col min="8" max="16384" width="9" style="68"/>
  </cols>
  <sheetData>
    <row r="2" spans="2:7" ht="21" x14ac:dyDescent="0.25">
      <c r="B2" s="64" t="str">
        <f>+Introduction!C7</f>
        <v>Nicaragua</v>
      </c>
      <c r="C2" s="65"/>
      <c r="D2" s="66"/>
      <c r="E2" s="66"/>
      <c r="F2" s="66"/>
      <c r="G2" s="67"/>
    </row>
    <row r="3" spans="2:7" ht="13.2" customHeight="1" x14ac:dyDescent="0.25">
      <c r="B3" s="600" t="str">
        <f>HLOOKUP(Introduction!$G$4,nametranslations,129,FALSE)</f>
        <v>POBLACIÓN DE NIÑOS EN EDAD ESCOLAR</v>
      </c>
      <c r="C3" s="600" t="str">
        <f ca="1">HLOOKUP([1]Introduction!$G$4,nametranslations,152,FALSE)</f>
        <v>Definición</v>
      </c>
      <c r="D3" s="600" t="str">
        <f ca="1">HLOOKUP([1]Introduction!$G$4,nametranslations,152,FALSE)</f>
        <v>Definición</v>
      </c>
      <c r="E3" s="600" t="str">
        <f ca="1">HLOOKUP([1]Introduction!$G$4,nametranslations,152,FALSE)</f>
        <v>Definición</v>
      </c>
      <c r="F3" s="600" t="str">
        <f ca="1">HLOOKUP([1]Introduction!$G$4,nametranslations,152,FALSE)</f>
        <v>Definición</v>
      </c>
      <c r="G3" s="601" t="str">
        <f ca="1">HLOOKUP([1]Introduction!$G$4,nametranslations,152,FALSE)</f>
        <v>Definición</v>
      </c>
    </row>
    <row r="4" spans="2:7" x14ac:dyDescent="0.25">
      <c r="B4" s="602" t="str">
        <f>HLOOKUP(Introduction!$G$4,nametranslations,72,FALSE)</f>
        <v>Año</v>
      </c>
      <c r="C4" s="602" t="str">
        <f>HLOOKUP(Introduction!$G$4,nametranslations,130,FALSE)</f>
        <v>Total (a)</v>
      </c>
      <c r="D4" s="602" t="str">
        <f>HLOOKUP(Introduction!$G$4,nametranslations,131,FALSE)</f>
        <v>Urbano % (b)</v>
      </c>
      <c r="E4" s="602" t="str">
        <f>HLOOKUP(Introduction!$G$4,nametranslations,132,FALSE)</f>
        <v>Preprimaria (c)</v>
      </c>
      <c r="F4" s="602" t="str">
        <f>HLOOKUP(Introduction!$G$4,nametranslations,133,FALSE)</f>
        <v>Primaria (c)</v>
      </c>
      <c r="G4" s="602" t="str">
        <f>HLOOKUP(Introduction!$G$4,nametranslations,134,FALSE)</f>
        <v>Secundaria (c)</v>
      </c>
    </row>
    <row r="5" spans="2:7" x14ac:dyDescent="0.25">
      <c r="B5" s="200">
        <v>2000</v>
      </c>
      <c r="C5" s="226">
        <v>1984552</v>
      </c>
      <c r="D5" s="227">
        <v>55.185001373291016</v>
      </c>
      <c r="E5" s="228">
        <v>549274</v>
      </c>
      <c r="F5" s="229">
        <v>811348</v>
      </c>
      <c r="G5" s="230">
        <v>623930</v>
      </c>
    </row>
    <row r="6" spans="2:7" x14ac:dyDescent="0.25">
      <c r="B6" s="201">
        <v>2001</v>
      </c>
      <c r="C6" s="231">
        <v>1982393</v>
      </c>
      <c r="D6" s="232">
        <v>55.334999084472656</v>
      </c>
      <c r="E6" s="233">
        <v>543767</v>
      </c>
      <c r="F6" s="234">
        <v>811069</v>
      </c>
      <c r="G6" s="235">
        <v>627557</v>
      </c>
    </row>
    <row r="7" spans="2:7" ht="13.2" customHeight="1" x14ac:dyDescent="0.25">
      <c r="B7" s="202">
        <v>2002</v>
      </c>
      <c r="C7" s="236">
        <v>1977762</v>
      </c>
      <c r="D7" s="237">
        <v>55.484001159667969</v>
      </c>
      <c r="E7" s="238">
        <v>538178</v>
      </c>
      <c r="F7" s="239">
        <v>808448</v>
      </c>
      <c r="G7" s="240">
        <v>631136</v>
      </c>
    </row>
    <row r="8" spans="2:7" x14ac:dyDescent="0.25">
      <c r="B8" s="203">
        <v>2003</v>
      </c>
      <c r="C8" s="241">
        <v>1971476</v>
      </c>
      <c r="D8" s="242">
        <v>55.633003234863281</v>
      </c>
      <c r="E8" s="243">
        <v>533249</v>
      </c>
      <c r="F8" s="244">
        <v>804228</v>
      </c>
      <c r="G8" s="245">
        <v>633999</v>
      </c>
    </row>
    <row r="9" spans="2:7" x14ac:dyDescent="0.25">
      <c r="B9" s="204">
        <v>2004</v>
      </c>
      <c r="C9" s="246">
        <v>1964059</v>
      </c>
      <c r="D9" s="247">
        <v>55.782001495361328</v>
      </c>
      <c r="E9" s="248">
        <v>528130</v>
      </c>
      <c r="F9" s="249">
        <v>799562</v>
      </c>
      <c r="G9" s="250">
        <v>636367</v>
      </c>
    </row>
    <row r="10" spans="2:7" x14ac:dyDescent="0.25">
      <c r="B10" s="205">
        <v>2005</v>
      </c>
      <c r="C10" s="251">
        <v>1954307</v>
      </c>
      <c r="D10" s="252">
        <v>55.935001373291016</v>
      </c>
      <c r="E10" s="253">
        <v>522794</v>
      </c>
      <c r="F10" s="254">
        <v>793008</v>
      </c>
      <c r="G10" s="255">
        <v>638505</v>
      </c>
    </row>
    <row r="11" spans="2:7" x14ac:dyDescent="0.25">
      <c r="B11" s="206">
        <v>2006</v>
      </c>
      <c r="C11" s="256">
        <v>1821995</v>
      </c>
      <c r="D11" s="257">
        <v>56.131999969482422</v>
      </c>
      <c r="E11" s="258">
        <v>387728</v>
      </c>
      <c r="F11" s="259">
        <v>785486</v>
      </c>
      <c r="G11" s="260">
        <v>648781</v>
      </c>
    </row>
    <row r="12" spans="2:7" x14ac:dyDescent="0.25">
      <c r="B12" s="207">
        <v>2007</v>
      </c>
      <c r="C12" s="261">
        <v>1820567</v>
      </c>
      <c r="D12" s="262">
        <v>56.327999114990234</v>
      </c>
      <c r="E12" s="263">
        <v>385607</v>
      </c>
      <c r="F12" s="264">
        <v>783049</v>
      </c>
      <c r="G12" s="265">
        <v>651911</v>
      </c>
    </row>
    <row r="13" spans="2:7" x14ac:dyDescent="0.25">
      <c r="B13" s="208">
        <v>2008</v>
      </c>
      <c r="C13" s="266">
        <v>1819164</v>
      </c>
      <c r="D13" s="267">
        <v>56.524997711181641</v>
      </c>
      <c r="E13" s="268">
        <v>386307</v>
      </c>
      <c r="F13" s="269">
        <v>779796</v>
      </c>
      <c r="G13" s="270">
        <v>653061</v>
      </c>
    </row>
    <row r="14" spans="2:7" x14ac:dyDescent="0.25">
      <c r="B14" s="209">
        <v>2009</v>
      </c>
      <c r="C14" s="271">
        <v>1818412</v>
      </c>
      <c r="D14" s="272">
        <v>56.721000671386719</v>
      </c>
      <c r="E14" s="273">
        <v>390302</v>
      </c>
      <c r="F14" s="274">
        <v>774987</v>
      </c>
      <c r="G14" s="275">
        <v>653123</v>
      </c>
    </row>
    <row r="15" spans="2:7" x14ac:dyDescent="0.25">
      <c r="B15" s="210">
        <v>2010</v>
      </c>
      <c r="C15" s="276">
        <v>1817480</v>
      </c>
      <c r="D15" s="277">
        <v>56.916999816894531</v>
      </c>
      <c r="E15" s="278">
        <v>393938</v>
      </c>
      <c r="F15" s="279">
        <v>771931</v>
      </c>
      <c r="G15" s="280">
        <v>651611</v>
      </c>
    </row>
    <row r="16" spans="2:7" x14ac:dyDescent="0.25">
      <c r="B16" s="211">
        <v>2011</v>
      </c>
      <c r="C16" s="281">
        <v>1817304</v>
      </c>
      <c r="D16" s="282">
        <v>57.112998962402344</v>
      </c>
      <c r="E16" s="283">
        <v>397096</v>
      </c>
      <c r="F16" s="284">
        <v>770871</v>
      </c>
      <c r="G16" s="285">
        <v>649337</v>
      </c>
    </row>
    <row r="17" spans="2:7" x14ac:dyDescent="0.25">
      <c r="B17" s="212">
        <v>2012</v>
      </c>
      <c r="C17" s="286">
        <v>1818191</v>
      </c>
      <c r="D17" s="287">
        <v>57.309001922607422</v>
      </c>
      <c r="E17" s="288">
        <v>398843</v>
      </c>
      <c r="F17" s="289">
        <v>772145</v>
      </c>
      <c r="G17" s="290">
        <v>647203</v>
      </c>
    </row>
    <row r="18" spans="2:7" x14ac:dyDescent="0.25">
      <c r="B18" s="213">
        <v>2013</v>
      </c>
      <c r="C18" s="291">
        <v>1820395</v>
      </c>
      <c r="D18" s="292">
        <v>57.505001068115234</v>
      </c>
      <c r="E18" s="293">
        <v>400852</v>
      </c>
      <c r="F18" s="294">
        <v>773855</v>
      </c>
      <c r="G18" s="295">
        <v>645688</v>
      </c>
    </row>
    <row r="19" spans="2:7" x14ac:dyDescent="0.25">
      <c r="B19" s="214">
        <v>2014</v>
      </c>
      <c r="C19" s="296">
        <v>1822864</v>
      </c>
      <c r="D19" s="297">
        <v>57.700000762939453</v>
      </c>
      <c r="E19" s="298">
        <v>402666</v>
      </c>
      <c r="F19" s="299">
        <v>777899</v>
      </c>
      <c r="G19" s="300">
        <v>642299</v>
      </c>
    </row>
    <row r="20" spans="2:7" x14ac:dyDescent="0.25">
      <c r="B20" s="215">
        <v>2015</v>
      </c>
      <c r="C20" s="301">
        <v>1826358</v>
      </c>
      <c r="D20" s="302">
        <v>57.895000457763672</v>
      </c>
      <c r="E20" s="303">
        <v>403792</v>
      </c>
      <c r="F20" s="304">
        <v>783799</v>
      </c>
      <c r="G20" s="305">
        <v>638767</v>
      </c>
    </row>
    <row r="21" spans="2:7" x14ac:dyDescent="0.25">
      <c r="B21" s="216">
        <v>2016</v>
      </c>
      <c r="C21" s="306">
        <v>1830686</v>
      </c>
      <c r="D21" s="307">
        <v>58.090000152587891</v>
      </c>
      <c r="E21" s="308">
        <v>404479</v>
      </c>
      <c r="F21" s="309">
        <v>789607</v>
      </c>
      <c r="G21" s="310">
        <v>636600</v>
      </c>
    </row>
    <row r="22" spans="2:7" x14ac:dyDescent="0.25">
      <c r="B22" s="217">
        <v>2017</v>
      </c>
      <c r="C22" s="311">
        <v>1834989</v>
      </c>
      <c r="D22" s="312">
        <v>58.298999786376953</v>
      </c>
      <c r="E22" s="313">
        <v>404217</v>
      </c>
      <c r="F22" s="314">
        <v>794762</v>
      </c>
      <c r="G22" s="315">
        <v>636010</v>
      </c>
    </row>
    <row r="23" spans="2:7" x14ac:dyDescent="0.25">
      <c r="B23" s="218">
        <v>2018</v>
      </c>
      <c r="C23" s="316">
        <v>1839337</v>
      </c>
      <c r="D23" s="317">
        <v>58.521999359130859</v>
      </c>
      <c r="E23" s="318">
        <v>403904</v>
      </c>
      <c r="F23" s="319">
        <v>797847</v>
      </c>
      <c r="G23" s="320">
        <v>637586</v>
      </c>
    </row>
    <row r="24" spans="2:7" x14ac:dyDescent="0.25">
      <c r="B24" s="219">
        <v>2019</v>
      </c>
      <c r="C24" s="321">
        <v>1844870</v>
      </c>
      <c r="D24" s="322">
        <v>58.759998321533203</v>
      </c>
      <c r="E24" s="323">
        <v>403121</v>
      </c>
      <c r="F24" s="324">
        <v>800738</v>
      </c>
      <c r="G24" s="325">
        <v>641011</v>
      </c>
    </row>
    <row r="25" spans="2:7" x14ac:dyDescent="0.25">
      <c r="B25" s="220">
        <v>2020</v>
      </c>
      <c r="C25" s="326">
        <v>1851179</v>
      </c>
      <c r="D25" s="327">
        <v>59.012001037597656</v>
      </c>
      <c r="E25" s="328">
        <v>402289</v>
      </c>
      <c r="F25" s="329">
        <v>802445</v>
      </c>
      <c r="G25" s="330">
        <v>646445</v>
      </c>
    </row>
    <row r="26" spans="2:7" x14ac:dyDescent="0.25">
      <c r="B26" s="221">
        <v>2021</v>
      </c>
      <c r="C26" s="331">
        <v>1857213</v>
      </c>
      <c r="D26" s="332">
        <v>59.276996612548828</v>
      </c>
      <c r="E26" s="333">
        <v>401240</v>
      </c>
      <c r="F26" s="334">
        <v>803700</v>
      </c>
      <c r="G26" s="335">
        <v>652273</v>
      </c>
    </row>
    <row r="27" spans="2:7" x14ac:dyDescent="0.25">
      <c r="B27" s="222">
        <v>2022</v>
      </c>
      <c r="C27" s="336">
        <v>1860904</v>
      </c>
      <c r="D27" s="337">
        <v>59.555999755859375</v>
      </c>
      <c r="E27" s="338">
        <v>399660</v>
      </c>
      <c r="F27" s="339">
        <v>804051</v>
      </c>
      <c r="G27" s="340">
        <v>657193</v>
      </c>
    </row>
    <row r="28" spans="2:7" x14ac:dyDescent="0.25">
      <c r="B28" s="223">
        <v>2023</v>
      </c>
      <c r="C28" s="341">
        <v>1862013</v>
      </c>
      <c r="D28" s="342">
        <v>59.8489990234375</v>
      </c>
      <c r="E28" s="343">
        <v>397834</v>
      </c>
      <c r="F28" s="344">
        <v>803459</v>
      </c>
      <c r="G28" s="345">
        <v>660720</v>
      </c>
    </row>
    <row r="29" spans="2:7" x14ac:dyDescent="0.25">
      <c r="B29" s="224">
        <v>2024</v>
      </c>
      <c r="C29" s="348">
        <v>1798570</v>
      </c>
      <c r="D29" s="346">
        <v>60.154998779296875</v>
      </c>
      <c r="E29" s="349">
        <v>355294</v>
      </c>
      <c r="F29" s="350">
        <v>790728</v>
      </c>
      <c r="G29" s="351">
        <v>652549</v>
      </c>
    </row>
    <row r="30" spans="2:7" x14ac:dyDescent="0.25">
      <c r="B30" s="225">
        <v>2025</v>
      </c>
      <c r="C30" s="352">
        <v>1793061</v>
      </c>
      <c r="D30" s="347">
        <v>60.474998474121094</v>
      </c>
      <c r="E30" s="353">
        <v>349120</v>
      </c>
      <c r="F30" s="354">
        <v>790659</v>
      </c>
      <c r="G30" s="355">
        <v>653282</v>
      </c>
    </row>
    <row r="31" spans="2:7" x14ac:dyDescent="0.25">
      <c r="B31" s="117">
        <v>2026</v>
      </c>
      <c r="C31" s="170"/>
      <c r="D31" s="171"/>
      <c r="E31" s="172"/>
      <c r="F31" s="173"/>
      <c r="G31" s="174"/>
    </row>
    <row r="32" spans="2:7" x14ac:dyDescent="0.25">
      <c r="B32" s="116">
        <v>2027</v>
      </c>
      <c r="C32" s="170"/>
      <c r="D32" s="171"/>
      <c r="E32" s="172"/>
      <c r="F32" s="173"/>
      <c r="G32" s="174"/>
    </row>
    <row r="33" spans="2:7" x14ac:dyDescent="0.25">
      <c r="B33" s="117">
        <v>2028</v>
      </c>
      <c r="C33" s="170"/>
      <c r="D33" s="171"/>
      <c r="E33" s="172"/>
      <c r="F33" s="173"/>
      <c r="G33" s="174"/>
    </row>
    <row r="34" spans="2:7" x14ac:dyDescent="0.25">
      <c r="B34" s="116">
        <v>2029</v>
      </c>
      <c r="C34" s="170"/>
      <c r="D34" s="171"/>
      <c r="E34" s="172"/>
      <c r="F34" s="173"/>
      <c r="G34" s="174"/>
    </row>
    <row r="35" spans="2:7" x14ac:dyDescent="0.25">
      <c r="B35" s="117">
        <v>2030</v>
      </c>
      <c r="C35" s="121"/>
      <c r="D35" s="118"/>
      <c r="E35" s="122"/>
      <c r="F35" s="119"/>
      <c r="G35" s="120"/>
    </row>
    <row r="36" spans="2:7" ht="15.6" x14ac:dyDescent="0.25">
      <c r="B36" s="653" t="str">
        <f>HLOOKUP(Introduction!$G$4,nametranslations,135,FALSE)</f>
        <v>(a) Calculado sumando las poblaciones en edad preescolar, primaria y secundaria</v>
      </c>
      <c r="G36" s="69"/>
    </row>
    <row r="37" spans="2:7" ht="15.6" x14ac:dyDescent="0.25">
      <c r="B37" s="653" t="str">
        <f>HLOOKUP(Introduction!$G$4,nametranslations,136,FALSE)</f>
        <v>(b) Porcentaje de la población que reside en áreas urbanas, Fuente: División de Población de la ONU (2018)</v>
      </c>
    </row>
    <row r="38" spans="2:7" ht="15.6" x14ac:dyDescent="0.25">
      <c r="B38" s="653" t="str">
        <f>HLOOKUP(Introduction!$G$4,nametranslations,137,FALSE)</f>
        <v>(c) Fuente: Instituto de Estadística de la UNESCO (2025)</v>
      </c>
    </row>
    <row r="39" spans="2:7" x14ac:dyDescent="0.25">
      <c r="B39" s="654" t="str">
        <f>HLOOKUP(Introduction!$G$4,nametranslations,138,FALSE)</f>
        <v>Los valores en texto gris se imputan en función de la regresión lineal</v>
      </c>
    </row>
    <row r="41" spans="2:7" x14ac:dyDescent="0.25">
      <c r="B41" s="7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0E9F3-A525-46F5-A3B8-42882712FEF4}">
  <sheetPr codeName="Sheet1">
    <tabColor rgb="FFEAEAEA"/>
  </sheetPr>
  <dimension ref="B2:C15"/>
  <sheetViews>
    <sheetView showGridLines="0" zoomScaleNormal="100" workbookViewId="0"/>
  </sheetViews>
  <sheetFormatPr defaultRowHeight="15.6" x14ac:dyDescent="0.3"/>
  <cols>
    <col min="1" max="1" width="1.59765625" style="604" customWidth="1"/>
    <col min="2" max="2" width="15.59765625" style="604" customWidth="1"/>
    <col min="3" max="3" width="90.69921875" style="606" customWidth="1"/>
    <col min="4" max="16384" width="8.796875" style="604"/>
  </cols>
  <sheetData>
    <row r="2" spans="2:3" ht="48.75" customHeight="1" x14ac:dyDescent="0.3">
      <c r="B2" s="603" t="str">
        <f>HLOOKUP(Introduction!$G$4,nametranslations,140,FALSE)</f>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
      <c r="C2" s="603" t="str">
        <f ca="1">HLOOKUP([1]Introduction!$G$4,nametranslations,72,FALSE)</f>
        <v>Año</v>
      </c>
    </row>
    <row r="3" spans="2:3" ht="6" customHeight="1" x14ac:dyDescent="0.3">
      <c r="B3" s="605"/>
    </row>
    <row r="4" spans="2:3" ht="30" customHeight="1" x14ac:dyDescent="0.3">
      <c r="B4" s="607" t="s">
        <v>197</v>
      </c>
      <c r="C4" s="608" t="str">
        <f>HLOOKUP(Introduction!$G$4,nametranslations,141,FALSE)</f>
        <v>La hoja de cálculo de Excel tiene una serie de pestañas, pero para facilitar la consulta, la página principal incluye enlaces a las pestañas clave.</v>
      </c>
    </row>
    <row r="5" spans="2:3" ht="50.25" customHeight="1" x14ac:dyDescent="0.3">
      <c r="B5" s="607" t="s">
        <v>47</v>
      </c>
      <c r="C5" s="608" t="str">
        <f>HLOOKUP(Introduction!$G$4,nametranslations,142,FALSE)</f>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
    </row>
    <row r="6" spans="2:3" ht="59.25" customHeight="1" x14ac:dyDescent="0.3">
      <c r="B6" s="607" t="s">
        <v>199</v>
      </c>
      <c r="C6" s="608" t="str">
        <f>HLOOKUP(Introduction!$G$4,nametranslations,143,FALSE)</f>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
    </row>
    <row r="7" spans="2:3" ht="52.5" customHeight="1" x14ac:dyDescent="0.3">
      <c r="B7" s="607" t="s">
        <v>201</v>
      </c>
      <c r="C7" s="608" t="str">
        <f>HLOOKUP(Introduction!$G$4,nametranslations,144,FALSE)</f>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
    </row>
    <row r="8" spans="2:3" ht="57.75" customHeight="1" x14ac:dyDescent="0.3">
      <c r="B8" s="607" t="s">
        <v>117</v>
      </c>
      <c r="C8" s="608" t="str">
        <f>HLOOKUP(Introduction!$G$4,nametranslations,145,FALSE)</f>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
    </row>
    <row r="9" spans="2:3" ht="39" customHeight="1" x14ac:dyDescent="0.3">
      <c r="B9" s="607" t="s">
        <v>203</v>
      </c>
      <c r="C9" s="608" t="str">
        <f>HLOOKUP(Introduction!$G$4,nametranslations,146,FALSE)</f>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
    </row>
    <row r="10" spans="2:3" ht="30" customHeight="1" x14ac:dyDescent="0.3">
      <c r="B10" s="607" t="s">
        <v>121</v>
      </c>
      <c r="C10" s="608" t="str">
        <f>HLOOKUP(Introduction!$G$4,nametranslations,147,FALSE)</f>
        <v>Esta pestaña proporciona estimaciones de la población en edad escolar por nivel escolar del Instituto de Estadística de la UNESCO y la proporción urbana de la población total de la División de Población de las Naciones Unidas.</v>
      </c>
    </row>
    <row r="11" spans="2:3" s="611" customFormat="1" ht="6.75" customHeight="1" x14ac:dyDescent="0.3">
      <c r="B11" s="609"/>
      <c r="C11" s="610"/>
    </row>
    <row r="12" spans="2:3" s="613" customFormat="1" ht="10.199999999999999" x14ac:dyDescent="0.2">
      <c r="B12" s="612" t="str">
        <f>HLOOKUP(Introduction!$G$4,nametranslations,148,FALSE)</f>
        <v>Los archivos de países están disponibles para cada país con datos en el sitio web de JMP: https://washdata.org/data/downloads</v>
      </c>
    </row>
    <row r="13" spans="2:3" x14ac:dyDescent="0.3">
      <c r="B13" s="612" t="str">
        <f>HLOOKUP(Introduction!$G$4,nametranslations,149,FALSE)</f>
        <v>El JMP publica estimaciones actualizadas cada 2 años luego de consultas con las autoridades nacionales: https://washdata.org/how-we-work/jmp-country-consultationwork/jmp-country-consultation</v>
      </c>
    </row>
    <row r="14" spans="2:3" x14ac:dyDescent="0.3">
      <c r="B14" s="614" t="str">
        <f>HLOOKUP(Introduction!$G$4,nametranslations,150,FALSE)</f>
        <v>Flujos de datos en el archivo de país</v>
      </c>
    </row>
    <row r="15" spans="2:3" ht="90.75" customHeight="1" x14ac:dyDescent="0.3">
      <c r="B15" s="615" t="str">
        <f>HLOOKUP(Introduction!$G$4,nametranslations,151,FALSE)</f>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
      <c r="C15" s="615" t="str">
        <f ca="1">HLOOKUP([1]Introduction!$G$4,nametranslations,147,FALSE)</f>
        <v>Esta pestaña proporciona estimaciones de la población en edad escolar por nivel escolar del Instituto de Estadística de la UNESCO y la proporción urbana de la población total de la División de Población de las Naciones Unidas.</v>
      </c>
    </row>
  </sheetData>
  <mergeCells count="2">
    <mergeCell ref="B2:C2"/>
    <mergeCell ref="B15:C15"/>
  </mergeCells>
  <hyperlinks>
    <hyperlink ref="B12" r:id="rId1" display="Country files are available for each country with data on the JMP website: https://washdata.org/data/downloads " xr:uid="{15B2A35B-27E4-45FA-8B65-0D2712913643}"/>
    <hyperlink ref="B13" r:id="rId2" display="The JMP releases updated estimates every 2 years following consultations with national authorities: https://washdata.org/how-we-work/jmp-country-consultation" xr:uid="{533D2A2B-97FE-4A94-9C82-602D9CA63888}"/>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30</vt:i4>
      </vt:variant>
    </vt:vector>
  </HeadingPairs>
  <TitlesOfParts>
    <vt:vector size="43"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myrangeH8</vt:lpstr>
      <vt:lpstr>myrangeS0</vt:lpstr>
      <vt:lpstr>myrangeS1</vt:lpstr>
      <vt:lpstr>myrangeS2</vt:lpstr>
      <vt:lpstr>myrangeS3</vt:lpstr>
      <vt:lpstr>myrangeS4</vt:lpstr>
      <vt:lpstr>myrangeS5</vt:lpstr>
      <vt:lpstr>myrangeS6</vt:lpstr>
      <vt:lpstr>myrangeS7</vt:lpstr>
      <vt:lpstr>myrangeS8</vt:lpstr>
      <vt:lpstr>myrangeW0</vt:lpstr>
      <vt:lpstr>myrangeW1</vt:lpstr>
      <vt:lpstr>myrangeW2</vt:lpstr>
      <vt:lpstr>myrangeW3</vt:lpstr>
      <vt:lpstr>myrangeW4</vt:lpstr>
      <vt:lpstr>myrangeW5</vt:lpstr>
      <vt:lpstr>myrangeW6</vt:lpstr>
      <vt:lpstr>myrangeW7</vt:lpstr>
      <vt:lpstr>myrangeW8</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2026-09-10T08:28:21Z</dcterms:modified>
</cp:coreProperties>
</file>